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ms-office.activeX" PartName="/xl/activeX/activeX1.bin"/>
  <Override ContentType="application/vnd.ms-office.activeX+xml" PartName="/xl/activeX/activeX1.xml"/>
  <Override ContentType="application/vnd.openxmlformats-officedocument.spreadsheetml.calcChain+xml" PartName="/xl/calcChain.xml"/>
  <Override ContentType="application/vnd.openxmlformats-officedocument.spreadsheetml.comments+xml" PartName="/xl/comments1.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openxmlformats-officedocument.drawing+xml" PartName="/xl/drawings/drawing1.xml"/>
  <Override ContentType="application/vnd.openxmlformats-officedocument.drawing+xml" PartName="/xl/drawings/drawing2.xml"/>
  <Override ContentType="application/vnd.openxmlformats-officedocument.oleObject" PartName="/xl/embeddings/oleObject1.bin"/>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C:\Users\A0579\Desktop\調査要領\R06_4最終調査票\本省提出\"/>
    </mc:Choice>
  </mc:AlternateContent>
  <xr:revisionPtr revIDLastSave="0" documentId="8_{62D0C3EF-E42F-43B8-84E9-6BD909FF5E34}" xr6:coauthVersionLast="47" xr6:coauthVersionMax="47" xr10:uidLastSave="{00000000-0000-0000-0000-000000000000}"/>
  <workbookProtection workbookAlgorithmName="SHA-512" workbookHashValue="OFsgZxCRVwianhCQGW36aCSN+av+JKnIsOae6X48h/cGVcPlzKD1zDMKNreF8PltBr/Rg4rwW/vkhwEUorVNeQ==" workbookSaltValue="yl6HwXxLOKpZjYUMYtTtiw==" workbookSpinCount="100000" lockStructure="1"/>
  <bookViews>
    <workbookView xWindow="-120" yWindow="-120" windowWidth="29040" windowHeight="15840" xr2:uid="{00000000-000D-0000-FFFF-FFFF00000000}"/>
  </bookViews>
  <sheets>
    <sheet name="操作方法説明書" sheetId="5" r:id="rId1"/>
    <sheet name="調査票" sheetId="1" r:id="rId2"/>
    <sheet name="Code" sheetId="2" state="hidden" r:id="rId3"/>
    <sheet name="Check" sheetId="3" state="hidden" r:id="rId4"/>
    <sheet name="Table" sheetId="4" state="hidden" r:id="rId5"/>
  </sheets>
  <definedNames>
    <definedName name="_xlnm.Print_Area" localSheetId="0">操作方法説明書!$B$2:$X$46</definedName>
    <definedName name="_xlnm.Print_Area" localSheetId="1">調査票!$B$7:$SG$343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57" i="2" l="1"/>
  <c r="AA56" i="2"/>
  <c r="Y56" i="2" s="1"/>
  <c r="AA55" i="2"/>
  <c r="Y55" i="2"/>
  <c r="AA54" i="2"/>
  <c r="Y54" i="2" s="1"/>
  <c r="AA53" i="2"/>
  <c r="Y53" i="2"/>
  <c r="AA52" i="2"/>
  <c r="Y52" i="2"/>
  <c r="AA51" i="2"/>
  <c r="Y51" i="2"/>
  <c r="AA50" i="2"/>
  <c r="Y50" i="2" s="1"/>
  <c r="AA49" i="2"/>
  <c r="Y49" i="2"/>
  <c r="AA48" i="2"/>
  <c r="Y48" i="2" s="1"/>
  <c r="AA47" i="2"/>
  <c r="Y47" i="2"/>
  <c r="AA46" i="2"/>
  <c r="Y46" i="2" s="1"/>
  <c r="AA45" i="2"/>
  <c r="Y45" i="2"/>
  <c r="AA44" i="2"/>
  <c r="Y44" i="2"/>
  <c r="AA43" i="2"/>
  <c r="Y43" i="2"/>
  <c r="AA42" i="2"/>
  <c r="Y42" i="2" s="1"/>
  <c r="AA41" i="2"/>
  <c r="Y41" i="2"/>
  <c r="AA40" i="2"/>
  <c r="Y40" i="2" s="1"/>
  <c r="AA39" i="2"/>
  <c r="Y39" i="2"/>
  <c r="AA38" i="2"/>
  <c r="Y38" i="2" s="1"/>
  <c r="AA37" i="2"/>
  <c r="Y37" i="2"/>
  <c r="AA36" i="2"/>
  <c r="Y36" i="2"/>
  <c r="AA35" i="2"/>
  <c r="Y35" i="2"/>
  <c r="AA34" i="2"/>
  <c r="Y34" i="2" s="1"/>
  <c r="AA33" i="2"/>
  <c r="Y33" i="2"/>
  <c r="AA32" i="2"/>
  <c r="Y32" i="2"/>
  <c r="AA31" i="2"/>
  <c r="Y31" i="2"/>
  <c r="AA30" i="2"/>
  <c r="Y30" i="2" s="1"/>
  <c r="AA29" i="2"/>
  <c r="Y29" i="2"/>
  <c r="AA28" i="2"/>
  <c r="Y28" i="2"/>
  <c r="AA27" i="2"/>
  <c r="Y27" i="2"/>
  <c r="AA26" i="2"/>
  <c r="Y26" i="2" s="1"/>
  <c r="AA25" i="2"/>
  <c r="Y25" i="2"/>
  <c r="AA24" i="2"/>
  <c r="Y24" i="2"/>
  <c r="AA23" i="2"/>
  <c r="Y23" i="2"/>
  <c r="AA22" i="2"/>
  <c r="Y22" i="2" s="1"/>
  <c r="AA21" i="2"/>
  <c r="Y21" i="2"/>
  <c r="AA20" i="2"/>
  <c r="Y20" i="2"/>
  <c r="AA19" i="2"/>
  <c r="Y19" i="2"/>
  <c r="AA18" i="2"/>
  <c r="Y18" i="2" s="1"/>
  <c r="AA17" i="2"/>
  <c r="Y17" i="2"/>
  <c r="AA16" i="2"/>
  <c r="Y16" i="2"/>
  <c r="AA15" i="2"/>
  <c r="Y15" i="2"/>
  <c r="AA14" i="2"/>
  <c r="Y14" i="2" s="1"/>
  <c r="AA13" i="2"/>
  <c r="Y13" i="2"/>
  <c r="AA12" i="2"/>
  <c r="Y12" i="2"/>
  <c r="Y11" i="2"/>
  <c r="M360" i="2"/>
  <c r="O359" i="2"/>
  <c r="M359" i="2" s="1"/>
  <c r="O358" i="2"/>
  <c r="M358" i="2" s="1"/>
  <c r="O357" i="2"/>
  <c r="M357" i="2" s="1"/>
  <c r="O356" i="2"/>
  <c r="M356" i="2" s="1"/>
  <c r="O355" i="2"/>
  <c r="M355" i="2" s="1"/>
  <c r="O354" i="2"/>
  <c r="M354" i="2"/>
  <c r="O353" i="2"/>
  <c r="M353" i="2" s="1"/>
  <c r="O352" i="2"/>
  <c r="M352" i="2" s="1"/>
  <c r="O351" i="2"/>
  <c r="M351" i="2" s="1"/>
  <c r="O350" i="2"/>
  <c r="M350" i="2" s="1"/>
  <c r="O349" i="2"/>
  <c r="M349" i="2" s="1"/>
  <c r="O348" i="2"/>
  <c r="M348" i="2" s="1"/>
  <c r="O347" i="2"/>
  <c r="M347" i="2" s="1"/>
  <c r="O346" i="2"/>
  <c r="M346" i="2"/>
  <c r="O345" i="2"/>
  <c r="M345" i="2" s="1"/>
  <c r="O344" i="2"/>
  <c r="M344" i="2" s="1"/>
  <c r="O343" i="2"/>
  <c r="M343" i="2" s="1"/>
  <c r="O342" i="2"/>
  <c r="M342" i="2" s="1"/>
  <c r="O341" i="2"/>
  <c r="M341" i="2" s="1"/>
  <c r="O340" i="2"/>
  <c r="M340" i="2" s="1"/>
  <c r="O339" i="2"/>
  <c r="M339" i="2" s="1"/>
  <c r="O338" i="2"/>
  <c r="M338" i="2"/>
  <c r="O337" i="2"/>
  <c r="M337" i="2" s="1"/>
  <c r="O336" i="2"/>
  <c r="M336" i="2" s="1"/>
  <c r="O335" i="2"/>
  <c r="M335" i="2" s="1"/>
  <c r="O334" i="2"/>
  <c r="M334" i="2" s="1"/>
  <c r="O333" i="2"/>
  <c r="M333" i="2" s="1"/>
  <c r="O332" i="2"/>
  <c r="M332" i="2" s="1"/>
  <c r="O331" i="2"/>
  <c r="M331" i="2" s="1"/>
  <c r="O330" i="2"/>
  <c r="M330" i="2"/>
  <c r="O329" i="2"/>
  <c r="M329" i="2" s="1"/>
  <c r="O328" i="2"/>
  <c r="M328" i="2" s="1"/>
  <c r="O327" i="2"/>
  <c r="M327" i="2" s="1"/>
  <c r="O326" i="2"/>
  <c r="M326" i="2" s="1"/>
  <c r="O325" i="2"/>
  <c r="M325" i="2" s="1"/>
  <c r="O324" i="2"/>
  <c r="M324" i="2" s="1"/>
  <c r="O323" i="2"/>
  <c r="M323" i="2" s="1"/>
  <c r="O322" i="2"/>
  <c r="M322" i="2"/>
  <c r="O321" i="2"/>
  <c r="M321" i="2" s="1"/>
  <c r="O320" i="2"/>
  <c r="M320" i="2" s="1"/>
  <c r="O319" i="2"/>
  <c r="M319" i="2" s="1"/>
  <c r="O318" i="2"/>
  <c r="M318" i="2" s="1"/>
  <c r="O317" i="2"/>
  <c r="M317" i="2" s="1"/>
  <c r="O316" i="2"/>
  <c r="M316" i="2" s="1"/>
  <c r="O315" i="2"/>
  <c r="M315" i="2" s="1"/>
  <c r="O314" i="2"/>
  <c r="M314" i="2"/>
  <c r="O313" i="2"/>
  <c r="M313" i="2" s="1"/>
  <c r="O312" i="2"/>
  <c r="M312" i="2" s="1"/>
  <c r="O311" i="2"/>
  <c r="M311" i="2" s="1"/>
  <c r="O310" i="2"/>
  <c r="M310" i="2" s="1"/>
  <c r="O309" i="2"/>
  <c r="M309" i="2" s="1"/>
  <c r="O308" i="2"/>
  <c r="M308" i="2" s="1"/>
  <c r="O307" i="2"/>
  <c r="M307" i="2" s="1"/>
  <c r="O306" i="2"/>
  <c r="M306" i="2"/>
  <c r="O305" i="2"/>
  <c r="M305" i="2" s="1"/>
  <c r="O304" i="2"/>
  <c r="M304" i="2" s="1"/>
  <c r="O303" i="2"/>
  <c r="M303" i="2" s="1"/>
  <c r="O302" i="2"/>
  <c r="M302" i="2" s="1"/>
  <c r="O301" i="2"/>
  <c r="M301" i="2" s="1"/>
  <c r="O300" i="2"/>
  <c r="M300" i="2" s="1"/>
  <c r="O299" i="2"/>
  <c r="M299" i="2" s="1"/>
  <c r="O298" i="2"/>
  <c r="M298" i="2"/>
  <c r="O297" i="2"/>
  <c r="M297" i="2" s="1"/>
  <c r="O296" i="2"/>
  <c r="M296" i="2" s="1"/>
  <c r="O295" i="2"/>
  <c r="M295" i="2" s="1"/>
  <c r="O294" i="2"/>
  <c r="M294" i="2" s="1"/>
  <c r="O293" i="2"/>
  <c r="M293" i="2" s="1"/>
  <c r="O292" i="2"/>
  <c r="M292" i="2" s="1"/>
  <c r="O291" i="2"/>
  <c r="M291" i="2" s="1"/>
  <c r="O290" i="2"/>
  <c r="M290" i="2"/>
  <c r="O289" i="2"/>
  <c r="M289" i="2" s="1"/>
  <c r="O288" i="2"/>
  <c r="M288" i="2" s="1"/>
  <c r="O287" i="2"/>
  <c r="M287" i="2" s="1"/>
  <c r="O286" i="2"/>
  <c r="M286" i="2" s="1"/>
  <c r="O285" i="2"/>
  <c r="M285" i="2" s="1"/>
  <c r="O284" i="2"/>
  <c r="M284" i="2" s="1"/>
  <c r="O283" i="2"/>
  <c r="M283" i="2" s="1"/>
  <c r="O282" i="2"/>
  <c r="M282" i="2"/>
  <c r="O281" i="2"/>
  <c r="M281" i="2" s="1"/>
  <c r="O280" i="2"/>
  <c r="M280" i="2" s="1"/>
  <c r="O279" i="2"/>
  <c r="M279" i="2" s="1"/>
  <c r="O278" i="2"/>
  <c r="M278" i="2"/>
  <c r="O277" i="2"/>
  <c r="M277" i="2" s="1"/>
  <c r="O276" i="2"/>
  <c r="M276" i="2" s="1"/>
  <c r="O275" i="2"/>
  <c r="M275" i="2" s="1"/>
  <c r="O274" i="2"/>
  <c r="M274" i="2"/>
  <c r="O273" i="2"/>
  <c r="M273" i="2" s="1"/>
  <c r="O272" i="2"/>
  <c r="M272" i="2" s="1"/>
  <c r="O271" i="2"/>
  <c r="M271" i="2" s="1"/>
  <c r="O270" i="2"/>
  <c r="M270" i="2"/>
  <c r="O269" i="2"/>
  <c r="M269" i="2" s="1"/>
  <c r="O268" i="2"/>
  <c r="M268" i="2" s="1"/>
  <c r="O267" i="2"/>
  <c r="M267" i="2" s="1"/>
  <c r="O266" i="2"/>
  <c r="M266" i="2"/>
  <c r="O265" i="2"/>
  <c r="M265" i="2" s="1"/>
  <c r="O264" i="2"/>
  <c r="M264" i="2" s="1"/>
  <c r="O263" i="2"/>
  <c r="M263" i="2" s="1"/>
  <c r="O262" i="2"/>
  <c r="M262" i="2"/>
  <c r="O261" i="2"/>
  <c r="M261" i="2" s="1"/>
  <c r="O260" i="2"/>
  <c r="M260" i="2" s="1"/>
  <c r="O259" i="2"/>
  <c r="M259" i="2" s="1"/>
  <c r="O258" i="2"/>
  <c r="M258" i="2"/>
  <c r="O257" i="2"/>
  <c r="M257" i="2" s="1"/>
  <c r="O256" i="2"/>
  <c r="M256" i="2" s="1"/>
  <c r="O255" i="2"/>
  <c r="M255" i="2" s="1"/>
  <c r="O254" i="2"/>
  <c r="M254" i="2"/>
  <c r="O253" i="2"/>
  <c r="M253" i="2" s="1"/>
  <c r="O252" i="2"/>
  <c r="M252" i="2" s="1"/>
  <c r="O251" i="2"/>
  <c r="M251" i="2" s="1"/>
  <c r="O250" i="2"/>
  <c r="M250" i="2"/>
  <c r="O249" i="2"/>
  <c r="M249" i="2" s="1"/>
  <c r="O248" i="2"/>
  <c r="M248" i="2" s="1"/>
  <c r="O247" i="2"/>
  <c r="M247" i="2" s="1"/>
  <c r="M245" i="2"/>
  <c r="M241" i="2"/>
  <c r="O240" i="2"/>
  <c r="M240" i="2" s="1"/>
  <c r="O239" i="2"/>
  <c r="M239" i="2" s="1"/>
  <c r="O238" i="2"/>
  <c r="M238" i="2" s="1"/>
  <c r="O237" i="2"/>
  <c r="M237" i="2"/>
  <c r="O236" i="2"/>
  <c r="M236" i="2" s="1"/>
  <c r="O235" i="2"/>
  <c r="M235" i="2" s="1"/>
  <c r="O234" i="2"/>
  <c r="M234" i="2" s="1"/>
  <c r="O233" i="2"/>
  <c r="M233" i="2"/>
  <c r="O232" i="2"/>
  <c r="M232" i="2" s="1"/>
  <c r="O231" i="2"/>
  <c r="M231" i="2" s="1"/>
  <c r="O230" i="2"/>
  <c r="M230" i="2" s="1"/>
  <c r="O229" i="2"/>
  <c r="M229" i="2"/>
  <c r="O228" i="2"/>
  <c r="M228" i="2" s="1"/>
  <c r="M226" i="2"/>
  <c r="O225" i="2"/>
  <c r="M225" i="2"/>
  <c r="O224" i="2"/>
  <c r="M224" i="2" s="1"/>
  <c r="M222" i="2"/>
  <c r="O221" i="2"/>
  <c r="M221" i="2" s="1"/>
  <c r="O220" i="2"/>
  <c r="M220" i="2" s="1"/>
  <c r="O219" i="2"/>
  <c r="M219" i="2" s="1"/>
  <c r="O218" i="2"/>
  <c r="M218" i="2"/>
  <c r="O217" i="2"/>
  <c r="M217" i="2" s="1"/>
  <c r="O216" i="2"/>
  <c r="M216" i="2" s="1"/>
  <c r="O215" i="2"/>
  <c r="M215" i="2" s="1"/>
  <c r="O214" i="2"/>
  <c r="M214" i="2"/>
  <c r="O213" i="2"/>
  <c r="M213" i="2" s="1"/>
  <c r="O212" i="2"/>
  <c r="M212" i="2" s="1"/>
  <c r="O211" i="2"/>
  <c r="M211" i="2" s="1"/>
  <c r="O210" i="2"/>
  <c r="M210" i="2"/>
  <c r="O209" i="2"/>
  <c r="M209" i="2" s="1"/>
  <c r="O208" i="2"/>
  <c r="M208" i="2" s="1"/>
  <c r="O207" i="2"/>
  <c r="M207" i="2" s="1"/>
  <c r="O206" i="2"/>
  <c r="M206" i="2"/>
  <c r="O205" i="2"/>
  <c r="M205" i="2" s="1"/>
  <c r="O204" i="2"/>
  <c r="M204" i="2" s="1"/>
  <c r="M202" i="2"/>
  <c r="O201" i="2"/>
  <c r="M201" i="2" s="1"/>
  <c r="F20" i="2"/>
  <c r="E20" i="2" s="1"/>
  <c r="F19" i="2"/>
  <c r="E19" i="2"/>
  <c r="F18" i="2"/>
  <c r="E18" i="2"/>
  <c r="F17" i="2"/>
  <c r="E17" i="2"/>
  <c r="F16" i="2"/>
  <c r="E16" i="2" s="1"/>
  <c r="F15" i="2"/>
  <c r="E15" i="2" s="1"/>
  <c r="F14" i="2"/>
  <c r="E14" i="2"/>
  <c r="F13" i="2"/>
  <c r="E13" i="2"/>
  <c r="F12" i="2"/>
  <c r="E12" i="2"/>
  <c r="E11" i="2"/>
  <c r="FO328" i="1" l="1"/>
  <c r="FO322" i="1"/>
  <c r="FO316" i="1"/>
  <c r="FO310" i="1"/>
  <c r="FO304" i="1"/>
  <c r="FO280" i="1"/>
  <c r="FO274" i="1"/>
  <c r="FO268" i="1"/>
  <c r="FO262" i="1"/>
  <c r="FO256" i="1"/>
  <c r="FO250" i="1"/>
  <c r="FO244" i="1"/>
  <c r="FO238" i="1"/>
  <c r="FO232" i="1"/>
  <c r="FO226" i="1"/>
  <c r="FO220" i="1"/>
  <c r="FO214" i="1"/>
  <c r="FO103" i="1"/>
  <c r="FO97" i="1"/>
  <c r="FO91" i="1"/>
  <c r="FO85" i="1"/>
  <c r="FO79" i="1"/>
  <c r="FO73" i="1"/>
  <c r="FO67" i="1"/>
  <c r="FO61" i="1"/>
  <c r="FO55" i="1"/>
  <c r="AG186" i="1" l="1"/>
  <c r="AG180" i="1"/>
  <c r="AG174" i="1"/>
  <c r="AG162" i="1"/>
  <c r="AG156" i="1"/>
  <c r="AG150" i="1"/>
  <c r="AG144" i="1"/>
  <c r="AG138" i="1"/>
  <c r="AG132" i="1"/>
  <c r="AG126" i="1"/>
  <c r="AG120" i="1"/>
  <c r="BF322" i="1" l="1"/>
  <c r="AB322" i="1" s="1"/>
  <c r="BF316" i="1"/>
  <c r="AB316" i="1" s="1"/>
  <c r="BF310" i="1"/>
  <c r="AB310" i="1" s="1"/>
  <c r="BF304" i="1"/>
  <c r="AB304" i="1" s="1"/>
  <c r="BT280" i="1"/>
  <c r="AD280" i="1" s="1"/>
  <c r="BT274" i="1"/>
  <c r="AD274" i="1" s="1"/>
  <c r="BT268" i="1"/>
  <c r="AD268" i="1" s="1"/>
  <c r="BT262" i="1"/>
  <c r="AD262" i="1" s="1"/>
  <c r="BT256" i="1"/>
  <c r="AD256" i="1" s="1"/>
  <c r="BT250" i="1"/>
  <c r="AD250" i="1" s="1"/>
  <c r="BT244" i="1"/>
  <c r="AD244" i="1" s="1"/>
  <c r="BT238" i="1"/>
  <c r="AD238" i="1" s="1"/>
  <c r="BT232" i="1"/>
  <c r="AD232" i="1" s="1"/>
  <c r="BT226" i="1"/>
  <c r="AD226" i="1" s="1"/>
  <c r="BT220" i="1"/>
  <c r="AD220" i="1" s="1"/>
  <c r="BT214" i="1"/>
  <c r="AD214" i="1" s="1"/>
  <c r="BF328" i="1"/>
  <c r="AB328" i="1" s="1"/>
  <c r="OA328" i="1"/>
  <c r="JU328" i="1"/>
  <c r="OA322" i="1"/>
  <c r="JU322" i="1"/>
  <c r="OA316" i="1"/>
  <c r="JU316" i="1"/>
  <c r="OA310" i="1"/>
  <c r="JU310" i="1"/>
  <c r="OL224" i="1"/>
  <c r="OL230" i="1" s="1"/>
  <c r="OL236" i="1" s="1"/>
  <c r="OL242" i="1" s="1"/>
  <c r="OL248" i="1" s="1"/>
  <c r="OL254" i="1" s="1"/>
  <c r="OL260" i="1" s="1"/>
  <c r="OL266" i="1" s="1"/>
  <c r="OL272" i="1" s="1"/>
  <c r="OL278" i="1" s="1"/>
  <c r="OL284" i="1" s="1"/>
  <c r="OL222" i="1"/>
  <c r="OL228" i="1" s="1"/>
  <c r="OL234" i="1" s="1"/>
  <c r="OL240" i="1" s="1"/>
  <c r="OL246" i="1" s="1"/>
  <c r="OL252" i="1" s="1"/>
  <c r="OL258" i="1" s="1"/>
  <c r="OL264" i="1" s="1"/>
  <c r="OL270" i="1" s="1"/>
  <c r="OL276" i="1" s="1"/>
  <c r="OL282" i="1" s="1"/>
  <c r="OL220" i="1"/>
  <c r="OL226" i="1" s="1"/>
  <c r="OL232" i="1" s="1"/>
  <c r="OL238" i="1" s="1"/>
  <c r="OL244" i="1" s="1"/>
  <c r="OL250" i="1" s="1"/>
  <c r="OL256" i="1" s="1"/>
  <c r="OL262" i="1" s="1"/>
  <c r="OL268" i="1" s="1"/>
  <c r="OL274" i="1" s="1"/>
  <c r="OL280" i="1" s="1"/>
  <c r="KF224" i="1"/>
  <c r="KF230" i="1" s="1"/>
  <c r="KF236" i="1" s="1"/>
  <c r="KF242" i="1" s="1"/>
  <c r="KF248" i="1" s="1"/>
  <c r="KF254" i="1" s="1"/>
  <c r="KF260" i="1" s="1"/>
  <c r="KF266" i="1" s="1"/>
  <c r="KF272" i="1" s="1"/>
  <c r="KF278" i="1" s="1"/>
  <c r="KF284" i="1" s="1"/>
  <c r="KF222" i="1"/>
  <c r="KF228" i="1" s="1"/>
  <c r="KF234" i="1" s="1"/>
  <c r="KF240" i="1" s="1"/>
  <c r="KF246" i="1" s="1"/>
  <c r="KF252" i="1" s="1"/>
  <c r="KF258" i="1" s="1"/>
  <c r="KF264" i="1" s="1"/>
  <c r="KF270" i="1" s="1"/>
  <c r="KF276" i="1" s="1"/>
  <c r="KF282" i="1" s="1"/>
  <c r="KF220" i="1"/>
  <c r="KF226" i="1" s="1"/>
  <c r="KF232" i="1" s="1"/>
  <c r="KF238" i="1" s="1"/>
  <c r="KF244" i="1" s="1"/>
  <c r="KF250" i="1" s="1"/>
  <c r="KF256" i="1" s="1"/>
  <c r="KF262" i="1" s="1"/>
  <c r="KF268" i="1" s="1"/>
  <c r="KF274" i="1" s="1"/>
  <c r="KF280" i="1" s="1"/>
  <c r="BF286" i="1"/>
  <c r="AR286" i="1"/>
  <c r="BC55" i="1"/>
  <c r="AG55" i="1" s="1"/>
  <c r="BC103" i="1"/>
  <c r="AG103" i="1" s="1"/>
  <c r="BC97" i="1"/>
  <c r="AG97" i="1" s="1"/>
  <c r="BC91" i="1"/>
  <c r="AG91" i="1" s="1"/>
  <c r="BC85" i="1"/>
  <c r="AG85" i="1" s="1"/>
  <c r="BC79" i="1"/>
  <c r="AG79" i="1" s="1"/>
  <c r="BC73" i="1"/>
  <c r="AG73" i="1" s="1"/>
  <c r="BC67" i="1"/>
  <c r="AG67" i="1" s="1"/>
  <c r="BC61" i="1"/>
  <c r="AG61" i="1" s="1"/>
  <c r="AG49" i="1"/>
  <c r="AD286" i="1" l="1"/>
  <c r="BT286" i="1"/>
  <c r="OA73" i="1"/>
  <c r="JU73" i="1"/>
  <c r="JU85" i="1"/>
  <c r="JU79" i="1"/>
  <c r="OA85" i="1"/>
  <c r="OA79" i="1"/>
  <c r="JU67" i="1"/>
  <c r="OA67" i="1"/>
  <c r="AF119" i="3" l="1"/>
  <c r="AF118" i="3"/>
  <c r="AF117" i="3"/>
  <c r="AF107" i="3"/>
  <c r="AF106" i="3"/>
  <c r="AF105" i="3"/>
  <c r="AF95" i="3"/>
  <c r="AF94" i="3"/>
  <c r="AF93" i="3"/>
  <c r="AF83" i="3"/>
  <c r="AF82" i="3"/>
  <c r="AF81" i="3"/>
  <c r="AF71" i="3"/>
  <c r="AF70" i="3"/>
  <c r="AF69" i="3"/>
  <c r="JU304" i="1" l="1"/>
  <c r="OA304" i="1" l="1"/>
  <c r="JU214" i="1" l="1"/>
  <c r="OA214" i="1"/>
  <c r="OA232" i="1"/>
  <c r="JU232" i="1"/>
  <c r="JU238" i="1"/>
  <c r="OA238" i="1"/>
  <c r="OA244" i="1"/>
  <c r="JU244" i="1"/>
  <c r="OA250" i="1"/>
  <c r="JU250" i="1"/>
  <c r="JU256" i="1"/>
  <c r="OA256" i="1"/>
  <c r="OA274" i="1"/>
  <c r="JU274" i="1"/>
  <c r="OA226" i="1"/>
  <c r="JU226" i="1"/>
  <c r="JU280" i="1"/>
  <c r="OA280" i="1"/>
  <c r="OA262" i="1"/>
  <c r="JU262" i="1"/>
  <c r="OA220" i="1"/>
  <c r="JU220" i="1"/>
  <c r="OA268" i="1"/>
  <c r="JU268" i="1"/>
  <c r="OA91" i="1" l="1"/>
  <c r="JU91" i="1"/>
  <c r="OA103" i="1"/>
  <c r="JU103" i="1"/>
  <c r="OA97" i="1"/>
  <c r="JU97" i="1"/>
  <c r="OA55" i="1"/>
  <c r="JU55" i="1"/>
  <c r="OA61" i="1"/>
  <c r="JU61" i="1"/>
  <c r="AZ2" i="3"/>
  <c r="AY2" i="3"/>
  <c r="L108" i="4" l="1"/>
  <c r="L107" i="4"/>
  <c r="L106" i="4"/>
  <c r="L105" i="4"/>
  <c r="L104" i="4"/>
  <c r="L103" i="4"/>
  <c r="L102" i="4"/>
  <c r="L101" i="4"/>
  <c r="L100" i="4"/>
  <c r="L99" i="4"/>
  <c r="L98" i="4"/>
  <c r="L97" i="4"/>
  <c r="L60" i="4"/>
  <c r="L59" i="4"/>
  <c r="L58" i="4"/>
  <c r="L57" i="4"/>
  <c r="L56" i="4"/>
  <c r="L55" i="4"/>
  <c r="L54" i="4"/>
  <c r="L53" i="4"/>
  <c r="L52" i="4"/>
  <c r="L51" i="4"/>
  <c r="L50" i="4"/>
  <c r="L49" i="4"/>
  <c r="F30" i="3"/>
  <c r="S202" i="3" l="1"/>
  <c r="S190" i="3"/>
  <c r="E311" i="3" l="1"/>
  <c r="E312" i="3" s="1"/>
  <c r="E313" i="3" s="1"/>
  <c r="E314" i="3" s="1"/>
  <c r="E315" i="3" s="1"/>
  <c r="E316" i="3" s="1"/>
  <c r="E317" i="3" s="1"/>
  <c r="E318" i="3" s="1"/>
  <c r="E319" i="3" s="1"/>
  <c r="E320" i="3" s="1"/>
  <c r="E321" i="3" s="1"/>
  <c r="E238" i="3"/>
  <c r="E250" i="3" s="1"/>
  <c r="E227" i="3"/>
  <c r="E228" i="3" s="1"/>
  <c r="E229" i="3" s="1"/>
  <c r="E230" i="3" s="1"/>
  <c r="E231" i="3" s="1"/>
  <c r="E232" i="3" s="1"/>
  <c r="E233" i="3" s="1"/>
  <c r="E234" i="3" s="1"/>
  <c r="E235" i="3" s="1"/>
  <c r="E236" i="3" s="1"/>
  <c r="E237" i="3" s="1"/>
  <c r="E215" i="3"/>
  <c r="E216" i="3" s="1"/>
  <c r="E217" i="3" s="1"/>
  <c r="E218" i="3" s="1"/>
  <c r="E219" i="3" s="1"/>
  <c r="E220" i="3" s="1"/>
  <c r="E221" i="3" s="1"/>
  <c r="E222" i="3" s="1"/>
  <c r="E223" i="3" s="1"/>
  <c r="E224" i="3" s="1"/>
  <c r="E225" i="3" s="1"/>
  <c r="E202" i="3"/>
  <c r="E203" i="3" s="1"/>
  <c r="E204" i="3" s="1"/>
  <c r="E205" i="3" s="1"/>
  <c r="E206" i="3" s="1"/>
  <c r="E207" i="3" s="1"/>
  <c r="E208" i="3" s="1"/>
  <c r="E209" i="3" s="1"/>
  <c r="E210" i="3" s="1"/>
  <c r="E211" i="3" s="1"/>
  <c r="E212" i="3" s="1"/>
  <c r="E213" i="3" s="1"/>
  <c r="E191" i="3"/>
  <c r="E192" i="3" s="1"/>
  <c r="E193" i="3" s="1"/>
  <c r="E194" i="3" s="1"/>
  <c r="E195" i="3" s="1"/>
  <c r="E196" i="3" s="1"/>
  <c r="E197" i="3" s="1"/>
  <c r="E198" i="3" s="1"/>
  <c r="E199" i="3" s="1"/>
  <c r="E200" i="3" s="1"/>
  <c r="E201" i="3" s="1"/>
  <c r="E178" i="3"/>
  <c r="E179" i="3" s="1"/>
  <c r="E180" i="3" s="1"/>
  <c r="E181" i="3" s="1"/>
  <c r="E182" i="3" s="1"/>
  <c r="E183" i="3" s="1"/>
  <c r="E184" i="3" s="1"/>
  <c r="E185" i="3" s="1"/>
  <c r="E186" i="3" s="1"/>
  <c r="E187" i="3" s="1"/>
  <c r="E188" i="3" s="1"/>
  <c r="E189" i="3" s="1"/>
  <c r="E167" i="3"/>
  <c r="E168" i="3" s="1"/>
  <c r="E169" i="3" s="1"/>
  <c r="E170" i="3" s="1"/>
  <c r="E171" i="3" s="1"/>
  <c r="E172" i="3" s="1"/>
  <c r="E173" i="3" s="1"/>
  <c r="E174" i="3" s="1"/>
  <c r="E175" i="3" s="1"/>
  <c r="E176" i="3" s="1"/>
  <c r="E177" i="3" s="1"/>
  <c r="E81" i="3"/>
  <c r="E93" i="3" s="1"/>
  <c r="E105" i="3" s="1"/>
  <c r="E70" i="3"/>
  <c r="E71" i="3" s="1"/>
  <c r="E72" i="3" s="1"/>
  <c r="E73" i="3" s="1"/>
  <c r="E74" i="3" s="1"/>
  <c r="E75" i="3" s="1"/>
  <c r="E76" i="3" s="1"/>
  <c r="E77" i="3" s="1"/>
  <c r="E78" i="3" s="1"/>
  <c r="E79" i="3" s="1"/>
  <c r="E80" i="3" s="1"/>
  <c r="B48" i="3"/>
  <c r="B49" i="3" s="1"/>
  <c r="B50" i="3" s="1"/>
  <c r="B42" i="3"/>
  <c r="B43" i="3" s="1"/>
  <c r="B44" i="3" s="1"/>
  <c r="BB4" i="3"/>
  <c r="E239" i="3" l="1"/>
  <c r="E240" i="3" s="1"/>
  <c r="E241" i="3" s="1"/>
  <c r="E242" i="3" s="1"/>
  <c r="E243" i="3" s="1"/>
  <c r="E244" i="3" s="1"/>
  <c r="E245" i="3" s="1"/>
  <c r="E246" i="3" s="1"/>
  <c r="E247" i="3" s="1"/>
  <c r="E248" i="3" s="1"/>
  <c r="E249" i="3" s="1"/>
  <c r="B45" i="3"/>
  <c r="B51" i="3"/>
  <c r="E117" i="3"/>
  <c r="E118" i="3" s="1"/>
  <c r="E119" i="3" s="1"/>
  <c r="E120" i="3" s="1"/>
  <c r="E121" i="3" s="1"/>
  <c r="E122" i="3" s="1"/>
  <c r="E123" i="3" s="1"/>
  <c r="E124" i="3" s="1"/>
  <c r="E125" i="3" s="1"/>
  <c r="E126" i="3" s="1"/>
  <c r="E127" i="3" s="1"/>
  <c r="E128" i="3" s="1"/>
  <c r="E106" i="3"/>
  <c r="E107" i="3" s="1"/>
  <c r="E108" i="3" s="1"/>
  <c r="E109" i="3" s="1"/>
  <c r="E110" i="3" s="1"/>
  <c r="E111" i="3" s="1"/>
  <c r="E112" i="3" s="1"/>
  <c r="E113" i="3" s="1"/>
  <c r="E114" i="3" s="1"/>
  <c r="E115" i="3" s="1"/>
  <c r="E116" i="3" s="1"/>
  <c r="E82" i="3"/>
  <c r="E83" i="3" s="1"/>
  <c r="E84" i="3" s="1"/>
  <c r="E85" i="3" s="1"/>
  <c r="E86" i="3" s="1"/>
  <c r="E87" i="3" s="1"/>
  <c r="E88" i="3" s="1"/>
  <c r="E89" i="3" s="1"/>
  <c r="E90" i="3" s="1"/>
  <c r="E91" i="3" s="1"/>
  <c r="E92" i="3" s="1"/>
  <c r="E262" i="3"/>
  <c r="E251" i="3"/>
  <c r="E252" i="3" s="1"/>
  <c r="E253" i="3" s="1"/>
  <c r="E254" i="3" s="1"/>
  <c r="E255" i="3" s="1"/>
  <c r="E256" i="3" s="1"/>
  <c r="E257" i="3" s="1"/>
  <c r="E258" i="3" s="1"/>
  <c r="E259" i="3" s="1"/>
  <c r="E260" i="3" s="1"/>
  <c r="E261" i="3" s="1"/>
  <c r="E94" i="3" l="1"/>
  <c r="E274" i="3"/>
  <c r="E263" i="3"/>
  <c r="B52" i="3"/>
  <c r="B46" i="3"/>
  <c r="E95" i="3" l="1"/>
  <c r="E264" i="3"/>
  <c r="B53" i="3"/>
  <c r="E275" i="3"/>
  <c r="E286" i="3"/>
  <c r="E276" i="3" l="1"/>
  <c r="E265" i="3"/>
  <c r="E96" i="3"/>
  <c r="B54" i="3"/>
  <c r="E298" i="3"/>
  <c r="E287" i="3"/>
  <c r="E299" i="3" l="1"/>
  <c r="E266" i="3"/>
  <c r="E277" i="3"/>
  <c r="E288" i="3"/>
  <c r="E97" i="3"/>
  <c r="B55" i="3"/>
  <c r="E289" i="3" l="1"/>
  <c r="E98" i="3"/>
  <c r="E300" i="3"/>
  <c r="E278" i="3"/>
  <c r="E267" i="3"/>
  <c r="B56" i="3"/>
  <c r="E279" i="3" l="1"/>
  <c r="E268" i="3"/>
  <c r="E290" i="3"/>
  <c r="E301" i="3"/>
  <c r="E99" i="3"/>
  <c r="B57" i="3"/>
  <c r="E291" i="3" l="1"/>
  <c r="E269" i="3"/>
  <c r="E100" i="3"/>
  <c r="E280" i="3"/>
  <c r="E302" i="3"/>
  <c r="B58" i="3"/>
  <c r="E303" i="3" l="1"/>
  <c r="E292" i="3"/>
  <c r="E281" i="3"/>
  <c r="E101" i="3"/>
  <c r="E270" i="3"/>
  <c r="E271" i="3" l="1"/>
  <c r="E304" i="3"/>
  <c r="E102" i="3"/>
  <c r="E282" i="3"/>
  <c r="E293" i="3"/>
  <c r="E294" i="3" l="1"/>
  <c r="E272" i="3"/>
  <c r="E283" i="3"/>
  <c r="E103" i="3"/>
  <c r="E305" i="3"/>
  <c r="E104" i="3" l="1"/>
  <c r="E284" i="3"/>
  <c r="E273" i="3"/>
  <c r="E306" i="3"/>
  <c r="E295" i="3"/>
  <c r="P241" i="3"/>
  <c r="O288" i="3"/>
  <c r="N113" i="3"/>
  <c r="O246" i="3"/>
  <c r="M97" i="3"/>
  <c r="O227" i="3"/>
  <c r="P212" i="3"/>
  <c r="R303" i="3"/>
  <c r="L203" i="3"/>
  <c r="R304" i="3"/>
  <c r="P247" i="3"/>
  <c r="P257" i="3"/>
  <c r="P268" i="3"/>
  <c r="L229" i="3"/>
  <c r="P203" i="3"/>
  <c r="M199" i="3"/>
  <c r="L217" i="3"/>
  <c r="Q297" i="3"/>
  <c r="P255" i="3"/>
  <c r="Q287" i="3"/>
  <c r="K212" i="3"/>
  <c r="K198" i="3"/>
  <c r="Q302" i="3"/>
  <c r="R248" i="3"/>
  <c r="M99" i="3"/>
  <c r="P292" i="3"/>
  <c r="P300" i="3"/>
  <c r="P320" i="3"/>
  <c r="R247" i="3"/>
  <c r="K290" i="3"/>
  <c r="R219" i="3"/>
  <c r="P263" i="3"/>
  <c r="M313" i="3"/>
  <c r="Q205" i="3"/>
  <c r="L194" i="3"/>
  <c r="O188" i="3"/>
  <c r="R179" i="3"/>
  <c r="N187" i="3"/>
  <c r="R175" i="3"/>
  <c r="Q316" i="3"/>
  <c r="L106" i="3"/>
  <c r="O214" i="3"/>
  <c r="K210" i="3"/>
  <c r="M81" i="3"/>
  <c r="M102" i="3"/>
  <c r="R221" i="3"/>
  <c r="N114" i="3"/>
  <c r="K237" i="3"/>
  <c r="L227" i="3"/>
  <c r="Q305" i="3"/>
  <c r="K201" i="3"/>
  <c r="L293" i="3"/>
  <c r="Q306" i="3"/>
  <c r="K292" i="3"/>
  <c r="K196" i="3"/>
  <c r="T313" i="3"/>
  <c r="R185" i="3"/>
  <c r="Q212" i="3"/>
  <c r="O194" i="3"/>
  <c r="M100" i="3"/>
  <c r="O202" i="3"/>
  <c r="L168" i="3"/>
  <c r="Q290" i="3"/>
  <c r="N178" i="3"/>
  <c r="O196" i="3"/>
  <c r="K102" i="3"/>
  <c r="L288" i="3"/>
  <c r="K104" i="3"/>
  <c r="N314" i="3"/>
  <c r="Q193" i="3"/>
  <c r="R181" i="3"/>
  <c r="L182" i="3"/>
  <c r="K204" i="3"/>
  <c r="L224" i="3"/>
  <c r="O184" i="3"/>
  <c r="M314" i="3"/>
  <c r="M268" i="3"/>
  <c r="L196" i="3"/>
  <c r="O235" i="3"/>
  <c r="L289" i="3"/>
  <c r="P260" i="3"/>
  <c r="L212" i="3"/>
  <c r="R197" i="3"/>
  <c r="O172" i="3"/>
  <c r="M95" i="3"/>
  <c r="K313" i="3"/>
  <c r="M260" i="3"/>
  <c r="R284" i="3"/>
  <c r="L213" i="3"/>
  <c r="O208" i="3"/>
  <c r="M90" i="3"/>
  <c r="J107" i="3"/>
  <c r="O254" i="3"/>
  <c r="R237" i="3"/>
  <c r="Q311" i="3"/>
  <c r="R290" i="3"/>
  <c r="P206" i="3"/>
  <c r="N185" i="3"/>
  <c r="M96" i="3"/>
  <c r="M256" i="3"/>
  <c r="L174" i="3"/>
  <c r="N92" i="3"/>
  <c r="L230" i="3"/>
  <c r="K318" i="3"/>
  <c r="Q207" i="3"/>
  <c r="O321" i="3"/>
  <c r="L197" i="3"/>
  <c r="K312" i="3"/>
  <c r="N312" i="3"/>
  <c r="P251" i="3"/>
  <c r="P252" i="3"/>
  <c r="K195" i="3"/>
  <c r="O280" i="3"/>
  <c r="O217" i="3"/>
  <c r="N82" i="3"/>
  <c r="P254" i="3"/>
  <c r="R278" i="3"/>
  <c r="L296" i="3"/>
  <c r="K99" i="3"/>
  <c r="N83" i="3"/>
  <c r="O298" i="3"/>
  <c r="K95" i="3"/>
  <c r="L187" i="3"/>
  <c r="P315" i="3"/>
  <c r="R250" i="3"/>
  <c r="L179" i="3"/>
  <c r="R315" i="3"/>
  <c r="N87" i="3"/>
  <c r="R246" i="3"/>
  <c r="P253" i="3"/>
  <c r="P305" i="3"/>
  <c r="Q312" i="3"/>
  <c r="K246" i="3"/>
  <c r="M104" i="3"/>
  <c r="O287" i="3"/>
  <c r="L188" i="3"/>
  <c r="L116" i="3"/>
  <c r="K190" i="3"/>
  <c r="R261" i="3"/>
  <c r="R198" i="3"/>
  <c r="O175" i="3"/>
  <c r="L211" i="3"/>
  <c r="R321" i="3"/>
  <c r="N186" i="3"/>
  <c r="K320" i="3"/>
  <c r="K294" i="3"/>
  <c r="N321" i="3"/>
  <c r="L189" i="3"/>
  <c r="R200" i="3"/>
  <c r="Q196" i="3"/>
  <c r="P199" i="3"/>
  <c r="K263" i="3"/>
  <c r="J88" i="3"/>
  <c r="Q191" i="3"/>
  <c r="O213" i="3"/>
  <c r="K273" i="3"/>
  <c r="M318" i="3"/>
  <c r="O299" i="3"/>
  <c r="K211" i="3"/>
  <c r="R203" i="3"/>
  <c r="Q298" i="3"/>
  <c r="R251" i="3"/>
  <c r="P304" i="3"/>
  <c r="O245" i="3"/>
  <c r="M194" i="3"/>
  <c r="L178" i="3"/>
  <c r="M251" i="3"/>
  <c r="T318" i="3"/>
  <c r="R167" i="3"/>
  <c r="L167" i="3"/>
  <c r="N93" i="3"/>
  <c r="J92" i="3"/>
  <c r="R192" i="3"/>
  <c r="J102" i="3"/>
  <c r="M193" i="3"/>
  <c r="J104" i="3"/>
  <c r="M276" i="3"/>
  <c r="P201" i="3"/>
  <c r="P208" i="3"/>
  <c r="T310" i="3"/>
  <c r="P302" i="3"/>
  <c r="L202" i="3"/>
  <c r="J93" i="3"/>
  <c r="L113" i="3"/>
  <c r="R265" i="3"/>
  <c r="O210" i="3"/>
  <c r="P248" i="3"/>
  <c r="S312" i="3"/>
  <c r="O262" i="3"/>
  <c r="R191" i="3"/>
  <c r="R314" i="3"/>
  <c r="P269" i="3"/>
  <c r="P318" i="3"/>
  <c r="R262" i="3"/>
  <c r="R293" i="3"/>
  <c r="O218" i="3"/>
  <c r="N104" i="3"/>
  <c r="R276" i="3"/>
  <c r="P296" i="3"/>
  <c r="R171" i="3"/>
  <c r="Q288" i="3"/>
  <c r="K233" i="3"/>
  <c r="O241" i="3"/>
  <c r="M257" i="3"/>
  <c r="K248" i="3"/>
  <c r="M315" i="3"/>
  <c r="O257" i="3"/>
  <c r="R256" i="3"/>
  <c r="O206" i="3"/>
  <c r="N101" i="3"/>
  <c r="N97" i="3"/>
  <c r="K203" i="3"/>
  <c r="Q296" i="3"/>
  <c r="J105" i="3"/>
  <c r="O173" i="3"/>
  <c r="K245" i="3"/>
  <c r="L204" i="3"/>
  <c r="R166" i="3"/>
  <c r="K249" i="3"/>
  <c r="O261" i="3"/>
  <c r="R281" i="3"/>
  <c r="R306" i="3"/>
  <c r="Q295" i="3"/>
  <c r="L228" i="3"/>
  <c r="O166" i="3"/>
  <c r="R172" i="3"/>
  <c r="P306" i="3"/>
  <c r="N110" i="3"/>
  <c r="R307" i="3"/>
  <c r="P196" i="3"/>
  <c r="O199" i="3"/>
  <c r="O232" i="3"/>
  <c r="L109" i="3"/>
  <c r="N317" i="3"/>
  <c r="K315" i="3"/>
  <c r="R300" i="3"/>
  <c r="Q194" i="3"/>
  <c r="K205" i="3"/>
  <c r="M279" i="3"/>
  <c r="L111" i="3"/>
  <c r="K268" i="3"/>
  <c r="K238" i="3"/>
  <c r="J89" i="3"/>
  <c r="P204" i="3"/>
  <c r="R297" i="3"/>
  <c r="P289" i="3"/>
  <c r="R296" i="3"/>
  <c r="O272" i="3"/>
  <c r="O271" i="3"/>
  <c r="R283" i="3"/>
  <c r="O198" i="3"/>
  <c r="O209" i="3"/>
  <c r="M319" i="3"/>
  <c r="M290" i="3"/>
  <c r="K192" i="3"/>
  <c r="Q211" i="3"/>
  <c r="S314" i="3"/>
  <c r="Q289" i="3"/>
  <c r="O251" i="3"/>
  <c r="P297" i="3"/>
  <c r="L185" i="3"/>
  <c r="M312" i="3"/>
  <c r="R227" i="3"/>
  <c r="R260" i="3"/>
  <c r="N106" i="3"/>
  <c r="Q213" i="3"/>
  <c r="J108" i="3"/>
  <c r="O239" i="3"/>
  <c r="Q206" i="3"/>
  <c r="M191" i="3"/>
  <c r="M198" i="3"/>
  <c r="L286" i="3"/>
  <c r="P243" i="3"/>
  <c r="R275" i="3"/>
  <c r="R263" i="3"/>
  <c r="O316" i="3"/>
  <c r="O306" i="3"/>
  <c r="Q192" i="3"/>
  <c r="O168" i="3"/>
  <c r="J84" i="3"/>
  <c r="J111" i="3"/>
  <c r="N95" i="3"/>
  <c r="N111" i="3"/>
  <c r="O171" i="3"/>
  <c r="R244" i="3"/>
  <c r="N316" i="3"/>
  <c r="R188" i="3"/>
  <c r="O197" i="3"/>
  <c r="O179" i="3"/>
  <c r="K232" i="3"/>
  <c r="M82" i="3"/>
  <c r="R240" i="3"/>
  <c r="M192" i="3"/>
  <c r="N89" i="3"/>
  <c r="L222" i="3"/>
  <c r="J91" i="3"/>
  <c r="L235" i="3"/>
  <c r="O283" i="3"/>
  <c r="Q201" i="3"/>
  <c r="O183" i="3"/>
  <c r="N99" i="3"/>
  <c r="L310" i="3"/>
  <c r="R305" i="3"/>
  <c r="R287" i="3"/>
  <c r="K314" i="3"/>
  <c r="O282" i="3"/>
  <c r="J116" i="3"/>
  <c r="L175" i="3"/>
  <c r="J90" i="3"/>
  <c r="R309" i="3"/>
  <c r="R253" i="3"/>
  <c r="L198" i="3"/>
  <c r="M280" i="3"/>
  <c r="R302" i="3"/>
  <c r="O236" i="3"/>
  <c r="O267" i="3"/>
  <c r="R298" i="3"/>
  <c r="N310" i="3"/>
  <c r="T316" i="3"/>
  <c r="M93" i="3"/>
  <c r="P258" i="3"/>
  <c r="J86" i="3"/>
  <c r="L192" i="3"/>
  <c r="M201" i="3"/>
  <c r="L220" i="3"/>
  <c r="P195" i="3"/>
  <c r="L319" i="3"/>
  <c r="N183" i="3"/>
  <c r="L312" i="3"/>
  <c r="S316" i="3"/>
  <c r="N107" i="3"/>
  <c r="O226" i="3"/>
  <c r="R213" i="3"/>
  <c r="M83" i="3"/>
  <c r="N86" i="3"/>
  <c r="N181" i="3"/>
  <c r="Q291" i="3"/>
  <c r="P266" i="3"/>
  <c r="M267" i="3"/>
  <c r="P287" i="3"/>
  <c r="T320" i="3"/>
  <c r="L221" i="3"/>
  <c r="L320" i="3"/>
  <c r="R239" i="3"/>
  <c r="R273" i="3"/>
  <c r="M294" i="3"/>
  <c r="J97" i="3"/>
  <c r="M264" i="3"/>
  <c r="J83" i="3"/>
  <c r="R233" i="3"/>
  <c r="O191" i="3"/>
  <c r="P311" i="3"/>
  <c r="M311" i="3"/>
  <c r="Q200" i="3"/>
  <c r="O228" i="3"/>
  <c r="O193" i="3"/>
  <c r="M103" i="3"/>
  <c r="M94" i="3"/>
  <c r="O180" i="3"/>
  <c r="K213" i="3"/>
  <c r="L210" i="3"/>
  <c r="K266" i="3"/>
  <c r="M273" i="3"/>
  <c r="O190" i="3"/>
  <c r="R318" i="3"/>
  <c r="O243" i="3"/>
  <c r="O265" i="3"/>
  <c r="K228" i="3"/>
  <c r="J82" i="3"/>
  <c r="R215" i="3"/>
  <c r="P245" i="3"/>
  <c r="O286" i="3"/>
  <c r="R286" i="3"/>
  <c r="O169" i="3"/>
  <c r="L215" i="3"/>
  <c r="J94" i="3"/>
  <c r="L216" i="3"/>
  <c r="M200" i="3"/>
  <c r="N94" i="3"/>
  <c r="N182" i="3"/>
  <c r="R216" i="3"/>
  <c r="R310" i="3"/>
  <c r="L169" i="3"/>
  <c r="R291" i="3"/>
  <c r="O242" i="3"/>
  <c r="P264" i="3"/>
  <c r="K240" i="3"/>
  <c r="K291" i="3"/>
  <c r="P244" i="3"/>
  <c r="O220" i="3"/>
  <c r="M283" i="3"/>
  <c r="Q190" i="3"/>
  <c r="R254" i="3"/>
  <c r="J113" i="3"/>
  <c r="K289" i="3"/>
  <c r="R178" i="3"/>
  <c r="N85" i="3"/>
  <c r="N318" i="3"/>
  <c r="R288" i="3"/>
  <c r="Q320" i="3"/>
  <c r="P319" i="3"/>
  <c r="R279" i="3"/>
  <c r="L183" i="3"/>
  <c r="M89" i="3"/>
  <c r="R194" i="3"/>
  <c r="L173" i="3"/>
  <c r="O195" i="3"/>
  <c r="T317" i="3"/>
  <c r="L214" i="3"/>
  <c r="K288" i="3"/>
  <c r="M288" i="3"/>
  <c r="M297" i="3"/>
  <c r="R255" i="3"/>
  <c r="K200" i="3"/>
  <c r="M281" i="3"/>
  <c r="Q294" i="3"/>
  <c r="O219" i="3"/>
  <c r="N315" i="3"/>
  <c r="L177" i="3"/>
  <c r="P213" i="3"/>
  <c r="L205" i="3"/>
  <c r="O293" i="3"/>
  <c r="Q199" i="3"/>
  <c r="R258" i="3"/>
  <c r="M270" i="3"/>
  <c r="K209" i="3"/>
  <c r="Q310" i="3"/>
  <c r="Q293" i="3"/>
  <c r="R208" i="3"/>
  <c r="M289" i="3"/>
  <c r="O255" i="3"/>
  <c r="K242" i="3"/>
  <c r="M98" i="3"/>
  <c r="K272" i="3"/>
  <c r="P273" i="3"/>
  <c r="O304" i="3"/>
  <c r="L294" i="3"/>
  <c r="O308" i="3"/>
  <c r="K229" i="3"/>
  <c r="M85" i="3"/>
  <c r="M197" i="3"/>
  <c r="L237" i="3"/>
  <c r="P270" i="3"/>
  <c r="P291" i="3"/>
  <c r="R264" i="3"/>
  <c r="R228" i="3"/>
  <c r="J115" i="3"/>
  <c r="P267" i="3"/>
  <c r="O258" i="3"/>
  <c r="L208" i="3"/>
  <c r="P288" i="3"/>
  <c r="O269" i="3"/>
  <c r="O170" i="3"/>
  <c r="O302" i="3"/>
  <c r="R169" i="3"/>
  <c r="O222" i="3"/>
  <c r="L200" i="3"/>
  <c r="P246" i="3"/>
  <c r="R201" i="3"/>
  <c r="L234" i="3"/>
  <c r="R311" i="3"/>
  <c r="R259" i="3"/>
  <c r="P210" i="3"/>
  <c r="N319" i="3"/>
  <c r="M87" i="3"/>
  <c r="O276" i="3"/>
  <c r="O275" i="3"/>
  <c r="P191" i="3"/>
  <c r="M101" i="3"/>
  <c r="N189" i="3"/>
  <c r="L236" i="3"/>
  <c r="R319" i="3"/>
  <c r="R187" i="3"/>
  <c r="O244" i="3"/>
  <c r="M275" i="3"/>
  <c r="R272" i="3"/>
  <c r="R252" i="3"/>
  <c r="K247" i="3"/>
  <c r="R299" i="3"/>
  <c r="O259" i="3"/>
  <c r="R245" i="3"/>
  <c r="R170" i="3"/>
  <c r="M292" i="3"/>
  <c r="O256" i="3"/>
  <c r="P317" i="3"/>
  <c r="L170" i="3"/>
  <c r="O186" i="3"/>
  <c r="L107" i="3"/>
  <c r="P193" i="3"/>
  <c r="N112" i="3"/>
  <c r="R168" i="3"/>
  <c r="P298" i="3"/>
  <c r="M291" i="3"/>
  <c r="L105" i="3"/>
  <c r="Q292" i="3"/>
  <c r="R182" i="3"/>
  <c r="R249" i="3"/>
  <c r="S321" i="3"/>
  <c r="O200" i="3"/>
  <c r="K286" i="3"/>
  <c r="K265" i="3"/>
  <c r="P316" i="3"/>
  <c r="O295" i="3"/>
  <c r="R236" i="3"/>
  <c r="T312" i="3"/>
  <c r="M252" i="3"/>
  <c r="O307" i="3"/>
  <c r="O314" i="3"/>
  <c r="P295" i="3"/>
  <c r="L291" i="3"/>
  <c r="R267" i="3"/>
  <c r="R268" i="3"/>
  <c r="O225" i="3"/>
  <c r="O268" i="3"/>
  <c r="M91" i="3"/>
  <c r="N105" i="3"/>
  <c r="N84" i="3"/>
  <c r="R212" i="3"/>
  <c r="O238" i="3"/>
  <c r="Q204" i="3"/>
  <c r="O281" i="3"/>
  <c r="P312" i="3"/>
  <c r="R289" i="3"/>
  <c r="K243" i="3"/>
  <c r="K231" i="3"/>
  <c r="P190" i="3"/>
  <c r="P198" i="3"/>
  <c r="L115" i="3"/>
  <c r="Q319" i="3"/>
  <c r="Q304" i="3"/>
  <c r="S315" i="3"/>
  <c r="K207" i="3"/>
  <c r="S311" i="3"/>
  <c r="R189" i="3"/>
  <c r="R173" i="3"/>
  <c r="L287" i="3"/>
  <c r="L226" i="3"/>
  <c r="Q315" i="3"/>
  <c r="M190" i="3"/>
  <c r="L166" i="3"/>
  <c r="L233" i="3"/>
  <c r="N88" i="3"/>
  <c r="O176" i="3"/>
  <c r="L316" i="3"/>
  <c r="M265" i="3"/>
  <c r="P307" i="3"/>
  <c r="O234" i="3"/>
  <c r="Q303" i="3"/>
  <c r="R211" i="3"/>
  <c r="Q309" i="3"/>
  <c r="K230" i="3"/>
  <c r="P303" i="3"/>
  <c r="M253" i="3"/>
  <c r="K267" i="3"/>
  <c r="K103" i="3"/>
  <c r="K191" i="3"/>
  <c r="L181" i="3"/>
  <c r="L184" i="3"/>
  <c r="O207" i="3"/>
  <c r="O300" i="3"/>
  <c r="R308" i="3"/>
  <c r="O249" i="3"/>
  <c r="K208" i="3"/>
  <c r="R257" i="3"/>
  <c r="N81" i="3"/>
  <c r="K193" i="3"/>
  <c r="R193" i="3"/>
  <c r="N311" i="3"/>
  <c r="R204" i="3"/>
  <c r="M316" i="3"/>
  <c r="K311" i="3"/>
  <c r="R235" i="3"/>
  <c r="O185" i="3"/>
  <c r="L190" i="3"/>
  <c r="O248" i="3"/>
  <c r="K241" i="3"/>
  <c r="O285" i="3"/>
  <c r="M195" i="3"/>
  <c r="O270" i="3"/>
  <c r="Q317" i="3"/>
  <c r="O278" i="3"/>
  <c r="R243" i="3"/>
  <c r="M317" i="3"/>
  <c r="O212" i="3"/>
  <c r="P200" i="3"/>
  <c r="M320" i="3"/>
  <c r="N184" i="3"/>
  <c r="R225" i="3"/>
  <c r="S320" i="3"/>
  <c r="P209" i="3"/>
  <c r="O215" i="3"/>
  <c r="K239" i="3"/>
  <c r="R317" i="3"/>
  <c r="O211" i="3"/>
  <c r="M274" i="3"/>
  <c r="Q300" i="3"/>
  <c r="N179" i="3"/>
  <c r="R320" i="3"/>
  <c r="O230" i="3"/>
  <c r="K226" i="3"/>
  <c r="L313" i="3"/>
  <c r="L180" i="3"/>
  <c r="P259" i="3"/>
  <c r="O192" i="3"/>
  <c r="P262" i="3"/>
  <c r="L223" i="3"/>
  <c r="O252" i="3"/>
  <c r="Q198" i="3"/>
  <c r="J114" i="3"/>
  <c r="N180" i="3"/>
  <c r="R174" i="3"/>
  <c r="S318" i="3"/>
  <c r="L191" i="3"/>
  <c r="R234" i="3"/>
  <c r="Q208" i="3"/>
  <c r="Q314" i="3"/>
  <c r="O305" i="3"/>
  <c r="M261" i="3"/>
  <c r="M272" i="3"/>
  <c r="O317" i="3"/>
  <c r="K295" i="3"/>
  <c r="K96" i="3"/>
  <c r="P194" i="3"/>
  <c r="P256" i="3"/>
  <c r="S313" i="3"/>
  <c r="R238" i="3"/>
  <c r="O240" i="3"/>
  <c r="R224" i="3"/>
  <c r="M255" i="3"/>
  <c r="N90" i="3"/>
  <c r="Q210" i="3"/>
  <c r="O294" i="3"/>
  <c r="P308" i="3"/>
  <c r="M258" i="3"/>
  <c r="R282" i="3"/>
  <c r="O318" i="3"/>
  <c r="J103" i="3"/>
  <c r="P205" i="3"/>
  <c r="N98" i="3"/>
  <c r="M196" i="3"/>
  <c r="J109" i="3"/>
  <c r="K316" i="3"/>
  <c r="M86" i="3"/>
  <c r="O264" i="3"/>
  <c r="M296" i="3"/>
  <c r="K93" i="3"/>
  <c r="M284" i="3"/>
  <c r="O201" i="3"/>
  <c r="P321" i="3"/>
  <c r="O229" i="3"/>
  <c r="R316" i="3"/>
  <c r="N100" i="3"/>
  <c r="S319" i="3"/>
  <c r="P197" i="3"/>
  <c r="P299" i="3"/>
  <c r="P202" i="3"/>
  <c r="P272" i="3"/>
  <c r="P207" i="3"/>
  <c r="O260" i="3"/>
  <c r="R232" i="3"/>
  <c r="O174" i="3"/>
  <c r="K197" i="3"/>
  <c r="L207" i="3"/>
  <c r="N108" i="3"/>
  <c r="R285" i="3"/>
  <c r="K100" i="3"/>
  <c r="R176" i="3"/>
  <c r="O221" i="3"/>
  <c r="O315" i="3"/>
  <c r="L225" i="3"/>
  <c r="L219" i="3"/>
  <c r="L314" i="3"/>
  <c r="L110" i="3"/>
  <c r="L195" i="3"/>
  <c r="R241" i="3"/>
  <c r="R220" i="3"/>
  <c r="O284" i="3"/>
  <c r="M285" i="3"/>
  <c r="P250" i="3"/>
  <c r="M269" i="3"/>
  <c r="Q318" i="3"/>
  <c r="P261" i="3"/>
  <c r="L321" i="3"/>
  <c r="L318" i="3"/>
  <c r="O204" i="3"/>
  <c r="O277" i="3"/>
  <c r="O303" i="3"/>
  <c r="K199" i="3"/>
  <c r="R292" i="3"/>
  <c r="P310" i="3"/>
  <c r="O290" i="3"/>
  <c r="M271" i="3"/>
  <c r="L232" i="3"/>
  <c r="P249" i="3"/>
  <c r="O247" i="3"/>
  <c r="P265" i="3"/>
  <c r="K227" i="3"/>
  <c r="R196" i="3"/>
  <c r="R266" i="3"/>
  <c r="Q313" i="3"/>
  <c r="Q209" i="3"/>
  <c r="J87" i="3"/>
  <c r="K94" i="3"/>
  <c r="T319" i="3"/>
  <c r="O309" i="3"/>
  <c r="R195" i="3"/>
  <c r="M287" i="3"/>
  <c r="L290" i="3"/>
  <c r="T314" i="3"/>
  <c r="K287" i="3"/>
  <c r="R190" i="3"/>
  <c r="R226" i="3"/>
  <c r="P314" i="3"/>
  <c r="T311" i="3"/>
  <c r="L193" i="3"/>
  <c r="O250" i="3"/>
  <c r="R231" i="3"/>
  <c r="L297" i="3"/>
  <c r="N115" i="3"/>
  <c r="M263" i="3"/>
  <c r="M310" i="3"/>
  <c r="R186" i="3"/>
  <c r="N96" i="3"/>
  <c r="K244" i="3"/>
  <c r="O312" i="3"/>
  <c r="O301" i="3"/>
  <c r="J110" i="3"/>
  <c r="R270" i="3"/>
  <c r="O187" i="3"/>
  <c r="J98" i="3"/>
  <c r="R294" i="3"/>
  <c r="O297" i="3"/>
  <c r="L114" i="3"/>
  <c r="J81" i="3"/>
  <c r="P271" i="3"/>
  <c r="L112" i="3"/>
  <c r="R301" i="3"/>
  <c r="K269" i="3"/>
  <c r="N91" i="3"/>
  <c r="R199" i="3"/>
  <c r="K262" i="3"/>
  <c r="R223" i="3"/>
  <c r="P293" i="3"/>
  <c r="R218" i="3"/>
  <c r="O289" i="3"/>
  <c r="R312" i="3"/>
  <c r="N109" i="3"/>
  <c r="N313" i="3"/>
  <c r="K97" i="3"/>
  <c r="O224" i="3"/>
  <c r="P313" i="3"/>
  <c r="K264" i="3"/>
  <c r="M266" i="3"/>
  <c r="O253" i="3"/>
  <c r="K98" i="3"/>
  <c r="Q203" i="3"/>
  <c r="O313" i="3"/>
  <c r="O296" i="3"/>
  <c r="R295" i="3"/>
  <c r="K297" i="3"/>
  <c r="R229" i="3"/>
  <c r="M250" i="3"/>
  <c r="M88" i="3"/>
  <c r="K293" i="3"/>
  <c r="M84" i="3"/>
  <c r="M254" i="3"/>
  <c r="M286" i="3"/>
  <c r="R280" i="3"/>
  <c r="J112" i="3"/>
  <c r="J100" i="3"/>
  <c r="O292" i="3"/>
  <c r="K236" i="3"/>
  <c r="R217" i="3"/>
  <c r="M295" i="3"/>
  <c r="S317" i="3"/>
  <c r="O310" i="3"/>
  <c r="P286" i="3"/>
  <c r="O263" i="3"/>
  <c r="Q286" i="3"/>
  <c r="R202" i="3"/>
  <c r="O311" i="3"/>
  <c r="K317" i="3"/>
  <c r="O291" i="3"/>
  <c r="O320" i="3"/>
  <c r="Q301" i="3"/>
  <c r="K101" i="3"/>
  <c r="P294" i="3"/>
  <c r="J101" i="3"/>
  <c r="P192" i="3"/>
  <c r="O205" i="3"/>
  <c r="R184" i="3"/>
  <c r="M278" i="3"/>
  <c r="J85" i="3"/>
  <c r="O279" i="3"/>
  <c r="L231" i="3"/>
  <c r="R269" i="3"/>
  <c r="R214" i="3"/>
  <c r="L201" i="3"/>
  <c r="N102" i="3"/>
  <c r="O189" i="3"/>
  <c r="K321" i="3"/>
  <c r="L171" i="3"/>
  <c r="L295" i="3"/>
  <c r="K194" i="3"/>
  <c r="R180" i="3"/>
  <c r="L176" i="3"/>
  <c r="Q195" i="3"/>
  <c r="L317" i="3"/>
  <c r="L199" i="3"/>
  <c r="O223" i="3"/>
  <c r="Q308" i="3"/>
  <c r="L172" i="3"/>
  <c r="P309" i="3"/>
  <c r="O231" i="3"/>
  <c r="L292" i="3"/>
  <c r="R271" i="3"/>
  <c r="R222" i="3"/>
  <c r="R206" i="3"/>
  <c r="K310" i="3"/>
  <c r="P242" i="3"/>
  <c r="K319" i="3"/>
  <c r="T315" i="3"/>
  <c r="R242" i="3"/>
  <c r="P238" i="3"/>
  <c r="N188" i="3"/>
  <c r="J96" i="3"/>
  <c r="M282" i="3"/>
  <c r="K235" i="3"/>
  <c r="P239" i="3"/>
  <c r="T321" i="3"/>
  <c r="L218" i="3"/>
  <c r="L209" i="3"/>
  <c r="M321" i="3"/>
  <c r="P211" i="3"/>
  <c r="L311" i="3"/>
  <c r="S310" i="3"/>
  <c r="Q321" i="3"/>
  <c r="O216" i="3"/>
  <c r="P301" i="3"/>
  <c r="L108" i="3"/>
  <c r="N103" i="3"/>
  <c r="M259" i="3"/>
  <c r="O237" i="3"/>
  <c r="R313" i="3"/>
  <c r="L315" i="3"/>
  <c r="P290" i="3"/>
  <c r="K271" i="3"/>
  <c r="O319" i="3"/>
  <c r="R274" i="3"/>
  <c r="J99" i="3"/>
  <c r="M293" i="3"/>
  <c r="O274" i="3"/>
  <c r="R230" i="3"/>
  <c r="L186" i="3"/>
  <c r="O178" i="3"/>
  <c r="O167" i="3"/>
  <c r="R277" i="3"/>
  <c r="Q299" i="3"/>
  <c r="M277" i="3"/>
  <c r="N116" i="3"/>
  <c r="J95" i="3"/>
  <c r="Q197" i="3"/>
  <c r="K270" i="3"/>
  <c r="L206" i="3"/>
  <c r="O233" i="3"/>
  <c r="O181" i="3"/>
  <c r="J106" i="3"/>
  <c r="O273" i="3"/>
  <c r="K202" i="3"/>
  <c r="Q307" i="3"/>
  <c r="R210" i="3"/>
  <c r="M92" i="3"/>
  <c r="P240" i="3"/>
  <c r="N320" i="3"/>
  <c r="Q202" i="3"/>
  <c r="R177" i="3"/>
  <c r="M262" i="3"/>
  <c r="R183" i="3"/>
  <c r="O177" i="3"/>
  <c r="R205" i="3"/>
  <c r="K296" i="3"/>
  <c r="K206" i="3"/>
  <c r="O182" i="3"/>
  <c r="O266" i="3"/>
  <c r="O203" i="3"/>
  <c r="R207" i="3"/>
  <c r="K234" i="3"/>
  <c r="R209" i="3"/>
  <c r="U300" i="3" l="1"/>
  <c r="M274" i="4" s="1"/>
  <c r="Z300" i="3"/>
  <c r="Z266" i="3"/>
  <c r="U266" i="3"/>
  <c r="M240" i="4" s="1"/>
  <c r="U257" i="3"/>
  <c r="M231" i="4" s="1"/>
  <c r="Z257" i="3"/>
  <c r="U216" i="3"/>
  <c r="M190" i="4" s="1"/>
  <c r="Z216" i="3"/>
  <c r="U189" i="3"/>
  <c r="M163" i="4" s="1"/>
  <c r="Z189" i="3"/>
  <c r="Z321" i="3"/>
  <c r="U321" i="3"/>
  <c r="M295" i="4" s="1"/>
  <c r="Z306" i="3"/>
  <c r="U306" i="3"/>
  <c r="M280" i="4" s="1"/>
  <c r="U265" i="3"/>
  <c r="M239" i="4" s="1"/>
  <c r="Z265" i="3"/>
  <c r="U183" i="3"/>
  <c r="M157" i="4" s="1"/>
  <c r="Z183" i="3"/>
  <c r="X109" i="3"/>
  <c r="O109" i="3"/>
  <c r="L89" i="4" s="1"/>
  <c r="U182" i="3"/>
  <c r="M156" i="4" s="1"/>
  <c r="Z182" i="3"/>
  <c r="O93" i="3"/>
  <c r="L73" i="4" s="1"/>
  <c r="X93" i="3"/>
  <c r="Z286" i="3"/>
  <c r="U286" i="3"/>
  <c r="M260" i="4" s="1"/>
  <c r="X105" i="3"/>
  <c r="O105" i="3"/>
  <c r="L85" i="4" s="1"/>
  <c r="U203" i="3"/>
  <c r="M177" i="4" s="1"/>
  <c r="Z203" i="3"/>
  <c r="U299" i="3"/>
  <c r="M273" i="4" s="1"/>
  <c r="Z299" i="3"/>
  <c r="U224" i="3"/>
  <c r="M198" i="4" s="1"/>
  <c r="Z224" i="3"/>
  <c r="U255" i="3"/>
  <c r="M229" i="4" s="1"/>
  <c r="Z255" i="3"/>
  <c r="O100" i="3"/>
  <c r="L80" i="4" s="1"/>
  <c r="X100" i="3"/>
  <c r="U245" i="3"/>
  <c r="M219" i="4" s="1"/>
  <c r="Z245" i="3"/>
  <c r="Z181" i="3"/>
  <c r="U181" i="3"/>
  <c r="M155" i="4" s="1"/>
  <c r="O84" i="3"/>
  <c r="L64" i="4" s="1"/>
  <c r="X84" i="3"/>
  <c r="X111" i="3"/>
  <c r="O111" i="3"/>
  <c r="L91" i="4" s="1"/>
  <c r="Z230" i="3"/>
  <c r="U230" i="3"/>
  <c r="M204" i="4" s="1"/>
  <c r="O115" i="3"/>
  <c r="L95" i="4" s="1"/>
  <c r="X115" i="3"/>
  <c r="Z273" i="3"/>
  <c r="U273" i="3"/>
  <c r="M247" i="4" s="1"/>
  <c r="U289" i="3"/>
  <c r="M263" i="4" s="1"/>
  <c r="Z289" i="3"/>
  <c r="U236" i="3"/>
  <c r="M210" i="4" s="1"/>
  <c r="Z236" i="3"/>
  <c r="Z317" i="3"/>
  <c r="U317" i="3"/>
  <c r="M291" i="4" s="1"/>
  <c r="U168" i="3"/>
  <c r="M142" i="4" s="1"/>
  <c r="Z168" i="3"/>
  <c r="Z292" i="3"/>
  <c r="U292" i="3"/>
  <c r="M266" i="4" s="1"/>
  <c r="U194" i="3"/>
  <c r="M168" i="4" s="1"/>
  <c r="Z194" i="3"/>
  <c r="U274" i="3"/>
  <c r="M248" i="4" s="1"/>
  <c r="Z274" i="3"/>
  <c r="Z239" i="3"/>
  <c r="U239" i="3"/>
  <c r="M213" i="4" s="1"/>
  <c r="Z228" i="3"/>
  <c r="U228" i="3"/>
  <c r="M202" i="4" s="1"/>
  <c r="Z314" i="3"/>
  <c r="U314" i="3"/>
  <c r="M288" i="4" s="1"/>
  <c r="Z197" i="3"/>
  <c r="U197" i="3"/>
  <c r="M171" i="4" s="1"/>
  <c r="Z262" i="3"/>
  <c r="U262" i="3"/>
  <c r="M236" i="4" s="1"/>
  <c r="U249" i="3"/>
  <c r="M223" i="4" s="1"/>
  <c r="Z249" i="3"/>
  <c r="O92" i="3"/>
  <c r="L72" i="4" s="1"/>
  <c r="X92" i="3"/>
  <c r="Z209" i="3"/>
  <c r="U209" i="3"/>
  <c r="M183" i="4" s="1"/>
  <c r="U313" i="3"/>
  <c r="M287" i="4" s="1"/>
  <c r="Z313" i="3"/>
  <c r="Z302" i="3"/>
  <c r="U302" i="3"/>
  <c r="M276" i="4" s="1"/>
  <c r="U191" i="3"/>
  <c r="M165" i="4" s="1"/>
  <c r="Z191" i="3"/>
  <c r="U232" i="3"/>
  <c r="M206" i="4" s="1"/>
  <c r="Z232" i="3"/>
  <c r="X85" i="3"/>
  <c r="O85" i="3"/>
  <c r="L65" i="4" s="1"/>
  <c r="Z221" i="3"/>
  <c r="U221" i="3"/>
  <c r="M195" i="4" s="1"/>
  <c r="U241" i="3"/>
  <c r="M215" i="4" s="1"/>
  <c r="Z241" i="3"/>
  <c r="U280" i="3"/>
  <c r="M254" i="4" s="1"/>
  <c r="Z280" i="3"/>
  <c r="Z309" i="3"/>
  <c r="U309" i="3"/>
  <c r="M283" i="4" s="1"/>
  <c r="Z250" i="3"/>
  <c r="U250" i="3"/>
  <c r="M224" i="4" s="1"/>
  <c r="Z174" i="3"/>
  <c r="U174" i="3"/>
  <c r="M148" i="4" s="1"/>
  <c r="Z172" i="3"/>
  <c r="U172" i="3"/>
  <c r="M146" i="4" s="1"/>
  <c r="U319" i="3"/>
  <c r="M293" i="4" s="1"/>
  <c r="Z319" i="3"/>
  <c r="U291" i="3"/>
  <c r="M265" i="4" s="1"/>
  <c r="Z291" i="3"/>
  <c r="Z279" i="3"/>
  <c r="U279" i="3"/>
  <c r="M253" i="4" s="1"/>
  <c r="X96" i="3"/>
  <c r="O96" i="3"/>
  <c r="L76" i="4" s="1"/>
  <c r="Z192" i="3"/>
  <c r="U192" i="3"/>
  <c r="M166" i="4" s="1"/>
  <c r="Z208" i="3"/>
  <c r="U208" i="3"/>
  <c r="M182" i="4" s="1"/>
  <c r="U269" i="3"/>
  <c r="M243" i="4" s="1"/>
  <c r="Z269" i="3"/>
  <c r="U258" i="3"/>
  <c r="M232" i="4" s="1"/>
  <c r="Z258" i="3"/>
  <c r="X101" i="3"/>
  <c r="O101" i="3"/>
  <c r="L81" i="4" s="1"/>
  <c r="Z301" i="3"/>
  <c r="U301" i="3"/>
  <c r="M275" i="4" s="1"/>
  <c r="O108" i="3"/>
  <c r="L88" i="4" s="1"/>
  <c r="X108" i="3"/>
  <c r="X94" i="3"/>
  <c r="O94" i="3"/>
  <c r="L74" i="4" s="1"/>
  <c r="Z198" i="3"/>
  <c r="U198" i="3"/>
  <c r="M172" i="4" s="1"/>
  <c r="U196" i="3"/>
  <c r="M170" i="4" s="1"/>
  <c r="Z196" i="3"/>
  <c r="O81" i="3"/>
  <c r="L61" i="4" s="1"/>
  <c r="X81" i="3"/>
  <c r="U264" i="3"/>
  <c r="M238" i="4" s="1"/>
  <c r="Z264" i="3"/>
  <c r="X95" i="3"/>
  <c r="O95" i="3"/>
  <c r="L75" i="4" s="1"/>
  <c r="U316" i="3"/>
  <c r="M290" i="4" s="1"/>
  <c r="Z316" i="3"/>
  <c r="U240" i="3"/>
  <c r="M214" i="4" s="1"/>
  <c r="Z240" i="3"/>
  <c r="U275" i="3"/>
  <c r="M249" i="4" s="1"/>
  <c r="Z275" i="3"/>
  <c r="X97" i="3"/>
  <c r="O97" i="3"/>
  <c r="L77" i="4" s="1"/>
  <c r="Z287" i="3"/>
  <c r="U287" i="3"/>
  <c r="M261" i="4" s="1"/>
  <c r="Z246" i="3"/>
  <c r="U246" i="3"/>
  <c r="M220" i="4" s="1"/>
  <c r="Z217" i="3"/>
  <c r="U217" i="3"/>
  <c r="M191" i="4" s="1"/>
  <c r="O86" i="3"/>
  <c r="L66" i="4" s="1"/>
  <c r="X86" i="3"/>
  <c r="U283" i="3"/>
  <c r="M257" i="4" s="1"/>
  <c r="Z283" i="3"/>
  <c r="Z211" i="3"/>
  <c r="U211" i="3"/>
  <c r="M185" i="4" s="1"/>
  <c r="O102" i="3"/>
  <c r="L82" i="4" s="1"/>
  <c r="X102" i="3"/>
  <c r="Z202" i="3"/>
  <c r="U202" i="3"/>
  <c r="M176" i="4" s="1"/>
  <c r="U222" i="3"/>
  <c r="M196" i="4" s="1"/>
  <c r="Z222" i="3"/>
  <c r="Z288" i="3"/>
  <c r="U288" i="3"/>
  <c r="M262" i="4" s="1"/>
  <c r="O103" i="3"/>
  <c r="L83" i="4" s="1"/>
  <c r="X103" i="3"/>
  <c r="U184" i="3"/>
  <c r="M158" i="4" s="1"/>
  <c r="Z184" i="3"/>
  <c r="Z175" i="3"/>
  <c r="U175" i="3"/>
  <c r="M149" i="4" s="1"/>
  <c r="Z284" i="3"/>
  <c r="U284" i="3"/>
  <c r="M258" i="4" s="1"/>
  <c r="O98" i="3"/>
  <c r="L78" i="4" s="1"/>
  <c r="X98" i="3"/>
  <c r="U261" i="3"/>
  <c r="M235" i="4" s="1"/>
  <c r="Z261" i="3"/>
  <c r="U190" i="3"/>
  <c r="M164" i="4" s="1"/>
  <c r="Z190" i="3"/>
  <c r="U296" i="3"/>
  <c r="M270" i="4" s="1"/>
  <c r="Z296" i="3"/>
  <c r="U268" i="3"/>
  <c r="M242" i="4" s="1"/>
  <c r="Z268" i="3"/>
  <c r="U195" i="3"/>
  <c r="M169" i="4" s="1"/>
  <c r="Z195" i="3"/>
  <c r="X112" i="3"/>
  <c r="O112" i="3"/>
  <c r="L92" i="4" s="1"/>
  <c r="Z215" i="3"/>
  <c r="U215" i="3"/>
  <c r="M189" i="4" s="1"/>
  <c r="Z295" i="3"/>
  <c r="U295" i="3"/>
  <c r="M269" i="4" s="1"/>
  <c r="U219" i="3"/>
  <c r="M193" i="4" s="1"/>
  <c r="Z219" i="3"/>
  <c r="X87" i="3"/>
  <c r="O87" i="3"/>
  <c r="L67" i="4" s="1"/>
  <c r="Z260" i="3"/>
  <c r="U260" i="3"/>
  <c r="M234" i="4" s="1"/>
  <c r="Z223" i="3"/>
  <c r="U223" i="3"/>
  <c r="M197" i="4" s="1"/>
  <c r="U169" i="3"/>
  <c r="M143" i="4" s="1"/>
  <c r="Z169" i="3"/>
  <c r="Z282" i="3"/>
  <c r="U282" i="3"/>
  <c r="M256" i="4" s="1"/>
  <c r="U320" i="3"/>
  <c r="M294" i="4" s="1"/>
  <c r="Z320" i="3"/>
  <c r="Z298" i="3"/>
  <c r="U298" i="3"/>
  <c r="M272" i="4" s="1"/>
  <c r="O89" i="3"/>
  <c r="L69" i="4" s="1"/>
  <c r="X89" i="3"/>
  <c r="U293" i="3"/>
  <c r="M267" i="4" s="1"/>
  <c r="Z293" i="3"/>
  <c r="Z199" i="3"/>
  <c r="U199" i="3"/>
  <c r="M173" i="4" s="1"/>
  <c r="O110" i="3"/>
  <c r="L90" i="4" s="1"/>
  <c r="X110" i="3"/>
  <c r="Z267" i="3"/>
  <c r="U267" i="3"/>
  <c r="M241" i="4" s="1"/>
  <c r="Z318" i="3"/>
  <c r="U318" i="3"/>
  <c r="M292" i="4" s="1"/>
  <c r="Z218" i="3"/>
  <c r="U218" i="3"/>
  <c r="M192" i="4" s="1"/>
  <c r="U272" i="3"/>
  <c r="M246" i="4" s="1"/>
  <c r="Z272" i="3"/>
  <c r="U290" i="3"/>
  <c r="M264" i="4" s="1"/>
  <c r="Z290" i="3"/>
  <c r="X104" i="3"/>
  <c r="O104" i="3"/>
  <c r="L84" i="4" s="1"/>
  <c r="U243" i="3"/>
  <c r="M217" i="4" s="1"/>
  <c r="Z243" i="3"/>
  <c r="U220" i="3"/>
  <c r="M194" i="4" s="1"/>
  <c r="Z220" i="3"/>
  <c r="Z173" i="3"/>
  <c r="U173" i="3"/>
  <c r="M147" i="4" s="1"/>
  <c r="U201" i="3"/>
  <c r="M175" i="4" s="1"/>
  <c r="Z201" i="3"/>
  <c r="U213" i="3"/>
  <c r="M187" i="4" s="1"/>
  <c r="Z213" i="3"/>
  <c r="X91" i="3"/>
  <c r="O91" i="3"/>
  <c r="L71" i="4" s="1"/>
  <c r="Z263" i="3"/>
  <c r="U263" i="3"/>
  <c r="M237" i="4" s="1"/>
  <c r="U294" i="3"/>
  <c r="M268" i="4" s="1"/>
  <c r="Z294" i="3"/>
  <c r="Z205" i="3"/>
  <c r="U205" i="3"/>
  <c r="M179" i="4" s="1"/>
  <c r="U177" i="3"/>
  <c r="M151" i="4" s="1"/>
  <c r="Z177" i="3"/>
  <c r="O113" i="3"/>
  <c r="L93" i="4" s="1"/>
  <c r="X113" i="3"/>
  <c r="U247" i="3"/>
  <c r="M221" i="4" s="1"/>
  <c r="Z247" i="3"/>
  <c r="U170" i="3"/>
  <c r="M144" i="4" s="1"/>
  <c r="Z170" i="3"/>
  <c r="U242" i="3"/>
  <c r="M216" i="4" s="1"/>
  <c r="Z242" i="3"/>
  <c r="U231" i="3"/>
  <c r="M205" i="4" s="1"/>
  <c r="Z231" i="3"/>
  <c r="X106" i="3"/>
  <c r="O106" i="3"/>
  <c r="L86" i="4" s="1"/>
  <c r="Z303" i="3"/>
  <c r="U303" i="3"/>
  <c r="M277" i="4" s="1"/>
  <c r="X88" i="3"/>
  <c r="O88" i="3"/>
  <c r="L68" i="4" s="1"/>
  <c r="Z233" i="3"/>
  <c r="U233" i="3"/>
  <c r="M207" i="4" s="1"/>
  <c r="Z271" i="3"/>
  <c r="U271" i="3"/>
  <c r="M245" i="4" s="1"/>
  <c r="U180" i="3"/>
  <c r="M154" i="4" s="1"/>
  <c r="Z180" i="3"/>
  <c r="O82" i="3"/>
  <c r="L62" i="4" s="1"/>
  <c r="X82" i="3"/>
  <c r="Z166" i="3"/>
  <c r="U166" i="3"/>
  <c r="M140" i="4" s="1"/>
  <c r="U212" i="3"/>
  <c r="M186" i="4" s="1"/>
  <c r="Z212" i="3"/>
  <c r="Z315" i="3"/>
  <c r="U315" i="3"/>
  <c r="M289" i="4" s="1"/>
  <c r="Z311" i="3"/>
  <c r="U311" i="3"/>
  <c r="M285" i="4" s="1"/>
  <c r="Z281" i="3"/>
  <c r="U281" i="3"/>
  <c r="M255" i="4" s="1"/>
  <c r="Z305" i="3"/>
  <c r="U305" i="3"/>
  <c r="M279" i="4" s="1"/>
  <c r="X99" i="3"/>
  <c r="O99" i="3"/>
  <c r="L79" i="4" s="1"/>
  <c r="U171" i="3"/>
  <c r="M145" i="4" s="1"/>
  <c r="Z171" i="3"/>
  <c r="U276" i="3"/>
  <c r="M250" i="4" s="1"/>
  <c r="Z276" i="3"/>
  <c r="U229" i="3"/>
  <c r="M203" i="4" s="1"/>
  <c r="Z229" i="3"/>
  <c r="O83" i="3"/>
  <c r="L63" i="4" s="1"/>
  <c r="X83" i="3"/>
  <c r="Z310" i="3"/>
  <c r="U310" i="3"/>
  <c r="M284" i="4" s="1"/>
  <c r="U234" i="3"/>
  <c r="M208" i="4" s="1"/>
  <c r="Z234" i="3"/>
  <c r="U204" i="3"/>
  <c r="M178" i="4" s="1"/>
  <c r="Z204" i="3"/>
  <c r="U185" i="3"/>
  <c r="M159" i="4" s="1"/>
  <c r="Z185" i="3"/>
  <c r="Z187" i="3"/>
  <c r="U187" i="3"/>
  <c r="M161" i="4" s="1"/>
  <c r="Z206" i="3"/>
  <c r="U206" i="3"/>
  <c r="M180" i="4" s="1"/>
  <c r="Z253" i="3"/>
  <c r="U253" i="3"/>
  <c r="M227" i="4" s="1"/>
  <c r="Z214" i="3"/>
  <c r="U214" i="3"/>
  <c r="M188" i="4" s="1"/>
  <c r="U278" i="3"/>
  <c r="M252" i="4" s="1"/>
  <c r="Z278" i="3"/>
  <c r="Z308" i="3"/>
  <c r="U308" i="3"/>
  <c r="M282" i="4" s="1"/>
  <c r="Z188" i="3"/>
  <c r="U188" i="3"/>
  <c r="M162" i="4" s="1"/>
  <c r="Z200" i="3"/>
  <c r="U200" i="3"/>
  <c r="M174" i="4" s="1"/>
  <c r="U227" i="3"/>
  <c r="M201" i="4" s="1"/>
  <c r="Z227" i="3"/>
  <c r="Z179" i="3"/>
  <c r="U179" i="3"/>
  <c r="M153" i="4" s="1"/>
  <c r="Z176" i="3"/>
  <c r="U176" i="3"/>
  <c r="M150" i="4" s="1"/>
  <c r="Z297" i="3"/>
  <c r="U297" i="3"/>
  <c r="M271" i="4" s="1"/>
  <c r="Z307" i="3"/>
  <c r="U307" i="3"/>
  <c r="M281" i="4" s="1"/>
  <c r="Z277" i="3"/>
  <c r="U277" i="3"/>
  <c r="M251" i="4" s="1"/>
  <c r="X116" i="3"/>
  <c r="O116" i="3"/>
  <c r="L96" i="4" s="1"/>
  <c r="X114" i="3"/>
  <c r="O114" i="3"/>
  <c r="L94" i="4" s="1"/>
  <c r="U226" i="3"/>
  <c r="M200" i="4" s="1"/>
  <c r="Z226" i="3"/>
  <c r="U178" i="3"/>
  <c r="M152" i="4" s="1"/>
  <c r="Z178" i="3"/>
  <c r="Z210" i="3"/>
  <c r="U210" i="3"/>
  <c r="M184" i="4" s="1"/>
  <c r="U207" i="3"/>
  <c r="M181" i="4" s="1"/>
  <c r="Z207" i="3"/>
  <c r="U259" i="3"/>
  <c r="M233" i="4" s="1"/>
  <c r="Z259" i="3"/>
  <c r="U235" i="3"/>
  <c r="M209" i="4" s="1"/>
  <c r="Z235" i="3"/>
  <c r="O90" i="3"/>
  <c r="L70" i="4" s="1"/>
  <c r="X90" i="3"/>
  <c r="Z225" i="3"/>
  <c r="U225" i="3"/>
  <c r="M199" i="4" s="1"/>
  <c r="Z304" i="3"/>
  <c r="U304" i="3"/>
  <c r="M278" i="4" s="1"/>
  <c r="U251" i="3"/>
  <c r="M225" i="4" s="1"/>
  <c r="Z251" i="3"/>
  <c r="Z237" i="3"/>
  <c r="U237" i="3"/>
  <c r="M211" i="4" s="1"/>
  <c r="U285" i="3"/>
  <c r="M259" i="4" s="1"/>
  <c r="Z285" i="3"/>
  <c r="U244" i="3"/>
  <c r="M218" i="4" s="1"/>
  <c r="Z244" i="3"/>
  <c r="U256" i="3"/>
  <c r="M230" i="4" s="1"/>
  <c r="Z256" i="3"/>
  <c r="U186" i="3"/>
  <c r="M160" i="4" s="1"/>
  <c r="Z186" i="3"/>
  <c r="U193" i="3"/>
  <c r="M167" i="4" s="1"/>
  <c r="Z193" i="3"/>
  <c r="Z252" i="3"/>
  <c r="U252" i="3"/>
  <c r="M226" i="4" s="1"/>
  <c r="U270" i="3"/>
  <c r="M244" i="4" s="1"/>
  <c r="Z270" i="3"/>
  <c r="Z312" i="3"/>
  <c r="U312" i="3"/>
  <c r="M286" i="4" s="1"/>
  <c r="O107" i="3"/>
  <c r="L87" i="4" s="1"/>
  <c r="X107" i="3"/>
  <c r="Z167" i="3"/>
  <c r="U167" i="3"/>
  <c r="M141" i="4" s="1"/>
  <c r="Z254" i="3"/>
  <c r="U254" i="3"/>
  <c r="M228" i="4" s="1"/>
  <c r="U248" i="3"/>
  <c r="M222" i="4" s="1"/>
  <c r="Z248" i="3"/>
  <c r="U238" i="3"/>
  <c r="M212" i="4" s="1"/>
  <c r="Z238" i="3"/>
  <c r="E307" i="3"/>
  <c r="E285" i="3"/>
  <c r="E296" i="3"/>
  <c r="E297" i="3" l="1"/>
  <c r="E308" i="3"/>
  <c r="E309" i="3" l="1"/>
  <c r="BE3" i="2" l="1"/>
  <c r="BG3" i="2" l="1"/>
  <c r="BH3" i="2"/>
  <c r="I31" i="3" s="1"/>
  <c r="BF3" i="2"/>
  <c r="AX3" i="2" l="1"/>
  <c r="AR6" i="2"/>
  <c r="AM5" i="2"/>
  <c r="AH4" i="2"/>
  <c r="AC3" i="2"/>
  <c r="W6" i="2"/>
  <c r="W5" i="2"/>
  <c r="W4" i="2"/>
  <c r="AJ11" i="2" s="1"/>
  <c r="W3" i="2"/>
  <c r="R3" i="2"/>
  <c r="I3" i="2"/>
  <c r="B3" i="2"/>
  <c r="AY3" i="2" l="1"/>
  <c r="BA3" i="2"/>
  <c r="H31" i="3" s="1"/>
  <c r="AZ3" i="2"/>
  <c r="AT30" i="1" s="1"/>
  <c r="Y4" i="2"/>
  <c r="X6" i="2"/>
  <c r="Y6" i="2"/>
  <c r="AS188" i="2" s="1"/>
  <c r="Z6" i="2"/>
  <c r="AS11" i="2" s="1"/>
  <c r="D3" i="2"/>
  <c r="E3" i="2"/>
  <c r="Y3" i="2"/>
  <c r="Z4" i="2"/>
  <c r="AI11" i="2" s="1"/>
  <c r="Y5" i="2"/>
  <c r="F3" i="2"/>
  <c r="J11" i="2" s="1"/>
  <c r="AA3" i="2"/>
  <c r="X4" i="2"/>
  <c r="G3" i="2"/>
  <c r="Z3" i="2"/>
  <c r="AD11" i="2" s="1"/>
  <c r="Z5" i="2"/>
  <c r="AN11" i="2" s="1"/>
  <c r="C3" i="2"/>
  <c r="X3" i="2"/>
  <c r="AA4" i="2"/>
  <c r="X5" i="2"/>
  <c r="AA6" i="2"/>
  <c r="AT11" i="2"/>
  <c r="AF11" i="2"/>
  <c r="AP11" i="2"/>
  <c r="AK11" i="2"/>
  <c r="AE11" i="2"/>
  <c r="AA5" i="2" l="1"/>
  <c r="AO11" i="2"/>
  <c r="AI143" i="2"/>
  <c r="AJ143" i="2" s="1"/>
  <c r="AI84" i="2"/>
  <c r="AK84" i="2" s="1"/>
  <c r="AI114" i="2"/>
  <c r="AK114" i="2" s="1"/>
  <c r="AI99" i="2"/>
  <c r="AK99" i="2" s="1"/>
  <c r="AI181" i="2"/>
  <c r="AJ181" i="2" s="1"/>
  <c r="AI118" i="2"/>
  <c r="AK118" i="2" s="1"/>
  <c r="AI149" i="2"/>
  <c r="AJ149" i="2" s="1"/>
  <c r="AI125" i="2"/>
  <c r="AK125" i="2" s="1"/>
  <c r="AI93" i="2"/>
  <c r="AJ93" i="2" s="1"/>
  <c r="AI140" i="2"/>
  <c r="AK140" i="2" s="1"/>
  <c r="AI104" i="2"/>
  <c r="AJ104" i="2" s="1"/>
  <c r="AI82" i="2"/>
  <c r="AJ82" i="2" s="1"/>
  <c r="AI130" i="2"/>
  <c r="AK130" i="2" s="1"/>
  <c r="AI121" i="2"/>
  <c r="AJ121" i="2" s="1"/>
  <c r="AI153" i="2"/>
  <c r="AK153" i="2" s="1"/>
  <c r="AI163" i="2"/>
  <c r="AK163" i="2" s="1"/>
  <c r="AI182" i="2"/>
  <c r="AJ182" i="2" s="1"/>
  <c r="AI94" i="2"/>
  <c r="AK94" i="2" s="1"/>
  <c r="AI117" i="2"/>
  <c r="AK117" i="2" s="1"/>
  <c r="AI146" i="2"/>
  <c r="AJ146" i="2" s="1"/>
  <c r="AI142" i="2"/>
  <c r="AJ142" i="2" s="1"/>
  <c r="AI166" i="2"/>
  <c r="AJ166" i="2" s="1"/>
  <c r="AI95" i="2"/>
  <c r="AK95" i="2" s="1"/>
  <c r="AI87" i="2"/>
  <c r="AJ87" i="2" s="1"/>
  <c r="AI102" i="2"/>
  <c r="AJ102" i="2" s="1"/>
  <c r="AI138" i="2"/>
  <c r="AJ138" i="2" s="1"/>
  <c r="AI120" i="2"/>
  <c r="AK120" i="2" s="1"/>
  <c r="AI164" i="2"/>
  <c r="AJ164" i="2" s="1"/>
  <c r="AI169" i="2"/>
  <c r="AK169" i="2" s="1"/>
  <c r="AI195" i="2"/>
  <c r="AJ195" i="2" s="1"/>
  <c r="AI167" i="2"/>
  <c r="AJ167" i="2" s="1"/>
  <c r="AI198" i="2"/>
  <c r="AJ198" i="2" s="1"/>
  <c r="AI183" i="2"/>
  <c r="AK183" i="2" s="1"/>
  <c r="AI184" i="2"/>
  <c r="AK184" i="2" s="1"/>
  <c r="AS79" i="2"/>
  <c r="AU79" i="2" s="1"/>
  <c r="AS113" i="2"/>
  <c r="AU113" i="2" s="1"/>
  <c r="AS68" i="2"/>
  <c r="AT68" i="2" s="1"/>
  <c r="AS111" i="2"/>
  <c r="AT111" i="2" s="1"/>
  <c r="AS150" i="2"/>
  <c r="AT150" i="2" s="1"/>
  <c r="AS70" i="2"/>
  <c r="AU70" i="2" s="1"/>
  <c r="AS97" i="2"/>
  <c r="AT97" i="2" s="1"/>
  <c r="AS78" i="2"/>
  <c r="AU78" i="2" s="1"/>
  <c r="AS73" i="2"/>
  <c r="AU73" i="2" s="1"/>
  <c r="AS99" i="2"/>
  <c r="AT99" i="2" s="1"/>
  <c r="AS82" i="2"/>
  <c r="AU82" i="2" s="1"/>
  <c r="AS96" i="2"/>
  <c r="AU96" i="2" s="1"/>
  <c r="AS144" i="2"/>
  <c r="AT144" i="2" s="1"/>
  <c r="AS12" i="2"/>
  <c r="AS93" i="2"/>
  <c r="AT93" i="2" s="1"/>
  <c r="AS76" i="2"/>
  <c r="AT76" i="2" s="1"/>
  <c r="AS63" i="2"/>
  <c r="AT63" i="2" s="1"/>
  <c r="AS120" i="2"/>
  <c r="AU120" i="2" s="1"/>
  <c r="AS136" i="2"/>
  <c r="AT136" i="2" s="1"/>
  <c r="AS126" i="2"/>
  <c r="AT126" i="2" s="1"/>
  <c r="AS81" i="2"/>
  <c r="AT81" i="2" s="1"/>
  <c r="AS86" i="2"/>
  <c r="AT86" i="2" s="1"/>
  <c r="AS65" i="2"/>
  <c r="AU65" i="2" s="1"/>
  <c r="AS115" i="2"/>
  <c r="AT115" i="2" s="1"/>
  <c r="AS89" i="2"/>
  <c r="AU89" i="2" s="1"/>
  <c r="AS71" i="2"/>
  <c r="AU71" i="2" s="1"/>
  <c r="AS80" i="2"/>
  <c r="AU80" i="2" s="1"/>
  <c r="AS123" i="2"/>
  <c r="AT123" i="2" s="1"/>
  <c r="AI105" i="2"/>
  <c r="AJ105" i="2" s="1"/>
  <c r="AI85" i="2"/>
  <c r="AJ85" i="2" s="1"/>
  <c r="AI89" i="2"/>
  <c r="AJ89" i="2" s="1"/>
  <c r="AI144" i="2"/>
  <c r="AK144" i="2" s="1"/>
  <c r="AI101" i="2"/>
  <c r="AK101" i="2" s="1"/>
  <c r="AI119" i="2"/>
  <c r="AK119" i="2" s="1"/>
  <c r="AI98" i="2"/>
  <c r="AK98" i="2" s="1"/>
  <c r="AI123" i="2"/>
  <c r="AK123" i="2" s="1"/>
  <c r="AI127" i="2"/>
  <c r="AJ127" i="2" s="1"/>
  <c r="AI110" i="2"/>
  <c r="AJ110" i="2" s="1"/>
  <c r="AI112" i="2"/>
  <c r="AK112" i="2" s="1"/>
  <c r="AI150" i="2"/>
  <c r="AK150" i="2" s="1"/>
  <c r="AI152" i="2"/>
  <c r="AK152" i="2" s="1"/>
  <c r="AI151" i="2"/>
  <c r="AK151" i="2" s="1"/>
  <c r="AI156" i="2"/>
  <c r="AJ156" i="2" s="1"/>
  <c r="AI161" i="2"/>
  <c r="AK161" i="2" s="1"/>
  <c r="AI175" i="2"/>
  <c r="AJ175" i="2" s="1"/>
  <c r="AI192" i="2"/>
  <c r="AK192" i="2" s="1"/>
  <c r="AI12" i="2"/>
  <c r="AI13" i="2" s="1"/>
  <c r="AI14" i="2" s="1"/>
  <c r="AI97" i="2"/>
  <c r="AJ97" i="2" s="1"/>
  <c r="AI103" i="2"/>
  <c r="AK103" i="2" s="1"/>
  <c r="AI83" i="2"/>
  <c r="AJ83" i="2" s="1"/>
  <c r="AI91" i="2"/>
  <c r="AJ91" i="2" s="1"/>
  <c r="AI86" i="2"/>
  <c r="AK86" i="2" s="1"/>
  <c r="AI113" i="2"/>
  <c r="AJ113" i="2" s="1"/>
  <c r="AI109" i="2"/>
  <c r="AK109" i="2" s="1"/>
  <c r="AI96" i="2"/>
  <c r="AK96" i="2" s="1"/>
  <c r="AI136" i="2"/>
  <c r="AJ136" i="2" s="1"/>
  <c r="AI128" i="2"/>
  <c r="AJ128" i="2" s="1"/>
  <c r="AI132" i="2"/>
  <c r="AK132" i="2" s="1"/>
  <c r="AI135" i="2"/>
  <c r="AJ135" i="2" s="1"/>
  <c r="AI176" i="2"/>
  <c r="AK176" i="2" s="1"/>
  <c r="AI187" i="2"/>
  <c r="AK187" i="2" s="1"/>
  <c r="AI185" i="2"/>
  <c r="AK185" i="2" s="1"/>
  <c r="AI197" i="2"/>
  <c r="AJ197" i="2" s="1"/>
  <c r="AI190" i="2"/>
  <c r="AK190" i="2" s="1"/>
  <c r="AI155" i="2"/>
  <c r="AK155" i="2" s="1"/>
  <c r="AI88" i="2"/>
  <c r="AJ88" i="2" s="1"/>
  <c r="AI81" i="2"/>
  <c r="AK81" i="2" s="1"/>
  <c r="AI107" i="2"/>
  <c r="AJ107" i="2" s="1"/>
  <c r="AI90" i="2"/>
  <c r="AJ90" i="2" s="1"/>
  <c r="AI106" i="2"/>
  <c r="AK106" i="2" s="1"/>
  <c r="AI129" i="2"/>
  <c r="AJ129" i="2" s="1"/>
  <c r="AI111" i="2"/>
  <c r="AJ111" i="2" s="1"/>
  <c r="AI133" i="2"/>
  <c r="AJ133" i="2" s="1"/>
  <c r="AI100" i="2"/>
  <c r="AK100" i="2" s="1"/>
  <c r="AI115" i="2"/>
  <c r="AK115" i="2" s="1"/>
  <c r="AI141" i="2"/>
  <c r="AK141" i="2" s="1"/>
  <c r="AI116" i="2"/>
  <c r="AK116" i="2" s="1"/>
  <c r="AI134" i="2"/>
  <c r="AJ134" i="2" s="1"/>
  <c r="AI170" i="2"/>
  <c r="AJ170" i="2" s="1"/>
  <c r="AI137" i="2"/>
  <c r="AK137" i="2" s="1"/>
  <c r="AI159" i="2"/>
  <c r="AJ159" i="2" s="1"/>
  <c r="AI139" i="2"/>
  <c r="AK139" i="2" s="1"/>
  <c r="AI158" i="2"/>
  <c r="AJ158" i="2" s="1"/>
  <c r="AI191" i="2"/>
  <c r="AJ191" i="2" s="1"/>
  <c r="AI162" i="2"/>
  <c r="AK162" i="2" s="1"/>
  <c r="AI179" i="2"/>
  <c r="AJ179" i="2" s="1"/>
  <c r="AI165" i="2"/>
  <c r="AK165" i="2" s="1"/>
  <c r="AI193" i="2"/>
  <c r="AJ193" i="2" s="1"/>
  <c r="AI178" i="2"/>
  <c r="AJ178" i="2" s="1"/>
  <c r="AI180" i="2"/>
  <c r="AK180" i="2" s="1"/>
  <c r="AI196" i="2"/>
  <c r="AK196" i="2" s="1"/>
  <c r="AI194" i="2"/>
  <c r="AK194" i="2" s="1"/>
  <c r="AS62" i="2"/>
  <c r="AU62" i="2" s="1"/>
  <c r="AS103" i="2"/>
  <c r="AU103" i="2" s="1"/>
  <c r="AS95" i="2"/>
  <c r="AU95" i="2" s="1"/>
  <c r="AS69" i="2"/>
  <c r="AU69" i="2" s="1"/>
  <c r="AS85" i="2"/>
  <c r="AU85" i="2" s="1"/>
  <c r="AS125" i="2"/>
  <c r="AT125" i="2" s="1"/>
  <c r="AS72" i="2"/>
  <c r="AU72" i="2" s="1"/>
  <c r="AS91" i="2"/>
  <c r="AT91" i="2" s="1"/>
  <c r="AS75" i="2"/>
  <c r="AT75" i="2" s="1"/>
  <c r="AS105" i="2"/>
  <c r="AU105" i="2" s="1"/>
  <c r="AS92" i="2"/>
  <c r="AT92" i="2" s="1"/>
  <c r="AS131" i="2"/>
  <c r="AT131" i="2" s="1"/>
  <c r="AS139" i="2"/>
  <c r="AU139" i="2" s="1"/>
  <c r="AS122" i="2"/>
  <c r="AU122" i="2" s="1"/>
  <c r="AI172" i="2"/>
  <c r="AK172" i="2" s="1"/>
  <c r="AI122" i="2"/>
  <c r="AJ122" i="2" s="1"/>
  <c r="AI92" i="2"/>
  <c r="AJ92" i="2" s="1"/>
  <c r="AI108" i="2"/>
  <c r="AK108" i="2" s="1"/>
  <c r="AI126" i="2"/>
  <c r="AJ126" i="2" s="1"/>
  <c r="AI160" i="2"/>
  <c r="AJ160" i="2" s="1"/>
  <c r="AI124" i="2"/>
  <c r="AJ124" i="2" s="1"/>
  <c r="AI145" i="2"/>
  <c r="AK145" i="2" s="1"/>
  <c r="AI177" i="2"/>
  <c r="AK177" i="2" s="1"/>
  <c r="AI148" i="2"/>
  <c r="AK148" i="2" s="1"/>
  <c r="AI131" i="2"/>
  <c r="AJ131" i="2" s="1"/>
  <c r="AI147" i="2"/>
  <c r="AK147" i="2" s="1"/>
  <c r="AI168" i="2"/>
  <c r="AK168" i="2" s="1"/>
  <c r="AI154" i="2"/>
  <c r="AJ154" i="2" s="1"/>
  <c r="AI174" i="2"/>
  <c r="AK174" i="2" s="1"/>
  <c r="AI157" i="2"/>
  <c r="AJ157" i="2" s="1"/>
  <c r="AI173" i="2"/>
  <c r="AJ173" i="2" s="1"/>
  <c r="AI171" i="2"/>
  <c r="AJ171" i="2" s="1"/>
  <c r="AI189" i="2"/>
  <c r="AK189" i="2" s="1"/>
  <c r="AI188" i="2"/>
  <c r="AK188" i="2" s="1"/>
  <c r="AI186" i="2"/>
  <c r="AJ186" i="2" s="1"/>
  <c r="AI199" i="2"/>
  <c r="AJ199" i="2" s="1"/>
  <c r="AS109" i="2"/>
  <c r="AT109" i="2" s="1"/>
  <c r="AS74" i="2"/>
  <c r="AT74" i="2" s="1"/>
  <c r="AS13" i="2"/>
  <c r="AS14" i="2" s="1"/>
  <c r="AS66" i="2"/>
  <c r="AT66" i="2" s="1"/>
  <c r="AS61" i="2"/>
  <c r="AT61" i="2" s="1"/>
  <c r="AS77" i="2"/>
  <c r="AT77" i="2" s="1"/>
  <c r="AS101" i="2"/>
  <c r="AU101" i="2" s="1"/>
  <c r="AS64" i="2"/>
  <c r="AU64" i="2" s="1"/>
  <c r="AS83" i="2"/>
  <c r="AT83" i="2" s="1"/>
  <c r="AS107" i="2"/>
  <c r="AU107" i="2" s="1"/>
  <c r="AS67" i="2"/>
  <c r="AT67" i="2" s="1"/>
  <c r="AS87" i="2"/>
  <c r="AT87" i="2" s="1"/>
  <c r="AS151" i="2"/>
  <c r="AU151" i="2" s="1"/>
  <c r="AS108" i="2"/>
  <c r="AT108" i="2" s="1"/>
  <c r="AS117" i="2"/>
  <c r="AU117" i="2" s="1"/>
  <c r="AS106" i="2"/>
  <c r="AU106" i="2" s="1"/>
  <c r="AS196" i="2"/>
  <c r="AU196" i="2" s="1"/>
  <c r="AS84" i="2"/>
  <c r="AT84" i="2" s="1"/>
  <c r="AS100" i="2"/>
  <c r="AU100" i="2" s="1"/>
  <c r="AS119" i="2"/>
  <c r="AU119" i="2" s="1"/>
  <c r="AS161" i="2"/>
  <c r="AU161" i="2" s="1"/>
  <c r="AS128" i="2"/>
  <c r="AU128" i="2" s="1"/>
  <c r="AS90" i="2"/>
  <c r="AU90" i="2" s="1"/>
  <c r="AS127" i="2"/>
  <c r="AT127" i="2" s="1"/>
  <c r="AS152" i="2"/>
  <c r="AU152" i="2" s="1"/>
  <c r="AS88" i="2"/>
  <c r="AT88" i="2" s="1"/>
  <c r="AS104" i="2"/>
  <c r="AU104" i="2" s="1"/>
  <c r="AS124" i="2"/>
  <c r="AU124" i="2" s="1"/>
  <c r="AS112" i="2"/>
  <c r="AU112" i="2" s="1"/>
  <c r="AS134" i="2"/>
  <c r="AT134" i="2" s="1"/>
  <c r="AS94" i="2"/>
  <c r="AT94" i="2" s="1"/>
  <c r="AS142" i="2"/>
  <c r="AT142" i="2" s="1"/>
  <c r="AS177" i="2"/>
  <c r="AT177" i="2" s="1"/>
  <c r="AS98" i="2"/>
  <c r="AT98" i="2" s="1"/>
  <c r="AS116" i="2"/>
  <c r="AT116" i="2" s="1"/>
  <c r="AS147" i="2"/>
  <c r="AT147" i="2" s="1"/>
  <c r="AS160" i="2"/>
  <c r="AU160" i="2" s="1"/>
  <c r="AS169" i="2"/>
  <c r="AT169" i="2" s="1"/>
  <c r="AS156" i="2"/>
  <c r="AT156" i="2" s="1"/>
  <c r="AS102" i="2"/>
  <c r="AU102" i="2" s="1"/>
  <c r="AS121" i="2"/>
  <c r="AU121" i="2" s="1"/>
  <c r="AS110" i="2"/>
  <c r="AU110" i="2" s="1"/>
  <c r="AS129" i="2"/>
  <c r="AU129" i="2" s="1"/>
  <c r="AS195" i="2"/>
  <c r="AU195" i="2" s="1"/>
  <c r="AS114" i="2"/>
  <c r="AU114" i="2" s="1"/>
  <c r="AS146" i="2"/>
  <c r="AT146" i="2" s="1"/>
  <c r="AS145" i="2"/>
  <c r="AT145" i="2" s="1"/>
  <c r="AS159" i="2"/>
  <c r="AT159" i="2" s="1"/>
  <c r="AS190" i="2"/>
  <c r="AT190" i="2" s="1"/>
  <c r="AS118" i="2"/>
  <c r="AT118" i="2" s="1"/>
  <c r="AS132" i="2"/>
  <c r="AT132" i="2" s="1"/>
  <c r="AS164" i="2"/>
  <c r="AT164" i="2" s="1"/>
  <c r="AS175" i="2"/>
  <c r="AU175" i="2" s="1"/>
  <c r="AS180" i="2"/>
  <c r="AT180" i="2" s="1"/>
  <c r="AS140" i="2"/>
  <c r="AU140" i="2" s="1"/>
  <c r="AS170" i="2"/>
  <c r="AT170" i="2" s="1"/>
  <c r="AS148" i="2"/>
  <c r="AU148" i="2" s="1"/>
  <c r="AS185" i="2"/>
  <c r="AU185" i="2" s="1"/>
  <c r="AS141" i="2"/>
  <c r="AT141" i="2" s="1"/>
  <c r="AS158" i="2"/>
  <c r="AT158" i="2" s="1"/>
  <c r="AS181" i="2"/>
  <c r="AU181" i="2" s="1"/>
  <c r="AS172" i="2"/>
  <c r="AU172" i="2" s="1"/>
  <c r="AS155" i="2"/>
  <c r="AU155" i="2" s="1"/>
  <c r="AS171" i="2"/>
  <c r="AU171" i="2" s="1"/>
  <c r="AS197" i="2"/>
  <c r="AT197" i="2" s="1"/>
  <c r="AS187" i="2"/>
  <c r="AU187" i="2" s="1"/>
  <c r="AS186" i="2"/>
  <c r="AT186" i="2" s="1"/>
  <c r="AS199" i="2"/>
  <c r="AU199" i="2" s="1"/>
  <c r="AS192" i="2"/>
  <c r="AT192" i="2" s="1"/>
  <c r="AS130" i="2"/>
  <c r="AT130" i="2" s="1"/>
  <c r="AS154" i="2"/>
  <c r="AU154" i="2" s="1"/>
  <c r="AS138" i="2"/>
  <c r="AT138" i="2" s="1"/>
  <c r="AS165" i="2"/>
  <c r="AU165" i="2" s="1"/>
  <c r="AS133" i="2"/>
  <c r="AT133" i="2" s="1"/>
  <c r="AS149" i="2"/>
  <c r="AU149" i="2" s="1"/>
  <c r="AS166" i="2"/>
  <c r="AT166" i="2" s="1"/>
  <c r="AS157" i="2"/>
  <c r="AU157" i="2" s="1"/>
  <c r="AS193" i="2"/>
  <c r="AT193" i="2" s="1"/>
  <c r="AS163" i="2"/>
  <c r="AT163" i="2" s="1"/>
  <c r="AS183" i="2"/>
  <c r="AT183" i="2" s="1"/>
  <c r="AS173" i="2"/>
  <c r="AU173" i="2" s="1"/>
  <c r="AS178" i="2"/>
  <c r="AU178" i="2" s="1"/>
  <c r="AS194" i="2"/>
  <c r="AU194" i="2" s="1"/>
  <c r="AS184" i="2"/>
  <c r="AU184" i="2" s="1"/>
  <c r="AS135" i="2"/>
  <c r="AU135" i="2" s="1"/>
  <c r="AS176" i="2"/>
  <c r="AU176" i="2" s="1"/>
  <c r="AS143" i="2"/>
  <c r="AT143" i="2" s="1"/>
  <c r="AS168" i="2"/>
  <c r="AT168" i="2" s="1"/>
  <c r="AS137" i="2"/>
  <c r="AU137" i="2" s="1"/>
  <c r="AS153" i="2"/>
  <c r="AU153" i="2" s="1"/>
  <c r="AS174" i="2"/>
  <c r="AU174" i="2" s="1"/>
  <c r="AS162" i="2"/>
  <c r="AU162" i="2" s="1"/>
  <c r="AS189" i="2"/>
  <c r="AU189" i="2" s="1"/>
  <c r="AS167" i="2"/>
  <c r="AT167" i="2" s="1"/>
  <c r="AS191" i="2"/>
  <c r="AT191" i="2" s="1"/>
  <c r="AS179" i="2"/>
  <c r="AT179" i="2" s="1"/>
  <c r="AS182" i="2"/>
  <c r="AU182" i="2" s="1"/>
  <c r="AS198" i="2"/>
  <c r="AT198" i="2" s="1"/>
  <c r="AK142" i="2"/>
  <c r="AK167" i="2"/>
  <c r="AU77" i="2"/>
  <c r="AU188" i="2"/>
  <c r="AT188" i="2"/>
  <c r="AD195" i="2"/>
  <c r="AD191" i="2"/>
  <c r="AD187" i="2"/>
  <c r="AD183" i="2"/>
  <c r="AD197" i="2"/>
  <c r="AD193" i="2"/>
  <c r="AD189" i="2"/>
  <c r="AD185" i="2"/>
  <c r="AD181" i="2"/>
  <c r="AD177" i="2"/>
  <c r="AD194" i="2"/>
  <c r="AD186" i="2"/>
  <c r="AD176" i="2"/>
  <c r="AD172" i="2"/>
  <c r="AD168" i="2"/>
  <c r="AD196" i="2"/>
  <c r="AD199" i="2"/>
  <c r="AD198" i="2"/>
  <c r="AD190" i="2"/>
  <c r="AD182" i="2"/>
  <c r="AD178" i="2"/>
  <c r="AD174" i="2"/>
  <c r="AD170" i="2"/>
  <c r="AD166" i="2"/>
  <c r="AD162" i="2"/>
  <c r="AD158" i="2"/>
  <c r="AD192" i="2"/>
  <c r="AD180" i="2"/>
  <c r="AD184" i="2"/>
  <c r="AD179" i="2"/>
  <c r="AD171" i="2"/>
  <c r="AD164" i="2"/>
  <c r="AD159" i="2"/>
  <c r="AD151" i="2"/>
  <c r="AD188" i="2"/>
  <c r="AD173" i="2"/>
  <c r="AD165" i="2"/>
  <c r="AD160" i="2"/>
  <c r="AD155" i="2"/>
  <c r="AD152" i="2"/>
  <c r="AD148" i="2"/>
  <c r="AD144" i="2"/>
  <c r="AD140" i="2"/>
  <c r="AD136" i="2"/>
  <c r="AD132" i="2"/>
  <c r="AD150" i="2"/>
  <c r="AD145" i="2"/>
  <c r="AD139" i="2"/>
  <c r="AD134" i="2"/>
  <c r="AD175" i="2"/>
  <c r="AD157" i="2"/>
  <c r="AD167" i="2"/>
  <c r="AD161" i="2"/>
  <c r="AD156" i="2"/>
  <c r="AD153" i="2"/>
  <c r="AD147" i="2"/>
  <c r="AD142" i="2"/>
  <c r="AD137" i="2"/>
  <c r="AD131" i="2"/>
  <c r="AD129" i="2"/>
  <c r="AD125" i="2"/>
  <c r="AD121" i="2"/>
  <c r="AD117" i="2"/>
  <c r="AD113" i="2"/>
  <c r="AD163" i="2"/>
  <c r="AD149" i="2"/>
  <c r="AD128" i="2"/>
  <c r="AD123" i="2"/>
  <c r="AD118" i="2"/>
  <c r="AD112" i="2"/>
  <c r="AD109" i="2"/>
  <c r="AD105" i="2"/>
  <c r="AD101" i="2"/>
  <c r="AD97" i="2"/>
  <c r="AD93" i="2"/>
  <c r="AD169" i="2"/>
  <c r="AD154" i="2"/>
  <c r="AD146" i="2"/>
  <c r="AD141" i="2"/>
  <c r="AD124" i="2"/>
  <c r="AD119" i="2"/>
  <c r="AD114" i="2"/>
  <c r="AD143" i="2"/>
  <c r="AD138" i="2"/>
  <c r="AD133" i="2"/>
  <c r="AD126" i="2"/>
  <c r="AD120" i="2"/>
  <c r="AD115" i="2"/>
  <c r="AD110" i="2"/>
  <c r="AD107" i="2"/>
  <c r="AD103" i="2"/>
  <c r="AD99" i="2"/>
  <c r="AD95" i="2"/>
  <c r="AD91" i="2"/>
  <c r="AD87" i="2"/>
  <c r="AD83" i="2"/>
  <c r="AD122" i="2"/>
  <c r="AD104" i="2"/>
  <c r="AD96" i="2"/>
  <c r="AD89" i="2"/>
  <c r="AD84" i="2"/>
  <c r="AD78" i="2"/>
  <c r="AD74" i="2"/>
  <c r="AD70" i="2"/>
  <c r="AD66" i="2"/>
  <c r="AD62" i="2"/>
  <c r="AD58" i="2"/>
  <c r="AD116" i="2"/>
  <c r="AD106" i="2"/>
  <c r="AD98" i="2"/>
  <c r="AD90" i="2"/>
  <c r="AD85" i="2"/>
  <c r="AD80" i="2"/>
  <c r="AD79" i="2"/>
  <c r="AD75" i="2"/>
  <c r="AD71" i="2"/>
  <c r="AD67" i="2"/>
  <c r="AD63" i="2"/>
  <c r="AD59" i="2"/>
  <c r="AD130" i="2"/>
  <c r="AD127" i="2"/>
  <c r="AD108" i="2"/>
  <c r="AD100" i="2"/>
  <c r="AD92" i="2"/>
  <c r="AD86" i="2"/>
  <c r="AD81" i="2"/>
  <c r="AD76" i="2"/>
  <c r="AD72" i="2"/>
  <c r="AD68" i="2"/>
  <c r="AD64" i="2"/>
  <c r="AD60" i="2"/>
  <c r="AD102" i="2"/>
  <c r="AD88" i="2"/>
  <c r="AD73" i="2"/>
  <c r="AD82" i="2"/>
  <c r="AD77" i="2"/>
  <c r="AD61" i="2"/>
  <c r="AD57" i="2"/>
  <c r="AD56" i="2"/>
  <c r="AD55" i="2"/>
  <c r="AD12" i="2"/>
  <c r="AD13" i="2" s="1"/>
  <c r="AD14" i="2" s="1"/>
  <c r="AD15" i="2" s="1"/>
  <c r="AD16" i="2" s="1"/>
  <c r="AD17" i="2" s="1"/>
  <c r="AD18" i="2" s="1"/>
  <c r="AD19" i="2" s="1"/>
  <c r="AD20" i="2" s="1"/>
  <c r="AD21" i="2" s="1"/>
  <c r="AD22" i="2" s="1"/>
  <c r="AD23" i="2" s="1"/>
  <c r="AD24" i="2" s="1"/>
  <c r="AD25" i="2" s="1"/>
  <c r="AD26" i="2" s="1"/>
  <c r="AD27" i="2" s="1"/>
  <c r="AD28" i="2" s="1"/>
  <c r="AD29" i="2" s="1"/>
  <c r="AD30" i="2" s="1"/>
  <c r="AD31" i="2" s="1"/>
  <c r="AD32" i="2" s="1"/>
  <c r="AD33" i="2" s="1"/>
  <c r="AD34" i="2" s="1"/>
  <c r="AD35" i="2" s="1"/>
  <c r="AD36" i="2" s="1"/>
  <c r="AD37" i="2" s="1"/>
  <c r="AD38" i="2" s="1"/>
  <c r="AD39" i="2" s="1"/>
  <c r="AD40" i="2" s="1"/>
  <c r="AD41" i="2" s="1"/>
  <c r="AD42" i="2" s="1"/>
  <c r="AD43" i="2" s="1"/>
  <c r="AD44" i="2" s="1"/>
  <c r="AD45" i="2" s="1"/>
  <c r="AD46" i="2" s="1"/>
  <c r="AD47" i="2" s="1"/>
  <c r="AD48" i="2" s="1"/>
  <c r="AD49" i="2" s="1"/>
  <c r="AD50" i="2" s="1"/>
  <c r="AD51" i="2" s="1"/>
  <c r="AD52" i="2" s="1"/>
  <c r="AD53" i="2" s="1"/>
  <c r="AD54" i="2" s="1"/>
  <c r="AD111" i="2"/>
  <c r="AD65" i="2"/>
  <c r="AD135" i="2"/>
  <c r="AD94" i="2"/>
  <c r="AD69" i="2"/>
  <c r="AJ98" i="2"/>
  <c r="AJ189" i="2"/>
  <c r="AU81" i="2"/>
  <c r="AU68" i="2"/>
  <c r="AT187" i="2"/>
  <c r="AN197" i="2"/>
  <c r="AN193" i="2"/>
  <c r="AN189" i="2"/>
  <c r="AN185" i="2"/>
  <c r="AN181" i="2"/>
  <c r="AN199" i="2"/>
  <c r="AN198" i="2"/>
  <c r="AN195" i="2"/>
  <c r="AN191" i="2"/>
  <c r="AN187" i="2"/>
  <c r="AN183" i="2"/>
  <c r="AN179" i="2"/>
  <c r="AN192" i="2"/>
  <c r="AN184" i="2"/>
  <c r="AN174" i="2"/>
  <c r="AN170" i="2"/>
  <c r="AN166" i="2"/>
  <c r="AN194" i="2"/>
  <c r="AN196" i="2"/>
  <c r="AN188" i="2"/>
  <c r="AN180" i="2"/>
  <c r="AN178" i="2"/>
  <c r="AN176" i="2"/>
  <c r="AN172" i="2"/>
  <c r="AN168" i="2"/>
  <c r="AN164" i="2"/>
  <c r="AN160" i="2"/>
  <c r="AN156" i="2"/>
  <c r="AN186" i="2"/>
  <c r="AN175" i="2"/>
  <c r="AN190" i="2"/>
  <c r="AN169" i="2"/>
  <c r="AN165" i="2"/>
  <c r="AN159" i="2"/>
  <c r="AN153" i="2"/>
  <c r="AN177" i="2"/>
  <c r="AN171" i="2"/>
  <c r="AN161" i="2"/>
  <c r="AN155" i="2"/>
  <c r="AN154" i="2"/>
  <c r="AN150" i="2"/>
  <c r="AN146" i="2"/>
  <c r="AN142" i="2"/>
  <c r="AN138" i="2"/>
  <c r="AN134" i="2"/>
  <c r="AN130" i="2"/>
  <c r="AN173" i="2"/>
  <c r="AN145" i="2"/>
  <c r="AN140" i="2"/>
  <c r="AN135" i="2"/>
  <c r="AN167" i="2"/>
  <c r="AN163" i="2"/>
  <c r="AN158" i="2"/>
  <c r="AN162" i="2"/>
  <c r="AN157" i="2"/>
  <c r="AN151" i="2"/>
  <c r="AN148" i="2"/>
  <c r="AN143" i="2"/>
  <c r="AN137" i="2"/>
  <c r="AN132" i="2"/>
  <c r="AN127" i="2"/>
  <c r="AN123" i="2"/>
  <c r="AN119" i="2"/>
  <c r="AN115" i="2"/>
  <c r="AN111" i="2"/>
  <c r="AN152" i="2"/>
  <c r="AN133" i="2"/>
  <c r="AN129" i="2"/>
  <c r="AN124" i="2"/>
  <c r="AN118" i="2"/>
  <c r="AN113" i="2"/>
  <c r="AN107" i="2"/>
  <c r="AN103" i="2"/>
  <c r="AN99" i="2"/>
  <c r="AN95" i="2"/>
  <c r="AN91" i="2"/>
  <c r="AN147" i="2"/>
  <c r="AN125" i="2"/>
  <c r="AN120" i="2"/>
  <c r="AN114" i="2"/>
  <c r="AN108" i="2"/>
  <c r="AN182" i="2"/>
  <c r="AN149" i="2"/>
  <c r="AN144" i="2"/>
  <c r="AN139" i="2"/>
  <c r="AN126" i="2"/>
  <c r="AN121" i="2"/>
  <c r="AN116" i="2"/>
  <c r="AN110" i="2"/>
  <c r="AN109" i="2"/>
  <c r="AN105" i="2"/>
  <c r="AN101" i="2"/>
  <c r="AN97" i="2"/>
  <c r="AN93" i="2"/>
  <c r="AN89" i="2"/>
  <c r="AN85" i="2"/>
  <c r="AN81" i="2"/>
  <c r="AN131" i="2"/>
  <c r="AN102" i="2"/>
  <c r="AN94" i="2"/>
  <c r="AN84" i="2"/>
  <c r="AN79" i="2"/>
  <c r="AN76" i="2"/>
  <c r="AN72" i="2"/>
  <c r="AN68" i="2"/>
  <c r="AN64" i="2"/>
  <c r="AN60" i="2"/>
  <c r="AN136" i="2"/>
  <c r="AN117" i="2"/>
  <c r="AN104" i="2"/>
  <c r="AN96" i="2"/>
  <c r="AN86" i="2"/>
  <c r="AN80" i="2"/>
  <c r="AN77" i="2"/>
  <c r="AN73" i="2"/>
  <c r="AN69" i="2"/>
  <c r="AN65" i="2"/>
  <c r="AN61" i="2"/>
  <c r="AN141" i="2"/>
  <c r="AN128" i="2"/>
  <c r="AN106" i="2"/>
  <c r="AN98" i="2"/>
  <c r="AN90" i="2"/>
  <c r="AN87" i="2"/>
  <c r="AN82" i="2"/>
  <c r="AN78" i="2"/>
  <c r="AN74" i="2"/>
  <c r="AN70" i="2"/>
  <c r="AN66" i="2"/>
  <c r="AN62" i="2"/>
  <c r="AN58" i="2"/>
  <c r="AN56" i="2"/>
  <c r="AN63" i="2"/>
  <c r="AN55" i="2"/>
  <c r="AN112" i="2"/>
  <c r="AN83" i="2"/>
  <c r="AN67" i="2"/>
  <c r="AN57" i="2"/>
  <c r="AN122" i="2"/>
  <c r="AN92" i="2"/>
  <c r="AN71" i="2"/>
  <c r="AN100" i="2"/>
  <c r="AN88" i="2"/>
  <c r="AN75" i="2"/>
  <c r="AN59" i="2"/>
  <c r="AN12" i="2"/>
  <c r="AN13" i="2"/>
  <c r="AN14" i="2" s="1"/>
  <c r="AN15" i="2" s="1"/>
  <c r="AN16" i="2" s="1"/>
  <c r="AN17" i="2" s="1"/>
  <c r="AN18" i="2" s="1"/>
  <c r="AN19" i="2" s="1"/>
  <c r="AN20" i="2" s="1"/>
  <c r="AN21" i="2" s="1"/>
  <c r="AN22" i="2" s="1"/>
  <c r="AN23" i="2" s="1"/>
  <c r="AN24" i="2" s="1"/>
  <c r="AN25" i="2" s="1"/>
  <c r="AN26" i="2" s="1"/>
  <c r="AN27" i="2" s="1"/>
  <c r="AN28" i="2" s="1"/>
  <c r="AN29" i="2" s="1"/>
  <c r="AN30" i="2" s="1"/>
  <c r="AN31" i="2" s="1"/>
  <c r="AN32" i="2" s="1"/>
  <c r="AN33" i="2" s="1"/>
  <c r="AN34" i="2" s="1"/>
  <c r="AN35" i="2" s="1"/>
  <c r="AN36" i="2" s="1"/>
  <c r="AN37" i="2" s="1"/>
  <c r="AN38" i="2" s="1"/>
  <c r="AN39" i="2" s="1"/>
  <c r="AN40" i="2" s="1"/>
  <c r="AN41" i="2" s="1"/>
  <c r="AN42" i="2" s="1"/>
  <c r="AN43" i="2" s="1"/>
  <c r="AN44" i="2" s="1"/>
  <c r="AN45" i="2" s="1"/>
  <c r="AN46" i="2" s="1"/>
  <c r="AN47" i="2" s="1"/>
  <c r="AN48" i="2" s="1"/>
  <c r="AN49" i="2" s="1"/>
  <c r="AN50" i="2" s="1"/>
  <c r="AN51" i="2" s="1"/>
  <c r="AN52" i="2" s="1"/>
  <c r="AN53" i="2" s="1"/>
  <c r="AN54" i="2" s="1"/>
  <c r="AJ112" i="2"/>
  <c r="AT62" i="2"/>
  <c r="AU75" i="2"/>
  <c r="AU126" i="2"/>
  <c r="J55" i="2"/>
  <c r="J51" i="2"/>
  <c r="J47" i="2"/>
  <c r="J43" i="2"/>
  <c r="J39" i="2"/>
  <c r="J38" i="2"/>
  <c r="J37" i="2"/>
  <c r="J36" i="2"/>
  <c r="J35" i="2"/>
  <c r="J34" i="2"/>
  <c r="J33" i="2"/>
  <c r="J32" i="2"/>
  <c r="J31" i="2"/>
  <c r="J30" i="2"/>
  <c r="J57" i="2"/>
  <c r="J56" i="2"/>
  <c r="J42" i="2"/>
  <c r="J41" i="2"/>
  <c r="J40" i="2"/>
  <c r="J46" i="2"/>
  <c r="J45" i="2"/>
  <c r="J44" i="2"/>
  <c r="J50" i="2"/>
  <c r="J49" i="2"/>
  <c r="J48" i="2"/>
  <c r="J12" i="2"/>
  <c r="J13" i="2" s="1"/>
  <c r="J54" i="2"/>
  <c r="J53" i="2"/>
  <c r="J52" i="2"/>
  <c r="AU133" i="2"/>
  <c r="K11" i="2"/>
  <c r="N11" i="2"/>
  <c r="AU11" i="2"/>
  <c r="AT12" i="2"/>
  <c r="AU12" i="2"/>
  <c r="AT82" i="2" l="1"/>
  <c r="AT95" i="2"/>
  <c r="AK182" i="2"/>
  <c r="AK156" i="2"/>
  <c r="AJ130" i="2"/>
  <c r="AK12" i="2"/>
  <c r="AT80" i="2"/>
  <c r="AU125" i="2"/>
  <c r="AT89" i="2"/>
  <c r="AT78" i="2"/>
  <c r="AJ162" i="2"/>
  <c r="AK131" i="2"/>
  <c r="AJ117" i="2"/>
  <c r="AK102" i="2"/>
  <c r="AK92" i="2"/>
  <c r="AJ169" i="2"/>
  <c r="AU147" i="2"/>
  <c r="AT69" i="2"/>
  <c r="AU130" i="2"/>
  <c r="AU146" i="2"/>
  <c r="AU98" i="2"/>
  <c r="AU84" i="2"/>
  <c r="AT176" i="2"/>
  <c r="AK159" i="2"/>
  <c r="AJ99" i="2"/>
  <c r="AK90" i="2"/>
  <c r="AJ153" i="2"/>
  <c r="AJ103" i="2"/>
  <c r="AJ176" i="2"/>
  <c r="AK88" i="2"/>
  <c r="AK149" i="2"/>
  <c r="AJ140" i="2"/>
  <c r="AU86" i="2"/>
  <c r="AT178" i="2"/>
  <c r="AU134" i="2"/>
  <c r="AJ116" i="2"/>
  <c r="AU180" i="2"/>
  <c r="AT110" i="2"/>
  <c r="AU91" i="2"/>
  <c r="AJ86" i="2"/>
  <c r="AT185" i="2"/>
  <c r="AT65" i="2"/>
  <c r="AU108" i="2"/>
  <c r="AU193" i="2"/>
  <c r="AU88" i="2"/>
  <c r="AK178" i="2"/>
  <c r="AK133" i="2"/>
  <c r="AU169" i="2"/>
  <c r="AT128" i="2"/>
  <c r="AJ190" i="2"/>
  <c r="AK136" i="2"/>
  <c r="AK85" i="2"/>
  <c r="AU150" i="2"/>
  <c r="AU92" i="2"/>
  <c r="AJ183" i="2"/>
  <c r="AJ148" i="2"/>
  <c r="AU186" i="2"/>
  <c r="AJ125" i="2"/>
  <c r="AU132" i="2"/>
  <c r="AU156" i="2"/>
  <c r="AK82" i="2"/>
  <c r="AK181" i="2"/>
  <c r="AU163" i="2"/>
  <c r="AK143" i="2"/>
  <c r="AK171" i="2"/>
  <c r="AK122" i="2"/>
  <c r="AJ119" i="2"/>
  <c r="AK104" i="2"/>
  <c r="AK179" i="2"/>
  <c r="AJ100" i="2"/>
  <c r="AU83" i="2"/>
  <c r="AU131" i="2"/>
  <c r="AJ180" i="2"/>
  <c r="AJ106" i="2"/>
  <c r="AJ163" i="2"/>
  <c r="AK138" i="2"/>
  <c r="AJ120" i="2"/>
  <c r="AT120" i="2"/>
  <c r="AU63" i="2"/>
  <c r="AJ185" i="2"/>
  <c r="AJ151" i="2"/>
  <c r="AK110" i="2"/>
  <c r="AJ144" i="2"/>
  <c r="AK105" i="2"/>
  <c r="AU144" i="2"/>
  <c r="AT79" i="2"/>
  <c r="AJ174" i="2"/>
  <c r="AK124" i="2"/>
  <c r="AJ118" i="2"/>
  <c r="AK134" i="2"/>
  <c r="AJ95" i="2"/>
  <c r="AJ187" i="2"/>
  <c r="AK128" i="2"/>
  <c r="AJ109" i="2"/>
  <c r="AK83" i="2"/>
  <c r="AT140" i="2"/>
  <c r="AK199" i="2"/>
  <c r="AK154" i="2"/>
  <c r="AK160" i="2"/>
  <c r="AT139" i="2"/>
  <c r="AU93" i="2"/>
  <c r="AJ84" i="2"/>
  <c r="AK198" i="2"/>
  <c r="AT152" i="2"/>
  <c r="AJ161" i="2"/>
  <c r="AT71" i="2"/>
  <c r="AU61" i="2"/>
  <c r="AK164" i="2"/>
  <c r="AK87" i="2"/>
  <c r="AT196" i="2"/>
  <c r="AJ96" i="2"/>
  <c r="AU136" i="2"/>
  <c r="AJ145" i="2"/>
  <c r="AU99" i="2"/>
  <c r="AJ194" i="2"/>
  <c r="AJ137" i="2"/>
  <c r="AJ141" i="2"/>
  <c r="AK197" i="2"/>
  <c r="AK135" i="2"/>
  <c r="AJ147" i="2"/>
  <c r="AK121" i="2"/>
  <c r="AJ94" i="2"/>
  <c r="AK193" i="2"/>
  <c r="AK191" i="2"/>
  <c r="AK111" i="2"/>
  <c r="AK107" i="2"/>
  <c r="AT113" i="2"/>
  <c r="AU97" i="2"/>
  <c r="AK157" i="2"/>
  <c r="AK91" i="2"/>
  <c r="AJ101" i="2"/>
  <c r="AJ114" i="2"/>
  <c r="AT151" i="2"/>
  <c r="AK166" i="2"/>
  <c r="AK93" i="2"/>
  <c r="AT161" i="2"/>
  <c r="AJ150" i="2"/>
  <c r="AJ123" i="2"/>
  <c r="AJ188" i="2"/>
  <c r="AJ108" i="2"/>
  <c r="AJ139" i="2"/>
  <c r="AT149" i="2"/>
  <c r="AT104" i="2"/>
  <c r="AJ192" i="2"/>
  <c r="AK97" i="2"/>
  <c r="AT70" i="2"/>
  <c r="AU145" i="2"/>
  <c r="AT100" i="2"/>
  <c r="AT172" i="2"/>
  <c r="AU116" i="2"/>
  <c r="AT96" i="2"/>
  <c r="AU142" i="2"/>
  <c r="AT107" i="2"/>
  <c r="AJ184" i="2"/>
  <c r="AK195" i="2"/>
  <c r="AK146" i="2"/>
  <c r="AT194" i="2"/>
  <c r="AT90" i="2"/>
  <c r="AT129" i="2"/>
  <c r="AU141" i="2"/>
  <c r="AU191" i="2"/>
  <c r="AU111" i="2"/>
  <c r="AT154" i="2"/>
  <c r="AT73" i="2"/>
  <c r="AT85" i="2"/>
  <c r="AT155" i="2"/>
  <c r="AT174" i="2"/>
  <c r="AS15" i="2"/>
  <c r="AU127" i="2"/>
  <c r="AT195" i="2"/>
  <c r="AT72" i="2"/>
  <c r="AT106" i="2"/>
  <c r="AT124" i="2"/>
  <c r="AU76" i="2"/>
  <c r="AT102" i="2"/>
  <c r="AU123" i="2"/>
  <c r="AU115" i="2"/>
  <c r="AU87" i="2"/>
  <c r="AT64" i="2"/>
  <c r="AU109" i="2"/>
  <c r="AT119" i="2"/>
  <c r="AT105" i="2"/>
  <c r="AT103" i="2"/>
  <c r="AT122" i="2"/>
  <c r="AJ132" i="2"/>
  <c r="AK186" i="2"/>
  <c r="AJ168" i="2"/>
  <c r="AK126" i="2"/>
  <c r="AK89" i="2"/>
  <c r="AK173" i="2"/>
  <c r="AJ177" i="2"/>
  <c r="AJ172" i="2"/>
  <c r="AI15" i="2"/>
  <c r="AJ152" i="2"/>
  <c r="AK127" i="2"/>
  <c r="AJ196" i="2"/>
  <c r="AJ165" i="2"/>
  <c r="AK158" i="2"/>
  <c r="AK170" i="2"/>
  <c r="AJ115" i="2"/>
  <c r="AK129" i="2"/>
  <c r="AJ81" i="2"/>
  <c r="AJ155" i="2"/>
  <c r="AK175" i="2"/>
  <c r="AK113" i="2"/>
  <c r="AU198" i="2"/>
  <c r="AT153" i="2"/>
  <c r="AU167" i="2"/>
  <c r="AU118" i="2"/>
  <c r="AU143" i="2"/>
  <c r="AU94" i="2"/>
  <c r="AT117" i="2"/>
  <c r="AU67" i="2"/>
  <c r="AT101" i="2"/>
  <c r="AU66" i="2"/>
  <c r="AU74" i="2"/>
  <c r="AT112" i="2"/>
  <c r="AU177" i="2"/>
  <c r="AT181" i="2"/>
  <c r="AU190" i="2"/>
  <c r="AT157" i="2"/>
  <c r="AT160" i="2"/>
  <c r="AT114" i="2"/>
  <c r="AU192" i="2"/>
  <c r="AT189" i="2"/>
  <c r="AT137" i="2"/>
  <c r="AT175" i="2"/>
  <c r="AT121" i="2"/>
  <c r="AU197" i="2"/>
  <c r="AT148" i="2"/>
  <c r="AT135" i="2"/>
  <c r="AT173" i="2"/>
  <c r="AT165" i="2"/>
  <c r="AT182" i="2"/>
  <c r="AU159" i="2"/>
  <c r="AU164" i="2"/>
  <c r="AT199" i="2"/>
  <c r="AT171" i="2"/>
  <c r="AU158" i="2"/>
  <c r="AU170" i="2"/>
  <c r="AU179" i="2"/>
  <c r="AT162" i="2"/>
  <c r="AU168" i="2"/>
  <c r="AT184" i="2"/>
  <c r="AU166" i="2"/>
  <c r="AU138" i="2"/>
  <c r="AU183" i="2"/>
  <c r="O11" i="2"/>
  <c r="M11" i="2"/>
  <c r="L11" i="2"/>
  <c r="AT14" i="2"/>
  <c r="AT13" i="2"/>
  <c r="AU13" i="2"/>
  <c r="AU14" i="2"/>
  <c r="AK13" i="2"/>
  <c r="AJ12" i="2"/>
  <c r="AJ13" i="2"/>
  <c r="AK14" i="2"/>
  <c r="AJ14" i="2"/>
  <c r="H111" i="3"/>
  <c r="G274" i="3"/>
  <c r="G219" i="3"/>
  <c r="J225" i="3"/>
  <c r="J315" i="3"/>
  <c r="H93" i="3"/>
  <c r="J313" i="3"/>
  <c r="H288" i="3"/>
  <c r="H255" i="3"/>
  <c r="G235" i="3"/>
  <c r="J303" i="3"/>
  <c r="J194" i="3"/>
  <c r="J237" i="3"/>
  <c r="G100" i="3"/>
  <c r="J178" i="3"/>
  <c r="H245" i="3"/>
  <c r="J259" i="3"/>
  <c r="G169" i="3"/>
  <c r="J245" i="3"/>
  <c r="H226" i="3"/>
  <c r="I58" i="3"/>
  <c r="G128" i="3"/>
  <c r="H297" i="3"/>
  <c r="H168" i="3"/>
  <c r="G254" i="3"/>
  <c r="G316" i="3"/>
  <c r="J274" i="3"/>
  <c r="H82" i="3"/>
  <c r="J265" i="3"/>
  <c r="G195" i="3"/>
  <c r="F49" i="3"/>
  <c r="G77" i="3"/>
  <c r="H321" i="3"/>
  <c r="H189" i="3"/>
  <c r="G304" i="3"/>
  <c r="J229" i="3"/>
  <c r="G317" i="3"/>
  <c r="J219" i="3"/>
  <c r="J293" i="3"/>
  <c r="G196" i="3"/>
  <c r="G250" i="3"/>
  <c r="J279" i="3"/>
  <c r="H173" i="3"/>
  <c r="G99" i="3"/>
  <c r="G318" i="3"/>
  <c r="J223" i="3"/>
  <c r="G180" i="3"/>
  <c r="H69" i="3"/>
  <c r="H52" i="3"/>
  <c r="G294" i="3"/>
  <c r="J187" i="3"/>
  <c r="H90" i="3"/>
  <c r="I56" i="3"/>
  <c r="J244" i="3"/>
  <c r="J240" i="3"/>
  <c r="H178" i="3"/>
  <c r="H271" i="3"/>
  <c r="G204" i="3"/>
  <c r="H308" i="3"/>
  <c r="E23" i="3"/>
  <c r="G93" i="3"/>
  <c r="H229" i="3"/>
  <c r="E11" i="3"/>
  <c r="G270" i="3"/>
  <c r="G268" i="3"/>
  <c r="F51" i="3"/>
  <c r="H304" i="3"/>
  <c r="J314" i="3"/>
  <c r="AZ4" i="3"/>
  <c r="H249" i="3"/>
  <c r="E31" i="3"/>
  <c r="H80" i="3"/>
  <c r="H262" i="3"/>
  <c r="H89" i="3"/>
  <c r="G286" i="3"/>
  <c r="H244" i="3"/>
  <c r="G267" i="3"/>
  <c r="G178" i="3"/>
  <c r="H299" i="3"/>
  <c r="J185" i="3"/>
  <c r="E22" i="3"/>
  <c r="H215" i="3"/>
  <c r="H231" i="3"/>
  <c r="H263" i="3"/>
  <c r="J254" i="3"/>
  <c r="G260" i="3"/>
  <c r="H291" i="3"/>
  <c r="H305" i="3"/>
  <c r="G230" i="3"/>
  <c r="H79" i="3"/>
  <c r="G74" i="3"/>
  <c r="H204" i="3"/>
  <c r="G279" i="3"/>
  <c r="H122" i="3"/>
  <c r="E24" i="3"/>
  <c r="E30" i="3"/>
  <c r="H261" i="3"/>
  <c r="H318" i="3"/>
  <c r="H109" i="3"/>
  <c r="J275" i="3"/>
  <c r="H186" i="3"/>
  <c r="H71" i="3"/>
  <c r="J241" i="3"/>
  <c r="J251" i="3"/>
  <c r="H303" i="3"/>
  <c r="G177" i="3"/>
  <c r="J302" i="3"/>
  <c r="J197" i="3"/>
  <c r="J276" i="3"/>
  <c r="J264" i="3"/>
  <c r="H283" i="3"/>
  <c r="G181" i="3"/>
  <c r="J230" i="3"/>
  <c r="J298" i="3"/>
  <c r="J277" i="3"/>
  <c r="H228" i="3"/>
  <c r="G76" i="3"/>
  <c r="H290" i="3"/>
  <c r="H123" i="3"/>
  <c r="G242" i="3"/>
  <c r="G7" i="3"/>
  <c r="J174" i="3"/>
  <c r="H70" i="3"/>
  <c r="I57" i="3"/>
  <c r="G95" i="3"/>
  <c r="G166" i="3"/>
  <c r="G103" i="3"/>
  <c r="J175" i="3"/>
  <c r="H200" i="3"/>
  <c r="J169" i="3"/>
  <c r="E12" i="3"/>
  <c r="G117" i="3"/>
  <c r="H319" i="3"/>
  <c r="J252" i="3"/>
  <c r="E20" i="3"/>
  <c r="G244" i="3"/>
  <c r="J281" i="3"/>
  <c r="G225" i="3"/>
  <c r="G214" i="3"/>
  <c r="J305" i="3"/>
  <c r="H237" i="3"/>
  <c r="G150" i="3"/>
  <c r="H171" i="3"/>
  <c r="H56" i="3"/>
  <c r="G259" i="3"/>
  <c r="H108" i="3"/>
  <c r="G179" i="3"/>
  <c r="G216" i="3"/>
  <c r="G78" i="3"/>
  <c r="H119" i="3"/>
  <c r="J186" i="3"/>
  <c r="H217" i="3"/>
  <c r="H101" i="3"/>
  <c r="G303" i="3"/>
  <c r="H167" i="3"/>
  <c r="H257" i="3"/>
  <c r="J295" i="3"/>
  <c r="H170" i="3"/>
  <c r="H316" i="3"/>
  <c r="J238" i="3"/>
  <c r="J189" i="3"/>
  <c r="G191" i="3"/>
  <c r="H187" i="3"/>
  <c r="G319" i="3"/>
  <c r="G290" i="3"/>
  <c r="J220" i="3"/>
  <c r="H278" i="3"/>
  <c r="H294" i="3"/>
  <c r="AE13" i="4"/>
  <c r="J198" i="3"/>
  <c r="J188" i="3"/>
  <c r="H223" i="3"/>
  <c r="H266" i="3"/>
  <c r="G192" i="3"/>
  <c r="J310" i="3"/>
  <c r="H206" i="3"/>
  <c r="J212" i="3"/>
  <c r="H128" i="3"/>
  <c r="H197" i="3"/>
  <c r="H199" i="3"/>
  <c r="G176" i="3"/>
  <c r="G228" i="3"/>
  <c r="H121" i="3"/>
  <c r="G83" i="3"/>
  <c r="J269" i="3"/>
  <c r="G221" i="3"/>
  <c r="F48" i="3"/>
  <c r="G210" i="3"/>
  <c r="G105" i="3"/>
  <c r="J246" i="3"/>
  <c r="E10" i="3"/>
  <c r="G208" i="3"/>
  <c r="J248" i="3"/>
  <c r="G75" i="3"/>
  <c r="G120" i="3"/>
  <c r="H314" i="3"/>
  <c r="J171" i="3"/>
  <c r="G70" i="3"/>
  <c r="G139" i="3"/>
  <c r="H85" i="3"/>
  <c r="H116" i="3"/>
  <c r="J272" i="3"/>
  <c r="H175" i="3"/>
  <c r="E26" i="3"/>
  <c r="J227" i="3"/>
  <c r="J210" i="3"/>
  <c r="J195" i="3"/>
  <c r="G291" i="3"/>
  <c r="H252" i="3"/>
  <c r="H232" i="3"/>
  <c r="G277" i="3"/>
  <c r="H221" i="3"/>
  <c r="J317" i="3"/>
  <c r="J287" i="3"/>
  <c r="G209" i="3"/>
  <c r="G106" i="3"/>
  <c r="G243" i="3"/>
  <c r="H202" i="3"/>
  <c r="J201" i="3"/>
  <c r="J211" i="3"/>
  <c r="G241" i="3"/>
  <c r="G90" i="3"/>
  <c r="G116" i="3"/>
  <c r="H91" i="3"/>
  <c r="H234" i="3"/>
  <c r="H176" i="3"/>
  <c r="H275" i="3"/>
  <c r="J234" i="3"/>
  <c r="G182" i="3"/>
  <c r="G222" i="3"/>
  <c r="J312" i="3"/>
  <c r="G285" i="3"/>
  <c r="J249" i="3"/>
  <c r="H253" i="3"/>
  <c r="J215" i="3"/>
  <c r="H241" i="3"/>
  <c r="J289" i="3"/>
  <c r="H274" i="3"/>
  <c r="G173" i="3"/>
  <c r="H258" i="3"/>
  <c r="G124" i="3"/>
  <c r="H230" i="3"/>
  <c r="H124" i="3"/>
  <c r="J202" i="3"/>
  <c r="G271" i="3"/>
  <c r="H115" i="3"/>
  <c r="J247" i="3"/>
  <c r="J290" i="3"/>
  <c r="F55" i="3"/>
  <c r="H95" i="3"/>
  <c r="J228" i="3"/>
  <c r="H7" i="3"/>
  <c r="J258" i="3"/>
  <c r="G197" i="3"/>
  <c r="J177" i="3"/>
  <c r="H181" i="3"/>
  <c r="J320" i="3"/>
  <c r="H239" i="3"/>
  <c r="H287" i="3"/>
  <c r="G110" i="3"/>
  <c r="H102" i="3"/>
  <c r="H184" i="3"/>
  <c r="J250" i="3"/>
  <c r="H142" i="3"/>
  <c r="H273" i="3"/>
  <c r="G295" i="3"/>
  <c r="J231" i="3"/>
  <c r="G296" i="3"/>
  <c r="J191" i="3"/>
  <c r="H174" i="3"/>
  <c r="J206" i="3"/>
  <c r="G194" i="3"/>
  <c r="J268" i="3"/>
  <c r="G288" i="3"/>
  <c r="H301" i="3"/>
  <c r="G246" i="3"/>
  <c r="E14" i="3"/>
  <c r="J283" i="3"/>
  <c r="G245" i="3"/>
  <c r="H238" i="3"/>
  <c r="H259" i="3"/>
  <c r="H270" i="3"/>
  <c r="H209" i="3"/>
  <c r="J236" i="3"/>
  <c r="H233" i="3"/>
  <c r="J196" i="3"/>
  <c r="G284" i="3"/>
  <c r="G102" i="3"/>
  <c r="H211" i="3"/>
  <c r="H207" i="3"/>
  <c r="G289" i="3"/>
  <c r="G257" i="3"/>
  <c r="G252" i="3"/>
  <c r="H193" i="3"/>
  <c r="J204" i="3"/>
  <c r="J266" i="3"/>
  <c r="H227" i="3"/>
  <c r="G94" i="3"/>
  <c r="H224" i="3"/>
  <c r="J217" i="3"/>
  <c r="J222" i="3"/>
  <c r="H222" i="3"/>
  <c r="H179" i="3"/>
  <c r="H300" i="3"/>
  <c r="H106" i="3"/>
  <c r="H216" i="3"/>
  <c r="H92" i="3"/>
  <c r="J192" i="3"/>
  <c r="H73" i="3"/>
  <c r="J282" i="3"/>
  <c r="G172" i="3"/>
  <c r="G115" i="3"/>
  <c r="H84" i="3"/>
  <c r="H196" i="3"/>
  <c r="G287" i="3"/>
  <c r="G104" i="3"/>
  <c r="G273" i="3"/>
  <c r="E9" i="3"/>
  <c r="H307" i="3"/>
  <c r="J168" i="3"/>
  <c r="J261" i="3"/>
  <c r="G234" i="3"/>
  <c r="H100" i="3"/>
  <c r="H309" i="3"/>
  <c r="G121" i="3"/>
  <c r="J239" i="3"/>
  <c r="H194" i="3"/>
  <c r="J235" i="3"/>
  <c r="H169" i="3"/>
  <c r="H311" i="3"/>
  <c r="J262" i="3"/>
  <c r="H243" i="3"/>
  <c r="G53" i="3"/>
  <c r="H58" i="3"/>
  <c r="H285" i="3"/>
  <c r="H242" i="3"/>
  <c r="J181" i="3"/>
  <c r="J292" i="3"/>
  <c r="H98" i="3"/>
  <c r="J256" i="3"/>
  <c r="J309" i="3"/>
  <c r="H125" i="3"/>
  <c r="J232" i="3"/>
  <c r="J316" i="3"/>
  <c r="H127" i="3"/>
  <c r="H107" i="3"/>
  <c r="I7" i="3"/>
  <c r="H74" i="3"/>
  <c r="G258" i="3"/>
  <c r="J200" i="3"/>
  <c r="G183" i="3"/>
  <c r="H250" i="3"/>
  <c r="J243" i="3"/>
  <c r="J304" i="3"/>
  <c r="G125" i="3"/>
  <c r="J182" i="3"/>
  <c r="J307" i="3"/>
  <c r="G218" i="3"/>
  <c r="H296" i="3"/>
  <c r="G247" i="3"/>
  <c r="E13" i="3"/>
  <c r="G207" i="3"/>
  <c r="G227" i="3"/>
  <c r="H78" i="3"/>
  <c r="H289" i="3"/>
  <c r="H120" i="3"/>
  <c r="J226" i="3"/>
  <c r="G167" i="3"/>
  <c r="G224" i="3"/>
  <c r="G87" i="3"/>
  <c r="G69" i="3"/>
  <c r="F47" i="3"/>
  <c r="H77" i="3"/>
  <c r="H190" i="3"/>
  <c r="H180" i="3"/>
  <c r="J297" i="3"/>
  <c r="H220" i="3"/>
  <c r="I43" i="3"/>
  <c r="G306" i="3"/>
  <c r="G298" i="3"/>
  <c r="J180" i="3"/>
  <c r="H53" i="3"/>
  <c r="G320" i="3"/>
  <c r="J285" i="3"/>
  <c r="J318" i="3"/>
  <c r="G97" i="3"/>
  <c r="G226" i="3"/>
  <c r="H201" i="3"/>
  <c r="H312" i="3"/>
  <c r="J203" i="3"/>
  <c r="G118" i="3"/>
  <c r="H286" i="3"/>
  <c r="H264" i="3"/>
  <c r="E21" i="3"/>
  <c r="H277" i="3"/>
  <c r="G261" i="3"/>
  <c r="AY4" i="3"/>
  <c r="H292" i="3"/>
  <c r="E29" i="3"/>
  <c r="H235" i="3"/>
  <c r="J179" i="3"/>
  <c r="J170" i="3"/>
  <c r="H225" i="3"/>
  <c r="H218" i="3"/>
  <c r="H254" i="3"/>
  <c r="H214" i="3"/>
  <c r="G56" i="3"/>
  <c r="H113" i="3"/>
  <c r="H293" i="3"/>
  <c r="H192" i="3"/>
  <c r="H268" i="3"/>
  <c r="G212" i="3"/>
  <c r="J288" i="3"/>
  <c r="J280" i="3"/>
  <c r="E16" i="3"/>
  <c r="G299" i="3"/>
  <c r="G98" i="3"/>
  <c r="H315" i="3"/>
  <c r="G205" i="3"/>
  <c r="G86" i="3"/>
  <c r="G321" i="3"/>
  <c r="G82" i="3"/>
  <c r="J253" i="3"/>
  <c r="J284" i="3"/>
  <c r="G138" i="3"/>
  <c r="G111" i="3"/>
  <c r="J270" i="3"/>
  <c r="J173" i="3"/>
  <c r="J166" i="3"/>
  <c r="H54" i="3"/>
  <c r="G229" i="3"/>
  <c r="G186" i="3"/>
  <c r="J294" i="3"/>
  <c r="J214" i="3"/>
  <c r="E15" i="3"/>
  <c r="G200" i="3"/>
  <c r="E19" i="3"/>
  <c r="G248" i="3"/>
  <c r="G50" i="3"/>
  <c r="G112" i="3"/>
  <c r="J167" i="3"/>
  <c r="G237" i="3"/>
  <c r="G281" i="3"/>
  <c r="G108" i="3"/>
  <c r="H188" i="3"/>
  <c r="G255" i="3"/>
  <c r="H198" i="3"/>
  <c r="H203" i="3"/>
  <c r="H172" i="3"/>
  <c r="J209" i="3"/>
  <c r="G275" i="3"/>
  <c r="J233" i="3"/>
  <c r="H88" i="3"/>
  <c r="G73" i="3"/>
  <c r="H183" i="3"/>
  <c r="G141" i="3"/>
  <c r="G41" i="3"/>
  <c r="G206" i="3"/>
  <c r="J296" i="3"/>
  <c r="G282" i="3"/>
  <c r="G297" i="3"/>
  <c r="G185" i="3"/>
  <c r="G184" i="3"/>
  <c r="H75" i="3"/>
  <c r="J199" i="3"/>
  <c r="H269" i="3"/>
  <c r="J176" i="3"/>
  <c r="H260" i="3"/>
  <c r="G253" i="3"/>
  <c r="G211" i="3"/>
  <c r="G308" i="3"/>
  <c r="G85" i="3"/>
  <c r="J172" i="3"/>
  <c r="I45" i="3"/>
  <c r="H104" i="3"/>
  <c r="H298" i="3"/>
  <c r="E8" i="3"/>
  <c r="G190" i="3"/>
  <c r="G233" i="3"/>
  <c r="J208" i="3"/>
  <c r="G171" i="3"/>
  <c r="H281" i="3"/>
  <c r="G101" i="3"/>
  <c r="H103" i="3"/>
  <c r="J183" i="3"/>
  <c r="J271" i="3"/>
  <c r="I44" i="3"/>
  <c r="G309" i="3"/>
  <c r="J273" i="3"/>
  <c r="G313" i="3"/>
  <c r="G188" i="3"/>
  <c r="G266" i="3"/>
  <c r="H185" i="3"/>
  <c r="G81" i="3"/>
  <c r="G201" i="3"/>
  <c r="G262" i="3"/>
  <c r="G174" i="3"/>
  <c r="H320" i="3"/>
  <c r="E18" i="3"/>
  <c r="H50" i="3"/>
  <c r="H76" i="3"/>
  <c r="G57" i="3"/>
  <c r="H313" i="3"/>
  <c r="H265" i="3"/>
  <c r="I54" i="3"/>
  <c r="H213" i="3"/>
  <c r="G119" i="3"/>
  <c r="I53" i="3"/>
  <c r="G301" i="3"/>
  <c r="H272" i="3"/>
  <c r="G264" i="3"/>
  <c r="G239" i="3"/>
  <c r="G54" i="3"/>
  <c r="G269" i="3"/>
  <c r="G193" i="3"/>
  <c r="G140" i="3"/>
  <c r="H94" i="3"/>
  <c r="H284" i="3"/>
  <c r="G109" i="3"/>
  <c r="H295" i="3"/>
  <c r="H87" i="3"/>
  <c r="J319" i="3"/>
  <c r="G223" i="3"/>
  <c r="J260" i="3"/>
  <c r="H248" i="3"/>
  <c r="G256" i="3"/>
  <c r="G300" i="3"/>
  <c r="H251" i="3"/>
  <c r="J193" i="3"/>
  <c r="G203" i="3"/>
  <c r="H246" i="3"/>
  <c r="G305" i="3"/>
  <c r="H72" i="3"/>
  <c r="G220" i="3"/>
  <c r="J263" i="3"/>
  <c r="G113" i="3"/>
  <c r="H212" i="3"/>
  <c r="J308" i="3"/>
  <c r="J224" i="3"/>
  <c r="G189" i="3"/>
  <c r="H57" i="3"/>
  <c r="G251" i="3"/>
  <c r="G175" i="3"/>
  <c r="H302" i="3"/>
  <c r="J321" i="3"/>
  <c r="E17" i="3"/>
  <c r="H317" i="3"/>
  <c r="J278" i="3"/>
  <c r="J286" i="3"/>
  <c r="G311" i="3"/>
  <c r="J311" i="3"/>
  <c r="H195" i="3"/>
  <c r="G263" i="3"/>
  <c r="J255" i="3"/>
  <c r="G238" i="3"/>
  <c r="H208" i="3"/>
  <c r="G217" i="3"/>
  <c r="G240" i="3"/>
  <c r="G231" i="3"/>
  <c r="G88" i="3"/>
  <c r="H114" i="3"/>
  <c r="G89" i="3"/>
  <c r="J213" i="3"/>
  <c r="G187" i="3"/>
  <c r="G122" i="3"/>
  <c r="H105" i="3"/>
  <c r="H166" i="3"/>
  <c r="H205" i="3"/>
  <c r="G72" i="3"/>
  <c r="H306" i="3"/>
  <c r="H97" i="3"/>
  <c r="J257" i="3"/>
  <c r="J306" i="3"/>
  <c r="G126" i="3"/>
  <c r="H191" i="3"/>
  <c r="J190" i="3"/>
  <c r="H240" i="3"/>
  <c r="G276" i="3"/>
  <c r="H182" i="3"/>
  <c r="H247" i="3"/>
  <c r="E28" i="3"/>
  <c r="G198" i="3"/>
  <c r="J221" i="3"/>
  <c r="G280" i="3"/>
  <c r="G315" i="3"/>
  <c r="H280" i="3"/>
  <c r="H236" i="3"/>
  <c r="G114" i="3"/>
  <c r="G278" i="3"/>
  <c r="H81" i="3"/>
  <c r="E25" i="3"/>
  <c r="H177" i="3"/>
  <c r="G168" i="3"/>
  <c r="G314" i="3"/>
  <c r="H279" i="3"/>
  <c r="G79" i="3"/>
  <c r="G142" i="3"/>
  <c r="H276" i="3"/>
  <c r="G202" i="3"/>
  <c r="G283" i="3"/>
  <c r="E27" i="3"/>
  <c r="G107" i="3"/>
  <c r="J242" i="3"/>
  <c r="H310" i="3"/>
  <c r="G123" i="3"/>
  <c r="H282" i="3"/>
  <c r="H219" i="3"/>
  <c r="H110" i="3"/>
  <c r="H267" i="3"/>
  <c r="J218" i="3"/>
  <c r="G127" i="3"/>
  <c r="G265" i="3"/>
  <c r="J207" i="3"/>
  <c r="G232" i="3"/>
  <c r="J299" i="3"/>
  <c r="G71" i="3"/>
  <c r="J184" i="3"/>
  <c r="G310" i="3"/>
  <c r="J300" i="3"/>
  <c r="G84" i="3"/>
  <c r="H256" i="3"/>
  <c r="G170" i="3"/>
  <c r="J267" i="3"/>
  <c r="H96" i="3"/>
  <c r="AD13" i="4"/>
  <c r="G215" i="3"/>
  <c r="J291" i="3"/>
  <c r="G58" i="3"/>
  <c r="G199" i="3"/>
  <c r="G96" i="3"/>
  <c r="H210" i="3"/>
  <c r="G272" i="3"/>
  <c r="G292" i="3"/>
  <c r="H126" i="3"/>
  <c r="J301" i="3"/>
  <c r="G236" i="3"/>
  <c r="G92" i="3"/>
  <c r="G302" i="3"/>
  <c r="H86" i="3"/>
  <c r="G293" i="3"/>
  <c r="H118" i="3"/>
  <c r="J205" i="3"/>
  <c r="G91" i="3"/>
  <c r="H117" i="3"/>
  <c r="G249" i="3"/>
  <c r="H99" i="3"/>
  <c r="H83" i="3"/>
  <c r="G213" i="3"/>
  <c r="G307" i="3"/>
  <c r="J216" i="3"/>
  <c r="G312" i="3"/>
  <c r="H112" i="3"/>
  <c r="G80" i="3"/>
  <c r="G52" i="3"/>
  <c r="I311" i="3" l="1"/>
  <c r="X311" i="3"/>
  <c r="AM311" i="3"/>
  <c r="AN311" i="3" s="1"/>
  <c r="L186" i="4"/>
  <c r="AG83" i="3"/>
  <c r="AH83" i="3" s="1"/>
  <c r="J63" i="4"/>
  <c r="AA83" i="3"/>
  <c r="D83" i="3"/>
  <c r="G63" i="4" s="1"/>
  <c r="J130" i="4"/>
  <c r="D247" i="3"/>
  <c r="G221" i="4" s="1"/>
  <c r="J221" i="4"/>
  <c r="AA247" i="3"/>
  <c r="AG247" i="3"/>
  <c r="AH247" i="3" s="1"/>
  <c r="L197" i="4"/>
  <c r="AM93" i="3"/>
  <c r="AN93" i="3" s="1"/>
  <c r="I93" i="3"/>
  <c r="J212" i="4"/>
  <c r="Q144" i="3"/>
  <c r="I144" i="3" s="1"/>
  <c r="W239" i="3"/>
  <c r="D238" i="3"/>
  <c r="G212" i="4" s="1"/>
  <c r="AA238" i="3"/>
  <c r="AG238" i="3"/>
  <c r="AH238" i="3" s="1"/>
  <c r="L189" i="4"/>
  <c r="AM294" i="3"/>
  <c r="AN294" i="3" s="1"/>
  <c r="I294" i="3"/>
  <c r="X294" i="3"/>
  <c r="L227" i="4"/>
  <c r="J74" i="4"/>
  <c r="AG94" i="3"/>
  <c r="AH94" i="3" s="1"/>
  <c r="D94" i="3"/>
  <c r="G74" i="4" s="1"/>
  <c r="AA94" i="3"/>
  <c r="X204" i="3"/>
  <c r="AM204" i="3"/>
  <c r="AN204" i="3" s="1"/>
  <c r="I204" i="3"/>
  <c r="AJ204" i="3" s="1"/>
  <c r="AK204" i="3" s="1"/>
  <c r="D258" i="3"/>
  <c r="G232" i="4" s="1"/>
  <c r="AA258" i="3"/>
  <c r="AG258" i="3"/>
  <c r="AH258" i="3" s="1"/>
  <c r="J232" i="4"/>
  <c r="AA305" i="3"/>
  <c r="AG305" i="3"/>
  <c r="AH305" i="3" s="1"/>
  <c r="J279" i="4"/>
  <c r="D305" i="3"/>
  <c r="G279" i="4" s="1"/>
  <c r="L283" i="4"/>
  <c r="L222" i="4"/>
  <c r="L182" i="4"/>
  <c r="X217" i="3"/>
  <c r="I217" i="3"/>
  <c r="AM217" i="3"/>
  <c r="AN217" i="3" s="1"/>
  <c r="L208" i="4"/>
  <c r="X238" i="3"/>
  <c r="I238" i="3"/>
  <c r="AM238" i="3"/>
  <c r="AN238" i="3" s="1"/>
  <c r="I248" i="3"/>
  <c r="X248" i="3"/>
  <c r="AM248" i="3"/>
  <c r="AN248" i="3" s="1"/>
  <c r="L166" i="4"/>
  <c r="AA269" i="3"/>
  <c r="AG269" i="3"/>
  <c r="AH269" i="3" s="1"/>
  <c r="D269" i="3"/>
  <c r="G243" i="4" s="1"/>
  <c r="J243" i="4"/>
  <c r="X240" i="3"/>
  <c r="AM240" i="3"/>
  <c r="AN240" i="3" s="1"/>
  <c r="I240" i="3"/>
  <c r="AJ240" i="3" s="1"/>
  <c r="AK240" i="3" s="1"/>
  <c r="L36" i="4"/>
  <c r="AA111" i="3"/>
  <c r="D111" i="3"/>
  <c r="G91" i="4" s="1"/>
  <c r="J91" i="4"/>
  <c r="AG111" i="3"/>
  <c r="AH111" i="3" s="1"/>
  <c r="L146" i="4"/>
  <c r="I176" i="3"/>
  <c r="AM176" i="3"/>
  <c r="AN176" i="3" s="1"/>
  <c r="X176" i="3"/>
  <c r="I285" i="3"/>
  <c r="AM285" i="3"/>
  <c r="AN285" i="3" s="1"/>
  <c r="X285" i="3"/>
  <c r="D276" i="3"/>
  <c r="G250" i="4" s="1"/>
  <c r="AA276" i="3"/>
  <c r="J250" i="4"/>
  <c r="AG276" i="3"/>
  <c r="AH276" i="3" s="1"/>
  <c r="X194" i="3"/>
  <c r="I194" i="3"/>
  <c r="AJ194" i="3" s="1"/>
  <c r="AK194" i="3" s="1"/>
  <c r="AM194" i="3"/>
  <c r="AN194" i="3" s="1"/>
  <c r="L203" i="4"/>
  <c r="AA296" i="3"/>
  <c r="AG296" i="3"/>
  <c r="AH296" i="3" s="1"/>
  <c r="D296" i="3"/>
  <c r="G270" i="4" s="1"/>
  <c r="J270" i="4"/>
  <c r="AG261" i="3"/>
  <c r="AH261" i="3" s="1"/>
  <c r="AA261" i="3"/>
  <c r="J235" i="4"/>
  <c r="D261" i="3"/>
  <c r="G235" i="4" s="1"/>
  <c r="AA108" i="3"/>
  <c r="J88" i="4"/>
  <c r="D108" i="3"/>
  <c r="G88" i="4" s="1"/>
  <c r="AG108" i="3"/>
  <c r="AH108" i="3" s="1"/>
  <c r="K38" i="4"/>
  <c r="I30" i="4"/>
  <c r="D48" i="3"/>
  <c r="G30" i="4" s="1"/>
  <c r="G48" i="3"/>
  <c r="J30" i="4" s="1"/>
  <c r="L288" i="4"/>
  <c r="AM92" i="3"/>
  <c r="AN92" i="3" s="1"/>
  <c r="I92" i="3"/>
  <c r="AJ7" i="3"/>
  <c r="AK7" i="3" s="1"/>
  <c r="X219" i="3"/>
  <c r="I219" i="3"/>
  <c r="AM219" i="3"/>
  <c r="AN219" i="3" s="1"/>
  <c r="L213" i="4"/>
  <c r="I99" i="3"/>
  <c r="AM99" i="3"/>
  <c r="AN99" i="3" s="1"/>
  <c r="AM269" i="3"/>
  <c r="AN269" i="3" s="1"/>
  <c r="X269" i="3"/>
  <c r="I269" i="3"/>
  <c r="L154" i="4"/>
  <c r="L172" i="4"/>
  <c r="AM95" i="3"/>
  <c r="AN95" i="3" s="1"/>
  <c r="I95" i="3"/>
  <c r="L158" i="4"/>
  <c r="AA230" i="3"/>
  <c r="J204" i="4"/>
  <c r="D230" i="3"/>
  <c r="G204" i="4" s="1"/>
  <c r="AG230" i="3"/>
  <c r="AH230" i="3" s="1"/>
  <c r="AM202" i="3"/>
  <c r="AN202" i="3" s="1"/>
  <c r="X202" i="3"/>
  <c r="I202" i="3"/>
  <c r="L191" i="4"/>
  <c r="L185" i="4"/>
  <c r="L236" i="4"/>
  <c r="J198" i="4"/>
  <c r="AA224" i="3"/>
  <c r="D224" i="3"/>
  <c r="G198" i="4" s="1"/>
  <c r="AG224" i="3"/>
  <c r="AH224" i="3" s="1"/>
  <c r="D193" i="3"/>
  <c r="G167" i="4" s="1"/>
  <c r="AA193" i="3"/>
  <c r="AG193" i="3"/>
  <c r="AH193" i="3" s="1"/>
  <c r="J167" i="4"/>
  <c r="J106" i="4"/>
  <c r="D126" i="3"/>
  <c r="G106" i="4" s="1"/>
  <c r="AG126" i="3"/>
  <c r="AH126" i="3" s="1"/>
  <c r="AA126" i="3"/>
  <c r="AM233" i="3"/>
  <c r="AN233" i="3" s="1"/>
  <c r="X233" i="3"/>
  <c r="I233" i="3"/>
  <c r="AJ233" i="3" s="1"/>
  <c r="AK233" i="3" s="1"/>
  <c r="AG227" i="3"/>
  <c r="AH227" i="3" s="1"/>
  <c r="D227" i="3"/>
  <c r="G201" i="4" s="1"/>
  <c r="AA227" i="3"/>
  <c r="J201" i="4"/>
  <c r="AA222" i="3"/>
  <c r="J196" i="4"/>
  <c r="D222" i="3"/>
  <c r="G196" i="4" s="1"/>
  <c r="AG222" i="3"/>
  <c r="AH222" i="3" s="1"/>
  <c r="AA192" i="3"/>
  <c r="J166" i="4"/>
  <c r="D192" i="3"/>
  <c r="G166" i="4" s="1"/>
  <c r="AG192" i="3"/>
  <c r="AH192" i="3" s="1"/>
  <c r="AM169" i="3"/>
  <c r="AN169" i="3" s="1"/>
  <c r="X169" i="3"/>
  <c r="I169" i="3"/>
  <c r="L164" i="4"/>
  <c r="AG315" i="3"/>
  <c r="AH315" i="3" s="1"/>
  <c r="D315" i="3"/>
  <c r="G289" i="4" s="1"/>
  <c r="AA315" i="3"/>
  <c r="J289" i="4"/>
  <c r="AG250" i="3"/>
  <c r="AH250" i="3" s="1"/>
  <c r="J224" i="4"/>
  <c r="W251" i="3"/>
  <c r="D250" i="3"/>
  <c r="G224" i="4" s="1"/>
  <c r="AA250" i="3"/>
  <c r="Q145" i="3"/>
  <c r="I145" i="3" s="1"/>
  <c r="L125" i="4" s="1"/>
  <c r="D221" i="3"/>
  <c r="G195" i="4" s="1"/>
  <c r="AA221" i="3"/>
  <c r="AG221" i="3"/>
  <c r="AH221" i="3" s="1"/>
  <c r="J195" i="4"/>
  <c r="I80" i="3"/>
  <c r="L228" i="4"/>
  <c r="AA125" i="3"/>
  <c r="J105" i="4"/>
  <c r="AG125" i="3"/>
  <c r="AH125" i="3" s="1"/>
  <c r="D125" i="3"/>
  <c r="G105" i="4" s="1"/>
  <c r="AG102" i="3"/>
  <c r="AH102" i="3" s="1"/>
  <c r="D102" i="3"/>
  <c r="G82" i="4" s="1"/>
  <c r="AA102" i="3"/>
  <c r="J82" i="4"/>
  <c r="J260" i="4"/>
  <c r="AA286" i="3"/>
  <c r="W287" i="3"/>
  <c r="AG286" i="3"/>
  <c r="AH286" i="3" s="1"/>
  <c r="D286" i="3"/>
  <c r="G260" i="4" s="1"/>
  <c r="Q148" i="3"/>
  <c r="I148" i="3" s="1"/>
  <c r="F148" i="3" s="1"/>
  <c r="I128" i="4" s="1"/>
  <c r="J149" i="4"/>
  <c r="AA175" i="3"/>
  <c r="AG175" i="3"/>
  <c r="AH175" i="3" s="1"/>
  <c r="D175" i="3"/>
  <c r="G149" i="4" s="1"/>
  <c r="L272" i="4"/>
  <c r="AG107" i="3"/>
  <c r="AH107" i="3" s="1"/>
  <c r="J87" i="4"/>
  <c r="D107" i="3"/>
  <c r="G87" i="4" s="1"/>
  <c r="AA107" i="3"/>
  <c r="J118" i="4"/>
  <c r="L217" i="4"/>
  <c r="J174" i="4"/>
  <c r="AA200" i="3"/>
  <c r="AG200" i="3"/>
  <c r="AH200" i="3" s="1"/>
  <c r="D200" i="3"/>
  <c r="G174" i="4" s="1"/>
  <c r="D301" i="3"/>
  <c r="G275" i="4" s="1"/>
  <c r="J275" i="4"/>
  <c r="AA301" i="3"/>
  <c r="AG301" i="3"/>
  <c r="AH301" i="3" s="1"/>
  <c r="D171" i="3"/>
  <c r="G145" i="4" s="1"/>
  <c r="AA171" i="3"/>
  <c r="J145" i="4"/>
  <c r="AG171" i="3"/>
  <c r="AH171" i="3" s="1"/>
  <c r="X264" i="3"/>
  <c r="I264" i="3"/>
  <c r="AM264" i="3"/>
  <c r="AN264" i="3" s="1"/>
  <c r="J202" i="4"/>
  <c r="AA228" i="3"/>
  <c r="D228" i="3"/>
  <c r="G202" i="4" s="1"/>
  <c r="AG228" i="3"/>
  <c r="AH228" i="3" s="1"/>
  <c r="L245" i="4"/>
  <c r="AM262" i="3"/>
  <c r="AN262" i="3" s="1"/>
  <c r="X262" i="3"/>
  <c r="I262" i="3"/>
  <c r="K236" i="4" s="1"/>
  <c r="J191" i="4"/>
  <c r="AG217" i="3"/>
  <c r="AH217" i="3" s="1"/>
  <c r="D217" i="3"/>
  <c r="G191" i="4" s="1"/>
  <c r="AA217" i="3"/>
  <c r="AD43" i="3"/>
  <c r="AE43" i="3" s="1"/>
  <c r="L25" i="4"/>
  <c r="J68" i="4"/>
  <c r="AG88" i="3"/>
  <c r="AH88" i="3" s="1"/>
  <c r="AA88" i="3"/>
  <c r="D88" i="3"/>
  <c r="G68" i="4" s="1"/>
  <c r="X309" i="3"/>
  <c r="AM309" i="3"/>
  <c r="AN309" i="3" s="1"/>
  <c r="I309" i="3"/>
  <c r="AJ309" i="3" s="1"/>
  <c r="AK309" i="3" s="1"/>
  <c r="X211" i="3"/>
  <c r="AM211" i="3"/>
  <c r="AN211" i="3" s="1"/>
  <c r="I211" i="3"/>
  <c r="K185" i="4" s="1"/>
  <c r="J173" i="4"/>
  <c r="D199" i="3"/>
  <c r="G173" i="4" s="1"/>
  <c r="AA199" i="3"/>
  <c r="AG199" i="3"/>
  <c r="AH199" i="3" s="1"/>
  <c r="I170" i="3"/>
  <c r="AM170" i="3"/>
  <c r="AN170" i="3" s="1"/>
  <c r="X170" i="3"/>
  <c r="I122" i="3"/>
  <c r="L286" i="4"/>
  <c r="I225" i="3"/>
  <c r="X225" i="3"/>
  <c r="AM225" i="3"/>
  <c r="AN225" i="3" s="1"/>
  <c r="AM257" i="3"/>
  <c r="AN257" i="3" s="1"/>
  <c r="I257" i="3"/>
  <c r="X257" i="3"/>
  <c r="I112" i="3"/>
  <c r="AM112" i="3"/>
  <c r="AN112" i="3" s="1"/>
  <c r="L212" i="4"/>
  <c r="L287" i="4"/>
  <c r="X313" i="3"/>
  <c r="AM313" i="3"/>
  <c r="AN313" i="3" s="1"/>
  <c r="I313" i="3"/>
  <c r="K287" i="4" s="1"/>
  <c r="I229" i="3"/>
  <c r="AM229" i="3"/>
  <c r="AN229" i="3" s="1"/>
  <c r="X229" i="3"/>
  <c r="AA92" i="3"/>
  <c r="J72" i="4"/>
  <c r="D92" i="3"/>
  <c r="G72" i="4" s="1"/>
  <c r="AG92" i="3"/>
  <c r="AH92" i="3" s="1"/>
  <c r="I282" i="3"/>
  <c r="AM282" i="3"/>
  <c r="AN282" i="3" s="1"/>
  <c r="X282" i="3"/>
  <c r="I186" i="3"/>
  <c r="AM186" i="3"/>
  <c r="AN186" i="3" s="1"/>
  <c r="X186" i="3"/>
  <c r="L231" i="4"/>
  <c r="J23" i="4"/>
  <c r="F41" i="3"/>
  <c r="L259" i="4"/>
  <c r="J222" i="4"/>
  <c r="D248" i="3"/>
  <c r="G222" i="4" s="1"/>
  <c r="AA248" i="3"/>
  <c r="AG248" i="3"/>
  <c r="AH248" i="3" s="1"/>
  <c r="AG89" i="3"/>
  <c r="AH89" i="3" s="1"/>
  <c r="J69" i="4"/>
  <c r="AA89" i="3"/>
  <c r="D89" i="3"/>
  <c r="G69" i="4" s="1"/>
  <c r="L140" i="4"/>
  <c r="L26" i="4"/>
  <c r="AM191" i="3"/>
  <c r="AN191" i="3" s="1"/>
  <c r="I191" i="3"/>
  <c r="X191" i="3"/>
  <c r="AM200" i="3"/>
  <c r="AN200" i="3" s="1"/>
  <c r="X200" i="3"/>
  <c r="I200" i="3"/>
  <c r="K174" i="4" s="1"/>
  <c r="L289" i="4"/>
  <c r="L35" i="4"/>
  <c r="L175" i="4"/>
  <c r="I178" i="3"/>
  <c r="X178" i="3"/>
  <c r="AM178" i="3"/>
  <c r="AN178" i="3" s="1"/>
  <c r="L178" i="4"/>
  <c r="X239" i="3"/>
  <c r="I239" i="3"/>
  <c r="AM239" i="3"/>
  <c r="AN239" i="3" s="1"/>
  <c r="D246" i="3"/>
  <c r="G220" i="4" s="1"/>
  <c r="J220" i="4"/>
  <c r="AG246" i="3"/>
  <c r="AH246" i="3" s="1"/>
  <c r="AA246" i="3"/>
  <c r="I281" i="3"/>
  <c r="X281" i="3"/>
  <c r="AM281" i="3"/>
  <c r="AN281" i="3" s="1"/>
  <c r="D218" i="3"/>
  <c r="G192" i="4" s="1"/>
  <c r="AG218" i="3"/>
  <c r="AH218" i="3" s="1"/>
  <c r="AA218" i="3"/>
  <c r="J192" i="4"/>
  <c r="L159" i="4"/>
  <c r="AM101" i="3"/>
  <c r="AN101" i="3" s="1"/>
  <c r="I101" i="3"/>
  <c r="K81" i="4" s="1"/>
  <c r="L290" i="4"/>
  <c r="AG268" i="3"/>
  <c r="AH268" i="3" s="1"/>
  <c r="D268" i="3"/>
  <c r="G242" i="4" s="1"/>
  <c r="AA268" i="3"/>
  <c r="J242" i="4"/>
  <c r="AM177" i="3"/>
  <c r="AN177" i="3" s="1"/>
  <c r="X177" i="3"/>
  <c r="I177" i="3"/>
  <c r="K151" i="4" s="1"/>
  <c r="I235" i="3"/>
  <c r="AM235" i="3"/>
  <c r="AN235" i="3" s="1"/>
  <c r="X235" i="3"/>
  <c r="F50" i="3"/>
  <c r="J32" i="4"/>
  <c r="AG99" i="3"/>
  <c r="AH99" i="3" s="1"/>
  <c r="J79" i="4"/>
  <c r="D99" i="3"/>
  <c r="G79" i="4" s="1"/>
  <c r="AA99" i="3"/>
  <c r="L192" i="4"/>
  <c r="AM292" i="3"/>
  <c r="AN292" i="3" s="1"/>
  <c r="I292" i="3"/>
  <c r="X292" i="3"/>
  <c r="J97" i="4"/>
  <c r="W118" i="3"/>
  <c r="Q46" i="3"/>
  <c r="G46" i="3" s="1"/>
  <c r="F46" i="3" s="1"/>
  <c r="AG117" i="3"/>
  <c r="AH117" i="3" s="1"/>
  <c r="D117" i="3"/>
  <c r="G97" i="4" s="1"/>
  <c r="AA117" i="3"/>
  <c r="I210" i="3"/>
  <c r="X210" i="3"/>
  <c r="AM210" i="3"/>
  <c r="AN210" i="3" s="1"/>
  <c r="D98" i="3"/>
  <c r="G78" i="4" s="1"/>
  <c r="J78" i="4"/>
  <c r="AG98" i="3"/>
  <c r="AH98" i="3" s="1"/>
  <c r="AA98" i="3"/>
  <c r="AM100" i="3"/>
  <c r="AN100" i="3" s="1"/>
  <c r="I100" i="3"/>
  <c r="J120" i="4"/>
  <c r="I107" i="3"/>
  <c r="AM107" i="3"/>
  <c r="AN107" i="3" s="1"/>
  <c r="I182" i="3"/>
  <c r="AM182" i="3"/>
  <c r="AN182" i="3" s="1"/>
  <c r="X182" i="3"/>
  <c r="I251" i="3"/>
  <c r="X251" i="3"/>
  <c r="AM251" i="3"/>
  <c r="AN251" i="3" s="1"/>
  <c r="F56" i="3"/>
  <c r="J38" i="4"/>
  <c r="J143" i="4"/>
  <c r="AG169" i="3"/>
  <c r="AH169" i="3" s="1"/>
  <c r="D169" i="3"/>
  <c r="G143" i="4" s="1"/>
  <c r="AA169" i="3"/>
  <c r="L295" i="4"/>
  <c r="AG82" i="3"/>
  <c r="AH82" i="3" s="1"/>
  <c r="D82" i="3"/>
  <c r="G62" i="4" s="1"/>
  <c r="AA82" i="3"/>
  <c r="J62" i="4"/>
  <c r="I226" i="3"/>
  <c r="X226" i="3"/>
  <c r="AM226" i="3"/>
  <c r="AN226" i="3" s="1"/>
  <c r="L152" i="4"/>
  <c r="D166" i="3"/>
  <c r="G140" i="4" s="1"/>
  <c r="W167" i="3"/>
  <c r="Q138" i="3"/>
  <c r="I138" i="3" s="1"/>
  <c r="F138" i="3" s="1"/>
  <c r="AG166" i="3"/>
  <c r="AH166" i="3" s="1"/>
  <c r="AA166" i="3"/>
  <c r="J140" i="4"/>
  <c r="AA144" i="3"/>
  <c r="AS144" i="3" s="1"/>
  <c r="AT144" i="3" s="1"/>
  <c r="AA47" i="3"/>
  <c r="AS47" i="3" s="1"/>
  <c r="AT47" i="3" s="1"/>
  <c r="AA149" i="3"/>
  <c r="AS149" i="3" s="1"/>
  <c r="AT149" i="3" s="1"/>
  <c r="AA139" i="3"/>
  <c r="AS139" i="3" s="1"/>
  <c r="AT139" i="3" s="1"/>
  <c r="AA146" i="3"/>
  <c r="AS146" i="3" s="1"/>
  <c r="AT146" i="3" s="1"/>
  <c r="AA55" i="3"/>
  <c r="AS55" i="3" s="1"/>
  <c r="AT55" i="3" s="1"/>
  <c r="AA41" i="3"/>
  <c r="AS41" i="3" s="1"/>
  <c r="AT41" i="3" s="1"/>
  <c r="AA138" i="3"/>
  <c r="AS138" i="3" s="1"/>
  <c r="AT138" i="3" s="1"/>
  <c r="AA145" i="3"/>
  <c r="AS145" i="3" s="1"/>
  <c r="AT145" i="3" s="1"/>
  <c r="AA141" i="3"/>
  <c r="AS141" i="3" s="1"/>
  <c r="AT141" i="3" s="1"/>
  <c r="AA148" i="3"/>
  <c r="AS148" i="3" s="1"/>
  <c r="AT148" i="3" s="1"/>
  <c r="AA54" i="3"/>
  <c r="AS54" i="3" s="1"/>
  <c r="AT54" i="3" s="1"/>
  <c r="AA147" i="3"/>
  <c r="AS147" i="3" s="1"/>
  <c r="AT147" i="3" s="1"/>
  <c r="AA143" i="3"/>
  <c r="AS143" i="3" s="1"/>
  <c r="AT143" i="3" s="1"/>
  <c r="AA142" i="3"/>
  <c r="AS142" i="3" s="1"/>
  <c r="AT142" i="3" s="1"/>
  <c r="AA150" i="3"/>
  <c r="AS150" i="3" s="1"/>
  <c r="AT150" i="3" s="1"/>
  <c r="AA140" i="3"/>
  <c r="AS140" i="3" s="1"/>
  <c r="AT140" i="3" s="1"/>
  <c r="AA53" i="3"/>
  <c r="AS53" i="3" s="1"/>
  <c r="AT53" i="3" s="1"/>
  <c r="I321" i="3"/>
  <c r="AM321" i="3"/>
  <c r="AN321" i="3" s="1"/>
  <c r="X321" i="3"/>
  <c r="L214" i="4"/>
  <c r="AG172" i="3"/>
  <c r="AH172" i="3" s="1"/>
  <c r="J146" i="4"/>
  <c r="AA172" i="3"/>
  <c r="D172" i="3"/>
  <c r="G146" i="4" s="1"/>
  <c r="AM116" i="3"/>
  <c r="AN116" i="3" s="1"/>
  <c r="I116" i="3"/>
  <c r="J258" i="4"/>
  <c r="D284" i="3"/>
  <c r="G258" i="4" s="1"/>
  <c r="AG284" i="3"/>
  <c r="AH284" i="3" s="1"/>
  <c r="AA284" i="3"/>
  <c r="AM275" i="3"/>
  <c r="AN275" i="3" s="1"/>
  <c r="I275" i="3"/>
  <c r="X275" i="3"/>
  <c r="AM173" i="3"/>
  <c r="AN173" i="3" s="1"/>
  <c r="X173" i="3"/>
  <c r="I173" i="3"/>
  <c r="K147" i="4" s="1"/>
  <c r="K39" i="4"/>
  <c r="I105" i="3"/>
  <c r="AM105" i="3"/>
  <c r="AN105" i="3" s="1"/>
  <c r="AA106" i="3"/>
  <c r="J86" i="4"/>
  <c r="AG106" i="3"/>
  <c r="AH106" i="3" s="1"/>
  <c r="D106" i="3"/>
  <c r="G86" i="4" s="1"/>
  <c r="I310" i="3"/>
  <c r="X310" i="3"/>
  <c r="AM310" i="3"/>
  <c r="AN310" i="3" s="1"/>
  <c r="AG124" i="3"/>
  <c r="AH124" i="3" s="1"/>
  <c r="J104" i="4"/>
  <c r="AA124" i="3"/>
  <c r="D124" i="3"/>
  <c r="G104" i="4" s="1"/>
  <c r="AG7" i="3"/>
  <c r="AH7" i="3" s="1"/>
  <c r="AD7" i="3"/>
  <c r="D312" i="3"/>
  <c r="G286" i="4" s="1"/>
  <c r="AG312" i="3"/>
  <c r="AH312" i="3" s="1"/>
  <c r="AA312" i="3"/>
  <c r="J286" i="4"/>
  <c r="X184" i="3"/>
  <c r="I184" i="3"/>
  <c r="AM184" i="3"/>
  <c r="AN184" i="3" s="1"/>
  <c r="X208" i="3"/>
  <c r="AM208" i="3"/>
  <c r="AN208" i="3" s="1"/>
  <c r="I208" i="3"/>
  <c r="K182" i="4" s="1"/>
  <c r="I317" i="3"/>
  <c r="X317" i="3"/>
  <c r="AM317" i="3"/>
  <c r="AN317" i="3" s="1"/>
  <c r="L181" i="4"/>
  <c r="J141" i="4"/>
  <c r="D167" i="3"/>
  <c r="G141" i="4" s="1"/>
  <c r="AA167" i="3"/>
  <c r="AG167" i="3"/>
  <c r="AH167" i="3" s="1"/>
  <c r="AM181" i="3"/>
  <c r="AN181" i="3" s="1"/>
  <c r="I181" i="3"/>
  <c r="X181" i="3"/>
  <c r="J193" i="4"/>
  <c r="AG219" i="3"/>
  <c r="AH219" i="3" s="1"/>
  <c r="D219" i="3"/>
  <c r="G193" i="4" s="1"/>
  <c r="AA219" i="3"/>
  <c r="AA197" i="3"/>
  <c r="D197" i="3"/>
  <c r="G171" i="4" s="1"/>
  <c r="J171" i="4"/>
  <c r="AG197" i="3"/>
  <c r="AH197" i="3" s="1"/>
  <c r="AG115" i="3"/>
  <c r="AH115" i="3" s="1"/>
  <c r="J95" i="4"/>
  <c r="AA115" i="3"/>
  <c r="D115" i="3"/>
  <c r="G95" i="4" s="1"/>
  <c r="J203" i="4"/>
  <c r="D229" i="3"/>
  <c r="G203" i="4" s="1"/>
  <c r="AG229" i="3"/>
  <c r="AH229" i="3" s="1"/>
  <c r="AA229" i="3"/>
  <c r="I127" i="3"/>
  <c r="K107" i="4" s="1"/>
  <c r="AM82" i="3"/>
  <c r="AN82" i="3" s="1"/>
  <c r="I82" i="3"/>
  <c r="K62" i="4" s="1"/>
  <c r="X175" i="3"/>
  <c r="I175" i="3"/>
  <c r="AM175" i="3"/>
  <c r="AN175" i="3" s="1"/>
  <c r="L195" i="4"/>
  <c r="AG295" i="3"/>
  <c r="AH295" i="3" s="1"/>
  <c r="D295" i="3"/>
  <c r="G269" i="4" s="1"/>
  <c r="J269" i="4"/>
  <c r="AA295" i="3"/>
  <c r="L27" i="4"/>
  <c r="AM268" i="3"/>
  <c r="AN268" i="3" s="1"/>
  <c r="I268" i="3"/>
  <c r="X268" i="3"/>
  <c r="AG109" i="3"/>
  <c r="AH109" i="3" s="1"/>
  <c r="D109" i="3"/>
  <c r="G89" i="4" s="1"/>
  <c r="AA109" i="3"/>
  <c r="J89" i="4"/>
  <c r="L160" i="4"/>
  <c r="L253" i="4"/>
  <c r="K122" i="4"/>
  <c r="I77" i="3"/>
  <c r="L141" i="4"/>
  <c r="L261" i="4"/>
  <c r="L233" i="4"/>
  <c r="L247" i="4"/>
  <c r="I108" i="3"/>
  <c r="AM108" i="3"/>
  <c r="AN108" i="3" s="1"/>
  <c r="I118" i="3"/>
  <c r="I306" i="3"/>
  <c r="X306" i="3"/>
  <c r="AM306" i="3"/>
  <c r="AN306" i="3" s="1"/>
  <c r="J83" i="4"/>
  <c r="AG103" i="3"/>
  <c r="AH103" i="3" s="1"/>
  <c r="D103" i="3"/>
  <c r="G83" i="4" s="1"/>
  <c r="AA103" i="3"/>
  <c r="AG210" i="3"/>
  <c r="AH210" i="3" s="1"/>
  <c r="D210" i="3"/>
  <c r="G184" i="4" s="1"/>
  <c r="J184" i="4"/>
  <c r="AA210" i="3"/>
  <c r="AM259" i="3"/>
  <c r="AN259" i="3" s="1"/>
  <c r="I259" i="3"/>
  <c r="X259" i="3"/>
  <c r="AG265" i="3"/>
  <c r="AH265" i="3" s="1"/>
  <c r="J239" i="4"/>
  <c r="AA265" i="3"/>
  <c r="D265" i="3"/>
  <c r="G239" i="4" s="1"/>
  <c r="L219" i="4"/>
  <c r="AM307" i="3"/>
  <c r="AN307" i="3" s="1"/>
  <c r="I307" i="3"/>
  <c r="X307" i="3"/>
  <c r="J205" i="4"/>
  <c r="D231" i="3"/>
  <c r="G205" i="4" s="1"/>
  <c r="AA231" i="3"/>
  <c r="AG231" i="3"/>
  <c r="AH231" i="3" s="1"/>
  <c r="D69" i="3"/>
  <c r="G49" i="4" s="1"/>
  <c r="AG69" i="3"/>
  <c r="AH69" i="3" s="1"/>
  <c r="J49" i="4"/>
  <c r="W70" i="3"/>
  <c r="Q42" i="3"/>
  <c r="G42" i="3" s="1"/>
  <c r="AA69" i="3"/>
  <c r="L232" i="4"/>
  <c r="I308" i="3"/>
  <c r="X308" i="3"/>
  <c r="AM308" i="3"/>
  <c r="AN308" i="3" s="1"/>
  <c r="AM224" i="3"/>
  <c r="AN224" i="3" s="1"/>
  <c r="X224" i="3"/>
  <c r="I224" i="3"/>
  <c r="L243" i="4"/>
  <c r="F27" i="3"/>
  <c r="Y27" i="3"/>
  <c r="Z28" i="3" s="1"/>
  <c r="AA27" i="3"/>
  <c r="I126" i="3"/>
  <c r="AA243" i="3"/>
  <c r="AG243" i="3"/>
  <c r="AH243" i="3" s="1"/>
  <c r="J217" i="4"/>
  <c r="D243" i="3"/>
  <c r="G217" i="4" s="1"/>
  <c r="AA303" i="3"/>
  <c r="J277" i="4"/>
  <c r="D303" i="3"/>
  <c r="G277" i="4" s="1"/>
  <c r="AG303" i="3"/>
  <c r="AH303" i="3" s="1"/>
  <c r="AM231" i="3"/>
  <c r="AN231" i="3" s="1"/>
  <c r="I231" i="3"/>
  <c r="X231" i="3"/>
  <c r="AA311" i="3"/>
  <c r="AG311" i="3"/>
  <c r="AH311" i="3" s="1"/>
  <c r="J285" i="4"/>
  <c r="D311" i="3"/>
  <c r="G285" i="4" s="1"/>
  <c r="L173" i="4"/>
  <c r="J168" i="4"/>
  <c r="AG194" i="3"/>
  <c r="AH194" i="3" s="1"/>
  <c r="AA194" i="3"/>
  <c r="D194" i="3"/>
  <c r="G168" i="4" s="1"/>
  <c r="L264" i="4"/>
  <c r="AA79" i="3"/>
  <c r="AG79" i="3"/>
  <c r="AH79" i="3" s="1"/>
  <c r="D79" i="3"/>
  <c r="G59" i="4" s="1"/>
  <c r="J59" i="4"/>
  <c r="D174" i="3"/>
  <c r="G148" i="4" s="1"/>
  <c r="AA174" i="3"/>
  <c r="AG174" i="3"/>
  <c r="AH174" i="3" s="1"/>
  <c r="J148" i="4"/>
  <c r="AG119" i="3"/>
  <c r="AH119" i="3" s="1"/>
  <c r="D119" i="3"/>
  <c r="G99" i="4" s="1"/>
  <c r="J99" i="4"/>
  <c r="AA119" i="3"/>
  <c r="AA76" i="3"/>
  <c r="J56" i="4"/>
  <c r="D76" i="3"/>
  <c r="G56" i="4" s="1"/>
  <c r="AG76" i="3"/>
  <c r="AH76" i="3" s="1"/>
  <c r="D317" i="3"/>
  <c r="G291" i="4" s="1"/>
  <c r="AA317" i="3"/>
  <c r="J291" i="4"/>
  <c r="AG317" i="3"/>
  <c r="AH317" i="3" s="1"/>
  <c r="I242" i="3"/>
  <c r="AJ242" i="3" s="1"/>
  <c r="AK242" i="3" s="1"/>
  <c r="AM242" i="3"/>
  <c r="AN242" i="3" s="1"/>
  <c r="X242" i="3"/>
  <c r="AG179" i="3"/>
  <c r="AH179" i="3" s="1"/>
  <c r="AA179" i="3"/>
  <c r="J153" i="4"/>
  <c r="D179" i="3"/>
  <c r="G153" i="4" s="1"/>
  <c r="L144" i="4"/>
  <c r="I209" i="3"/>
  <c r="AJ209" i="3" s="1"/>
  <c r="AK209" i="3" s="1"/>
  <c r="AM209" i="3"/>
  <c r="AN209" i="3" s="1"/>
  <c r="X209" i="3"/>
  <c r="I74" i="3"/>
  <c r="K54" i="4" s="1"/>
  <c r="I267" i="3"/>
  <c r="AM267" i="3"/>
  <c r="AN267" i="3" s="1"/>
  <c r="X267" i="3"/>
  <c r="D209" i="3"/>
  <c r="G183" i="4" s="1"/>
  <c r="J183" i="4"/>
  <c r="AG209" i="3"/>
  <c r="AH209" i="3" s="1"/>
  <c r="AA209" i="3"/>
  <c r="L183" i="4"/>
  <c r="I120" i="3"/>
  <c r="AJ120" i="3" s="1"/>
  <c r="AK120" i="3" s="1"/>
  <c r="AA128" i="3"/>
  <c r="J108" i="4"/>
  <c r="D128" i="3"/>
  <c r="G108" i="4" s="1"/>
  <c r="AG128" i="3"/>
  <c r="AH128" i="3" s="1"/>
  <c r="J246" i="4"/>
  <c r="AG272" i="3"/>
  <c r="AH272" i="3" s="1"/>
  <c r="AA272" i="3"/>
  <c r="D272" i="3"/>
  <c r="G246" i="4" s="1"/>
  <c r="AM113" i="3"/>
  <c r="AN113" i="3" s="1"/>
  <c r="I113" i="3"/>
  <c r="K93" i="4" s="1"/>
  <c r="AM243" i="3"/>
  <c r="AN243" i="3" s="1"/>
  <c r="I243" i="3"/>
  <c r="X243" i="3"/>
  <c r="L162" i="4"/>
  <c r="L241" i="4"/>
  <c r="AA81" i="3"/>
  <c r="Q43" i="3"/>
  <c r="G43" i="3" s="1"/>
  <c r="F43" i="3" s="1"/>
  <c r="AG81" i="3"/>
  <c r="AH81" i="3" s="1"/>
  <c r="D81" i="3"/>
  <c r="G61" i="4" s="1"/>
  <c r="J61" i="4"/>
  <c r="W82" i="3"/>
  <c r="AA282" i="3"/>
  <c r="AG282" i="3"/>
  <c r="AH282" i="3" s="1"/>
  <c r="D282" i="3"/>
  <c r="G256" i="4" s="1"/>
  <c r="J256" i="4"/>
  <c r="J211" i="4"/>
  <c r="AA237" i="3"/>
  <c r="AG237" i="3"/>
  <c r="AH237" i="3" s="1"/>
  <c r="D237" i="3"/>
  <c r="G211" i="4" s="1"/>
  <c r="AG316" i="3"/>
  <c r="AH316" i="3" s="1"/>
  <c r="AA316" i="3"/>
  <c r="J290" i="4"/>
  <c r="D316" i="3"/>
  <c r="G290" i="4" s="1"/>
  <c r="J213" i="4"/>
  <c r="AA239" i="3"/>
  <c r="AG239" i="3"/>
  <c r="AH239" i="3" s="1"/>
  <c r="D239" i="3"/>
  <c r="G213" i="4" s="1"/>
  <c r="AM168" i="3"/>
  <c r="AN168" i="3" s="1"/>
  <c r="I168" i="3"/>
  <c r="X168" i="3"/>
  <c r="I223" i="3"/>
  <c r="K197" i="4" s="1"/>
  <c r="AM223" i="3"/>
  <c r="AN223" i="3" s="1"/>
  <c r="X223" i="3"/>
  <c r="I318" i="3"/>
  <c r="AJ318" i="3" s="1"/>
  <c r="AK318" i="3" s="1"/>
  <c r="X318" i="3"/>
  <c r="AM318" i="3"/>
  <c r="AN318" i="3" s="1"/>
  <c r="AA306" i="3"/>
  <c r="J280" i="4"/>
  <c r="AG306" i="3"/>
  <c r="AH306" i="3" s="1"/>
  <c r="D306" i="3"/>
  <c r="G280" i="4" s="1"/>
  <c r="W191" i="3"/>
  <c r="AA190" i="3"/>
  <c r="AG190" i="3"/>
  <c r="AH190" i="3" s="1"/>
  <c r="D190" i="3"/>
  <c r="G164" i="4" s="1"/>
  <c r="Q140" i="3"/>
  <c r="I140" i="3" s="1"/>
  <c r="F140" i="3" s="1"/>
  <c r="J164" i="4"/>
  <c r="L275" i="4"/>
  <c r="X236" i="3"/>
  <c r="AM236" i="3"/>
  <c r="AN236" i="3" s="1"/>
  <c r="I236" i="3"/>
  <c r="AJ236" i="3" s="1"/>
  <c r="AK236" i="3" s="1"/>
  <c r="AM83" i="3"/>
  <c r="AN83" i="3" s="1"/>
  <c r="I83" i="3"/>
  <c r="L271" i="4"/>
  <c r="L165" i="4"/>
  <c r="AM201" i="3"/>
  <c r="AN201" i="3" s="1"/>
  <c r="I201" i="3"/>
  <c r="X201" i="3"/>
  <c r="AA220" i="3"/>
  <c r="D220" i="3"/>
  <c r="G194" i="4" s="1"/>
  <c r="AG220" i="3"/>
  <c r="AH220" i="3" s="1"/>
  <c r="J194" i="4"/>
  <c r="L274" i="4"/>
  <c r="J182" i="4"/>
  <c r="AG208" i="3"/>
  <c r="AH208" i="3" s="1"/>
  <c r="D208" i="3"/>
  <c r="G182" i="4" s="1"/>
  <c r="AA208" i="3"/>
  <c r="I81" i="3"/>
  <c r="AJ81" i="3" s="1"/>
  <c r="AK81" i="3" s="1"/>
  <c r="AM81" i="3"/>
  <c r="AN81" i="3" s="1"/>
  <c r="I314" i="3"/>
  <c r="X314" i="3"/>
  <c r="AM314" i="3"/>
  <c r="AN314" i="3" s="1"/>
  <c r="L221" i="4"/>
  <c r="F21" i="3"/>
  <c r="X21" i="3"/>
  <c r="BI4" i="3"/>
  <c r="D123" i="3"/>
  <c r="G103" i="4" s="1"/>
  <c r="J103" i="4"/>
  <c r="AG123" i="3"/>
  <c r="AH123" i="3" s="1"/>
  <c r="AA123" i="3"/>
  <c r="D189" i="3"/>
  <c r="G163" i="4" s="1"/>
  <c r="AA189" i="3"/>
  <c r="J163" i="4"/>
  <c r="AG189" i="3"/>
  <c r="AH189" i="3" s="1"/>
  <c r="Q139" i="3"/>
  <c r="I139" i="3" s="1"/>
  <c r="F139" i="3" s="1"/>
  <c r="D178" i="3"/>
  <c r="G152" i="4" s="1"/>
  <c r="AA178" i="3"/>
  <c r="AG178" i="3"/>
  <c r="AH178" i="3" s="1"/>
  <c r="J152" i="4"/>
  <c r="W179" i="3"/>
  <c r="L174" i="4"/>
  <c r="L179" i="4"/>
  <c r="I117" i="3"/>
  <c r="I166" i="3"/>
  <c r="AM166" i="3"/>
  <c r="AN166" i="3" s="1"/>
  <c r="X166" i="3"/>
  <c r="AM87" i="3"/>
  <c r="AN87" i="3" s="1"/>
  <c r="I87" i="3"/>
  <c r="L229" i="4"/>
  <c r="AG203" i="3"/>
  <c r="AH203" i="3" s="1"/>
  <c r="AA203" i="3"/>
  <c r="D203" i="3"/>
  <c r="G177" i="4" s="1"/>
  <c r="J177" i="4"/>
  <c r="AM109" i="3"/>
  <c r="AN109" i="3" s="1"/>
  <c r="I109" i="3"/>
  <c r="K89" i="4" s="1"/>
  <c r="L156" i="4"/>
  <c r="I94" i="3"/>
  <c r="AM94" i="3"/>
  <c r="AN94" i="3" s="1"/>
  <c r="I286" i="3"/>
  <c r="X286" i="3"/>
  <c r="AM286" i="3"/>
  <c r="AN286" i="3" s="1"/>
  <c r="AA279" i="3"/>
  <c r="AG279" i="3"/>
  <c r="AH279" i="3" s="1"/>
  <c r="D279" i="3"/>
  <c r="G253" i="4" s="1"/>
  <c r="J253" i="4"/>
  <c r="L266" i="4"/>
  <c r="AA84" i="3"/>
  <c r="D84" i="3"/>
  <c r="G64" i="4" s="1"/>
  <c r="AG84" i="3"/>
  <c r="AH84" i="3" s="1"/>
  <c r="J64" i="4"/>
  <c r="L279" i="4"/>
  <c r="I69" i="3"/>
  <c r="AM250" i="3"/>
  <c r="AN250" i="3" s="1"/>
  <c r="I250" i="3"/>
  <c r="X250" i="3"/>
  <c r="I128" i="3"/>
  <c r="AJ128" i="3" s="1"/>
  <c r="AK128" i="3" s="1"/>
  <c r="L277" i="4"/>
  <c r="AG244" i="3"/>
  <c r="AH244" i="3" s="1"/>
  <c r="J218" i="4"/>
  <c r="D244" i="3"/>
  <c r="G218" i="4" s="1"/>
  <c r="AA244" i="3"/>
  <c r="L237" i="4"/>
  <c r="AM196" i="3"/>
  <c r="AN196" i="3" s="1"/>
  <c r="I196" i="3"/>
  <c r="X196" i="3"/>
  <c r="J209" i="4"/>
  <c r="AG235" i="3"/>
  <c r="AH235" i="3" s="1"/>
  <c r="AA235" i="3"/>
  <c r="D235" i="3"/>
  <c r="G209" i="4" s="1"/>
  <c r="AM299" i="3"/>
  <c r="AN299" i="3" s="1"/>
  <c r="I299" i="3"/>
  <c r="X299" i="3"/>
  <c r="J233" i="4"/>
  <c r="AG259" i="3"/>
  <c r="AH259" i="3" s="1"/>
  <c r="D259" i="3"/>
  <c r="G233" i="4" s="1"/>
  <c r="AA259" i="3"/>
  <c r="AG186" i="3"/>
  <c r="AH186" i="3" s="1"/>
  <c r="J160" i="4"/>
  <c r="AA186" i="3"/>
  <c r="D186" i="3"/>
  <c r="G160" i="4" s="1"/>
  <c r="AG204" i="3"/>
  <c r="AH204" i="3" s="1"/>
  <c r="AA204" i="3"/>
  <c r="J178" i="4"/>
  <c r="D204" i="3"/>
  <c r="G178" i="4" s="1"/>
  <c r="AG75" i="3"/>
  <c r="AH75" i="3" s="1"/>
  <c r="J55" i="4"/>
  <c r="D75" i="3"/>
  <c r="G55" i="4" s="1"/>
  <c r="AA75" i="3"/>
  <c r="AM205" i="3"/>
  <c r="AN205" i="3" s="1"/>
  <c r="I205" i="3"/>
  <c r="X205" i="3"/>
  <c r="L265" i="4"/>
  <c r="AG114" i="3"/>
  <c r="AH114" i="3" s="1"/>
  <c r="J94" i="4"/>
  <c r="D114" i="3"/>
  <c r="G94" i="4" s="1"/>
  <c r="AA114" i="3"/>
  <c r="AM266" i="3"/>
  <c r="AN266" i="3" s="1"/>
  <c r="X266" i="3"/>
  <c r="I266" i="3"/>
  <c r="K240" i="4" s="1"/>
  <c r="I263" i="3"/>
  <c r="AM263" i="3"/>
  <c r="AN263" i="3" s="1"/>
  <c r="X263" i="3"/>
  <c r="X234" i="3"/>
  <c r="I234" i="3"/>
  <c r="AM234" i="3"/>
  <c r="AN234" i="3" s="1"/>
  <c r="D180" i="3"/>
  <c r="G154" i="4" s="1"/>
  <c r="AA180" i="3"/>
  <c r="AG180" i="3"/>
  <c r="AH180" i="3" s="1"/>
  <c r="J154" i="4"/>
  <c r="I91" i="3"/>
  <c r="AM91" i="3"/>
  <c r="AN91" i="3" s="1"/>
  <c r="L177" i="4"/>
  <c r="L254" i="4"/>
  <c r="I78" i="3"/>
  <c r="AG256" i="3"/>
  <c r="AH256" i="3" s="1"/>
  <c r="J230" i="4"/>
  <c r="D256" i="3"/>
  <c r="G230" i="4" s="1"/>
  <c r="AA256" i="3"/>
  <c r="Q45" i="3"/>
  <c r="G45" i="3" s="1"/>
  <c r="D105" i="3"/>
  <c r="G85" i="4" s="1"/>
  <c r="AA105" i="3"/>
  <c r="AG105" i="3"/>
  <c r="AH105" i="3" s="1"/>
  <c r="W106" i="3"/>
  <c r="J85" i="4"/>
  <c r="I260" i="3"/>
  <c r="X260" i="3"/>
  <c r="AM260" i="3"/>
  <c r="AN260" i="3" s="1"/>
  <c r="L267" i="4"/>
  <c r="I104" i="3"/>
  <c r="AM104" i="3"/>
  <c r="AN104" i="3" s="1"/>
  <c r="L180" i="4"/>
  <c r="X228" i="3"/>
  <c r="I228" i="3"/>
  <c r="AM228" i="3"/>
  <c r="AN228" i="3" s="1"/>
  <c r="AM256" i="3"/>
  <c r="AN256" i="3" s="1"/>
  <c r="I256" i="3"/>
  <c r="X256" i="3"/>
  <c r="AM297" i="3"/>
  <c r="AN297" i="3" s="1"/>
  <c r="I297" i="3"/>
  <c r="X297" i="3"/>
  <c r="X203" i="3"/>
  <c r="I203" i="3"/>
  <c r="AM203" i="3"/>
  <c r="AN203" i="3" s="1"/>
  <c r="D87" i="3"/>
  <c r="G67" i="4" s="1"/>
  <c r="J67" i="4"/>
  <c r="AA87" i="3"/>
  <c r="AG87" i="3"/>
  <c r="AH87" i="3" s="1"/>
  <c r="F28" i="3"/>
  <c r="AG292" i="3"/>
  <c r="AH292" i="3" s="1"/>
  <c r="D292" i="3"/>
  <c r="G266" i="4" s="1"/>
  <c r="J266" i="4"/>
  <c r="AA292" i="3"/>
  <c r="L200" i="4"/>
  <c r="AM290" i="3"/>
  <c r="AN290" i="3" s="1"/>
  <c r="I290" i="3"/>
  <c r="X290" i="3"/>
  <c r="AA120" i="3"/>
  <c r="J100" i="4"/>
  <c r="AG120" i="3"/>
  <c r="AH120" i="3" s="1"/>
  <c r="D120" i="3"/>
  <c r="G100" i="4" s="1"/>
  <c r="I96" i="3"/>
  <c r="AM96" i="3"/>
  <c r="AN96" i="3" s="1"/>
  <c r="L196" i="4"/>
  <c r="L202" i="4"/>
  <c r="I121" i="3"/>
  <c r="X220" i="3"/>
  <c r="AM220" i="3"/>
  <c r="AN220" i="3" s="1"/>
  <c r="I220" i="3"/>
  <c r="X261" i="3"/>
  <c r="AM261" i="3"/>
  <c r="AN261" i="3" s="1"/>
  <c r="I261" i="3"/>
  <c r="L256" i="4"/>
  <c r="AG299" i="3"/>
  <c r="AH299" i="3" s="1"/>
  <c r="AA299" i="3"/>
  <c r="J273" i="4"/>
  <c r="D299" i="3"/>
  <c r="G273" i="4" s="1"/>
  <c r="L235" i="4"/>
  <c r="AA313" i="3"/>
  <c r="AG313" i="3"/>
  <c r="AH313" i="3" s="1"/>
  <c r="D313" i="3"/>
  <c r="G287" i="4" s="1"/>
  <c r="J287" i="4"/>
  <c r="AA240" i="3"/>
  <c r="J214" i="4"/>
  <c r="AG240" i="3"/>
  <c r="AH240" i="3" s="1"/>
  <c r="D240" i="3"/>
  <c r="G214" i="4" s="1"/>
  <c r="K35" i="4"/>
  <c r="F29" i="3"/>
  <c r="AM85" i="3"/>
  <c r="AN85" i="3" s="1"/>
  <c r="I85" i="3"/>
  <c r="AJ85" i="3" s="1"/>
  <c r="AK85" i="3" s="1"/>
  <c r="X179" i="3"/>
  <c r="AM179" i="3"/>
  <c r="AN179" i="3" s="1"/>
  <c r="I179" i="3"/>
  <c r="D289" i="3"/>
  <c r="G263" i="4" s="1"/>
  <c r="AG289" i="3"/>
  <c r="AH289" i="3" s="1"/>
  <c r="J263" i="4"/>
  <c r="AA289" i="3"/>
  <c r="I296" i="3"/>
  <c r="X296" i="3"/>
  <c r="AM296" i="3"/>
  <c r="AN296" i="3" s="1"/>
  <c r="L161" i="4"/>
  <c r="L218" i="4"/>
  <c r="AM298" i="3"/>
  <c r="AN298" i="3" s="1"/>
  <c r="I298" i="3"/>
  <c r="X298" i="3"/>
  <c r="I102" i="3"/>
  <c r="K82" i="4" s="1"/>
  <c r="AM102" i="3"/>
  <c r="AN102" i="3" s="1"/>
  <c r="AG116" i="3"/>
  <c r="AH116" i="3" s="1"/>
  <c r="J96" i="4"/>
  <c r="D116" i="3"/>
  <c r="G96" i="4" s="1"/>
  <c r="AA116" i="3"/>
  <c r="L170" i="4"/>
  <c r="I125" i="3"/>
  <c r="K105" i="4" s="1"/>
  <c r="L230" i="4"/>
  <c r="D96" i="3"/>
  <c r="G76" i="4" s="1"/>
  <c r="AG96" i="3"/>
  <c r="AH96" i="3" s="1"/>
  <c r="AA96" i="3"/>
  <c r="J76" i="4"/>
  <c r="I123" i="3"/>
  <c r="AJ123" i="3" s="1"/>
  <c r="AK123" i="3" s="1"/>
  <c r="AA202" i="3"/>
  <c r="Q141" i="3"/>
  <c r="I141" i="3" s="1"/>
  <c r="F141" i="3" s="1"/>
  <c r="D202" i="3"/>
  <c r="G176" i="4" s="1"/>
  <c r="AG202" i="3"/>
  <c r="AH202" i="3" s="1"/>
  <c r="J176" i="4"/>
  <c r="W203" i="3"/>
  <c r="L293" i="4"/>
  <c r="X249" i="3"/>
  <c r="AM249" i="3"/>
  <c r="AN249" i="3" s="1"/>
  <c r="I249" i="3"/>
  <c r="K223" i="4" s="1"/>
  <c r="I75" i="3"/>
  <c r="K55" i="4" s="1"/>
  <c r="X283" i="3"/>
  <c r="I283" i="3"/>
  <c r="K257" i="4" s="1"/>
  <c r="AM283" i="3"/>
  <c r="AN283" i="3" s="1"/>
  <c r="L251" i="4"/>
  <c r="AA191" i="3"/>
  <c r="D191" i="3"/>
  <c r="G165" i="4" s="1"/>
  <c r="J165" i="4"/>
  <c r="AG191" i="3"/>
  <c r="AH191" i="3" s="1"/>
  <c r="J189" i="4"/>
  <c r="AA215" i="3"/>
  <c r="D215" i="3"/>
  <c r="G189" i="4" s="1"/>
  <c r="AG215" i="3"/>
  <c r="AH215" i="3" s="1"/>
  <c r="I106" i="3"/>
  <c r="AM106" i="3"/>
  <c r="AN106" i="3" s="1"/>
  <c r="X198" i="3"/>
  <c r="AM198" i="3"/>
  <c r="AN198" i="3" s="1"/>
  <c r="I198" i="3"/>
  <c r="AA196" i="3"/>
  <c r="AG196" i="3"/>
  <c r="AH196" i="3" s="1"/>
  <c r="D196" i="3"/>
  <c r="G170" i="4" s="1"/>
  <c r="J170" i="4"/>
  <c r="D104" i="3"/>
  <c r="G84" i="4" s="1"/>
  <c r="AA104" i="3"/>
  <c r="J84" i="4"/>
  <c r="AG104" i="3"/>
  <c r="AH104" i="3" s="1"/>
  <c r="L225" i="4"/>
  <c r="AM252" i="3"/>
  <c r="AN252" i="3" s="1"/>
  <c r="X252" i="3"/>
  <c r="I252" i="3"/>
  <c r="AA234" i="3"/>
  <c r="J208" i="4"/>
  <c r="AG234" i="3"/>
  <c r="AH234" i="3" s="1"/>
  <c r="D234" i="3"/>
  <c r="G208" i="4" s="1"/>
  <c r="AG113" i="3"/>
  <c r="AH113" i="3" s="1"/>
  <c r="J93" i="4"/>
  <c r="AA113" i="3"/>
  <c r="D113" i="3"/>
  <c r="G93" i="4" s="1"/>
  <c r="AM280" i="3"/>
  <c r="AN280" i="3" s="1"/>
  <c r="I280" i="3"/>
  <c r="K254" i="4" s="1"/>
  <c r="X280" i="3"/>
  <c r="K40" i="4"/>
  <c r="X279" i="3"/>
  <c r="AM279" i="3"/>
  <c r="AN279" i="3" s="1"/>
  <c r="I279" i="3"/>
  <c r="AJ279" i="3" s="1"/>
  <c r="AK279" i="3" s="1"/>
  <c r="AM189" i="3"/>
  <c r="AN189" i="3" s="1"/>
  <c r="X189" i="3"/>
  <c r="I189" i="3"/>
  <c r="AJ189" i="3" s="1"/>
  <c r="AK189" i="3" s="1"/>
  <c r="L270" i="4"/>
  <c r="D273" i="3"/>
  <c r="G247" i="4" s="1"/>
  <c r="AG273" i="3"/>
  <c r="AH273" i="3" s="1"/>
  <c r="AA273" i="3"/>
  <c r="J247" i="4"/>
  <c r="AM111" i="3"/>
  <c r="AN111" i="3" s="1"/>
  <c r="I111" i="3"/>
  <c r="AA264" i="3"/>
  <c r="D264" i="3"/>
  <c r="G238" i="4" s="1"/>
  <c r="J238" i="4"/>
  <c r="AG264" i="3"/>
  <c r="AH264" i="3" s="1"/>
  <c r="I37" i="4"/>
  <c r="G55" i="3"/>
  <c r="H55" i="3" s="1"/>
  <c r="K37" i="4" s="1"/>
  <c r="D55" i="3"/>
  <c r="G37" i="4" s="1"/>
  <c r="AM171" i="3"/>
  <c r="AN171" i="3" s="1"/>
  <c r="X171" i="3"/>
  <c r="I171" i="3"/>
  <c r="AJ171" i="3" s="1"/>
  <c r="AK171" i="3" s="1"/>
  <c r="AG253" i="3"/>
  <c r="AH253" i="3" s="1"/>
  <c r="J227" i="4"/>
  <c r="AA253" i="3"/>
  <c r="D253" i="3"/>
  <c r="G227" i="4" s="1"/>
  <c r="X215" i="3"/>
  <c r="AM215" i="3"/>
  <c r="AN215" i="3" s="1"/>
  <c r="I215" i="3"/>
  <c r="AJ215" i="3" s="1"/>
  <c r="AK215" i="3" s="1"/>
  <c r="D183" i="3"/>
  <c r="G157" i="4" s="1"/>
  <c r="AG183" i="3"/>
  <c r="AH183" i="3" s="1"/>
  <c r="AA183" i="3"/>
  <c r="J157" i="4"/>
  <c r="D287" i="3"/>
  <c r="G261" i="4" s="1"/>
  <c r="AG287" i="3"/>
  <c r="AH287" i="3" s="1"/>
  <c r="AA287" i="3"/>
  <c r="J261" i="4"/>
  <c r="J35" i="4"/>
  <c r="F53" i="3"/>
  <c r="D53" i="3" s="1"/>
  <c r="G35" i="4" s="1"/>
  <c r="F17" i="3"/>
  <c r="AA74" i="3"/>
  <c r="AG74" i="3"/>
  <c r="AH74" i="3" s="1"/>
  <c r="J54" i="4"/>
  <c r="D74" i="3"/>
  <c r="G54" i="4" s="1"/>
  <c r="J80" i="4"/>
  <c r="AG100" i="3"/>
  <c r="AH100" i="3" s="1"/>
  <c r="AA100" i="3"/>
  <c r="D100" i="3"/>
  <c r="G80" i="4" s="1"/>
  <c r="I212" i="3"/>
  <c r="AM212" i="3"/>
  <c r="AN212" i="3" s="1"/>
  <c r="X212" i="3"/>
  <c r="L190" i="4"/>
  <c r="AA280" i="3"/>
  <c r="J254" i="4"/>
  <c r="D280" i="3"/>
  <c r="G254" i="4" s="1"/>
  <c r="AG280" i="3"/>
  <c r="AH280" i="3" s="1"/>
  <c r="AM301" i="3"/>
  <c r="AN301" i="3" s="1"/>
  <c r="I301" i="3"/>
  <c r="K275" i="4" s="1"/>
  <c r="X301" i="3"/>
  <c r="I320" i="3"/>
  <c r="X320" i="3"/>
  <c r="AM320" i="3"/>
  <c r="AN320" i="3" s="1"/>
  <c r="L40" i="4"/>
  <c r="L153" i="4"/>
  <c r="I71" i="3"/>
  <c r="K51" i="4" s="1"/>
  <c r="AM88" i="3"/>
  <c r="AN88" i="3" s="1"/>
  <c r="I88" i="3"/>
  <c r="AG91" i="3"/>
  <c r="AH91" i="3" s="1"/>
  <c r="AA91" i="3"/>
  <c r="D91" i="3"/>
  <c r="G71" i="4" s="1"/>
  <c r="J71" i="4"/>
  <c r="I103" i="3"/>
  <c r="K83" i="4" s="1"/>
  <c r="AM103" i="3"/>
  <c r="AN103" i="3" s="1"/>
  <c r="AM287" i="3"/>
  <c r="AN287" i="3" s="1"/>
  <c r="X287" i="3"/>
  <c r="I287" i="3"/>
  <c r="AJ287" i="3" s="1"/>
  <c r="AK287" i="3" s="1"/>
  <c r="L280" i="4"/>
  <c r="I98" i="3"/>
  <c r="AM98" i="3"/>
  <c r="AN98" i="3" s="1"/>
  <c r="AM305" i="3"/>
  <c r="AN305" i="3" s="1"/>
  <c r="I305" i="3"/>
  <c r="AJ305" i="3" s="1"/>
  <c r="AK305" i="3" s="1"/>
  <c r="X305" i="3"/>
  <c r="I293" i="3"/>
  <c r="AM293" i="3"/>
  <c r="AN293" i="3" s="1"/>
  <c r="X293" i="3"/>
  <c r="AG207" i="3"/>
  <c r="AH207" i="3" s="1"/>
  <c r="AA207" i="3"/>
  <c r="J181" i="4"/>
  <c r="D207" i="3"/>
  <c r="G181" i="4" s="1"/>
  <c r="AG283" i="3"/>
  <c r="AH283" i="3" s="1"/>
  <c r="J257" i="4"/>
  <c r="D283" i="3"/>
  <c r="G257" i="4" s="1"/>
  <c r="AA283" i="3"/>
  <c r="W275" i="3"/>
  <c r="J248" i="4"/>
  <c r="AA274" i="3"/>
  <c r="D274" i="3"/>
  <c r="G248" i="4" s="1"/>
  <c r="AG274" i="3"/>
  <c r="AH274" i="3" s="1"/>
  <c r="Q147" i="3"/>
  <c r="I147" i="3" s="1"/>
  <c r="L127" i="4" s="1"/>
  <c r="L234" i="4"/>
  <c r="L198" i="4"/>
  <c r="AG300" i="3"/>
  <c r="AH300" i="3" s="1"/>
  <c r="D300" i="3"/>
  <c r="G274" i="4" s="1"/>
  <c r="AA300" i="3"/>
  <c r="J274" i="4"/>
  <c r="L206" i="4"/>
  <c r="J206" i="4"/>
  <c r="AG232" i="3"/>
  <c r="AH232" i="3" s="1"/>
  <c r="D232" i="3"/>
  <c r="G206" i="4" s="1"/>
  <c r="AA232" i="3"/>
  <c r="L194" i="4"/>
  <c r="D77" i="3"/>
  <c r="G57" i="4" s="1"/>
  <c r="AG77" i="3"/>
  <c r="AH77" i="3" s="1"/>
  <c r="AA77" i="3"/>
  <c r="J57" i="4"/>
  <c r="F54" i="3"/>
  <c r="J36" i="4"/>
  <c r="J144" i="4"/>
  <c r="D170" i="3"/>
  <c r="G144" i="4" s="1"/>
  <c r="AG170" i="3"/>
  <c r="AH170" i="3" s="1"/>
  <c r="AA170" i="3"/>
  <c r="AM207" i="3"/>
  <c r="AN207" i="3" s="1"/>
  <c r="X207" i="3"/>
  <c r="I207" i="3"/>
  <c r="AJ207" i="3" s="1"/>
  <c r="AK207" i="3" s="1"/>
  <c r="AG241" i="3"/>
  <c r="AH241" i="3" s="1"/>
  <c r="J215" i="4"/>
  <c r="AA241" i="3"/>
  <c r="D241" i="3"/>
  <c r="G215" i="4" s="1"/>
  <c r="AM187" i="3"/>
  <c r="AN187" i="3" s="1"/>
  <c r="I187" i="3"/>
  <c r="X187" i="3"/>
  <c r="D51" i="3"/>
  <c r="G33" i="4" s="1"/>
  <c r="I33" i="4"/>
  <c r="G51" i="3"/>
  <c r="H51" i="3" s="1"/>
  <c r="K33" i="4" s="1"/>
  <c r="L223" i="4"/>
  <c r="AG72" i="3"/>
  <c r="AH72" i="3" s="1"/>
  <c r="D72" i="3"/>
  <c r="G52" i="4" s="1"/>
  <c r="J52" i="4"/>
  <c r="AA72" i="3"/>
  <c r="K32" i="4"/>
  <c r="J121" i="4"/>
  <c r="AG97" i="3"/>
  <c r="AH97" i="3" s="1"/>
  <c r="AA97" i="3"/>
  <c r="J77" i="4"/>
  <c r="D97" i="3"/>
  <c r="G77" i="4" s="1"/>
  <c r="X216" i="3"/>
  <c r="I216" i="3"/>
  <c r="AM216" i="3"/>
  <c r="AN216" i="3" s="1"/>
  <c r="J58" i="4"/>
  <c r="D78" i="3"/>
  <c r="G58" i="4" s="1"/>
  <c r="AG78" i="3"/>
  <c r="AH78" i="3" s="1"/>
  <c r="AA78" i="3"/>
  <c r="X272" i="3"/>
  <c r="AM272" i="3"/>
  <c r="AN272" i="3" s="1"/>
  <c r="I272" i="3"/>
  <c r="K246" i="4" s="1"/>
  <c r="AM86" i="3"/>
  <c r="AN86" i="3" s="1"/>
  <c r="I86" i="3"/>
  <c r="AA298" i="3"/>
  <c r="J272" i="4"/>
  <c r="W299" i="3"/>
  <c r="AG298" i="3"/>
  <c r="AH298" i="3" s="1"/>
  <c r="Q149" i="3"/>
  <c r="I149" i="3" s="1"/>
  <c r="F149" i="3" s="1"/>
  <c r="D149" i="3" s="1"/>
  <c r="G129" i="4" s="1"/>
  <c r="D298" i="3"/>
  <c r="G272" i="4" s="1"/>
  <c r="I227" i="3"/>
  <c r="X227" i="3"/>
  <c r="AM227" i="3"/>
  <c r="AN227" i="3" s="1"/>
  <c r="X247" i="3"/>
  <c r="AM247" i="3"/>
  <c r="AN247" i="3" s="1"/>
  <c r="I247" i="3"/>
  <c r="J156" i="4"/>
  <c r="D182" i="3"/>
  <c r="G156" i="4" s="1"/>
  <c r="AA182" i="3"/>
  <c r="AG182" i="3"/>
  <c r="AH182" i="3" s="1"/>
  <c r="AM271" i="3"/>
  <c r="AN271" i="3" s="1"/>
  <c r="I271" i="3"/>
  <c r="X271" i="3"/>
  <c r="AM244" i="3"/>
  <c r="AN244" i="3" s="1"/>
  <c r="X244" i="3"/>
  <c r="I244" i="3"/>
  <c r="AJ244" i="3" s="1"/>
  <c r="AK244" i="3" s="1"/>
  <c r="J197" i="4"/>
  <c r="AG223" i="3"/>
  <c r="AH223" i="3" s="1"/>
  <c r="AA223" i="3"/>
  <c r="D223" i="3"/>
  <c r="G197" i="4" s="1"/>
  <c r="X316" i="3"/>
  <c r="I316" i="3"/>
  <c r="AM316" i="3"/>
  <c r="AN316" i="3" s="1"/>
  <c r="X206" i="3"/>
  <c r="AM206" i="3"/>
  <c r="AN206" i="3" s="1"/>
  <c r="I206" i="3"/>
  <c r="D297" i="3"/>
  <c r="G271" i="4" s="1"/>
  <c r="J271" i="4"/>
  <c r="AA297" i="3"/>
  <c r="AG297" i="3"/>
  <c r="AH297" i="3" s="1"/>
  <c r="J180" i="4"/>
  <c r="AG206" i="3"/>
  <c r="AH206" i="3" s="1"/>
  <c r="D206" i="3"/>
  <c r="G180" i="4" s="1"/>
  <c r="AA206" i="3"/>
  <c r="L291" i="4"/>
  <c r="J259" i="4"/>
  <c r="D285" i="3"/>
  <c r="G259" i="4" s="1"/>
  <c r="AA285" i="3"/>
  <c r="AG285" i="3"/>
  <c r="AH285" i="3" s="1"/>
  <c r="L211" i="4"/>
  <c r="AA112" i="3"/>
  <c r="AG112" i="3"/>
  <c r="AH112" i="3" s="1"/>
  <c r="D112" i="3"/>
  <c r="G92" i="4" s="1"/>
  <c r="J92" i="4"/>
  <c r="I84" i="3"/>
  <c r="AM84" i="3"/>
  <c r="AN84" i="3" s="1"/>
  <c r="D308" i="3"/>
  <c r="G282" i="4" s="1"/>
  <c r="J282" i="4"/>
  <c r="AG308" i="3"/>
  <c r="AH308" i="3" s="1"/>
  <c r="AA308" i="3"/>
  <c r="J276" i="4"/>
  <c r="AG302" i="3"/>
  <c r="AH302" i="3" s="1"/>
  <c r="AA302" i="3"/>
  <c r="D302" i="3"/>
  <c r="G276" i="4" s="1"/>
  <c r="L224" i="4"/>
  <c r="D122" i="3"/>
  <c r="G102" i="4" s="1"/>
  <c r="AG122" i="3"/>
  <c r="AH122" i="3" s="1"/>
  <c r="AA122" i="3"/>
  <c r="J102" i="4"/>
  <c r="AG260" i="3"/>
  <c r="AH260" i="3" s="1"/>
  <c r="D260" i="3"/>
  <c r="G234" i="4" s="1"/>
  <c r="AA260" i="3"/>
  <c r="J234" i="4"/>
  <c r="L150" i="4"/>
  <c r="I188" i="3"/>
  <c r="AM188" i="3"/>
  <c r="AN188" i="3" s="1"/>
  <c r="X188" i="3"/>
  <c r="AG80" i="3"/>
  <c r="AH80" i="3" s="1"/>
  <c r="J60" i="4"/>
  <c r="AA80" i="3"/>
  <c r="D80" i="3"/>
  <c r="G60" i="4" s="1"/>
  <c r="L240" i="4"/>
  <c r="X172" i="3"/>
  <c r="AM172" i="3"/>
  <c r="AN172" i="3" s="1"/>
  <c r="I172" i="3"/>
  <c r="L149" i="4"/>
  <c r="X221" i="3"/>
  <c r="AM221" i="3"/>
  <c r="AN221" i="3" s="1"/>
  <c r="I221" i="3"/>
  <c r="L39" i="4"/>
  <c r="AM241" i="3"/>
  <c r="AN241" i="3" s="1"/>
  <c r="X241" i="3"/>
  <c r="I241" i="3"/>
  <c r="L163" i="4"/>
  <c r="I174" i="3"/>
  <c r="X174" i="3"/>
  <c r="AM174" i="3"/>
  <c r="AN174" i="3" s="1"/>
  <c r="AA245" i="3"/>
  <c r="J219" i="4"/>
  <c r="D245" i="3"/>
  <c r="G219" i="4" s="1"/>
  <c r="AG245" i="3"/>
  <c r="AH245" i="3" s="1"/>
  <c r="I300" i="3"/>
  <c r="AM300" i="3"/>
  <c r="AN300" i="3" s="1"/>
  <c r="X300" i="3"/>
  <c r="I79" i="3"/>
  <c r="I258" i="3"/>
  <c r="AM258" i="3"/>
  <c r="AN258" i="3" s="1"/>
  <c r="X258" i="3"/>
  <c r="L258" i="4"/>
  <c r="J236" i="4"/>
  <c r="Q146" i="3"/>
  <c r="I146" i="3" s="1"/>
  <c r="W262" i="3" s="1"/>
  <c r="W263" i="3"/>
  <c r="AG262" i="3"/>
  <c r="AH262" i="3" s="1"/>
  <c r="D262" i="3"/>
  <c r="G236" i="4" s="1"/>
  <c r="AA262" i="3"/>
  <c r="X232" i="3"/>
  <c r="I232" i="3"/>
  <c r="AJ232" i="3" s="1"/>
  <c r="AK232" i="3" s="1"/>
  <c r="AM232" i="3"/>
  <c r="AN232" i="3" s="1"/>
  <c r="L244" i="4"/>
  <c r="L284" i="4"/>
  <c r="AM315" i="3"/>
  <c r="AN315" i="3" s="1"/>
  <c r="I315" i="3"/>
  <c r="AJ315" i="3" s="1"/>
  <c r="AK315" i="3" s="1"/>
  <c r="X315" i="3"/>
  <c r="L147" i="4"/>
  <c r="L276" i="4"/>
  <c r="L239" i="4"/>
  <c r="L157" i="4"/>
  <c r="AM199" i="3"/>
  <c r="AN199" i="3" s="1"/>
  <c r="I199" i="3"/>
  <c r="AJ199" i="3" s="1"/>
  <c r="AK199" i="3" s="1"/>
  <c r="X199" i="3"/>
  <c r="X245" i="3"/>
  <c r="AM245" i="3"/>
  <c r="AN245" i="3" s="1"/>
  <c r="I245" i="3"/>
  <c r="L260" i="4"/>
  <c r="L184" i="4"/>
  <c r="D314" i="3"/>
  <c r="G288" i="4" s="1"/>
  <c r="J288" i="4"/>
  <c r="AA314" i="3"/>
  <c r="AG314" i="3"/>
  <c r="AH314" i="3" s="1"/>
  <c r="AM246" i="3"/>
  <c r="AN246" i="3" s="1"/>
  <c r="X246" i="3"/>
  <c r="Y246" i="3" s="1"/>
  <c r="AP246" i="3" s="1"/>
  <c r="AQ246" i="3" s="1"/>
  <c r="I246" i="3"/>
  <c r="I289" i="3"/>
  <c r="X289" i="3"/>
  <c r="AM289" i="3"/>
  <c r="AN289" i="3" s="1"/>
  <c r="AA71" i="3"/>
  <c r="J51" i="4"/>
  <c r="AG71" i="3"/>
  <c r="AH71" i="3" s="1"/>
  <c r="D71" i="3"/>
  <c r="G51" i="4" s="1"/>
  <c r="X253" i="3"/>
  <c r="AM253" i="3"/>
  <c r="AN253" i="3" s="1"/>
  <c r="I253" i="3"/>
  <c r="AG86" i="3"/>
  <c r="AH86" i="3" s="1"/>
  <c r="D86" i="3"/>
  <c r="G66" i="4" s="1"/>
  <c r="AA86" i="3"/>
  <c r="J66" i="4"/>
  <c r="L151" i="4"/>
  <c r="J187" i="4"/>
  <c r="AG213" i="3"/>
  <c r="AH213" i="3" s="1"/>
  <c r="AA213" i="3"/>
  <c r="D213" i="3"/>
  <c r="G187" i="4" s="1"/>
  <c r="J75" i="4"/>
  <c r="AA95" i="3"/>
  <c r="D95" i="3"/>
  <c r="G75" i="4" s="1"/>
  <c r="AG95" i="3"/>
  <c r="AH95" i="3" s="1"/>
  <c r="L201" i="4"/>
  <c r="AM222" i="3"/>
  <c r="AN222" i="3" s="1"/>
  <c r="I222" i="3"/>
  <c r="AJ222" i="3" s="1"/>
  <c r="AK222" i="3" s="1"/>
  <c r="X222" i="3"/>
  <c r="D267" i="3"/>
  <c r="G241" i="4" s="1"/>
  <c r="AG267" i="3"/>
  <c r="AH267" i="3" s="1"/>
  <c r="AA267" i="3"/>
  <c r="J241" i="4"/>
  <c r="J281" i="4"/>
  <c r="AG307" i="3"/>
  <c r="AH307" i="3" s="1"/>
  <c r="D307" i="3"/>
  <c r="G281" i="4" s="1"/>
  <c r="AA307" i="3"/>
  <c r="L285" i="4"/>
  <c r="L168" i="4"/>
  <c r="I288" i="3"/>
  <c r="X288" i="3"/>
  <c r="AM288" i="3"/>
  <c r="AN288" i="3" s="1"/>
  <c r="L257" i="4"/>
  <c r="AM185" i="3"/>
  <c r="AN185" i="3" s="1"/>
  <c r="I185" i="3"/>
  <c r="AJ185" i="3" s="1"/>
  <c r="AK185" i="3" s="1"/>
  <c r="X185" i="3"/>
  <c r="AG277" i="3"/>
  <c r="AH277" i="3" s="1"/>
  <c r="J251" i="4"/>
  <c r="AA277" i="3"/>
  <c r="D277" i="3"/>
  <c r="G251" i="4" s="1"/>
  <c r="L193" i="4"/>
  <c r="I124" i="3"/>
  <c r="AJ124" i="3" s="1"/>
  <c r="AK124" i="3" s="1"/>
  <c r="L262" i="4"/>
  <c r="I278" i="3"/>
  <c r="X278" i="3"/>
  <c r="AM278" i="3"/>
  <c r="AN278" i="3" s="1"/>
  <c r="J216" i="4"/>
  <c r="AA242" i="3"/>
  <c r="D242" i="3"/>
  <c r="G216" i="4" s="1"/>
  <c r="AG242" i="3"/>
  <c r="AH242" i="3" s="1"/>
  <c r="AM114" i="3"/>
  <c r="AN114" i="3" s="1"/>
  <c r="I114" i="3"/>
  <c r="K94" i="4" s="1"/>
  <c r="L282" i="4"/>
  <c r="AA121" i="3"/>
  <c r="D121" i="3"/>
  <c r="G101" i="4" s="1"/>
  <c r="J101" i="4"/>
  <c r="AG121" i="3"/>
  <c r="AH121" i="3" s="1"/>
  <c r="I73" i="3"/>
  <c r="D319" i="3"/>
  <c r="G293" i="4" s="1"/>
  <c r="AA319" i="3"/>
  <c r="J293" i="4"/>
  <c r="AG319" i="3"/>
  <c r="AH319" i="3" s="1"/>
  <c r="D187" i="3"/>
  <c r="G161" i="4" s="1"/>
  <c r="J161" i="4"/>
  <c r="AG187" i="3"/>
  <c r="AH187" i="3" s="1"/>
  <c r="AA187" i="3"/>
  <c r="AA309" i="3"/>
  <c r="J283" i="4"/>
  <c r="AG309" i="3"/>
  <c r="AH309" i="3" s="1"/>
  <c r="D309" i="3"/>
  <c r="G283" i="4" s="1"/>
  <c r="F58" i="3"/>
  <c r="I40" i="4" s="1"/>
  <c r="J40" i="4"/>
  <c r="L249" i="4"/>
  <c r="G47" i="3"/>
  <c r="H47" i="3" s="1"/>
  <c r="K29" i="4" s="1"/>
  <c r="D47" i="3"/>
  <c r="G29" i="4" s="1"/>
  <c r="I29" i="4"/>
  <c r="AA291" i="3"/>
  <c r="D291" i="3"/>
  <c r="G265" i="4" s="1"/>
  <c r="J265" i="4"/>
  <c r="AG291" i="3"/>
  <c r="AH291" i="3" s="1"/>
  <c r="AG70" i="3"/>
  <c r="AH70" i="3" s="1"/>
  <c r="J50" i="4"/>
  <c r="D70" i="3"/>
  <c r="G50" i="4" s="1"/>
  <c r="AA70" i="3"/>
  <c r="I89" i="3"/>
  <c r="AM89" i="3"/>
  <c r="AN89" i="3" s="1"/>
  <c r="X302" i="3"/>
  <c r="Y302" i="3" s="1"/>
  <c r="AP302" i="3" s="1"/>
  <c r="AQ302" i="3" s="1"/>
  <c r="AM302" i="3"/>
  <c r="AN302" i="3" s="1"/>
  <c r="I302" i="3"/>
  <c r="AJ302" i="3" s="1"/>
  <c r="AK302" i="3" s="1"/>
  <c r="AM295" i="3"/>
  <c r="AN295" i="3" s="1"/>
  <c r="I295" i="3"/>
  <c r="K269" i="4" s="1"/>
  <c r="X295" i="3"/>
  <c r="D293" i="3"/>
  <c r="G267" i="4" s="1"/>
  <c r="J267" i="4"/>
  <c r="AG293" i="3"/>
  <c r="AH293" i="3" s="1"/>
  <c r="AA293" i="3"/>
  <c r="L205" i="4"/>
  <c r="L38" i="4"/>
  <c r="L255" i="4"/>
  <c r="AA127" i="3"/>
  <c r="D127" i="3"/>
  <c r="G107" i="4" s="1"/>
  <c r="AG127" i="3"/>
  <c r="AH127" i="3" s="1"/>
  <c r="J107" i="4"/>
  <c r="AA101" i="3"/>
  <c r="D101" i="3"/>
  <c r="G81" i="4" s="1"/>
  <c r="AG101" i="3"/>
  <c r="AH101" i="3" s="1"/>
  <c r="J81" i="4"/>
  <c r="J190" i="4"/>
  <c r="AG216" i="3"/>
  <c r="AH216" i="3" s="1"/>
  <c r="AA216" i="3"/>
  <c r="D216" i="3"/>
  <c r="G190" i="4" s="1"/>
  <c r="X265" i="3"/>
  <c r="I265" i="3"/>
  <c r="K239" i="4" s="1"/>
  <c r="AM265" i="3"/>
  <c r="AN265" i="3" s="1"/>
  <c r="J262" i="4"/>
  <c r="AA288" i="3"/>
  <c r="AG288" i="3"/>
  <c r="AH288" i="3" s="1"/>
  <c r="D288" i="3"/>
  <c r="G262" i="4" s="1"/>
  <c r="D110" i="3"/>
  <c r="G90" i="4" s="1"/>
  <c r="AG110" i="3"/>
  <c r="AH110" i="3" s="1"/>
  <c r="J90" i="4"/>
  <c r="AA110" i="3"/>
  <c r="I190" i="3"/>
  <c r="X190" i="3"/>
  <c r="AM190" i="3"/>
  <c r="AN190" i="3" s="1"/>
  <c r="D205" i="3"/>
  <c r="G179" i="4" s="1"/>
  <c r="AA205" i="3"/>
  <c r="J179" i="4"/>
  <c r="AG205" i="3"/>
  <c r="AH205" i="3" s="1"/>
  <c r="AA225" i="3"/>
  <c r="AG225" i="3"/>
  <c r="AH225" i="3" s="1"/>
  <c r="D225" i="3"/>
  <c r="G199" i="4" s="1"/>
  <c r="J199" i="4"/>
  <c r="D257" i="3"/>
  <c r="G231" i="4" s="1"/>
  <c r="AA257" i="3"/>
  <c r="J231" i="4"/>
  <c r="AG257" i="3"/>
  <c r="AH257" i="3" s="1"/>
  <c r="L250" i="4"/>
  <c r="I183" i="3"/>
  <c r="X183" i="3"/>
  <c r="AM183" i="3"/>
  <c r="AN183" i="3" s="1"/>
  <c r="J169" i="4"/>
  <c r="AG195" i="3"/>
  <c r="AH195" i="3" s="1"/>
  <c r="D195" i="3"/>
  <c r="G169" i="4" s="1"/>
  <c r="AA195" i="3"/>
  <c r="I119" i="3"/>
  <c r="K99" i="4" s="1"/>
  <c r="D176" i="3"/>
  <c r="G150" i="4" s="1"/>
  <c r="AG176" i="3"/>
  <c r="AH176" i="3" s="1"/>
  <c r="AA176" i="3"/>
  <c r="J150" i="4"/>
  <c r="AA263" i="3"/>
  <c r="AG263" i="3"/>
  <c r="AH263" i="3" s="1"/>
  <c r="J237" i="4"/>
  <c r="D263" i="3"/>
  <c r="G237" i="4" s="1"/>
  <c r="J119" i="4"/>
  <c r="I195" i="3"/>
  <c r="AM195" i="3"/>
  <c r="AN195" i="3" s="1"/>
  <c r="X195" i="3"/>
  <c r="I76" i="3"/>
  <c r="K56" i="4" s="1"/>
  <c r="AG255" i="3"/>
  <c r="AH255" i="3" s="1"/>
  <c r="D255" i="3"/>
  <c r="G229" i="4" s="1"/>
  <c r="J229" i="4"/>
  <c r="AA255" i="3"/>
  <c r="L278" i="4"/>
  <c r="L246" i="4"/>
  <c r="L269" i="4"/>
  <c r="J98" i="4"/>
  <c r="AA118" i="3"/>
  <c r="AG118" i="3"/>
  <c r="AH118" i="3" s="1"/>
  <c r="D118" i="3"/>
  <c r="G98" i="4" s="1"/>
  <c r="AG73" i="3"/>
  <c r="AH73" i="3" s="1"/>
  <c r="AA73" i="3"/>
  <c r="D73" i="3"/>
  <c r="G53" i="4" s="1"/>
  <c r="J53" i="4"/>
  <c r="AM270" i="3"/>
  <c r="AN270" i="3" s="1"/>
  <c r="X270" i="3"/>
  <c r="I270" i="3"/>
  <c r="AJ270" i="3" s="1"/>
  <c r="AK270" i="3" s="1"/>
  <c r="AM230" i="3"/>
  <c r="AN230" i="3" s="1"/>
  <c r="X230" i="3"/>
  <c r="I230" i="3"/>
  <c r="K204" i="4" s="1"/>
  <c r="L263" i="4"/>
  <c r="I197" i="3"/>
  <c r="X197" i="3"/>
  <c r="AM197" i="3"/>
  <c r="AN197" i="3" s="1"/>
  <c r="D294" i="3"/>
  <c r="G268" i="4" s="1"/>
  <c r="J268" i="4"/>
  <c r="AG294" i="3"/>
  <c r="AH294" i="3" s="1"/>
  <c r="AA294" i="3"/>
  <c r="L273" i="4"/>
  <c r="L248" i="4"/>
  <c r="AG318" i="3"/>
  <c r="AH318" i="3" s="1"/>
  <c r="AA318" i="3"/>
  <c r="D318" i="3"/>
  <c r="G292" i="4" s="1"/>
  <c r="J292" i="4"/>
  <c r="L204" i="4"/>
  <c r="D321" i="3"/>
  <c r="G295" i="4" s="1"/>
  <c r="J295" i="4"/>
  <c r="AA321" i="3"/>
  <c r="AG321" i="3"/>
  <c r="AH321" i="3" s="1"/>
  <c r="L148" i="4"/>
  <c r="AA177" i="3"/>
  <c r="J151" i="4"/>
  <c r="AG177" i="3"/>
  <c r="AH177" i="3" s="1"/>
  <c r="D177" i="3"/>
  <c r="G151" i="4" s="1"/>
  <c r="AG266" i="3"/>
  <c r="AH266" i="3" s="1"/>
  <c r="J240" i="4"/>
  <c r="D266" i="3"/>
  <c r="G240" i="4" s="1"/>
  <c r="AA266" i="3"/>
  <c r="K36" i="4"/>
  <c r="Q44" i="3"/>
  <c r="G44" i="3" s="1"/>
  <c r="W93" i="3" s="1"/>
  <c r="J73" i="4"/>
  <c r="AA93" i="3"/>
  <c r="AG93" i="3"/>
  <c r="AH93" i="3" s="1"/>
  <c r="D93" i="3"/>
  <c r="G73" i="4" s="1"/>
  <c r="W94" i="3"/>
  <c r="BD4" i="3"/>
  <c r="BD3" i="3"/>
  <c r="BF4" i="3"/>
  <c r="BK3" i="3" s="1"/>
  <c r="AM319" i="3"/>
  <c r="AN319" i="3" s="1"/>
  <c r="X319" i="3"/>
  <c r="I319" i="3"/>
  <c r="AJ319" i="3" s="1"/>
  <c r="AK319" i="3" s="1"/>
  <c r="L169" i="4"/>
  <c r="F52" i="3"/>
  <c r="J34" i="4"/>
  <c r="I90" i="3"/>
  <c r="AM90" i="3"/>
  <c r="AN90" i="3" s="1"/>
  <c r="L188" i="4"/>
  <c r="AG270" i="3"/>
  <c r="AH270" i="3" s="1"/>
  <c r="J244" i="4"/>
  <c r="D270" i="3"/>
  <c r="G244" i="4" s="1"/>
  <c r="AA270" i="3"/>
  <c r="L252" i="4"/>
  <c r="AM213" i="3"/>
  <c r="AN213" i="3" s="1"/>
  <c r="X213" i="3"/>
  <c r="I213" i="3"/>
  <c r="L210" i="4"/>
  <c r="I193" i="3"/>
  <c r="X193" i="3"/>
  <c r="AM193" i="3"/>
  <c r="AN193" i="3" s="1"/>
  <c r="D290" i="3"/>
  <c r="G264" i="4" s="1"/>
  <c r="J264" i="4"/>
  <c r="AG290" i="3"/>
  <c r="AH290" i="3" s="1"/>
  <c r="AA290" i="3"/>
  <c r="AG236" i="3"/>
  <c r="AH236" i="3" s="1"/>
  <c r="D236" i="3"/>
  <c r="G210" i="4" s="1"/>
  <c r="J210" i="4"/>
  <c r="AA236" i="3"/>
  <c r="AG278" i="3"/>
  <c r="AH278" i="3" s="1"/>
  <c r="J252" i="4"/>
  <c r="D278" i="3"/>
  <c r="G252" i="4" s="1"/>
  <c r="AA278" i="3"/>
  <c r="L220" i="4"/>
  <c r="BG4" i="3"/>
  <c r="BN4" i="3" s="1"/>
  <c r="L281" i="4"/>
  <c r="D304" i="3"/>
  <c r="G278" i="4" s="1"/>
  <c r="J278" i="4"/>
  <c r="AG304" i="3"/>
  <c r="AH304" i="3" s="1"/>
  <c r="AA304" i="3"/>
  <c r="L155" i="4"/>
  <c r="L294" i="4"/>
  <c r="AG184" i="3"/>
  <c r="AH184" i="3" s="1"/>
  <c r="J158" i="4"/>
  <c r="AA184" i="3"/>
  <c r="D184" i="3"/>
  <c r="G158" i="4" s="1"/>
  <c r="L176" i="4"/>
  <c r="I276" i="3"/>
  <c r="X276" i="3"/>
  <c r="AM276" i="3"/>
  <c r="AN276" i="3" s="1"/>
  <c r="AG275" i="3"/>
  <c r="AH275" i="3" s="1"/>
  <c r="D275" i="3"/>
  <c r="G249" i="4" s="1"/>
  <c r="AA275" i="3"/>
  <c r="J249" i="4"/>
  <c r="L292" i="4"/>
  <c r="AA185" i="3"/>
  <c r="D185" i="3"/>
  <c r="G159" i="4" s="1"/>
  <c r="AG185" i="3"/>
  <c r="AH185" i="3" s="1"/>
  <c r="J159" i="4"/>
  <c r="L238" i="4"/>
  <c r="I303" i="3"/>
  <c r="X303" i="3"/>
  <c r="AM303" i="3"/>
  <c r="AN303" i="3" s="1"/>
  <c r="I291" i="3"/>
  <c r="AM291" i="3"/>
  <c r="AN291" i="3" s="1"/>
  <c r="X291" i="3"/>
  <c r="L209" i="4"/>
  <c r="D173" i="3"/>
  <c r="G147" i="4" s="1"/>
  <c r="AA173" i="3"/>
  <c r="AG173" i="3"/>
  <c r="AH173" i="3" s="1"/>
  <c r="J147" i="4"/>
  <c r="D168" i="3"/>
  <c r="G142" i="4" s="1"/>
  <c r="AG168" i="3"/>
  <c r="AH168" i="3" s="1"/>
  <c r="AA168" i="3"/>
  <c r="J142" i="4"/>
  <c r="I304" i="3"/>
  <c r="X304" i="3"/>
  <c r="Y304" i="3" s="1"/>
  <c r="AP304" i="3" s="1"/>
  <c r="AQ304" i="3" s="1"/>
  <c r="AM304" i="3"/>
  <c r="AN304" i="3" s="1"/>
  <c r="AG198" i="3"/>
  <c r="AH198" i="3" s="1"/>
  <c r="D198" i="3"/>
  <c r="G172" i="4" s="1"/>
  <c r="J172" i="4"/>
  <c r="AA198" i="3"/>
  <c r="Q150" i="3"/>
  <c r="I150" i="3" s="1"/>
  <c r="L130" i="4" s="1"/>
  <c r="J284" i="4"/>
  <c r="AG310" i="3"/>
  <c r="AH310" i="3" s="1"/>
  <c r="AA310" i="3"/>
  <c r="W311" i="3"/>
  <c r="D310" i="3"/>
  <c r="G284" i="4" s="1"/>
  <c r="AG90" i="3"/>
  <c r="AH90" i="3" s="1"/>
  <c r="J70" i="4"/>
  <c r="AA90" i="3"/>
  <c r="D90" i="3"/>
  <c r="G70" i="4" s="1"/>
  <c r="I180" i="3"/>
  <c r="AJ180" i="3" s="1"/>
  <c r="AK180" i="3" s="1"/>
  <c r="X180" i="3"/>
  <c r="AM180" i="3"/>
  <c r="AN180" i="3" s="1"/>
  <c r="I255" i="3"/>
  <c r="AM255" i="3"/>
  <c r="AN255" i="3" s="1"/>
  <c r="X255" i="3"/>
  <c r="L226" i="4"/>
  <c r="AM273" i="3"/>
  <c r="AN273" i="3" s="1"/>
  <c r="X273" i="3"/>
  <c r="I273" i="3"/>
  <c r="AG252" i="3"/>
  <c r="AH252" i="3" s="1"/>
  <c r="J226" i="4"/>
  <c r="AA252" i="3"/>
  <c r="D252" i="3"/>
  <c r="G226" i="4" s="1"/>
  <c r="X167" i="3"/>
  <c r="AM167" i="3"/>
  <c r="AN167" i="3" s="1"/>
  <c r="I167" i="3"/>
  <c r="AG214" i="3"/>
  <c r="AH214" i="3" s="1"/>
  <c r="AA214" i="3"/>
  <c r="W215" i="3"/>
  <c r="D214" i="3"/>
  <c r="G188" i="4" s="1"/>
  <c r="Q142" i="3"/>
  <c r="I142" i="3" s="1"/>
  <c r="F142" i="3" s="1"/>
  <c r="J188" i="4"/>
  <c r="L216" i="4"/>
  <c r="AM284" i="3"/>
  <c r="AN284" i="3" s="1"/>
  <c r="X284" i="3"/>
  <c r="I284" i="3"/>
  <c r="F26" i="3"/>
  <c r="I214" i="3"/>
  <c r="K188" i="4" s="1"/>
  <c r="X214" i="3"/>
  <c r="AM214" i="3"/>
  <c r="AN214" i="3" s="1"/>
  <c r="J207" i="4"/>
  <c r="AA233" i="3"/>
  <c r="D233" i="3"/>
  <c r="G207" i="4" s="1"/>
  <c r="AG233" i="3"/>
  <c r="AH233" i="3" s="1"/>
  <c r="AA254" i="3"/>
  <c r="AG254" i="3"/>
  <c r="AH254" i="3" s="1"/>
  <c r="D254" i="3"/>
  <c r="G228" i="4" s="1"/>
  <c r="J228" i="4"/>
  <c r="L199" i="4"/>
  <c r="AA211" i="3"/>
  <c r="D211" i="3"/>
  <c r="G185" i="4" s="1"/>
  <c r="J185" i="4"/>
  <c r="AG211" i="3"/>
  <c r="AH211" i="3" s="1"/>
  <c r="F16" i="3"/>
  <c r="D249" i="3"/>
  <c r="G223" i="4" s="1"/>
  <c r="AG249" i="3"/>
  <c r="AH249" i="3" s="1"/>
  <c r="J223" i="4"/>
  <c r="AA249" i="3"/>
  <c r="D320" i="3"/>
  <c r="G294" i="4" s="1"/>
  <c r="AA320" i="3"/>
  <c r="AG320" i="3"/>
  <c r="AH320" i="3" s="1"/>
  <c r="J294" i="4"/>
  <c r="AG271" i="3"/>
  <c r="AH271" i="3" s="1"/>
  <c r="J245" i="4"/>
  <c r="AA271" i="3"/>
  <c r="D271" i="3"/>
  <c r="G245" i="4" s="1"/>
  <c r="G49" i="3"/>
  <c r="I31" i="4"/>
  <c r="D49" i="3"/>
  <c r="G31" i="4" s="1"/>
  <c r="L242" i="4"/>
  <c r="AM110" i="3"/>
  <c r="AN110" i="3" s="1"/>
  <c r="I110" i="3"/>
  <c r="AG85" i="3"/>
  <c r="AH85" i="3" s="1"/>
  <c r="D85" i="3"/>
  <c r="G65" i="4" s="1"/>
  <c r="AA85" i="3"/>
  <c r="J65" i="4"/>
  <c r="X254" i="3"/>
  <c r="AM254" i="3"/>
  <c r="AN254" i="3" s="1"/>
  <c r="I254" i="3"/>
  <c r="AJ254" i="3" s="1"/>
  <c r="AK254" i="3" s="1"/>
  <c r="I274" i="3"/>
  <c r="X274" i="3"/>
  <c r="AM274" i="3"/>
  <c r="AN274" i="3" s="1"/>
  <c r="Y24" i="3"/>
  <c r="Z24" i="3" s="1"/>
  <c r="AA24" i="3"/>
  <c r="F24" i="3"/>
  <c r="L142" i="4"/>
  <c r="AM97" i="3"/>
  <c r="AN97" i="3" s="1"/>
  <c r="I97" i="3"/>
  <c r="AJ97" i="3" s="1"/>
  <c r="AK97" i="3" s="1"/>
  <c r="AG201" i="3"/>
  <c r="AH201" i="3" s="1"/>
  <c r="D201" i="3"/>
  <c r="G175" i="4" s="1"/>
  <c r="J175" i="4"/>
  <c r="AA201" i="3"/>
  <c r="J122" i="4"/>
  <c r="L143" i="4"/>
  <c r="X218" i="3"/>
  <c r="AM218" i="3"/>
  <c r="AN218" i="3" s="1"/>
  <c r="I218" i="3"/>
  <c r="AJ218" i="3" s="1"/>
  <c r="AK218" i="3" s="1"/>
  <c r="I237" i="3"/>
  <c r="AM237" i="3"/>
  <c r="AN237" i="3" s="1"/>
  <c r="X237" i="3"/>
  <c r="I70" i="3"/>
  <c r="K50" i="4" s="1"/>
  <c r="AG181" i="3"/>
  <c r="AH181" i="3" s="1"/>
  <c r="D181" i="3"/>
  <c r="G155" i="4" s="1"/>
  <c r="J155" i="4"/>
  <c r="AA181" i="3"/>
  <c r="AA212" i="3"/>
  <c r="AG212" i="3"/>
  <c r="AH212" i="3" s="1"/>
  <c r="J186" i="4"/>
  <c r="D212" i="3"/>
  <c r="G186" i="4" s="1"/>
  <c r="AM115" i="3"/>
  <c r="AN115" i="3" s="1"/>
  <c r="I115" i="3"/>
  <c r="K95" i="4" s="1"/>
  <c r="F25" i="3"/>
  <c r="AM277" i="3"/>
  <c r="AN277" i="3" s="1"/>
  <c r="X277" i="3"/>
  <c r="I277" i="3"/>
  <c r="K251" i="4" s="1"/>
  <c r="L187" i="4"/>
  <c r="K34" i="4"/>
  <c r="L268" i="4"/>
  <c r="L167" i="4"/>
  <c r="X192" i="3"/>
  <c r="I192" i="3"/>
  <c r="AM192" i="3"/>
  <c r="AN192" i="3" s="1"/>
  <c r="AA251" i="3"/>
  <c r="J225" i="4"/>
  <c r="AG251" i="3"/>
  <c r="AH251" i="3" s="1"/>
  <c r="D251" i="3"/>
  <c r="G225" i="4" s="1"/>
  <c r="L207" i="4"/>
  <c r="I72" i="3"/>
  <c r="D281" i="3"/>
  <c r="G255" i="4" s="1"/>
  <c r="J255" i="4"/>
  <c r="AG281" i="3"/>
  <c r="AH281" i="3" s="1"/>
  <c r="AA281" i="3"/>
  <c r="L215" i="4"/>
  <c r="L171" i="4"/>
  <c r="L145" i="4"/>
  <c r="J39" i="4"/>
  <c r="F57" i="3"/>
  <c r="D57" i="3" s="1"/>
  <c r="G39" i="4" s="1"/>
  <c r="J162" i="4"/>
  <c r="AA188" i="3"/>
  <c r="D188" i="3"/>
  <c r="G162" i="4" s="1"/>
  <c r="AG188" i="3"/>
  <c r="AH188" i="3" s="1"/>
  <c r="AM312" i="3"/>
  <c r="AN312" i="3" s="1"/>
  <c r="X312" i="3"/>
  <c r="I312" i="3"/>
  <c r="K286" i="4" s="1"/>
  <c r="J200" i="4"/>
  <c r="Q143" i="3"/>
  <c r="I143" i="3" s="1"/>
  <c r="F143" i="3" s="1"/>
  <c r="AG226" i="3"/>
  <c r="AH226" i="3" s="1"/>
  <c r="D226" i="3"/>
  <c r="G200" i="4" s="1"/>
  <c r="AA226" i="3"/>
  <c r="W227" i="3"/>
  <c r="F15" i="3"/>
  <c r="AA15" i="3"/>
  <c r="Y15" i="3"/>
  <c r="Z16" i="3" s="1"/>
  <c r="K178" i="4"/>
  <c r="AS16" i="2"/>
  <c r="AI16" i="2"/>
  <c r="O3" i="2"/>
  <c r="L3" i="2"/>
  <c r="M3" i="2"/>
  <c r="K3" i="2"/>
  <c r="N3" i="2"/>
  <c r="S11" i="2" s="1"/>
  <c r="U11" i="2" s="1"/>
  <c r="N32" i="2"/>
  <c r="L32" i="2"/>
  <c r="K32" i="2"/>
  <c r="O32" i="2"/>
  <c r="M32" i="2"/>
  <c r="AP70" i="2"/>
  <c r="AO70" i="2"/>
  <c r="AP87" i="2"/>
  <c r="AO87" i="2"/>
  <c r="AO86" i="2"/>
  <c r="AP86" i="2"/>
  <c r="AO94" i="2"/>
  <c r="AP94" i="2"/>
  <c r="AO116" i="2"/>
  <c r="AP116" i="2"/>
  <c r="AP91" i="2"/>
  <c r="AO91" i="2"/>
  <c r="AP115" i="2"/>
  <c r="AO115" i="2"/>
  <c r="AP163" i="2"/>
  <c r="AO163" i="2"/>
  <c r="AP177" i="2"/>
  <c r="AO177" i="2"/>
  <c r="AO188" i="2"/>
  <c r="AP188" i="2"/>
  <c r="AP195" i="2"/>
  <c r="AO195" i="2"/>
  <c r="AE102" i="2"/>
  <c r="AF102" i="2"/>
  <c r="AE92" i="2"/>
  <c r="AF92" i="2"/>
  <c r="AF85" i="2"/>
  <c r="AE85" i="2"/>
  <c r="AF89" i="2"/>
  <c r="AE89" i="2"/>
  <c r="AF99" i="2"/>
  <c r="AE99" i="2"/>
  <c r="AE124" i="2"/>
  <c r="AF124" i="2"/>
  <c r="AF105" i="2"/>
  <c r="AE105" i="2"/>
  <c r="AE129" i="2"/>
  <c r="AF129" i="2"/>
  <c r="AF139" i="2"/>
  <c r="AE139" i="2"/>
  <c r="AE173" i="2"/>
  <c r="AF173" i="2"/>
  <c r="AF166" i="2"/>
  <c r="AE166" i="2"/>
  <c r="AE196" i="2"/>
  <c r="AF196" i="2"/>
  <c r="AF183" i="2"/>
  <c r="AE183" i="2"/>
  <c r="O50" i="2"/>
  <c r="K50" i="2"/>
  <c r="M50" i="2"/>
  <c r="L50" i="2"/>
  <c r="N50" i="2"/>
  <c r="M40" i="2"/>
  <c r="O40" i="2"/>
  <c r="N40" i="2"/>
  <c r="L40" i="2"/>
  <c r="K40" i="2"/>
  <c r="L57" i="2"/>
  <c r="O57" i="2"/>
  <c r="N57" i="2"/>
  <c r="M57" i="2"/>
  <c r="K57" i="2"/>
  <c r="N33" i="2"/>
  <c r="O33" i="2"/>
  <c r="M33" i="2"/>
  <c r="L33" i="2"/>
  <c r="K33" i="2"/>
  <c r="N37" i="2"/>
  <c r="O37" i="2"/>
  <c r="M37" i="2"/>
  <c r="L37" i="2"/>
  <c r="K37" i="2"/>
  <c r="N47" i="2"/>
  <c r="L47" i="2"/>
  <c r="K47" i="2"/>
  <c r="O47" i="2"/>
  <c r="M47" i="2"/>
  <c r="AP75" i="2"/>
  <c r="AO75" i="2"/>
  <c r="AO92" i="2"/>
  <c r="AP92" i="2"/>
  <c r="AO112" i="2"/>
  <c r="AP112" i="2"/>
  <c r="AP58" i="2"/>
  <c r="AO58" i="2"/>
  <c r="AP74" i="2"/>
  <c r="AO74" i="2"/>
  <c r="AO90" i="2"/>
  <c r="AP90" i="2"/>
  <c r="AO141" i="2"/>
  <c r="AP141" i="2"/>
  <c r="AO73" i="2"/>
  <c r="AP73" i="2"/>
  <c r="AO96" i="2"/>
  <c r="AP96" i="2"/>
  <c r="AP60" i="2"/>
  <c r="AO60" i="2"/>
  <c r="AP76" i="2"/>
  <c r="AO76" i="2"/>
  <c r="AO102" i="2"/>
  <c r="AP102" i="2"/>
  <c r="AP89" i="2"/>
  <c r="AO89" i="2"/>
  <c r="AP105" i="2"/>
  <c r="AO105" i="2"/>
  <c r="AP121" i="2"/>
  <c r="AO121" i="2"/>
  <c r="AO149" i="2"/>
  <c r="AP149" i="2"/>
  <c r="AO120" i="2"/>
  <c r="AP120" i="2"/>
  <c r="AP95" i="2"/>
  <c r="AO95" i="2"/>
  <c r="AP113" i="2"/>
  <c r="AO113" i="2"/>
  <c r="AO133" i="2"/>
  <c r="AP133" i="2"/>
  <c r="AO119" i="2"/>
  <c r="AP119" i="2"/>
  <c r="AP137" i="2"/>
  <c r="AO137" i="2"/>
  <c r="AO157" i="2"/>
  <c r="AP157" i="2"/>
  <c r="AO167" i="2"/>
  <c r="AP167" i="2"/>
  <c r="AO173" i="2"/>
  <c r="AP173" i="2"/>
  <c r="AP142" i="2"/>
  <c r="AO142" i="2"/>
  <c r="AO155" i="2"/>
  <c r="AP155" i="2"/>
  <c r="AP153" i="2"/>
  <c r="AO153" i="2"/>
  <c r="AO190" i="2"/>
  <c r="AP190" i="2"/>
  <c r="AO160" i="2"/>
  <c r="AP160" i="2"/>
  <c r="AP176" i="2"/>
  <c r="AO176" i="2"/>
  <c r="AO196" i="2"/>
  <c r="AP196" i="2"/>
  <c r="AP174" i="2"/>
  <c r="AO174" i="2"/>
  <c r="AP183" i="2"/>
  <c r="AO183" i="2"/>
  <c r="AO198" i="2"/>
  <c r="AP198" i="2"/>
  <c r="AP189" i="2"/>
  <c r="AO189" i="2"/>
  <c r="AE94" i="2"/>
  <c r="AF94" i="2"/>
  <c r="AE55" i="2"/>
  <c r="AF55" i="2"/>
  <c r="AF77" i="2"/>
  <c r="AE77" i="2"/>
  <c r="AF60" i="2"/>
  <c r="AE60" i="2"/>
  <c r="AF76" i="2"/>
  <c r="AE76" i="2"/>
  <c r="AE100" i="2"/>
  <c r="AF100" i="2"/>
  <c r="AE59" i="2"/>
  <c r="AF59" i="2"/>
  <c r="AE75" i="2"/>
  <c r="AF75" i="2"/>
  <c r="AE90" i="2"/>
  <c r="AF90" i="2"/>
  <c r="AF58" i="2"/>
  <c r="AE58" i="2"/>
  <c r="AF74" i="2"/>
  <c r="AE74" i="2"/>
  <c r="AE96" i="2"/>
  <c r="AF96" i="2"/>
  <c r="AF87" i="2"/>
  <c r="AE87" i="2"/>
  <c r="AF103" i="2"/>
  <c r="AE103" i="2"/>
  <c r="AF120" i="2"/>
  <c r="AE120" i="2"/>
  <c r="AE143" i="2"/>
  <c r="AF143" i="2"/>
  <c r="AE141" i="2"/>
  <c r="AF141" i="2"/>
  <c r="AF93" i="2"/>
  <c r="AE93" i="2"/>
  <c r="AF109" i="2"/>
  <c r="AE109" i="2"/>
  <c r="AF128" i="2"/>
  <c r="AE128" i="2"/>
  <c r="AF117" i="2"/>
  <c r="AE117" i="2"/>
  <c r="AF131" i="2"/>
  <c r="AE131" i="2"/>
  <c r="AF153" i="2"/>
  <c r="AE153" i="2"/>
  <c r="AF157" i="2"/>
  <c r="AE157" i="2"/>
  <c r="AE145" i="2"/>
  <c r="AF145" i="2"/>
  <c r="AE140" i="2"/>
  <c r="AF140" i="2"/>
  <c r="AE155" i="2"/>
  <c r="AF155" i="2"/>
  <c r="AE188" i="2"/>
  <c r="AF188" i="2"/>
  <c r="AE171" i="2"/>
  <c r="AF171" i="2"/>
  <c r="AE192" i="2"/>
  <c r="AF192" i="2"/>
  <c r="AF170" i="2"/>
  <c r="AE170" i="2"/>
  <c r="AE190" i="2"/>
  <c r="AF190" i="2"/>
  <c r="AF168" i="2"/>
  <c r="AE168" i="2"/>
  <c r="AE194" i="2"/>
  <c r="AF194" i="2"/>
  <c r="AF189" i="2"/>
  <c r="AE189" i="2"/>
  <c r="AF187" i="2"/>
  <c r="AE187" i="2"/>
  <c r="L49" i="2"/>
  <c r="M49" i="2"/>
  <c r="K49" i="2"/>
  <c r="O49" i="2"/>
  <c r="N49" i="2"/>
  <c r="M56" i="2"/>
  <c r="O56" i="2"/>
  <c r="N56" i="2"/>
  <c r="L56" i="2"/>
  <c r="K56" i="2"/>
  <c r="N36" i="2"/>
  <c r="L36" i="2"/>
  <c r="K36" i="2"/>
  <c r="O36" i="2"/>
  <c r="M36" i="2"/>
  <c r="AP59" i="2"/>
  <c r="AO59" i="2"/>
  <c r="AP71" i="2"/>
  <c r="AO71" i="2"/>
  <c r="AO128" i="2"/>
  <c r="AP128" i="2"/>
  <c r="AP136" i="2"/>
  <c r="AO136" i="2"/>
  <c r="AO85" i="2"/>
  <c r="AP85" i="2"/>
  <c r="AP144" i="2"/>
  <c r="AO144" i="2"/>
  <c r="AP107" i="2"/>
  <c r="AO107" i="2"/>
  <c r="AP132" i="2"/>
  <c r="AO132" i="2"/>
  <c r="AP145" i="2"/>
  <c r="AO145" i="2"/>
  <c r="AO154" i="2"/>
  <c r="AP154" i="2"/>
  <c r="AP156" i="2"/>
  <c r="AO156" i="2"/>
  <c r="AP170" i="2"/>
  <c r="AO170" i="2"/>
  <c r="AP185" i="2"/>
  <c r="AO185" i="2"/>
  <c r="AF69" i="2"/>
  <c r="AE69" i="2"/>
  <c r="AF61" i="2"/>
  <c r="AE61" i="2"/>
  <c r="AF130" i="2"/>
  <c r="AE130" i="2"/>
  <c r="AF116" i="2"/>
  <c r="AE116" i="2"/>
  <c r="AF83" i="2"/>
  <c r="AE83" i="2"/>
  <c r="AF138" i="2"/>
  <c r="AE138" i="2"/>
  <c r="AF123" i="2"/>
  <c r="AE123" i="2"/>
  <c r="AF147" i="2"/>
  <c r="AE147" i="2"/>
  <c r="AF136" i="2"/>
  <c r="AE136" i="2"/>
  <c r="AF164" i="2"/>
  <c r="AE164" i="2"/>
  <c r="AE182" i="2"/>
  <c r="AF182" i="2"/>
  <c r="AF185" i="2"/>
  <c r="AE185" i="2"/>
  <c r="M52" i="2"/>
  <c r="N52" i="2"/>
  <c r="L52" i="2"/>
  <c r="K52" i="2"/>
  <c r="O52" i="2"/>
  <c r="M44" i="2"/>
  <c r="K44" i="2"/>
  <c r="O44" i="2"/>
  <c r="N44" i="2"/>
  <c r="L44" i="2"/>
  <c r="L41" i="2"/>
  <c r="O41" i="2"/>
  <c r="N41" i="2"/>
  <c r="M41" i="2"/>
  <c r="K41" i="2"/>
  <c r="N30" i="2"/>
  <c r="L30" i="2"/>
  <c r="K30" i="2"/>
  <c r="O30" i="2"/>
  <c r="M30" i="2"/>
  <c r="N34" i="2"/>
  <c r="L34" i="2"/>
  <c r="K34" i="2"/>
  <c r="O34" i="2"/>
  <c r="M34" i="2"/>
  <c r="N38" i="2"/>
  <c r="L38" i="2"/>
  <c r="K38" i="2"/>
  <c r="O38" i="2"/>
  <c r="M38" i="2"/>
  <c r="N51" i="2"/>
  <c r="M51" i="2"/>
  <c r="L51" i="2"/>
  <c r="K51" i="2"/>
  <c r="O51" i="2"/>
  <c r="AP88" i="2"/>
  <c r="AO88" i="2"/>
  <c r="AP122" i="2"/>
  <c r="AO122" i="2"/>
  <c r="AO57" i="2"/>
  <c r="AP57" i="2"/>
  <c r="AO55" i="2"/>
  <c r="AP55" i="2"/>
  <c r="AP62" i="2"/>
  <c r="AO62" i="2"/>
  <c r="AP78" i="2"/>
  <c r="AO78" i="2"/>
  <c r="AO98" i="2"/>
  <c r="AP98" i="2"/>
  <c r="AO61" i="2"/>
  <c r="AP61" i="2"/>
  <c r="AO77" i="2"/>
  <c r="AP77" i="2"/>
  <c r="AO104" i="2"/>
  <c r="AP104" i="2"/>
  <c r="AP64" i="2"/>
  <c r="AO64" i="2"/>
  <c r="AP79" i="2"/>
  <c r="AO79" i="2"/>
  <c r="AO131" i="2"/>
  <c r="AP131" i="2"/>
  <c r="AP93" i="2"/>
  <c r="AO93" i="2"/>
  <c r="AP109" i="2"/>
  <c r="AO109" i="2"/>
  <c r="AP126" i="2"/>
  <c r="AO126" i="2"/>
  <c r="AO182" i="2"/>
  <c r="AP182" i="2"/>
  <c r="AP125" i="2"/>
  <c r="AO125" i="2"/>
  <c r="AP99" i="2"/>
  <c r="AO99" i="2"/>
  <c r="AP118" i="2"/>
  <c r="AO118" i="2"/>
  <c r="AP152" i="2"/>
  <c r="AO152" i="2"/>
  <c r="AP123" i="2"/>
  <c r="AO123" i="2"/>
  <c r="AO143" i="2"/>
  <c r="AP143" i="2"/>
  <c r="AP162" i="2"/>
  <c r="AO162" i="2"/>
  <c r="AO135" i="2"/>
  <c r="AP135" i="2"/>
  <c r="AO130" i="2"/>
  <c r="AP130" i="2"/>
  <c r="AO146" i="2"/>
  <c r="AP146" i="2"/>
  <c r="AO161" i="2"/>
  <c r="AP161" i="2"/>
  <c r="AP159" i="2"/>
  <c r="AO159" i="2"/>
  <c r="AO175" i="2"/>
  <c r="AP175" i="2"/>
  <c r="AP164" i="2"/>
  <c r="AO164" i="2"/>
  <c r="AP178" i="2"/>
  <c r="AO178" i="2"/>
  <c r="AO194" i="2"/>
  <c r="AP194" i="2"/>
  <c r="AO184" i="2"/>
  <c r="AP184" i="2"/>
  <c r="AP187" i="2"/>
  <c r="AO187" i="2"/>
  <c r="AO199" i="2"/>
  <c r="AP199" i="2"/>
  <c r="AP193" i="2"/>
  <c r="AO193" i="2"/>
  <c r="AE135" i="2"/>
  <c r="AF135" i="2"/>
  <c r="AF65" i="2"/>
  <c r="AE65" i="2"/>
  <c r="AF56" i="2"/>
  <c r="AE56" i="2"/>
  <c r="AF82" i="2"/>
  <c r="AE82" i="2"/>
  <c r="AF73" i="2"/>
  <c r="AE73" i="2"/>
  <c r="AF64" i="2"/>
  <c r="AE64" i="2"/>
  <c r="AF81" i="2"/>
  <c r="AE81" i="2"/>
  <c r="AE108" i="2"/>
  <c r="AF108" i="2"/>
  <c r="AE63" i="2"/>
  <c r="AF63" i="2"/>
  <c r="AE79" i="2"/>
  <c r="AF79" i="2"/>
  <c r="AE98" i="2"/>
  <c r="AF98" i="2"/>
  <c r="AF62" i="2"/>
  <c r="AE62" i="2"/>
  <c r="AF78" i="2"/>
  <c r="AE78" i="2"/>
  <c r="AE104" i="2"/>
  <c r="AF104" i="2"/>
  <c r="AF91" i="2"/>
  <c r="AE91" i="2"/>
  <c r="AF107" i="2"/>
  <c r="AE107" i="2"/>
  <c r="AE126" i="2"/>
  <c r="AF126" i="2"/>
  <c r="AE114" i="2"/>
  <c r="AF114" i="2"/>
  <c r="AF146" i="2"/>
  <c r="AE146" i="2"/>
  <c r="AF97" i="2"/>
  <c r="AE97" i="2"/>
  <c r="AF112" i="2"/>
  <c r="AE112" i="2"/>
  <c r="AE149" i="2"/>
  <c r="AF149" i="2"/>
  <c r="AF121" i="2"/>
  <c r="AE121" i="2"/>
  <c r="AE137" i="2"/>
  <c r="AF137" i="2"/>
  <c r="AF156" i="2"/>
  <c r="AE156" i="2"/>
  <c r="AE175" i="2"/>
  <c r="AF175" i="2"/>
  <c r="AF150" i="2"/>
  <c r="AE150" i="2"/>
  <c r="AF144" i="2"/>
  <c r="AE144" i="2"/>
  <c r="AF160" i="2"/>
  <c r="AE160" i="2"/>
  <c r="AF151" i="2"/>
  <c r="AE151" i="2"/>
  <c r="AF179" i="2"/>
  <c r="AE179" i="2"/>
  <c r="AF158" i="2"/>
  <c r="AE158" i="2"/>
  <c r="AF174" i="2"/>
  <c r="AE174" i="2"/>
  <c r="AE198" i="2"/>
  <c r="AF198" i="2"/>
  <c r="AF172" i="2"/>
  <c r="AE172" i="2"/>
  <c r="AF177" i="2"/>
  <c r="AE177" i="2"/>
  <c r="AF193" i="2"/>
  <c r="AE193" i="2"/>
  <c r="AF191" i="2"/>
  <c r="AE191" i="2"/>
  <c r="O54" i="2"/>
  <c r="K54" i="2"/>
  <c r="N54" i="2"/>
  <c r="M54" i="2"/>
  <c r="L54" i="2"/>
  <c r="O46" i="2"/>
  <c r="K46" i="2"/>
  <c r="L46" i="2"/>
  <c r="N46" i="2"/>
  <c r="M46" i="2"/>
  <c r="N43" i="2"/>
  <c r="K43" i="2"/>
  <c r="O43" i="2"/>
  <c r="M43" i="2"/>
  <c r="L43" i="2"/>
  <c r="AP83" i="2"/>
  <c r="AO83" i="2"/>
  <c r="AO56" i="2"/>
  <c r="AP56" i="2"/>
  <c r="AO69" i="2"/>
  <c r="AP69" i="2"/>
  <c r="AP72" i="2"/>
  <c r="AO72" i="2"/>
  <c r="AP101" i="2"/>
  <c r="AO101" i="2"/>
  <c r="AO114" i="2"/>
  <c r="AP114" i="2"/>
  <c r="AP129" i="2"/>
  <c r="AO129" i="2"/>
  <c r="AP151" i="2"/>
  <c r="AO151" i="2"/>
  <c r="AO138" i="2"/>
  <c r="AP138" i="2"/>
  <c r="AO169" i="2"/>
  <c r="AP169" i="2"/>
  <c r="AP172" i="2"/>
  <c r="AO172" i="2"/>
  <c r="AO179" i="2"/>
  <c r="AP179" i="2"/>
  <c r="AF72" i="2"/>
  <c r="AE72" i="2"/>
  <c r="AE71" i="2"/>
  <c r="AF71" i="2"/>
  <c r="AF70" i="2"/>
  <c r="AE70" i="2"/>
  <c r="AF115" i="2"/>
  <c r="AE115" i="2"/>
  <c r="AE169" i="2"/>
  <c r="AF169" i="2"/>
  <c r="AE113" i="2"/>
  <c r="AF113" i="2"/>
  <c r="AE167" i="2"/>
  <c r="AF167" i="2"/>
  <c r="AE152" i="2"/>
  <c r="AF152" i="2"/>
  <c r="AE180" i="2"/>
  <c r="AF180" i="2"/>
  <c r="AE186" i="2"/>
  <c r="AF186" i="2"/>
  <c r="L53" i="2"/>
  <c r="N53" i="2"/>
  <c r="M53" i="2"/>
  <c r="K53" i="2"/>
  <c r="O53" i="2"/>
  <c r="J14" i="2"/>
  <c r="M48" i="2"/>
  <c r="L48" i="2"/>
  <c r="K48" i="2"/>
  <c r="O48" i="2"/>
  <c r="N48" i="2"/>
  <c r="L45" i="2"/>
  <c r="K45" i="2"/>
  <c r="O45" i="2"/>
  <c r="N45" i="2"/>
  <c r="M45" i="2"/>
  <c r="O42" i="2"/>
  <c r="K42" i="2"/>
  <c r="N42" i="2"/>
  <c r="M42" i="2"/>
  <c r="L42" i="2"/>
  <c r="N31" i="2"/>
  <c r="O31" i="2"/>
  <c r="M31" i="2"/>
  <c r="L31" i="2"/>
  <c r="K31" i="2"/>
  <c r="N35" i="2"/>
  <c r="O35" i="2"/>
  <c r="M35" i="2"/>
  <c r="L35" i="2"/>
  <c r="K35" i="2"/>
  <c r="N39" i="2"/>
  <c r="O39" i="2"/>
  <c r="M39" i="2"/>
  <c r="L39" i="2"/>
  <c r="K39" i="2"/>
  <c r="N55" i="2"/>
  <c r="O55" i="2"/>
  <c r="M55" i="2"/>
  <c r="L55" i="2"/>
  <c r="K55" i="2"/>
  <c r="AO100" i="2"/>
  <c r="AP100" i="2"/>
  <c r="AP67" i="2"/>
  <c r="AO67" i="2"/>
  <c r="AP63" i="2"/>
  <c r="AO63" i="2"/>
  <c r="AP66" i="2"/>
  <c r="AO66" i="2"/>
  <c r="AO82" i="2"/>
  <c r="AP82" i="2"/>
  <c r="AO106" i="2"/>
  <c r="AP106" i="2"/>
  <c r="AO65" i="2"/>
  <c r="AP65" i="2"/>
  <c r="AO80" i="2"/>
  <c r="AP80" i="2"/>
  <c r="AP117" i="2"/>
  <c r="AO117" i="2"/>
  <c r="AP68" i="2"/>
  <c r="AO68" i="2"/>
  <c r="AP84" i="2"/>
  <c r="AO84" i="2"/>
  <c r="AP81" i="2"/>
  <c r="AO81" i="2"/>
  <c r="AP97" i="2"/>
  <c r="AO97" i="2"/>
  <c r="AP110" i="2"/>
  <c r="AO110" i="2"/>
  <c r="AO139" i="2"/>
  <c r="AP139" i="2"/>
  <c r="AO108" i="2"/>
  <c r="AP108" i="2"/>
  <c r="AO147" i="2"/>
  <c r="AP147" i="2"/>
  <c r="AP103" i="2"/>
  <c r="AO103" i="2"/>
  <c r="AO124" i="2"/>
  <c r="AP124" i="2"/>
  <c r="AP111" i="2"/>
  <c r="AO111" i="2"/>
  <c r="AP127" i="2"/>
  <c r="AO127" i="2"/>
  <c r="AP148" i="2"/>
  <c r="AO148" i="2"/>
  <c r="AP158" i="2"/>
  <c r="AO158" i="2"/>
  <c r="AP140" i="2"/>
  <c r="AO140" i="2"/>
  <c r="AP134" i="2"/>
  <c r="AO134" i="2"/>
  <c r="AP150" i="2"/>
  <c r="AO150" i="2"/>
  <c r="AO171" i="2"/>
  <c r="AP171" i="2"/>
  <c r="AO165" i="2"/>
  <c r="AP165" i="2"/>
  <c r="AO186" i="2"/>
  <c r="AP186" i="2"/>
  <c r="AP168" i="2"/>
  <c r="AO168" i="2"/>
  <c r="AO180" i="2"/>
  <c r="AP180" i="2"/>
  <c r="AP166" i="2"/>
  <c r="AO166" i="2"/>
  <c r="AO192" i="2"/>
  <c r="AP192" i="2"/>
  <c r="AP191" i="2"/>
  <c r="AO191" i="2"/>
  <c r="AP181" i="2"/>
  <c r="AO181" i="2"/>
  <c r="AP197" i="2"/>
  <c r="AO197" i="2"/>
  <c r="AF111" i="2"/>
  <c r="AE111" i="2"/>
  <c r="AE57" i="2"/>
  <c r="AF57" i="2"/>
  <c r="AE88" i="2"/>
  <c r="AF88" i="2"/>
  <c r="AF68" i="2"/>
  <c r="AE68" i="2"/>
  <c r="AF86" i="2"/>
  <c r="AE86" i="2"/>
  <c r="AF127" i="2"/>
  <c r="AE127" i="2"/>
  <c r="AE67" i="2"/>
  <c r="AF67" i="2"/>
  <c r="AE80" i="2"/>
  <c r="AF80" i="2"/>
  <c r="AE106" i="2"/>
  <c r="AF106" i="2"/>
  <c r="AF66" i="2"/>
  <c r="AE66" i="2"/>
  <c r="AE84" i="2"/>
  <c r="AF84" i="2"/>
  <c r="AE122" i="2"/>
  <c r="AF122" i="2"/>
  <c r="AF95" i="2"/>
  <c r="AE95" i="2"/>
  <c r="AE110" i="2"/>
  <c r="AF110" i="2"/>
  <c r="AE133" i="2"/>
  <c r="AF133" i="2"/>
  <c r="AF119" i="2"/>
  <c r="AE119" i="2"/>
  <c r="AF154" i="2"/>
  <c r="AE154" i="2"/>
  <c r="AF101" i="2"/>
  <c r="AE101" i="2"/>
  <c r="AE118" i="2"/>
  <c r="AF118" i="2"/>
  <c r="AE163" i="2"/>
  <c r="AF163" i="2"/>
  <c r="AF125" i="2"/>
  <c r="AE125" i="2"/>
  <c r="AF142" i="2"/>
  <c r="AE142" i="2"/>
  <c r="AF161" i="2"/>
  <c r="AE161" i="2"/>
  <c r="AF134" i="2"/>
  <c r="AE134" i="2"/>
  <c r="AE132" i="2"/>
  <c r="AF132" i="2"/>
  <c r="AE148" i="2"/>
  <c r="AF148" i="2"/>
  <c r="AE165" i="2"/>
  <c r="AF165" i="2"/>
  <c r="AE159" i="2"/>
  <c r="AF159" i="2"/>
  <c r="AE184" i="2"/>
  <c r="AF184" i="2"/>
  <c r="AF162" i="2"/>
  <c r="AE162" i="2"/>
  <c r="AE178" i="2"/>
  <c r="AF178" i="2"/>
  <c r="AF199" i="2"/>
  <c r="AE199" i="2"/>
  <c r="AF176" i="2"/>
  <c r="AE176" i="2"/>
  <c r="AF181" i="2"/>
  <c r="AE181" i="2"/>
  <c r="AF197" i="2"/>
  <c r="AE197" i="2"/>
  <c r="AF195" i="2"/>
  <c r="AE195" i="2"/>
  <c r="AF54" i="2"/>
  <c r="AF51" i="2"/>
  <c r="AF52" i="2"/>
  <c r="AE51" i="2"/>
  <c r="AE53" i="2"/>
  <c r="AE52" i="2"/>
  <c r="AF53" i="2"/>
  <c r="AE54" i="2"/>
  <c r="L13" i="2"/>
  <c r="M13" i="2"/>
  <c r="N12" i="2"/>
  <c r="O13" i="2"/>
  <c r="N13" i="2"/>
  <c r="M12" i="2"/>
  <c r="K13" i="2"/>
  <c r="L12" i="2"/>
  <c r="K12" i="2"/>
  <c r="O12" i="2"/>
  <c r="AU15" i="2"/>
  <c r="AT15" i="2"/>
  <c r="AF49" i="2"/>
  <c r="AF27" i="2"/>
  <c r="AE37" i="2"/>
  <c r="AF19" i="2"/>
  <c r="AF33" i="2"/>
  <c r="AF44" i="2"/>
  <c r="AE31" i="2"/>
  <c r="AE14" i="2"/>
  <c r="AF26" i="2"/>
  <c r="AE22" i="2"/>
  <c r="AE27" i="2"/>
  <c r="AF24" i="2"/>
  <c r="AE17" i="2"/>
  <c r="AE18" i="2"/>
  <c r="AF50" i="2"/>
  <c r="AE16" i="2"/>
  <c r="AE23" i="2"/>
  <c r="AF17" i="2"/>
  <c r="AE35" i="2"/>
  <c r="AE20" i="2"/>
  <c r="AO40" i="2"/>
  <c r="AP47" i="2"/>
  <c r="AP45" i="2"/>
  <c r="AO41" i="2"/>
  <c r="AO49" i="2"/>
  <c r="AO50" i="2"/>
  <c r="AP49" i="2"/>
  <c r="AO52" i="2"/>
  <c r="AP46" i="2"/>
  <c r="AP16" i="2"/>
  <c r="AP29" i="2"/>
  <c r="AP28" i="2"/>
  <c r="AO28" i="2"/>
  <c r="AO35" i="2"/>
  <c r="AO33" i="2"/>
  <c r="AP17" i="2"/>
  <c r="AO18" i="2"/>
  <c r="AP25" i="2"/>
  <c r="AO25" i="2"/>
  <c r="AP26" i="2"/>
  <c r="AP20" i="2"/>
  <c r="AJ15" i="2"/>
  <c r="AF21" i="2"/>
  <c r="AE25" i="2"/>
  <c r="AE45" i="2"/>
  <c r="AF25" i="2"/>
  <c r="AE19" i="2"/>
  <c r="AE34" i="2"/>
  <c r="AO48" i="2"/>
  <c r="AP40" i="2"/>
  <c r="AO54" i="2"/>
  <c r="AP37" i="2"/>
  <c r="AP23" i="2"/>
  <c r="AO22" i="2"/>
  <c r="AO23" i="2"/>
  <c r="AP32" i="2"/>
  <c r="AE50" i="2"/>
  <c r="AF46" i="2"/>
  <c r="AE42" i="2"/>
  <c r="AF38" i="2"/>
  <c r="AE44" i="2"/>
  <c r="AF28" i="2"/>
  <c r="AF37" i="2"/>
  <c r="AE40" i="2"/>
  <c r="AE30" i="2"/>
  <c r="AF36" i="2"/>
  <c r="AE41" i="2"/>
  <c r="AF14" i="2"/>
  <c r="AE28" i="2"/>
  <c r="AF29" i="2"/>
  <c r="AF48" i="2"/>
  <c r="AF43" i="2"/>
  <c r="AE32" i="2"/>
  <c r="AE29" i="2"/>
  <c r="AF45" i="2"/>
  <c r="AE26" i="2"/>
  <c r="AP51" i="2"/>
  <c r="AO36" i="2"/>
  <c r="AO43" i="2"/>
  <c r="AO39" i="2"/>
  <c r="AO51" i="2"/>
  <c r="AO45" i="2"/>
  <c r="AO38" i="2"/>
  <c r="AO37" i="2"/>
  <c r="AP38" i="2"/>
  <c r="AO15" i="2"/>
  <c r="AO30" i="2"/>
  <c r="AP30" i="2"/>
  <c r="AO20" i="2"/>
  <c r="AO13" i="2"/>
  <c r="AP14" i="2"/>
  <c r="AO14" i="2"/>
  <c r="AO34" i="2"/>
  <c r="AP27" i="2"/>
  <c r="AO27" i="2"/>
  <c r="AP19" i="2"/>
  <c r="AO16" i="2"/>
  <c r="AK15" i="2"/>
  <c r="AF18" i="2"/>
  <c r="AF30" i="2"/>
  <c r="AF22" i="2"/>
  <c r="AF35" i="2"/>
  <c r="AE33" i="2"/>
  <c r="AF40" i="2"/>
  <c r="AF23" i="2"/>
  <c r="AP50" i="2"/>
  <c r="AO53" i="2"/>
  <c r="AP44" i="2"/>
  <c r="AO29" i="2"/>
  <c r="AP15" i="2"/>
  <c r="AP22" i="2"/>
  <c r="AP12" i="2"/>
  <c r="AE12" i="2"/>
  <c r="AE46" i="2"/>
  <c r="AE21" i="2"/>
  <c r="AE24" i="2"/>
  <c r="AF39" i="2"/>
  <c r="AE38" i="2"/>
  <c r="AF12" i="2"/>
  <c r="AE47" i="2"/>
  <c r="AF31" i="2"/>
  <c r="AE13" i="2"/>
  <c r="AE15" i="2"/>
  <c r="AE39" i="2"/>
  <c r="AF32" i="2"/>
  <c r="AF20" i="2"/>
  <c r="AE48" i="2"/>
  <c r="AE43" i="2"/>
  <c r="AF13" i="2"/>
  <c r="AF41" i="2"/>
  <c r="AE36" i="2"/>
  <c r="AO42" i="2"/>
  <c r="AO46" i="2"/>
  <c r="AP53" i="2"/>
  <c r="AP54" i="2"/>
  <c r="AP52" i="2"/>
  <c r="AP48" i="2"/>
  <c r="AP43" i="2"/>
  <c r="AP41" i="2"/>
  <c r="AP42" i="2"/>
  <c r="AO47" i="2"/>
  <c r="AP31" i="2"/>
  <c r="AP33" i="2"/>
  <c r="AO19" i="2"/>
  <c r="AO32" i="2"/>
  <c r="AO17" i="2"/>
  <c r="AP13" i="2"/>
  <c r="AO24" i="2"/>
  <c r="AO26" i="2"/>
  <c r="AP34" i="2"/>
  <c r="AO12" i="2"/>
  <c r="AO31" i="2"/>
  <c r="AP21" i="2"/>
  <c r="AF47" i="2"/>
  <c r="AF16" i="2"/>
  <c r="AF34" i="2"/>
  <c r="AF15" i="2"/>
  <c r="AE49" i="2"/>
  <c r="AF42" i="2"/>
  <c r="AO44" i="2"/>
  <c r="AP36" i="2"/>
  <c r="AP39" i="2"/>
  <c r="AP35" i="2"/>
  <c r="AO21" i="2"/>
  <c r="AP18" i="2"/>
  <c r="AP24" i="2"/>
  <c r="AC13" i="4"/>
  <c r="X13" i="4"/>
  <c r="K13" i="4"/>
  <c r="J13" i="4"/>
  <c r="S13" i="4"/>
  <c r="R13" i="4"/>
  <c r="N13" i="4"/>
  <c r="I13" i="4"/>
  <c r="T13" i="4"/>
  <c r="L13" i="4"/>
  <c r="P13" i="4"/>
  <c r="W13" i="4"/>
  <c r="M13" i="4"/>
  <c r="Y13" i="4"/>
  <c r="V13" i="4"/>
  <c r="H13" i="4"/>
  <c r="U13" i="4"/>
  <c r="O13" i="4"/>
  <c r="Q13" i="4"/>
  <c r="AB13" i="4"/>
  <c r="AA13" i="4"/>
  <c r="Z13" i="4"/>
  <c r="K168" i="4" l="1"/>
  <c r="K214" i="4"/>
  <c r="AJ200" i="3"/>
  <c r="AK200" i="3" s="1"/>
  <c r="Y191" i="3"/>
  <c r="AP191" i="3" s="1"/>
  <c r="AQ191" i="3" s="1"/>
  <c r="H48" i="3"/>
  <c r="K30" i="4" s="1"/>
  <c r="AJ101" i="3"/>
  <c r="AK101" i="3" s="1"/>
  <c r="J28" i="4"/>
  <c r="AJ262" i="3"/>
  <c r="AK262" i="3" s="1"/>
  <c r="AJ211" i="3"/>
  <c r="AK211" i="3" s="1"/>
  <c r="K207" i="4"/>
  <c r="K292" i="4"/>
  <c r="Y294" i="3"/>
  <c r="AP294" i="3" s="1"/>
  <c r="AQ294" i="3" s="1"/>
  <c r="Y229" i="3"/>
  <c r="AP229" i="3" s="1"/>
  <c r="AQ229" i="3" s="1"/>
  <c r="Y273" i="3"/>
  <c r="AP273" i="3" s="1"/>
  <c r="AQ273" i="3" s="1"/>
  <c r="Y190" i="3"/>
  <c r="AP190" i="3" s="1"/>
  <c r="AQ190" i="3" s="1"/>
  <c r="Y317" i="3"/>
  <c r="AP317" i="3" s="1"/>
  <c r="AQ317" i="3" s="1"/>
  <c r="AJ177" i="3"/>
  <c r="AK177" i="3" s="1"/>
  <c r="W117" i="3"/>
  <c r="Y236" i="3"/>
  <c r="AP236" i="3" s="1"/>
  <c r="AQ236" i="3" s="1"/>
  <c r="Y309" i="3"/>
  <c r="AP309" i="3" s="1"/>
  <c r="AQ309" i="3" s="1"/>
  <c r="AJ74" i="3"/>
  <c r="AK74" i="3" s="1"/>
  <c r="AJ223" i="3"/>
  <c r="AK223" i="3" s="1"/>
  <c r="K216" i="4"/>
  <c r="Y168" i="3"/>
  <c r="AP168" i="3" s="1"/>
  <c r="AQ168" i="3" s="1"/>
  <c r="K283" i="4"/>
  <c r="AJ102" i="3"/>
  <c r="AK102" i="3" s="1"/>
  <c r="K61" i="4"/>
  <c r="AJ75" i="3"/>
  <c r="AK75" i="3" s="1"/>
  <c r="Y247" i="3"/>
  <c r="AP247" i="3" s="1"/>
  <c r="AQ247" i="3" s="1"/>
  <c r="Y263" i="3"/>
  <c r="AP263" i="3" s="1"/>
  <c r="AQ263" i="3" s="1"/>
  <c r="K104" i="4"/>
  <c r="W298" i="3"/>
  <c r="Y226" i="3"/>
  <c r="AP226" i="3" s="1"/>
  <c r="AQ226" i="3" s="1"/>
  <c r="AJ301" i="3"/>
  <c r="AK301" i="3" s="1"/>
  <c r="Y182" i="3"/>
  <c r="AP182" i="3" s="1"/>
  <c r="AQ182" i="3" s="1"/>
  <c r="Y203" i="3"/>
  <c r="AP203" i="3" s="1"/>
  <c r="AQ203" i="3" s="1"/>
  <c r="Y221" i="3"/>
  <c r="AP221" i="3" s="1"/>
  <c r="AQ221" i="3" s="1"/>
  <c r="Y271" i="3"/>
  <c r="AP271" i="3" s="1"/>
  <c r="AQ271" i="3" s="1"/>
  <c r="Y53" i="3"/>
  <c r="AP53" i="3" s="1"/>
  <c r="AQ53" i="3" s="1"/>
  <c r="Y284" i="3"/>
  <c r="AP284" i="3" s="1"/>
  <c r="AQ284" i="3" s="1"/>
  <c r="Y265" i="3"/>
  <c r="AP265" i="3" s="1"/>
  <c r="AQ265" i="3" s="1"/>
  <c r="Y253" i="3"/>
  <c r="AP253" i="3" s="1"/>
  <c r="AQ253" i="3" s="1"/>
  <c r="Y214" i="3"/>
  <c r="AP214" i="3" s="1"/>
  <c r="AQ214" i="3" s="1"/>
  <c r="Y260" i="3"/>
  <c r="AP260" i="3" s="1"/>
  <c r="AQ260" i="3" s="1"/>
  <c r="Y257" i="3"/>
  <c r="AP257" i="3" s="1"/>
  <c r="AQ257" i="3" s="1"/>
  <c r="Y261" i="3"/>
  <c r="AP261" i="3" s="1"/>
  <c r="AQ261" i="3" s="1"/>
  <c r="Y277" i="3"/>
  <c r="AP277" i="3" s="1"/>
  <c r="AQ277" i="3" s="1"/>
  <c r="Y320" i="3"/>
  <c r="AP320" i="3" s="1"/>
  <c r="AQ320" i="3" s="1"/>
  <c r="Y298" i="3"/>
  <c r="AP298" i="3" s="1"/>
  <c r="AQ298" i="3" s="1"/>
  <c r="Y297" i="3"/>
  <c r="AP297" i="3" s="1"/>
  <c r="AQ297" i="3" s="1"/>
  <c r="Y218" i="3"/>
  <c r="AP218" i="3" s="1"/>
  <c r="AQ218" i="3" s="1"/>
  <c r="Y183" i="3"/>
  <c r="AP183" i="3" s="1"/>
  <c r="AQ183" i="3" s="1"/>
  <c r="Y207" i="3"/>
  <c r="AP207" i="3" s="1"/>
  <c r="AQ207" i="3" s="1"/>
  <c r="Y287" i="3"/>
  <c r="AP287" i="3" s="1"/>
  <c r="AQ287" i="3" s="1"/>
  <c r="Y301" i="3"/>
  <c r="AP301" i="3" s="1"/>
  <c r="AQ301" i="3" s="1"/>
  <c r="Y215" i="3"/>
  <c r="AP215" i="3" s="1"/>
  <c r="AQ215" i="3" s="1"/>
  <c r="Y255" i="3"/>
  <c r="AP255" i="3" s="1"/>
  <c r="AQ255" i="3" s="1"/>
  <c r="Y291" i="3"/>
  <c r="AP291" i="3" s="1"/>
  <c r="AQ291" i="3" s="1"/>
  <c r="Y295" i="3"/>
  <c r="AP295" i="3" s="1"/>
  <c r="AQ295" i="3" s="1"/>
  <c r="Y259" i="3"/>
  <c r="AP259" i="3" s="1"/>
  <c r="AQ259" i="3" s="1"/>
  <c r="K103" i="4"/>
  <c r="Y280" i="3"/>
  <c r="AP280" i="3" s="1"/>
  <c r="AQ280" i="3" s="1"/>
  <c r="Y210" i="3"/>
  <c r="AP210" i="3" s="1"/>
  <c r="AQ210" i="3" s="1"/>
  <c r="Y281" i="3"/>
  <c r="AP281" i="3" s="1"/>
  <c r="AQ281" i="3" s="1"/>
  <c r="Y192" i="3"/>
  <c r="AP192" i="3" s="1"/>
  <c r="AQ192" i="3" s="1"/>
  <c r="Y187" i="3"/>
  <c r="AP187" i="3" s="1"/>
  <c r="AQ187" i="3" s="1"/>
  <c r="Y230" i="3"/>
  <c r="AP230" i="3" s="1"/>
  <c r="AQ230" i="3" s="1"/>
  <c r="Y216" i="3"/>
  <c r="AP216" i="3" s="1"/>
  <c r="AQ216" i="3" s="1"/>
  <c r="Y252" i="3"/>
  <c r="AP252" i="3" s="1"/>
  <c r="AQ252" i="3" s="1"/>
  <c r="Y196" i="3"/>
  <c r="AP196" i="3" s="1"/>
  <c r="AQ196" i="3" s="1"/>
  <c r="Y175" i="3"/>
  <c r="AP175" i="3" s="1"/>
  <c r="AQ175" i="3" s="1"/>
  <c r="AJ127" i="3"/>
  <c r="AK127" i="3" s="1"/>
  <c r="K145" i="4"/>
  <c r="K218" i="4"/>
  <c r="AD53" i="3"/>
  <c r="AE53" i="3" s="1"/>
  <c r="I35" i="4"/>
  <c r="AJ114" i="3"/>
  <c r="AK114" i="3" s="1"/>
  <c r="Z27" i="3"/>
  <c r="K100" i="4"/>
  <c r="J37" i="4"/>
  <c r="K159" i="4"/>
  <c r="I129" i="4"/>
  <c r="Z29" i="3"/>
  <c r="Y149" i="3"/>
  <c r="AP149" i="3" s="1"/>
  <c r="AQ149" i="3" s="1"/>
  <c r="K154" i="4"/>
  <c r="K163" i="4"/>
  <c r="K253" i="4"/>
  <c r="L129" i="4"/>
  <c r="AJ173" i="3"/>
  <c r="AK173" i="3" s="1"/>
  <c r="Y179" i="3"/>
  <c r="AP179" i="3" s="1"/>
  <c r="AQ179" i="3" s="1"/>
  <c r="Y231" i="3"/>
  <c r="AP231" i="3" s="1"/>
  <c r="AQ231" i="3" s="1"/>
  <c r="K228" i="4"/>
  <c r="Y289" i="3"/>
  <c r="AP289" i="3" s="1"/>
  <c r="AQ289" i="3" s="1"/>
  <c r="Y174" i="3"/>
  <c r="AP174" i="3" s="1"/>
  <c r="AQ174" i="3" s="1"/>
  <c r="Y299" i="3"/>
  <c r="AP299" i="3" s="1"/>
  <c r="AQ299" i="3" s="1"/>
  <c r="Y268" i="3"/>
  <c r="AP268" i="3" s="1"/>
  <c r="AQ268" i="3" s="1"/>
  <c r="AJ82" i="3"/>
  <c r="AK82" i="3" s="1"/>
  <c r="Y227" i="3"/>
  <c r="AP227" i="3" s="1"/>
  <c r="AQ227" i="3" s="1"/>
  <c r="Y201" i="3"/>
  <c r="AP201" i="3" s="1"/>
  <c r="AQ201" i="3" s="1"/>
  <c r="Y300" i="3"/>
  <c r="AP300" i="3" s="1"/>
  <c r="AQ300" i="3" s="1"/>
  <c r="Y47" i="3"/>
  <c r="AP47" i="3" s="1"/>
  <c r="AQ47" i="3" s="1"/>
  <c r="AJ71" i="3"/>
  <c r="AK71" i="3" s="1"/>
  <c r="K192" i="4"/>
  <c r="Y181" i="3"/>
  <c r="AP181" i="3" s="1"/>
  <c r="AQ181" i="3" s="1"/>
  <c r="AJ125" i="3"/>
  <c r="AK125" i="3" s="1"/>
  <c r="AV123" i="3" s="1"/>
  <c r="K289" i="4"/>
  <c r="AJ230" i="3"/>
  <c r="AK230" i="3" s="1"/>
  <c r="K173" i="4"/>
  <c r="AJ295" i="3"/>
  <c r="AK295" i="3" s="1"/>
  <c r="J33" i="4"/>
  <c r="Z26" i="3"/>
  <c r="Y283" i="3"/>
  <c r="AP283" i="3" s="1"/>
  <c r="AQ283" i="3" s="1"/>
  <c r="Z17" i="3"/>
  <c r="AD57" i="3"/>
  <c r="AE57" i="3" s="1"/>
  <c r="Y288" i="3"/>
  <c r="AP288" i="3" s="1"/>
  <c r="AQ288" i="3" s="1"/>
  <c r="Z15" i="3"/>
  <c r="K183" i="4"/>
  <c r="Y256" i="3"/>
  <c r="AP256" i="3" s="1"/>
  <c r="AQ256" i="3" s="1"/>
  <c r="Y171" i="3"/>
  <c r="AP171" i="3" s="1"/>
  <c r="AQ171" i="3" s="1"/>
  <c r="Y188" i="3"/>
  <c r="AP188" i="3" s="1"/>
  <c r="AQ188" i="3" s="1"/>
  <c r="Y285" i="3"/>
  <c r="AP285" i="3" s="1"/>
  <c r="AQ285" i="3" s="1"/>
  <c r="Y232" i="3"/>
  <c r="AP232" i="3" s="1"/>
  <c r="AQ232" i="3" s="1"/>
  <c r="Y290" i="3"/>
  <c r="AP290" i="3" s="1"/>
  <c r="AQ290" i="3" s="1"/>
  <c r="Y278" i="3"/>
  <c r="AP278" i="3" s="1"/>
  <c r="AQ278" i="3" s="1"/>
  <c r="Y245" i="3"/>
  <c r="AP245" i="3" s="1"/>
  <c r="AQ245" i="3" s="1"/>
  <c r="Y303" i="3"/>
  <c r="AP303" i="3" s="1"/>
  <c r="AQ303" i="3" s="1"/>
  <c r="AJ249" i="3"/>
  <c r="AK249" i="3" s="1"/>
  <c r="Y308" i="3"/>
  <c r="AP308" i="3" s="1"/>
  <c r="AQ308" i="3" s="1"/>
  <c r="Y318" i="3"/>
  <c r="AP318" i="3" s="1"/>
  <c r="AQ318" i="3" s="1"/>
  <c r="Y198" i="3"/>
  <c r="AP198" i="3" s="1"/>
  <c r="AQ198" i="3" s="1"/>
  <c r="Y307" i="3"/>
  <c r="AP307" i="3" s="1"/>
  <c r="AQ307" i="3" s="1"/>
  <c r="Y180" i="3"/>
  <c r="AP180" i="3" s="1"/>
  <c r="AQ180" i="3" s="1"/>
  <c r="AJ70" i="3"/>
  <c r="AK70" i="3" s="1"/>
  <c r="Y224" i="3"/>
  <c r="AP224" i="3" s="1"/>
  <c r="AQ224" i="3" s="1"/>
  <c r="Y244" i="3"/>
  <c r="AP244" i="3" s="1"/>
  <c r="AQ244" i="3" s="1"/>
  <c r="Y313" i="3"/>
  <c r="AP313" i="3" s="1"/>
  <c r="AQ313" i="3" s="1"/>
  <c r="Y241" i="3"/>
  <c r="AP241" i="3" s="1"/>
  <c r="AQ241" i="3" s="1"/>
  <c r="Y213" i="3"/>
  <c r="AP213" i="3" s="1"/>
  <c r="AQ213" i="3" s="1"/>
  <c r="Y286" i="3"/>
  <c r="AP286" i="3" s="1"/>
  <c r="AQ286" i="3" s="1"/>
  <c r="Y316" i="3"/>
  <c r="AP316" i="3" s="1"/>
  <c r="AQ316" i="3" s="1"/>
  <c r="F44" i="3"/>
  <c r="I26" i="4" s="1"/>
  <c r="Y185" i="3"/>
  <c r="AP185" i="3" s="1"/>
  <c r="AQ185" i="3" s="1"/>
  <c r="Y275" i="3"/>
  <c r="AP275" i="3" s="1"/>
  <c r="AQ275" i="3" s="1"/>
  <c r="Y223" i="3"/>
  <c r="AP223" i="3" s="1"/>
  <c r="AQ223" i="3" s="1"/>
  <c r="Y254" i="3"/>
  <c r="AP254" i="3" s="1"/>
  <c r="AQ254" i="3" s="1"/>
  <c r="Y276" i="3"/>
  <c r="AP276" i="3" s="1"/>
  <c r="AQ276" i="3" s="1"/>
  <c r="Y212" i="3"/>
  <c r="AP212" i="3" s="1"/>
  <c r="AQ212" i="3" s="1"/>
  <c r="Y55" i="3"/>
  <c r="AP55" i="3" s="1"/>
  <c r="AQ55" i="3" s="1"/>
  <c r="Y186" i="3"/>
  <c r="AP186" i="3" s="1"/>
  <c r="AQ186" i="3" s="1"/>
  <c r="Y195" i="3"/>
  <c r="AP195" i="3" s="1"/>
  <c r="AQ195" i="3" s="1"/>
  <c r="AJ272" i="3"/>
  <c r="AK272" i="3" s="1"/>
  <c r="Y238" i="3"/>
  <c r="AP238" i="3" s="1"/>
  <c r="AQ238" i="3" s="1"/>
  <c r="AJ208" i="3"/>
  <c r="AK208" i="3" s="1"/>
  <c r="Y305" i="3"/>
  <c r="AP305" i="3" s="1"/>
  <c r="AQ305" i="3" s="1"/>
  <c r="AJ277" i="3"/>
  <c r="AK277" i="3" s="1"/>
  <c r="AJ115" i="3"/>
  <c r="AK115" i="3" s="1"/>
  <c r="I123" i="4"/>
  <c r="Y143" i="3"/>
  <c r="AP143" i="3" s="1"/>
  <c r="AQ143" i="3" s="1"/>
  <c r="D143" i="3"/>
  <c r="G123" i="4" s="1"/>
  <c r="AJ76" i="3"/>
  <c r="AK76" i="3" s="1"/>
  <c r="J29" i="4"/>
  <c r="I39" i="4"/>
  <c r="K108" i="4"/>
  <c r="K210" i="4"/>
  <c r="BM4" i="3"/>
  <c r="BP3" i="3" s="1"/>
  <c r="AJ214" i="3"/>
  <c r="AK214" i="3" s="1"/>
  <c r="AJ119" i="3"/>
  <c r="AK119" i="3" s="1"/>
  <c r="AJ280" i="3"/>
  <c r="AK280" i="3" s="1"/>
  <c r="K279" i="4"/>
  <c r="J26" i="4"/>
  <c r="Z25" i="3"/>
  <c r="K65" i="4"/>
  <c r="K196" i="4"/>
  <c r="K206" i="4"/>
  <c r="K189" i="4"/>
  <c r="Y205" i="3"/>
  <c r="AP205" i="3" s="1"/>
  <c r="AQ205" i="3" s="1"/>
  <c r="Y267" i="3"/>
  <c r="AP267" i="3" s="1"/>
  <c r="AQ267" i="3" s="1"/>
  <c r="Y209" i="3"/>
  <c r="AP209" i="3" s="1"/>
  <c r="AQ209" i="3" s="1"/>
  <c r="Y321" i="3"/>
  <c r="AP321" i="3" s="1"/>
  <c r="AQ321" i="3" s="1"/>
  <c r="Y235" i="3"/>
  <c r="AP235" i="3" s="1"/>
  <c r="AQ235" i="3" s="1"/>
  <c r="Y200" i="3"/>
  <c r="AP200" i="3" s="1"/>
  <c r="AQ200" i="3" s="1"/>
  <c r="Y211" i="3"/>
  <c r="AP211" i="3" s="1"/>
  <c r="AQ211" i="3" s="1"/>
  <c r="Y169" i="3"/>
  <c r="AP169" i="3" s="1"/>
  <c r="AQ169" i="3" s="1"/>
  <c r="Y194" i="3"/>
  <c r="AP194" i="3" s="1"/>
  <c r="AQ194" i="3" s="1"/>
  <c r="Y204" i="3"/>
  <c r="AP204" i="3" s="1"/>
  <c r="AQ204" i="3" s="1"/>
  <c r="AJ313" i="3"/>
  <c r="AK313" i="3" s="1"/>
  <c r="K244" i="4"/>
  <c r="W310" i="3"/>
  <c r="L126" i="4"/>
  <c r="AJ266" i="3"/>
  <c r="AK266" i="3" s="1"/>
  <c r="K181" i="4"/>
  <c r="AJ312" i="3"/>
  <c r="AK312" i="3" s="1"/>
  <c r="K293" i="4"/>
  <c r="K77" i="4"/>
  <c r="F150" i="3"/>
  <c r="I130" i="4" s="1"/>
  <c r="K261" i="4"/>
  <c r="F146" i="3"/>
  <c r="I126" i="4" s="1"/>
  <c r="Y148" i="3"/>
  <c r="AP148" i="3" s="1"/>
  <c r="AQ148" i="3" s="1"/>
  <c r="AJ109" i="3"/>
  <c r="AK109" i="3" s="1"/>
  <c r="AJ283" i="3"/>
  <c r="AK283" i="3" s="1"/>
  <c r="AJ103" i="3"/>
  <c r="AK103" i="3" s="1"/>
  <c r="K276" i="4"/>
  <c r="D148" i="3"/>
  <c r="G128" i="4" s="1"/>
  <c r="W286" i="3"/>
  <c r="L128" i="4"/>
  <c r="BK4" i="3"/>
  <c r="AJ113" i="3"/>
  <c r="AK113" i="3" s="1"/>
  <c r="AJ265" i="3"/>
  <c r="AK265" i="3" s="1"/>
  <c r="K166" i="4"/>
  <c r="AJ192" i="3"/>
  <c r="AK192" i="3" s="1"/>
  <c r="K229" i="4"/>
  <c r="AJ255" i="3"/>
  <c r="AK255" i="3" s="1"/>
  <c r="AJ304" i="3"/>
  <c r="AK304" i="3" s="1"/>
  <c r="K278" i="4"/>
  <c r="K265" i="4"/>
  <c r="AJ291" i="3"/>
  <c r="AK291" i="3" s="1"/>
  <c r="AJ276" i="3"/>
  <c r="AK276" i="3" s="1"/>
  <c r="K250" i="4"/>
  <c r="K171" i="4"/>
  <c r="AJ197" i="3"/>
  <c r="AK197" i="3" s="1"/>
  <c r="D58" i="3"/>
  <c r="G40" i="4" s="1"/>
  <c r="AD58" i="3"/>
  <c r="AE58" i="3" s="1"/>
  <c r="AJ245" i="3"/>
  <c r="AK245" i="3" s="1"/>
  <c r="K219" i="4"/>
  <c r="AJ79" i="3"/>
  <c r="AK79" i="3" s="1"/>
  <c r="K59" i="4"/>
  <c r="AJ241" i="3"/>
  <c r="AK241" i="3" s="1"/>
  <c r="K215" i="4"/>
  <c r="K245" i="4"/>
  <c r="AJ271" i="3"/>
  <c r="AK271" i="3" s="1"/>
  <c r="K190" i="4"/>
  <c r="AJ216" i="3"/>
  <c r="AK216" i="3" s="1"/>
  <c r="F147" i="3"/>
  <c r="W274" i="3"/>
  <c r="K267" i="4"/>
  <c r="AJ293" i="3"/>
  <c r="AK293" i="3" s="1"/>
  <c r="AJ88" i="3"/>
  <c r="AK88" i="3" s="1"/>
  <c r="K68" i="4"/>
  <c r="K226" i="4"/>
  <c r="AJ252" i="3"/>
  <c r="AK252" i="3" s="1"/>
  <c r="K172" i="4"/>
  <c r="AJ198" i="3"/>
  <c r="AK198" i="3" s="1"/>
  <c r="K86" i="4"/>
  <c r="AJ106" i="3"/>
  <c r="AK106" i="3" s="1"/>
  <c r="Y296" i="3"/>
  <c r="AP296" i="3" s="1"/>
  <c r="AQ296" i="3" s="1"/>
  <c r="AJ203" i="3"/>
  <c r="AK203" i="3" s="1"/>
  <c r="K177" i="4"/>
  <c r="AJ78" i="3"/>
  <c r="AK78" i="3" s="1"/>
  <c r="K58" i="4"/>
  <c r="K71" i="4"/>
  <c r="AJ91" i="3"/>
  <c r="AK91" i="3" s="1"/>
  <c r="AJ205" i="3"/>
  <c r="AK205" i="3" s="1"/>
  <c r="K179" i="4"/>
  <c r="K224" i="4"/>
  <c r="AJ250" i="3"/>
  <c r="AK250" i="3" s="1"/>
  <c r="Y166" i="3"/>
  <c r="AP166" i="3" s="1"/>
  <c r="AQ166" i="3" s="1"/>
  <c r="W81" i="3"/>
  <c r="J25" i="4"/>
  <c r="K198" i="4"/>
  <c r="AJ224" i="3"/>
  <c r="AK224" i="3" s="1"/>
  <c r="F42" i="3"/>
  <c r="J24" i="4"/>
  <c r="W69" i="3"/>
  <c r="K149" i="4"/>
  <c r="AJ175" i="3"/>
  <c r="AK175" i="3" s="1"/>
  <c r="K158" i="4"/>
  <c r="AJ184" i="3"/>
  <c r="AK184" i="3" s="1"/>
  <c r="K85" i="4"/>
  <c r="AJ105" i="3"/>
  <c r="AK105" i="3" s="1"/>
  <c r="K96" i="4"/>
  <c r="AJ116" i="3"/>
  <c r="AK116" i="3" s="1"/>
  <c r="D56" i="3"/>
  <c r="G38" i="4" s="1"/>
  <c r="AD56" i="3"/>
  <c r="AE56" i="3" s="1"/>
  <c r="I38" i="4"/>
  <c r="K87" i="4"/>
  <c r="AJ107" i="3"/>
  <c r="AK107" i="3" s="1"/>
  <c r="AJ186" i="3"/>
  <c r="AK186" i="3" s="1"/>
  <c r="K160" i="4"/>
  <c r="K144" i="4"/>
  <c r="AJ170" i="3"/>
  <c r="AK170" i="3" s="1"/>
  <c r="AJ238" i="3"/>
  <c r="AK238" i="3" s="1"/>
  <c r="K212" i="4"/>
  <c r="AJ217" i="3"/>
  <c r="AK217" i="3" s="1"/>
  <c r="K191" i="4"/>
  <c r="AJ72" i="3"/>
  <c r="AK72" i="3" s="1"/>
  <c r="K52" i="4"/>
  <c r="K248" i="4"/>
  <c r="AJ274" i="3"/>
  <c r="AK274" i="3" s="1"/>
  <c r="K90" i="4"/>
  <c r="AJ110" i="3"/>
  <c r="AK110" i="3" s="1"/>
  <c r="K258" i="4"/>
  <c r="AJ284" i="3"/>
  <c r="AK284" i="3" s="1"/>
  <c r="K167" i="4"/>
  <c r="AJ193" i="3"/>
  <c r="AK193" i="3" s="1"/>
  <c r="AJ90" i="3"/>
  <c r="AK90" i="3" s="1"/>
  <c r="K70" i="4"/>
  <c r="AJ89" i="3"/>
  <c r="AK89" i="3" s="1"/>
  <c r="K69" i="4"/>
  <c r="AJ73" i="3"/>
  <c r="AK73" i="3" s="1"/>
  <c r="K53" i="4"/>
  <c r="AJ288" i="3"/>
  <c r="AK288" i="3" s="1"/>
  <c r="K262" i="4"/>
  <c r="K227" i="4"/>
  <c r="AJ253" i="3"/>
  <c r="AK253" i="3" s="1"/>
  <c r="K195" i="4"/>
  <c r="AJ221" i="3"/>
  <c r="AK221" i="3" s="1"/>
  <c r="AJ172" i="3"/>
  <c r="AK172" i="3" s="1"/>
  <c r="K146" i="4"/>
  <c r="K161" i="4"/>
  <c r="AJ187" i="3"/>
  <c r="AK187" i="3" s="1"/>
  <c r="K78" i="4"/>
  <c r="AJ98" i="3"/>
  <c r="AK98" i="3" s="1"/>
  <c r="AJ296" i="3"/>
  <c r="AK296" i="3" s="1"/>
  <c r="K270" i="4"/>
  <c r="K101" i="4"/>
  <c r="AJ121" i="3"/>
  <c r="AK121" i="3" s="1"/>
  <c r="K76" i="4"/>
  <c r="AJ96" i="3"/>
  <c r="AK96" i="3" s="1"/>
  <c r="AJ228" i="3"/>
  <c r="AK228" i="3" s="1"/>
  <c r="K202" i="4"/>
  <c r="K84" i="4"/>
  <c r="AJ104" i="3"/>
  <c r="AK104" i="3" s="1"/>
  <c r="K234" i="4"/>
  <c r="AJ260" i="3"/>
  <c r="AK260" i="3" s="1"/>
  <c r="K74" i="4"/>
  <c r="AJ94" i="3"/>
  <c r="AK94" i="3" s="1"/>
  <c r="Y220" i="3"/>
  <c r="AP220" i="3" s="1"/>
  <c r="AQ220" i="3" s="1"/>
  <c r="Y237" i="3"/>
  <c r="AP237" i="3" s="1"/>
  <c r="AQ237" i="3" s="1"/>
  <c r="Y312" i="3"/>
  <c r="AP312" i="3" s="1"/>
  <c r="AQ312" i="3" s="1"/>
  <c r="Y279" i="3"/>
  <c r="AP279" i="3" s="1"/>
  <c r="AQ279" i="3" s="1"/>
  <c r="Y219" i="3"/>
  <c r="AP219" i="3" s="1"/>
  <c r="AQ219" i="3" s="1"/>
  <c r="Y208" i="3"/>
  <c r="AP208" i="3" s="1"/>
  <c r="AQ208" i="3" s="1"/>
  <c r="Y269" i="3"/>
  <c r="AP269" i="3" s="1"/>
  <c r="AQ269" i="3" s="1"/>
  <c r="Y319" i="3"/>
  <c r="AP319" i="3" s="1"/>
  <c r="AQ319" i="3" s="1"/>
  <c r="Y206" i="3"/>
  <c r="AP206" i="3" s="1"/>
  <c r="AQ206" i="3" s="1"/>
  <c r="Y197" i="3"/>
  <c r="AP197" i="3" s="1"/>
  <c r="AQ197" i="3" s="1"/>
  <c r="Y249" i="3"/>
  <c r="AP249" i="3" s="1"/>
  <c r="AQ249" i="3" s="1"/>
  <c r="Y306" i="3"/>
  <c r="AP306" i="3" s="1"/>
  <c r="AQ306" i="3" s="1"/>
  <c r="Y178" i="3"/>
  <c r="AP178" i="3" s="1"/>
  <c r="AQ178" i="3" s="1"/>
  <c r="Y225" i="3"/>
  <c r="AP225" i="3" s="1"/>
  <c r="AQ225" i="3" s="1"/>
  <c r="Y222" i="3"/>
  <c r="AP222" i="3" s="1"/>
  <c r="AQ222" i="3" s="1"/>
  <c r="Y184" i="3"/>
  <c r="AP184" i="3" s="1"/>
  <c r="AQ184" i="3" s="1"/>
  <c r="Y282" i="3"/>
  <c r="AP282" i="3" s="1"/>
  <c r="AQ282" i="3" s="1"/>
  <c r="Y266" i="3"/>
  <c r="AP266" i="3" s="1"/>
  <c r="AQ266" i="3" s="1"/>
  <c r="Y311" i="3"/>
  <c r="AP311" i="3" s="1"/>
  <c r="AQ311" i="3" s="1"/>
  <c r="Y272" i="3"/>
  <c r="AP272" i="3" s="1"/>
  <c r="AQ272" i="3" s="1"/>
  <c r="Y248" i="3"/>
  <c r="AP248" i="3" s="1"/>
  <c r="AQ248" i="3" s="1"/>
  <c r="Y228" i="3"/>
  <c r="AP228" i="3" s="1"/>
  <c r="AQ228" i="3" s="1"/>
  <c r="Y243" i="3"/>
  <c r="AP243" i="3" s="1"/>
  <c r="AQ243" i="3" s="1"/>
  <c r="Y310" i="3"/>
  <c r="AP310" i="3" s="1"/>
  <c r="AQ310" i="3" s="1"/>
  <c r="Y199" i="3"/>
  <c r="AP199" i="3" s="1"/>
  <c r="AQ199" i="3" s="1"/>
  <c r="Y217" i="3"/>
  <c r="AP217" i="3" s="1"/>
  <c r="AQ217" i="3" s="1"/>
  <c r="Y167" i="3"/>
  <c r="AP167" i="3" s="1"/>
  <c r="AQ167" i="3" s="1"/>
  <c r="Y315" i="3"/>
  <c r="AP315" i="3" s="1"/>
  <c r="AQ315" i="3" s="1"/>
  <c r="Y292" i="3"/>
  <c r="AP292" i="3" s="1"/>
  <c r="AQ292" i="3" s="1"/>
  <c r="Y233" i="3"/>
  <c r="AP233" i="3" s="1"/>
  <c r="AQ233" i="3" s="1"/>
  <c r="Y270" i="3"/>
  <c r="AP270" i="3" s="1"/>
  <c r="AQ270" i="3" s="1"/>
  <c r="Y258" i="3"/>
  <c r="AP258" i="3" s="1"/>
  <c r="AQ258" i="3" s="1"/>
  <c r="Y172" i="3"/>
  <c r="AP172" i="3" s="1"/>
  <c r="AQ172" i="3" s="1"/>
  <c r="Y193" i="3"/>
  <c r="AP193" i="3" s="1"/>
  <c r="AQ193" i="3" s="1"/>
  <c r="Y264" i="3"/>
  <c r="AP264" i="3" s="1"/>
  <c r="AQ264" i="3" s="1"/>
  <c r="Y274" i="3"/>
  <c r="AP274" i="3" s="1"/>
  <c r="AQ274" i="3" s="1"/>
  <c r="Y239" i="3"/>
  <c r="AP239" i="3" s="1"/>
  <c r="AQ239" i="3" s="1"/>
  <c r="Y177" i="3"/>
  <c r="AP177" i="3" s="1"/>
  <c r="AQ177" i="3" s="1"/>
  <c r="Y250" i="3"/>
  <c r="AP250" i="3" s="1"/>
  <c r="AQ250" i="3" s="1"/>
  <c r="Y293" i="3"/>
  <c r="AP293" i="3" s="1"/>
  <c r="AQ293" i="3" s="1"/>
  <c r="Y262" i="3"/>
  <c r="AP262" i="3" s="1"/>
  <c r="AQ262" i="3" s="1"/>
  <c r="Y251" i="3"/>
  <c r="AP251" i="3" s="1"/>
  <c r="AQ251" i="3" s="1"/>
  <c r="Y234" i="3"/>
  <c r="AP234" i="3" s="1"/>
  <c r="AQ234" i="3" s="1"/>
  <c r="Y202" i="3"/>
  <c r="AP202" i="3" s="1"/>
  <c r="AQ202" i="3" s="1"/>
  <c r="Y314" i="3"/>
  <c r="AP314" i="3" s="1"/>
  <c r="AQ314" i="3" s="1"/>
  <c r="Y173" i="3"/>
  <c r="AP173" i="3" s="1"/>
  <c r="AQ173" i="3" s="1"/>
  <c r="Y170" i="3"/>
  <c r="AP170" i="3" s="1"/>
  <c r="AQ170" i="3" s="1"/>
  <c r="Y189" i="3"/>
  <c r="AP189" i="3" s="1"/>
  <c r="AQ189" i="3" s="1"/>
  <c r="Y242" i="3"/>
  <c r="AP242" i="3" s="1"/>
  <c r="AQ242" i="3" s="1"/>
  <c r="Y240" i="3"/>
  <c r="AP240" i="3" s="1"/>
  <c r="AQ240" i="3" s="1"/>
  <c r="Y176" i="3"/>
  <c r="AP176" i="3" s="1"/>
  <c r="AQ176" i="3" s="1"/>
  <c r="AJ243" i="3"/>
  <c r="AK243" i="3" s="1"/>
  <c r="K217" i="4"/>
  <c r="AJ267" i="3"/>
  <c r="AK267" i="3" s="1"/>
  <c r="K241" i="4"/>
  <c r="K205" i="4"/>
  <c r="AJ231" i="3"/>
  <c r="AK231" i="3" s="1"/>
  <c r="AJ308" i="3"/>
  <c r="AK308" i="3" s="1"/>
  <c r="K282" i="4"/>
  <c r="AJ108" i="3"/>
  <c r="AK108" i="3" s="1"/>
  <c r="K88" i="4"/>
  <c r="AJ321" i="3"/>
  <c r="AK321" i="3" s="1"/>
  <c r="K295" i="4"/>
  <c r="AJ226" i="3"/>
  <c r="AK226" i="3" s="1"/>
  <c r="K200" i="4"/>
  <c r="K209" i="4"/>
  <c r="AJ235" i="3"/>
  <c r="AK235" i="3" s="1"/>
  <c r="AJ239" i="3"/>
  <c r="AK239" i="3" s="1"/>
  <c r="K213" i="4"/>
  <c r="K92" i="4"/>
  <c r="AJ112" i="3"/>
  <c r="AK112" i="3" s="1"/>
  <c r="AJ122" i="3"/>
  <c r="AK122" i="3" s="1"/>
  <c r="K102" i="4"/>
  <c r="AJ92" i="3"/>
  <c r="AK92" i="3" s="1"/>
  <c r="K72" i="4"/>
  <c r="AJ176" i="3"/>
  <c r="AK176" i="3" s="1"/>
  <c r="K150" i="4"/>
  <c r="W238" i="3"/>
  <c r="F144" i="3"/>
  <c r="L124" i="4"/>
  <c r="H49" i="3"/>
  <c r="K31" i="4" s="1"/>
  <c r="J31" i="4"/>
  <c r="K247" i="4"/>
  <c r="AJ273" i="3"/>
  <c r="AK273" i="3" s="1"/>
  <c r="AJ195" i="3"/>
  <c r="AK195" i="3" s="1"/>
  <c r="K169" i="4"/>
  <c r="AJ289" i="3"/>
  <c r="AK289" i="3" s="1"/>
  <c r="K263" i="4"/>
  <c r="K148" i="4"/>
  <c r="AJ174" i="3"/>
  <c r="AK174" i="3" s="1"/>
  <c r="K180" i="4"/>
  <c r="AJ206" i="3"/>
  <c r="AK206" i="3" s="1"/>
  <c r="AJ316" i="3"/>
  <c r="AK316" i="3" s="1"/>
  <c r="K290" i="4"/>
  <c r="AJ247" i="3"/>
  <c r="AK247" i="3" s="1"/>
  <c r="K221" i="4"/>
  <c r="K66" i="4"/>
  <c r="AJ86" i="3"/>
  <c r="AK86" i="3" s="1"/>
  <c r="K186" i="4"/>
  <c r="AJ212" i="3"/>
  <c r="AK212" i="3" s="1"/>
  <c r="AJ179" i="3"/>
  <c r="AK179" i="3" s="1"/>
  <c r="K153" i="4"/>
  <c r="AJ220" i="3"/>
  <c r="AK220" i="3" s="1"/>
  <c r="K194" i="4"/>
  <c r="K230" i="4"/>
  <c r="AJ256" i="3"/>
  <c r="AK256" i="3" s="1"/>
  <c r="K208" i="4"/>
  <c r="AJ234" i="3"/>
  <c r="AK234" i="3" s="1"/>
  <c r="AV232" i="3" s="1"/>
  <c r="K237" i="4"/>
  <c r="AJ263" i="3"/>
  <c r="AK263" i="3" s="1"/>
  <c r="K170" i="4"/>
  <c r="AJ196" i="3"/>
  <c r="AK196" i="3" s="1"/>
  <c r="K49" i="4"/>
  <c r="AJ69" i="3"/>
  <c r="AK69" i="3" s="1"/>
  <c r="K67" i="4"/>
  <c r="AJ87" i="3"/>
  <c r="AK87" i="3" s="1"/>
  <c r="AJ166" i="3"/>
  <c r="AK166" i="3" s="1"/>
  <c r="K140" i="4"/>
  <c r="BP6" i="3"/>
  <c r="K288" i="4"/>
  <c r="AJ314" i="3"/>
  <c r="AK314" i="3" s="1"/>
  <c r="K142" i="4"/>
  <c r="AJ168" i="3"/>
  <c r="AK168" i="3" s="1"/>
  <c r="K281" i="4"/>
  <c r="AJ307" i="3"/>
  <c r="AK307" i="3" s="1"/>
  <c r="AJ259" i="3"/>
  <c r="AK259" i="3" s="1"/>
  <c r="K233" i="4"/>
  <c r="AJ306" i="3"/>
  <c r="AK306" i="3" s="1"/>
  <c r="K280" i="4"/>
  <c r="K57" i="4"/>
  <c r="AJ77" i="3"/>
  <c r="AK77" i="3" s="1"/>
  <c r="K155" i="4"/>
  <c r="AJ181" i="3"/>
  <c r="AK181" i="3" s="1"/>
  <c r="AE7" i="3"/>
  <c r="AC7" i="3"/>
  <c r="K284" i="4"/>
  <c r="AJ310" i="3"/>
  <c r="AK310" i="3" s="1"/>
  <c r="K249" i="4"/>
  <c r="AJ275" i="3"/>
  <c r="AK275" i="3" s="1"/>
  <c r="AJ182" i="3"/>
  <c r="AK182" i="3" s="1"/>
  <c r="K156" i="4"/>
  <c r="AJ100" i="3"/>
  <c r="AK100" i="3" s="1"/>
  <c r="K80" i="4"/>
  <c r="K184" i="4"/>
  <c r="AJ210" i="3"/>
  <c r="AK210" i="3" s="1"/>
  <c r="AJ292" i="3"/>
  <c r="AK292" i="3" s="1"/>
  <c r="K266" i="4"/>
  <c r="I32" i="4"/>
  <c r="AD50" i="3"/>
  <c r="AE50" i="3" s="1"/>
  <c r="D50" i="3"/>
  <c r="G32" i="4" s="1"/>
  <c r="K152" i="4"/>
  <c r="AJ178" i="3"/>
  <c r="AK178" i="3" s="1"/>
  <c r="K165" i="4"/>
  <c r="AJ191" i="3"/>
  <c r="AK191" i="3" s="1"/>
  <c r="AJ229" i="3"/>
  <c r="AK229" i="3" s="1"/>
  <c r="K203" i="4"/>
  <c r="K238" i="4"/>
  <c r="AJ264" i="3"/>
  <c r="AK264" i="3" s="1"/>
  <c r="K60" i="4"/>
  <c r="AJ80" i="3"/>
  <c r="AK80" i="3" s="1"/>
  <c r="AJ169" i="3"/>
  <c r="AK169" i="3" s="1"/>
  <c r="K143" i="4"/>
  <c r="K193" i="4"/>
  <c r="AJ219" i="3"/>
  <c r="AK219" i="3" s="1"/>
  <c r="K259" i="4"/>
  <c r="AJ285" i="3"/>
  <c r="AK285" i="3" s="1"/>
  <c r="K222" i="4"/>
  <c r="AJ248" i="3"/>
  <c r="AK248" i="3" s="1"/>
  <c r="K268" i="4"/>
  <c r="AJ294" i="3"/>
  <c r="AK294" i="3" s="1"/>
  <c r="L123" i="4"/>
  <c r="W226" i="3"/>
  <c r="AJ237" i="3"/>
  <c r="AK237" i="3" s="1"/>
  <c r="K211" i="4"/>
  <c r="K141" i="4"/>
  <c r="AJ167" i="3"/>
  <c r="AK167" i="3" s="1"/>
  <c r="K277" i="4"/>
  <c r="AJ303" i="3"/>
  <c r="AK303" i="3" s="1"/>
  <c r="AJ213" i="3"/>
  <c r="AK213" i="3" s="1"/>
  <c r="K187" i="4"/>
  <c r="I34" i="4"/>
  <c r="D52" i="3"/>
  <c r="G34" i="4" s="1"/>
  <c r="AD52" i="3"/>
  <c r="AE52" i="3" s="1"/>
  <c r="AJ183" i="3"/>
  <c r="AK183" i="3" s="1"/>
  <c r="K157" i="4"/>
  <c r="K164" i="4"/>
  <c r="AJ190" i="3"/>
  <c r="AK190" i="3" s="1"/>
  <c r="K252" i="4"/>
  <c r="AJ278" i="3"/>
  <c r="AK278" i="3" s="1"/>
  <c r="K220" i="4"/>
  <c r="AJ246" i="3"/>
  <c r="AK246" i="3" s="1"/>
  <c r="AJ258" i="3"/>
  <c r="AK258" i="3" s="1"/>
  <c r="K232" i="4"/>
  <c r="AJ300" i="3"/>
  <c r="AK300" i="3" s="1"/>
  <c r="K274" i="4"/>
  <c r="AJ188" i="3"/>
  <c r="AK188" i="3" s="1"/>
  <c r="K162" i="4"/>
  <c r="AJ84" i="3"/>
  <c r="AK84" i="3" s="1"/>
  <c r="K64" i="4"/>
  <c r="AJ227" i="3"/>
  <c r="AK227" i="3" s="1"/>
  <c r="K201" i="4"/>
  <c r="I36" i="4"/>
  <c r="D54" i="3"/>
  <c r="G36" i="4" s="1"/>
  <c r="AD54" i="3"/>
  <c r="AE54" i="3" s="1"/>
  <c r="Y54" i="3"/>
  <c r="AP54" i="3" s="1"/>
  <c r="AQ54" i="3" s="1"/>
  <c r="K294" i="4"/>
  <c r="AJ320" i="3"/>
  <c r="AK320" i="3" s="1"/>
  <c r="K91" i="4"/>
  <c r="AJ111" i="3"/>
  <c r="AK111" i="3" s="1"/>
  <c r="AJ298" i="3"/>
  <c r="AK298" i="3" s="1"/>
  <c r="K272" i="4"/>
  <c r="K235" i="4"/>
  <c r="AJ261" i="3"/>
  <c r="AK261" i="3" s="1"/>
  <c r="K264" i="4"/>
  <c r="AJ290" i="3"/>
  <c r="AK290" i="3" s="1"/>
  <c r="AJ297" i="3"/>
  <c r="AK297" i="3" s="1"/>
  <c r="K271" i="4"/>
  <c r="J27" i="4"/>
  <c r="F45" i="3"/>
  <c r="W105" i="3"/>
  <c r="AJ299" i="3"/>
  <c r="AK299" i="3" s="1"/>
  <c r="K273" i="4"/>
  <c r="K260" i="4"/>
  <c r="AJ286" i="3"/>
  <c r="AK286" i="3" s="1"/>
  <c r="K97" i="4"/>
  <c r="AJ117" i="3"/>
  <c r="AK117" i="3" s="1"/>
  <c r="K175" i="4"/>
  <c r="AJ201" i="3"/>
  <c r="AK201" i="3" s="1"/>
  <c r="AV199" i="3" s="1"/>
  <c r="AJ83" i="3"/>
  <c r="AK83" i="3" s="1"/>
  <c r="K63" i="4"/>
  <c r="K106" i="4"/>
  <c r="AJ126" i="3"/>
  <c r="AK126" i="3" s="1"/>
  <c r="AJ118" i="3"/>
  <c r="AK118" i="3" s="1"/>
  <c r="K98" i="4"/>
  <c r="K242" i="4"/>
  <c r="AJ268" i="3"/>
  <c r="AK268" i="3" s="1"/>
  <c r="K291" i="4"/>
  <c r="AJ317" i="3"/>
  <c r="AK317" i="3" s="1"/>
  <c r="K225" i="4"/>
  <c r="AJ251" i="3"/>
  <c r="AK251" i="3" s="1"/>
  <c r="AJ281" i="3"/>
  <c r="AK281" i="3" s="1"/>
  <c r="K255" i="4"/>
  <c r="I23" i="4"/>
  <c r="D41" i="3"/>
  <c r="G23" i="4" s="1"/>
  <c r="AJ282" i="3"/>
  <c r="AK282" i="3" s="1"/>
  <c r="K256" i="4"/>
  <c r="K231" i="4"/>
  <c r="AJ257" i="3"/>
  <c r="AK257" i="3" s="1"/>
  <c r="K199" i="4"/>
  <c r="AJ225" i="3"/>
  <c r="AK225" i="3" s="1"/>
  <c r="F145" i="3"/>
  <c r="W250" i="3"/>
  <c r="K176" i="4"/>
  <c r="AJ202" i="3"/>
  <c r="AK202" i="3" s="1"/>
  <c r="AJ95" i="3"/>
  <c r="AK95" i="3" s="1"/>
  <c r="K75" i="4"/>
  <c r="AJ269" i="3"/>
  <c r="AK269" i="3" s="1"/>
  <c r="K243" i="4"/>
  <c r="AJ99" i="3"/>
  <c r="AK99" i="3" s="1"/>
  <c r="K79" i="4"/>
  <c r="K73" i="4"/>
  <c r="AJ93" i="3"/>
  <c r="AK93" i="3" s="1"/>
  <c r="K285" i="4"/>
  <c r="AJ311" i="3"/>
  <c r="AK311" i="3" s="1"/>
  <c r="D46" i="3"/>
  <c r="G28" i="4" s="1"/>
  <c r="I28" i="4"/>
  <c r="I25" i="4"/>
  <c r="D43" i="3"/>
  <c r="G25" i="4" s="1"/>
  <c r="AO5" i="2"/>
  <c r="AP5" i="2"/>
  <c r="LO4" i="1" s="1"/>
  <c r="AS17" i="2"/>
  <c r="AI17" i="2"/>
  <c r="AF3" i="2"/>
  <c r="BJ4" i="1" s="1"/>
  <c r="AE3" i="2"/>
  <c r="S196" i="2"/>
  <c r="S192" i="2"/>
  <c r="S188" i="2"/>
  <c r="S184" i="2"/>
  <c r="S180" i="2"/>
  <c r="S198" i="2"/>
  <c r="S194" i="2"/>
  <c r="S190" i="2"/>
  <c r="S186" i="2"/>
  <c r="S182" i="2"/>
  <c r="S178" i="2"/>
  <c r="S191" i="2"/>
  <c r="S183" i="2"/>
  <c r="S177" i="2"/>
  <c r="S173" i="2"/>
  <c r="S169" i="2"/>
  <c r="S193" i="2"/>
  <c r="S195" i="2"/>
  <c r="S187" i="2"/>
  <c r="S175" i="2"/>
  <c r="S171" i="2"/>
  <c r="S167" i="2"/>
  <c r="S163" i="2"/>
  <c r="S159" i="2"/>
  <c r="S155" i="2"/>
  <c r="S174" i="2"/>
  <c r="S181" i="2"/>
  <c r="S176" i="2"/>
  <c r="S168" i="2"/>
  <c r="S166" i="2"/>
  <c r="S161" i="2"/>
  <c r="S156" i="2"/>
  <c r="S152" i="2"/>
  <c r="S185" i="2"/>
  <c r="S179" i="2"/>
  <c r="S170" i="2"/>
  <c r="S162" i="2"/>
  <c r="S157" i="2"/>
  <c r="S153" i="2"/>
  <c r="S149" i="2"/>
  <c r="S145" i="2"/>
  <c r="S141" i="2"/>
  <c r="S137" i="2"/>
  <c r="S133" i="2"/>
  <c r="S197" i="2"/>
  <c r="S172" i="2"/>
  <c r="S158" i="2"/>
  <c r="S154" i="2"/>
  <c r="S147" i="2"/>
  <c r="S142" i="2"/>
  <c r="S136" i="2"/>
  <c r="S131" i="2"/>
  <c r="S189" i="2"/>
  <c r="S165" i="2"/>
  <c r="S160" i="2"/>
  <c r="S164" i="2"/>
  <c r="S150" i="2"/>
  <c r="S144" i="2"/>
  <c r="S139" i="2"/>
  <c r="S134" i="2"/>
  <c r="S126" i="2"/>
  <c r="S122" i="2"/>
  <c r="S118" i="2"/>
  <c r="S114" i="2"/>
  <c r="S110" i="2"/>
  <c r="S140" i="2"/>
  <c r="S135" i="2"/>
  <c r="S130" i="2"/>
  <c r="S125" i="2"/>
  <c r="S120" i="2"/>
  <c r="S115" i="2"/>
  <c r="S106" i="2"/>
  <c r="S102" i="2"/>
  <c r="S98" i="2"/>
  <c r="S94" i="2"/>
  <c r="S132" i="2"/>
  <c r="S127" i="2"/>
  <c r="S121" i="2"/>
  <c r="S116" i="2"/>
  <c r="S111" i="2"/>
  <c r="S151" i="2"/>
  <c r="S146" i="2"/>
  <c r="S128" i="2"/>
  <c r="S123" i="2"/>
  <c r="S117" i="2"/>
  <c r="S112" i="2"/>
  <c r="S108" i="2"/>
  <c r="S104" i="2"/>
  <c r="S100" i="2"/>
  <c r="S96" i="2"/>
  <c r="S92" i="2"/>
  <c r="S88" i="2"/>
  <c r="S84" i="2"/>
  <c r="S80" i="2"/>
  <c r="S143" i="2"/>
  <c r="S101" i="2"/>
  <c r="S93" i="2"/>
  <c r="S86" i="2"/>
  <c r="S81" i="2"/>
  <c r="S79" i="2"/>
  <c r="S75" i="2"/>
  <c r="S71" i="2"/>
  <c r="S148" i="2"/>
  <c r="S129" i="2"/>
  <c r="S119" i="2"/>
  <c r="S103" i="2"/>
  <c r="S95" i="2"/>
  <c r="S87" i="2"/>
  <c r="S82" i="2"/>
  <c r="S76" i="2"/>
  <c r="S72" i="2"/>
  <c r="S113" i="2"/>
  <c r="S109" i="2"/>
  <c r="S105" i="2"/>
  <c r="S97" i="2"/>
  <c r="S89" i="2"/>
  <c r="S83" i="2"/>
  <c r="S77" i="2"/>
  <c r="S73" i="2"/>
  <c r="S12" i="2"/>
  <c r="S13" i="2" s="1"/>
  <c r="S14" i="2" s="1"/>
  <c r="S15" i="2" s="1"/>
  <c r="S124" i="2"/>
  <c r="S91" i="2"/>
  <c r="S85" i="2"/>
  <c r="S74" i="2"/>
  <c r="S138" i="2"/>
  <c r="S99" i="2"/>
  <c r="S78" i="2"/>
  <c r="S107" i="2"/>
  <c r="S90" i="2"/>
  <c r="J15" i="2"/>
  <c r="T11" i="2"/>
  <c r="M14" i="2"/>
  <c r="L14" i="2"/>
  <c r="N14" i="2"/>
  <c r="O14" i="2"/>
  <c r="K14" i="2"/>
  <c r="AU16" i="2"/>
  <c r="AT16" i="2"/>
  <c r="AJ16" i="2"/>
  <c r="AK16" i="2"/>
  <c r="AW190" i="3" l="1"/>
  <c r="AV81" i="3"/>
  <c r="AV126" i="3"/>
  <c r="AV208" i="3"/>
  <c r="Y146" i="3"/>
  <c r="AP146" i="3" s="1"/>
  <c r="AQ146" i="3" s="1"/>
  <c r="AW271" i="3"/>
  <c r="AV301" i="3"/>
  <c r="AW187" i="3"/>
  <c r="Y150" i="3"/>
  <c r="AP150" i="3" s="1"/>
  <c r="AQ150" i="3" s="1"/>
  <c r="D150" i="3"/>
  <c r="G130" i="4" s="1"/>
  <c r="AW235" i="3"/>
  <c r="AW286" i="3"/>
  <c r="AW214" i="3"/>
  <c r="AW295" i="3"/>
  <c r="AV277" i="3"/>
  <c r="AV313" i="3"/>
  <c r="AW301" i="3"/>
  <c r="AW259" i="3"/>
  <c r="AW226" i="3"/>
  <c r="D146" i="3"/>
  <c r="G126" i="4" s="1"/>
  <c r="AW256" i="3"/>
  <c r="AW184" i="3"/>
  <c r="AW298" i="3"/>
  <c r="AW181" i="3"/>
  <c r="AV69" i="3"/>
  <c r="AW202" i="3"/>
  <c r="AW253" i="3"/>
  <c r="AW316" i="3"/>
  <c r="AW205" i="3"/>
  <c r="AW277" i="3"/>
  <c r="AV75" i="3"/>
  <c r="AW280" i="3"/>
  <c r="AW229" i="3"/>
  <c r="AW304" i="3"/>
  <c r="AW319" i="3"/>
  <c r="AW244" i="3"/>
  <c r="AW289" i="3"/>
  <c r="D44" i="3"/>
  <c r="G26" i="4" s="1"/>
  <c r="AV274" i="3"/>
  <c r="AV114" i="3"/>
  <c r="AW199" i="3"/>
  <c r="AW208" i="3"/>
  <c r="AW307" i="3"/>
  <c r="AW193" i="3"/>
  <c r="AW211" i="3"/>
  <c r="AW265" i="3"/>
  <c r="AW178" i="3"/>
  <c r="AW283" i="3"/>
  <c r="AW196" i="3"/>
  <c r="AW169" i="3"/>
  <c r="AV105" i="3"/>
  <c r="AV78" i="3"/>
  <c r="AW223" i="3"/>
  <c r="AV223" i="3"/>
  <c r="AV253" i="3"/>
  <c r="AV283" i="3"/>
  <c r="AW274" i="3"/>
  <c r="AV169" i="3"/>
  <c r="AV250" i="3"/>
  <c r="AV319" i="3"/>
  <c r="Y41" i="3"/>
  <c r="AP41" i="3" s="1"/>
  <c r="AQ41" i="3" s="1"/>
  <c r="AQ37" i="3" s="1"/>
  <c r="AV265" i="3"/>
  <c r="AV111" i="3"/>
  <c r="AV220" i="3"/>
  <c r="AV247" i="3"/>
  <c r="AW175" i="3"/>
  <c r="AW250" i="3"/>
  <c r="AV226" i="3"/>
  <c r="AV307" i="3"/>
  <c r="AV108" i="3"/>
  <c r="AV102" i="3"/>
  <c r="AV96" i="3"/>
  <c r="AV229" i="3"/>
  <c r="AV72" i="3"/>
  <c r="AV256" i="3"/>
  <c r="AV172" i="3"/>
  <c r="AW217" i="3"/>
  <c r="AV259" i="3"/>
  <c r="AV99" i="3"/>
  <c r="AE37" i="3"/>
  <c r="AV87" i="3"/>
  <c r="AV196" i="3"/>
  <c r="AV271" i="3"/>
  <c r="AW241" i="3"/>
  <c r="AW313" i="3"/>
  <c r="AW262" i="3"/>
  <c r="AW238" i="3"/>
  <c r="AW172" i="3"/>
  <c r="AW292" i="3"/>
  <c r="AW247" i="3"/>
  <c r="AW220" i="3"/>
  <c r="AV90" i="3"/>
  <c r="AV280" i="3"/>
  <c r="AV268" i="3"/>
  <c r="AD10" i="3"/>
  <c r="AE10" i="3" s="1"/>
  <c r="AD11" i="3"/>
  <c r="AD14" i="3"/>
  <c r="AH14" i="3" s="1"/>
  <c r="AD12" i="3"/>
  <c r="AH12" i="3" s="1"/>
  <c r="AG13" i="3" s="1"/>
  <c r="AP8" i="3"/>
  <c r="AP9" i="3"/>
  <c r="AR9" i="3" s="1"/>
  <c r="AP21" i="3"/>
  <c r="AQ21" i="3" s="1"/>
  <c r="AD13" i="3"/>
  <c r="AH13" i="3" s="1"/>
  <c r="AG14" i="3" s="1"/>
  <c r="AV289" i="3"/>
  <c r="AW232" i="3"/>
  <c r="AV120" i="3"/>
  <c r="AV292" i="3"/>
  <c r="AV238" i="3"/>
  <c r="AV175" i="3"/>
  <c r="I24" i="4"/>
  <c r="D42" i="3"/>
  <c r="G24" i="4" s="1"/>
  <c r="Y147" i="3"/>
  <c r="AP147" i="3" s="1"/>
  <c r="AQ147" i="3" s="1"/>
  <c r="D147" i="3"/>
  <c r="G127" i="4" s="1"/>
  <c r="I127" i="4"/>
  <c r="AV304" i="3"/>
  <c r="D45" i="3"/>
  <c r="G27" i="4" s="1"/>
  <c r="I27" i="4"/>
  <c r="AV84" i="3"/>
  <c r="AV181" i="3"/>
  <c r="AV316" i="3"/>
  <c r="AW310" i="3"/>
  <c r="AV187" i="3"/>
  <c r="AV193" i="3"/>
  <c r="AW166" i="3"/>
  <c r="AV205" i="3"/>
  <c r="D145" i="3"/>
  <c r="G125" i="4" s="1"/>
  <c r="I125" i="4"/>
  <c r="Y145" i="3"/>
  <c r="AP145" i="3" s="1"/>
  <c r="AQ145" i="3" s="1"/>
  <c r="AV211" i="3"/>
  <c r="Y144" i="3"/>
  <c r="AP144" i="3" s="1"/>
  <c r="AQ144" i="3" s="1"/>
  <c r="D144" i="3"/>
  <c r="G124" i="4" s="1"/>
  <c r="I124" i="4"/>
  <c r="AV235" i="3"/>
  <c r="AW268" i="3"/>
  <c r="AV295" i="3"/>
  <c r="AV217" i="3"/>
  <c r="AV184" i="3"/>
  <c r="AV241" i="3"/>
  <c r="AV244" i="3"/>
  <c r="AV262" i="3"/>
  <c r="AV286" i="3"/>
  <c r="AV298" i="3"/>
  <c r="AV117" i="3"/>
  <c r="AV310" i="3"/>
  <c r="AV93" i="3"/>
  <c r="AS18" i="2"/>
  <c r="AI18" i="2"/>
  <c r="T107" i="2"/>
  <c r="U107" i="2"/>
  <c r="U77" i="2"/>
  <c r="T77" i="2"/>
  <c r="T119" i="2"/>
  <c r="U119" i="2"/>
  <c r="U79" i="2"/>
  <c r="T79" i="2"/>
  <c r="U88" i="2"/>
  <c r="T88" i="2"/>
  <c r="U104" i="2"/>
  <c r="T104" i="2"/>
  <c r="T132" i="2"/>
  <c r="U132" i="2"/>
  <c r="T130" i="2"/>
  <c r="U130" i="2"/>
  <c r="T134" i="2"/>
  <c r="U134" i="2"/>
  <c r="U154" i="2"/>
  <c r="T154" i="2"/>
  <c r="U149" i="2"/>
  <c r="T149" i="2"/>
  <c r="T170" i="2"/>
  <c r="U170" i="2"/>
  <c r="T176" i="2"/>
  <c r="U176" i="2"/>
  <c r="U175" i="2"/>
  <c r="T175" i="2"/>
  <c r="T191" i="2"/>
  <c r="U191" i="2"/>
  <c r="U190" i="2"/>
  <c r="T190" i="2"/>
  <c r="U78" i="2"/>
  <c r="T78" i="2"/>
  <c r="U74" i="2"/>
  <c r="T74" i="2"/>
  <c r="S16" i="2"/>
  <c r="U83" i="2"/>
  <c r="T83" i="2"/>
  <c r="U109" i="2"/>
  <c r="T109" i="2"/>
  <c r="T87" i="2"/>
  <c r="U87" i="2"/>
  <c r="U129" i="2"/>
  <c r="T129" i="2"/>
  <c r="T81" i="2"/>
  <c r="U81" i="2"/>
  <c r="U143" i="2"/>
  <c r="T143" i="2"/>
  <c r="U92" i="2"/>
  <c r="T92" i="2"/>
  <c r="U108" i="2"/>
  <c r="T108" i="2"/>
  <c r="U128" i="2"/>
  <c r="T128" i="2"/>
  <c r="U116" i="2"/>
  <c r="T116" i="2"/>
  <c r="U94" i="2"/>
  <c r="T94" i="2"/>
  <c r="T115" i="2"/>
  <c r="U115" i="2"/>
  <c r="U135" i="2"/>
  <c r="T135" i="2"/>
  <c r="U118" i="2"/>
  <c r="T118" i="2"/>
  <c r="U139" i="2"/>
  <c r="T139" i="2"/>
  <c r="T160" i="2"/>
  <c r="U160" i="2"/>
  <c r="U136" i="2"/>
  <c r="T136" i="2"/>
  <c r="U158" i="2"/>
  <c r="T158" i="2"/>
  <c r="T137" i="2"/>
  <c r="U137" i="2"/>
  <c r="T153" i="2"/>
  <c r="U153" i="2"/>
  <c r="T179" i="2"/>
  <c r="U179" i="2"/>
  <c r="U161" i="2"/>
  <c r="T161" i="2"/>
  <c r="T181" i="2"/>
  <c r="U181" i="2"/>
  <c r="U163" i="2"/>
  <c r="T163" i="2"/>
  <c r="T187" i="2"/>
  <c r="U187" i="2"/>
  <c r="U173" i="2"/>
  <c r="T173" i="2"/>
  <c r="T178" i="2"/>
  <c r="U178" i="2"/>
  <c r="U194" i="2"/>
  <c r="T194" i="2"/>
  <c r="U188" i="2"/>
  <c r="T188" i="2"/>
  <c r="U124" i="2"/>
  <c r="T124" i="2"/>
  <c r="T105" i="2"/>
  <c r="U105" i="2"/>
  <c r="U82" i="2"/>
  <c r="T82" i="2"/>
  <c r="T101" i="2"/>
  <c r="U101" i="2"/>
  <c r="T123" i="2"/>
  <c r="U123" i="2"/>
  <c r="T111" i="2"/>
  <c r="U111" i="2"/>
  <c r="U106" i="2"/>
  <c r="T106" i="2"/>
  <c r="U114" i="2"/>
  <c r="T114" i="2"/>
  <c r="U131" i="2"/>
  <c r="T131" i="2"/>
  <c r="U133" i="2"/>
  <c r="T133" i="2"/>
  <c r="T156" i="2"/>
  <c r="U156" i="2"/>
  <c r="U159" i="2"/>
  <c r="T159" i="2"/>
  <c r="U169" i="2"/>
  <c r="T169" i="2"/>
  <c r="U184" i="2"/>
  <c r="T184" i="2"/>
  <c r="J16" i="2"/>
  <c r="T99" i="2"/>
  <c r="U99" i="2"/>
  <c r="T85" i="2"/>
  <c r="U85" i="2"/>
  <c r="T89" i="2"/>
  <c r="U89" i="2"/>
  <c r="U113" i="2"/>
  <c r="T113" i="2"/>
  <c r="T72" i="2"/>
  <c r="U72" i="2"/>
  <c r="T95" i="2"/>
  <c r="U95" i="2"/>
  <c r="T148" i="2"/>
  <c r="U148" i="2"/>
  <c r="U71" i="2"/>
  <c r="T71" i="2"/>
  <c r="U86" i="2"/>
  <c r="T86" i="2"/>
  <c r="U80" i="2"/>
  <c r="T80" i="2"/>
  <c r="U96" i="2"/>
  <c r="T96" i="2"/>
  <c r="U112" i="2"/>
  <c r="T112" i="2"/>
  <c r="T146" i="2"/>
  <c r="U146" i="2"/>
  <c r="T121" i="2"/>
  <c r="U121" i="2"/>
  <c r="U98" i="2"/>
  <c r="T98" i="2"/>
  <c r="U120" i="2"/>
  <c r="T120" i="2"/>
  <c r="T140" i="2"/>
  <c r="U140" i="2"/>
  <c r="U122" i="2"/>
  <c r="T122" i="2"/>
  <c r="U144" i="2"/>
  <c r="T144" i="2"/>
  <c r="U165" i="2"/>
  <c r="T165" i="2"/>
  <c r="T142" i="2"/>
  <c r="U142" i="2"/>
  <c r="T172" i="2"/>
  <c r="U172" i="2"/>
  <c r="U141" i="2"/>
  <c r="T141" i="2"/>
  <c r="U157" i="2"/>
  <c r="T157" i="2"/>
  <c r="T185" i="2"/>
  <c r="U185" i="2"/>
  <c r="U166" i="2"/>
  <c r="T166" i="2"/>
  <c r="T174" i="2"/>
  <c r="U174" i="2"/>
  <c r="U167" i="2"/>
  <c r="T167" i="2"/>
  <c r="T195" i="2"/>
  <c r="U195" i="2"/>
  <c r="U177" i="2"/>
  <c r="T177" i="2"/>
  <c r="U182" i="2"/>
  <c r="T182" i="2"/>
  <c r="U198" i="2"/>
  <c r="T198" i="2"/>
  <c r="U192" i="2"/>
  <c r="T192" i="2"/>
  <c r="T164" i="2"/>
  <c r="U164" i="2"/>
  <c r="U90" i="2"/>
  <c r="T90" i="2"/>
  <c r="T138" i="2"/>
  <c r="U138" i="2"/>
  <c r="T91" i="2"/>
  <c r="U91" i="2"/>
  <c r="U73" i="2"/>
  <c r="T73" i="2"/>
  <c r="T97" i="2"/>
  <c r="U97" i="2"/>
  <c r="T76" i="2"/>
  <c r="U76" i="2"/>
  <c r="T103" i="2"/>
  <c r="U103" i="2"/>
  <c r="U75" i="2"/>
  <c r="T75" i="2"/>
  <c r="T93" i="2"/>
  <c r="U93" i="2"/>
  <c r="U84" i="2"/>
  <c r="T84" i="2"/>
  <c r="U100" i="2"/>
  <c r="T100" i="2"/>
  <c r="U117" i="2"/>
  <c r="T117" i="2"/>
  <c r="U151" i="2"/>
  <c r="T151" i="2"/>
  <c r="T127" i="2"/>
  <c r="U127" i="2"/>
  <c r="U102" i="2"/>
  <c r="T102" i="2"/>
  <c r="U125" i="2"/>
  <c r="T125" i="2"/>
  <c r="T110" i="2"/>
  <c r="U110" i="2"/>
  <c r="T126" i="2"/>
  <c r="U126" i="2"/>
  <c r="T150" i="2"/>
  <c r="U150" i="2"/>
  <c r="T189" i="2"/>
  <c r="U189" i="2"/>
  <c r="U147" i="2"/>
  <c r="T147" i="2"/>
  <c r="T197" i="2"/>
  <c r="U197" i="2"/>
  <c r="T145" i="2"/>
  <c r="U145" i="2"/>
  <c r="T162" i="2"/>
  <c r="U162" i="2"/>
  <c r="U152" i="2"/>
  <c r="T152" i="2"/>
  <c r="T168" i="2"/>
  <c r="U168" i="2"/>
  <c r="U155" i="2"/>
  <c r="T155" i="2"/>
  <c r="U171" i="2"/>
  <c r="T171" i="2"/>
  <c r="T193" i="2"/>
  <c r="U193" i="2"/>
  <c r="T183" i="2"/>
  <c r="U183" i="2"/>
  <c r="U186" i="2"/>
  <c r="T186" i="2"/>
  <c r="U180" i="2"/>
  <c r="T180" i="2"/>
  <c r="U196" i="2"/>
  <c r="T196" i="2"/>
  <c r="U15" i="2"/>
  <c r="U12" i="2"/>
  <c r="U13" i="2"/>
  <c r="T14" i="2"/>
  <c r="U14" i="2"/>
  <c r="T12" i="2"/>
  <c r="T13" i="2"/>
  <c r="T15" i="2"/>
  <c r="O15" i="2"/>
  <c r="L15" i="2"/>
  <c r="N15" i="2"/>
  <c r="M15" i="2"/>
  <c r="K15" i="2"/>
  <c r="AT17" i="2"/>
  <c r="AU17" i="2"/>
  <c r="AJ17" i="2"/>
  <c r="AK17" i="2"/>
  <c r="AT178" i="3" l="1"/>
  <c r="AT250" i="3"/>
  <c r="AT226" i="3"/>
  <c r="AT298" i="3"/>
  <c r="AT286" i="3"/>
  <c r="AT190" i="3"/>
  <c r="AT202" i="3"/>
  <c r="AT274" i="3"/>
  <c r="AN65" i="3"/>
  <c r="AT310" i="3"/>
  <c r="AT262" i="3"/>
  <c r="AH65" i="3"/>
  <c r="AT238" i="3"/>
  <c r="AT166" i="3"/>
  <c r="AK65" i="3"/>
  <c r="AT214" i="3"/>
  <c r="AK162" i="3"/>
  <c r="AR8" i="3"/>
  <c r="AQ8" i="3"/>
  <c r="AH162" i="3"/>
  <c r="AN162" i="3"/>
  <c r="AC11" i="3"/>
  <c r="AE11" i="3"/>
  <c r="AH11" i="3"/>
  <c r="AG12" i="3" s="1"/>
  <c r="AE65" i="3"/>
  <c r="AS19" i="2"/>
  <c r="AI19" i="2"/>
  <c r="J17" i="2"/>
  <c r="S17" i="2"/>
  <c r="T16" i="2"/>
  <c r="U16" i="2"/>
  <c r="M16" i="2"/>
  <c r="O16" i="2"/>
  <c r="N16" i="2"/>
  <c r="K16" i="2"/>
  <c r="L16" i="2"/>
  <c r="AT18" i="2"/>
  <c r="AU18" i="2"/>
  <c r="AK18" i="2"/>
  <c r="AJ18" i="2"/>
  <c r="AO4" i="3" l="1"/>
  <c r="AI4" i="3"/>
  <c r="AQ162" i="3"/>
  <c r="AL4" i="3"/>
  <c r="AP18" i="3"/>
  <c r="AQ18" i="3" s="1"/>
  <c r="AD20" i="3"/>
  <c r="AD19" i="3"/>
  <c r="AE19" i="3" s="1"/>
  <c r="AD15" i="3"/>
  <c r="AS20" i="2"/>
  <c r="AI20" i="2"/>
  <c r="J18" i="2"/>
  <c r="S18" i="2"/>
  <c r="U17" i="2"/>
  <c r="T17" i="2"/>
  <c r="M17" i="2"/>
  <c r="K17" i="2"/>
  <c r="L17" i="2"/>
  <c r="O17" i="2"/>
  <c r="N17" i="2"/>
  <c r="AU19" i="2"/>
  <c r="AT19" i="2"/>
  <c r="AK19" i="2"/>
  <c r="AJ19" i="2"/>
  <c r="AG15" i="3" l="1"/>
  <c r="AH15" i="3" s="1"/>
  <c r="AE15" i="3"/>
  <c r="AC20" i="3"/>
  <c r="AE20" i="3"/>
  <c r="AS21" i="2"/>
  <c r="AI21" i="2"/>
  <c r="J19" i="2"/>
  <c r="S19" i="2"/>
  <c r="U18" i="2"/>
  <c r="T18" i="2"/>
  <c r="M18" i="2"/>
  <c r="L18" i="2"/>
  <c r="K18" i="2"/>
  <c r="O18" i="2"/>
  <c r="N18" i="2"/>
  <c r="AT20" i="2"/>
  <c r="AU20" i="2"/>
  <c r="AJ20" i="2"/>
  <c r="AK20" i="2"/>
  <c r="AD22" i="3" l="1"/>
  <c r="AD21" i="3"/>
  <c r="AS22" i="2"/>
  <c r="AI22" i="2"/>
  <c r="S20" i="2"/>
  <c r="J20" i="2"/>
  <c r="U19" i="2"/>
  <c r="T19" i="2"/>
  <c r="M19" i="2"/>
  <c r="N19" i="2"/>
  <c r="L19" i="2"/>
  <c r="O19" i="2"/>
  <c r="K19" i="2"/>
  <c r="AT21" i="2"/>
  <c r="AU21" i="2"/>
  <c r="AK21" i="2"/>
  <c r="AJ21" i="2"/>
  <c r="AC22" i="3" l="1"/>
  <c r="AD23" i="3" s="1"/>
  <c r="AE22" i="3"/>
  <c r="AE21" i="3"/>
  <c r="AG21" i="3"/>
  <c r="AH21" i="3" s="1"/>
  <c r="AC21" i="3"/>
  <c r="AU6" i="2"/>
  <c r="PU4" i="1" s="1"/>
  <c r="AT6" i="2"/>
  <c r="AS23" i="2"/>
  <c r="AI23" i="2"/>
  <c r="J21" i="2"/>
  <c r="S21" i="2"/>
  <c r="U20" i="2"/>
  <c r="T20" i="2"/>
  <c r="L20" i="2"/>
  <c r="M20" i="2"/>
  <c r="K20" i="2"/>
  <c r="N20" i="2"/>
  <c r="O20" i="2"/>
  <c r="AU22" i="2"/>
  <c r="AT22" i="2"/>
  <c r="AJ22" i="2"/>
  <c r="AK22" i="2"/>
  <c r="AE23" i="3" l="1"/>
  <c r="AC23" i="3"/>
  <c r="AP23" i="3"/>
  <c r="AQ23" i="3" s="1"/>
  <c r="AS24" i="2"/>
  <c r="AI24" i="2"/>
  <c r="S22" i="2"/>
  <c r="J22" i="2"/>
  <c r="T21" i="2"/>
  <c r="U21" i="2"/>
  <c r="K21" i="2"/>
  <c r="L21" i="2"/>
  <c r="M21" i="2"/>
  <c r="N21" i="2"/>
  <c r="O21" i="2"/>
  <c r="AU23" i="2"/>
  <c r="AT23" i="2"/>
  <c r="AJ23" i="2"/>
  <c r="AK23" i="2"/>
  <c r="AD27" i="3" l="1"/>
  <c r="AD24" i="3"/>
  <c r="AS25" i="2"/>
  <c r="AI25" i="2"/>
  <c r="J23" i="2"/>
  <c r="S23" i="2"/>
  <c r="U22" i="2"/>
  <c r="T22" i="2"/>
  <c r="N22" i="2"/>
  <c r="M22" i="2"/>
  <c r="L22" i="2"/>
  <c r="O22" i="2"/>
  <c r="K22" i="2"/>
  <c r="AT24" i="2"/>
  <c r="AU24" i="2"/>
  <c r="AK24" i="2"/>
  <c r="AJ24" i="2"/>
  <c r="AF27" i="3" l="1"/>
  <c r="AG27" i="3"/>
  <c r="AH27" i="3" s="1"/>
  <c r="AE24" i="3"/>
  <c r="AF24" i="3"/>
  <c r="AG24" i="3"/>
  <c r="AK4" i="2"/>
  <c r="HI4" i="1" s="1"/>
  <c r="AJ4" i="2"/>
  <c r="AS26" i="2"/>
  <c r="AI26" i="2"/>
  <c r="J24" i="2"/>
  <c r="S24" i="2"/>
  <c r="U23" i="2"/>
  <c r="T23" i="2"/>
  <c r="O23" i="2"/>
  <c r="N23" i="2"/>
  <c r="L23" i="2"/>
  <c r="K23" i="2"/>
  <c r="M23" i="2"/>
  <c r="AT25" i="2"/>
  <c r="AU25" i="2"/>
  <c r="AJ25" i="2"/>
  <c r="AK25" i="2"/>
  <c r="AJ27" i="3" l="1"/>
  <c r="AH24" i="3"/>
  <c r="AS27" i="2"/>
  <c r="AI27" i="2"/>
  <c r="J25" i="2"/>
  <c r="S25" i="2"/>
  <c r="S26" i="2" s="1"/>
  <c r="U24" i="2"/>
  <c r="T24" i="2"/>
  <c r="M24" i="2"/>
  <c r="N24" i="2"/>
  <c r="K24" i="2"/>
  <c r="L24" i="2"/>
  <c r="O24" i="2"/>
  <c r="AT26" i="2"/>
  <c r="AU26" i="2"/>
  <c r="AJ26" i="2"/>
  <c r="AK26" i="2"/>
  <c r="AM27" i="3" l="1"/>
  <c r="AN27" i="3" s="1"/>
  <c r="AK27" i="3"/>
  <c r="AC27" i="3"/>
  <c r="AD30" i="3" s="1"/>
  <c r="AG30" i="3" s="1"/>
  <c r="AH30" i="3" s="1"/>
  <c r="AS28" i="2"/>
  <c r="S27" i="2"/>
  <c r="AI28" i="2"/>
  <c r="J26" i="2"/>
  <c r="U25" i="2"/>
  <c r="T26" i="2"/>
  <c r="T25" i="2"/>
  <c r="U26" i="2"/>
  <c r="M25" i="2"/>
  <c r="N25" i="2"/>
  <c r="K25" i="2"/>
  <c r="L25" i="2"/>
  <c r="O25" i="2"/>
  <c r="AT27" i="2"/>
  <c r="AU27" i="2"/>
  <c r="AJ27" i="2"/>
  <c r="AK27" i="2"/>
  <c r="AS29" i="2" l="1"/>
  <c r="S28" i="2"/>
  <c r="AI29" i="2"/>
  <c r="J27" i="2"/>
  <c r="U27" i="2"/>
  <c r="T27" i="2"/>
  <c r="N26" i="2"/>
  <c r="K26" i="2"/>
  <c r="O26" i="2"/>
  <c r="M26" i="2"/>
  <c r="L26" i="2"/>
  <c r="AU28" i="2"/>
  <c r="AT28" i="2"/>
  <c r="AJ28" i="2"/>
  <c r="AK28" i="2"/>
  <c r="AS30" i="2" l="1"/>
  <c r="S29" i="2"/>
  <c r="AI30" i="2"/>
  <c r="J28" i="2"/>
  <c r="U28" i="2"/>
  <c r="T28" i="2"/>
  <c r="O27" i="2"/>
  <c r="K27" i="2"/>
  <c r="L27" i="2"/>
  <c r="N27" i="2"/>
  <c r="M27" i="2"/>
  <c r="AT29" i="2"/>
  <c r="AU29" i="2"/>
  <c r="AJ29" i="2"/>
  <c r="AK29" i="2"/>
  <c r="AS31" i="2" l="1"/>
  <c r="S30" i="2"/>
  <c r="AI31" i="2"/>
  <c r="J29" i="2"/>
  <c r="M29" i="2" s="1"/>
  <c r="U29" i="2"/>
  <c r="T29" i="2"/>
  <c r="N28" i="2"/>
  <c r="K28" i="2"/>
  <c r="O28" i="2"/>
  <c r="L28" i="2"/>
  <c r="M28" i="2"/>
  <c r="AT30" i="2"/>
  <c r="AU30" i="2"/>
  <c r="AJ30" i="2"/>
  <c r="AK30" i="2"/>
  <c r="AS32" i="2" l="1"/>
  <c r="S31" i="2"/>
  <c r="AI32" i="2"/>
  <c r="U30" i="2"/>
  <c r="T30" i="2"/>
  <c r="K29" i="2"/>
  <c r="L29" i="2"/>
  <c r="N29" i="2"/>
  <c r="O29" i="2"/>
  <c r="AT31" i="2"/>
  <c r="AU31" i="2"/>
  <c r="AJ31" i="2"/>
  <c r="AK31" i="2"/>
  <c r="AS33" i="2" l="1"/>
  <c r="S32" i="2"/>
  <c r="AI33" i="2"/>
  <c r="U31" i="2"/>
  <c r="T31" i="2"/>
  <c r="AU32" i="2"/>
  <c r="AT32" i="2"/>
  <c r="AK32" i="2"/>
  <c r="AJ32" i="2"/>
  <c r="AS34" i="2" l="1"/>
  <c r="S33" i="2"/>
  <c r="AI34" i="2"/>
  <c r="U32" i="2"/>
  <c r="T32" i="2"/>
  <c r="AU33" i="2"/>
  <c r="AT33" i="2"/>
  <c r="AK33" i="2"/>
  <c r="AJ33" i="2"/>
  <c r="AS35" i="2" l="1"/>
  <c r="AS36" i="2" s="1"/>
  <c r="S34" i="2"/>
  <c r="AI35" i="2"/>
  <c r="T33" i="2"/>
  <c r="U33" i="2"/>
  <c r="AT34" i="2"/>
  <c r="AU34" i="2"/>
  <c r="AK34" i="2"/>
  <c r="AJ34" i="2"/>
  <c r="AS37" i="2" l="1"/>
  <c r="AI36" i="2"/>
  <c r="S35" i="2"/>
  <c r="T34" i="2"/>
  <c r="U34" i="2"/>
  <c r="AU36" i="2"/>
  <c r="AT36" i="2"/>
  <c r="AT35" i="2"/>
  <c r="AU35" i="2"/>
  <c r="AJ35" i="2"/>
  <c r="AK35" i="2"/>
  <c r="AS38" i="2" l="1"/>
  <c r="AI37" i="2"/>
  <c r="S36" i="2"/>
  <c r="U35" i="2"/>
  <c r="T35" i="2"/>
  <c r="AU37" i="2"/>
  <c r="AT37" i="2"/>
  <c r="AK36" i="2"/>
  <c r="AJ36" i="2"/>
  <c r="AS39" i="2" l="1"/>
  <c r="AI38" i="2"/>
  <c r="S37" i="2"/>
  <c r="T36" i="2"/>
  <c r="U36" i="2"/>
  <c r="AT38" i="2"/>
  <c r="AU38" i="2"/>
  <c r="AK37" i="2"/>
  <c r="AJ37" i="2"/>
  <c r="AS40" i="2" l="1"/>
  <c r="AI39" i="2"/>
  <c r="S38" i="2"/>
  <c r="T37" i="2"/>
  <c r="U37" i="2"/>
  <c r="AT39" i="2"/>
  <c r="AU39" i="2"/>
  <c r="AJ38" i="2"/>
  <c r="AK38" i="2"/>
  <c r="AS41" i="2" l="1"/>
  <c r="AI40" i="2"/>
  <c r="S39" i="2"/>
  <c r="T38" i="2"/>
  <c r="U38" i="2"/>
  <c r="AT40" i="2"/>
  <c r="AU40" i="2"/>
  <c r="AK39" i="2"/>
  <c r="AJ39" i="2"/>
  <c r="AS42" i="2" l="1"/>
  <c r="AI41" i="2"/>
  <c r="S40" i="2"/>
  <c r="U39" i="2"/>
  <c r="T39" i="2"/>
  <c r="AT41" i="2"/>
  <c r="AU41" i="2"/>
  <c r="AJ40" i="2"/>
  <c r="AK40" i="2"/>
  <c r="AS43" i="2" l="1"/>
  <c r="AI42" i="2"/>
  <c r="S41" i="2"/>
  <c r="U40" i="2"/>
  <c r="T40" i="2"/>
  <c r="AU42" i="2"/>
  <c r="AT42" i="2"/>
  <c r="AJ41" i="2"/>
  <c r="AK41" i="2"/>
  <c r="AS44" i="2" l="1"/>
  <c r="AI43" i="2"/>
  <c r="S42" i="2"/>
  <c r="T41" i="2"/>
  <c r="U41" i="2"/>
  <c r="AT43" i="2"/>
  <c r="AU43" i="2"/>
  <c r="AJ42" i="2"/>
  <c r="AK42" i="2"/>
  <c r="AS45" i="2" l="1"/>
  <c r="AI44" i="2"/>
  <c r="S43" i="2"/>
  <c r="U42" i="2"/>
  <c r="T42" i="2"/>
  <c r="AT44" i="2"/>
  <c r="AU44" i="2"/>
  <c r="AK43" i="2"/>
  <c r="AJ43" i="2"/>
  <c r="AS46" i="2" l="1"/>
  <c r="AI45" i="2"/>
  <c r="S44" i="2"/>
  <c r="U43" i="2"/>
  <c r="T43" i="2"/>
  <c r="AT45" i="2"/>
  <c r="AU45" i="2"/>
  <c r="AK44" i="2"/>
  <c r="AJ44" i="2"/>
  <c r="AS47" i="2" l="1"/>
  <c r="AI46" i="2"/>
  <c r="T3" i="2"/>
  <c r="U3" i="2"/>
  <c r="U5" i="2" s="1"/>
  <c r="AO18" i="1" s="1"/>
  <c r="S45" i="2"/>
  <c r="T44" i="2"/>
  <c r="U44" i="2"/>
  <c r="AU46" i="2"/>
  <c r="AT46" i="2"/>
  <c r="AJ45" i="2"/>
  <c r="AK45" i="2"/>
  <c r="E7" i="3"/>
  <c r="AS48" i="2" l="1"/>
  <c r="AI47" i="2"/>
  <c r="BO6" i="3"/>
  <c r="S46" i="2"/>
  <c r="T45" i="2"/>
  <c r="U45" i="2"/>
  <c r="AT47" i="2"/>
  <c r="AU47" i="2"/>
  <c r="AJ46" i="2"/>
  <c r="AK46" i="2"/>
  <c r="G13" i="4"/>
  <c r="AS49" i="2" l="1"/>
  <c r="AI48" i="2"/>
  <c r="S47" i="2"/>
  <c r="U46" i="2"/>
  <c r="T46" i="2"/>
  <c r="AT48" i="2"/>
  <c r="AU48" i="2"/>
  <c r="AJ47" i="2"/>
  <c r="AK47" i="2"/>
  <c r="AS50" i="2" l="1"/>
  <c r="AI49" i="2"/>
  <c r="S48" i="2"/>
  <c r="T47" i="2"/>
  <c r="U47" i="2"/>
  <c r="AT49" i="2"/>
  <c r="AU49" i="2"/>
  <c r="AK48" i="2"/>
  <c r="AJ48" i="2"/>
  <c r="AS51" i="2" l="1"/>
  <c r="AI50" i="2"/>
  <c r="AI51" i="2" s="1"/>
  <c r="S49" i="2"/>
  <c r="U48" i="2"/>
  <c r="T48" i="2"/>
  <c r="AU50" i="2"/>
  <c r="AT50" i="2"/>
  <c r="AJ49" i="2"/>
  <c r="AK49" i="2"/>
  <c r="AI52" i="2" l="1"/>
  <c r="AS52" i="2"/>
  <c r="S50" i="2"/>
  <c r="U49" i="2"/>
  <c r="T49" i="2"/>
  <c r="AU51" i="2"/>
  <c r="AT51" i="2"/>
  <c r="AK51" i="2"/>
  <c r="AJ50" i="2"/>
  <c r="AK50" i="2"/>
  <c r="AJ51" i="2"/>
  <c r="AI53" i="2" l="1"/>
  <c r="AS53" i="2"/>
  <c r="S51" i="2"/>
  <c r="U50" i="2"/>
  <c r="T50" i="2"/>
  <c r="AU52" i="2"/>
  <c r="AT52" i="2"/>
  <c r="AJ52" i="2"/>
  <c r="AK52" i="2"/>
  <c r="AI54" i="2" l="1"/>
  <c r="AS54" i="2"/>
  <c r="S52" i="2"/>
  <c r="T51" i="2"/>
  <c r="U51" i="2"/>
  <c r="AT53" i="2"/>
  <c r="AU53" i="2"/>
  <c r="AJ53" i="2"/>
  <c r="AK53" i="2"/>
  <c r="AI55" i="2" l="1"/>
  <c r="AS55" i="2"/>
  <c r="S53" i="2"/>
  <c r="T52" i="2"/>
  <c r="U52" i="2"/>
  <c r="AT54" i="2"/>
  <c r="AU54" i="2"/>
  <c r="AJ54" i="2"/>
  <c r="AK54" i="2"/>
  <c r="AI56" i="2" l="1"/>
  <c r="AS56" i="2"/>
  <c r="S54" i="2"/>
  <c r="T53" i="2"/>
  <c r="U53" i="2"/>
  <c r="AU55" i="2"/>
  <c r="AT55" i="2"/>
  <c r="AJ55" i="2"/>
  <c r="AK55" i="2"/>
  <c r="AI57" i="2" l="1"/>
  <c r="AS57" i="2"/>
  <c r="S55" i="2"/>
  <c r="T54" i="2"/>
  <c r="U54" i="2"/>
  <c r="AU56" i="2"/>
  <c r="AT56" i="2"/>
  <c r="AK56" i="2"/>
  <c r="AJ56" i="2"/>
  <c r="AI58" i="2" l="1"/>
  <c r="AS58" i="2"/>
  <c r="S56" i="2"/>
  <c r="U55" i="2"/>
  <c r="T55" i="2"/>
  <c r="AU57" i="2"/>
  <c r="AT57" i="2"/>
  <c r="AJ57" i="2"/>
  <c r="AK57" i="2"/>
  <c r="AI59" i="2" l="1"/>
  <c r="AS59" i="2"/>
  <c r="S57" i="2"/>
  <c r="U56" i="2"/>
  <c r="T56" i="2"/>
  <c r="AU58" i="2"/>
  <c r="AT58" i="2"/>
  <c r="AJ58" i="2"/>
  <c r="AK58" i="2"/>
  <c r="AI60" i="2" l="1"/>
  <c r="AS60" i="2"/>
  <c r="S58" i="2"/>
  <c r="U57" i="2"/>
  <c r="T57" i="2"/>
  <c r="AT59" i="2"/>
  <c r="AU59" i="2"/>
  <c r="AJ59" i="2"/>
  <c r="AK59" i="2"/>
  <c r="AI61" i="2" l="1"/>
  <c r="AD31" i="3"/>
  <c r="AG31" i="3" s="1"/>
  <c r="AH31" i="3" s="1"/>
  <c r="S59" i="2"/>
  <c r="T58" i="2"/>
  <c r="U58" i="2"/>
  <c r="AU60" i="2"/>
  <c r="AT60" i="2"/>
  <c r="AJ60" i="2"/>
  <c r="AK60" i="2"/>
  <c r="AI62" i="2" l="1"/>
  <c r="AC30" i="3"/>
  <c r="AP30" i="3"/>
  <c r="AQ30" i="3" s="1"/>
  <c r="AQ4" i="3" s="1"/>
  <c r="AE30" i="3"/>
  <c r="AC31" i="3"/>
  <c r="AE31" i="3"/>
  <c r="S60" i="2"/>
  <c r="T59" i="2"/>
  <c r="U59" i="2"/>
  <c r="AK61" i="2"/>
  <c r="AJ61" i="2"/>
  <c r="AI63" i="2" l="1"/>
  <c r="AE4" i="3"/>
  <c r="S61" i="2"/>
  <c r="U60" i="2"/>
  <c r="T60" i="2"/>
  <c r="AK62" i="2"/>
  <c r="AJ62" i="2"/>
  <c r="AI64" i="2" l="1"/>
  <c r="S62" i="2"/>
  <c r="U61" i="2"/>
  <c r="T61" i="2"/>
  <c r="AK63" i="2"/>
  <c r="AJ63" i="2"/>
  <c r="AI65" i="2" l="1"/>
  <c r="S63" i="2"/>
  <c r="T62" i="2"/>
  <c r="U62" i="2"/>
  <c r="AJ64" i="2"/>
  <c r="AK64" i="2"/>
  <c r="AI66" i="2" l="1"/>
  <c r="S64" i="2"/>
  <c r="U63" i="2"/>
  <c r="T63" i="2"/>
  <c r="AK65" i="2"/>
  <c r="AJ65" i="2"/>
  <c r="AI67" i="2" l="1"/>
  <c r="S65" i="2"/>
  <c r="T64" i="2"/>
  <c r="U64" i="2"/>
  <c r="AK66" i="2"/>
  <c r="AJ66" i="2"/>
  <c r="AI68" i="2" l="1"/>
  <c r="S66" i="2"/>
  <c r="U65" i="2"/>
  <c r="T65" i="2"/>
  <c r="AJ67" i="2"/>
  <c r="AK67" i="2"/>
  <c r="AI69" i="2" l="1"/>
  <c r="S67" i="2"/>
  <c r="U66" i="2"/>
  <c r="T66" i="2"/>
  <c r="AJ68" i="2"/>
  <c r="AK68" i="2"/>
  <c r="AI70" i="2" l="1"/>
  <c r="S68" i="2"/>
  <c r="U67" i="2"/>
  <c r="T67" i="2"/>
  <c r="AK69" i="2"/>
  <c r="AJ69" i="2"/>
  <c r="AI71" i="2" l="1"/>
  <c r="S69" i="2"/>
  <c r="T68" i="2"/>
  <c r="U68" i="2"/>
  <c r="AJ70" i="2"/>
  <c r="AK70" i="2"/>
  <c r="AI72" i="2" l="1"/>
  <c r="S70" i="2"/>
  <c r="T70" i="2" s="1"/>
  <c r="T69" i="2"/>
  <c r="U69" i="2"/>
  <c r="AK71" i="2"/>
  <c r="AJ71" i="2"/>
  <c r="AI73" i="2" l="1"/>
  <c r="U70" i="2"/>
  <c r="AK72" i="2"/>
  <c r="AJ72" i="2"/>
  <c r="AI74" i="2" l="1"/>
  <c r="AJ73" i="2"/>
  <c r="AK73" i="2"/>
  <c r="AI75" i="2" l="1"/>
  <c r="AJ74" i="2"/>
  <c r="AK74" i="2"/>
  <c r="AI76" i="2" l="1"/>
  <c r="AK75" i="2"/>
  <c r="AJ75" i="2"/>
  <c r="AI77" i="2" l="1"/>
  <c r="AK76" i="2"/>
  <c r="AJ76" i="2"/>
  <c r="AI78" i="2" l="1"/>
  <c r="AK77" i="2"/>
  <c r="AJ77" i="2"/>
  <c r="AI79" i="2" l="1"/>
  <c r="AJ78" i="2"/>
  <c r="AK78" i="2"/>
  <c r="AI80" i="2" l="1"/>
  <c r="AJ79" i="2"/>
  <c r="AK79" i="2"/>
  <c r="AK80" i="2" l="1"/>
  <c r="AJ80" i="2"/>
  <c r="I119" i="4" l="1"/>
  <c r="D139" i="3"/>
  <c r="G119" i="4" s="1"/>
  <c r="Y139" i="3"/>
  <c r="AP139" i="3" s="1"/>
  <c r="AQ139" i="3" s="1"/>
  <c r="L119" i="4"/>
  <c r="W178" i="3" l="1"/>
  <c r="I121" i="4"/>
  <c r="D141" i="3"/>
  <c r="G121" i="4" s="1"/>
  <c r="Y141" i="3"/>
  <c r="AP141" i="3" s="1"/>
  <c r="AQ141" i="3" s="1"/>
  <c r="L121" i="4"/>
  <c r="I122" i="4" l="1"/>
  <c r="Y142" i="3"/>
  <c r="AP142" i="3" s="1"/>
  <c r="AQ142" i="3" s="1"/>
  <c r="D142" i="3"/>
  <c r="G122" i="4" s="1"/>
  <c r="W202" i="3"/>
  <c r="L122" i="4"/>
  <c r="AV178" i="3" l="1"/>
  <c r="W214" i="3"/>
  <c r="I120" i="4"/>
  <c r="Y140" i="3"/>
  <c r="AP140" i="3" s="1"/>
  <c r="AQ140" i="3" s="1"/>
  <c r="D140" i="3"/>
  <c r="G120" i="4" s="1"/>
  <c r="L120" i="4"/>
  <c r="W190" i="3" l="1"/>
  <c r="D138" i="3"/>
  <c r="G118" i="4" s="1"/>
  <c r="I118" i="4"/>
  <c r="Y138" i="3"/>
  <c r="AP138" i="3" s="1"/>
  <c r="AQ138" i="3" s="1"/>
  <c r="AQ134" i="3" s="1"/>
  <c r="AR134" i="3" s="1"/>
  <c r="AR65" i="3" s="1"/>
  <c r="AR37" i="3" s="1"/>
  <c r="AR4" i="3" s="1"/>
  <c r="DQ1" i="1" s="1"/>
  <c r="AV202" i="3"/>
  <c r="AE134" i="3"/>
  <c r="AV214" i="3" l="1"/>
  <c r="L118" i="4"/>
  <c r="W166" i="3"/>
  <c r="AV190" i="3" l="1"/>
  <c r="AV166" i="3" l="1"/>
  <c r="AE162" i="3" s="1"/>
  <c r="AF134" i="3" s="1"/>
  <c r="AF65" i="3" s="1"/>
  <c r="AF37" i="3" s="1"/>
  <c r="AF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M.Aicha</author>
  </authors>
  <commentList>
    <comment ref="CH14" authorId="0" shapeId="0" xr:uid="{6F913183-8A18-4D6B-94F1-295D34E5D60C}">
      <text>
        <r>
          <rPr>
            <b/>
            <sz val="9"/>
            <color indexed="10"/>
            <rFont val="ＭＳ Ｐゴシック"/>
            <family val="3"/>
            <charset val="128"/>
          </rPr>
          <t>法人番号:</t>
        </r>
        <r>
          <rPr>
            <sz val="9"/>
            <color indexed="10"/>
            <rFont val="ＭＳ Ｐゴシック"/>
            <family val="3"/>
            <charset val="128"/>
          </rPr>
          <t xml:space="preserve">
請負会社が法人の場合は、国税庁WEBで公開している１３桁の法人番号を入力してください。
右記のURLから確認できます。</t>
        </r>
      </text>
    </comment>
    <comment ref="CH17" authorId="0" shapeId="0" xr:uid="{C45E0447-524E-4906-87DC-14B3622D1E78}">
      <text>
        <r>
          <rPr>
            <b/>
            <sz val="9"/>
            <color indexed="10"/>
            <rFont val="ＭＳ Ｐゴシック"/>
            <family val="3"/>
            <charset val="128"/>
          </rPr>
          <t>請負会社名:</t>
        </r>
        <r>
          <rPr>
            <sz val="9"/>
            <color indexed="10"/>
            <rFont val="ＭＳ Ｐゴシック"/>
            <family val="3"/>
            <charset val="128"/>
          </rPr>
          <t xml:space="preserve">
必ず入力してください。</t>
        </r>
      </text>
    </comment>
    <comment ref="ES17" authorId="0" shapeId="0" xr:uid="{455F32C3-9D03-4A37-8EAF-4D556D736525}">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EY17" authorId="0" shapeId="0" xr:uid="{B57B4434-B9B8-4C5B-8899-E78DD0C31E2D}">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FE17" authorId="0" shapeId="0" xr:uid="{2EBF66B0-3CCB-4368-9D99-C99CE97A3231}">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BH21" authorId="0" shapeId="0" xr:uid="{00000000-0006-0000-0100-000006000000}">
      <text>
        <r>
          <rPr>
            <b/>
            <sz val="9"/>
            <color indexed="81"/>
            <rFont val="ＭＳ Ｐゴシック"/>
            <family val="3"/>
            <charset val="128"/>
          </rPr>
          <t>TEL:</t>
        </r>
        <r>
          <rPr>
            <sz val="9"/>
            <color indexed="81"/>
            <rFont val="ＭＳ Ｐゴシック"/>
            <family val="3"/>
            <charset val="128"/>
          </rPr>
          <t xml:space="preserve">
半角数記号で下記例のように入力してください。
例）000-000-0000</t>
        </r>
      </text>
    </comment>
    <comment ref="CH21" authorId="0" shapeId="0" xr:uid="{A2EEECE7-3F25-4DE5-8D89-A9DD3BDBE32D}">
      <text>
        <r>
          <rPr>
            <b/>
            <sz val="9"/>
            <color indexed="10"/>
            <rFont val="ＭＳ Ｐゴシック"/>
            <family val="3"/>
            <charset val="128"/>
          </rPr>
          <t>会社所在地:</t>
        </r>
        <r>
          <rPr>
            <sz val="9"/>
            <color indexed="10"/>
            <rFont val="ＭＳ Ｐゴシック"/>
            <family val="3"/>
            <charset val="128"/>
          </rPr>
          <t xml:space="preserve">
必ず入力してください。</t>
        </r>
      </text>
    </comment>
    <comment ref="DO21" authorId="0" shapeId="0" xr:uid="{014765BB-773D-4BAE-9B1F-4A65E2B13592}">
      <text>
        <r>
          <rPr>
            <b/>
            <sz val="9"/>
            <color indexed="10"/>
            <rFont val="ＭＳ Ｐゴシック"/>
            <family val="3"/>
            <charset val="128"/>
          </rPr>
          <t>TEL:</t>
        </r>
        <r>
          <rPr>
            <sz val="9"/>
            <color indexed="10"/>
            <rFont val="ＭＳ Ｐゴシック"/>
            <family val="3"/>
            <charset val="128"/>
          </rPr>
          <t xml:space="preserve">
必ず入力してください。
半角数記号で下記例のように入力してください。
　例）000-000-0000</t>
        </r>
      </text>
    </comment>
    <comment ref="EQ22" authorId="0" shapeId="0" xr:uid="{3C7D3EFF-6EA9-4240-B4AF-E8C5B3E32C3F}">
      <text>
        <r>
          <rPr>
            <b/>
            <sz val="9"/>
            <color indexed="10"/>
            <rFont val="ＭＳ Ｐゴシック"/>
            <family val="3"/>
            <charset val="128"/>
          </rPr>
          <t>調査票記入者:</t>
        </r>
        <r>
          <rPr>
            <sz val="9"/>
            <color indexed="10"/>
            <rFont val="ＭＳ Ｐゴシック"/>
            <family val="3"/>
            <charset val="128"/>
          </rPr>
          <t xml:space="preserve">
必ず入力してください。</t>
        </r>
      </text>
    </comment>
    <comment ref="DO23" authorId="0" shapeId="0" xr:uid="{49CCA883-41CD-45CA-B4DC-9D9A8CAA7FF6}">
      <text>
        <r>
          <rPr>
            <b/>
            <sz val="9"/>
            <color indexed="81"/>
            <rFont val="ＭＳ Ｐゴシック"/>
            <family val="3"/>
            <charset val="128"/>
          </rPr>
          <t>E-mail:</t>
        </r>
        <r>
          <rPr>
            <sz val="9"/>
            <color indexed="81"/>
            <rFont val="ＭＳ Ｐゴシック"/>
            <family val="3"/>
            <charset val="128"/>
          </rPr>
          <t xml:space="preserve">
半角数記号で下記例のように入力してください。
　例）xxx@xxx.xx.xx</t>
        </r>
      </text>
    </comment>
    <comment ref="BK26" authorId="0" shapeId="0" xr:uid="{9768D074-BBAF-4031-84CE-992B6D215046}">
      <text>
        <r>
          <rPr>
            <b/>
            <sz val="9"/>
            <color indexed="10"/>
            <rFont val="ＭＳ Ｐゴシック"/>
            <family val="3"/>
            <charset val="128"/>
          </rPr>
          <t>請負金額:</t>
        </r>
        <r>
          <rPr>
            <sz val="9"/>
            <color indexed="10"/>
            <rFont val="ＭＳ Ｐゴシック"/>
            <family val="3"/>
            <charset val="128"/>
          </rPr>
          <t xml:space="preserve">
必ず入力してください。
単位（千円）に注意してください。
千円未満は、四捨五入して万円単位で入力してください。
なお、請負金額100万円未満の工事は調査対象外です。回答の必要はありません。</t>
        </r>
      </text>
    </comment>
    <comment ref="CX26" authorId="0" shapeId="0" xr:uid="{00000000-0006-0000-0100-00000C000000}">
      <text>
        <r>
          <rPr>
            <b/>
            <sz val="9"/>
            <color indexed="10"/>
            <rFont val="ＭＳ Ｐゴシック"/>
            <family val="3"/>
            <charset val="128"/>
          </rPr>
          <t>延床面積:</t>
        </r>
        <r>
          <rPr>
            <sz val="9"/>
            <color indexed="10"/>
            <rFont val="ＭＳ Ｐゴシック"/>
            <family val="3"/>
            <charset val="128"/>
          </rPr>
          <t xml:space="preserve">
必ず入力してください。単位（ｍ２）に注意してください。
小数点以下は四捨五入してください。０．５ｍ２未満の場合は１を入力してください。
「修繕・模様替え」の場合以外は１以上の値を入力してください。</t>
        </r>
      </text>
    </comment>
    <comment ref="BP30" authorId="0" shapeId="0" xr:uid="{A76EBCBD-288A-4858-A96E-E4CB59A83DCD}">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W30" authorId="0" shapeId="0" xr:uid="{3E38EDAD-666B-4D03-AAB2-E89D2AD20BEA}">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CC30" authorId="0" shapeId="0" xr:uid="{82F0039F-4229-4A15-BA1B-AC1FB6A2C983}">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L32" authorId="0" shapeId="0" xr:uid="{11AFF6C9-D264-406C-9BB7-C91986889181}">
      <text>
        <r>
          <rPr>
            <b/>
            <sz val="9"/>
            <color indexed="10"/>
            <rFont val="ＭＳ Ｐゴシック"/>
            <family val="3"/>
            <charset val="128"/>
          </rPr>
          <t>住所コード:</t>
        </r>
        <r>
          <rPr>
            <sz val="9"/>
            <color indexed="10"/>
            <rFont val="ＭＳ Ｐゴシック"/>
            <family val="3"/>
            <charset val="128"/>
          </rPr>
          <t xml:space="preserve">
必ず入力してください。
工事施工場所の都道府県・市区町村を</t>
        </r>
        <r>
          <rPr>
            <b/>
            <sz val="9"/>
            <color indexed="39"/>
            <rFont val="ＭＳ Ｐゴシック"/>
            <family val="3"/>
            <charset val="128"/>
          </rPr>
          <t>画面上のプルダウンリスト</t>
        </r>
        <r>
          <rPr>
            <sz val="9"/>
            <color indexed="10"/>
            <rFont val="ＭＳ Ｐゴシック"/>
            <family val="3"/>
            <charset val="128"/>
          </rPr>
          <t>から選択すると、
その横に住所コードが表示されますので、そのコードを入力してください。</t>
        </r>
      </text>
    </comment>
    <comment ref="BP33" authorId="0" shapeId="0" xr:uid="{12786620-EDE0-4CB3-A4E5-E99C7E33711D}">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W33" authorId="0" shapeId="0" xr:uid="{83D9839E-9A10-4BD8-BBC6-17B4F22D87FC}">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CC33" authorId="0" shapeId="0" xr:uid="{14B58415-F6CA-4DB4-8B1D-18F213191142}">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C49" authorId="0" shapeId="0" xr:uid="{510F8686-80B5-4960-853F-4959E023C520}">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t>
        </r>
      </text>
    </comment>
    <comment ref="DA55" authorId="0" shapeId="0" xr:uid="{8BF853FF-1FCD-4C0E-882F-0BCA7C7A6D9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55" authorId="0" shapeId="0" xr:uid="{46A42138-1899-4D84-97F6-A9B5B34E822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55" authorId="0" shapeId="0" xr:uid="{D68870FD-E5D3-439B-9F61-938CC517FEF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55" authorId="0" shapeId="0" xr:uid="{02B8DC5B-6E5B-4D2B-9F8F-CAFF99A4C51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57" authorId="0" shapeId="0" xr:uid="{D812BB10-196B-42DF-8127-00A28B59F0D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57" authorId="0" shapeId="0" xr:uid="{E738B96F-D31A-4449-86B8-1F77B8AAFB5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57" authorId="0" shapeId="0" xr:uid="{72B7BE3B-FD8B-498C-8E43-EA5381FE6FC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57" authorId="0" shapeId="0" xr:uid="{45FFE270-0035-4C04-A1B5-7B73BFCE188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59" authorId="0" shapeId="0" xr:uid="{BA313AC2-EB7A-466B-8024-87E2A458CF2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59" authorId="0" shapeId="0" xr:uid="{E523621C-AA9D-4DB1-888E-B8C209D35C8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59" authorId="0" shapeId="0" xr:uid="{0FAC557E-64C3-46C0-B72C-274C74F9799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59" authorId="0" shapeId="0" xr:uid="{A0F10802-3519-41CA-90A9-DD1BC30101B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61" authorId="0" shapeId="0" xr:uid="{70258AD8-1319-4058-85C5-254A34128620}">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
現場内利用した場合は、３．建設副産物発生・搬出実績の「建設発生土」にも「現場内利用量」を入力してください。</t>
        </r>
      </text>
    </comment>
    <comment ref="DA61" authorId="0" shapeId="0" xr:uid="{D2517C7A-45EF-4F4F-9FFF-AAF83BE1FE77}">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61" authorId="0" shapeId="0" xr:uid="{1B75123D-4CF0-4DDE-9134-45D60F71156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61" authorId="0" shapeId="0" xr:uid="{D5EC9879-C004-491F-9ED5-671F31D756B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61" authorId="0" shapeId="0" xr:uid="{8813C6EF-5B2E-4E92-BDA3-04F8067B0F5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63" authorId="0" shapeId="0" xr:uid="{C34AF6F7-7D4C-4B66-A5E1-6006F8D3540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63" authorId="0" shapeId="0" xr:uid="{5BC869D8-449C-401F-BFCC-E0590C1F96F6}">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63" authorId="0" shapeId="0" xr:uid="{6D482925-940B-4840-8462-1BCD9C379358}">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63" authorId="0" shapeId="0" xr:uid="{DC9EF439-B10A-4084-900A-43465B3CF01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65" authorId="0" shapeId="0" xr:uid="{1A5AAF94-6F56-4E92-B877-AB5E87BC4A77}">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65" authorId="0" shapeId="0" xr:uid="{44DA60EB-FAF3-49FD-B827-400ECB14D56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65" authorId="0" shapeId="0" xr:uid="{83058150-A931-40AF-8A28-92F5B7ABE34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65" authorId="0" shapeId="0" xr:uid="{06861B51-32A3-4D32-B3B9-03DC4C6CE93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67" authorId="0" shapeId="0" xr:uid="{4FB2E993-F906-4969-B3F3-33148DA785FA}">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
現場内利用した場合は、３．建設副産物発生・搬出実績の「建設発生土」にも「現場内利用量」を入力してください。</t>
        </r>
      </text>
    </comment>
    <comment ref="DA67" authorId="0" shapeId="0" xr:uid="{DBCF22D8-4EED-44AE-B97E-4F3B5E77C33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67" authorId="0" shapeId="0" xr:uid="{E1F0EF54-E8B4-47A3-B10B-8B91E2AC369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67" authorId="0" shapeId="0" xr:uid="{2478B625-CFB1-405B-BD14-91F6A8B2A8C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67" authorId="0" shapeId="0" xr:uid="{04055730-4352-479C-B454-1FC1A6949C38}">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69" authorId="0" shapeId="0" xr:uid="{068E49C3-4580-4322-8305-AD829F48D35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69" authorId="0" shapeId="0" xr:uid="{13C7664B-19F9-4F00-81F4-C92A9F27B7E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69" authorId="0" shapeId="0" xr:uid="{8EE7F7C6-88AA-4AB8-B030-362B6D5D0928}">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69" authorId="0" shapeId="0" xr:uid="{32266671-292B-4EBC-BFD9-B3E55447994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71" authorId="0" shapeId="0" xr:uid="{138473B4-7A9C-4CD9-A8EE-ADC28337930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71" authorId="0" shapeId="0" xr:uid="{6166D2C2-D8BB-4AD0-8F27-A749DB7A3492}">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71" authorId="0" shapeId="0" xr:uid="{478BD454-6559-4B51-9A8E-78C97EDC6D1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71" authorId="0" shapeId="0" xr:uid="{C3287A1A-72AB-47E1-AB79-E580B45F1EF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73" authorId="0" shapeId="0" xr:uid="{D0A9B941-220D-49E9-802C-CC7EA9733D24}">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
現場内利用した場合は、３．建設副産物発生・搬出実績の「建設発生土」にも「現場内利用量」を入力してください。</t>
        </r>
      </text>
    </comment>
    <comment ref="DA73" authorId="0" shapeId="0" xr:uid="{0D1AD4E6-0BD9-481A-BB75-7446C2316CE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73" authorId="0" shapeId="0" xr:uid="{8F65E8BA-13D9-4072-9EEF-9FD5DB921FF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73" authorId="0" shapeId="0" xr:uid="{5974540F-A551-42BE-805B-9B4A11EF4316}">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73" authorId="0" shapeId="0" xr:uid="{5863A441-DD04-461F-AD43-F7A24B5A080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75" authorId="0" shapeId="0" xr:uid="{AE550A58-43F4-48EF-ACD5-046EB275791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75" authorId="0" shapeId="0" xr:uid="{336C40DB-6731-49F1-AF38-13FD7C0FD83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75" authorId="0" shapeId="0" xr:uid="{C7B612DE-9F67-43F1-A9B8-4D98F3EE21A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75" authorId="0" shapeId="0" xr:uid="{1A95E8D1-2DE3-4EDD-8C4C-067EC3B5AD9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77" authorId="0" shapeId="0" xr:uid="{C027BF79-5553-4894-9946-1B1A74DD337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77" authorId="0" shapeId="0" xr:uid="{9F752B22-07B6-447A-A80F-2C5618E271D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77" authorId="0" shapeId="0" xr:uid="{4385BEE8-3980-4772-914C-8AFF8DDED86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77" authorId="0" shapeId="0" xr:uid="{092916BA-A067-4BF8-AE21-757AA497EA3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79" authorId="0" shapeId="0" xr:uid="{F83EAF75-FB78-4E30-8202-167A0E8F75A6}">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
現場内利用した場合は、３．建設副産物発生・搬出実績の「建設発生土」にも「現場内利用量」を入力してください。</t>
        </r>
      </text>
    </comment>
    <comment ref="DA79" authorId="0" shapeId="0" xr:uid="{B6F76030-C25B-4517-B3EB-47B7E2AF061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79" authorId="0" shapeId="0" xr:uid="{5F0BCB68-AABB-40AF-A44B-2E743E03EE2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79" authorId="0" shapeId="0" xr:uid="{836E40D0-89C9-47B1-A4EB-1F4E8857364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79" authorId="0" shapeId="0" xr:uid="{3C67D5BB-0695-41C8-9A2D-55933EAA9F3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81" authorId="0" shapeId="0" xr:uid="{3D871D0B-DC50-4DB9-B785-8FC1E7DE8FA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81" authorId="0" shapeId="0" xr:uid="{969CDD94-C431-4795-B7DF-C063F9EB700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81" authorId="0" shapeId="0" xr:uid="{0B38D73C-E9EB-421F-A08C-0F3370A51FF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81" authorId="0" shapeId="0" xr:uid="{517B64DA-BA14-49F2-8152-69C0DD08BE1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83" authorId="0" shapeId="0" xr:uid="{FB97DF03-9D1B-49E0-9F5D-56A6418E0CA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83" authorId="0" shapeId="0" xr:uid="{2D684832-27F4-418C-B768-F08B804A0708}">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83" authorId="0" shapeId="0" xr:uid="{270D7F4F-DBB5-4AAA-A120-2D8CAD04825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83" authorId="0" shapeId="0" xr:uid="{64878CD9-7BDD-46A7-8690-4283A2FB905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85" authorId="0" shapeId="0" xr:uid="{B72863AD-42AB-40C9-BD71-1876AB3D395F}">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
現場内利用した場合は、３．建設副産物発生・搬出実績の「建設発生土」にも「現場内利用量」を入力してください。</t>
        </r>
      </text>
    </comment>
    <comment ref="DA85" authorId="0" shapeId="0" xr:uid="{335979B0-BFAA-4C14-84C3-EFEB2E3E1B1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85" authorId="0" shapeId="0" xr:uid="{466941BF-BEE2-440B-B2FF-B966C1FC8D1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85" authorId="0" shapeId="0" xr:uid="{690308A6-BD8E-4E9E-9B20-20232F4FE88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85" authorId="0" shapeId="0" xr:uid="{63678AF8-2AE8-4782-8E28-A62E9B25284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87" authorId="0" shapeId="0" xr:uid="{AB3F314B-D237-4C88-8E63-C36F14F33C0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87" authorId="0" shapeId="0" xr:uid="{15B6A7EB-4AB0-48FD-9477-3B6C443EFCB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87" authorId="0" shapeId="0" xr:uid="{3E7ABDC1-AD86-419E-A74D-6587922B183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87" authorId="0" shapeId="0" xr:uid="{8620C1F0-4376-46B4-88FB-24DC5F85800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89" authorId="0" shapeId="0" xr:uid="{1A3A53F9-B471-4222-A5CE-8DB2A61C2C62}">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89" authorId="0" shapeId="0" xr:uid="{62EA3FE9-BB78-4B1A-B9BF-C1609AE88F52}">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89" authorId="0" shapeId="0" xr:uid="{E1B238DF-0C96-41DD-9277-39E2894CF5D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89" authorId="0" shapeId="0" xr:uid="{4360B4DF-4F27-47E1-98E2-15C30E9C8E6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91" authorId="0" shapeId="0" xr:uid="{B95E380E-9BCC-4EB5-9900-D861C5A229DA}">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
現場内利用した場合は、３．建設副産物発生・搬出実績の「建設発生土」にも「現場内利用量」を入力してください。</t>
        </r>
      </text>
    </comment>
    <comment ref="DA91" authorId="0" shapeId="0" xr:uid="{D866D5A9-C21E-4F72-B2F4-C5E4B4F8F47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91" authorId="0" shapeId="0" xr:uid="{F185AAE2-06E8-4153-8C6E-F27A520DD3B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91" authorId="0" shapeId="0" xr:uid="{54DD5841-E3CE-438C-B334-897E3982F5C6}">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91" authorId="0" shapeId="0" xr:uid="{EB0F3B40-F534-424A-948C-1AF0118A8AA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93" authorId="0" shapeId="0" xr:uid="{6CE7E942-66F1-4BB2-B638-1C1D888AA06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93" authorId="0" shapeId="0" xr:uid="{289E785F-0EE1-4E66-975F-9587C2ADFAC7}">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93" authorId="0" shapeId="0" xr:uid="{2B9BA28A-0117-4DBC-B081-6B66BE7C53C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93" authorId="0" shapeId="0" xr:uid="{AF5B58E5-FC75-4A5F-AF44-B623FE80DF5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95" authorId="0" shapeId="0" xr:uid="{0C799A74-BD05-47B6-B178-70AB73A15BD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95" authorId="0" shapeId="0" xr:uid="{18DE2BF4-5561-4721-AA7C-57D453BBF37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95" authorId="0" shapeId="0" xr:uid="{A895BB8D-A3CC-4AD3-A092-909C55F90EE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95" authorId="0" shapeId="0" xr:uid="{7C962A54-C6E8-441D-85A6-BD864D5C85F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97" authorId="0" shapeId="0" xr:uid="{F743A561-6BCB-4F01-960E-D71802AB2707}">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
現場内利用した場合は、３．建設副産物発生・搬出実績の「建設発生土」にも「現場内利用量」を入力してください。</t>
        </r>
      </text>
    </comment>
    <comment ref="DA97" authorId="0" shapeId="0" xr:uid="{DF9CF1B0-6DFA-4F7B-8011-C9DAAE63608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97" authorId="0" shapeId="0" xr:uid="{47178C51-00BF-49FD-B4F9-24A1618A33E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97" authorId="0" shapeId="0" xr:uid="{6109F160-75F9-41DA-A2AE-1EE7F8C5364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97" authorId="0" shapeId="0" xr:uid="{836BFFAF-6109-4F0F-9309-8DD73B615F2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99" authorId="0" shapeId="0" xr:uid="{D9F56B3B-6017-4AD1-BA20-D6FF9CDD7BB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99" authorId="0" shapeId="0" xr:uid="{818D0489-203D-4CA3-A609-ED7E5E07344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99" authorId="0" shapeId="0" xr:uid="{DCB0B45A-EED0-4002-8A13-4B907173B67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99" authorId="0" shapeId="0" xr:uid="{84366232-A823-451B-83A2-16C8B9F8BA5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01" authorId="0" shapeId="0" xr:uid="{14AA6D4D-1B11-4448-89AA-27C6E01E1A0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01" authorId="0" shapeId="0" xr:uid="{70D483E9-D830-4245-96B8-58D31EF2530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01" authorId="0" shapeId="0" xr:uid="{F28201FD-152B-41D5-9FB5-C568FE40DBC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01" authorId="0" shapeId="0" xr:uid="{70D14FE8-D16E-42CA-87EE-BBB6F90389F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03" authorId="0" shapeId="0" xr:uid="{B024DAFB-83AB-4676-B3E9-A40D99937F0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03" authorId="0" shapeId="0" xr:uid="{7F862A8B-6BE2-4D1E-8926-47D03DD59EB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03" authorId="0" shapeId="0" xr:uid="{BC0A6383-3CF1-439C-A188-82EEAE56E7E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03" authorId="0" shapeId="0" xr:uid="{DBCF333B-73DA-4392-B56D-03302236F40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05" authorId="0" shapeId="0" xr:uid="{1A0697F0-E3C4-47F0-9665-09ECFDF70BB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05" authorId="0" shapeId="0" xr:uid="{25079100-676F-4D9C-88F9-AEE24251CD7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05" authorId="0" shapeId="0" xr:uid="{9E116AD6-3BF7-4C33-AC24-378D60369B8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05" authorId="0" shapeId="0" xr:uid="{947C0AB8-0690-4096-B384-31464993A5A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07" authorId="0" shapeId="0" xr:uid="{A4A473F5-E86D-4AAA-B044-E44D3AE4662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07" authorId="0" shapeId="0" xr:uid="{EB15F5B3-95D8-4156-8DF7-F2214F5F971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07" authorId="0" shapeId="0" xr:uid="{07994CA4-CA5D-4E6C-A9C4-385C9D728BD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07" authorId="0" shapeId="0" xr:uid="{71A25860-E7D5-489A-8A1C-2FEEC798DC8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20" authorId="0" shapeId="0" xr:uid="{B8446DA3-5EC9-4CE4-A8D8-9217A6DCFCA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20" authorId="0" shapeId="0" xr:uid="{23EFD50E-2025-4D10-B24F-4C981C38C802}">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0" authorId="0" shapeId="0" xr:uid="{BBD85448-C7C2-4080-93F6-57BBD94A6612}">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0" authorId="0" shapeId="0" xr:uid="{A65C0AB0-1B4A-4325-92D9-B00E29E8AF7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22" authorId="0" shapeId="0" xr:uid="{16B9BEB1-23BF-4FEB-98F6-DC34F5A6FD65}">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22" authorId="0" shapeId="0" xr:uid="{ACB8FE0D-BD15-43DE-AA0E-98E97E1E9258}">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2" authorId="0" shapeId="0" xr:uid="{401C0168-869F-438A-9F91-A6BC8E421E8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2" authorId="0" shapeId="0" xr:uid="{AE1BA7C8-9907-49EC-BCC8-A68C2C92933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24" authorId="0" shapeId="0" xr:uid="{DB127F9B-6684-47C2-9915-61295867F04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24" authorId="0" shapeId="0" xr:uid="{7AD94192-FB67-4D13-ACAE-10520B6B21D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4" authorId="0" shapeId="0" xr:uid="{194F0D07-A822-4933-810C-4871A0AB4DF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4" authorId="0" shapeId="0" xr:uid="{D46C9492-D002-4A4F-97C8-BD19CA7A475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26" authorId="0" shapeId="0" xr:uid="{F6E31DA3-302E-4A53-9A1E-AD26DC83907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26" authorId="0" shapeId="0" xr:uid="{5AC825E0-B387-4E10-AB7D-89F364C04AF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6" authorId="0" shapeId="0" xr:uid="{423164FC-0521-4872-B662-8596A53D7C6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6" authorId="0" shapeId="0" xr:uid="{07D8CCA0-1A67-4C1A-97C0-3E50289543F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28" authorId="0" shapeId="0" xr:uid="{14A0A7B2-4030-4C9A-8E8B-025041DCD7C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28" authorId="0" shapeId="0" xr:uid="{B6BE64FF-84ED-431A-B3BB-DE23FACD10F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8" authorId="0" shapeId="0" xr:uid="{000B22F3-BE06-4BBD-BA04-160BDF75333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8" authorId="0" shapeId="0" xr:uid="{8F2EC0F9-BE71-4405-8E40-5B10D2FEBEA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0" authorId="0" shapeId="0" xr:uid="{8095817D-F822-4BDF-92AF-91152B9392E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30" authorId="0" shapeId="0" xr:uid="{B2A5FB83-93CC-4807-956D-223F6F50094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0" authorId="0" shapeId="0" xr:uid="{996D1EB1-C1C7-4BB4-A4B7-8EE13C17097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0" authorId="0" shapeId="0" xr:uid="{0788098D-5438-400E-9FB9-339EB506825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2" authorId="0" shapeId="0" xr:uid="{56728425-5DFA-45F5-BE57-654D5D3B0BC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32" authorId="0" shapeId="0" xr:uid="{9C696B8A-2275-49CB-881E-986EE05A5B75}">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2" authorId="0" shapeId="0" xr:uid="{F4FB71CF-8727-4154-A73C-FFFC5DD46DF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2" authorId="0" shapeId="0" xr:uid="{82942639-C3A0-4A49-86C5-83A5B3C744A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4" authorId="0" shapeId="0" xr:uid="{13D711C6-2903-48CF-B36C-3149C183EF5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34" authorId="0" shapeId="0" xr:uid="{561C10FD-AAA4-430E-8F8A-84C98A80B4A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4" authorId="0" shapeId="0" xr:uid="{57A87882-6C08-43BA-A5BA-BCEA4DE98AD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4" authorId="0" shapeId="0" xr:uid="{A7F73AAE-F09D-4C9B-B8D0-3CDCD7BF94C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6" authorId="0" shapeId="0" xr:uid="{635C70D6-7266-40A4-9E91-1872555A6CE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36" authorId="0" shapeId="0" xr:uid="{6D920544-8263-4A35-80AF-719C06E6F59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6" authorId="0" shapeId="0" xr:uid="{972FD69F-76AE-4C84-9C1C-4088CF59C595}">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6" authorId="0" shapeId="0" xr:uid="{544C7AC1-9C7E-4E2D-AB5C-D54ECDC664E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8" authorId="0" shapeId="0" xr:uid="{6DBCAB60-9D3E-4B8C-A3E8-B5228757C83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38" authorId="0" shapeId="0" xr:uid="{D2F9F149-BFE6-4B67-97AA-544763B5EE85}">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8" authorId="0" shapeId="0" xr:uid="{E3C5CB98-1429-4894-9FDA-6A692465114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8" authorId="0" shapeId="0" xr:uid="{69F781D4-59C3-489B-9CED-797C21921D9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0" authorId="0" shapeId="0" xr:uid="{E9E5DD26-C90D-4A87-947D-952BF975105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40" authorId="0" shapeId="0" xr:uid="{320BC6E5-3BC3-4A48-A64B-F510DA011715}">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0" authorId="0" shapeId="0" xr:uid="{E1BFDC44-39BD-4258-9171-B040B7E2376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0" authorId="0" shapeId="0" xr:uid="{02849A10-030A-42F8-BC31-0B97BE707E7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2" authorId="0" shapeId="0" xr:uid="{F5ADEC4B-0759-41B1-AE76-795A259F0C3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42" authorId="0" shapeId="0" xr:uid="{0D552D55-25F1-4F49-9AF2-96FE7265B8D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2" authorId="0" shapeId="0" xr:uid="{75287894-3606-4356-8AA4-C40C81B7EE8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2" authorId="0" shapeId="0" xr:uid="{917E2030-00E2-4154-875E-F263B38D7B6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4" authorId="0" shapeId="0" xr:uid="{E5ADE303-07BC-402E-8D45-AD1C6F418688}">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44" authorId="0" shapeId="0" xr:uid="{DEBD96F3-2623-4693-9AF6-3D5FB75D9ED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4" authorId="0" shapeId="0" xr:uid="{19A747D2-8BEA-4B7E-A621-BE45F041978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4" authorId="0" shapeId="0" xr:uid="{F45C97A3-1BDE-4E41-9370-683F25CBEC1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6" authorId="0" shapeId="0" xr:uid="{F6C32D94-7F6D-43C2-B12A-2A3E74B5641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46" authorId="0" shapeId="0" xr:uid="{24313352-0E94-43FC-8AE8-D592C7E3961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6" authorId="0" shapeId="0" xr:uid="{1B71DE61-FB3E-48DD-BB2D-E79ACD8A719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6" authorId="0" shapeId="0" xr:uid="{C29D12CC-E96F-4849-8D7B-74A636F01ED2}">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8" authorId="0" shapeId="0" xr:uid="{D3575C49-E34B-4822-988F-FF6EFE81E96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48" authorId="0" shapeId="0" xr:uid="{6B2A045A-E878-4181-BAAE-C2F4A34B54E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8" authorId="0" shapeId="0" xr:uid="{D4AF0DD2-90B6-4707-9A65-338A5507419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8" authorId="0" shapeId="0" xr:uid="{808F0347-428A-485E-9CBD-90D44E3065D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0" authorId="0" shapeId="0" xr:uid="{64DB0B49-3A4E-4EFF-BF76-30F5C53484D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50" authorId="0" shapeId="0" xr:uid="{417A8B1E-6DB4-4E19-8640-D14FF422BDE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0" authorId="0" shapeId="0" xr:uid="{D6FEF7F4-0FE0-4876-A581-4AD94B8123E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0" authorId="0" shapeId="0" xr:uid="{62211EB9-FD76-47F3-A72E-477B82A0230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2" authorId="0" shapeId="0" xr:uid="{3E89ACCE-2DC4-4812-984C-B38236E0A535}">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52" authorId="0" shapeId="0" xr:uid="{E59DE133-6CE5-4B44-8287-ECC0E1650F1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2" authorId="0" shapeId="0" xr:uid="{3E409907-D29B-4102-8CF9-4D4F421218C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2" authorId="0" shapeId="0" xr:uid="{F987AD84-7CA5-4758-97C3-F737CC6DCF7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4" authorId="0" shapeId="0" xr:uid="{DFE66778-4085-41C8-8B6E-B116C86CAC9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54" authorId="0" shapeId="0" xr:uid="{29917558-2020-4C97-ADC4-1C582D56F33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4" authorId="0" shapeId="0" xr:uid="{34BC6C25-4A87-4B48-BB5A-7F37C13C220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4" authorId="0" shapeId="0" xr:uid="{F5F19510-A946-47AD-9E9D-1119F80AB5F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BY156" authorId="0" shapeId="0" xr:uid="{BAF4F383-40D7-47E0-B668-8314ED61FCC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6" authorId="0" shapeId="0" xr:uid="{AC675324-C170-4958-83BA-8F8F8A359F8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56" authorId="0" shapeId="0" xr:uid="{D802ED63-9F70-4583-A620-F80CB9E181C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6" authorId="0" shapeId="0" xr:uid="{51930F01-945A-4273-9009-0866C8A42BE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6" authorId="0" shapeId="0" xr:uid="{515931AB-9B17-4738-B3A4-833D113227B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8" authorId="0" shapeId="0" xr:uid="{F98D0060-F8EA-47FE-A7D1-A5F139089DB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58" authorId="0" shapeId="0" xr:uid="{6D3D635B-01FD-41A3-B999-468960F89E4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8" authorId="0" shapeId="0" xr:uid="{58202D09-F950-4A4E-9F6D-EB866F7046A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8" authorId="0" shapeId="0" xr:uid="{1901AC8A-2922-446E-9EB7-5C27F2A0884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60" authorId="0" shapeId="0" xr:uid="{01E387A8-8D91-4D2C-A1BE-C3B87EADC90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60" authorId="0" shapeId="0" xr:uid="{0CCBEBA5-E7A3-42B3-948B-C20B0D44B2A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60" authorId="0" shapeId="0" xr:uid="{E72456E0-BB51-4E53-A6FC-75936516B09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60" authorId="0" shapeId="0" xr:uid="{FCAFF85C-C096-48F5-BA5A-C14DDC04D4A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BY162" authorId="0" shapeId="0" xr:uid="{8B7E4376-367D-44D9-924D-466DB8D62F6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62" authorId="0" shapeId="0" xr:uid="{AEEC1696-1D19-4B73-A5E7-DA162BA60A3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62" authorId="0" shapeId="0" xr:uid="{87B35552-8C25-4962-96C8-483D6C4F7F5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62" authorId="0" shapeId="0" xr:uid="{DA291048-E20B-4E66-A8BB-D46E8BC6ADA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62" authorId="0" shapeId="0" xr:uid="{7A1E59EB-F660-4668-B73D-A25C73C6AAF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64" authorId="0" shapeId="0" xr:uid="{D9982B6A-C303-47EA-93D7-2CF272E3498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64" authorId="0" shapeId="0" xr:uid="{DB5DC6CE-D4CE-490F-BD37-95D452178C5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64" authorId="0" shapeId="0" xr:uid="{1FD8AE36-F827-48CC-B3B4-41C86BAE8BF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64" authorId="0" shapeId="0" xr:uid="{7CBC95B3-798E-484A-A236-5FA733573D5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66" authorId="0" shapeId="0" xr:uid="{B71FB4B7-E3C3-41A8-BB86-5935F2027C5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66" authorId="0" shapeId="0" xr:uid="{5D8F0783-749C-4DD2-AECE-96D493BE49F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66" authorId="0" shapeId="0" xr:uid="{E1E083FE-961E-43DD-9ED4-F8F52BED600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66" authorId="0" shapeId="0" xr:uid="{2D40F3E9-FAEB-4EB8-8D60-C70EB220A6D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AG168" authorId="0" shapeId="0" xr:uid="{0FD89A7E-2922-46CB-AAE5-C83885DB060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68" authorId="0" shapeId="0" xr:uid="{0D4FFA01-48E4-44AC-A261-7809CD23558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68" authorId="0" shapeId="0" xr:uid="{E53BE3B9-82BA-4CE0-8B2D-D8604A4C9D3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68" authorId="0" shapeId="0" xr:uid="{C34CFEB1-4510-49AF-A789-6D1642D34ED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68" authorId="0" shapeId="0" xr:uid="{68CF03FA-C4AE-4110-B9DE-68D0C2AC1BE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0" authorId="0" shapeId="0" xr:uid="{CD297914-9C99-4852-A42E-B1BA71AC25A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70" authorId="0" shapeId="0" xr:uid="{72072BC2-F560-4CE5-88CF-35788809BF9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0" authorId="0" shapeId="0" xr:uid="{71B59C01-678A-414F-91A5-973181C458B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0" authorId="0" shapeId="0" xr:uid="{68D85C40-DA65-4DBB-A760-6F67FF77A71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2" authorId="0" shapeId="0" xr:uid="{C2A7BD61-AD75-466B-8003-362B9ECA0346}">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72" authorId="0" shapeId="0" xr:uid="{4533BFEB-B1CF-478A-A290-93BCB9E7A7B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2" authorId="0" shapeId="0" xr:uid="{64A2B44C-6373-4C65-A10D-D52F7AAE48D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2" authorId="0" shapeId="0" xr:uid="{D9E03754-D9EB-44AD-B7B2-7A940F6A1C2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174" authorId="0" shapeId="0" xr:uid="{B1C824B1-EC8A-4601-9CBE-913AC3CE320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4" authorId="0" shapeId="0" xr:uid="{C258454D-D783-4667-95E1-EA05B11724C7}">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74" authorId="0" shapeId="0" xr:uid="{527EC929-D5B8-47BE-9C23-BD21C81883B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4" authorId="0" shapeId="0" xr:uid="{2C4CD596-6FA1-477D-A03D-0FC8DEE916C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4" authorId="0" shapeId="0" xr:uid="{1E318691-6037-4AA0-8E9E-C185B9834E9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6" authorId="0" shapeId="0" xr:uid="{9FA6D50C-90BA-4DA3-96C5-9F6FEA637F3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76" authorId="0" shapeId="0" xr:uid="{360B587D-09B9-4C14-949A-20FFA321B3E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6" authorId="0" shapeId="0" xr:uid="{403EF8B2-AE94-4010-93DC-BEF91244EAF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6" authorId="0" shapeId="0" xr:uid="{DEB377A6-6740-4AC8-8DA8-04537FC33626}">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8" authorId="0" shapeId="0" xr:uid="{7FE7EFE4-2806-43AE-B122-0B683E6300A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78" authorId="0" shapeId="0" xr:uid="{36471022-AE58-4B6A-99AB-61989AEB761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8" authorId="0" shapeId="0" xr:uid="{C81FD6C0-5C41-4DA2-9B87-3E977D062968}">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8" authorId="0" shapeId="0" xr:uid="{998A62E7-B0CA-4DEF-AC8C-2EEC45CB733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C180" authorId="0" shapeId="0" xr:uid="{8C13C30D-F4E4-42AB-92F8-55DAC150F8D2}">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180" authorId="0" shapeId="0" xr:uid="{DC1F78DE-EE57-4453-9EC9-160D873B2DB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186" authorId="0" shapeId="0" xr:uid="{6F8E0EA3-220A-4C1B-99B1-54D95154982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86" authorId="0" shapeId="0" xr:uid="{F644627C-7DA6-4428-8578-1C69B1131C56}">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86" authorId="0" shapeId="0" xr:uid="{EE854F8E-7E30-4756-8FA8-F8CEFA8CA7E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86" authorId="0" shapeId="0" xr:uid="{0353ACD1-F082-40DC-81B8-982D04DF623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86" authorId="0" shapeId="0" xr:uid="{8BD4A5B5-C938-44F1-9876-CC14DEBF546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88" authorId="0" shapeId="0" xr:uid="{10CCB94E-F05C-4DA2-93CC-83397EA78E6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88" authorId="0" shapeId="0" xr:uid="{C62759FA-EB9A-4F73-B289-832E02A9792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88" authorId="0" shapeId="0" xr:uid="{E01E3F83-E8F6-4A79-9124-65FE7C582EF2}">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88" authorId="0" shapeId="0" xr:uid="{3AFA5308-CE00-42AD-8C96-93CB9FA7942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90" authorId="0" shapeId="0" xr:uid="{A2E2B666-BD16-4B27-9B64-BBC6BB4DEB3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90" authorId="0" shapeId="0" xr:uid="{26832C2B-A244-45D4-8ECE-B6C41CCAFA22}">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90" authorId="0" shapeId="0" xr:uid="{0C66FC3A-8841-4007-9CB1-0AB444A5D52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90" authorId="0" shapeId="0" xr:uid="{C9F98AF3-E91B-479C-BBEE-E568A7B262C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AR214" authorId="0" shapeId="0" xr:uid="{089356EB-D8B1-4B62-A5D1-F68C2480755B}">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CN214" authorId="0" shapeId="0" xr:uid="{13A4AF8B-DB70-4638-AF10-84B9379A49C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GF214" authorId="0" shapeId="0" xr:uid="{AC0CBAF5-773E-4429-866F-C3672CB85F0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KL214" authorId="0" shapeId="0" xr:uid="{235EB666-5248-4DAD-9D3F-F0C1B49C8BA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OR214" authorId="0" shapeId="0" xr:uid="{D7BF4B1C-A376-4716-9DAB-C2D97E1E5C9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CN216" authorId="0" shapeId="0" xr:uid="{CDC35597-D506-473D-AB22-A4D5E8276C1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GF216" authorId="0" shapeId="0" xr:uid="{2D0C45A0-BEBC-459C-9E58-409FE0FA971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KL216" authorId="0" shapeId="0" xr:uid="{C0F99333-B413-4CB1-9BDA-870490B1477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OR216" authorId="0" shapeId="0" xr:uid="{DF19FC42-65E6-4579-A243-372670DE9E4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CN218" authorId="0" shapeId="0" xr:uid="{AA04D190-1674-4BB6-BEA9-383C045A5BE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GF218" authorId="0" shapeId="0" xr:uid="{0F5F15A9-7818-4269-84B7-8A4E9E32CF0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KL218" authorId="0" shapeId="0" xr:uid="{84C24ECA-122E-41C8-AA55-DB1B33D4C98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OR218" authorId="0" shapeId="0" xr:uid="{C73F9635-193B-45FA-BC51-99BD081DCB9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AR220" authorId="0" shapeId="0" xr:uid="{C48D56F7-1854-49B6-876C-76F8AA9DC96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CN220" authorId="0" shapeId="0" xr:uid="{D59C7206-E79D-427E-A314-52815F8B42A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GF220" authorId="0" shapeId="0" xr:uid="{5D149574-A528-420F-9A50-BAC94680193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KL220" authorId="0" shapeId="0" xr:uid="{373E96E9-C4F2-4E18-920C-D54901268351}">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OR220" authorId="0" shapeId="0" xr:uid="{F2990F56-4351-4D75-9D0B-EACC9217138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CN222" authorId="0" shapeId="0" xr:uid="{8E535D88-32BA-4B8B-AF8B-AA87F7D4CBD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GF222" authorId="0" shapeId="0" xr:uid="{6F8B73C6-295A-416F-90AA-0CAE43DC318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KL222" authorId="0" shapeId="0" xr:uid="{6B3AF949-EACE-4482-885C-AD3A7F7F589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OR222" authorId="0" shapeId="0" xr:uid="{10B6AD29-9FF2-426F-992E-F6E99E4DAF0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CN224" authorId="0" shapeId="0" xr:uid="{2CABC191-10D2-4163-A845-160C11B319C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GF224" authorId="0" shapeId="0" xr:uid="{2BD3D8D6-F9A5-40BE-B627-D0F57493A02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KL224" authorId="0" shapeId="0" xr:uid="{201C4BDF-6FB6-477E-9BDE-147E4A2F436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OR224" authorId="0" shapeId="0" xr:uid="{08AFE760-CAD9-4167-A4D4-D3A72BB729F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AR226" authorId="0" shapeId="0" xr:uid="{5BDC6285-4D0A-4B9B-82AC-9D19779DD3C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CN226" authorId="0" shapeId="0" xr:uid="{A8ADA573-AE7B-4F36-B216-999885CAD95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26" authorId="0" shapeId="0" xr:uid="{38BC3FA8-E5CA-4679-8EFE-C0DBE797C85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KL226" authorId="0" shapeId="0" xr:uid="{222ED902-E283-4AFA-90A0-BBC307889A8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OR226" authorId="0" shapeId="0" xr:uid="{B1F27FA3-D8D7-4D53-8611-445E61596F5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CN228" authorId="0" shapeId="0" xr:uid="{E4F19DF3-86AD-433A-92E5-C428384B852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28" authorId="0" shapeId="0" xr:uid="{50A40C94-F29F-46D0-83E7-64A7D5E19B2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KL228" authorId="0" shapeId="0" xr:uid="{DB4C541A-E5F3-4537-8962-DD03B035D44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OR228" authorId="0" shapeId="0" xr:uid="{0330808B-F575-4A03-B4DC-585C4046F56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CN230" authorId="0" shapeId="0" xr:uid="{9058F73D-DBC0-4530-BFCF-7A233B0CC14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30" authorId="0" shapeId="0" xr:uid="{C167AA1B-BE92-4850-B45B-990F5087D39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KL230" authorId="0" shapeId="0" xr:uid="{5BB79D88-D7B2-407E-9E07-F7F1A185464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OR230" authorId="0" shapeId="0" xr:uid="{42542B36-99A9-4F90-8383-35B66752B57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AR232" authorId="0" shapeId="0" xr:uid="{F0D37FC9-D9E6-436A-81BD-DA455ABD39B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CN232" authorId="0" shapeId="0" xr:uid="{053B2760-8191-4BA6-AC8D-1D2ECCDE8A8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32" authorId="0" shapeId="0" xr:uid="{2417EC08-7FA1-4CBD-9BA2-42B7AEDBA8A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KL232" authorId="0" shapeId="0" xr:uid="{AEF8C45A-BB03-4E7E-B8C8-E3C8F9BE297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OR232" authorId="0" shapeId="0" xr:uid="{6035A3E5-9F8B-45B1-89B8-256A2ADB6CB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CN234" authorId="0" shapeId="0" xr:uid="{8B4819D3-D95E-484F-85B7-799ED429D43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34" authorId="0" shapeId="0" xr:uid="{E95C7492-C1D6-4568-AECB-6B26D1EFA451}">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KL234" authorId="0" shapeId="0" xr:uid="{6F37283F-05D1-456B-B363-9CC359AEB0D1}">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OR234" authorId="0" shapeId="0" xr:uid="{768B3ACE-5601-4E4D-BDC3-02D1CFD71DD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CN236" authorId="0" shapeId="0" xr:uid="{72BA3B14-943A-4E09-9CE2-4B05E5880C6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36" authorId="0" shapeId="0" xr:uid="{0F1AF785-0F64-466E-B222-AADD3AA1D83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KL236" authorId="0" shapeId="0" xr:uid="{82E18039-6E2B-4F8A-95DA-983002C5155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OR236" authorId="0" shapeId="0" xr:uid="{F429DB2A-3D0F-468A-8226-2D19646DD33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AR238" authorId="0" shapeId="0" xr:uid="{8F4E9970-1864-45E9-9E5B-4CA4825847E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BF238" authorId="0" shapeId="0" xr:uid="{CA8D9F19-B25C-408A-AF23-19889A030AC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小数点第三位まで力できます。
（参考重量換算係数）
　荷積み状態＝１．４トン/ｍ３
　実体積　　　＝１．４トン/ｍ３</t>
        </r>
      </text>
    </comment>
    <comment ref="CN238" authorId="0" shapeId="0" xr:uid="{E39FB9D7-D4CC-422D-B310-9D1E63AE1D6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GF238" authorId="0" shapeId="0" xr:uid="{0B9F0A29-31C4-4D0F-A330-9A9BE645795B}">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KL238" authorId="0" shapeId="0" xr:uid="{A42BF408-6EFE-4EE9-B2F9-E24DB2F15D7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OR238" authorId="0" shapeId="0" xr:uid="{D7CC3396-C186-408C-B6D4-5315EF9C561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CN240" authorId="0" shapeId="0" xr:uid="{9A5E8821-D7B7-45CF-A0A9-677AA78B70B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GF240" authorId="0" shapeId="0" xr:uid="{4AB8F7BD-14AC-4DCF-800F-86596CB4119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KL240" authorId="0" shapeId="0" xr:uid="{6DD00BC4-FA4D-48CD-BDAD-D626BB1A909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OR240" authorId="0" shapeId="0" xr:uid="{6A8DDF6B-5287-41B8-8CFF-12CE6F2E88C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CN242" authorId="0" shapeId="0" xr:uid="{D86787B3-A489-492E-A16C-A669AEC99D2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GF242" authorId="0" shapeId="0" xr:uid="{31FFF3B6-64A5-4C02-82B5-B12A20B2496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KL242" authorId="0" shapeId="0" xr:uid="{00514847-F66B-4A4A-8E66-BB31091A756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OR242" authorId="0" shapeId="0" xr:uid="{3ECEE5F8-F760-4BAC-95E4-CCA6D426300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CN244" authorId="0" shapeId="0" xr:uid="{C9227C7B-7066-4112-851D-F0637468408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44" authorId="0" shapeId="0" xr:uid="{157818EB-FE58-4A83-A078-E34FB5724991}">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KL244" authorId="0" shapeId="0" xr:uid="{E9CB6F28-D0D7-4EDF-921D-7D96440A3E7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OR244" authorId="0" shapeId="0" xr:uid="{2C57D846-581B-43EC-9100-AEBAB1A7B63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CN246" authorId="0" shapeId="0" xr:uid="{03256D94-BE9C-4C45-97A0-028D20348B9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46" authorId="0" shapeId="0" xr:uid="{205D091E-A472-4B41-8AB0-63A67CF055E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KL246" authorId="0" shapeId="0" xr:uid="{4F6746E3-8185-44A0-947A-EBCB44D6CF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OR246" authorId="0" shapeId="0" xr:uid="{9B359502-7D21-45FB-ADF3-B5BB9A58EEE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CN248" authorId="0" shapeId="0" xr:uid="{10E1B3F3-11B6-4FA2-B8B7-0A2C51936D5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48" authorId="0" shapeId="0" xr:uid="{977F19AC-77F4-4960-A46F-FC5DD04DD1F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KL248" authorId="0" shapeId="0" xr:uid="{EA98C432-F4C1-4392-B3D0-DA809AF30DF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OR248" authorId="0" shapeId="0" xr:uid="{6CB7D5A0-A4F9-4A9A-8825-D44AFE2B07A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CN250" authorId="0" shapeId="0" xr:uid="{E7404EF9-261F-47CD-A2DE-E2FB3F32978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GF250" authorId="0" shapeId="0" xr:uid="{367FAF83-3150-4EA6-8D2E-62C2614983E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KL250" authorId="0" shapeId="0" xr:uid="{72D67512-8EAE-43B2-8AEA-FCDAD2C04A1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OR250" authorId="0" shapeId="0" xr:uid="{5C82DFF7-C17C-40EF-8C68-9D2957406BE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CN252" authorId="0" shapeId="0" xr:uid="{913B2E8B-B1F2-44C8-A4B1-3130E7B6FFE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GF252" authorId="0" shapeId="0" xr:uid="{055401E1-7A65-4D65-A26D-61A4F210AE7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KL252" authorId="0" shapeId="0" xr:uid="{A175552C-362E-45E0-846D-A6D1A2D2E96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OR252" authorId="0" shapeId="0" xr:uid="{213B54E9-1CA5-4BFB-A3DC-C356A4E94F7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CN254" authorId="0" shapeId="0" xr:uid="{3F00483E-F430-407B-8790-DE38B6EC7BB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GF254" authorId="0" shapeId="0" xr:uid="{055A86A1-1578-4DC3-9441-A5DE81116CF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KL254" authorId="0" shapeId="0" xr:uid="{B6EB542D-DE2A-4AB2-BB80-7B0E0F9D710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OR254" authorId="0" shapeId="0" xr:uid="{CE17B05A-A938-4160-81B3-6641DDF2CBB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CN256" authorId="0" shapeId="0" xr:uid="{2DCF368E-3AD0-43CA-8D62-66B229848B3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GF256" authorId="0" shapeId="0" xr:uid="{F75196EA-6E80-4263-8AD7-A4D2A39F447B}">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KL256" authorId="0" shapeId="0" xr:uid="{13108C1B-43AA-4886-A8B6-91D4E2959B6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OR256" authorId="0" shapeId="0" xr:uid="{FED8BA2D-6DAA-4A30-B086-A0BD556390E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CN258" authorId="0" shapeId="0" xr:uid="{8F76CCF1-1AB8-4501-A0AF-7D13F5259AB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GF258" authorId="0" shapeId="0" xr:uid="{C9E95267-6CDB-4163-8B96-1DD07A799DD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KL258" authorId="0" shapeId="0" xr:uid="{2732EAC1-3698-42E6-9483-520D96646FA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OR258" authorId="0" shapeId="0" xr:uid="{B677E43E-77E5-4B2F-BECF-6CF3C9581E4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CN260" authorId="0" shapeId="0" xr:uid="{1DBAED8F-DE9C-4871-A503-A2EC006A14D1}">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GF260" authorId="0" shapeId="0" xr:uid="{53BA2F8B-10EE-475F-AB4D-71134A6EE6A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KL260" authorId="0" shapeId="0" xr:uid="{2DDD7ADF-996E-43C7-8737-1290C8A6E41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OR260" authorId="0" shapeId="0" xr:uid="{0F3DDD89-0934-45A1-B71A-D5D2C75E53E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CN262" authorId="0" shapeId="0" xr:uid="{6F46D7A9-3303-4561-8E7F-EBE3A8DD7D9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GF262" authorId="0" shapeId="0" xr:uid="{C170D795-1DFD-44C9-AB36-CEF00AA6043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KL262" authorId="0" shapeId="0" xr:uid="{CE6405E3-18D8-4E6D-8EB7-E66CC6F0177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OR262" authorId="0" shapeId="0" xr:uid="{2659204C-47DE-4D30-A8A7-D6260ECD914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CN264" authorId="0" shapeId="0" xr:uid="{3E7FF68A-A992-48BE-9D0E-78BE306F8BF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GF264" authorId="0" shapeId="0" xr:uid="{CB73CEFA-E8AF-4664-92D6-77F5F282113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KL264" authorId="0" shapeId="0" xr:uid="{6600E895-8B79-499A-87DA-35DFABC0D66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OR264" authorId="0" shapeId="0" xr:uid="{87002A29-92D7-45C7-8744-35D8F8ECAE9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CN266" authorId="0" shapeId="0" xr:uid="{2E62E613-1B1A-4346-8013-C92BC97626B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GF266" authorId="0" shapeId="0" xr:uid="{45F193EA-D586-4C32-8C51-9A8649B3389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KL266" authorId="0" shapeId="0" xr:uid="{A4429A6F-91F2-446B-9B92-B38B51BD225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OR266" authorId="0" shapeId="0" xr:uid="{66F4C633-FB4E-40D3-91DB-D37E0DCCBD5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CN268" authorId="0" shapeId="0" xr:uid="{52EE5C2F-E908-4700-8572-9F705013EB1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GF268" authorId="0" shapeId="0" xr:uid="{49A5AAF3-D18F-4501-B5E7-3B786D04C9E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KL268" authorId="0" shapeId="0" xr:uid="{52877208-6C62-4F17-88EA-6F9E541ECED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OR268" authorId="0" shapeId="0" xr:uid="{32E36A78-EEA2-48A3-BF3B-60EB157FC53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CN270" authorId="0" shapeId="0" xr:uid="{DDE7C9BB-8AED-4C14-9369-0E98DE143C0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GF270" authorId="0" shapeId="0" xr:uid="{FA735185-F036-4FCD-B138-E0D44F028BFB}">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KL270" authorId="0" shapeId="0" xr:uid="{DDB0FB8D-1466-414E-9CE6-23347387A90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OR270" authorId="0" shapeId="0" xr:uid="{7969D4D0-FEDC-4A1F-B872-8EDBAABAA99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CN272" authorId="0" shapeId="0" xr:uid="{5D2E5770-3CC5-46B5-8C1D-FEE08538544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GF272" authorId="0" shapeId="0" xr:uid="{6212CE78-FE09-49F6-BCD4-A03D0F879D2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KL272" authorId="0" shapeId="0" xr:uid="{C7FAB163-E94A-4D17-A56E-DD5E7E65C5FB}">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OR272" authorId="0" shapeId="0" xr:uid="{55E183E7-DEF2-4A61-9079-BFB97C4E340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CN274" authorId="0" shapeId="0" xr:uid="{E6208AB3-50DB-43E1-BCB8-7B4E7CA5AB9B}">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74" authorId="0" shapeId="0" xr:uid="{C8E26682-8BE4-4CDE-AB6F-92E765D6A25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KL274" authorId="0" shapeId="0" xr:uid="{96C90564-CC44-49A7-AD57-D77C5306C07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OR274" authorId="0" shapeId="0" xr:uid="{C48CA756-3D16-4CB4-A722-F378847DE56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CN276" authorId="0" shapeId="0" xr:uid="{E2378361-F284-49E9-A42E-1034FCB652C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76" authorId="0" shapeId="0" xr:uid="{6E0B3F62-C39F-4988-A6B3-3CAB60A41F2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KL276" authorId="0" shapeId="0" xr:uid="{45A41CA3-993C-45F8-BA02-7A6CB24E84A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OR276" authorId="0" shapeId="0" xr:uid="{362D3C61-E1A9-4772-8A13-E2B5D025792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CN278" authorId="0" shapeId="0" xr:uid="{52B92A89-C25F-41B4-85C9-4DAA952DD06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78" authorId="0" shapeId="0" xr:uid="{FF34426C-9D5A-4466-B49F-A7D12CD2090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KL278" authorId="0" shapeId="0" xr:uid="{F439E44A-7B55-4DCC-BD08-19DD4E1A943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OR278" authorId="0" shapeId="0" xr:uid="{B0BAC82A-E35C-45BC-B02A-D09E684FE60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CN280" authorId="0" shapeId="0" xr:uid="{74C42EB8-CB3A-448A-921A-6B153CEAC5B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GF280" authorId="0" shapeId="0" xr:uid="{32C4315D-4515-4F53-A3CE-0BF5178665A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KL280" authorId="0" shapeId="0" xr:uid="{AD0A5BF6-9276-4F7D-B5BC-C46D2010A21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OR280" authorId="0" shapeId="0" xr:uid="{96AEE8BB-6954-414D-884F-B279FABA3FC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CN282" authorId="0" shapeId="0" xr:uid="{285D63E2-9155-46B8-AD05-654A88CBCE3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GF282" authorId="0" shapeId="0" xr:uid="{935F5352-F000-439E-A33D-3530336E58A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KL282" authorId="0" shapeId="0" xr:uid="{8EDEEFDE-54E6-4F76-A070-DAF89019BC0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OR282" authorId="0" shapeId="0" xr:uid="{B2828536-EF30-48C5-8CAB-D99327243E81}">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CN284" authorId="0" shapeId="0" xr:uid="{EE277246-85A7-4F8B-9D37-6727915ACAE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GF284" authorId="0" shapeId="0" xr:uid="{F8D2BA07-FFC4-4808-8D0B-36B2105D89D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KL284" authorId="0" shapeId="0" xr:uid="{64867021-3642-4C34-AD95-6F4AA63DD1E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OR284" authorId="0" shapeId="0" xr:uid="{8AF0A7CC-7B81-4743-A525-B39EAE9F598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AR304" authorId="0" shapeId="0" xr:uid="{6D592254-3CAC-4B23-98B7-17829DB94D21}">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
２．建設資材利用実績の現場内利用量（B）との整合をとってください。</t>
        </r>
      </text>
    </comment>
    <comment ref="BY304" authorId="0" shapeId="0" xr:uid="{A5DE7D14-71BE-4D24-B92F-DC3D95E2FAEA}">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04" authorId="0" shapeId="0" xr:uid="{68D8435A-645A-43E8-8D35-98280FC6AF3B}">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04" authorId="0" shapeId="0" xr:uid="{CD34DB98-A514-4F15-886D-8682E4BA26A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04" authorId="0" shapeId="0" xr:uid="{E1D8A3F5-7D66-4ABC-969D-D91663E35519}">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06" authorId="0" shapeId="0" xr:uid="{69FE98A5-1588-4931-9262-81915863DE99}">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06" authorId="0" shapeId="0" xr:uid="{1445EE04-06B3-4016-BEB8-B2B802E3F54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06" authorId="0" shapeId="0" xr:uid="{042370FC-92BF-4980-8AA6-0D248F626837}">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06" authorId="0" shapeId="0" xr:uid="{8EAA74D1-E1B8-4AEB-9B85-DB2C8829BB9F}">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08" authorId="0" shapeId="0" xr:uid="{34ECBD87-48DA-4C98-91DA-F619FFCE35AB}">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08" authorId="0" shapeId="0" xr:uid="{869BE2B5-2678-4CFB-99EF-AEB2BBF863BE}">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08" authorId="0" shapeId="0" xr:uid="{55AE52E6-D31C-458D-BB67-C09F75D211B0}">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08" authorId="0" shapeId="0" xr:uid="{B908BD09-2822-4738-8F88-224BE0731F19}">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AR310" authorId="0" shapeId="0" xr:uid="{BD91D8CE-B0FB-4225-B3BC-1D48B01AB16E}">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
２．建設資材利用実績の現場内利用量（B）との整合をとってください。</t>
        </r>
      </text>
    </comment>
    <comment ref="BY310" authorId="0" shapeId="0" xr:uid="{3014F300-35ED-4701-AB97-3E8D8678662E}">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10" authorId="0" shapeId="0" xr:uid="{116AF504-D859-46C2-BE10-42666B48C015}">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10" authorId="0" shapeId="0" xr:uid="{FF1111B4-E448-46D3-AD50-6812D0CCCD12}">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10" authorId="0" shapeId="0" xr:uid="{8176FE16-3C34-4EAD-8849-4A4DAD58122F}">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12" authorId="0" shapeId="0" xr:uid="{3674CE2E-852D-4C4F-B1CF-AA203DB745E5}">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12" authorId="0" shapeId="0" xr:uid="{CF473331-3A0B-42B8-BE77-ED07F09F7EF7}">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12" authorId="0" shapeId="0" xr:uid="{F1C927E5-8C6C-4C85-829D-10A9FA7CFF7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12" authorId="0" shapeId="0" xr:uid="{1016B5F5-AE2F-4BD1-86B4-12479B3D91A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14" authorId="0" shapeId="0" xr:uid="{EC2D1CA1-3268-4006-B5F7-2DB7EC785AD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14" authorId="0" shapeId="0" xr:uid="{DA272F7C-0A5B-42C3-AA76-B6EF69D084A6}">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14" authorId="0" shapeId="0" xr:uid="{D3EBB479-90F1-4255-857F-BDBECFD3EE6D}">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14" authorId="0" shapeId="0" xr:uid="{8F797D8E-D16D-4685-9D66-5D47FC79DA53}">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AR316" authorId="0" shapeId="0" xr:uid="{4FDA1903-6F59-4E49-85DB-BBC43AE4399D}">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
２．建設資材利用実績の現場内利用量（B）との整合をとってください。</t>
        </r>
      </text>
    </comment>
    <comment ref="BY316" authorId="0" shapeId="0" xr:uid="{DADF9802-20A7-439D-9BEE-728F700E315A}">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16" authorId="0" shapeId="0" xr:uid="{241869B5-AD51-404A-8BF1-24609C34BD1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16" authorId="0" shapeId="0" xr:uid="{163E6CD8-997E-4024-A9E5-2DBA4D1BFE15}">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16" authorId="0" shapeId="0" xr:uid="{5B62E22A-BEED-4DCD-9AFF-9947747749B3}">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18" authorId="0" shapeId="0" xr:uid="{68932850-7A4C-4445-8111-9D15189DE849}">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18" authorId="0" shapeId="0" xr:uid="{B01E7F2F-648F-45C8-977B-3FD9B91AE2F3}">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18" authorId="0" shapeId="0" xr:uid="{CA719012-15E3-4461-B46B-13800EA64106}">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18" authorId="0" shapeId="0" xr:uid="{2A52F2A3-806B-4D1A-A5B1-E04211D33032}">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20" authorId="0" shapeId="0" xr:uid="{C1056C32-86E2-4B85-8370-4BE062E2FD96}">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20" authorId="0" shapeId="0" xr:uid="{70B7FB0C-468A-4F3B-9224-A2902CD5E387}">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20" authorId="0" shapeId="0" xr:uid="{A72D2613-C37F-4D5E-9A8C-7877CF95E972}">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20" authorId="0" shapeId="0" xr:uid="{71C61BEF-7F0B-4D3F-887C-86B22036C80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AR322" authorId="0" shapeId="0" xr:uid="{C8F1E0C6-9FAB-4841-B14F-64313488572A}">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
２．建設資材利用実績の現場内利用量（B）との整合をとってください。</t>
        </r>
      </text>
    </comment>
    <comment ref="BY322" authorId="0" shapeId="0" xr:uid="{37E5F9DB-D203-4A08-8D07-758A46EF9DEE}">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22" authorId="0" shapeId="0" xr:uid="{221C2221-A5C9-493F-9921-68EA67E2286D}">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22" authorId="0" shapeId="0" xr:uid="{6CA19749-EFC7-4466-A607-7A28147BB0D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22" authorId="0" shapeId="0" xr:uid="{BF32017D-9E14-400B-A3FA-BFE009DE3B74}">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24" authorId="0" shapeId="0" xr:uid="{F3DD5FFD-DB55-4A6A-A749-061E051A2ED4}">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24" authorId="0" shapeId="0" xr:uid="{CE8093AF-B0C7-4CE0-BAC2-1CDF1D40D3D5}">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24" authorId="0" shapeId="0" xr:uid="{4407EA38-B3AF-4C07-B409-EE6980026C60}">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24" authorId="0" shapeId="0" xr:uid="{271BBF6D-7F04-429D-926C-870585BA658A}">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26" authorId="0" shapeId="0" xr:uid="{B5FFDCAD-CC47-46AF-88EB-C993729AE76E}">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26" authorId="0" shapeId="0" xr:uid="{DE85489D-1BD9-4B08-A08A-7BEADB752C92}">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26" authorId="0" shapeId="0" xr:uid="{A92945D6-ADF4-4B17-8170-2800DEA8E14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26" authorId="0" shapeId="0" xr:uid="{186C822B-7F7A-40B8-83A5-A0C96815C579}">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AR328" authorId="0" shapeId="0" xr:uid="{33DCFDE5-5D26-475D-8156-44AB3C88EA35}">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
２．建設資材利用実績の現場内利用量（B）との整合をとってください。</t>
        </r>
      </text>
    </comment>
    <comment ref="BY328" authorId="0" shapeId="0" xr:uid="{1087FF60-C9BD-4278-B517-49BF7E678C48}">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28" authorId="0" shapeId="0" xr:uid="{95408720-0243-4BC3-81F6-2E317E1E0964}">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28" authorId="0" shapeId="0" xr:uid="{F08CB729-C130-48FF-8AD7-EA8FBC9FD972}">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28" authorId="0" shapeId="0" xr:uid="{2250D8CF-30FA-4290-8E20-9FD6E1A5B9D4}">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30" authorId="0" shapeId="0" xr:uid="{F7D99AFA-EA29-4446-8793-4C8E2FF8A068}">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30" authorId="0" shapeId="0" xr:uid="{AB256EA9-A4F5-415D-A12F-FFDF88B55BAF}">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30" authorId="0" shapeId="0" xr:uid="{7035E9C7-C93B-43B4-A12E-C0FCD30714A0}">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30" authorId="0" shapeId="0" xr:uid="{CC069244-904D-4E57-8C08-8D962943ACD5}">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32" authorId="0" shapeId="0" xr:uid="{2E04FCE4-07C4-4D53-8435-A40384DADDD2}">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32" authorId="0" shapeId="0" xr:uid="{9E942B7A-476F-4BEB-938B-195C9FD47A38}">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32" authorId="0" shapeId="0" xr:uid="{3C394D67-8590-4589-89C9-7580BF34D4FA}">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32" authorId="0" shapeId="0" xr:uid="{49C9C9E3-29C7-423B-A2EF-5736526DC00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List>
</comments>
</file>

<file path=xl/sharedStrings.xml><?xml version="1.0" encoding="utf-8"?>
<sst xmlns="http://schemas.openxmlformats.org/spreadsheetml/2006/main" count="15504" uniqueCount="9872">
  <si>
    <t/>
  </si>
  <si>
    <t>利用量・搬出先調査票（利用量調査）</t>
    <rPh sb="0" eb="2">
      <t>リヨウ</t>
    </rPh>
    <rPh sb="2" eb="3">
      <t>リョウ</t>
    </rPh>
    <rPh sb="4" eb="6">
      <t>ハンシュツ</t>
    </rPh>
    <rPh sb="6" eb="7">
      <t>サキ</t>
    </rPh>
    <rPh sb="7" eb="9">
      <t>チョウサ</t>
    </rPh>
    <rPh sb="9" eb="10">
      <t>ヒョウ</t>
    </rPh>
    <rPh sb="11" eb="13">
      <t>リヨウ</t>
    </rPh>
    <rPh sb="13" eb="14">
      <t>リョウ</t>
    </rPh>
    <rPh sb="14" eb="16">
      <t>チョウサ</t>
    </rPh>
    <phoneticPr fontId="5"/>
  </si>
  <si>
    <t>建築工事用</t>
    <rPh sb="0" eb="2">
      <t>ケンチク</t>
    </rPh>
    <rPh sb="2" eb="4">
      <t>コウジドコウジ</t>
    </rPh>
    <phoneticPr fontId="5"/>
  </si>
  <si>
    <t>請 負 会 社 名</t>
  </si>
  <si>
    <t>記入年月日</t>
  </si>
  <si>
    <t>年</t>
    <rPh sb="0" eb="1">
      <t>ネン</t>
    </rPh>
    <phoneticPr fontId="5"/>
  </si>
  <si>
    <t>月</t>
    <rPh sb="0" eb="1">
      <t>ガツ</t>
    </rPh>
    <phoneticPr fontId="5"/>
  </si>
  <si>
    <t>日</t>
    <rPh sb="0" eb="1">
      <t>ニチ</t>
    </rPh>
    <phoneticPr fontId="5"/>
  </si>
  <si>
    <t>担当者</t>
  </si>
  <si>
    <t>工事責任者</t>
  </si>
  <si>
    <t>TEL</t>
  </si>
  <si>
    <t>会 社 所 在 地</t>
  </si>
  <si>
    <t>調査票記入者</t>
  </si>
  <si>
    <t>FAX</t>
  </si>
  <si>
    <t>工事名</t>
  </si>
  <si>
    <t>請負金額</t>
  </si>
  <si>
    <t>（税込）</t>
  </si>
  <si>
    <t>延床面積</t>
  </si>
  <si>
    <t>㎡</t>
  </si>
  <si>
    <t>工事施工場所</t>
  </si>
  <si>
    <t>工期</t>
  </si>
  <si>
    <t>年</t>
  </si>
  <si>
    <t>月</t>
  </si>
  <si>
    <t>日から</t>
  </si>
  <si>
    <t>日まで</t>
  </si>
  <si>
    <t>２．建設資材利用実績</t>
    <phoneticPr fontId="4"/>
  </si>
  <si>
    <t>建設資材名称</t>
  </si>
  <si>
    <t>建設資材利用量＝搬入利用量（Ａ）＋現場内利用量（Ｂ）</t>
    <phoneticPr fontId="5"/>
  </si>
  <si>
    <t>左記「搬入利用量（A）」のうち、供給元別内訳</t>
  </si>
  <si>
    <t>搬入利用量（Ａ）</t>
  </si>
  <si>
    <t>現場内利用量（Ｂ）</t>
  </si>
  <si>
    <t>「搬入利用量（Ａ）」のうち、
供給元別利用量</t>
  </si>
  <si>
    <t>他の工事
現場
（内陸）</t>
    <phoneticPr fontId="5"/>
  </si>
  <si>
    <t>他の工事
現場
（海面）</t>
  </si>
  <si>
    <t>再資源化
施設</t>
  </si>
  <si>
    <t>土砂
ｽﾄｯｸﾔｰﾄﾞ</t>
    <phoneticPr fontId="5"/>
  </si>
  <si>
    <t>その他</t>
  </si>
  <si>
    <t>1箇所目</t>
    <rPh sb="1" eb="3">
      <t>カショ</t>
    </rPh>
    <rPh sb="3" eb="4">
      <t>メ</t>
    </rPh>
    <phoneticPr fontId="5"/>
  </si>
  <si>
    <t>2箇所目</t>
    <rPh sb="1" eb="3">
      <t>カショ</t>
    </rPh>
    <rPh sb="3" eb="4">
      <t>メ</t>
    </rPh>
    <phoneticPr fontId="5"/>
  </si>
  <si>
    <t>3箇所目</t>
    <rPh sb="1" eb="3">
      <t>カショ</t>
    </rPh>
    <rPh sb="3" eb="4">
      <t>メ</t>
    </rPh>
    <phoneticPr fontId="5"/>
  </si>
  <si>
    <t>浚渫土</t>
  </si>
  <si>
    <t>建設汚泥処理土
（第１種～第４種処理土）</t>
  </si>
  <si>
    <t>再生コンクリート砂</t>
  </si>
  <si>
    <t>トン</t>
  </si>
  <si>
    <t>鉱さい</t>
  </si>
  <si>
    <t>m3</t>
  </si>
  <si>
    <t>利用量・搬出先調査票（搬出先調査）</t>
    <phoneticPr fontId="5"/>
  </si>
  <si>
    <t>３．建設副産物発生・搬出実績</t>
    <phoneticPr fontId="4"/>
  </si>
  <si>
    <t>建設副産物名称</t>
  </si>
  <si>
    <t>発生量</t>
    <phoneticPr fontId="5"/>
  </si>
  <si>
    <t>現場内利用量</t>
  </si>
  <si>
    <t>現場内減量化量</t>
  </si>
  <si>
    <t>現場外搬出について</t>
  </si>
  <si>
    <t>場外搬出量（合計）</t>
  </si>
  <si>
    <t>場外搬出量（内訳）</t>
  </si>
  <si>
    <t>運搬距離</t>
  </si>
  <si>
    <t>売却</t>
  </si>
  <si>
    <t>他工事</t>
  </si>
  <si>
    <t>広域認定制度による
処理</t>
    <phoneticPr fontId="5"/>
  </si>
  <si>
    <t>中間処理施設</t>
  </si>
  <si>
    <t>廃棄物
最終処
分場</t>
    <phoneticPr fontId="5"/>
  </si>
  <si>
    <t>再資源化施設</t>
  </si>
  <si>
    <t>ｻｰﾏﾙ
ﾘｻｲｸﾙ</t>
    <phoneticPr fontId="5"/>
  </si>
  <si>
    <t>単純
焼却</t>
  </si>
  <si>
    <t>注）一般廃棄物は対象外です</t>
    <rPh sb="0" eb="1">
      <t>チュウ</t>
    </rPh>
    <rPh sb="2" eb="4">
      <t>イッパン</t>
    </rPh>
    <rPh sb="4" eb="7">
      <t>ハイキブツ</t>
    </rPh>
    <rPh sb="8" eb="11">
      <t>タイショウガイ</t>
    </rPh>
    <phoneticPr fontId="5"/>
  </si>
  <si>
    <t>合材
プラント</t>
  </si>
  <si>
    <t>左記
以外</t>
  </si>
  <si>
    <t>がれき類</t>
    <rPh sb="3" eb="4">
      <t>ルイ</t>
    </rPh>
    <phoneticPr fontId="4"/>
  </si>
  <si>
    <t>コンクリート塊</t>
  </si>
  <si>
    <t>km</t>
  </si>
  <si>
    <t>アスファルト・コンクリート塊</t>
    <phoneticPr fontId="5"/>
  </si>
  <si>
    <t>木くず</t>
    <rPh sb="0" eb="1">
      <t>キ</t>
    </rPh>
    <phoneticPr fontId="4"/>
  </si>
  <si>
    <t>立木、除根材などが廃棄物となったもの</t>
    <phoneticPr fontId="5"/>
  </si>
  <si>
    <t>建設汚泥</t>
  </si>
  <si>
    <t>金属くず</t>
  </si>
  <si>
    <t>紙くず</t>
  </si>
  <si>
    <t>廃プラスチック類
（廃塩化ビニル管・継手を除く）</t>
    <rPh sb="10" eb="11">
      <t>ハイ</t>
    </rPh>
    <rPh sb="11" eb="13">
      <t>エンカ</t>
    </rPh>
    <rPh sb="16" eb="17">
      <t>カン</t>
    </rPh>
    <rPh sb="18" eb="20">
      <t>ツギテ</t>
    </rPh>
    <rPh sb="21" eb="22">
      <t>ノゾ</t>
    </rPh>
    <phoneticPr fontId="5"/>
  </si>
  <si>
    <t>建設廃棄物合計</t>
  </si>
  <si>
    <t>注）土壌汚染対策法に基づく
処理残土壌は対象外です。</t>
    <rPh sb="0" eb="1">
      <t>チュウ</t>
    </rPh>
    <phoneticPr fontId="5"/>
  </si>
  <si>
    <t>4箇所目</t>
    <rPh sb="1" eb="3">
      <t>カショ</t>
    </rPh>
    <rPh sb="3" eb="4">
      <t>メ</t>
    </rPh>
    <phoneticPr fontId="5"/>
  </si>
  <si>
    <t>5箇所目</t>
    <rPh sb="1" eb="3">
      <t>カショ</t>
    </rPh>
    <rPh sb="3" eb="4">
      <t>メ</t>
    </rPh>
    <phoneticPr fontId="5"/>
  </si>
  <si>
    <t>6箇所目</t>
    <rPh sb="1" eb="3">
      <t>カショ</t>
    </rPh>
    <rPh sb="3" eb="4">
      <t>メ</t>
    </rPh>
    <phoneticPr fontId="5"/>
  </si>
  <si>
    <t>アスファルト
・コンクリート塊</t>
  </si>
  <si>
    <t>木くず</t>
    <phoneticPr fontId="4"/>
  </si>
  <si>
    <t xml:space="preserve">柱、ボードなど
</t>
    <phoneticPr fontId="4"/>
  </si>
  <si>
    <t>立木、除根材など</t>
    <phoneticPr fontId="4"/>
  </si>
  <si>
    <t>廃プラスチック類（廃塩化ビニル管・継手を除く）</t>
    <rPh sb="9" eb="10">
      <t>ハイ</t>
    </rPh>
    <rPh sb="10" eb="12">
      <t>エンカ</t>
    </rPh>
    <rPh sb="15" eb="16">
      <t>カン</t>
    </rPh>
    <rPh sb="17" eb="19">
      <t>ツギテ</t>
    </rPh>
    <rPh sb="20" eb="21">
      <t>ノゾ</t>
    </rPh>
    <phoneticPr fontId="5"/>
  </si>
  <si>
    <t>様式２-１</t>
    <phoneticPr fontId="5"/>
  </si>
  <si>
    <t>様式２-２</t>
    <phoneticPr fontId="5"/>
  </si>
  <si>
    <t>土砂</t>
    <phoneticPr fontId="4"/>
  </si>
  <si>
    <t>山砂、山土などの新材（採取土、購入土）</t>
    <phoneticPr fontId="5"/>
  </si>
  <si>
    <t>土質改良土（土質改良プラントからの購入土）
（第１種～第４種改良土）</t>
    <phoneticPr fontId="5"/>
  </si>
  <si>
    <t>木材</t>
    <phoneticPr fontId="5"/>
  </si>
  <si>
    <t>アスファルト・コンクリート</t>
    <phoneticPr fontId="5"/>
  </si>
  <si>
    <t>砕石</t>
    <phoneticPr fontId="4"/>
  </si>
  <si>
    <t>クラッシャーラン</t>
    <phoneticPr fontId="5"/>
  </si>
  <si>
    <t>ぐり石、割ぐり石、自然石</t>
    <phoneticPr fontId="5"/>
  </si>
  <si>
    <t>その他の砕石</t>
    <phoneticPr fontId="5"/>
  </si>
  <si>
    <t>上記以外の建設廃棄物</t>
    <phoneticPr fontId="4"/>
  </si>
  <si>
    <t>廃塩化ビニル管・継手</t>
    <phoneticPr fontId="5"/>
  </si>
  <si>
    <t>廃石膏ボード</t>
    <phoneticPr fontId="5"/>
  </si>
  <si>
    <t>混合状態の廃棄物
（建設混合廃棄物）</t>
    <phoneticPr fontId="5"/>
  </si>
  <si>
    <t>覆土</t>
    <rPh sb="0" eb="2">
      <t>フクド</t>
    </rPh>
    <phoneticPr fontId="4"/>
  </si>
  <si>
    <t>上記以外の建設廃棄物</t>
    <phoneticPr fontId="4"/>
  </si>
  <si>
    <t>廃石膏ボード</t>
    <phoneticPr fontId="5"/>
  </si>
  <si>
    <t>その他の分別された廃棄物</t>
    <phoneticPr fontId="5"/>
  </si>
  <si>
    <t>混合状態の廃棄物（建設混合廃棄物）</t>
    <phoneticPr fontId="5"/>
  </si>
  <si>
    <t>万円</t>
    <rPh sb="0" eb="2">
      <t>マンエン</t>
    </rPh>
    <phoneticPr fontId="4"/>
  </si>
  <si>
    <t xml:space="preserve">柱、ボードなどの木材が廃棄物となったもの
</t>
    <phoneticPr fontId="5"/>
  </si>
  <si>
    <t>コンクリート</t>
    <phoneticPr fontId="4"/>
  </si>
  <si>
    <t>コンクリート用再生骨材　Ｈ、Ｍ、Ｌ
を用いたコンクリート二次製品（有筋、無筋を問わず）</t>
    <rPh sb="6" eb="7">
      <t>ヨウ</t>
    </rPh>
    <rPh sb="7" eb="9">
      <t>サイセイ</t>
    </rPh>
    <rPh sb="9" eb="11">
      <t>コツザイ</t>
    </rPh>
    <rPh sb="19" eb="20">
      <t>モチ</t>
    </rPh>
    <rPh sb="28" eb="30">
      <t>ニジ</t>
    </rPh>
    <rPh sb="30" eb="32">
      <t>セイヒン</t>
    </rPh>
    <rPh sb="33" eb="34">
      <t>ユウ</t>
    </rPh>
    <rPh sb="34" eb="35">
      <t>キン</t>
    </rPh>
    <rPh sb="36" eb="38">
      <t>ムキン</t>
    </rPh>
    <rPh sb="39" eb="40">
      <t>ト</t>
    </rPh>
    <phoneticPr fontId="4"/>
  </si>
  <si>
    <t>上記以外のコンクリート二次製品
（新材を含む上記以外の全て。有筋、無筋を問わず）</t>
    <rPh sb="0" eb="2">
      <t>ジョウキ</t>
    </rPh>
    <rPh sb="2" eb="4">
      <t>イガイ</t>
    </rPh>
    <rPh sb="11" eb="13">
      <t>ニジ</t>
    </rPh>
    <rPh sb="13" eb="15">
      <t>セイヒン</t>
    </rPh>
    <rPh sb="17" eb="19">
      <t>シンザイ</t>
    </rPh>
    <rPh sb="20" eb="21">
      <t>フク</t>
    </rPh>
    <rPh sb="22" eb="24">
      <t>ジョウキ</t>
    </rPh>
    <rPh sb="24" eb="26">
      <t>イガイ</t>
    </rPh>
    <rPh sb="27" eb="28">
      <t>スベ</t>
    </rPh>
    <rPh sb="30" eb="31">
      <t>ユウ</t>
    </rPh>
    <rPh sb="31" eb="32">
      <t>キン</t>
    </rPh>
    <rPh sb="33" eb="35">
      <t>ムキン</t>
    </rPh>
    <rPh sb="36" eb="37">
      <t>ト</t>
    </rPh>
    <phoneticPr fontId="4"/>
  </si>
  <si>
    <t>２．建設資材利用実績</t>
    <phoneticPr fontId="4"/>
  </si>
  <si>
    <t>供給元が４箇所以上ある場合に以下に入力してください。</t>
    <rPh sb="0" eb="2">
      <t>キョウキュウ</t>
    </rPh>
    <rPh sb="2" eb="3">
      <t>モト</t>
    </rPh>
    <rPh sb="5" eb="7">
      <t>カショ</t>
    </rPh>
    <rPh sb="7" eb="9">
      <t>イジョウ</t>
    </rPh>
    <rPh sb="11" eb="13">
      <t>バアイ</t>
    </rPh>
    <rPh sb="14" eb="16">
      <t>イカ</t>
    </rPh>
    <rPh sb="17" eb="19">
      <t>ニュウリョク</t>
    </rPh>
    <phoneticPr fontId="4"/>
  </si>
  <si>
    <t>'山砂、山土などの新材</t>
    <phoneticPr fontId="5"/>
  </si>
  <si>
    <t>土質改良土</t>
    <phoneticPr fontId="5"/>
  </si>
  <si>
    <t>建設汚泥処理土</t>
    <phoneticPr fontId="4"/>
  </si>
  <si>
    <t>３．建設副産物発生・搬出実績</t>
    <phoneticPr fontId="4"/>
  </si>
  <si>
    <t>搬出先が４箇所以上ある場合に以下に入力してください。</t>
    <rPh sb="0" eb="2">
      <t>ハンシュツ</t>
    </rPh>
    <rPh sb="2" eb="3">
      <t>サキ</t>
    </rPh>
    <rPh sb="5" eb="7">
      <t>カショ</t>
    </rPh>
    <rPh sb="7" eb="9">
      <t>イジョウ</t>
    </rPh>
    <rPh sb="11" eb="13">
      <t>バアイ</t>
    </rPh>
    <rPh sb="14" eb="16">
      <t>イカ</t>
    </rPh>
    <rPh sb="17" eb="19">
      <t>ニュウリョク</t>
    </rPh>
    <phoneticPr fontId="4"/>
  </si>
  <si>
    <t>建設廃棄物合計</t>
    <phoneticPr fontId="4"/>
  </si>
  <si>
    <t>建築工事用</t>
    <rPh sb="0" eb="2">
      <t>ケンチク</t>
    </rPh>
    <rPh sb="2" eb="4">
      <t>コウジドコウジ</t>
    </rPh>
    <phoneticPr fontId="5"/>
  </si>
  <si>
    <t>様式２-１</t>
    <phoneticPr fontId="5"/>
  </si>
  <si>
    <t>様式２-２</t>
    <phoneticPr fontId="5"/>
  </si>
  <si>
    <t>法　人　番　号</t>
    <rPh sb="0" eb="1">
      <t>ホウ</t>
    </rPh>
    <rPh sb="2" eb="3">
      <t>ヒト</t>
    </rPh>
    <rPh sb="4" eb="5">
      <t>バン</t>
    </rPh>
    <rPh sb="6" eb="7">
      <t>ゴウ</t>
    </rPh>
    <phoneticPr fontId="5"/>
  </si>
  <si>
    <t>トン</t>
    <phoneticPr fontId="5"/>
  </si>
  <si>
    <t>供給元が７箇所以上ある場合に以下に入力してください。</t>
    <rPh sb="0" eb="2">
      <t>キョウキュウ</t>
    </rPh>
    <rPh sb="2" eb="3">
      <t>モト</t>
    </rPh>
    <rPh sb="5" eb="7">
      <t>カショ</t>
    </rPh>
    <rPh sb="7" eb="9">
      <t>イジョウ</t>
    </rPh>
    <rPh sb="11" eb="13">
      <t>バアイ</t>
    </rPh>
    <rPh sb="14" eb="16">
      <t>イカ</t>
    </rPh>
    <rPh sb="17" eb="19">
      <t>ニュウリョク</t>
    </rPh>
    <phoneticPr fontId="4"/>
  </si>
  <si>
    <t>7箇所目</t>
    <rPh sb="1" eb="3">
      <t>カショ</t>
    </rPh>
    <rPh sb="3" eb="4">
      <t>メ</t>
    </rPh>
    <phoneticPr fontId="5"/>
  </si>
  <si>
    <t>8箇所目</t>
    <rPh sb="1" eb="3">
      <t>カショ</t>
    </rPh>
    <rPh sb="3" eb="4">
      <t>メ</t>
    </rPh>
    <phoneticPr fontId="5"/>
  </si>
  <si>
    <t>9箇所目</t>
    <rPh sb="1" eb="3">
      <t>カショ</t>
    </rPh>
    <rPh sb="3" eb="4">
      <t>メ</t>
    </rPh>
    <phoneticPr fontId="5"/>
  </si>
  <si>
    <t>搬出先が７箇所以上ある場合に以下に入力してください。</t>
    <rPh sb="0" eb="2">
      <t>ハンシュツ</t>
    </rPh>
    <rPh sb="2" eb="3">
      <t>サキ</t>
    </rPh>
    <rPh sb="5" eb="7">
      <t>カショ</t>
    </rPh>
    <rPh sb="7" eb="9">
      <t>イジョウ</t>
    </rPh>
    <rPh sb="11" eb="13">
      <t>バアイ</t>
    </rPh>
    <rPh sb="14" eb="16">
      <t>イカ</t>
    </rPh>
    <rPh sb="17" eb="19">
      <t>ニュウリョク</t>
    </rPh>
    <phoneticPr fontId="4"/>
  </si>
  <si>
    <t>供給元が10箇所以上ある場合に以下に入力してください。</t>
    <rPh sb="0" eb="2">
      <t>キョウキュウ</t>
    </rPh>
    <rPh sb="2" eb="3">
      <t>モト</t>
    </rPh>
    <rPh sb="6" eb="8">
      <t>カショ</t>
    </rPh>
    <rPh sb="8" eb="10">
      <t>イジョウ</t>
    </rPh>
    <rPh sb="12" eb="14">
      <t>バアイ</t>
    </rPh>
    <rPh sb="15" eb="17">
      <t>イカ</t>
    </rPh>
    <rPh sb="18" eb="20">
      <t>ニュウリョク</t>
    </rPh>
    <phoneticPr fontId="4"/>
  </si>
  <si>
    <t>10箇所目</t>
    <rPh sb="2" eb="4">
      <t>カショ</t>
    </rPh>
    <rPh sb="4" eb="5">
      <t>メ</t>
    </rPh>
    <phoneticPr fontId="5"/>
  </si>
  <si>
    <t>11箇所目</t>
    <rPh sb="2" eb="4">
      <t>カショ</t>
    </rPh>
    <rPh sb="4" eb="5">
      <t>メ</t>
    </rPh>
    <phoneticPr fontId="5"/>
  </si>
  <si>
    <t>12箇所目</t>
    <rPh sb="2" eb="4">
      <t>カショ</t>
    </rPh>
    <rPh sb="4" eb="5">
      <t>メ</t>
    </rPh>
    <phoneticPr fontId="5"/>
  </si>
  <si>
    <t>搬出先が10箇所以上ある場合に以下に入力してください。</t>
    <rPh sb="0" eb="2">
      <t>ハンシュツ</t>
    </rPh>
    <rPh sb="2" eb="3">
      <t>サキ</t>
    </rPh>
    <rPh sb="6" eb="8">
      <t>カショ</t>
    </rPh>
    <rPh sb="8" eb="10">
      <t>イジョウ</t>
    </rPh>
    <rPh sb="12" eb="14">
      <t>バアイ</t>
    </rPh>
    <rPh sb="15" eb="17">
      <t>イカ</t>
    </rPh>
    <rPh sb="18" eb="20">
      <t>ニュウリョク</t>
    </rPh>
    <phoneticPr fontId="4"/>
  </si>
  <si>
    <t>K</t>
    <phoneticPr fontId="4"/>
  </si>
  <si>
    <t>L</t>
    <phoneticPr fontId="4"/>
  </si>
  <si>
    <t>M</t>
    <phoneticPr fontId="4"/>
  </si>
  <si>
    <t>N</t>
    <phoneticPr fontId="4"/>
  </si>
  <si>
    <t>O</t>
    <phoneticPr fontId="4"/>
  </si>
  <si>
    <t>T</t>
    <phoneticPr fontId="4"/>
  </si>
  <si>
    <t>U</t>
    <phoneticPr fontId="4"/>
  </si>
  <si>
    <t>AE</t>
    <phoneticPr fontId="4"/>
  </si>
  <si>
    <t>AF</t>
    <phoneticPr fontId="4"/>
  </si>
  <si>
    <t>AF</t>
    <phoneticPr fontId="4"/>
  </si>
  <si>
    <t>発注機関コード</t>
    <rPh sb="0" eb="2">
      <t>ハッチュウ</t>
    </rPh>
    <rPh sb="2" eb="4">
      <t>キカン</t>
    </rPh>
    <phoneticPr fontId="4"/>
  </si>
  <si>
    <t>住所コード</t>
    <rPh sb="0" eb="2">
      <t>ジュウショ</t>
    </rPh>
    <phoneticPr fontId="4"/>
  </si>
  <si>
    <t>工事種別コード</t>
    <rPh sb="0" eb="2">
      <t>コウジ</t>
    </rPh>
    <rPh sb="2" eb="4">
      <t>シュベツ</t>
    </rPh>
    <phoneticPr fontId="4"/>
  </si>
  <si>
    <t>構造コード</t>
    <rPh sb="0" eb="2">
      <t>コウゾウ</t>
    </rPh>
    <phoneticPr fontId="4"/>
  </si>
  <si>
    <t>大分類リスト</t>
    <rPh sb="0" eb="3">
      <t>ダイブンルイ</t>
    </rPh>
    <phoneticPr fontId="4"/>
  </si>
  <si>
    <t>中分類リスト</t>
    <rPh sb="0" eb="3">
      <t>チュウブンルイ</t>
    </rPh>
    <phoneticPr fontId="4"/>
  </si>
  <si>
    <t>小分類リスト(大、中、Codeでソート済み)</t>
    <rPh sb="0" eb="3">
      <t>ショウブンルイ</t>
    </rPh>
    <rPh sb="7" eb="8">
      <t>ダイ</t>
    </rPh>
    <rPh sb="9" eb="10">
      <t>チュウ</t>
    </rPh>
    <rPh sb="19" eb="20">
      <t>ズ</t>
    </rPh>
    <phoneticPr fontId="4"/>
  </si>
  <si>
    <t>小分類リスト</t>
    <rPh sb="0" eb="3">
      <t>ショウブンルイ</t>
    </rPh>
    <phoneticPr fontId="4"/>
  </si>
  <si>
    <t>（P-1)</t>
    <phoneticPr fontId="4"/>
  </si>
  <si>
    <t>（P-2)</t>
    <phoneticPr fontId="4"/>
  </si>
  <si>
    <t>（P-3)</t>
    <phoneticPr fontId="4"/>
  </si>
  <si>
    <t>（P-4)</t>
    <phoneticPr fontId="4"/>
  </si>
  <si>
    <t>No</t>
    <phoneticPr fontId="4"/>
  </si>
  <si>
    <t>大分類名称</t>
    <rPh sb="0" eb="3">
      <t>ダイブンルイ</t>
    </rPh>
    <rPh sb="3" eb="5">
      <t>メイショウ</t>
    </rPh>
    <phoneticPr fontId="4"/>
  </si>
  <si>
    <t>機関code</t>
    <rPh sb="0" eb="1">
      <t>キカン</t>
    </rPh>
    <phoneticPr fontId="4"/>
  </si>
  <si>
    <t>件</t>
    <rPh sb="0" eb="1">
      <t>ケン</t>
    </rPh>
    <phoneticPr fontId="4"/>
  </si>
  <si>
    <t>行始</t>
    <rPh sb="0" eb="1">
      <t>ギョウ</t>
    </rPh>
    <rPh sb="1" eb="2">
      <t>シ</t>
    </rPh>
    <phoneticPr fontId="4"/>
  </si>
  <si>
    <t>行終</t>
    <rPh sb="0" eb="1">
      <t>ギョウ</t>
    </rPh>
    <rPh sb="1" eb="2">
      <t>シュウ</t>
    </rPh>
    <phoneticPr fontId="4"/>
  </si>
  <si>
    <t>No</t>
    <phoneticPr fontId="4"/>
  </si>
  <si>
    <t>row</t>
    <phoneticPr fontId="4"/>
  </si>
  <si>
    <t>中分類名称</t>
    <rPh sb="0" eb="1">
      <t>チュウ</t>
    </rPh>
    <rPh sb="3" eb="5">
      <t>メイショウ</t>
    </rPh>
    <phoneticPr fontId="4"/>
  </si>
  <si>
    <t>row</t>
    <phoneticPr fontId="4"/>
  </si>
  <si>
    <t>小分類名称</t>
    <rPh sb="0" eb="1">
      <t>ショウ</t>
    </rPh>
    <rPh sb="3" eb="5">
      <t>メイショウ</t>
    </rPh>
    <phoneticPr fontId="4"/>
  </si>
  <si>
    <t>機関code</t>
    <phoneticPr fontId="4"/>
  </si>
  <si>
    <t>都道府県</t>
    <rPh sb="0" eb="4">
      <t>トドウフケン</t>
    </rPh>
    <phoneticPr fontId="4"/>
  </si>
  <si>
    <t>行</t>
    <rPh sb="0" eb="1">
      <t>ギョウ</t>
    </rPh>
    <phoneticPr fontId="4"/>
  </si>
  <si>
    <t>No</t>
    <phoneticPr fontId="4"/>
  </si>
  <si>
    <t>小住所名</t>
  </si>
  <si>
    <t>住所Code</t>
    <phoneticPr fontId="4"/>
  </si>
  <si>
    <t>No</t>
    <phoneticPr fontId="4"/>
  </si>
  <si>
    <t>住所Code</t>
    <phoneticPr fontId="4"/>
  </si>
  <si>
    <t>row</t>
    <phoneticPr fontId="4"/>
  </si>
  <si>
    <t>工事種別名</t>
    <rPh sb="0" eb="2">
      <t>コウジ</t>
    </rPh>
    <rPh sb="2" eb="4">
      <t>シュベツ</t>
    </rPh>
    <rPh sb="4" eb="5">
      <t>メイ</t>
    </rPh>
    <phoneticPr fontId="4"/>
  </si>
  <si>
    <t>工種Code</t>
    <rPh sb="0" eb="2">
      <t>コウシュ</t>
    </rPh>
    <phoneticPr fontId="4"/>
  </si>
  <si>
    <t>No</t>
    <phoneticPr fontId="4"/>
  </si>
  <si>
    <t>構造名</t>
    <rPh sb="0" eb="2">
      <t>コウゾウ</t>
    </rPh>
    <rPh sb="2" eb="3">
      <t>メイ</t>
    </rPh>
    <phoneticPr fontId="4"/>
  </si>
  <si>
    <t>構造Code</t>
    <rPh sb="0" eb="2">
      <t>コウゾウ</t>
    </rPh>
    <phoneticPr fontId="4"/>
  </si>
  <si>
    <t>国土交通省</t>
  </si>
  <si>
    <t>北海道</t>
  </si>
  <si>
    <t>鉄骨鉄筋ｺﾝｸﾘｰﾄ造</t>
  </si>
  <si>
    <t>その他の国の機関</t>
  </si>
  <si>
    <t>青森県</t>
  </si>
  <si>
    <t>鉄筋ｺﾝｸﾘｰﾄ造</t>
  </si>
  <si>
    <t>特殊法人・独立行政法人等</t>
    <phoneticPr fontId="4"/>
  </si>
  <si>
    <t>岩手県</t>
  </si>
  <si>
    <t>鉄骨造</t>
  </si>
  <si>
    <t>宮城県</t>
  </si>
  <si>
    <t>ｺﾝｸﾘｰﾄﾌﾞﾛｯｸ造</t>
  </si>
  <si>
    <t>政令指定都市</t>
    <rPh sb="0" eb="2">
      <t>セイレイ</t>
    </rPh>
    <rPh sb="2" eb="4">
      <t>シテイ</t>
    </rPh>
    <rPh sb="4" eb="6">
      <t>トシ</t>
    </rPh>
    <phoneticPr fontId="4"/>
  </si>
  <si>
    <t>秋田県</t>
  </si>
  <si>
    <t>木造</t>
  </si>
  <si>
    <t>都道府県内区市町村</t>
    <rPh sb="0" eb="4">
      <t>トドウフケン</t>
    </rPh>
    <rPh sb="4" eb="5">
      <t>ナイ</t>
    </rPh>
    <rPh sb="5" eb="6">
      <t>ク</t>
    </rPh>
    <rPh sb="6" eb="9">
      <t>シチョウソン</t>
    </rPh>
    <phoneticPr fontId="4"/>
  </si>
  <si>
    <t>山形県</t>
  </si>
  <si>
    <t>電力会社</t>
    <rPh sb="2" eb="4">
      <t>カイシャ</t>
    </rPh>
    <phoneticPr fontId="4"/>
  </si>
  <si>
    <t>福島県</t>
  </si>
  <si>
    <t>ガス会社</t>
    <rPh sb="2" eb="4">
      <t>カイシャ</t>
    </rPh>
    <phoneticPr fontId="4"/>
  </si>
  <si>
    <t>茨城県</t>
  </si>
  <si>
    <t>通信・電話系会社</t>
    <rPh sb="0" eb="2">
      <t>ツウシン</t>
    </rPh>
    <rPh sb="5" eb="6">
      <t>ケイ</t>
    </rPh>
    <rPh sb="6" eb="8">
      <t>カイシャ</t>
    </rPh>
    <phoneticPr fontId="4"/>
  </si>
  <si>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</si>
  <si>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</si>
  <si>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</si>
  <si>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</si>
  <si>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</si>
  <si>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</si>
  <si>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</si>
  <si>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</si>
  <si>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</si>
  <si>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</si>
  <si>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</si>
  <si>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</si>
  <si>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</si>
  <si>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</si>
  <si>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</si>
  <si>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</si>
  <si>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</si>
  <si>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</si>
  <si>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</si>
  <si>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</si>
  <si>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</si>
  <si>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</si>
  <si>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</si>
  <si>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</si>
  <si>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</si>
  <si>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</si>
  <si>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</si>
  <si>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</si>
  <si>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</si>
  <si>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</si>
  <si>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</si>
  <si>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</si>
  <si>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</si>
  <si>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</si>
  <si>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</si>
  <si>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</si>
  <si>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</si>
  <si>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</si>
  <si>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</si>
  <si>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</si>
  <si>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</si>
  <si>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</si>
  <si>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</si>
  <si>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大</t>
    <rPh sb="0" eb="1">
      <t>ダイ</t>
    </rPh>
    <phoneticPr fontId="4"/>
  </si>
  <si>
    <t>非木造新築（建築）</t>
  </si>
  <si>
    <t>N</t>
  </si>
  <si>
    <t>非木造増築（建築）</t>
  </si>
  <si>
    <t>U</t>
  </si>
  <si>
    <t>非木造改築・改修（建築）</t>
  </si>
  <si>
    <t>O</t>
  </si>
  <si>
    <t>木造新築（建築）</t>
  </si>
  <si>
    <t>Q</t>
  </si>
  <si>
    <t>木造増築（建築）</t>
  </si>
  <si>
    <t>V</t>
  </si>
  <si>
    <t>木造改築・改修（建築）</t>
  </si>
  <si>
    <t>R</t>
  </si>
  <si>
    <t>修繕・模様替え（建築）</t>
  </si>
  <si>
    <t>T</t>
  </si>
  <si>
    <t>中</t>
    <rPh sb="0" eb="1">
      <t>チュウ</t>
    </rPh>
    <phoneticPr fontId="4"/>
  </si>
  <si>
    <t>国土交通本省</t>
  </si>
  <si>
    <t>大臣官房</t>
  </si>
  <si>
    <t>札幌市</t>
  </si>
  <si>
    <t>01100</t>
  </si>
  <si>
    <t>国土地理院</t>
  </si>
  <si>
    <t>総合政策局</t>
  </si>
  <si>
    <t>札幌市　中央区</t>
  </si>
  <si>
    <t>01101</t>
  </si>
  <si>
    <t>国土交通大学校</t>
  </si>
  <si>
    <t>950000</t>
  </si>
  <si>
    <t>国土政策局</t>
  </si>
  <si>
    <t>札幌市　北区</t>
  </si>
  <si>
    <t>01102</t>
  </si>
  <si>
    <t>北海道開発局</t>
  </si>
  <si>
    <t>札幌市　東区</t>
  </si>
  <si>
    <t>01103</t>
  </si>
  <si>
    <t>東北地方整備局</t>
  </si>
  <si>
    <t>都市局</t>
  </si>
  <si>
    <t>札幌市　白石区</t>
  </si>
  <si>
    <t>01104</t>
  </si>
  <si>
    <t>関東地方整備局</t>
  </si>
  <si>
    <t>水管理・国土保全局</t>
  </si>
  <si>
    <t>札幌市　豊平区</t>
  </si>
  <si>
    <t>01105</t>
  </si>
  <si>
    <t>北陸地方整備局</t>
  </si>
  <si>
    <t>道路局</t>
  </si>
  <si>
    <t>札幌市　南区</t>
  </si>
  <si>
    <t>01106</t>
  </si>
  <si>
    <t>中部地方整備局</t>
  </si>
  <si>
    <t>住宅局</t>
  </si>
  <si>
    <t>札幌市　西区</t>
  </si>
  <si>
    <t>01107</t>
  </si>
  <si>
    <t>近畿地方整備局</t>
  </si>
  <si>
    <t>鉄道局</t>
  </si>
  <si>
    <t>札幌市　厚別区</t>
  </si>
  <si>
    <t>01108</t>
  </si>
  <si>
    <t>中国地方整備局</t>
  </si>
  <si>
    <t>自動車局</t>
  </si>
  <si>
    <t>札幌市　手稲区</t>
  </si>
  <si>
    <t>01109</t>
  </si>
  <si>
    <t>四国地方整備局</t>
  </si>
  <si>
    <t>海事局</t>
  </si>
  <si>
    <t>札幌市　清田区</t>
  </si>
  <si>
    <t>01110</t>
  </si>
  <si>
    <t>九州地方整備局</t>
  </si>
  <si>
    <t>港湾局</t>
  </si>
  <si>
    <t>函館市</t>
  </si>
  <si>
    <t>01202</t>
  </si>
  <si>
    <t>沖縄総合事務局</t>
  </si>
  <si>
    <t>航空局</t>
  </si>
  <si>
    <t>小樽市</t>
  </si>
  <si>
    <t>01203</t>
  </si>
  <si>
    <t>航空局関係地方支分部局</t>
  </si>
  <si>
    <t>北海道局</t>
  </si>
  <si>
    <t>旭川市</t>
  </si>
  <si>
    <t>01204</t>
  </si>
  <si>
    <t>海上保安庁</t>
  </si>
  <si>
    <t>室蘭市</t>
  </si>
  <si>
    <t>01205</t>
  </si>
  <si>
    <t>気象庁</t>
  </si>
  <si>
    <t>本院</t>
  </si>
  <si>
    <t>釧路市</t>
  </si>
  <si>
    <t>01206</t>
  </si>
  <si>
    <t>国立研究開発法人</t>
  </si>
  <si>
    <t>総務部</t>
  </si>
  <si>
    <t>帯広市</t>
  </si>
  <si>
    <t>01207</t>
  </si>
  <si>
    <t>独立行政法人</t>
  </si>
  <si>
    <t>企画部</t>
  </si>
  <si>
    <t>北見市</t>
  </si>
  <si>
    <t>01208</t>
  </si>
  <si>
    <t>国土交通省その他</t>
  </si>
  <si>
    <t>測地部</t>
  </si>
  <si>
    <t>夕張市</t>
  </si>
  <si>
    <t>01209</t>
  </si>
  <si>
    <t>農林水産省</t>
  </si>
  <si>
    <t>地理空間情報部</t>
  </si>
  <si>
    <t>岩見沢市</t>
  </si>
  <si>
    <t>01210</t>
  </si>
  <si>
    <t>林野庁</t>
  </si>
  <si>
    <t>基本図情報部</t>
  </si>
  <si>
    <t>網走市</t>
  </si>
  <si>
    <t>01211</t>
  </si>
  <si>
    <t>防衛省</t>
  </si>
  <si>
    <t>応用地理部</t>
  </si>
  <si>
    <t>留萌市</t>
  </si>
  <si>
    <t>01212</t>
  </si>
  <si>
    <t>文部科学省</t>
  </si>
  <si>
    <t>992000</t>
  </si>
  <si>
    <t>測地観測センター</t>
  </si>
  <si>
    <t>苫小牧市</t>
  </si>
  <si>
    <t>01213</t>
  </si>
  <si>
    <t>財務省</t>
  </si>
  <si>
    <t>地理地殻活動研究センター</t>
  </si>
  <si>
    <t>稚内市</t>
  </si>
  <si>
    <t>01214</t>
  </si>
  <si>
    <t>裁判所</t>
  </si>
  <si>
    <t>北海道地方測量部</t>
  </si>
  <si>
    <t>美唄市</t>
  </si>
  <si>
    <t>01215</t>
  </si>
  <si>
    <t>999999</t>
  </si>
  <si>
    <t>東北地方測量部</t>
  </si>
  <si>
    <t>芦別市</t>
  </si>
  <si>
    <t>01216</t>
  </si>
  <si>
    <t>東日本高速道路（株）</t>
  </si>
  <si>
    <t>関東地方測量部</t>
  </si>
  <si>
    <t>江別市</t>
  </si>
  <si>
    <t>01217</t>
  </si>
  <si>
    <t>中日本高速道路（株）</t>
  </si>
  <si>
    <t>北陸地方測量部</t>
  </si>
  <si>
    <t>赤平市</t>
  </si>
  <si>
    <t>01218</t>
  </si>
  <si>
    <t>西日本高速道路（株）</t>
  </si>
  <si>
    <t>中部地方測量部</t>
  </si>
  <si>
    <t>紋別市</t>
  </si>
  <si>
    <t>01219</t>
  </si>
  <si>
    <t>首都高速道路（株）</t>
  </si>
  <si>
    <t>近畿地方測量部</t>
  </si>
  <si>
    <t>士別市</t>
  </si>
  <si>
    <t>01220</t>
  </si>
  <si>
    <t>阪神高速道路（株）</t>
  </si>
  <si>
    <t>中国地方測量部</t>
  </si>
  <si>
    <t>名寄市</t>
  </si>
  <si>
    <t>01221</t>
  </si>
  <si>
    <t>本州四国連絡高速道路（株）</t>
  </si>
  <si>
    <t>四国地方測量部</t>
  </si>
  <si>
    <t>三笠市</t>
  </si>
  <si>
    <t>01222</t>
  </si>
  <si>
    <t>水資源機構</t>
  </si>
  <si>
    <t>九州地方測量部</t>
  </si>
  <si>
    <t>根室市</t>
  </si>
  <si>
    <t>01223</t>
  </si>
  <si>
    <t>鉄道建設・運輸施設整備支援機構</t>
  </si>
  <si>
    <t>沖縄支所</t>
  </si>
  <si>
    <t>千歳市</t>
  </si>
  <si>
    <t>01224</t>
  </si>
  <si>
    <t>成田国際空港（株）</t>
  </si>
  <si>
    <t>滝川市</t>
  </si>
  <si>
    <t>01225</t>
  </si>
  <si>
    <t>中小企業基盤整備機構</t>
  </si>
  <si>
    <t>本局　開発監理部</t>
  </si>
  <si>
    <t>砂川市</t>
  </si>
  <si>
    <t>01226</t>
  </si>
  <si>
    <t>都市再生機構</t>
  </si>
  <si>
    <t>本局　事業振興部</t>
  </si>
  <si>
    <t>歌志内市</t>
  </si>
  <si>
    <t>01227</t>
  </si>
  <si>
    <t>本局　建設部</t>
  </si>
  <si>
    <t>深川市</t>
  </si>
  <si>
    <t>01228</t>
  </si>
  <si>
    <t>環境再生保全機構</t>
  </si>
  <si>
    <t>本局　港湾空港部</t>
  </si>
  <si>
    <t>富良野市</t>
  </si>
  <si>
    <t>01229</t>
  </si>
  <si>
    <t>日本下水道事業団</t>
  </si>
  <si>
    <t>本局　農業水産部</t>
  </si>
  <si>
    <t>登別市</t>
  </si>
  <si>
    <t>01230</t>
  </si>
  <si>
    <t>新関西国際空港（株）</t>
  </si>
  <si>
    <t>772000</t>
  </si>
  <si>
    <t>本局　営繕部</t>
  </si>
  <si>
    <t>恵庭市</t>
  </si>
  <si>
    <t>01231</t>
  </si>
  <si>
    <t>中部国際空港（株）</t>
  </si>
  <si>
    <t>774000</t>
  </si>
  <si>
    <t>本局　その他</t>
  </si>
  <si>
    <t>伊達市</t>
  </si>
  <si>
    <t>01233</t>
  </si>
  <si>
    <t>関西国際空港土地保有（株）</t>
  </si>
  <si>
    <t>775000</t>
  </si>
  <si>
    <t>札幌開発建設部　本部</t>
  </si>
  <si>
    <t>北広島市</t>
  </si>
  <si>
    <t>01234</t>
  </si>
  <si>
    <t>森林研究・整備機構</t>
  </si>
  <si>
    <t>札幌開発建設部　札幌河川事務所</t>
  </si>
  <si>
    <t>石狩市</t>
  </si>
  <si>
    <t>01235</t>
  </si>
  <si>
    <t>その他の公団・事業団</t>
  </si>
  <si>
    <t>799999</t>
  </si>
  <si>
    <t>札幌開発建設部　岩見沢河川事務所</t>
  </si>
  <si>
    <t>北斗市</t>
  </si>
  <si>
    <t>01236</t>
  </si>
  <si>
    <t>札幌開発建設部　桂沢ダム管理支所</t>
  </si>
  <si>
    <t>石狩郡　当別町</t>
  </si>
  <si>
    <t>01303</t>
  </si>
  <si>
    <t>札幌開発建設部　空知川河川事務所</t>
  </si>
  <si>
    <t>石狩郡　新篠津村</t>
  </si>
  <si>
    <t>01304</t>
  </si>
  <si>
    <t>札幌開発建設部　滝里ダム管理支所</t>
  </si>
  <si>
    <t>松前郡　松前町</t>
  </si>
  <si>
    <t>01331</t>
  </si>
  <si>
    <t>札幌開発建設部　金山ダム管理支所</t>
  </si>
  <si>
    <t>松前郡　福島町</t>
  </si>
  <si>
    <t>01332</t>
  </si>
  <si>
    <t>札幌開発建設部　江別河川事務所</t>
  </si>
  <si>
    <t>上磯郡　知内町</t>
  </si>
  <si>
    <t>01333</t>
  </si>
  <si>
    <t>札幌開発建設部　千歳川河川事務所</t>
  </si>
  <si>
    <t>上磯郡　木古内町</t>
  </si>
  <si>
    <t>01334</t>
  </si>
  <si>
    <t>札幌開発建設部　漁川ダム管理支所</t>
  </si>
  <si>
    <t>亀田郡　七飯町</t>
  </si>
  <si>
    <t>01337</t>
  </si>
  <si>
    <t>札幌開発建設部　滝川河川事務所</t>
  </si>
  <si>
    <t>茅部郡　鹿部町</t>
  </si>
  <si>
    <t>01343</t>
  </si>
  <si>
    <t>札幌開発建設部　豊平川ダム統合管理事務所</t>
  </si>
  <si>
    <t>茅部郡　森町</t>
  </si>
  <si>
    <t>01345</t>
  </si>
  <si>
    <t>札幌開発建設部　豊平峡ダム管理支所</t>
  </si>
  <si>
    <t>二海郡　八雲町</t>
  </si>
  <si>
    <t>01346</t>
  </si>
  <si>
    <t>札幌開発建設部　定山渓ダム管理支所</t>
  </si>
  <si>
    <t>山越郡　長万部町</t>
  </si>
  <si>
    <t>01347</t>
  </si>
  <si>
    <t>札幌開発建設部　夕張川ダム総合管理事務所</t>
  </si>
  <si>
    <t>檜山郡　江差町</t>
  </si>
  <si>
    <t>01361</t>
  </si>
  <si>
    <t>札幌開発建設部　札幌道路事務所</t>
  </si>
  <si>
    <t>檜山郡　上ノ国町</t>
  </si>
  <si>
    <t>01362</t>
  </si>
  <si>
    <t>札幌開発建設部　岩見沢道路事務所</t>
  </si>
  <si>
    <t>檜山郡　厚沢部町</t>
  </si>
  <si>
    <t>01363</t>
  </si>
  <si>
    <t>札幌開発建設部　千歳道路事務所</t>
  </si>
  <si>
    <t>爾志郡　乙部町</t>
  </si>
  <si>
    <t>01364</t>
  </si>
  <si>
    <t>札幌開発建設部　滝川道路事務所</t>
  </si>
  <si>
    <t>奥尻郡　奥尻町</t>
  </si>
  <si>
    <t>01367</t>
  </si>
  <si>
    <t>札幌開発建設部　深川道路事務所</t>
  </si>
  <si>
    <t>瀬棚郡　今金町</t>
  </si>
  <si>
    <t>01370</t>
  </si>
  <si>
    <t>札幌開発建設部　国営滝野すずらん丘陵公園事務所</t>
  </si>
  <si>
    <t>久遠郡　せたな町</t>
  </si>
  <si>
    <t>01371</t>
  </si>
  <si>
    <t>札幌開発建設部　岩見沢農業事務所</t>
  </si>
  <si>
    <t>島牧郡　島牧村</t>
  </si>
  <si>
    <t>01391</t>
  </si>
  <si>
    <t>札幌開発建設部　札幌北農業事務所</t>
  </si>
  <si>
    <t>寿都郡　寿都町</t>
  </si>
  <si>
    <t>01392</t>
  </si>
  <si>
    <t>札幌開発建設部　深川農業事務所</t>
  </si>
  <si>
    <t>寿都郡　黒松内町</t>
  </si>
  <si>
    <t>01393</t>
  </si>
  <si>
    <t>札幌開発建設部　札幌南農業事務所</t>
  </si>
  <si>
    <t>磯谷郡　蘭越町</t>
  </si>
  <si>
    <t>01394</t>
  </si>
  <si>
    <t>札幌開発建設部　幾春別川ダム建設事業所</t>
  </si>
  <si>
    <t>虻田郡　ニセコ町</t>
  </si>
  <si>
    <t>01395</t>
  </si>
  <si>
    <t>札幌開発建設部　千歳空港建設事業所</t>
  </si>
  <si>
    <t>虻田郡　真狩村</t>
  </si>
  <si>
    <t>01396</t>
  </si>
  <si>
    <t>札幌開発建設部　その他</t>
  </si>
  <si>
    <t>虻田郡　留寿都村</t>
  </si>
  <si>
    <t>01397</t>
  </si>
  <si>
    <t>函館開発建設部　本部</t>
  </si>
  <si>
    <t>虻田郡　喜茂別町</t>
  </si>
  <si>
    <t>01398</t>
  </si>
  <si>
    <t>函館開発建設部　今金河川事務所</t>
  </si>
  <si>
    <t>虻田郡　京極町</t>
  </si>
  <si>
    <t>01399</t>
  </si>
  <si>
    <t>函館開発建設部　美利河ダム管理支所</t>
  </si>
  <si>
    <t>虻田郡　倶知安町</t>
  </si>
  <si>
    <t>01400</t>
  </si>
  <si>
    <t>函館開発建設部　函館道路事務所</t>
  </si>
  <si>
    <t>岩内郡　共和町</t>
  </si>
  <si>
    <t>01401</t>
  </si>
  <si>
    <t>函館開発建設部　八雲道路事務所</t>
  </si>
  <si>
    <t>岩内郡　岩内町</t>
  </si>
  <si>
    <t>01402</t>
  </si>
  <si>
    <t>函館開発建設部　江差道路事務所</t>
  </si>
  <si>
    <t>古宇郡　泊村</t>
  </si>
  <si>
    <t>01403</t>
  </si>
  <si>
    <t>函館開発建設部　函館港湾事務所</t>
  </si>
  <si>
    <t>古宇郡　神恵内村</t>
  </si>
  <si>
    <t>01404</t>
  </si>
  <si>
    <t>函館開発建設部　江差港湾事務所</t>
  </si>
  <si>
    <t>積丹郡　積丹町</t>
  </si>
  <si>
    <t>01405</t>
  </si>
  <si>
    <t>函館開発建設部　函館農業事務所</t>
  </si>
  <si>
    <t>古平郡　古平町</t>
  </si>
  <si>
    <t>01406</t>
  </si>
  <si>
    <t>函館開発建設部　その他</t>
  </si>
  <si>
    <t>余市郡　仁木町</t>
  </si>
  <si>
    <t>01407</t>
  </si>
  <si>
    <t>小樽開発建設部　本部</t>
  </si>
  <si>
    <t>余市郡　余市町</t>
  </si>
  <si>
    <t>01408</t>
  </si>
  <si>
    <t>小樽開発建設部　倶知安開発事務所</t>
  </si>
  <si>
    <t>余市郡　赤井川村</t>
  </si>
  <si>
    <t>01409</t>
  </si>
  <si>
    <t>小樽開発建設部　小樽道路事務所</t>
  </si>
  <si>
    <t>空知郡　南幌町</t>
  </si>
  <si>
    <t>01423</t>
  </si>
  <si>
    <t>小樽開発建設部　岩内道路事務所</t>
  </si>
  <si>
    <t>空知郡　奈井江町</t>
  </si>
  <si>
    <t>01424</t>
  </si>
  <si>
    <t>小樽開発建設部　小樽港湾事務所</t>
  </si>
  <si>
    <t>空知郡　上砂川町</t>
  </si>
  <si>
    <t>01425</t>
  </si>
  <si>
    <t>小樽開発建設部　後志中部農業開発事業所</t>
  </si>
  <si>
    <t>夕張郡　由仁町</t>
  </si>
  <si>
    <t>01427</t>
  </si>
  <si>
    <t>小樽開発建設部　その他</t>
  </si>
  <si>
    <t>夕張郡　長沼町</t>
  </si>
  <si>
    <t>01428</t>
  </si>
  <si>
    <t>旭川開発建設部　本部</t>
  </si>
  <si>
    <t>夕張郡　栗山町</t>
  </si>
  <si>
    <t>01429</t>
  </si>
  <si>
    <t>旭川開発建設部　旭川河川事務所</t>
  </si>
  <si>
    <t>樺戸郡　月形町</t>
  </si>
  <si>
    <t>01430</t>
  </si>
  <si>
    <t>旭川開発建設部　大雪ダム管理支所</t>
  </si>
  <si>
    <t>樺戸郡　浦臼町</t>
  </si>
  <si>
    <t>01431</t>
  </si>
  <si>
    <t>旭川開発建設部　忠別ダム管理支所</t>
  </si>
  <si>
    <t>樺戸郡　新十津川町</t>
  </si>
  <si>
    <t>01432</t>
  </si>
  <si>
    <t>旭川開発建設部　名寄河川事務所</t>
  </si>
  <si>
    <t>雨竜郡　妹背牛町</t>
  </si>
  <si>
    <t>01433</t>
  </si>
  <si>
    <t>旭川開発建設部　岩尾内ダム管理支所</t>
  </si>
  <si>
    <t>雨竜郡　秩父別町</t>
  </si>
  <si>
    <t>01434</t>
  </si>
  <si>
    <t>仙台市</t>
  </si>
  <si>
    <t>旭川開発建設部　旭川道路事務所</t>
  </si>
  <si>
    <t>雨竜郡　雨竜町</t>
  </si>
  <si>
    <t>01436</t>
  </si>
  <si>
    <t>さいたま市</t>
  </si>
  <si>
    <t>旭川開発建設部　士別道路事務所</t>
  </si>
  <si>
    <t>雨竜郡　北竜町</t>
  </si>
  <si>
    <t>01437</t>
  </si>
  <si>
    <t>千葉市</t>
  </si>
  <si>
    <t>旭川開発建設部　富良野道路事務所</t>
  </si>
  <si>
    <t>雨竜郡　沼田町</t>
  </si>
  <si>
    <t>01438</t>
  </si>
  <si>
    <t>横浜市</t>
  </si>
  <si>
    <t>旭川開発建設部　旭川農業事務所</t>
  </si>
  <si>
    <t>上川郡　鷹栖町</t>
  </si>
  <si>
    <t>01452</t>
  </si>
  <si>
    <t>川崎市</t>
  </si>
  <si>
    <t>上川郡　東神楽町</t>
  </si>
  <si>
    <t>01453</t>
  </si>
  <si>
    <t>相模原市</t>
  </si>
  <si>
    <t>旭川開発建設部　名寄農業開発事業所</t>
  </si>
  <si>
    <t>上川郡　当麻町</t>
  </si>
  <si>
    <t>01454</t>
  </si>
  <si>
    <t>新潟市</t>
  </si>
  <si>
    <t>旭川開発建設部　富良野地域農業開発事業所</t>
  </si>
  <si>
    <t>上川郡　比布町</t>
  </si>
  <si>
    <t>01455</t>
  </si>
  <si>
    <t>静岡市</t>
  </si>
  <si>
    <t>旭川開発建設部　その他</t>
  </si>
  <si>
    <t>上川郡　愛別町</t>
  </si>
  <si>
    <t>01456</t>
  </si>
  <si>
    <t>浜松市</t>
  </si>
  <si>
    <t>室蘭開発建設部　本部</t>
  </si>
  <si>
    <t>上川郡　上川町</t>
  </si>
  <si>
    <t>01457</t>
  </si>
  <si>
    <t>名古屋市</t>
  </si>
  <si>
    <t>上川郡　東川町</t>
  </si>
  <si>
    <t>01458</t>
  </si>
  <si>
    <t>京都市</t>
  </si>
  <si>
    <t>室蘭開発建設部　苫小牧道路事務所</t>
  </si>
  <si>
    <t>上川郡　美瑛町</t>
  </si>
  <si>
    <t>01459</t>
  </si>
  <si>
    <t>大阪市</t>
  </si>
  <si>
    <t>室蘭開発建設部　室蘭道路事務所</t>
  </si>
  <si>
    <t>空知郡　上富良野町</t>
  </si>
  <si>
    <t>01460</t>
  </si>
  <si>
    <t>堺市</t>
  </si>
  <si>
    <t>空知郡　中富良野町</t>
  </si>
  <si>
    <t>01461</t>
  </si>
  <si>
    <t>神戸市</t>
  </si>
  <si>
    <t>室蘭開発建設部　日高道路事務所</t>
  </si>
  <si>
    <t>空知郡　南富良野町</t>
  </si>
  <si>
    <t>01462</t>
  </si>
  <si>
    <t>岡山市</t>
  </si>
  <si>
    <t>室蘭開発建設部　浦河道路事務所</t>
  </si>
  <si>
    <t>勇払郡　占冠村</t>
  </si>
  <si>
    <t>01463</t>
  </si>
  <si>
    <t>広島市</t>
  </si>
  <si>
    <t>室蘭開発建設部　室蘭港湾事務所</t>
  </si>
  <si>
    <t>上川郡　和寒町</t>
  </si>
  <si>
    <t>01464</t>
  </si>
  <si>
    <t>北九州市</t>
  </si>
  <si>
    <t>室蘭開発建設部　苫小牧港湾事務所</t>
  </si>
  <si>
    <t>上川郡　剣淵町</t>
  </si>
  <si>
    <t>01465</t>
  </si>
  <si>
    <t>福岡市</t>
  </si>
  <si>
    <t>室蘭開発建設部　浦河港湾事務所</t>
  </si>
  <si>
    <t>上川郡　下川町</t>
  </si>
  <si>
    <t>01468</t>
  </si>
  <si>
    <t>熊本市</t>
  </si>
  <si>
    <t>中川郡　美深町</t>
  </si>
  <si>
    <t>01469</t>
  </si>
  <si>
    <t>北海道内市町村</t>
    <rPh sb="3" eb="4">
      <t>ナイ</t>
    </rPh>
    <rPh sb="4" eb="7">
      <t>シチョウソン</t>
    </rPh>
    <phoneticPr fontId="4"/>
  </si>
  <si>
    <t>中川郡　音威子府村</t>
  </si>
  <si>
    <t>01470</t>
  </si>
  <si>
    <t>青森県内市町村</t>
  </si>
  <si>
    <t>中川郡　中川町</t>
  </si>
  <si>
    <t>01471</t>
  </si>
  <si>
    <t>岩手県内市町村</t>
  </si>
  <si>
    <t>室蘭開発建設部　その他</t>
  </si>
  <si>
    <t>雨竜郡　幌加内町</t>
  </si>
  <si>
    <t>01472</t>
  </si>
  <si>
    <t>宮城県内市町村</t>
  </si>
  <si>
    <t>釧路開発建設部　本部</t>
  </si>
  <si>
    <t>増毛郡　増毛町</t>
  </si>
  <si>
    <t>01481</t>
  </si>
  <si>
    <t>秋田県内市町村</t>
  </si>
  <si>
    <t>釧路開発建設部　釧路河川事務所</t>
  </si>
  <si>
    <t>留萌郡　小平町</t>
  </si>
  <si>
    <t>01482</t>
  </si>
  <si>
    <t>山形県内市町村</t>
  </si>
  <si>
    <t>釧路開発建設部　釧路道路事務所</t>
  </si>
  <si>
    <t>苫前郡　苫前町</t>
  </si>
  <si>
    <t>01483</t>
  </si>
  <si>
    <t>福島県内市町村</t>
  </si>
  <si>
    <t>釧路開発建設部　根室道路事務所</t>
  </si>
  <si>
    <t>苫前郡　羽幌町</t>
  </si>
  <si>
    <t>01484</t>
  </si>
  <si>
    <t>茨城県内市町村</t>
  </si>
  <si>
    <t>釧路開発建設部　弟子屈道路事務所</t>
  </si>
  <si>
    <t>苫前郡　初山別村</t>
  </si>
  <si>
    <t>01485</t>
  </si>
  <si>
    <t>栃木県内市町村</t>
  </si>
  <si>
    <t>釧路開発建設部　中標津道路事務所</t>
  </si>
  <si>
    <t>天塩郡　遠別町</t>
  </si>
  <si>
    <t>01486</t>
  </si>
  <si>
    <t>群馬県内市町村</t>
  </si>
  <si>
    <t>釧路開発建設部　釧路港湾事務所</t>
  </si>
  <si>
    <t>天塩郡　天塩町</t>
  </si>
  <si>
    <t>01487</t>
  </si>
  <si>
    <t>埼玉県内市町村</t>
  </si>
  <si>
    <t>釧路開発建設部　根室港湾事務所</t>
  </si>
  <si>
    <t>宗谷郡　猿払村</t>
  </si>
  <si>
    <t>01511</t>
  </si>
  <si>
    <t>千葉県内市町村</t>
  </si>
  <si>
    <t>釧路開発建設部　釧路農業事務所</t>
  </si>
  <si>
    <t>枝幸郡　浜頓別町</t>
  </si>
  <si>
    <t>01512</t>
  </si>
  <si>
    <t>東京都内区市町村</t>
    <rPh sb="4" eb="5">
      <t>ク</t>
    </rPh>
    <phoneticPr fontId="4"/>
  </si>
  <si>
    <t>釧路開発建設部　根室農業事務所</t>
  </si>
  <si>
    <t>枝幸郡　中頓別町</t>
  </si>
  <si>
    <t>01513</t>
  </si>
  <si>
    <t>神奈川県内市町村</t>
  </si>
  <si>
    <t>釧路開発建設部　その他</t>
  </si>
  <si>
    <t>枝幸郡　枝幸町</t>
  </si>
  <si>
    <t>01514</t>
  </si>
  <si>
    <t>帯広開発建設部　本部</t>
  </si>
  <si>
    <t>天塩郡　豊富町</t>
  </si>
  <si>
    <t>01516</t>
  </si>
  <si>
    <t>帯広開発建設部　帯広河川事務所</t>
  </si>
  <si>
    <t>礼文郡　礼文町</t>
  </si>
  <si>
    <t>01517</t>
  </si>
  <si>
    <t>帯広開発建設部　十勝ダム管理支所</t>
  </si>
  <si>
    <t>利尻郡　利尻町</t>
  </si>
  <si>
    <t>01518</t>
  </si>
  <si>
    <t>帯広開発建設部　札内川ダム管理支所</t>
  </si>
  <si>
    <t>利尻郡　利尻富士町</t>
  </si>
  <si>
    <t>01519</t>
  </si>
  <si>
    <t>帯広開発建設部　池田河川事務所</t>
  </si>
  <si>
    <t>天塩郡　幌延町</t>
  </si>
  <si>
    <t>01520</t>
  </si>
  <si>
    <t>帯広開発建設部　帯広道路事務所</t>
  </si>
  <si>
    <t>網走郡　美幌町</t>
  </si>
  <si>
    <t>01543</t>
  </si>
  <si>
    <t>帯広開発建設部　広尾道路事務所</t>
  </si>
  <si>
    <t>網走郡　津別町</t>
  </si>
  <si>
    <t>01544</t>
  </si>
  <si>
    <t>帯広開発建設部　足寄道路事務所</t>
  </si>
  <si>
    <t>斜里郡　斜里町</t>
  </si>
  <si>
    <t>01545</t>
  </si>
  <si>
    <t>帯広開発建設部　帯広農業事務所</t>
  </si>
  <si>
    <t>斜里郡　清里町</t>
  </si>
  <si>
    <t>01546</t>
  </si>
  <si>
    <t>帯広開発建設部　鹿追地域農業開発事業所</t>
  </si>
  <si>
    <t>斜里郡　小清水町</t>
  </si>
  <si>
    <t>01547</t>
  </si>
  <si>
    <t>滋賀県内市町村</t>
  </si>
  <si>
    <t>帯広開発建設部　その他</t>
  </si>
  <si>
    <t>常呂郡　訓子府町</t>
  </si>
  <si>
    <t>01549</t>
  </si>
  <si>
    <t>京都府内市町村</t>
  </si>
  <si>
    <t>網走開発建設部　本部</t>
  </si>
  <si>
    <t>常呂郡　置戸町</t>
  </si>
  <si>
    <t>01550</t>
  </si>
  <si>
    <t>大阪府内市町村</t>
  </si>
  <si>
    <t>網走開発建設部　遠軽開発事務所</t>
  </si>
  <si>
    <t>常呂郡　佐呂間町</t>
  </si>
  <si>
    <t>01552</t>
  </si>
  <si>
    <t>兵庫県内市町村</t>
  </si>
  <si>
    <t>網走開発建設部　北見河川事務所</t>
  </si>
  <si>
    <t>紋別郡　遠軽町</t>
  </si>
  <si>
    <t>01555</t>
  </si>
  <si>
    <t>奈良県内市町村</t>
  </si>
  <si>
    <t>網走開発建設部　鹿ノ子ダム管理支所</t>
  </si>
  <si>
    <t>紋別郡　湧別町</t>
  </si>
  <si>
    <t>01559</t>
  </si>
  <si>
    <t>和歌山県内市町村</t>
  </si>
  <si>
    <t>網走開発建設部　北見道路事務所</t>
  </si>
  <si>
    <t>紋別郡　滝上町</t>
  </si>
  <si>
    <t>01560</t>
  </si>
  <si>
    <t>鳥取県内市町村</t>
  </si>
  <si>
    <t>網走開発建設部　網走道路事務所</t>
  </si>
  <si>
    <t>紋別郡　興部町</t>
  </si>
  <si>
    <t>01561</t>
  </si>
  <si>
    <t>島根県内市町村</t>
  </si>
  <si>
    <t>網走開発建設部　興部道路事務所</t>
  </si>
  <si>
    <t>紋別郡　西興部村</t>
  </si>
  <si>
    <t>01562</t>
  </si>
  <si>
    <t>岡山県内市町村</t>
  </si>
  <si>
    <t>網走開発建設部　網走港湾事務所</t>
  </si>
  <si>
    <t>紋別郡　雄武町</t>
  </si>
  <si>
    <t>01563</t>
  </si>
  <si>
    <t>広島県内市町村</t>
  </si>
  <si>
    <t>網走開発建設部　紋別港湾事務所</t>
  </si>
  <si>
    <t>網走郡　大空町</t>
  </si>
  <si>
    <t>01564</t>
  </si>
  <si>
    <t>山口県内市町村</t>
  </si>
  <si>
    <t>網走開発建設部　北見農業事務所</t>
  </si>
  <si>
    <t>虻田郡　豊浦町</t>
  </si>
  <si>
    <t>01571</t>
  </si>
  <si>
    <t>徳島県内市町村</t>
  </si>
  <si>
    <t>網走開発建設部　網走農業事務所</t>
  </si>
  <si>
    <t>有珠郡　壮瞥町</t>
  </si>
  <si>
    <t>01575</t>
  </si>
  <si>
    <t>香川県内市町村</t>
  </si>
  <si>
    <t>網走開発建設部　その他</t>
  </si>
  <si>
    <t>白老郡　白老町</t>
  </si>
  <si>
    <t>01578</t>
  </si>
  <si>
    <t>愛媛県内市町村</t>
  </si>
  <si>
    <t>留萌開発建設部　本部</t>
  </si>
  <si>
    <t>勇払郡　厚真町</t>
  </si>
  <si>
    <t>01581</t>
  </si>
  <si>
    <t>高知県内市町村</t>
  </si>
  <si>
    <t>留萌開発建設部　留萌開発事務所</t>
  </si>
  <si>
    <t>虻田郡　洞爺湖町</t>
  </si>
  <si>
    <t>01584</t>
  </si>
  <si>
    <t>福岡県内市町村</t>
  </si>
  <si>
    <t>留萌開発建設部　留萌ダム管理支所</t>
  </si>
  <si>
    <t>勇払郡　安平町</t>
  </si>
  <si>
    <t>01585</t>
  </si>
  <si>
    <t>佐賀県内市町村</t>
  </si>
  <si>
    <t>留萌開発建設部　幌延河川事務所</t>
  </si>
  <si>
    <t>勇払郡　むかわ町</t>
  </si>
  <si>
    <t>01586</t>
  </si>
  <si>
    <t>長崎県内市町村</t>
  </si>
  <si>
    <t>留萌開発建設部　羽幌道路事務所</t>
  </si>
  <si>
    <t>沙流郡　日高町</t>
  </si>
  <si>
    <t>01601</t>
  </si>
  <si>
    <t>熊本県内市町村</t>
  </si>
  <si>
    <t>留萌開発建設部　留萌港湾事務所</t>
  </si>
  <si>
    <t>沙流郡　平取町</t>
  </si>
  <si>
    <t>01602</t>
  </si>
  <si>
    <t>大分県内市町村</t>
  </si>
  <si>
    <t>留萌開発建設部　天塩地域農業開発事業所</t>
  </si>
  <si>
    <t>新冠郡　新冠町</t>
  </si>
  <si>
    <t>01604</t>
  </si>
  <si>
    <t>宮崎県内市町村</t>
  </si>
  <si>
    <t>留萌開発建設部　その他</t>
  </si>
  <si>
    <t>浦河郡　浦河町</t>
  </si>
  <si>
    <t>01607</t>
  </si>
  <si>
    <t>鹿児島県内市町村</t>
  </si>
  <si>
    <t>稚内開発建設部　本部</t>
  </si>
  <si>
    <t>様似郡　様似町</t>
  </si>
  <si>
    <t>01608</t>
  </si>
  <si>
    <t>沖縄県内市町村</t>
  </si>
  <si>
    <t>稚内開発建設部　稚内道路事務所</t>
  </si>
  <si>
    <t>幌泉郡　えりも町</t>
  </si>
  <si>
    <t>01609</t>
  </si>
  <si>
    <t>北海道電力（株）</t>
  </si>
  <si>
    <t>781001</t>
  </si>
  <si>
    <t>稚内開発建設部　浜頓別道路事務所</t>
  </si>
  <si>
    <t>日高郡　新ひだか町</t>
  </si>
  <si>
    <t>01610</t>
  </si>
  <si>
    <t>東北電力（株）</t>
  </si>
  <si>
    <t>781002</t>
  </si>
  <si>
    <t>稚内開発建設部　稚内港湾事務所</t>
  </si>
  <si>
    <t>河東郡　音更町</t>
  </si>
  <si>
    <t>01631</t>
  </si>
  <si>
    <t>北陸電力（株）</t>
  </si>
  <si>
    <t>781003</t>
  </si>
  <si>
    <t>稚内開発建設部　稚内農業事務所</t>
  </si>
  <si>
    <t>河東郡　士幌町</t>
  </si>
  <si>
    <t>01632</t>
  </si>
  <si>
    <t>東京電力（株）</t>
  </si>
  <si>
    <t>781004</t>
  </si>
  <si>
    <t>稚内開発建設部　その他</t>
  </si>
  <si>
    <t>河東郡　上士幌町</t>
  </si>
  <si>
    <t>01633</t>
  </si>
  <si>
    <t>中部電力（株）</t>
  </si>
  <si>
    <t>781005</t>
  </si>
  <si>
    <t>河東郡　鹿追町</t>
  </si>
  <si>
    <t>01634</t>
  </si>
  <si>
    <t>関西電力（株）</t>
  </si>
  <si>
    <t>781006</t>
  </si>
  <si>
    <t>本局</t>
  </si>
  <si>
    <t>上川郡　新得町</t>
  </si>
  <si>
    <t>01635</t>
  </si>
  <si>
    <t>中国電力（株）</t>
  </si>
  <si>
    <t>781007</t>
  </si>
  <si>
    <t>上川郡　清水町</t>
  </si>
  <si>
    <t>01636</t>
  </si>
  <si>
    <t>四国電力（株）</t>
  </si>
  <si>
    <t>781008</t>
  </si>
  <si>
    <t>河西郡　芽室町</t>
  </si>
  <si>
    <t>01637</t>
  </si>
  <si>
    <t>九州電力（株）</t>
  </si>
  <si>
    <t>781009</t>
  </si>
  <si>
    <t>建政部</t>
  </si>
  <si>
    <t>河西郡　中札内村</t>
  </si>
  <si>
    <t>01638</t>
  </si>
  <si>
    <t>沖縄電力（株）</t>
  </si>
  <si>
    <t>781010</t>
  </si>
  <si>
    <t>河川部</t>
  </si>
  <si>
    <t>河西郡　更別村</t>
  </si>
  <si>
    <t>01639</t>
  </si>
  <si>
    <t>電源開発（株）</t>
  </si>
  <si>
    <t>781011</t>
  </si>
  <si>
    <t>道路部</t>
  </si>
  <si>
    <t>広尾郡　大樹町</t>
  </si>
  <si>
    <t>01641</t>
  </si>
  <si>
    <t>その他の電力会社</t>
    <rPh sb="4" eb="6">
      <t>デンリョク</t>
    </rPh>
    <rPh sb="6" eb="8">
      <t>カイシャ</t>
    </rPh>
    <phoneticPr fontId="4"/>
  </si>
  <si>
    <t>790100</t>
  </si>
  <si>
    <t>港湾空港部</t>
  </si>
  <si>
    <t>広尾郡　広尾町</t>
  </si>
  <si>
    <t>01642</t>
  </si>
  <si>
    <t>北海道ガス（株）</t>
  </si>
  <si>
    <t>営繕部</t>
  </si>
  <si>
    <t>中川郡　幕別町</t>
  </si>
  <si>
    <t>01643</t>
  </si>
  <si>
    <t>北陸ガス（株）</t>
  </si>
  <si>
    <t>用地部</t>
  </si>
  <si>
    <t>中川郡　池田町</t>
  </si>
  <si>
    <t>01644</t>
  </si>
  <si>
    <t>東京ガス（株）</t>
  </si>
  <si>
    <t>青森河川国道事務所</t>
  </si>
  <si>
    <t>中川郡　豊頃町</t>
  </si>
  <si>
    <t>01645</t>
  </si>
  <si>
    <t>京葉ガス（株）</t>
  </si>
  <si>
    <t>高瀬川河川事務所</t>
  </si>
  <si>
    <t>中川郡　本別町</t>
  </si>
  <si>
    <t>01646</t>
  </si>
  <si>
    <t>東邦ガス（株）</t>
  </si>
  <si>
    <t>岩手河川国道事務所</t>
  </si>
  <si>
    <t>足寄郡　足寄町</t>
  </si>
  <si>
    <t>01647</t>
  </si>
  <si>
    <t>三陸国道事務所</t>
  </si>
  <si>
    <t>足寄郡　陸別町</t>
  </si>
  <si>
    <t>01648</t>
  </si>
  <si>
    <t>大阪ガス（株）</t>
  </si>
  <si>
    <t>十勝郡　浦幌町</t>
  </si>
  <si>
    <t>01649</t>
  </si>
  <si>
    <t>広島ガス（株）</t>
  </si>
  <si>
    <t>仙台河川国道事務所</t>
  </si>
  <si>
    <t>釧路郡　釧路町</t>
  </si>
  <si>
    <t>01661</t>
  </si>
  <si>
    <t>四国ガス（株）</t>
  </si>
  <si>
    <t>北上川下流河川事務所</t>
  </si>
  <si>
    <t>厚岸郡　厚岸町</t>
  </si>
  <si>
    <t>01662</t>
  </si>
  <si>
    <t>西部ガス（株）</t>
  </si>
  <si>
    <t>鳴瀬川総合開発工事事務所</t>
  </si>
  <si>
    <t>厚岸郡　浜中町</t>
  </si>
  <si>
    <t>01663</t>
  </si>
  <si>
    <t>その他のガス会社</t>
    <rPh sb="6" eb="8">
      <t>カイシャ</t>
    </rPh>
    <phoneticPr fontId="4"/>
  </si>
  <si>
    <t>秋田河川国道事務所</t>
  </si>
  <si>
    <t>川上郡　標茶町</t>
  </si>
  <si>
    <t>01664</t>
  </si>
  <si>
    <t>湯沢河川国道事務所</t>
  </si>
  <si>
    <t>川上郡　弟子屈町</t>
  </si>
  <si>
    <t>01665</t>
  </si>
  <si>
    <t>能代河川国道事務所</t>
  </si>
  <si>
    <t>阿寒郡　鶴居村</t>
  </si>
  <si>
    <t>01667</t>
  </si>
  <si>
    <t>ＮＴＴコミュニケーションズ（株）</t>
  </si>
  <si>
    <t>森吉山ダム管理支所</t>
  </si>
  <si>
    <t>白糠郡　白糠町</t>
  </si>
  <si>
    <t>01668</t>
  </si>
  <si>
    <t>成瀬ダム工事事務所</t>
  </si>
  <si>
    <t>野付郡　別海町</t>
  </si>
  <si>
    <t>01691</t>
  </si>
  <si>
    <t>ソフトバンク（株）</t>
  </si>
  <si>
    <t>鳥海ダム工事事務所</t>
  </si>
  <si>
    <t>標津郡　中標津町</t>
  </si>
  <si>
    <t>01692</t>
  </si>
  <si>
    <t>山形河川国道事務所</t>
  </si>
  <si>
    <t>標津郡　標津町</t>
  </si>
  <si>
    <t>01693</t>
  </si>
  <si>
    <t>北海道旅客鉄道（株）</t>
  </si>
  <si>
    <t>酒田河川国道事務所</t>
  </si>
  <si>
    <t>目梨郡　羅臼町</t>
  </si>
  <si>
    <t>01694</t>
  </si>
  <si>
    <t>東日本旅客鉄道（株）</t>
  </si>
  <si>
    <t>新庄河川事務所</t>
  </si>
  <si>
    <t>青森市</t>
  </si>
  <si>
    <t>02201</t>
  </si>
  <si>
    <t>東海旅客鉄道（株）</t>
  </si>
  <si>
    <t>福島河川国道事務所</t>
  </si>
  <si>
    <t>弘前市</t>
  </si>
  <si>
    <t>02202</t>
  </si>
  <si>
    <t>西日本旅客鉄道（株）</t>
  </si>
  <si>
    <t>郡山国道事務所</t>
  </si>
  <si>
    <t>八戸市</t>
  </si>
  <si>
    <t>02203</t>
  </si>
  <si>
    <t>四国旅客鉄道（株）</t>
  </si>
  <si>
    <t>磐城国道事務所</t>
  </si>
  <si>
    <t>黒石市</t>
  </si>
  <si>
    <t>02204</t>
  </si>
  <si>
    <t>九州旅客鉄道（株）</t>
  </si>
  <si>
    <t>岩木川ダム統合管理事務所</t>
  </si>
  <si>
    <t>五所川原市</t>
  </si>
  <si>
    <t>02205</t>
  </si>
  <si>
    <t>日本貨物鉄道（株）</t>
  </si>
  <si>
    <t>北上川ダム統合管理事務所</t>
  </si>
  <si>
    <t>十和田市</t>
  </si>
  <si>
    <t>02206</t>
  </si>
  <si>
    <t>東京地下鉄（株）</t>
  </si>
  <si>
    <t>最上川ダム統合管理事務所</t>
  </si>
  <si>
    <t>三沢市</t>
  </si>
  <si>
    <t>02207</t>
  </si>
  <si>
    <t>東武鉄道（株）</t>
  </si>
  <si>
    <t>鳴子ダム管理所</t>
  </si>
  <si>
    <t>むつ市</t>
  </si>
  <si>
    <t>02208</t>
  </si>
  <si>
    <t>西武鉄道（株）</t>
  </si>
  <si>
    <t>釜房ダム管理所</t>
  </si>
  <si>
    <t>つがる市</t>
  </si>
  <si>
    <t>02209</t>
  </si>
  <si>
    <t>京成電鉄（株）</t>
  </si>
  <si>
    <t>七ヶ宿ダム管理所</t>
  </si>
  <si>
    <t>平川市</t>
  </si>
  <si>
    <t>02210</t>
  </si>
  <si>
    <t>京王電鉄（株）</t>
  </si>
  <si>
    <t>玉川ダム管理所</t>
  </si>
  <si>
    <t>東津軽郡　平内町</t>
  </si>
  <si>
    <t>02301</t>
  </si>
  <si>
    <t>小田急電鉄（株）</t>
  </si>
  <si>
    <t>月山ダム管理所</t>
  </si>
  <si>
    <t>東津軽郡　今別町</t>
  </si>
  <si>
    <t>02303</t>
  </si>
  <si>
    <t>三春ダム管理所</t>
  </si>
  <si>
    <t>東津軽郡　蓬田村</t>
  </si>
  <si>
    <t>02304</t>
  </si>
  <si>
    <t>京浜急行電鉄（株）</t>
  </si>
  <si>
    <t>摺上川ダム管理所</t>
  </si>
  <si>
    <t>東津軽郡　外ヶ浜町</t>
  </si>
  <si>
    <t>02307</t>
  </si>
  <si>
    <t>相模鉄道（株）</t>
  </si>
  <si>
    <t>東北技術事務所</t>
  </si>
  <si>
    <t>西津軽郡　鰺ヶ沢町</t>
  </si>
  <si>
    <t>02321</t>
  </si>
  <si>
    <t>名古屋鉄道（株）</t>
  </si>
  <si>
    <t>東北国営公園事務所</t>
  </si>
  <si>
    <t>西津軽郡　深浦町</t>
  </si>
  <si>
    <t>02323</t>
  </si>
  <si>
    <t>近畿日本鉄道（株）</t>
  </si>
  <si>
    <t>盛岡営繕事務所</t>
  </si>
  <si>
    <t>中津軽郡　西目屋村</t>
  </si>
  <si>
    <t>02343</t>
  </si>
  <si>
    <t>南海電気鉄道（株）</t>
  </si>
  <si>
    <t>青森港湾事務所</t>
  </si>
  <si>
    <t>南津軽郡　藤崎町</t>
  </si>
  <si>
    <t>02361</t>
  </si>
  <si>
    <t>京阪電気鉄道（株）</t>
  </si>
  <si>
    <t>八戸港湾・空港整備事務所</t>
  </si>
  <si>
    <t>南津軽郡　大鰐町</t>
  </si>
  <si>
    <t>02362</t>
  </si>
  <si>
    <t>阪急電鉄（株）</t>
  </si>
  <si>
    <t>秋田港湾事務所</t>
  </si>
  <si>
    <t>南津軽郡　田舎館村</t>
  </si>
  <si>
    <t>02367</t>
  </si>
  <si>
    <t>阪神電気鉄道（株）</t>
  </si>
  <si>
    <t>釜石港湾事務所</t>
  </si>
  <si>
    <t>北津軽郡　板柳町</t>
  </si>
  <si>
    <t>02381</t>
  </si>
  <si>
    <t>西日本鉄道（株）</t>
  </si>
  <si>
    <t>酒田港湾事務所</t>
  </si>
  <si>
    <t>北津軽郡　鶴田町</t>
  </si>
  <si>
    <t>02384</t>
  </si>
  <si>
    <t>塩釜港湾・空港整備事務所</t>
  </si>
  <si>
    <t>北津軽郡　中泊町</t>
  </si>
  <si>
    <t>02387</t>
  </si>
  <si>
    <t>仙台港湾空港技術調査事務所</t>
  </si>
  <si>
    <t>上北郡　野辺地町</t>
  </si>
  <si>
    <t>02401</t>
  </si>
  <si>
    <t>小名浜港湾事務所</t>
  </si>
  <si>
    <t>上北郡　七戸町</t>
  </si>
  <si>
    <t>02402</t>
  </si>
  <si>
    <t>上北郡　六戸町</t>
  </si>
  <si>
    <t>02405</t>
  </si>
  <si>
    <t>上北郡　横浜町</t>
  </si>
  <si>
    <t>02406</t>
  </si>
  <si>
    <t>上北郡　東北町</t>
  </si>
  <si>
    <t>02408</t>
  </si>
  <si>
    <t>上北郡　六ヶ所村</t>
  </si>
  <si>
    <t>02411</t>
  </si>
  <si>
    <t>上北郡　おいらせ町</t>
  </si>
  <si>
    <t>02412</t>
  </si>
  <si>
    <t>下北郡　大間町</t>
  </si>
  <si>
    <t>02423</t>
  </si>
  <si>
    <t>下北郡　東通村</t>
  </si>
  <si>
    <t>02424</t>
  </si>
  <si>
    <t>下北郡　風間浦村</t>
  </si>
  <si>
    <t>02425</t>
  </si>
  <si>
    <t>下北郡　佐井村</t>
  </si>
  <si>
    <t>02426</t>
  </si>
  <si>
    <t>三戸郡　三戸町</t>
  </si>
  <si>
    <t>02441</t>
  </si>
  <si>
    <t>利根川上流河川事務所</t>
  </si>
  <si>
    <t>三戸郡　五戸町</t>
  </si>
  <si>
    <t>02442</t>
  </si>
  <si>
    <t>利根川下流河川事務所</t>
  </si>
  <si>
    <t>三戸郡　田子町</t>
  </si>
  <si>
    <t>02443</t>
  </si>
  <si>
    <t>霞ヶ浦河川事務所</t>
  </si>
  <si>
    <t>三戸郡　南部町</t>
  </si>
  <si>
    <t>02445</t>
  </si>
  <si>
    <t>霞ヶ浦導水工事事務所</t>
  </si>
  <si>
    <t>三戸郡　階上町</t>
  </si>
  <si>
    <t>02446</t>
  </si>
  <si>
    <t>江戸川河川事務所</t>
  </si>
  <si>
    <t>三戸郡　新郷村</t>
  </si>
  <si>
    <t>02450</t>
  </si>
  <si>
    <t>渡良瀬川河川事務所</t>
  </si>
  <si>
    <t>盛岡市</t>
  </si>
  <si>
    <t>03201</t>
  </si>
  <si>
    <t>下館河川事務所</t>
  </si>
  <si>
    <t>宮古市</t>
  </si>
  <si>
    <t>03202</t>
  </si>
  <si>
    <t>荒川上流河川事務所</t>
  </si>
  <si>
    <t>大船渡市</t>
  </si>
  <si>
    <t>03203</t>
  </si>
  <si>
    <t>荒川下流河川事務所</t>
  </si>
  <si>
    <t>花巻市</t>
  </si>
  <si>
    <t>03205</t>
  </si>
  <si>
    <t>京浜河川事務所</t>
  </si>
  <si>
    <t>北上市</t>
  </si>
  <si>
    <t>03206</t>
  </si>
  <si>
    <t>利根川水系砂防事務所</t>
  </si>
  <si>
    <t>久慈市</t>
  </si>
  <si>
    <t>03207</t>
  </si>
  <si>
    <t>日光砂防事務所</t>
  </si>
  <si>
    <t>遠野市</t>
  </si>
  <si>
    <t>03208</t>
  </si>
  <si>
    <t>富士川砂防事務所</t>
  </si>
  <si>
    <t>一関市</t>
  </si>
  <si>
    <t>03209</t>
  </si>
  <si>
    <t>陸前高田市</t>
  </si>
  <si>
    <t>03210</t>
  </si>
  <si>
    <t>利根川ダム統合管理事務所</t>
  </si>
  <si>
    <t>釜石市</t>
  </si>
  <si>
    <t>03211</t>
  </si>
  <si>
    <t>鬼怒川ダム統合管理事務所</t>
  </si>
  <si>
    <t>二戸市</t>
  </si>
  <si>
    <t>03213</t>
  </si>
  <si>
    <t>相模川水系広域ダム管理事務所</t>
  </si>
  <si>
    <t>八幡平市</t>
  </si>
  <si>
    <t>03214</t>
  </si>
  <si>
    <t>二瀬ダム管理所</t>
  </si>
  <si>
    <t>奥州市</t>
  </si>
  <si>
    <t>03215</t>
  </si>
  <si>
    <t>品木ダム水質管理所</t>
  </si>
  <si>
    <t>滝沢市</t>
  </si>
  <si>
    <t>03216</t>
  </si>
  <si>
    <t>東京国道事務所</t>
  </si>
  <si>
    <t>岩手郡　雫石町</t>
  </si>
  <si>
    <t>03301</t>
  </si>
  <si>
    <t>相武国道事務所</t>
  </si>
  <si>
    <t>岩手郡　葛巻町</t>
  </si>
  <si>
    <t>03302</t>
  </si>
  <si>
    <t>首都国道事務所</t>
  </si>
  <si>
    <t>岩手郡　岩手町</t>
  </si>
  <si>
    <t>03303</t>
  </si>
  <si>
    <t>川崎国道事務所</t>
  </si>
  <si>
    <t>紫波郡　紫波町</t>
  </si>
  <si>
    <t>03321</t>
  </si>
  <si>
    <t>横浜国道事務所</t>
  </si>
  <si>
    <t>紫波郡　矢巾町</t>
  </si>
  <si>
    <t>03322</t>
  </si>
  <si>
    <t>大宮国道事務所</t>
  </si>
  <si>
    <t>和賀郡　西和賀町</t>
  </si>
  <si>
    <t>03366</t>
  </si>
  <si>
    <t>北首都国道事務所</t>
  </si>
  <si>
    <t>胆沢郡　金ケ崎町</t>
  </si>
  <si>
    <t>03381</t>
  </si>
  <si>
    <t>千葉国道事務所</t>
  </si>
  <si>
    <t>西磐井郡　平泉町</t>
  </si>
  <si>
    <t>03402</t>
  </si>
  <si>
    <t>常総国道事務所</t>
  </si>
  <si>
    <t>気仙郡　住田町</t>
  </si>
  <si>
    <t>03441</t>
  </si>
  <si>
    <t>宇都宮国道事務所</t>
  </si>
  <si>
    <t>上閉伊郡　大槌町</t>
  </si>
  <si>
    <t>03461</t>
  </si>
  <si>
    <t>長野国道事務所</t>
  </si>
  <si>
    <t>下閉伊郡　山田町</t>
  </si>
  <si>
    <t>03482</t>
  </si>
  <si>
    <t>東京外かく環状国道事務所</t>
  </si>
  <si>
    <t>下閉伊郡　岩泉町</t>
  </si>
  <si>
    <t>03483</t>
  </si>
  <si>
    <t>常陸河川国道事務所</t>
  </si>
  <si>
    <t>下閉伊郡　田野畑村</t>
  </si>
  <si>
    <t>03484</t>
  </si>
  <si>
    <t>高崎河川国道事務所</t>
  </si>
  <si>
    <t>下閉伊郡　普代村</t>
  </si>
  <si>
    <t>03485</t>
  </si>
  <si>
    <t>甲府河川国道事務所</t>
  </si>
  <si>
    <t>九戸郡　軽米町</t>
  </si>
  <si>
    <t>03501</t>
  </si>
  <si>
    <t>関東技術事務所</t>
  </si>
  <si>
    <t>九戸郡　野田村</t>
  </si>
  <si>
    <t>03503</t>
  </si>
  <si>
    <t>国営常陸海浜公園事務所</t>
  </si>
  <si>
    <t>九戸郡　九戸村</t>
  </si>
  <si>
    <t>03506</t>
  </si>
  <si>
    <t>国営昭和記念公園事務所</t>
  </si>
  <si>
    <t>九戸郡　洋野町</t>
  </si>
  <si>
    <t>03507</t>
  </si>
  <si>
    <t>東京第一営繕事務所</t>
  </si>
  <si>
    <t>二戸郡　一戸町</t>
  </si>
  <si>
    <t>03524</t>
  </si>
  <si>
    <t>東京第二営繕事務所</t>
  </si>
  <si>
    <t>04100</t>
  </si>
  <si>
    <t>甲武営繕事務所</t>
  </si>
  <si>
    <t>仙台市　青葉区</t>
  </si>
  <si>
    <t>04101</t>
  </si>
  <si>
    <t>宇都宮営繕事務所</t>
  </si>
  <si>
    <t>仙台市　宮城野区</t>
  </si>
  <si>
    <t>04102</t>
  </si>
  <si>
    <t>横浜営繕事務所</t>
  </si>
  <si>
    <t>仙台市　若林区</t>
  </si>
  <si>
    <t>04103</t>
  </si>
  <si>
    <t>長野営繕事務所</t>
  </si>
  <si>
    <t>仙台市　太白区</t>
  </si>
  <si>
    <t>04104</t>
  </si>
  <si>
    <t>鹿島港湾・空港整備事務所</t>
  </si>
  <si>
    <t>仙台市　泉区</t>
  </si>
  <si>
    <t>04105</t>
  </si>
  <si>
    <t>千葉港湾事務所</t>
  </si>
  <si>
    <t>石巻市</t>
  </si>
  <si>
    <t>04202</t>
  </si>
  <si>
    <t>東京港湾事務所</t>
  </si>
  <si>
    <t>塩竈市</t>
  </si>
  <si>
    <t>04203</t>
  </si>
  <si>
    <t>東京空港整備事務所</t>
  </si>
  <si>
    <t>気仙沼市</t>
  </si>
  <si>
    <t>04205</t>
  </si>
  <si>
    <t>京浜港湾事務所</t>
  </si>
  <si>
    <t>白石市</t>
  </si>
  <si>
    <t>04206</t>
  </si>
  <si>
    <t>東京湾口航路事務所</t>
  </si>
  <si>
    <t>名取市</t>
  </si>
  <si>
    <t>04207</t>
  </si>
  <si>
    <t>特定離島港湾事務所</t>
  </si>
  <si>
    <t>角田市</t>
  </si>
  <si>
    <t>04208</t>
  </si>
  <si>
    <t>横浜港湾空港技術調査事務所</t>
  </si>
  <si>
    <t>多賀城市</t>
  </si>
  <si>
    <t>04209</t>
  </si>
  <si>
    <t>岩沼市</t>
  </si>
  <si>
    <t>04211</t>
  </si>
  <si>
    <t>登米市</t>
  </si>
  <si>
    <t>04212</t>
  </si>
  <si>
    <t>栗原市</t>
  </si>
  <si>
    <t>04213</t>
  </si>
  <si>
    <t>東松島市</t>
  </si>
  <si>
    <t>04214</t>
  </si>
  <si>
    <t>大崎市</t>
  </si>
  <si>
    <t>04215</t>
  </si>
  <si>
    <t>富谷市</t>
  </si>
  <si>
    <t>04216</t>
  </si>
  <si>
    <t>刈田郡　蔵王町</t>
  </si>
  <si>
    <t>04301</t>
  </si>
  <si>
    <t>刈田郡　七ケ宿町</t>
  </si>
  <si>
    <t>04302</t>
  </si>
  <si>
    <t>柴田郡　大河原町</t>
  </si>
  <si>
    <t>04321</t>
  </si>
  <si>
    <t>柴田郡　村田町</t>
  </si>
  <si>
    <t>04322</t>
  </si>
  <si>
    <t>高田河川国道事務所</t>
  </si>
  <si>
    <t>柴田郡　柴田町</t>
  </si>
  <si>
    <t>04323</t>
  </si>
  <si>
    <t>羽越河川国道事務所</t>
  </si>
  <si>
    <t>柴田郡　川崎町</t>
  </si>
  <si>
    <t>04324</t>
  </si>
  <si>
    <t>信濃川河川事務所</t>
  </si>
  <si>
    <t>伊具郡　丸森町</t>
  </si>
  <si>
    <t>04341</t>
  </si>
  <si>
    <t>信濃川下流河川事務所</t>
  </si>
  <si>
    <t>亘理郡　亘理町</t>
  </si>
  <si>
    <t>04361</t>
  </si>
  <si>
    <t>阿賀野川河川事務所</t>
  </si>
  <si>
    <t>亘理郡　山元町</t>
  </si>
  <si>
    <t>04362</t>
  </si>
  <si>
    <t>湯沢砂防事務所</t>
  </si>
  <si>
    <t>宮城郡　松島町</t>
  </si>
  <si>
    <t>04401</t>
  </si>
  <si>
    <t>長岡国道事務所</t>
  </si>
  <si>
    <t>宮城郡　七ヶ浜町</t>
  </si>
  <si>
    <t>04404</t>
  </si>
  <si>
    <t>新潟国道事務所</t>
  </si>
  <si>
    <t>宮城郡　利府町</t>
  </si>
  <si>
    <t>04406</t>
  </si>
  <si>
    <t>富山河川国道事務所</t>
  </si>
  <si>
    <t>黒川郡　大和町</t>
  </si>
  <si>
    <t>04421</t>
  </si>
  <si>
    <t>黒部河川事務所</t>
  </si>
  <si>
    <t>黒川郡　大郷町</t>
  </si>
  <si>
    <t>04422</t>
  </si>
  <si>
    <t>立山砂防事務所</t>
  </si>
  <si>
    <t>黒川郡　大衡村</t>
  </si>
  <si>
    <t>04424</t>
  </si>
  <si>
    <t>利賀ダム工事事務所</t>
  </si>
  <si>
    <t>加美郡　色麻町</t>
  </si>
  <si>
    <t>04444</t>
  </si>
  <si>
    <t>金沢河川国道事務所</t>
  </si>
  <si>
    <t>加美郡　加美町</t>
  </si>
  <si>
    <t>04445</t>
  </si>
  <si>
    <t>飯豊山系砂防事務所</t>
  </si>
  <si>
    <t>遠田郡　涌谷町</t>
  </si>
  <si>
    <t>04501</t>
  </si>
  <si>
    <t>阿賀川河川事務所</t>
  </si>
  <si>
    <t>遠田郡　美里町</t>
  </si>
  <si>
    <t>04505</t>
  </si>
  <si>
    <t>千曲川河川事務所</t>
  </si>
  <si>
    <t>牡鹿郡　女川町</t>
  </si>
  <si>
    <t>04581</t>
  </si>
  <si>
    <t>松本砂防事務所</t>
  </si>
  <si>
    <t>本吉郡　南三陸町</t>
  </si>
  <si>
    <t>04606</t>
  </si>
  <si>
    <t>神通川水系砂防事務所</t>
  </si>
  <si>
    <t>秋田市</t>
  </si>
  <si>
    <t>05201</t>
  </si>
  <si>
    <t>三国川ダム管理所</t>
  </si>
  <si>
    <t>能代市</t>
  </si>
  <si>
    <t>05202</t>
  </si>
  <si>
    <t>大町ダム管理所</t>
  </si>
  <si>
    <t>横手市</t>
  </si>
  <si>
    <t>05203</t>
  </si>
  <si>
    <t>北陸技術事務所</t>
  </si>
  <si>
    <t>大館市</t>
  </si>
  <si>
    <t>05204</t>
  </si>
  <si>
    <t>国営越後丘陵公園事務所</t>
  </si>
  <si>
    <t>男鹿市</t>
  </si>
  <si>
    <t>05206</t>
  </si>
  <si>
    <t>金沢営繕事務所</t>
  </si>
  <si>
    <t>湯沢市</t>
  </si>
  <si>
    <t>05207</t>
  </si>
  <si>
    <t>新潟港湾・空港整備事務所</t>
  </si>
  <si>
    <t>鹿角市</t>
  </si>
  <si>
    <t>05209</t>
  </si>
  <si>
    <t>伏木富山港湾事務所</t>
  </si>
  <si>
    <t>由利本荘市</t>
  </si>
  <si>
    <t>05210</t>
  </si>
  <si>
    <t>金沢港湾・空港整備事務所</t>
  </si>
  <si>
    <t>潟上市</t>
  </si>
  <si>
    <t>05211</t>
  </si>
  <si>
    <t>敦賀港湾事務所</t>
  </si>
  <si>
    <t>大仙市</t>
  </si>
  <si>
    <t>05212</t>
  </si>
  <si>
    <t>新潟港湾空港技術調査事務所</t>
  </si>
  <si>
    <t>北秋田市</t>
  </si>
  <si>
    <t>05213</t>
  </si>
  <si>
    <t>にかほ市</t>
  </si>
  <si>
    <t>05214</t>
  </si>
  <si>
    <t>仙北市</t>
  </si>
  <si>
    <t>05215</t>
  </si>
  <si>
    <t>鹿角郡　小坂町</t>
  </si>
  <si>
    <t>05303</t>
  </si>
  <si>
    <t>北秋田郡　上小阿仁村</t>
  </si>
  <si>
    <t>05327</t>
  </si>
  <si>
    <t>山本郡　藤里町</t>
  </si>
  <si>
    <t>05346</t>
  </si>
  <si>
    <t>山本郡　三種町</t>
  </si>
  <si>
    <t>05348</t>
  </si>
  <si>
    <t>山本郡　八峰町</t>
  </si>
  <si>
    <t>05349</t>
  </si>
  <si>
    <t>南秋田郡　五城目町</t>
  </si>
  <si>
    <t>05361</t>
  </si>
  <si>
    <t>南秋田郡　八郎潟町</t>
  </si>
  <si>
    <t>05363</t>
  </si>
  <si>
    <t>南秋田郡　井川町</t>
  </si>
  <si>
    <t>05366</t>
  </si>
  <si>
    <t>木曽川上流河川事務所</t>
  </si>
  <si>
    <t>南秋田郡　大潟村</t>
  </si>
  <si>
    <t>05368</t>
  </si>
  <si>
    <t>越美山系砂防事務所</t>
  </si>
  <si>
    <t>仙北郡　美郷町</t>
  </si>
  <si>
    <t>05434</t>
  </si>
  <si>
    <t>新丸山ダム工事事務所</t>
  </si>
  <si>
    <t>雄勝郡　羽後町</t>
  </si>
  <si>
    <t>05463</t>
  </si>
  <si>
    <t>静岡河川事務所</t>
  </si>
  <si>
    <t>雄勝郡　東成瀬村</t>
  </si>
  <si>
    <t>05464</t>
  </si>
  <si>
    <t>富士砂防事務所</t>
  </si>
  <si>
    <t>山形市</t>
  </si>
  <si>
    <t>06201</t>
  </si>
  <si>
    <t>庄内川河川事務所</t>
  </si>
  <si>
    <t>米沢市</t>
  </si>
  <si>
    <t>06202</t>
  </si>
  <si>
    <t>小里川ダム管理支所</t>
  </si>
  <si>
    <t>鶴岡市</t>
  </si>
  <si>
    <t>06203</t>
  </si>
  <si>
    <t>豊橋河川事務所</t>
  </si>
  <si>
    <t>酒田市</t>
  </si>
  <si>
    <t>06204</t>
  </si>
  <si>
    <t>設楽ダム工事事務所</t>
  </si>
  <si>
    <t>新庄市</t>
  </si>
  <si>
    <t>06205</t>
  </si>
  <si>
    <t>木曽川下流河川事務所</t>
  </si>
  <si>
    <t>寒河江市</t>
  </si>
  <si>
    <t>06206</t>
  </si>
  <si>
    <t>天竜川上流河川事務所</t>
  </si>
  <si>
    <t>上山市</t>
  </si>
  <si>
    <t>06207</t>
  </si>
  <si>
    <t>三峰川総合開発工事事務所</t>
  </si>
  <si>
    <t>村山市</t>
  </si>
  <si>
    <t>06208</t>
  </si>
  <si>
    <t>天竜川ダム統合管理事務所</t>
  </si>
  <si>
    <t>長井市</t>
  </si>
  <si>
    <t>06209</t>
  </si>
  <si>
    <t>天童市</t>
  </si>
  <si>
    <t>06210</t>
  </si>
  <si>
    <t>長島ダム管理所</t>
  </si>
  <si>
    <t>東根市</t>
  </si>
  <si>
    <t>06211</t>
  </si>
  <si>
    <t>矢作ダム管理所</t>
  </si>
  <si>
    <t>尾花沢市</t>
  </si>
  <si>
    <t>06212</t>
  </si>
  <si>
    <t>蓮ダム管理所</t>
  </si>
  <si>
    <t>南陽市</t>
  </si>
  <si>
    <t>06213</t>
  </si>
  <si>
    <t>岐阜国道事務所</t>
  </si>
  <si>
    <t>東村山郡　山辺町</t>
  </si>
  <si>
    <t>06301</t>
  </si>
  <si>
    <t>高山国道事務所</t>
  </si>
  <si>
    <t>東村山郡　中山町</t>
  </si>
  <si>
    <t>06302</t>
  </si>
  <si>
    <t>静岡国道事務所</t>
  </si>
  <si>
    <t>西村山郡　河北町</t>
  </si>
  <si>
    <t>06321</t>
  </si>
  <si>
    <t>名古屋国道事務所</t>
  </si>
  <si>
    <t>西村山郡　西川町</t>
  </si>
  <si>
    <t>06322</t>
  </si>
  <si>
    <t>愛知国道事務所</t>
  </si>
  <si>
    <t>西村山郡　朝日町</t>
  </si>
  <si>
    <t>06323</t>
  </si>
  <si>
    <t>名四国道事務所</t>
  </si>
  <si>
    <t>西村山郡　大江町</t>
  </si>
  <si>
    <t>06324</t>
  </si>
  <si>
    <t>紀勢国道事務所</t>
  </si>
  <si>
    <t>北村山郡　大石田町</t>
  </si>
  <si>
    <t>06341</t>
  </si>
  <si>
    <t>北勢国道事務所</t>
  </si>
  <si>
    <t>最上郡　金山町</t>
  </si>
  <si>
    <t>06361</t>
  </si>
  <si>
    <t>飯田国道事務所</t>
  </si>
  <si>
    <t>最上郡　最上町</t>
  </si>
  <si>
    <t>06362</t>
  </si>
  <si>
    <t>多治見砂防国道事務所</t>
  </si>
  <si>
    <t>最上郡　舟形町</t>
  </si>
  <si>
    <t>06363</t>
  </si>
  <si>
    <t>沼津河川国道事務所</t>
  </si>
  <si>
    <t>最上郡　真室川町</t>
  </si>
  <si>
    <t>06364</t>
  </si>
  <si>
    <t>浜松河川国道事務所</t>
  </si>
  <si>
    <t>最上郡　大蔵村</t>
  </si>
  <si>
    <t>06365</t>
  </si>
  <si>
    <t>三重河川国道事務所</t>
  </si>
  <si>
    <t>最上郡　鮭川村</t>
  </si>
  <si>
    <t>06366</t>
  </si>
  <si>
    <t>静岡営繕事務所</t>
  </si>
  <si>
    <t>最上郡　戸沢村</t>
  </si>
  <si>
    <t>06367</t>
  </si>
  <si>
    <t>中部技術事務所</t>
  </si>
  <si>
    <t>東置賜郡　高畠町</t>
  </si>
  <si>
    <t>06381</t>
  </si>
  <si>
    <t>清水港湾事務所</t>
  </si>
  <si>
    <t>東置賜郡　川西町</t>
  </si>
  <si>
    <t>06382</t>
  </si>
  <si>
    <t>名古屋港湾事務所</t>
  </si>
  <si>
    <t>西置賜郡　小国町</t>
  </si>
  <si>
    <t>06401</t>
  </si>
  <si>
    <t>三河港湾事務所</t>
  </si>
  <si>
    <t>西置賜郡　白鷹町</t>
  </si>
  <si>
    <t>06402</t>
  </si>
  <si>
    <t>四日市港湾事務所</t>
  </si>
  <si>
    <t>西置賜郡　飯豊町</t>
  </si>
  <si>
    <t>06403</t>
  </si>
  <si>
    <t>名古屋港湾空港技術調査事務所</t>
  </si>
  <si>
    <t>東田川郡　三川町</t>
  </si>
  <si>
    <t>06426</t>
  </si>
  <si>
    <t>東田川郡　庄内町</t>
  </si>
  <si>
    <t>06428</t>
  </si>
  <si>
    <t>飽海郡　遊佐町</t>
  </si>
  <si>
    <t>06461</t>
  </si>
  <si>
    <t>福島市</t>
  </si>
  <si>
    <t>07201</t>
  </si>
  <si>
    <t>会津若松市</t>
  </si>
  <si>
    <t>07202</t>
  </si>
  <si>
    <t>郡山市</t>
  </si>
  <si>
    <t>07203</t>
  </si>
  <si>
    <t>いわき市</t>
  </si>
  <si>
    <t>07204</t>
  </si>
  <si>
    <t>白河市</t>
  </si>
  <si>
    <t>07205</t>
  </si>
  <si>
    <t>須賀川市</t>
  </si>
  <si>
    <t>07207</t>
  </si>
  <si>
    <t>喜多方市</t>
  </si>
  <si>
    <t>07208</t>
  </si>
  <si>
    <t>相馬市</t>
  </si>
  <si>
    <t>07209</t>
  </si>
  <si>
    <t>福井河川国道事務所</t>
  </si>
  <si>
    <t>二本松市</t>
  </si>
  <si>
    <t>07210</t>
  </si>
  <si>
    <t>足羽川ダム工事事務所</t>
  </si>
  <si>
    <t>田村市</t>
  </si>
  <si>
    <t>07211</t>
  </si>
  <si>
    <t>琵琶湖河川事務所</t>
  </si>
  <si>
    <t>南相馬市</t>
  </si>
  <si>
    <t>07212</t>
  </si>
  <si>
    <t>大戸川ダム工事事務所</t>
  </si>
  <si>
    <t>07213</t>
  </si>
  <si>
    <t>滋賀国道事務所</t>
  </si>
  <si>
    <t>本宮市</t>
  </si>
  <si>
    <t>07214</t>
  </si>
  <si>
    <t>福知山河川国道事務所</t>
  </si>
  <si>
    <t>伊達郡　桑折町</t>
  </si>
  <si>
    <t>07301</t>
  </si>
  <si>
    <t>京都国道事務所</t>
  </si>
  <si>
    <t>伊達郡　国見町</t>
  </si>
  <si>
    <t>07303</t>
  </si>
  <si>
    <t>舞鶴港湾事務所</t>
  </si>
  <si>
    <t>伊達郡　川俣町</t>
  </si>
  <si>
    <t>07308</t>
  </si>
  <si>
    <t>淀川河川事務所</t>
  </si>
  <si>
    <t>安達郡　大玉村</t>
  </si>
  <si>
    <t>07322</t>
  </si>
  <si>
    <t>猪名川河川事務所</t>
  </si>
  <si>
    <t>岩瀬郡　鏡石町</t>
  </si>
  <si>
    <t>07342</t>
  </si>
  <si>
    <t>大和川河川事務所</t>
  </si>
  <si>
    <t>岩瀬郡　天栄村</t>
  </si>
  <si>
    <t>07344</t>
  </si>
  <si>
    <t>大阪国道事務所</t>
  </si>
  <si>
    <t>南会津郡　下郷町</t>
  </si>
  <si>
    <t>07362</t>
  </si>
  <si>
    <t>浪速国道事務所</t>
  </si>
  <si>
    <t>南会津郡　檜枝岐村</t>
  </si>
  <si>
    <t>07364</t>
  </si>
  <si>
    <t>大阪港湾・空港整備事務所</t>
  </si>
  <si>
    <t>南会津郡　只見町</t>
  </si>
  <si>
    <t>07367</t>
  </si>
  <si>
    <t>姫路河川国道事務所</t>
  </si>
  <si>
    <t>南会津郡　南会津町</t>
  </si>
  <si>
    <t>07368</t>
  </si>
  <si>
    <t>豊岡河川国道事務所</t>
  </si>
  <si>
    <t>耶麻郡　北塩原村</t>
  </si>
  <si>
    <t>07402</t>
  </si>
  <si>
    <t>六甲砂防事務所</t>
  </si>
  <si>
    <t>耶麻郡　西会津町</t>
  </si>
  <si>
    <t>07405</t>
  </si>
  <si>
    <t>兵庫国道事務所</t>
  </si>
  <si>
    <t>耶麻郡　磐梯町</t>
  </si>
  <si>
    <t>07407</t>
  </si>
  <si>
    <t>神戸港湾事務所</t>
  </si>
  <si>
    <t>耶麻郡　猪苗代町</t>
  </si>
  <si>
    <t>07408</t>
  </si>
  <si>
    <t>紀伊山系砂防事務所</t>
  </si>
  <si>
    <t>河沼郡　会津坂下町</t>
  </si>
  <si>
    <t>07421</t>
  </si>
  <si>
    <t>奈良国道事務所</t>
  </si>
  <si>
    <t>河沼郡　湯川村</t>
  </si>
  <si>
    <t>07422</t>
  </si>
  <si>
    <t>和歌山河川国道事務所</t>
  </si>
  <si>
    <t>河沼郡　柳津町</t>
  </si>
  <si>
    <t>07423</t>
  </si>
  <si>
    <t>紀南河川国道事務所</t>
  </si>
  <si>
    <t>大沼郡　三島町</t>
  </si>
  <si>
    <t>07444</t>
  </si>
  <si>
    <t>和歌山港湾事務所</t>
  </si>
  <si>
    <t>大沼郡　金山町</t>
  </si>
  <si>
    <t>07445</t>
  </si>
  <si>
    <t>木津川上流河川事務所</t>
  </si>
  <si>
    <t>大沼郡　昭和村</t>
  </si>
  <si>
    <t>07446</t>
  </si>
  <si>
    <t>九頭竜川ダム統合管理事務所</t>
  </si>
  <si>
    <t>大沼郡　会津美里町</t>
  </si>
  <si>
    <t>07447</t>
  </si>
  <si>
    <t>淀川ダム統合管理事務所</t>
  </si>
  <si>
    <t>西白河郡　西郷村</t>
  </si>
  <si>
    <t>07461</t>
  </si>
  <si>
    <t>紀の川ダム統合管理事務所</t>
  </si>
  <si>
    <t>西白河郡　泉崎村</t>
  </si>
  <si>
    <t>07464</t>
  </si>
  <si>
    <t>近畿技術事務所</t>
  </si>
  <si>
    <t>西白河郡　中島村</t>
  </si>
  <si>
    <t>07465</t>
  </si>
  <si>
    <t>神戸港湾空港技術調査事務所</t>
  </si>
  <si>
    <t>西白河郡　矢吹町</t>
  </si>
  <si>
    <t>07466</t>
  </si>
  <si>
    <t>国営明石海峡公園事務所</t>
  </si>
  <si>
    <t>東白川郡　棚倉町</t>
  </si>
  <si>
    <t>07481</t>
  </si>
  <si>
    <t>国営飛鳥歴史公園事務所</t>
  </si>
  <si>
    <t>東白川郡　矢祭町</t>
  </si>
  <si>
    <t>07482</t>
  </si>
  <si>
    <t>京都営繕事務所</t>
  </si>
  <si>
    <t>東白川郡　塙町</t>
  </si>
  <si>
    <t>07483</t>
  </si>
  <si>
    <t>東白川郡　鮫川村</t>
  </si>
  <si>
    <t>07484</t>
  </si>
  <si>
    <t>石川郡　石川町</t>
  </si>
  <si>
    <t>07501</t>
  </si>
  <si>
    <t>石川郡　玉川村</t>
  </si>
  <si>
    <t>07502</t>
  </si>
  <si>
    <t>石川郡　平田村</t>
  </si>
  <si>
    <t>07503</t>
  </si>
  <si>
    <t>石川郡　浅川町</t>
  </si>
  <si>
    <t>07504</t>
  </si>
  <si>
    <t>石川郡　古殿町</t>
  </si>
  <si>
    <t>07505</t>
  </si>
  <si>
    <t>田村郡　三春町</t>
  </si>
  <si>
    <t>07521</t>
  </si>
  <si>
    <t>田村郡　小野町</t>
  </si>
  <si>
    <t>07522</t>
  </si>
  <si>
    <t>双葉郡　広野町</t>
  </si>
  <si>
    <t>07541</t>
  </si>
  <si>
    <t>双葉郡　楢葉町</t>
  </si>
  <si>
    <t>07542</t>
  </si>
  <si>
    <t>鳥取河川国道事務所</t>
  </si>
  <si>
    <t>双葉郡　富岡町</t>
  </si>
  <si>
    <t>07543</t>
  </si>
  <si>
    <t>殿ダム管理支所</t>
  </si>
  <si>
    <t>双葉郡　川内村</t>
  </si>
  <si>
    <t>07544</t>
  </si>
  <si>
    <t>倉吉河川国道事務所</t>
  </si>
  <si>
    <t>双葉郡　大熊町</t>
  </si>
  <si>
    <t>07545</t>
  </si>
  <si>
    <t>日野川河川事務所</t>
  </si>
  <si>
    <t>双葉郡　双葉町</t>
  </si>
  <si>
    <t>07546</t>
  </si>
  <si>
    <t>浜田河川国道事務所</t>
  </si>
  <si>
    <t>双葉郡　浪江町</t>
  </si>
  <si>
    <t>07547</t>
  </si>
  <si>
    <t>出雲河川事務所</t>
  </si>
  <si>
    <t>双葉郡　葛尾村</t>
  </si>
  <si>
    <t>07548</t>
  </si>
  <si>
    <t>松江国道事務所</t>
  </si>
  <si>
    <t>相馬郡　新地町</t>
  </si>
  <si>
    <t>07561</t>
  </si>
  <si>
    <t>岡山河川事務所</t>
  </si>
  <si>
    <t>相馬郡　飯舘村</t>
  </si>
  <si>
    <t>07564</t>
  </si>
  <si>
    <t>岡山国道事務所</t>
  </si>
  <si>
    <t>水戸市</t>
  </si>
  <si>
    <t>08201</t>
  </si>
  <si>
    <t>福山河川国道事務所</t>
  </si>
  <si>
    <t>日立市</t>
  </si>
  <si>
    <t>08202</t>
  </si>
  <si>
    <t>三次河川国道事務所</t>
  </si>
  <si>
    <t>土浦市</t>
  </si>
  <si>
    <t>08203</t>
  </si>
  <si>
    <t>太田川河川事務所</t>
  </si>
  <si>
    <t>古河市</t>
  </si>
  <si>
    <t>08204</t>
  </si>
  <si>
    <t>広島国道事務所</t>
  </si>
  <si>
    <t>石岡市</t>
  </si>
  <si>
    <t>08205</t>
  </si>
  <si>
    <t>山口河川国道事務所</t>
  </si>
  <si>
    <t>結城市</t>
  </si>
  <si>
    <t>08207</t>
  </si>
  <si>
    <t>土師ダム管理所</t>
  </si>
  <si>
    <t>龍ケ崎市</t>
  </si>
  <si>
    <t>08208</t>
  </si>
  <si>
    <t>弥栄ダム管理所</t>
  </si>
  <si>
    <t>下妻市</t>
  </si>
  <si>
    <t>08210</t>
  </si>
  <si>
    <t>八田原ダム管理所</t>
  </si>
  <si>
    <t>常総市</t>
  </si>
  <si>
    <t>08211</t>
  </si>
  <si>
    <t>温井ダム管理所</t>
  </si>
  <si>
    <t>常陸太田市</t>
  </si>
  <si>
    <t>08212</t>
  </si>
  <si>
    <t>苫田ダム管理所</t>
  </si>
  <si>
    <t>高萩市</t>
  </si>
  <si>
    <t>08214</t>
  </si>
  <si>
    <t>中国技術事務所</t>
  </si>
  <si>
    <t>北茨城市</t>
  </si>
  <si>
    <t>08215</t>
  </si>
  <si>
    <t>岡山営繕事務所</t>
  </si>
  <si>
    <t>笠間市</t>
  </si>
  <si>
    <t>08216</t>
  </si>
  <si>
    <t>境港湾・空港整備事務所</t>
  </si>
  <si>
    <t>取手市</t>
  </si>
  <si>
    <t>08217</t>
  </si>
  <si>
    <t>宇野港湾事務所</t>
  </si>
  <si>
    <t>牛久市</t>
  </si>
  <si>
    <t>08219</t>
  </si>
  <si>
    <t>広島港湾・空港整備事務所</t>
  </si>
  <si>
    <t>つくば市</t>
  </si>
  <si>
    <t>08220</t>
  </si>
  <si>
    <t>宇部港湾・空港整備事務所</t>
  </si>
  <si>
    <t>ひたちなか市</t>
  </si>
  <si>
    <t>08221</t>
  </si>
  <si>
    <t>広島港湾空港技術調査事務所</t>
  </si>
  <si>
    <t>鹿嶋市</t>
  </si>
  <si>
    <t>08222</t>
  </si>
  <si>
    <t>潮来市</t>
  </si>
  <si>
    <t>08223</t>
  </si>
  <si>
    <t>守谷市</t>
  </si>
  <si>
    <t>08224</t>
  </si>
  <si>
    <t>常陸大宮市</t>
  </si>
  <si>
    <t>08225</t>
  </si>
  <si>
    <t>那珂市</t>
  </si>
  <si>
    <t>08226</t>
  </si>
  <si>
    <t>筑西市</t>
  </si>
  <si>
    <t>08227</t>
  </si>
  <si>
    <t>坂東市</t>
  </si>
  <si>
    <t>08228</t>
  </si>
  <si>
    <t>稲敷市</t>
  </si>
  <si>
    <t>08229</t>
  </si>
  <si>
    <t>かすみがうら市</t>
  </si>
  <si>
    <t>08230</t>
  </si>
  <si>
    <t>桜川市</t>
  </si>
  <si>
    <t>08231</t>
  </si>
  <si>
    <t>神栖市</t>
  </si>
  <si>
    <t>08232</t>
  </si>
  <si>
    <t>徳島河川国道事務所</t>
  </si>
  <si>
    <t>行方市</t>
  </si>
  <si>
    <t>08233</t>
  </si>
  <si>
    <t>那賀川河川事務所</t>
  </si>
  <si>
    <t>鉾田市</t>
  </si>
  <si>
    <t>08234</t>
  </si>
  <si>
    <t>四国山地砂防事務所</t>
  </si>
  <si>
    <t>つくばみらい市</t>
  </si>
  <si>
    <t>08235</t>
  </si>
  <si>
    <t>香川河川国道事務所</t>
  </si>
  <si>
    <t>小美玉市</t>
  </si>
  <si>
    <t>08236</t>
  </si>
  <si>
    <t>松山河川国道事務所</t>
  </si>
  <si>
    <t>東茨城郡　茨城町</t>
  </si>
  <si>
    <t>08302</t>
  </si>
  <si>
    <t>大洲河川国道事務所</t>
  </si>
  <si>
    <t>東茨城郡　大洗町</t>
  </si>
  <si>
    <t>08309</t>
  </si>
  <si>
    <t>山鳥坂ダム工事事務所</t>
  </si>
  <si>
    <t>東茨城郡　城里町</t>
  </si>
  <si>
    <t>08310</t>
  </si>
  <si>
    <t>高知河川国道事務所</t>
  </si>
  <si>
    <t>那珂郡　東海村</t>
  </si>
  <si>
    <t>08341</t>
  </si>
  <si>
    <t>中村河川国道事務所</t>
  </si>
  <si>
    <t>久慈郡　大子町</t>
  </si>
  <si>
    <t>08364</t>
  </si>
  <si>
    <t>稲敷郡　美浦村</t>
  </si>
  <si>
    <t>08442</t>
  </si>
  <si>
    <t>土佐国道事務所</t>
  </si>
  <si>
    <t>稲敷郡　阿見町</t>
  </si>
  <si>
    <t>08443</t>
  </si>
  <si>
    <t>吉野川ダム統合管理事務所</t>
  </si>
  <si>
    <t>稲敷郡　河内町</t>
  </si>
  <si>
    <t>08447</t>
  </si>
  <si>
    <t>結城郡　八千代町</t>
  </si>
  <si>
    <t>08521</t>
  </si>
  <si>
    <t>大渡ダム管理所</t>
  </si>
  <si>
    <t>猿島郡　五霞町</t>
  </si>
  <si>
    <t>08542</t>
  </si>
  <si>
    <t>四国技術事務所</t>
  </si>
  <si>
    <t>猿島郡　境町</t>
  </si>
  <si>
    <t>08546</t>
  </si>
  <si>
    <t>小松島港湾・空港整備事務所</t>
  </si>
  <si>
    <t>北相馬郡　利根町</t>
  </si>
  <si>
    <t>08564</t>
  </si>
  <si>
    <t>高松港湾・空港整備事務所</t>
  </si>
  <si>
    <t>宇都宮市</t>
  </si>
  <si>
    <t>09201</t>
  </si>
  <si>
    <t>松山港湾・空港整備事務所</t>
  </si>
  <si>
    <t>足利市</t>
  </si>
  <si>
    <t>09202</t>
  </si>
  <si>
    <t>高知港湾・空港整備事務所</t>
  </si>
  <si>
    <t>栃木市</t>
  </si>
  <si>
    <t>09203</t>
  </si>
  <si>
    <t>高松港湾空港技術調査事務所</t>
  </si>
  <si>
    <t>佐野市</t>
  </si>
  <si>
    <t>09204</t>
  </si>
  <si>
    <t>鹿沼市</t>
  </si>
  <si>
    <t>09205</t>
  </si>
  <si>
    <t>日光市</t>
  </si>
  <si>
    <t>09206</t>
  </si>
  <si>
    <t>小山市</t>
  </si>
  <si>
    <t>09208</t>
  </si>
  <si>
    <t>真岡市</t>
  </si>
  <si>
    <t>09209</t>
  </si>
  <si>
    <t>大田原市</t>
  </si>
  <si>
    <t>09210</t>
  </si>
  <si>
    <t>矢板市</t>
  </si>
  <si>
    <t>09211</t>
  </si>
  <si>
    <t>那須塩原市</t>
  </si>
  <si>
    <t>09213</t>
  </si>
  <si>
    <t>さくら市</t>
  </si>
  <si>
    <t>09214</t>
  </si>
  <si>
    <t>那須烏山市</t>
  </si>
  <si>
    <t>09215</t>
  </si>
  <si>
    <t>下野市</t>
  </si>
  <si>
    <t>09216</t>
  </si>
  <si>
    <t>筑後川河川事務所</t>
  </si>
  <si>
    <t>河内郡　上三川町</t>
  </si>
  <si>
    <t>09301</t>
  </si>
  <si>
    <t>遠賀川河川事務所</t>
  </si>
  <si>
    <t>芳賀郡　益子町</t>
  </si>
  <si>
    <t>09342</t>
  </si>
  <si>
    <t>福岡国道事務所</t>
  </si>
  <si>
    <t>芳賀郡　茂木町</t>
  </si>
  <si>
    <t>09343</t>
  </si>
  <si>
    <t>北九州国道事務所</t>
  </si>
  <si>
    <t>芳賀郡　市貝町</t>
  </si>
  <si>
    <t>09344</t>
  </si>
  <si>
    <t>武雄河川事務所</t>
  </si>
  <si>
    <t>芳賀郡　芳賀町</t>
  </si>
  <si>
    <t>09345</t>
  </si>
  <si>
    <t>厳木ダム管理支所</t>
  </si>
  <si>
    <t>下都賀郡　壬生町</t>
  </si>
  <si>
    <t>09361</t>
  </si>
  <si>
    <t>嘉瀬川ダム管理支所</t>
  </si>
  <si>
    <t>下都賀郡　野木町</t>
  </si>
  <si>
    <t>09364</t>
  </si>
  <si>
    <t>佐賀国道事務所</t>
  </si>
  <si>
    <t>塩谷郡　塩谷町</t>
  </si>
  <si>
    <t>09384</t>
  </si>
  <si>
    <t>長崎河川国道事務所</t>
  </si>
  <si>
    <t>塩谷郡　高根沢町</t>
  </si>
  <si>
    <t>09386</t>
  </si>
  <si>
    <t>那須郡　那須町</t>
  </si>
  <si>
    <t>09407</t>
  </si>
  <si>
    <t>熊本河川国道事務所</t>
  </si>
  <si>
    <t>那須郡　那珂川町</t>
  </si>
  <si>
    <t>09411</t>
  </si>
  <si>
    <t>八代河川国道事務所</t>
  </si>
  <si>
    <t>前橋市</t>
  </si>
  <si>
    <t>10201</t>
  </si>
  <si>
    <t>高崎市</t>
  </si>
  <si>
    <t>10202</t>
  </si>
  <si>
    <t>菊池川河川事務所</t>
  </si>
  <si>
    <t>桐生市</t>
  </si>
  <si>
    <t>10203</t>
  </si>
  <si>
    <t>竜門ダム管理支所</t>
  </si>
  <si>
    <t>伊勢崎市</t>
  </si>
  <si>
    <t>10204</t>
  </si>
  <si>
    <t>川辺川ダム砂防事務所</t>
  </si>
  <si>
    <t>太田市</t>
  </si>
  <si>
    <t>10205</t>
  </si>
  <si>
    <t>沼田市</t>
  </si>
  <si>
    <t>10206</t>
  </si>
  <si>
    <t>大分河川国道事務所</t>
  </si>
  <si>
    <t>館林市</t>
  </si>
  <si>
    <t>10207</t>
  </si>
  <si>
    <t>佐伯河川国道事務所</t>
  </si>
  <si>
    <t>渋川市</t>
  </si>
  <si>
    <t>10208</t>
  </si>
  <si>
    <t>山国川河川事務所</t>
  </si>
  <si>
    <t>藤岡市</t>
  </si>
  <si>
    <t>10209</t>
  </si>
  <si>
    <t>富岡市</t>
  </si>
  <si>
    <t>10210</t>
  </si>
  <si>
    <t>宮崎河川国道事務所</t>
  </si>
  <si>
    <t>安中市</t>
  </si>
  <si>
    <t>10211</t>
  </si>
  <si>
    <t>延岡河川国道事務所</t>
  </si>
  <si>
    <t>みどり市</t>
  </si>
  <si>
    <t>10212</t>
  </si>
  <si>
    <t>大隅河川国道事務所</t>
  </si>
  <si>
    <t>北群馬郡　榛東村</t>
  </si>
  <si>
    <t>10344</t>
  </si>
  <si>
    <t>川内川河川事務所</t>
  </si>
  <si>
    <t>北群馬郡　吉岡町</t>
  </si>
  <si>
    <t>10345</t>
  </si>
  <si>
    <t>鹿児島国道事務所</t>
  </si>
  <si>
    <t>多野郡　上野村</t>
  </si>
  <si>
    <t>10366</t>
  </si>
  <si>
    <t>筑後川ダム統合管理事務所</t>
  </si>
  <si>
    <t>多野郡　神流町</t>
  </si>
  <si>
    <t>10367</t>
  </si>
  <si>
    <t>緑川ダム管理所</t>
  </si>
  <si>
    <t>甘楽郡　下仁田町</t>
  </si>
  <si>
    <t>10382</t>
  </si>
  <si>
    <t>鶴田ダム管理所</t>
  </si>
  <si>
    <t>甘楽郡　南牧村</t>
  </si>
  <si>
    <t>10383</t>
  </si>
  <si>
    <t>九州技術事務所</t>
  </si>
  <si>
    <t>甘楽郡　甘楽町</t>
  </si>
  <si>
    <t>10384</t>
  </si>
  <si>
    <t>国営海の中道海浜公園事務所</t>
  </si>
  <si>
    <t>吾妻郡　中之条町</t>
  </si>
  <si>
    <t>10421</t>
  </si>
  <si>
    <t>国営海の中道海浜公園事務所　歴史公園課</t>
  </si>
  <si>
    <t>吾妻郡　長野原町</t>
  </si>
  <si>
    <t>10424</t>
  </si>
  <si>
    <t>熊本営繕事務所</t>
  </si>
  <si>
    <t>吾妻郡　嬬恋村</t>
  </si>
  <si>
    <t>10425</t>
  </si>
  <si>
    <t>鹿児島営繕事務所</t>
  </si>
  <si>
    <t>吾妻郡　草津町</t>
  </si>
  <si>
    <t>10426</t>
  </si>
  <si>
    <t>下関港湾事務所</t>
  </si>
  <si>
    <t>吾妻郡　高山村</t>
  </si>
  <si>
    <t>10428</t>
  </si>
  <si>
    <t>北九州港湾・空港整備事務所</t>
  </si>
  <si>
    <t>吾妻郡　東吾妻町</t>
  </si>
  <si>
    <t>10429</t>
  </si>
  <si>
    <t>博多港湾・空港整備事務所</t>
  </si>
  <si>
    <t>利根郡　片品村</t>
  </si>
  <si>
    <t>10443</t>
  </si>
  <si>
    <t>苅田港湾事務所</t>
  </si>
  <si>
    <t>利根郡　川場村</t>
  </si>
  <si>
    <t>10444</t>
  </si>
  <si>
    <t>唐津港湾事務所</t>
  </si>
  <si>
    <t>利根郡　昭和村</t>
  </si>
  <si>
    <t>10448</t>
  </si>
  <si>
    <t>長崎港湾・空港整備事務所</t>
  </si>
  <si>
    <t>利根郡　みなかみ町</t>
  </si>
  <si>
    <t>10449</t>
  </si>
  <si>
    <t>熊本港湾・空港整備事務所</t>
  </si>
  <si>
    <t>佐波郡　玉村町</t>
  </si>
  <si>
    <t>10464</t>
  </si>
  <si>
    <t>別府港湾・空港整備事務所</t>
  </si>
  <si>
    <t>邑楽郡　板倉町</t>
  </si>
  <si>
    <t>10521</t>
  </si>
  <si>
    <t>宮崎港湾・空港整備事務所</t>
  </si>
  <si>
    <t>邑楽郡　明和町</t>
  </si>
  <si>
    <t>10522</t>
  </si>
  <si>
    <t>鹿児島港湾・空港整備事務所</t>
  </si>
  <si>
    <t>邑楽郡　千代田町</t>
  </si>
  <si>
    <t>10523</t>
  </si>
  <si>
    <t>志布志港湾事務所</t>
  </si>
  <si>
    <t>邑楽郡　大泉町</t>
  </si>
  <si>
    <t>10524</t>
  </si>
  <si>
    <t>関門航路事務所</t>
  </si>
  <si>
    <t>邑楽郡　邑楽町</t>
  </si>
  <si>
    <t>10525</t>
  </si>
  <si>
    <t>下関港湾空港技術調査事務所</t>
  </si>
  <si>
    <t>11100</t>
  </si>
  <si>
    <t>さいたま市　西区</t>
  </si>
  <si>
    <t>11101</t>
  </si>
  <si>
    <t>さいたま市　北区</t>
  </si>
  <si>
    <t>11102</t>
  </si>
  <si>
    <t>さいたま市　大宮区</t>
  </si>
  <si>
    <t>11103</t>
  </si>
  <si>
    <t>財務部</t>
  </si>
  <si>
    <t>さいたま市　見沼区</t>
  </si>
  <si>
    <t>11104</t>
  </si>
  <si>
    <t>農林水産部</t>
  </si>
  <si>
    <t>さいたま市　中央区</t>
  </si>
  <si>
    <t>11105</t>
  </si>
  <si>
    <t>農林水産部　那覇農林水産センター</t>
  </si>
  <si>
    <t>さいたま市　桜区</t>
  </si>
  <si>
    <t>11106</t>
  </si>
  <si>
    <t>農林水産部　名護農林水産センター</t>
  </si>
  <si>
    <t>さいたま市　浦和区</t>
  </si>
  <si>
    <t>11107</t>
  </si>
  <si>
    <t>農林水産部　宮古島農林水産センター</t>
  </si>
  <si>
    <t>さいたま市　南区</t>
  </si>
  <si>
    <t>11108</t>
  </si>
  <si>
    <t>農林水産部　石垣農林水産センター</t>
  </si>
  <si>
    <t>さいたま市　緑区</t>
  </si>
  <si>
    <t>11109</t>
  </si>
  <si>
    <t>農林水産部　土地改良総合事務所</t>
  </si>
  <si>
    <t>さいたま市　岩槻区</t>
  </si>
  <si>
    <t>11110</t>
  </si>
  <si>
    <t>農林水産部　宮古伊良部農業水利事業所</t>
  </si>
  <si>
    <t>川越市</t>
  </si>
  <si>
    <t>11201</t>
  </si>
  <si>
    <t>農林水産部　石垣島農業水利事業所</t>
  </si>
  <si>
    <t>熊谷市</t>
  </si>
  <si>
    <t>11202</t>
  </si>
  <si>
    <t>経済産業部</t>
  </si>
  <si>
    <t>川口市</t>
  </si>
  <si>
    <t>11203</t>
  </si>
  <si>
    <t>開発建設部</t>
  </si>
  <si>
    <t>行田市</t>
  </si>
  <si>
    <t>11206</t>
  </si>
  <si>
    <t>開発建設部　北部ダム統合管理事務所</t>
  </si>
  <si>
    <t>秩父市</t>
  </si>
  <si>
    <t>11207</t>
  </si>
  <si>
    <t>開発建設部　南部国道事務所</t>
  </si>
  <si>
    <t>所沢市</t>
  </si>
  <si>
    <t>11208</t>
  </si>
  <si>
    <t>開発建設部　北部国道事務所</t>
  </si>
  <si>
    <t>飯能市</t>
  </si>
  <si>
    <t>11209</t>
  </si>
  <si>
    <t>開発建設部　那覇港湾・空港整備事務所</t>
  </si>
  <si>
    <t>加須市</t>
  </si>
  <si>
    <t>11210</t>
  </si>
  <si>
    <t>開発建設部　平良港湾事務所</t>
  </si>
  <si>
    <t>本庄市</t>
  </si>
  <si>
    <t>11211</t>
  </si>
  <si>
    <t>開発建設部　石垣港湾事務所</t>
  </si>
  <si>
    <t>東松山市</t>
  </si>
  <si>
    <t>11212</t>
  </si>
  <si>
    <t>開発建設部　国営沖縄記念公園事務所</t>
  </si>
  <si>
    <t>春日部市</t>
  </si>
  <si>
    <t>11214</t>
  </si>
  <si>
    <t>運輸部</t>
  </si>
  <si>
    <t>狭山市</t>
  </si>
  <si>
    <t>11215</t>
  </si>
  <si>
    <t>運輸部　陸運事務所</t>
  </si>
  <si>
    <t>羽生市</t>
  </si>
  <si>
    <t>11216</t>
  </si>
  <si>
    <t>運輸部　宮古運輸事務所</t>
  </si>
  <si>
    <t>鴻巣市</t>
  </si>
  <si>
    <t>11217</t>
  </si>
  <si>
    <t>運輸部　八重山運輸事務所</t>
  </si>
  <si>
    <t>深谷市</t>
  </si>
  <si>
    <t>11218</t>
  </si>
  <si>
    <t>上尾市</t>
  </si>
  <si>
    <t>11219</t>
  </si>
  <si>
    <t>東京航空局</t>
  </si>
  <si>
    <t>草加市</t>
  </si>
  <si>
    <t>11221</t>
  </si>
  <si>
    <t>東京航空局　丘珠空港事務所</t>
  </si>
  <si>
    <t>越谷市</t>
  </si>
  <si>
    <t>11222</t>
  </si>
  <si>
    <t>東京航空局　新千歳空港事務所</t>
  </si>
  <si>
    <t>蕨市</t>
  </si>
  <si>
    <t>11223</t>
  </si>
  <si>
    <t>東京航空局　稚内空港事務所</t>
  </si>
  <si>
    <t>戸田市</t>
  </si>
  <si>
    <t>11224</t>
  </si>
  <si>
    <t>東京航空局　函館空港事務所</t>
  </si>
  <si>
    <t>入間市</t>
  </si>
  <si>
    <t>11225</t>
  </si>
  <si>
    <t>東京航空局　釧路空港事務所</t>
  </si>
  <si>
    <t>朝霞市</t>
  </si>
  <si>
    <t>11227</t>
  </si>
  <si>
    <t>東京航空局　三沢空港事務所</t>
  </si>
  <si>
    <t>志木市</t>
  </si>
  <si>
    <t>11228</t>
  </si>
  <si>
    <t>東京航空局　仙台空港事務所</t>
  </si>
  <si>
    <t>和光市</t>
  </si>
  <si>
    <t>11229</t>
  </si>
  <si>
    <t>東京航空局　百里空港事務所</t>
  </si>
  <si>
    <t>新座市</t>
  </si>
  <si>
    <t>11230</t>
  </si>
  <si>
    <t>東京航空局　成田空港事務所</t>
  </si>
  <si>
    <t>桶川市</t>
  </si>
  <si>
    <t>11231</t>
  </si>
  <si>
    <t>東京航空局　東京空港事務所</t>
  </si>
  <si>
    <t>久喜市</t>
  </si>
  <si>
    <t>11232</t>
  </si>
  <si>
    <t>東京航空局　新潟空港事務所</t>
  </si>
  <si>
    <t>北本市</t>
  </si>
  <si>
    <t>11233</t>
  </si>
  <si>
    <t>大阪航空局</t>
  </si>
  <si>
    <t>八潮市</t>
  </si>
  <si>
    <t>11234</t>
  </si>
  <si>
    <t>大阪航空局　小松空港事務所</t>
  </si>
  <si>
    <t>富士見市</t>
  </si>
  <si>
    <t>11235</t>
  </si>
  <si>
    <t>大阪航空局　中部空港事務所</t>
  </si>
  <si>
    <t>三郷市</t>
  </si>
  <si>
    <t>11237</t>
  </si>
  <si>
    <t>大阪航空局　大阪空港事務所</t>
  </si>
  <si>
    <t>蓮田市</t>
  </si>
  <si>
    <t>11238</t>
  </si>
  <si>
    <t>大阪航空局　八尾空港事務所</t>
  </si>
  <si>
    <t>坂戸市</t>
  </si>
  <si>
    <t>11239</t>
  </si>
  <si>
    <t>大阪航空局　関西空港事務所</t>
  </si>
  <si>
    <t>幸手市</t>
  </si>
  <si>
    <t>11240</t>
  </si>
  <si>
    <t>大阪航空局　美保空港事務所</t>
  </si>
  <si>
    <t>鶴ヶ島市</t>
  </si>
  <si>
    <t>11241</t>
  </si>
  <si>
    <t>大阪航空局　広島空港事務所</t>
  </si>
  <si>
    <t>日高市</t>
  </si>
  <si>
    <t>11242</t>
  </si>
  <si>
    <t>大阪航空局　岩国空港事務所</t>
  </si>
  <si>
    <t>吉川市</t>
  </si>
  <si>
    <t>11243</t>
  </si>
  <si>
    <t>大阪航空局　徳島空港事務所</t>
  </si>
  <si>
    <t>ふじみ野市</t>
  </si>
  <si>
    <t>11245</t>
  </si>
  <si>
    <t>大阪航空局　高松空港事務所</t>
  </si>
  <si>
    <t>白岡市</t>
  </si>
  <si>
    <t>11246</t>
  </si>
  <si>
    <t>大阪航空局　松山空港事務所</t>
  </si>
  <si>
    <t>北足立郡　伊奈町</t>
  </si>
  <si>
    <t>11301</t>
  </si>
  <si>
    <t>大阪航空局　高知空港事務所</t>
  </si>
  <si>
    <t>入間郡　三芳町</t>
  </si>
  <si>
    <t>11324</t>
  </si>
  <si>
    <t>大阪航空局　福岡空港事務所</t>
  </si>
  <si>
    <t>入間郡　毛呂山町</t>
  </si>
  <si>
    <t>11326</t>
  </si>
  <si>
    <t>大阪航空局　北九州空港事務所</t>
  </si>
  <si>
    <t>入間郡　越生町</t>
  </si>
  <si>
    <t>11327</t>
  </si>
  <si>
    <t>大阪航空局　長崎空港事務所</t>
  </si>
  <si>
    <t>比企郡　滑川町</t>
  </si>
  <si>
    <t>11341</t>
  </si>
  <si>
    <t>大阪航空局　熊本空港事務所</t>
  </si>
  <si>
    <t>比企郡　嵐山町</t>
  </si>
  <si>
    <t>11342</t>
  </si>
  <si>
    <t>大阪航空局　大分空港事務所</t>
  </si>
  <si>
    <t>比企郡　小川町</t>
  </si>
  <si>
    <t>11343</t>
  </si>
  <si>
    <t>大阪航空局　宮崎空港事務所</t>
  </si>
  <si>
    <t>比企郡　川島町</t>
  </si>
  <si>
    <t>11346</t>
  </si>
  <si>
    <t>大阪航空局　鹿児島空港事務所</t>
  </si>
  <si>
    <t>比企郡　吉見町</t>
  </si>
  <si>
    <t>11347</t>
  </si>
  <si>
    <t>大阪航空局　那覇空港事務所</t>
  </si>
  <si>
    <t>比企郡　鳩山町</t>
  </si>
  <si>
    <t>11348</t>
  </si>
  <si>
    <t>札幌航空交通管制部</t>
  </si>
  <si>
    <t>比企郡　ときがわ町</t>
  </si>
  <si>
    <t>11349</t>
  </si>
  <si>
    <t>東京航空交通管制部</t>
  </si>
  <si>
    <t>秩父郡　横瀬町</t>
  </si>
  <si>
    <t>11361</t>
  </si>
  <si>
    <t>福岡航空交通管制部</t>
  </si>
  <si>
    <t>秩父郡　皆野町</t>
  </si>
  <si>
    <t>11362</t>
  </si>
  <si>
    <t>秩父郡　長瀞町</t>
  </si>
  <si>
    <t>11363</t>
  </si>
  <si>
    <t>航空保安大学校</t>
  </si>
  <si>
    <t>秩父郡　小鹿野町</t>
  </si>
  <si>
    <t>11365</t>
  </si>
  <si>
    <t>航空保安大学校岩沼研修センター</t>
  </si>
  <si>
    <t>秩父郡　東秩父村</t>
  </si>
  <si>
    <t>11369</t>
  </si>
  <si>
    <t>児玉郡　美里町</t>
  </si>
  <si>
    <t>11381</t>
  </si>
  <si>
    <t>本庁</t>
  </si>
  <si>
    <t>児玉郡　神川町</t>
  </si>
  <si>
    <t>11383</t>
  </si>
  <si>
    <t>海上保安大学校</t>
  </si>
  <si>
    <t>児玉郡　上里町</t>
  </si>
  <si>
    <t>11385</t>
  </si>
  <si>
    <t>海上保安学校</t>
  </si>
  <si>
    <t>大里郡　寄居町</t>
  </si>
  <si>
    <t>11408</t>
  </si>
  <si>
    <t>第一管区海上保安本部</t>
  </si>
  <si>
    <t>南埼玉郡　宮代町</t>
  </si>
  <si>
    <t>11442</t>
  </si>
  <si>
    <t>第二管区海上保安本部</t>
  </si>
  <si>
    <t>北葛飾郡　杉戸町</t>
  </si>
  <si>
    <t>11464</t>
  </si>
  <si>
    <t>第三管区海上保安本部</t>
  </si>
  <si>
    <t>北葛飾郡　松伏町</t>
  </si>
  <si>
    <t>11465</t>
  </si>
  <si>
    <t>第四管区海上保安本部</t>
  </si>
  <si>
    <t>12100</t>
  </si>
  <si>
    <t>第五管区海上保安本部</t>
  </si>
  <si>
    <t>千葉市　中央区</t>
  </si>
  <si>
    <t>12101</t>
  </si>
  <si>
    <t>第六管区海上保安本部</t>
  </si>
  <si>
    <t>千葉市　花見川区</t>
  </si>
  <si>
    <t>12102</t>
  </si>
  <si>
    <t>第七管区海上保安本部</t>
  </si>
  <si>
    <t>千葉市　稲毛区</t>
  </si>
  <si>
    <t>12103</t>
  </si>
  <si>
    <t>第八管区海上保安本部</t>
  </si>
  <si>
    <t>千葉市　若葉区</t>
  </si>
  <si>
    <t>12104</t>
  </si>
  <si>
    <t>第九管区海上保安本部</t>
  </si>
  <si>
    <t>千葉市　緑区</t>
  </si>
  <si>
    <t>12105</t>
  </si>
  <si>
    <t>第十管区海上保安本部</t>
  </si>
  <si>
    <t>千葉市　美浜区</t>
  </si>
  <si>
    <t>12106</t>
  </si>
  <si>
    <t>第十一管区海上保安本部</t>
  </si>
  <si>
    <t>銚子市</t>
  </si>
  <si>
    <t>12202</t>
  </si>
  <si>
    <t>市川市</t>
  </si>
  <si>
    <t>12203</t>
  </si>
  <si>
    <t>船橋市</t>
  </si>
  <si>
    <t>12204</t>
  </si>
  <si>
    <t>気象研究所</t>
  </si>
  <si>
    <t>館山市</t>
  </si>
  <si>
    <t>12205</t>
  </si>
  <si>
    <t>気象衛星センター</t>
  </si>
  <si>
    <t>木更津市</t>
  </si>
  <si>
    <t>12206</t>
  </si>
  <si>
    <t>札幌管区気象台</t>
  </si>
  <si>
    <t>松戸市</t>
  </si>
  <si>
    <t>12207</t>
  </si>
  <si>
    <t>仙台管区気象台</t>
  </si>
  <si>
    <t>野田市</t>
  </si>
  <si>
    <t>12208</t>
  </si>
  <si>
    <t>東京管区気象台</t>
  </si>
  <si>
    <t>茂原市</t>
  </si>
  <si>
    <t>12210</t>
  </si>
  <si>
    <t>大阪管区気象台</t>
  </si>
  <si>
    <t>成田市</t>
  </si>
  <si>
    <t>12211</t>
  </si>
  <si>
    <t>福岡管区気象台</t>
  </si>
  <si>
    <t>佐倉市</t>
  </si>
  <si>
    <t>12212</t>
  </si>
  <si>
    <t>沖縄気象台</t>
  </si>
  <si>
    <t>東金市</t>
  </si>
  <si>
    <t>12213</t>
  </si>
  <si>
    <t>旭市</t>
  </si>
  <si>
    <t>12215</t>
  </si>
  <si>
    <t>土木研究所</t>
  </si>
  <si>
    <t>習志野市</t>
  </si>
  <si>
    <t>12216</t>
  </si>
  <si>
    <t>建築研究所</t>
  </si>
  <si>
    <t>柏市</t>
  </si>
  <si>
    <t>12217</t>
  </si>
  <si>
    <t>海上・港湾・航空技術研究所　海上技術安全研究所</t>
  </si>
  <si>
    <t>勝浦市</t>
  </si>
  <si>
    <t>12218</t>
  </si>
  <si>
    <t>海上・港湾・航空技術研究所　港湾空港技術研究所</t>
  </si>
  <si>
    <t>市原市</t>
  </si>
  <si>
    <t>12219</t>
  </si>
  <si>
    <t>海上・港湾・航空技術研究所　電子航法研究所</t>
  </si>
  <si>
    <t>流山市</t>
  </si>
  <si>
    <t>12220</t>
  </si>
  <si>
    <t>八千代市</t>
  </si>
  <si>
    <t>12221</t>
  </si>
  <si>
    <t>自動車技術総合機構　交通安全環境研究所</t>
  </si>
  <si>
    <t>我孫子市</t>
  </si>
  <si>
    <t>12222</t>
  </si>
  <si>
    <t>海技教育機構</t>
  </si>
  <si>
    <t>鴨川市</t>
  </si>
  <si>
    <t>12223</t>
  </si>
  <si>
    <t>航空大学校</t>
  </si>
  <si>
    <t>鎌ケ谷市</t>
  </si>
  <si>
    <t>12224</t>
  </si>
  <si>
    <t>空港周辺整備機構</t>
  </si>
  <si>
    <t>君津市</t>
  </si>
  <si>
    <t>12225</t>
  </si>
  <si>
    <t>富津市</t>
  </si>
  <si>
    <t>12226</t>
  </si>
  <si>
    <t>小笠原総合事務所</t>
  </si>
  <si>
    <t>浦安市</t>
  </si>
  <si>
    <t>12227</t>
  </si>
  <si>
    <t>国土交通政策研究所</t>
  </si>
  <si>
    <t>四街道市</t>
  </si>
  <si>
    <t>12228</t>
  </si>
  <si>
    <t>海難審判所</t>
  </si>
  <si>
    <t>袖ケ浦市</t>
  </si>
  <si>
    <t>12229</t>
  </si>
  <si>
    <t>八街市</t>
  </si>
  <si>
    <t>12230</t>
  </si>
  <si>
    <t>本省</t>
  </si>
  <si>
    <t>印西市</t>
  </si>
  <si>
    <t>12231</t>
  </si>
  <si>
    <t>東北農政局</t>
  </si>
  <si>
    <t>白井市</t>
  </si>
  <si>
    <t>12232</t>
  </si>
  <si>
    <t>東北農政局　企画調整室</t>
  </si>
  <si>
    <t>富里市</t>
  </si>
  <si>
    <t>12233</t>
  </si>
  <si>
    <t>東北農政局　総務部</t>
  </si>
  <si>
    <t>南房総市</t>
  </si>
  <si>
    <t>12234</t>
  </si>
  <si>
    <t>東北農政局　消費・安全部</t>
  </si>
  <si>
    <t>匝瑳市</t>
  </si>
  <si>
    <t>12235</t>
  </si>
  <si>
    <t>東北農政局　生産部</t>
  </si>
  <si>
    <t>香取市</t>
  </si>
  <si>
    <t>12236</t>
  </si>
  <si>
    <t>東北農政局　経営・事業支援部</t>
  </si>
  <si>
    <t>山武市</t>
  </si>
  <si>
    <t>12237</t>
  </si>
  <si>
    <t>東北農政局　農村振興部</t>
  </si>
  <si>
    <t>いすみ市</t>
  </si>
  <si>
    <t>12238</t>
  </si>
  <si>
    <t>東北農政局　津軽土地改良建設事務所</t>
  </si>
  <si>
    <t>大網白里市</t>
  </si>
  <si>
    <t>12239</t>
  </si>
  <si>
    <t>東北農政局　津軽北部二期農業水利事業建設所</t>
  </si>
  <si>
    <t>印旛郡　酒々井町</t>
  </si>
  <si>
    <t>12322</t>
  </si>
  <si>
    <t>東北農政局　十三湖農地防災事業建設所</t>
  </si>
  <si>
    <t>印旛郡　栄町</t>
  </si>
  <si>
    <t>12329</t>
  </si>
  <si>
    <t>東北農政局　北奥羽土地改良調査管理事務所</t>
  </si>
  <si>
    <t>香取郡　神崎町</t>
  </si>
  <si>
    <t>12342</t>
  </si>
  <si>
    <t>東北農政局　北上土地改良調査管理事務所</t>
  </si>
  <si>
    <t>香取郡　多古町</t>
  </si>
  <si>
    <t>12347</t>
  </si>
  <si>
    <t>東北農政局　西奥羽土地改良調査管理事務所</t>
  </si>
  <si>
    <t>香取郡　東庄町</t>
  </si>
  <si>
    <t>12349</t>
  </si>
  <si>
    <t>東北農政局　阿武隈土地改良調査管理事務所</t>
  </si>
  <si>
    <t>山武郡　九十九里町</t>
  </si>
  <si>
    <t>12403</t>
  </si>
  <si>
    <t>山武郡　芝山町</t>
  </si>
  <si>
    <t>12409</t>
  </si>
  <si>
    <t>東北農政局　土地改良技術事務所</t>
  </si>
  <si>
    <t>山武郡　横芝光町</t>
  </si>
  <si>
    <t>12410</t>
  </si>
  <si>
    <t>長生郡　一宮町</t>
  </si>
  <si>
    <t>12421</t>
  </si>
  <si>
    <t>東北農政局　和賀中央農業水利事業所</t>
  </si>
  <si>
    <t>長生郡　睦沢町</t>
  </si>
  <si>
    <t>12422</t>
  </si>
  <si>
    <t>東北農政局　豊沢川農業水利事業建設所</t>
  </si>
  <si>
    <t>長生郡　長生村</t>
  </si>
  <si>
    <t>12423</t>
  </si>
  <si>
    <t>東北農政局　岩手山麓農業水利事業所</t>
  </si>
  <si>
    <t>長生郡　白子町</t>
  </si>
  <si>
    <t>12424</t>
  </si>
  <si>
    <t>長生郡　長柄町</t>
  </si>
  <si>
    <t>12426</t>
  </si>
  <si>
    <t>長生郡　長南町</t>
  </si>
  <si>
    <t>12427</t>
  </si>
  <si>
    <t>東北農政局　平鹿平野農業水利事業所</t>
  </si>
  <si>
    <t>夷隅郡　大多喜町</t>
  </si>
  <si>
    <t>12441</t>
  </si>
  <si>
    <t>東北農政局　田沢二期農業水利事業所</t>
  </si>
  <si>
    <t>夷隅郡　御宿町</t>
  </si>
  <si>
    <t>12443</t>
  </si>
  <si>
    <t>東北農政局　旭川農業水利事業所</t>
  </si>
  <si>
    <t>安房郡　鋸南町</t>
  </si>
  <si>
    <t>12463</t>
  </si>
  <si>
    <t>千代田区</t>
  </si>
  <si>
    <t>13101</t>
  </si>
  <si>
    <t>東北農政局　会津南部農業水利事業所</t>
  </si>
  <si>
    <t>中央区</t>
  </si>
  <si>
    <t>13102</t>
  </si>
  <si>
    <t>東北農政局　会津北部農業水利事業建設所</t>
  </si>
  <si>
    <t>港区</t>
  </si>
  <si>
    <t>13103</t>
  </si>
  <si>
    <t>新宿区</t>
  </si>
  <si>
    <t>13104</t>
  </si>
  <si>
    <t>文京区</t>
  </si>
  <si>
    <t>13105</t>
  </si>
  <si>
    <t>東北農政局　その他</t>
  </si>
  <si>
    <t>台東区</t>
  </si>
  <si>
    <t>13106</t>
  </si>
  <si>
    <t>関東農政局</t>
  </si>
  <si>
    <t>墨田区</t>
  </si>
  <si>
    <t>13107</t>
  </si>
  <si>
    <t>関東農政局　企画調整室</t>
  </si>
  <si>
    <t>江東区</t>
  </si>
  <si>
    <t>13108</t>
  </si>
  <si>
    <t>関東農政局　総務部</t>
  </si>
  <si>
    <t>品川区</t>
  </si>
  <si>
    <t>13109</t>
  </si>
  <si>
    <t>関東農政局　消費・安全部</t>
  </si>
  <si>
    <t>目黒区</t>
  </si>
  <si>
    <t>13110</t>
  </si>
  <si>
    <t>関東農政局　生産部</t>
  </si>
  <si>
    <t>大田区</t>
  </si>
  <si>
    <t>13111</t>
  </si>
  <si>
    <t>関東農政局　経営・事業支援部</t>
  </si>
  <si>
    <t>世田谷区</t>
  </si>
  <si>
    <t>13112</t>
  </si>
  <si>
    <t>関東農政局　農村振興部</t>
  </si>
  <si>
    <t>渋谷区</t>
  </si>
  <si>
    <t>13113</t>
  </si>
  <si>
    <t>関東農政局　利根川水系土地改良調査管理事務所</t>
  </si>
  <si>
    <t>中野区</t>
  </si>
  <si>
    <t>13114</t>
  </si>
  <si>
    <t>関東農政局　西関東土地改良調査管理事務所</t>
  </si>
  <si>
    <t>杉並区</t>
  </si>
  <si>
    <t>13115</t>
  </si>
  <si>
    <t>関東農政局　土地改良技術事務所</t>
  </si>
  <si>
    <t>豊島区</t>
  </si>
  <si>
    <t>13116</t>
  </si>
  <si>
    <t>北区</t>
  </si>
  <si>
    <t>13117</t>
  </si>
  <si>
    <t>関東農政局　那珂川沿岸農業水利事業所</t>
  </si>
  <si>
    <t>荒川区</t>
  </si>
  <si>
    <t>13118</t>
  </si>
  <si>
    <t>関東農政局　栃木南部農業水利事業所</t>
  </si>
  <si>
    <t>板橋区</t>
  </si>
  <si>
    <t>13119</t>
  </si>
  <si>
    <t>関東農政局　荒川中部農業水利事業所</t>
  </si>
  <si>
    <t>練馬区</t>
  </si>
  <si>
    <t>13120</t>
  </si>
  <si>
    <t>関東農政局　印旛沼二期農業水利事業所</t>
  </si>
  <si>
    <t>足立区</t>
  </si>
  <si>
    <t>13121</t>
  </si>
  <si>
    <t>葛飾区</t>
  </si>
  <si>
    <t>13122</t>
  </si>
  <si>
    <t>関東農政局　三方原用水二期農業水利事業所</t>
  </si>
  <si>
    <t>江戸川区</t>
  </si>
  <si>
    <t>13123</t>
  </si>
  <si>
    <t>関東農政局　茨城中部農地整備事業所</t>
  </si>
  <si>
    <t>八王子市</t>
  </si>
  <si>
    <t>13201</t>
  </si>
  <si>
    <t>関東農政局　その他</t>
  </si>
  <si>
    <t>立川市</t>
  </si>
  <si>
    <t>13202</t>
  </si>
  <si>
    <t>北陸農政局</t>
  </si>
  <si>
    <t>武蔵野市</t>
  </si>
  <si>
    <t>13203</t>
  </si>
  <si>
    <t>北陸農政局　企画調整室</t>
  </si>
  <si>
    <t>三鷹市</t>
  </si>
  <si>
    <t>13204</t>
  </si>
  <si>
    <t>北陸農政局　消費・安全部</t>
  </si>
  <si>
    <t>青梅市</t>
  </si>
  <si>
    <t>13205</t>
  </si>
  <si>
    <t>北陸農政局　生産部</t>
  </si>
  <si>
    <t>府中市</t>
  </si>
  <si>
    <t>13206</t>
  </si>
  <si>
    <t>北陸農政局　経営・事業支援部</t>
  </si>
  <si>
    <t>昭島市</t>
  </si>
  <si>
    <t>13207</t>
  </si>
  <si>
    <t>北陸農政局　農村振興部</t>
  </si>
  <si>
    <t>調布市</t>
  </si>
  <si>
    <t>13208</t>
  </si>
  <si>
    <t>北陸農政局　信濃川水系土地改良調査管理事務所</t>
  </si>
  <si>
    <t>町田市</t>
  </si>
  <si>
    <t>13209</t>
  </si>
  <si>
    <t>北陸農政局　西北陸土地改良調査管理事務所</t>
  </si>
  <si>
    <t>小金井市</t>
  </si>
  <si>
    <t>13210</t>
  </si>
  <si>
    <t>北陸農政局　土地改良技術事務所</t>
  </si>
  <si>
    <t>小平市</t>
  </si>
  <si>
    <t>13211</t>
  </si>
  <si>
    <t>北陸農政局　加治川二期農業水利事業所</t>
  </si>
  <si>
    <t>日野市</t>
  </si>
  <si>
    <t>13212</t>
  </si>
  <si>
    <t>北陸農政局　新川流域農業水利事業所</t>
  </si>
  <si>
    <t>東村山市</t>
  </si>
  <si>
    <t>13213</t>
  </si>
  <si>
    <t>国分寺市</t>
  </si>
  <si>
    <t>13214</t>
  </si>
  <si>
    <t>国立市</t>
  </si>
  <si>
    <t>13215</t>
  </si>
  <si>
    <t>福生市</t>
  </si>
  <si>
    <t>13218</t>
  </si>
  <si>
    <t>狛江市</t>
  </si>
  <si>
    <t>13219</t>
  </si>
  <si>
    <t>東大和市</t>
  </si>
  <si>
    <t>13220</t>
  </si>
  <si>
    <t>北陸農政局　その他</t>
  </si>
  <si>
    <t>清瀬市</t>
  </si>
  <si>
    <t>13221</t>
  </si>
  <si>
    <t>東海農政局</t>
  </si>
  <si>
    <t>東久留米市</t>
  </si>
  <si>
    <t>13222</t>
  </si>
  <si>
    <t>東海農政局　企画調整室</t>
  </si>
  <si>
    <t>武蔵村山市</t>
  </si>
  <si>
    <t>13223</t>
  </si>
  <si>
    <t>東海農政局　消費・安全部</t>
  </si>
  <si>
    <t>多摩市</t>
  </si>
  <si>
    <t>13224</t>
  </si>
  <si>
    <t>東海農政局　生産部</t>
  </si>
  <si>
    <t>稲城市</t>
  </si>
  <si>
    <t>13225</t>
  </si>
  <si>
    <t>東海農政局　経営・事業支援部</t>
  </si>
  <si>
    <t>羽村市</t>
  </si>
  <si>
    <t>13227</t>
  </si>
  <si>
    <t>東海農政局　農村振興部</t>
  </si>
  <si>
    <t>あきる野市</t>
  </si>
  <si>
    <t>13228</t>
  </si>
  <si>
    <t>東海農政局　木曽川水系土地改良調査管理事務所</t>
  </si>
  <si>
    <t>西東京市</t>
  </si>
  <si>
    <t>13229</t>
  </si>
  <si>
    <t>東海農政局　土地改良技術事務所</t>
  </si>
  <si>
    <t>西多摩郡　瑞穂町</t>
  </si>
  <si>
    <t>13303</t>
  </si>
  <si>
    <t>東海農政局　新濃尾農地防災事業所</t>
  </si>
  <si>
    <t>西多摩郡　日の出町</t>
  </si>
  <si>
    <t>13305</t>
  </si>
  <si>
    <t>東海農政局　矢作川総合第二期農地防災事業所</t>
  </si>
  <si>
    <t>西多摩郡　檜原村</t>
  </si>
  <si>
    <t>13307</t>
  </si>
  <si>
    <t>東海農政局　その他</t>
  </si>
  <si>
    <t>西多摩郡　奥多摩町</t>
  </si>
  <si>
    <t>13308</t>
  </si>
  <si>
    <t>近畿農政局</t>
  </si>
  <si>
    <t>大島町</t>
  </si>
  <si>
    <t>13361</t>
  </si>
  <si>
    <t>近畿農政局　企画調整室</t>
  </si>
  <si>
    <t>利島村</t>
  </si>
  <si>
    <t>13362</t>
  </si>
  <si>
    <t>近畿農政局　消費・安全部</t>
  </si>
  <si>
    <t>新島村</t>
  </si>
  <si>
    <t>13363</t>
  </si>
  <si>
    <t>近畿農政局　生産部</t>
  </si>
  <si>
    <t>神津島村</t>
  </si>
  <si>
    <t>13364</t>
  </si>
  <si>
    <t>近畿農政局　経営・事業支援部</t>
  </si>
  <si>
    <t>三宅村</t>
  </si>
  <si>
    <t>13381</t>
  </si>
  <si>
    <t>近畿農政局　農村振興部</t>
  </si>
  <si>
    <t>御蔵島村</t>
  </si>
  <si>
    <t>13382</t>
  </si>
  <si>
    <t>八丈町</t>
  </si>
  <si>
    <t>13401</t>
  </si>
  <si>
    <t>近畿農政局　淀川水系土地改良調査管理事務所</t>
  </si>
  <si>
    <t>青ヶ島村</t>
  </si>
  <si>
    <t>13402</t>
  </si>
  <si>
    <t>近畿農政局　加古川水系広域農業水利施設総合管理所</t>
  </si>
  <si>
    <t>小笠原村</t>
  </si>
  <si>
    <t>13421</t>
  </si>
  <si>
    <t>近畿農政局　南近畿土地改良調査管理事務所</t>
  </si>
  <si>
    <t>14100</t>
  </si>
  <si>
    <t>近畿農政局　土地改良技術事務所</t>
  </si>
  <si>
    <t>横浜市　鶴見区</t>
  </si>
  <si>
    <t>14101</t>
  </si>
  <si>
    <t>近畿農政局　湖東平野農業水利事業所</t>
  </si>
  <si>
    <t>横浜市　神奈川区</t>
  </si>
  <si>
    <t>14102</t>
  </si>
  <si>
    <t>横浜市　西区</t>
  </si>
  <si>
    <t>14103</t>
  </si>
  <si>
    <t>近畿農政局　亀岡中部農地整備事業所</t>
  </si>
  <si>
    <t>横浜市　中区</t>
  </si>
  <si>
    <t>14104</t>
  </si>
  <si>
    <t>近畿農政局　和歌山平野農地防災事業所</t>
  </si>
  <si>
    <t>横浜市　南区</t>
  </si>
  <si>
    <t>14105</t>
  </si>
  <si>
    <t>近畿農政局　その他</t>
  </si>
  <si>
    <t>横浜市　保土ケ谷区</t>
  </si>
  <si>
    <t>14106</t>
  </si>
  <si>
    <t>中国四国農政局</t>
  </si>
  <si>
    <t>横浜市　磯子区</t>
  </si>
  <si>
    <t>14107</t>
  </si>
  <si>
    <t>中国四国農政局　企画調整室</t>
  </si>
  <si>
    <t>横浜市　金沢区</t>
  </si>
  <si>
    <t>14108</t>
  </si>
  <si>
    <t>中国四国農政局　消費・安全部</t>
  </si>
  <si>
    <t>横浜市　港北区</t>
  </si>
  <si>
    <t>14109</t>
  </si>
  <si>
    <t>中国四国農政局　生産部</t>
  </si>
  <si>
    <t>横浜市　戸塚区</t>
  </si>
  <si>
    <t>14110</t>
  </si>
  <si>
    <t>中国四国農政局　経営・事業支援部</t>
  </si>
  <si>
    <t>横浜市　港南区</t>
  </si>
  <si>
    <t>14111</t>
  </si>
  <si>
    <t>中国四国農政局　農村振興部</t>
  </si>
  <si>
    <t>横浜市　旭区</t>
  </si>
  <si>
    <t>14112</t>
  </si>
  <si>
    <t>中国四国農政局　四国東部農地防災事務所</t>
  </si>
  <si>
    <t>横浜市　緑区</t>
  </si>
  <si>
    <t>14113</t>
  </si>
  <si>
    <t>中国四国農政局　中国土地改良調査管理事務所</t>
  </si>
  <si>
    <t>横浜市　瀬谷区</t>
  </si>
  <si>
    <t>14114</t>
  </si>
  <si>
    <t>中国四国農政局　四国土地改良調査管理事務所</t>
  </si>
  <si>
    <t>横浜市　栄区</t>
  </si>
  <si>
    <t>14115</t>
  </si>
  <si>
    <t>中国四国農政局　土地改良技術事務所</t>
  </si>
  <si>
    <t>横浜市　泉区</t>
  </si>
  <si>
    <t>14116</t>
  </si>
  <si>
    <t>中国四国農政局　吉井川農業水利事業所</t>
  </si>
  <si>
    <t>横浜市　青葉区</t>
  </si>
  <si>
    <t>14117</t>
  </si>
  <si>
    <t>中国四国農政局　香川用水二期農業水利事業所</t>
  </si>
  <si>
    <t>横浜市　都筑区</t>
  </si>
  <si>
    <t>14118</t>
  </si>
  <si>
    <t>中国四国農政局　南周防農地整備事業所</t>
  </si>
  <si>
    <t>14130</t>
  </si>
  <si>
    <t>中国四国農政局　道前平野農地整備事業所</t>
  </si>
  <si>
    <t>川崎市　川崎区</t>
  </si>
  <si>
    <t>14131</t>
  </si>
  <si>
    <t>中国四国農政局　那賀川農地防災事業所</t>
  </si>
  <si>
    <t>川崎市　幸区</t>
  </si>
  <si>
    <t>14132</t>
  </si>
  <si>
    <t>川崎市　中原区</t>
  </si>
  <si>
    <t>14133</t>
  </si>
  <si>
    <t>中国四国農政局　その他</t>
  </si>
  <si>
    <t>川崎市　高津区</t>
  </si>
  <si>
    <t>14134</t>
  </si>
  <si>
    <t>九州農政局</t>
  </si>
  <si>
    <t>川崎市　多摩区</t>
  </si>
  <si>
    <t>14135</t>
  </si>
  <si>
    <t>九州農政局　企画調整室</t>
  </si>
  <si>
    <t>川崎市　宮前区</t>
  </si>
  <si>
    <t>14136</t>
  </si>
  <si>
    <t>九州農政局　総務部</t>
  </si>
  <si>
    <t>川崎市　麻生区</t>
  </si>
  <si>
    <t>14137</t>
  </si>
  <si>
    <t>九州農政局　消費・安全部</t>
  </si>
  <si>
    <t>14150</t>
  </si>
  <si>
    <t>九州農政局　生産部</t>
  </si>
  <si>
    <t>相模原市　緑区</t>
  </si>
  <si>
    <t>14151</t>
  </si>
  <si>
    <t>九州農政局　経営・事業支援部</t>
  </si>
  <si>
    <t>相模原市　中央区</t>
  </si>
  <si>
    <t>14152</t>
  </si>
  <si>
    <t>九州農政局　農村振興部</t>
  </si>
  <si>
    <t>相模原市　南区</t>
  </si>
  <si>
    <t>14153</t>
  </si>
  <si>
    <t>横須賀市</t>
  </si>
  <si>
    <t>14201</t>
  </si>
  <si>
    <t>九州農政局　北部九州土地改良調査管理事務所</t>
  </si>
  <si>
    <t>平塚市</t>
  </si>
  <si>
    <t>14203</t>
  </si>
  <si>
    <t>九州農政局　南部九州土地改良調査管理事務所</t>
  </si>
  <si>
    <t>鎌倉市</t>
  </si>
  <si>
    <t>14204</t>
  </si>
  <si>
    <t>九州農政局　土地改良技術事務所</t>
  </si>
  <si>
    <t>藤沢市</t>
  </si>
  <si>
    <t>14205</t>
  </si>
  <si>
    <t>小田原市</t>
  </si>
  <si>
    <t>14206</t>
  </si>
  <si>
    <t>茅ヶ崎市</t>
  </si>
  <si>
    <t>14207</t>
  </si>
  <si>
    <t>逗子市</t>
  </si>
  <si>
    <t>14208</t>
  </si>
  <si>
    <t>三浦市</t>
  </si>
  <si>
    <t>14210</t>
  </si>
  <si>
    <t>秦野市</t>
  </si>
  <si>
    <t>14211</t>
  </si>
  <si>
    <t>九州農政局　沖永良部農業水利事業所</t>
  </si>
  <si>
    <t>厚木市</t>
  </si>
  <si>
    <t>14212</t>
  </si>
  <si>
    <t>九州農政局　駅館川農地整備事業所</t>
  </si>
  <si>
    <t>大和市</t>
  </si>
  <si>
    <t>14213</t>
  </si>
  <si>
    <t>伊勢原市</t>
  </si>
  <si>
    <t>14214</t>
  </si>
  <si>
    <t>九州農政局　筑後川下流右岸農地防災事業所</t>
  </si>
  <si>
    <t>海老名市</t>
  </si>
  <si>
    <t>14215</t>
  </si>
  <si>
    <t>座間市</t>
  </si>
  <si>
    <t>14216</t>
  </si>
  <si>
    <t>九州農政局　玉名横島海岸保全事業所</t>
  </si>
  <si>
    <t>南足柄市</t>
  </si>
  <si>
    <t>14217</t>
  </si>
  <si>
    <t>九州農政局　その他</t>
  </si>
  <si>
    <t>綾瀬市</t>
  </si>
  <si>
    <t>14218</t>
  </si>
  <si>
    <t>北海道農政事務所</t>
  </si>
  <si>
    <t>三浦郡　葉山町</t>
  </si>
  <si>
    <t>14301</t>
  </si>
  <si>
    <t>高座郡　寒川町</t>
  </si>
  <si>
    <t>14321</t>
  </si>
  <si>
    <t>中郡　大磯町</t>
  </si>
  <si>
    <t>14341</t>
  </si>
  <si>
    <t>北海道森林管理局</t>
  </si>
  <si>
    <t>中郡　二宮町</t>
  </si>
  <si>
    <t>14342</t>
  </si>
  <si>
    <t>東北森林管理局</t>
  </si>
  <si>
    <t>足柄上郡　中井町</t>
  </si>
  <si>
    <t>14361</t>
  </si>
  <si>
    <t>関東森林管理局</t>
  </si>
  <si>
    <t>足柄上郡　大井町</t>
  </si>
  <si>
    <t>14362</t>
  </si>
  <si>
    <t>中部森林管理局</t>
  </si>
  <si>
    <t>足柄上郡　松田町</t>
  </si>
  <si>
    <t>14363</t>
  </si>
  <si>
    <t>中部森林管理局　名古屋事務所</t>
  </si>
  <si>
    <t>足柄上郡　山北町</t>
  </si>
  <si>
    <t>14364</t>
  </si>
  <si>
    <t>中部森林管理局　愛知森林管理事務所</t>
  </si>
  <si>
    <t>足柄上郡　開成町</t>
  </si>
  <si>
    <t>14366</t>
  </si>
  <si>
    <t>中部森林管理局　富山森林管理署</t>
  </si>
  <si>
    <t>足柄下郡　箱根町</t>
  </si>
  <si>
    <t>14382</t>
  </si>
  <si>
    <t>中部森林管理局　北信森林管理署</t>
  </si>
  <si>
    <t>足柄下郡　真鶴町</t>
  </si>
  <si>
    <t>14383</t>
  </si>
  <si>
    <t>中部森林管理局　中信森林管理署</t>
  </si>
  <si>
    <t>足柄下郡　湯河原町</t>
  </si>
  <si>
    <t>14384</t>
  </si>
  <si>
    <t>中部森林管理局　東信森林管理署</t>
  </si>
  <si>
    <t>愛甲郡　愛川町</t>
  </si>
  <si>
    <t>14401</t>
  </si>
  <si>
    <t>中部森林管理局　南信森林管理署</t>
  </si>
  <si>
    <t>愛甲郡　清川村</t>
  </si>
  <si>
    <t>14402</t>
  </si>
  <si>
    <t>中部森林管理局　木曽森林管理署</t>
  </si>
  <si>
    <t>甲府市</t>
  </si>
  <si>
    <t>19201</t>
  </si>
  <si>
    <t>中部森林管理局　飛騨森林管理署</t>
  </si>
  <si>
    <t>富士吉田市</t>
  </si>
  <si>
    <t>19202</t>
  </si>
  <si>
    <t>中部森林管理局　岐阜森林管理署</t>
  </si>
  <si>
    <t>都留市</t>
  </si>
  <si>
    <t>19204</t>
  </si>
  <si>
    <t>中部森林管理局　東濃森林管理署</t>
  </si>
  <si>
    <t>山梨市</t>
  </si>
  <si>
    <t>19205</t>
  </si>
  <si>
    <t>中部森林管理局　その他</t>
  </si>
  <si>
    <t>大月市</t>
  </si>
  <si>
    <t>19206</t>
  </si>
  <si>
    <t>近畿中国森林管理局</t>
  </si>
  <si>
    <t>韮崎市</t>
  </si>
  <si>
    <t>19207</t>
  </si>
  <si>
    <t>四国森林管理局　総務企画部経理課</t>
  </si>
  <si>
    <t>南アルプス市</t>
  </si>
  <si>
    <t>19208</t>
  </si>
  <si>
    <t>四国森林管理局　計画保全部治山課</t>
  </si>
  <si>
    <t>北杜市</t>
  </si>
  <si>
    <t>19209</t>
  </si>
  <si>
    <t>四国森林管理局　森林整備部森林整備課</t>
  </si>
  <si>
    <t>甲斐市</t>
  </si>
  <si>
    <t>19210</t>
  </si>
  <si>
    <t>四国森林管理局　徳島森林管理署</t>
  </si>
  <si>
    <t>笛吹市</t>
  </si>
  <si>
    <t>19211</t>
  </si>
  <si>
    <t>四国森林管理局　香川森林管理事務所</t>
  </si>
  <si>
    <t>上野原市</t>
  </si>
  <si>
    <t>19212</t>
  </si>
  <si>
    <t>四国森林管理局　愛媛森林管理署</t>
  </si>
  <si>
    <t>甲州市</t>
  </si>
  <si>
    <t>19213</t>
  </si>
  <si>
    <t>四国森林管理局　四万十森林管理署</t>
  </si>
  <si>
    <t>中央市</t>
  </si>
  <si>
    <t>19214</t>
  </si>
  <si>
    <t>四国森林管理局　嶺北森林管理署</t>
  </si>
  <si>
    <t>西八代郡　市川三郷町</t>
  </si>
  <si>
    <t>19346</t>
  </si>
  <si>
    <t>四国森林管理局　高知中部森林管理署</t>
  </si>
  <si>
    <t>南巨摩郡　早川町</t>
  </si>
  <si>
    <t>19364</t>
  </si>
  <si>
    <t>四国森林管理局　安芸森林管理署</t>
  </si>
  <si>
    <t>南巨摩郡　身延町</t>
  </si>
  <si>
    <t>19365</t>
  </si>
  <si>
    <t>四国森林管理局　その他</t>
  </si>
  <si>
    <t>南巨摩郡　南部町</t>
  </si>
  <si>
    <t>19366</t>
  </si>
  <si>
    <t>九州森林管理局</t>
  </si>
  <si>
    <t>南巨摩郡　富士川町</t>
  </si>
  <si>
    <t>19368</t>
  </si>
  <si>
    <t>中巨摩郡　昭和町</t>
  </si>
  <si>
    <t>19384</t>
  </si>
  <si>
    <t>南都留郡　道志村</t>
  </si>
  <si>
    <t>19422</t>
  </si>
  <si>
    <t>北海道防衛局</t>
  </si>
  <si>
    <t>南都留郡　西桂町</t>
  </si>
  <si>
    <t>19423</t>
  </si>
  <si>
    <t>帯広防衛支局</t>
  </si>
  <si>
    <t>南都留郡　忍野村</t>
  </si>
  <si>
    <t>19424</t>
  </si>
  <si>
    <t>東北防衛局</t>
  </si>
  <si>
    <t>南都留郡　山中湖村</t>
  </si>
  <si>
    <t>19425</t>
  </si>
  <si>
    <t>北関東防衛局</t>
  </si>
  <si>
    <t>南都留郡　鳴沢村</t>
  </si>
  <si>
    <t>19429</t>
  </si>
  <si>
    <t>南関東防衛局</t>
  </si>
  <si>
    <t>南都留郡　富士河口湖町</t>
  </si>
  <si>
    <t>19430</t>
  </si>
  <si>
    <t>近畿中部防衛局</t>
  </si>
  <si>
    <t>北都留郡　小菅村</t>
  </si>
  <si>
    <t>19442</t>
  </si>
  <si>
    <t>東海防衛支局</t>
  </si>
  <si>
    <t>北都留郡　丹波山村</t>
  </si>
  <si>
    <t>19443</t>
  </si>
  <si>
    <t>中国四国防衛局</t>
  </si>
  <si>
    <t>長野市</t>
  </si>
  <si>
    <t>20201</t>
  </si>
  <si>
    <t>九州防衛局</t>
  </si>
  <si>
    <t>松本市</t>
  </si>
  <si>
    <t>20202</t>
  </si>
  <si>
    <t>熊本防衛支局</t>
  </si>
  <si>
    <t>上田市</t>
  </si>
  <si>
    <t>20203</t>
  </si>
  <si>
    <t>長崎防衛支局</t>
  </si>
  <si>
    <t>岡谷市</t>
  </si>
  <si>
    <t>20204</t>
  </si>
  <si>
    <t>沖縄防衛局</t>
  </si>
  <si>
    <t>飯田市</t>
  </si>
  <si>
    <t>20205</t>
  </si>
  <si>
    <t>諏訪市</t>
  </si>
  <si>
    <t>20206</t>
  </si>
  <si>
    <t>須坂市</t>
  </si>
  <si>
    <t>20207</t>
  </si>
  <si>
    <t>北海道財務局</t>
  </si>
  <si>
    <t>小諸市</t>
  </si>
  <si>
    <t>20208</t>
  </si>
  <si>
    <t>東北財務局</t>
  </si>
  <si>
    <t>伊那市</t>
  </si>
  <si>
    <t>20209</t>
  </si>
  <si>
    <t>関東財務局</t>
  </si>
  <si>
    <t>駒ヶ根市</t>
  </si>
  <si>
    <t>20210</t>
  </si>
  <si>
    <t>北陸財務局</t>
  </si>
  <si>
    <t>中野市</t>
  </si>
  <si>
    <t>20211</t>
  </si>
  <si>
    <t>東海財務局</t>
  </si>
  <si>
    <t>大町市</t>
  </si>
  <si>
    <t>20212</t>
  </si>
  <si>
    <t>近畿財務局</t>
  </si>
  <si>
    <t>飯山市</t>
  </si>
  <si>
    <t>20213</t>
  </si>
  <si>
    <t>中国財務局</t>
  </si>
  <si>
    <t>茅野市</t>
  </si>
  <si>
    <t>20214</t>
  </si>
  <si>
    <t>四国財務局</t>
  </si>
  <si>
    <t>塩尻市</t>
  </si>
  <si>
    <t>20215</t>
  </si>
  <si>
    <t>九州財務局</t>
  </si>
  <si>
    <t>佐久市</t>
  </si>
  <si>
    <t>20217</t>
  </si>
  <si>
    <t>福岡財務支局</t>
  </si>
  <si>
    <t>千曲市</t>
  </si>
  <si>
    <t>20218</t>
  </si>
  <si>
    <t>東御市</t>
  </si>
  <si>
    <t>20219</t>
  </si>
  <si>
    <t>最高裁判所</t>
  </si>
  <si>
    <t>安曇野市</t>
  </si>
  <si>
    <t>20220</t>
  </si>
  <si>
    <t>南佐久郡　小海町</t>
  </si>
  <si>
    <t>20303</t>
  </si>
  <si>
    <t>本社</t>
  </si>
  <si>
    <t>南佐久郡　川上村</t>
  </si>
  <si>
    <t>20304</t>
  </si>
  <si>
    <t>北海道支社</t>
  </si>
  <si>
    <t>南佐久郡　南牧村</t>
  </si>
  <si>
    <t>20305</t>
  </si>
  <si>
    <t>北海道支社　室蘭管理事務所</t>
  </si>
  <si>
    <t>南佐久郡　南相木村</t>
  </si>
  <si>
    <t>20306</t>
  </si>
  <si>
    <t>南佐久郡　北相木村</t>
  </si>
  <si>
    <t>20307</t>
  </si>
  <si>
    <t>北海道支社　札幌管理事務所</t>
  </si>
  <si>
    <t>南佐久郡　佐久穂町</t>
  </si>
  <si>
    <t>20309</t>
  </si>
  <si>
    <t>北佐久郡　軽井沢町</t>
  </si>
  <si>
    <t>20321</t>
  </si>
  <si>
    <t>北海道支社　旭川管理事務所</t>
  </si>
  <si>
    <t>北佐久郡　御代田町</t>
  </si>
  <si>
    <t>20323</t>
  </si>
  <si>
    <t>北海道支社　帯広管理事務所</t>
  </si>
  <si>
    <t>北佐久郡　立科町</t>
  </si>
  <si>
    <t>20324</t>
  </si>
  <si>
    <t>小県郡　青木村</t>
  </si>
  <si>
    <t>20349</t>
  </si>
  <si>
    <t>北海道支社　その他</t>
  </si>
  <si>
    <t>小県郡　長和町</t>
  </si>
  <si>
    <t>20350</t>
  </si>
  <si>
    <t>東北支社</t>
  </si>
  <si>
    <t>諏訪郡　下諏訪町</t>
  </si>
  <si>
    <t>20361</t>
  </si>
  <si>
    <t>東北支社　青森管理事務所</t>
  </si>
  <si>
    <t>諏訪郡　富士見町</t>
  </si>
  <si>
    <t>20362</t>
  </si>
  <si>
    <t>諏訪郡　原村</t>
  </si>
  <si>
    <t>20363</t>
  </si>
  <si>
    <t>東北支社　盛岡管理事務所</t>
  </si>
  <si>
    <t>上伊那郡　辰野町</t>
  </si>
  <si>
    <t>20382</t>
  </si>
  <si>
    <t>東北支社　北上管理事務所</t>
  </si>
  <si>
    <t>上伊那郡　箕輪町</t>
  </si>
  <si>
    <t>20383</t>
  </si>
  <si>
    <t>東北支社　仙台管理事務所</t>
  </si>
  <si>
    <t>上伊那郡　飯島町</t>
  </si>
  <si>
    <t>20384</t>
  </si>
  <si>
    <t>東北支社　福島管理事務所</t>
  </si>
  <si>
    <t>上伊那郡　南箕輪村</t>
  </si>
  <si>
    <t>20385</t>
  </si>
  <si>
    <t>東北支社　郡山管理事務所</t>
  </si>
  <si>
    <t>上伊那郡　中川村</t>
  </si>
  <si>
    <t>20386</t>
  </si>
  <si>
    <t>東北支社　八戸管理事務所</t>
  </si>
  <si>
    <t>上伊那郡　宮田村</t>
  </si>
  <si>
    <t>20388</t>
  </si>
  <si>
    <t>下伊那郡　松川町</t>
  </si>
  <si>
    <t>20402</t>
  </si>
  <si>
    <t>東北支社　秋田管理事務所</t>
  </si>
  <si>
    <t>下伊那郡　高森町</t>
  </si>
  <si>
    <t>20403</t>
  </si>
  <si>
    <t>東北支社　山形管理事務所</t>
  </si>
  <si>
    <t>下伊那郡　阿南町</t>
  </si>
  <si>
    <t>20404</t>
  </si>
  <si>
    <t>東北支社　鶴岡管理事務所</t>
  </si>
  <si>
    <t>下伊那郡　阿智村</t>
  </si>
  <si>
    <t>20407</t>
  </si>
  <si>
    <t>東北支社　いわき管理事務所</t>
  </si>
  <si>
    <t>下伊那郡　平谷村</t>
  </si>
  <si>
    <t>20409</t>
  </si>
  <si>
    <t>東北支社　会津若松管理事務所</t>
  </si>
  <si>
    <t>下伊那郡　根羽村</t>
  </si>
  <si>
    <t>20410</t>
  </si>
  <si>
    <t>東北支社　仙台東管理事務所</t>
  </si>
  <si>
    <t>下伊那郡　下條村</t>
  </si>
  <si>
    <t>20411</t>
  </si>
  <si>
    <t>東北支社　仙台工事事務所</t>
  </si>
  <si>
    <t>下伊那郡　売木村</t>
  </si>
  <si>
    <t>20412</t>
  </si>
  <si>
    <t>下伊那郡　天龍村</t>
  </si>
  <si>
    <t>20413</t>
  </si>
  <si>
    <t>東北支社　いわき工事事務所</t>
  </si>
  <si>
    <t>下伊那郡　泰阜村</t>
  </si>
  <si>
    <t>20414</t>
  </si>
  <si>
    <t>東北支社　その他</t>
  </si>
  <si>
    <t>下伊那郡　喬木村</t>
  </si>
  <si>
    <t>20415</t>
  </si>
  <si>
    <t>関東支社</t>
  </si>
  <si>
    <t>下伊那郡　豊丘村</t>
  </si>
  <si>
    <t>20416</t>
  </si>
  <si>
    <t>関東支社　京浜管理事務所</t>
  </si>
  <si>
    <t>下伊那郡　大鹿村</t>
  </si>
  <si>
    <t>20417</t>
  </si>
  <si>
    <t>関東支社　那須管理事務所</t>
  </si>
  <si>
    <t>木曽郡　上松町</t>
  </si>
  <si>
    <t>20422</t>
  </si>
  <si>
    <t>関東支社　宇都宮管理事務所</t>
  </si>
  <si>
    <t>木曽郡　南木曽町</t>
  </si>
  <si>
    <t>20423</t>
  </si>
  <si>
    <t>関東支社　加須管理事務所</t>
  </si>
  <si>
    <t>木曽郡　木祖村</t>
  </si>
  <si>
    <t>20425</t>
  </si>
  <si>
    <t>関東支社　三郷管理事務所</t>
  </si>
  <si>
    <t>木曽郡　王滝村</t>
  </si>
  <si>
    <t>20429</t>
  </si>
  <si>
    <t>関東支社　千葉管理事務所</t>
  </si>
  <si>
    <t>木曽郡　大桑村</t>
  </si>
  <si>
    <t>20430</t>
  </si>
  <si>
    <t>関東支社　市原管理事務所</t>
  </si>
  <si>
    <t>木曽郡　木曽町</t>
  </si>
  <si>
    <t>20432</t>
  </si>
  <si>
    <t>関東支社　東京湾アクアライン管理事務所</t>
  </si>
  <si>
    <t>東筑摩郡　麻績村</t>
  </si>
  <si>
    <t>20446</t>
  </si>
  <si>
    <t>関東支社　谷和原管理事務所</t>
  </si>
  <si>
    <t>東筑摩郡　生坂村</t>
  </si>
  <si>
    <t>20448</t>
  </si>
  <si>
    <t>関東支社　水戸管理事務所</t>
  </si>
  <si>
    <t>東筑摩郡　山形村</t>
  </si>
  <si>
    <t>20450</t>
  </si>
  <si>
    <t>関東支社　所沢管理事務所</t>
  </si>
  <si>
    <t>東筑摩郡　朝日村</t>
  </si>
  <si>
    <t>20451</t>
  </si>
  <si>
    <t>関東支社　高崎管理事務所</t>
  </si>
  <si>
    <t>東筑摩郡　筑北村</t>
  </si>
  <si>
    <t>20452</t>
  </si>
  <si>
    <t>関東支社　佐久管理事務所</t>
  </si>
  <si>
    <t>北安曇郡　池田町</t>
  </si>
  <si>
    <t>20481</t>
  </si>
  <si>
    <t>関東支社　長野管理事務所</t>
  </si>
  <si>
    <t>北安曇郡　松川村</t>
  </si>
  <si>
    <t>20482</t>
  </si>
  <si>
    <t>関東支社　横浜工事事務所</t>
  </si>
  <si>
    <t>北安曇郡　白馬村</t>
  </si>
  <si>
    <t>20485</t>
  </si>
  <si>
    <t>関東支社　さいたま工事事務所</t>
  </si>
  <si>
    <t>北安曇郡　小谷村</t>
  </si>
  <si>
    <t>20486</t>
  </si>
  <si>
    <t>関東支社　千葉工事事務所</t>
  </si>
  <si>
    <t>埴科郡　坂城町</t>
  </si>
  <si>
    <t>20521</t>
  </si>
  <si>
    <t>上高井郡　小布施町</t>
  </si>
  <si>
    <t>20541</t>
  </si>
  <si>
    <t>上高井郡　高山村</t>
  </si>
  <si>
    <t>20543</t>
  </si>
  <si>
    <t>関東支社　東京外環工事事務所</t>
  </si>
  <si>
    <t>下高井郡　山ノ内町</t>
  </si>
  <si>
    <t>20561</t>
  </si>
  <si>
    <t>関東支社　その他</t>
  </si>
  <si>
    <t>下高井郡　木島平村</t>
  </si>
  <si>
    <t>20562</t>
  </si>
  <si>
    <t>新潟支社</t>
  </si>
  <si>
    <t>下高井郡　野沢温泉村</t>
  </si>
  <si>
    <t>20563</t>
  </si>
  <si>
    <t>新潟支社　湯沢管理事務所</t>
  </si>
  <si>
    <t>上水内郡　信濃町</t>
  </si>
  <si>
    <t>20583</t>
  </si>
  <si>
    <t>新潟支社　新潟管理事務所</t>
  </si>
  <si>
    <t>上水内郡　小川村</t>
  </si>
  <si>
    <t>20588</t>
  </si>
  <si>
    <t>新潟支社　長岡管理事務所</t>
  </si>
  <si>
    <t>上水内郡　飯綱町</t>
  </si>
  <si>
    <t>20590</t>
  </si>
  <si>
    <t>新潟支社　上越管理事務所</t>
  </si>
  <si>
    <t>下水内郡　栄村</t>
  </si>
  <si>
    <t>20602</t>
  </si>
  <si>
    <t>15100</t>
  </si>
  <si>
    <t>新潟支社　その他</t>
  </si>
  <si>
    <t>新潟市　北区</t>
  </si>
  <si>
    <t>15101</t>
  </si>
  <si>
    <t>新潟市　東区</t>
  </si>
  <si>
    <t>15102</t>
  </si>
  <si>
    <t>新潟市　中央区</t>
  </si>
  <si>
    <t>15103</t>
  </si>
  <si>
    <t>東京支社</t>
  </si>
  <si>
    <t>新潟市　江南区</t>
  </si>
  <si>
    <t>15104</t>
  </si>
  <si>
    <t>東京支社　厚木工事事務所</t>
  </si>
  <si>
    <t>新潟市　秋葉区</t>
  </si>
  <si>
    <t>15105</t>
  </si>
  <si>
    <t>東京支社　東京工事事務所</t>
  </si>
  <si>
    <t>新潟市　南区</t>
  </si>
  <si>
    <t>15106</t>
  </si>
  <si>
    <t>新潟市　西区</t>
  </si>
  <si>
    <t>15107</t>
  </si>
  <si>
    <t>東京支社　秦野工事事務所</t>
  </si>
  <si>
    <t>新潟市　西蒲区</t>
  </si>
  <si>
    <t>15108</t>
  </si>
  <si>
    <t>長岡市</t>
  </si>
  <si>
    <t>15202</t>
  </si>
  <si>
    <t>東京支社　沼津工事事務所</t>
  </si>
  <si>
    <t>三条市</t>
  </si>
  <si>
    <t>15204</t>
  </si>
  <si>
    <t>柏崎市</t>
  </si>
  <si>
    <t>15205</t>
  </si>
  <si>
    <t>東京支社　横浜保全・サービスセンター</t>
  </si>
  <si>
    <t>新発田市</t>
  </si>
  <si>
    <t>15206</t>
  </si>
  <si>
    <t>東京支社　御殿場保全・サービスセンター</t>
  </si>
  <si>
    <t>小千谷市</t>
  </si>
  <si>
    <t>15208</t>
  </si>
  <si>
    <t>東京支社　富士保全・サービスセンター</t>
  </si>
  <si>
    <t>加茂市</t>
  </si>
  <si>
    <t>15209</t>
  </si>
  <si>
    <t>東京支社　静岡保全・サービスセンター</t>
  </si>
  <si>
    <t>十日町市</t>
  </si>
  <si>
    <t>15210</t>
  </si>
  <si>
    <t>東京支社　浜松保全・サービスセンター</t>
  </si>
  <si>
    <t>見附市</t>
  </si>
  <si>
    <t>15211</t>
  </si>
  <si>
    <t>村上市</t>
  </si>
  <si>
    <t>15212</t>
  </si>
  <si>
    <t>東京支社　その他</t>
  </si>
  <si>
    <t>燕市</t>
  </si>
  <si>
    <t>15213</t>
  </si>
  <si>
    <t>名古屋支社</t>
  </si>
  <si>
    <t>糸魚川市</t>
  </si>
  <si>
    <t>15216</t>
  </si>
  <si>
    <t>名古屋支社　岐阜工事事務所</t>
  </si>
  <si>
    <t>妙高市</t>
  </si>
  <si>
    <t>15217</t>
  </si>
  <si>
    <t>名古屋支社　名古屋工事事務所</t>
  </si>
  <si>
    <t>五泉市</t>
  </si>
  <si>
    <t>15218</t>
  </si>
  <si>
    <t>名古屋支社　四日市工事事務所</t>
  </si>
  <si>
    <t>上越市</t>
  </si>
  <si>
    <t>15222</t>
  </si>
  <si>
    <t>名古屋支社　豊田保全・サービスセンター</t>
  </si>
  <si>
    <t>阿賀野市</t>
  </si>
  <si>
    <t>15223</t>
  </si>
  <si>
    <t>名古屋支社　名古屋保全・サービスセンター</t>
  </si>
  <si>
    <t>佐渡市</t>
  </si>
  <si>
    <t>15224</t>
  </si>
  <si>
    <t>名古屋支社　飯田保全・サービスセンター</t>
  </si>
  <si>
    <t>魚沼市</t>
  </si>
  <si>
    <t>15225</t>
  </si>
  <si>
    <t>名古屋支社　多治見保全・サービスセンター</t>
  </si>
  <si>
    <t>南魚沼市</t>
  </si>
  <si>
    <t>15226</t>
  </si>
  <si>
    <t>名古屋支社　羽島保全・サービスセンター</t>
  </si>
  <si>
    <t>胎内市</t>
  </si>
  <si>
    <t>15227</t>
  </si>
  <si>
    <t>名古屋支社　彦根保全・サービスセンター</t>
  </si>
  <si>
    <t>北蒲原郡　聖籠町</t>
  </si>
  <si>
    <t>15307</t>
  </si>
  <si>
    <t>名古屋支社　岐阜保全・サービスセンター</t>
  </si>
  <si>
    <t>西蒲原郡　弥彦村</t>
  </si>
  <si>
    <t>15342</t>
  </si>
  <si>
    <t>名古屋支社　高山保全・サービスセンター</t>
  </si>
  <si>
    <t>南蒲原郡　田上町</t>
  </si>
  <si>
    <t>15361</t>
  </si>
  <si>
    <t>名古屋支社　桑名保全・サービスセンター</t>
  </si>
  <si>
    <t>東蒲原郡　阿賀町</t>
  </si>
  <si>
    <t>15385</t>
  </si>
  <si>
    <t>三島郡　出雲崎町</t>
  </si>
  <si>
    <t>15405</t>
  </si>
  <si>
    <t>名古屋支社　その他</t>
  </si>
  <si>
    <t>南魚沼郡　湯沢町</t>
  </si>
  <si>
    <t>15461</t>
  </si>
  <si>
    <t>八王子支社</t>
  </si>
  <si>
    <t>中魚沼郡　津南町</t>
  </si>
  <si>
    <t>15482</t>
  </si>
  <si>
    <t>八王子支社　八王子保全・サービスセンター</t>
  </si>
  <si>
    <t>刈羽郡　刈羽村</t>
  </si>
  <si>
    <t>15504</t>
  </si>
  <si>
    <t>八王子支社　大月保全・サービスセンター</t>
  </si>
  <si>
    <t>岩船郡　関川村</t>
  </si>
  <si>
    <t>15581</t>
  </si>
  <si>
    <t>八王子支社　甲府保全・サービスセンター</t>
  </si>
  <si>
    <t>岩船郡　粟島浦村</t>
  </si>
  <si>
    <t>15586</t>
  </si>
  <si>
    <t>八王子支社　松本保全・サービスセンター</t>
  </si>
  <si>
    <t>富山市</t>
  </si>
  <si>
    <t>16201</t>
  </si>
  <si>
    <t>八王子支社　その他</t>
  </si>
  <si>
    <t>高岡市</t>
  </si>
  <si>
    <t>16202</t>
  </si>
  <si>
    <t>金沢支社</t>
  </si>
  <si>
    <t>魚津市</t>
  </si>
  <si>
    <t>16204</t>
  </si>
  <si>
    <t>金沢支社　金沢保全・サービスセンター</t>
  </si>
  <si>
    <t>氷見市</t>
  </si>
  <si>
    <t>16205</t>
  </si>
  <si>
    <t>滑川市</t>
  </si>
  <si>
    <t>16206</t>
  </si>
  <si>
    <t>金沢支社　福井保全・サービスセンター</t>
  </si>
  <si>
    <t>黒部市</t>
  </si>
  <si>
    <t>16207</t>
  </si>
  <si>
    <t>金沢支社　敦賀保全・サービスセンター</t>
  </si>
  <si>
    <t>砺波市</t>
  </si>
  <si>
    <t>16208</t>
  </si>
  <si>
    <t>金沢支社　その他</t>
  </si>
  <si>
    <t>小矢部市</t>
  </si>
  <si>
    <t>16209</t>
  </si>
  <si>
    <t>南砺市</t>
  </si>
  <si>
    <t>16210</t>
  </si>
  <si>
    <t>射水市</t>
  </si>
  <si>
    <t>16211</t>
  </si>
  <si>
    <t>関西支社</t>
  </si>
  <si>
    <t>中新川郡　舟橋村</t>
  </si>
  <si>
    <t>16321</t>
  </si>
  <si>
    <t>関西支社　滋賀高速道路事務所</t>
  </si>
  <si>
    <t>中新川郡　上市町</t>
  </si>
  <si>
    <t>16322</t>
  </si>
  <si>
    <t>関西支社　京都高速道路事務所</t>
  </si>
  <si>
    <t>中新川郡　立山町</t>
  </si>
  <si>
    <t>16323</t>
  </si>
  <si>
    <t>関西支社　大阪高速道路事務所</t>
  </si>
  <si>
    <t>下新川郡　入善町</t>
  </si>
  <si>
    <t>16342</t>
  </si>
  <si>
    <t>関西支社　阪奈高速道路事務所</t>
  </si>
  <si>
    <t>下新川郡　朝日町</t>
  </si>
  <si>
    <t>16343</t>
  </si>
  <si>
    <t>関西支社　和歌山高速道路事務所</t>
  </si>
  <si>
    <t>金沢市</t>
  </si>
  <si>
    <t>17201</t>
  </si>
  <si>
    <t>関西支社　福知山高速道路事務所</t>
  </si>
  <si>
    <t>七尾市</t>
  </si>
  <si>
    <t>17202</t>
  </si>
  <si>
    <t>関西支社　神戸高速道路事務所</t>
  </si>
  <si>
    <t>小松市</t>
  </si>
  <si>
    <t>17203</t>
  </si>
  <si>
    <t>関西支社　福崎高速道路事務所</t>
  </si>
  <si>
    <t>輪島市</t>
  </si>
  <si>
    <t>17204</t>
  </si>
  <si>
    <t>関西支社　姫路高速道路事務所</t>
  </si>
  <si>
    <t>珠洲市</t>
  </si>
  <si>
    <t>17205</t>
  </si>
  <si>
    <t>関西支社　第二神明道路事務所</t>
  </si>
  <si>
    <t>加賀市</t>
  </si>
  <si>
    <t>17206</t>
  </si>
  <si>
    <t>関西支社　新名神京都事務所</t>
  </si>
  <si>
    <t>羽咋市</t>
  </si>
  <si>
    <t>17207</t>
  </si>
  <si>
    <t>関西支社　新名神大阪東事務所</t>
  </si>
  <si>
    <t>かほく市</t>
  </si>
  <si>
    <t>17209</t>
  </si>
  <si>
    <t>関西支社　新名神大阪西事務所</t>
  </si>
  <si>
    <t>白山市</t>
  </si>
  <si>
    <t>17210</t>
  </si>
  <si>
    <t>関西支社　新名神大津事務所</t>
  </si>
  <si>
    <t>能美市</t>
  </si>
  <si>
    <t>17211</t>
  </si>
  <si>
    <t>関西支社　和歌山工事事務所</t>
  </si>
  <si>
    <t>野々市市</t>
  </si>
  <si>
    <t>17212</t>
  </si>
  <si>
    <t>能美郡　川北町</t>
  </si>
  <si>
    <t>17324</t>
  </si>
  <si>
    <t>関西支社　その他</t>
  </si>
  <si>
    <t>河北郡　津幡町</t>
  </si>
  <si>
    <t>17361</t>
  </si>
  <si>
    <t>中国支社</t>
  </si>
  <si>
    <t>河北郡　内灘町</t>
  </si>
  <si>
    <t>17365</t>
  </si>
  <si>
    <t>中国支社　津山高速道路事務所</t>
  </si>
  <si>
    <t>羽咋郡　志賀町</t>
  </si>
  <si>
    <t>17384</t>
  </si>
  <si>
    <t>中国支社　三次高速道路事務所</t>
  </si>
  <si>
    <t>羽咋郡　宝達志水町</t>
  </si>
  <si>
    <t>17386</t>
  </si>
  <si>
    <t>中国支社　千代田高速道路事務所</t>
  </si>
  <si>
    <t>鹿島郡　中能登町</t>
  </si>
  <si>
    <t>17407</t>
  </si>
  <si>
    <t>中国支社　岡山高速道路事務所</t>
  </si>
  <si>
    <t>鳳珠郡　穴水町</t>
  </si>
  <si>
    <t>17461</t>
  </si>
  <si>
    <t>中国支社　福山高速道路事務所</t>
  </si>
  <si>
    <t>鳳珠郡　能登町</t>
  </si>
  <si>
    <t>17463</t>
  </si>
  <si>
    <t>中国支社　広島高速道路事務所</t>
  </si>
  <si>
    <t>岐阜市</t>
  </si>
  <si>
    <t>21201</t>
  </si>
  <si>
    <t>中国支社　山口高速道路事務所</t>
  </si>
  <si>
    <t>大垣市</t>
  </si>
  <si>
    <t>21202</t>
  </si>
  <si>
    <t>中国支社　周南高速道路事務所</t>
  </si>
  <si>
    <t>高山市</t>
  </si>
  <si>
    <t>21203</t>
  </si>
  <si>
    <t>中国支社　松江高速道路事務所</t>
  </si>
  <si>
    <t>多治見市</t>
  </si>
  <si>
    <t>21204</t>
  </si>
  <si>
    <t>中国支社　米子高速道路事務所</t>
  </si>
  <si>
    <t>関市</t>
  </si>
  <si>
    <t>21205</t>
  </si>
  <si>
    <t>中国支社　その他</t>
  </si>
  <si>
    <t>中津川市</t>
  </si>
  <si>
    <t>21206</t>
  </si>
  <si>
    <t>四国支社</t>
  </si>
  <si>
    <t>美濃市</t>
  </si>
  <si>
    <t>21207</t>
  </si>
  <si>
    <t>四国支社　徳島高速道路事務所</t>
  </si>
  <si>
    <t>瑞浪市</t>
  </si>
  <si>
    <t>21208</t>
  </si>
  <si>
    <t>四国支社　愛媛高速道路事務所</t>
  </si>
  <si>
    <t>羽島市</t>
  </si>
  <si>
    <t>21209</t>
  </si>
  <si>
    <t>四国支社　香川高速道路事務所</t>
  </si>
  <si>
    <t>恵那市</t>
  </si>
  <si>
    <t>21210</t>
  </si>
  <si>
    <t>四国支社　高知高速道路事務所</t>
  </si>
  <si>
    <t>美濃加茂市</t>
  </si>
  <si>
    <t>21211</t>
  </si>
  <si>
    <t>四国支社　徳島工事事務所</t>
  </si>
  <si>
    <t>土岐市</t>
  </si>
  <si>
    <t>21212</t>
  </si>
  <si>
    <t>各務原市</t>
  </si>
  <si>
    <t>21213</t>
  </si>
  <si>
    <t>四国支社　その他</t>
  </si>
  <si>
    <t>可児市</t>
  </si>
  <si>
    <t>21214</t>
  </si>
  <si>
    <t>九州支社</t>
  </si>
  <si>
    <t>山県市</t>
  </si>
  <si>
    <t>21215</t>
  </si>
  <si>
    <t>九州支社　北九州高速道路事務所</t>
  </si>
  <si>
    <t>瑞穂市</t>
  </si>
  <si>
    <t>21216</t>
  </si>
  <si>
    <t>九州支社　久留米高速道路事務所</t>
  </si>
  <si>
    <t>飛騨市</t>
  </si>
  <si>
    <t>21217</t>
  </si>
  <si>
    <t>九州支社　熊本高速道路事務所</t>
  </si>
  <si>
    <t>本巣市</t>
  </si>
  <si>
    <t>21218</t>
  </si>
  <si>
    <t>九州支社　鹿児島高速道路事務所</t>
  </si>
  <si>
    <t>郡上市</t>
  </si>
  <si>
    <t>21219</t>
  </si>
  <si>
    <t>九州支社　宮崎高速道路事務所</t>
  </si>
  <si>
    <t>下呂市</t>
  </si>
  <si>
    <t>21220</t>
  </si>
  <si>
    <t>九州支社　長崎高速道路事務所</t>
  </si>
  <si>
    <t>海津市</t>
  </si>
  <si>
    <t>21221</t>
  </si>
  <si>
    <t>九州支社　佐賀高速道路事務所</t>
  </si>
  <si>
    <t>羽島郡　岐南町</t>
  </si>
  <si>
    <t>21302</t>
  </si>
  <si>
    <t>九州支社　大分高速道路事務所</t>
  </si>
  <si>
    <t>羽島郡　笠松町</t>
  </si>
  <si>
    <t>21303</t>
  </si>
  <si>
    <t>九州支社　沖縄高速道路事務所</t>
  </si>
  <si>
    <t>養老郡　養老町</t>
  </si>
  <si>
    <t>21341</t>
  </si>
  <si>
    <t>九州支社　その他</t>
  </si>
  <si>
    <t>不破郡　垂井町</t>
  </si>
  <si>
    <t>21361</t>
  </si>
  <si>
    <t>東京事務所</t>
  </si>
  <si>
    <t>不破郡　関ケ原町</t>
  </si>
  <si>
    <t>21362</t>
  </si>
  <si>
    <t>安八郡　神戸町</t>
  </si>
  <si>
    <t>21381</t>
  </si>
  <si>
    <t>安八郡　輪之内町</t>
  </si>
  <si>
    <t>21382</t>
  </si>
  <si>
    <t>東京西局</t>
  </si>
  <si>
    <t>安八郡　安八町</t>
  </si>
  <si>
    <t>21383</t>
  </si>
  <si>
    <t>揖斐郡　揖斐川町</t>
  </si>
  <si>
    <t>21401</t>
  </si>
  <si>
    <t>揖斐郡　大野町</t>
  </si>
  <si>
    <t>21403</t>
  </si>
  <si>
    <t>揖斐郡　池田町</t>
  </si>
  <si>
    <t>21404</t>
  </si>
  <si>
    <t>本巣郡　北方町</t>
  </si>
  <si>
    <t>21421</t>
  </si>
  <si>
    <t>加茂郡　坂祝町</t>
  </si>
  <si>
    <t>21501</t>
  </si>
  <si>
    <t>加茂郡　富加町</t>
  </si>
  <si>
    <t>21502</t>
  </si>
  <si>
    <t>加茂郡　川辺町</t>
  </si>
  <si>
    <t>21503</t>
  </si>
  <si>
    <t>加茂郡　七宗町</t>
  </si>
  <si>
    <t>21504</t>
  </si>
  <si>
    <t>加茂郡　八百津町</t>
  </si>
  <si>
    <t>21505</t>
  </si>
  <si>
    <t>加茂郡　白川町</t>
  </si>
  <si>
    <t>21506</t>
  </si>
  <si>
    <t>加茂郡　東白川村</t>
  </si>
  <si>
    <t>21507</t>
  </si>
  <si>
    <t>東京東局</t>
  </si>
  <si>
    <t>可児郡　御嵩町</t>
  </si>
  <si>
    <t>21521</t>
  </si>
  <si>
    <t>大野郡　白川村</t>
  </si>
  <si>
    <t>21604</t>
  </si>
  <si>
    <t>22100</t>
  </si>
  <si>
    <t>静岡市　葵区</t>
  </si>
  <si>
    <t>22101</t>
  </si>
  <si>
    <t>静岡市　駿河区</t>
  </si>
  <si>
    <t>22102</t>
  </si>
  <si>
    <t>静岡市　清水区</t>
  </si>
  <si>
    <t>22103</t>
  </si>
  <si>
    <t>22130</t>
  </si>
  <si>
    <t>浜松市　中区</t>
  </si>
  <si>
    <t>22131</t>
  </si>
  <si>
    <t>浜松市　東区</t>
  </si>
  <si>
    <t>22132</t>
  </si>
  <si>
    <t>浜松市　西区</t>
  </si>
  <si>
    <t>22133</t>
  </si>
  <si>
    <t>浜松市　南区</t>
  </si>
  <si>
    <t>22134</t>
  </si>
  <si>
    <t>浜松市　北区</t>
  </si>
  <si>
    <t>22135</t>
  </si>
  <si>
    <t>浜松市　浜北区</t>
  </si>
  <si>
    <t>22136</t>
  </si>
  <si>
    <t>浜松市　天竜区</t>
  </si>
  <si>
    <t>22137</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</si>
  <si>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</si>
  <si>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</si>
  <si>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</si>
  <si>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</si>
  <si>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</si>
  <si>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</si>
  <si>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</si>
  <si>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</si>
  <si>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</si>
  <si>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</si>
  <si>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</si>
  <si>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</si>
  <si>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</si>
  <si>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</si>
  <si>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</si>
  <si>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</si>
  <si>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</si>
  <si>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</si>
  <si>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</si>
  <si>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</si>
  <si>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</si>
  <si>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</si>
  <si>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</si>
  <si>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</si>
  <si>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</si>
  <si>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</si>
  <si>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</si>
  <si>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</si>
  <si>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</si>
  <si>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</si>
  <si>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</si>
  <si>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</si>
  <si>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</si>
  <si>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</si>
  <si>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</si>
  <si>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</si>
  <si>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</si>
  <si>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</si>
  <si>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</si>
  <si>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</si>
  <si>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</si>
  <si>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</si>
  <si>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</si>
  <si>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</si>
  <si>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</si>
  <si>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</si>
  <si>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</si>
  <si>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</si>
  <si>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</si>
  <si>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23100</t>
  </si>
  <si>
    <t>本社　霞ヶ浦用水管理所</t>
  </si>
  <si>
    <t>名古屋市　千種区</t>
  </si>
  <si>
    <t>23101</t>
  </si>
  <si>
    <t>中部支社</t>
  </si>
  <si>
    <t>名古屋市　東区</t>
  </si>
  <si>
    <t>23102</t>
  </si>
  <si>
    <t>中部支社　豊川用水総合事業部</t>
  </si>
  <si>
    <t>名古屋市　北区</t>
  </si>
  <si>
    <t>23103</t>
  </si>
  <si>
    <t>中部支社　木曽川水系連絡導水路建設所</t>
  </si>
  <si>
    <t>名古屋市　西区</t>
  </si>
  <si>
    <t>23104</t>
  </si>
  <si>
    <t>中部支社　愛知用水総合管理所</t>
  </si>
  <si>
    <t>名古屋市　中村区</t>
  </si>
  <si>
    <t>23105</t>
  </si>
  <si>
    <t>中部支社　木曽川用水総合管理所</t>
  </si>
  <si>
    <t>名古屋市　中区</t>
  </si>
  <si>
    <t>23106</t>
  </si>
  <si>
    <t>中部支社　岩屋ダム管理所</t>
  </si>
  <si>
    <t>名古屋市　昭和区</t>
  </si>
  <si>
    <t>23107</t>
  </si>
  <si>
    <t>中部支社　阿木川ダム管理所</t>
  </si>
  <si>
    <t>名古屋市　瑞穂区</t>
  </si>
  <si>
    <t>23108</t>
  </si>
  <si>
    <t>中部支社　長良川河口堰管理所</t>
  </si>
  <si>
    <t>名古屋市　熱田区</t>
  </si>
  <si>
    <t>23109</t>
  </si>
  <si>
    <t>中部支社　味噌川ダム管理所</t>
  </si>
  <si>
    <t>名古屋市　中川区</t>
  </si>
  <si>
    <t>23110</t>
  </si>
  <si>
    <t>中部支社　徳山ダム管理所</t>
  </si>
  <si>
    <t>名古屋市　港区</t>
  </si>
  <si>
    <t>23111</t>
  </si>
  <si>
    <t>中部支社　三重用水管理所</t>
  </si>
  <si>
    <t>名古屋市　南区</t>
  </si>
  <si>
    <t>23112</t>
  </si>
  <si>
    <t>関西・吉野川支社　淀川本部</t>
  </si>
  <si>
    <t>名古屋市　守山区</t>
  </si>
  <si>
    <t>23113</t>
  </si>
  <si>
    <t>関西・吉野川支社　川上ダム建設所</t>
  </si>
  <si>
    <t>名古屋市　緑区</t>
  </si>
  <si>
    <t>23114</t>
  </si>
  <si>
    <t>関西・吉野川支社　丹生事務所</t>
  </si>
  <si>
    <t>名古屋市　名東区</t>
  </si>
  <si>
    <t>23115</t>
  </si>
  <si>
    <t>関西・吉野川支社　琵琶湖開発総合管理所</t>
  </si>
  <si>
    <t>名古屋市　天白区</t>
  </si>
  <si>
    <t>23116</t>
  </si>
  <si>
    <t>関西・吉野川支社　木津川ダム総合管理所</t>
  </si>
  <si>
    <t>豊橋市</t>
  </si>
  <si>
    <t>23201</t>
  </si>
  <si>
    <t>関西・吉野川支社　一庫ダム管理所</t>
  </si>
  <si>
    <t>岡崎市</t>
  </si>
  <si>
    <t>23202</t>
  </si>
  <si>
    <t>関西・吉野川支社　日吉ダム管理所</t>
  </si>
  <si>
    <t>一宮市</t>
  </si>
  <si>
    <t>23203</t>
  </si>
  <si>
    <t>関西・吉野川支社　吉野川本部</t>
  </si>
  <si>
    <t>瀬戸市</t>
  </si>
  <si>
    <t>23204</t>
  </si>
  <si>
    <t>関西・吉野川支社　池田総合管理所</t>
  </si>
  <si>
    <t>半田市</t>
  </si>
  <si>
    <t>23205</t>
  </si>
  <si>
    <t>春日井市</t>
  </si>
  <si>
    <t>23206</t>
  </si>
  <si>
    <t>関西・吉野川支社　香川用水管理所</t>
  </si>
  <si>
    <t>豊川市</t>
  </si>
  <si>
    <t>23207</t>
  </si>
  <si>
    <t>筑後川局</t>
  </si>
  <si>
    <t>津島市</t>
  </si>
  <si>
    <t>23208</t>
  </si>
  <si>
    <t>碧南市</t>
  </si>
  <si>
    <t>23209</t>
  </si>
  <si>
    <t>刈谷市</t>
  </si>
  <si>
    <t>23210</t>
  </si>
  <si>
    <t>豊田市</t>
  </si>
  <si>
    <t>23211</t>
  </si>
  <si>
    <t>安城市</t>
  </si>
  <si>
    <t>23212</t>
  </si>
  <si>
    <t>国鉄精算事業管理部</t>
  </si>
  <si>
    <t>西尾市</t>
  </si>
  <si>
    <t>23213</t>
  </si>
  <si>
    <t>蒲郡市</t>
  </si>
  <si>
    <t>23214</t>
  </si>
  <si>
    <t>犬山市</t>
  </si>
  <si>
    <t>23215</t>
  </si>
  <si>
    <t>北海道新幹線建設局</t>
  </si>
  <si>
    <t>常滑市</t>
  </si>
  <si>
    <t>23216</t>
  </si>
  <si>
    <t>九州新幹線建設局</t>
  </si>
  <si>
    <t>江南市</t>
  </si>
  <si>
    <t>23217</t>
  </si>
  <si>
    <t>小牧市</t>
  </si>
  <si>
    <t>23219</t>
  </si>
  <si>
    <t>稲沢市</t>
  </si>
  <si>
    <t>23220</t>
  </si>
  <si>
    <t>関東甲信工事局</t>
  </si>
  <si>
    <t>新城市</t>
  </si>
  <si>
    <t>23221</t>
  </si>
  <si>
    <t>東海市</t>
  </si>
  <si>
    <t>23222</t>
  </si>
  <si>
    <t>大府市</t>
  </si>
  <si>
    <t>23223</t>
  </si>
  <si>
    <t>知多市</t>
  </si>
  <si>
    <t>23224</t>
  </si>
  <si>
    <t>整備部門</t>
  </si>
  <si>
    <t>知立市</t>
  </si>
  <si>
    <t>23225</t>
  </si>
  <si>
    <t>営業部門</t>
  </si>
  <si>
    <t>尾張旭市</t>
  </si>
  <si>
    <t>23226</t>
  </si>
  <si>
    <t>空港運用部門</t>
  </si>
  <si>
    <t>高浜市</t>
  </si>
  <si>
    <t>23227</t>
  </si>
  <si>
    <t>岩倉市</t>
  </si>
  <si>
    <t>23228</t>
  </si>
  <si>
    <t>本部</t>
  </si>
  <si>
    <t>豊明市</t>
  </si>
  <si>
    <t>23229</t>
  </si>
  <si>
    <t>北海道本部</t>
  </si>
  <si>
    <t>日進市</t>
  </si>
  <si>
    <t>23230</t>
  </si>
  <si>
    <t>東北本部</t>
  </si>
  <si>
    <t>田原市</t>
  </si>
  <si>
    <t>23231</t>
  </si>
  <si>
    <t>関東本部</t>
  </si>
  <si>
    <t>愛西市</t>
  </si>
  <si>
    <t>23232</t>
  </si>
  <si>
    <t>中部本部</t>
  </si>
  <si>
    <t>清須市</t>
  </si>
  <si>
    <t>23233</t>
  </si>
  <si>
    <t>北陸本部</t>
  </si>
  <si>
    <t>北名古屋市</t>
  </si>
  <si>
    <t>23234</t>
  </si>
  <si>
    <t>近畿本部</t>
  </si>
  <si>
    <t>弥富市</t>
  </si>
  <si>
    <t>23235</t>
  </si>
  <si>
    <t>中国本部</t>
  </si>
  <si>
    <t>みよし市</t>
  </si>
  <si>
    <t>23236</t>
  </si>
  <si>
    <t>四国本部</t>
  </si>
  <si>
    <t>あま市</t>
  </si>
  <si>
    <t>23237</t>
  </si>
  <si>
    <t>九州本部</t>
  </si>
  <si>
    <t>長久手市</t>
  </si>
  <si>
    <t>23238</t>
  </si>
  <si>
    <t>沖縄事務所</t>
  </si>
  <si>
    <t>愛知郡　東郷町</t>
  </si>
  <si>
    <t>23302</t>
  </si>
  <si>
    <t>西春日井郡　豊山町</t>
  </si>
  <si>
    <t>23342</t>
  </si>
  <si>
    <t>丹羽郡　大口町</t>
  </si>
  <si>
    <t>23361</t>
  </si>
  <si>
    <t>本社　技術・コスト管理部　技術管理分室</t>
  </si>
  <si>
    <t>丹羽郡　扶桑町</t>
  </si>
  <si>
    <t>23362</t>
  </si>
  <si>
    <t>本社　その他</t>
  </si>
  <si>
    <t>海部郡　大治町</t>
  </si>
  <si>
    <t>23424</t>
  </si>
  <si>
    <t>海部郡　蟹江町</t>
  </si>
  <si>
    <t>23425</t>
  </si>
  <si>
    <t>海部郡　飛島村</t>
  </si>
  <si>
    <t>23427</t>
  </si>
  <si>
    <t>知多郡　阿久比町</t>
  </si>
  <si>
    <t>23441</t>
  </si>
  <si>
    <t>東日本都市再生本部</t>
  </si>
  <si>
    <t>知多郡　東浦町</t>
  </si>
  <si>
    <t>23442</t>
  </si>
  <si>
    <t>知多郡　南知多町</t>
  </si>
  <si>
    <t>23445</t>
  </si>
  <si>
    <t>知多郡　美浜町</t>
  </si>
  <si>
    <t>23446</t>
  </si>
  <si>
    <t>東日本都市再生本部　晴海・勝どき都市再生事務所</t>
  </si>
  <si>
    <t>知多郡　武豊町</t>
  </si>
  <si>
    <t>23447</t>
  </si>
  <si>
    <t>額田郡　幸田町</t>
  </si>
  <si>
    <t>23501</t>
  </si>
  <si>
    <t>北設楽郡　設楽町</t>
  </si>
  <si>
    <t>23561</t>
  </si>
  <si>
    <t>北設楽郡　東栄町</t>
  </si>
  <si>
    <t>23562</t>
  </si>
  <si>
    <t>北設楽郡　豊根村</t>
  </si>
  <si>
    <t>23563</t>
  </si>
  <si>
    <t>津市</t>
  </si>
  <si>
    <t>24201</t>
  </si>
  <si>
    <t>四日市市</t>
  </si>
  <si>
    <t>24202</t>
  </si>
  <si>
    <t>東日本都市再生本部　その他</t>
  </si>
  <si>
    <t>伊勢市</t>
  </si>
  <si>
    <t>24203</t>
  </si>
  <si>
    <t>東日本賃貸住宅本部</t>
  </si>
  <si>
    <t>松阪市</t>
  </si>
  <si>
    <t>24204</t>
  </si>
  <si>
    <t>桑名市</t>
  </si>
  <si>
    <t>24205</t>
  </si>
  <si>
    <t>鈴鹿市</t>
  </si>
  <si>
    <t>24207</t>
  </si>
  <si>
    <t>東日本賃貸住宅本部　その他</t>
  </si>
  <si>
    <t>名張市</t>
  </si>
  <si>
    <t>24208</t>
  </si>
  <si>
    <t>尾鷲市</t>
  </si>
  <si>
    <t>24209</t>
  </si>
  <si>
    <t>亀山市</t>
  </si>
  <si>
    <t>24210</t>
  </si>
  <si>
    <t>鳥羽市</t>
  </si>
  <si>
    <t>24211</t>
  </si>
  <si>
    <t>熊野市</t>
  </si>
  <si>
    <t>24212</t>
  </si>
  <si>
    <t>いなべ市</t>
  </si>
  <si>
    <t>24214</t>
  </si>
  <si>
    <t>志摩市</t>
  </si>
  <si>
    <t>24215</t>
  </si>
  <si>
    <t>伊賀市</t>
  </si>
  <si>
    <t>24216</t>
  </si>
  <si>
    <t>桑名郡　木曽岬町</t>
  </si>
  <si>
    <t>24303</t>
  </si>
  <si>
    <t>員弁郡　東員町</t>
  </si>
  <si>
    <t>24324</t>
  </si>
  <si>
    <t>中部支社　都市再生業務部</t>
  </si>
  <si>
    <t>三重郡　菰野町</t>
  </si>
  <si>
    <t>24341</t>
  </si>
  <si>
    <t>中部支社　住宅経営部</t>
  </si>
  <si>
    <t>三重郡　朝日町</t>
  </si>
  <si>
    <t>24343</t>
  </si>
  <si>
    <t>中部支社　新清洲都市再生事務所</t>
  </si>
  <si>
    <t>三重郡　川越町</t>
  </si>
  <si>
    <t>24344</t>
  </si>
  <si>
    <t>中部支社　名古屋団地再生業務事務所</t>
  </si>
  <si>
    <t>多気郡　多気町</t>
  </si>
  <si>
    <t>24441</t>
  </si>
  <si>
    <t>中部支社　名古屋工事事務所</t>
  </si>
  <si>
    <t>多気郡　明和町</t>
  </si>
  <si>
    <t>24442</t>
  </si>
  <si>
    <t>中部支社　その他</t>
  </si>
  <si>
    <t>多気郡　大台町</t>
  </si>
  <si>
    <t>24443</t>
  </si>
  <si>
    <t>西日本支社</t>
  </si>
  <si>
    <t>度会郡　玉城町</t>
  </si>
  <si>
    <t>24461</t>
  </si>
  <si>
    <t>西日本支社　都市再生業務部</t>
  </si>
  <si>
    <t>度会郡　度会町</t>
  </si>
  <si>
    <t>24470</t>
  </si>
  <si>
    <t>西日本支社　住宅経営部</t>
  </si>
  <si>
    <t>度会郡　大紀町</t>
  </si>
  <si>
    <t>24471</t>
  </si>
  <si>
    <t>西日本支社　ストック事業推進部</t>
  </si>
  <si>
    <t>度会郡　南伊勢町</t>
  </si>
  <si>
    <t>24472</t>
  </si>
  <si>
    <t>西日本支社　ニュータウン業務部</t>
  </si>
  <si>
    <t>北牟婁郡　紀北町</t>
  </si>
  <si>
    <t>24543</t>
  </si>
  <si>
    <t>西日本支社　技術監理部</t>
  </si>
  <si>
    <t>南牟婁郡　御浜町</t>
  </si>
  <si>
    <t>24561</t>
  </si>
  <si>
    <t>南牟婁郡　紀宝町</t>
  </si>
  <si>
    <t>24562</t>
  </si>
  <si>
    <t>福井市</t>
  </si>
  <si>
    <t>18201</t>
  </si>
  <si>
    <t>西日本支社　うめきた都市再生事務所</t>
  </si>
  <si>
    <t>敦賀市</t>
  </si>
  <si>
    <t>18202</t>
  </si>
  <si>
    <t>西日本支社　堺都市再生事務所</t>
  </si>
  <si>
    <t>小浜市</t>
  </si>
  <si>
    <t>18204</t>
  </si>
  <si>
    <t>西日本支社　その他</t>
  </si>
  <si>
    <t>大野市</t>
  </si>
  <si>
    <t>18205</t>
  </si>
  <si>
    <t>勝山市</t>
  </si>
  <si>
    <t>18206</t>
  </si>
  <si>
    <t>九州支社　都市再生業務部</t>
  </si>
  <si>
    <t>鯖江市</t>
  </si>
  <si>
    <t>18207</t>
  </si>
  <si>
    <t>九州支社　住宅経営部</t>
  </si>
  <si>
    <t>あわら市</t>
  </si>
  <si>
    <t>18208</t>
  </si>
  <si>
    <t>九州支社　福岡団地再生業務事務所</t>
  </si>
  <si>
    <t>越前市</t>
  </si>
  <si>
    <t>18209</t>
  </si>
  <si>
    <t>九州支社　福岡工事事務所</t>
  </si>
  <si>
    <t>坂井市</t>
  </si>
  <si>
    <t>18210</t>
  </si>
  <si>
    <t>吉田郡　永平寺町</t>
  </si>
  <si>
    <t>18322</t>
  </si>
  <si>
    <t>九州支社　荒尾都市再生事務所</t>
  </si>
  <si>
    <t>今立郡　池田町</t>
  </si>
  <si>
    <t>18382</t>
  </si>
  <si>
    <t>南条郡　南越前町</t>
  </si>
  <si>
    <t>18404</t>
  </si>
  <si>
    <t>丹生郡　越前町</t>
  </si>
  <si>
    <t>18423</t>
  </si>
  <si>
    <t>三方郡　美浜町</t>
  </si>
  <si>
    <t>18442</t>
  </si>
  <si>
    <t>大飯郡　高浜町</t>
  </si>
  <si>
    <t>18481</t>
  </si>
  <si>
    <t>大飯郡　おおい町</t>
  </si>
  <si>
    <t>18483</t>
  </si>
  <si>
    <t>三方上中郡　若狭町</t>
  </si>
  <si>
    <t>18501</t>
  </si>
  <si>
    <t>大津市</t>
  </si>
  <si>
    <t>25201</t>
  </si>
  <si>
    <t>彦根市</t>
  </si>
  <si>
    <t>25202</t>
  </si>
  <si>
    <t>研修センター</t>
  </si>
  <si>
    <t>長浜市</t>
  </si>
  <si>
    <t>25203</t>
  </si>
  <si>
    <t>北海道総合事務所</t>
  </si>
  <si>
    <t>近江八幡市</t>
  </si>
  <si>
    <t>25204</t>
  </si>
  <si>
    <t>東北総合事務所</t>
  </si>
  <si>
    <t>草津市</t>
  </si>
  <si>
    <t>25206</t>
  </si>
  <si>
    <t>東北総合事務所　青森事務所</t>
  </si>
  <si>
    <t>守山市</t>
  </si>
  <si>
    <t>25207</t>
  </si>
  <si>
    <t>東北総合事務所　岩手事務所</t>
  </si>
  <si>
    <t>栗東市</t>
  </si>
  <si>
    <t>25208</t>
  </si>
  <si>
    <t>東北総合事務所　秋田事務所</t>
  </si>
  <si>
    <t>甲賀市</t>
  </si>
  <si>
    <t>25209</t>
  </si>
  <si>
    <t>東北総合事務所　山形事務所</t>
  </si>
  <si>
    <t>野洲市</t>
  </si>
  <si>
    <t>25210</t>
  </si>
  <si>
    <t>東北総合事務所　福島事務所</t>
  </si>
  <si>
    <t>湖南市</t>
  </si>
  <si>
    <t>25211</t>
  </si>
  <si>
    <t>関東・北陸総合事務所</t>
  </si>
  <si>
    <t>高島市</t>
  </si>
  <si>
    <t>25212</t>
  </si>
  <si>
    <t>関東・北陸総合事務所　茨城事務所</t>
  </si>
  <si>
    <t>東近江市</t>
  </si>
  <si>
    <t>25213</t>
  </si>
  <si>
    <t>関東・北陸総合事務所　栃木事務所</t>
  </si>
  <si>
    <t>米原市</t>
  </si>
  <si>
    <t>25214</t>
  </si>
  <si>
    <t>関東・北陸総合事務所　群馬事務所</t>
  </si>
  <si>
    <t>蒲生郡　日野町</t>
  </si>
  <si>
    <t>25383</t>
  </si>
  <si>
    <t>関東・北陸総合事務所　埼玉事務所</t>
  </si>
  <si>
    <t>蒲生郡　竜王町</t>
  </si>
  <si>
    <t>25384</t>
  </si>
  <si>
    <t>関東・北陸総合事務所　千葉事務所</t>
  </si>
  <si>
    <t>愛知郡　愛荘町</t>
  </si>
  <si>
    <t>25425</t>
  </si>
  <si>
    <t>関東・北陸総合事務所　神奈川事務所</t>
  </si>
  <si>
    <t>犬上郡　豊郷町</t>
  </si>
  <si>
    <t>25441</t>
  </si>
  <si>
    <t>関東・北陸総合事務所　新潟事務所</t>
  </si>
  <si>
    <t>犬上郡　甲良町</t>
  </si>
  <si>
    <t>25442</t>
  </si>
  <si>
    <t>関東・北陸総合事務所　北陸事務所</t>
  </si>
  <si>
    <t>犬上郡　多賀町</t>
  </si>
  <si>
    <t>25443</t>
  </si>
  <si>
    <t>関東・北陸総合事務所　長野事務所</t>
  </si>
  <si>
    <t>26100</t>
  </si>
  <si>
    <t>東海総合事務所</t>
  </si>
  <si>
    <t>京都市　北区</t>
  </si>
  <si>
    <t>26101</t>
  </si>
  <si>
    <t>東海総合事務所　静岡事務所</t>
  </si>
  <si>
    <t>京都市　上京区</t>
  </si>
  <si>
    <t>26102</t>
  </si>
  <si>
    <t>京都市　左京区</t>
  </si>
  <si>
    <t>26103</t>
  </si>
  <si>
    <t>京都市　中京区</t>
  </si>
  <si>
    <t>26104</t>
  </si>
  <si>
    <t>京都市　東山区</t>
  </si>
  <si>
    <t>26105</t>
  </si>
  <si>
    <t>京都市　下京区</t>
  </si>
  <si>
    <t>26106</t>
  </si>
  <si>
    <t>京都市　南区</t>
  </si>
  <si>
    <t>26107</t>
  </si>
  <si>
    <t>京都市　右京区</t>
  </si>
  <si>
    <t>26108</t>
  </si>
  <si>
    <t>京都市　伏見区</t>
  </si>
  <si>
    <t>26109</t>
  </si>
  <si>
    <t>京都市　山科区</t>
  </si>
  <si>
    <t>26110</t>
  </si>
  <si>
    <t>京都市　西京区</t>
  </si>
  <si>
    <t>26111</t>
  </si>
  <si>
    <t>福知山市</t>
  </si>
  <si>
    <t>26201</t>
  </si>
  <si>
    <t>舞鶴市</t>
  </si>
  <si>
    <t>26202</t>
  </si>
  <si>
    <t>綾部市</t>
  </si>
  <si>
    <t>26203</t>
  </si>
  <si>
    <t>宇治市</t>
  </si>
  <si>
    <t>26204</t>
  </si>
  <si>
    <t>宮津市</t>
  </si>
  <si>
    <t>26205</t>
  </si>
  <si>
    <t>九州総合事務所</t>
  </si>
  <si>
    <t>亀岡市</t>
  </si>
  <si>
    <t>26206</t>
  </si>
  <si>
    <t>九州総合事務所　佐賀事務所</t>
  </si>
  <si>
    <t>城陽市</t>
  </si>
  <si>
    <t>26207</t>
  </si>
  <si>
    <t>九州総合事務所　長崎事務所</t>
  </si>
  <si>
    <t>向日市</t>
  </si>
  <si>
    <t>26208</t>
  </si>
  <si>
    <t>九州総合事務所　熊本事務所</t>
  </si>
  <si>
    <t>長岡京市</t>
  </si>
  <si>
    <t>26209</t>
  </si>
  <si>
    <t>九州総合事務所　大分事務所</t>
  </si>
  <si>
    <t>八幡市</t>
  </si>
  <si>
    <t>26210</t>
  </si>
  <si>
    <t>九州総合事務所　宮崎事務所</t>
  </si>
  <si>
    <t>京田辺市</t>
  </si>
  <si>
    <t>26211</t>
  </si>
  <si>
    <t>九州総合事務所　鹿児島事務所</t>
  </si>
  <si>
    <t>京丹後市</t>
  </si>
  <si>
    <t>26212</t>
  </si>
  <si>
    <t>九州総合事務所　沖縄事務所</t>
  </si>
  <si>
    <t>南丹市</t>
  </si>
  <si>
    <t>26213</t>
  </si>
  <si>
    <t>木津川市</t>
  </si>
  <si>
    <t>26214</t>
  </si>
  <si>
    <t>森林整備センター　本部</t>
  </si>
  <si>
    <t>乙訓郡　大山崎町</t>
  </si>
  <si>
    <t>26303</t>
  </si>
  <si>
    <t>森林整備センター　東北北海道整備局</t>
  </si>
  <si>
    <t>久世郡　久御山町</t>
  </si>
  <si>
    <t>26322</t>
  </si>
  <si>
    <t>森林整備センター　関東整備局</t>
  </si>
  <si>
    <t>綴喜郡　井手町</t>
  </si>
  <si>
    <t>26343</t>
  </si>
  <si>
    <t>森林整備センター　中部整備局</t>
  </si>
  <si>
    <t>綴喜郡　宇治田原町</t>
  </si>
  <si>
    <t>26344</t>
  </si>
  <si>
    <t>森林整備センター　近畿北陸整備局</t>
  </si>
  <si>
    <t>相楽郡　笠置町</t>
  </si>
  <si>
    <t>26364</t>
  </si>
  <si>
    <t>森林整備センター　中国四国整備局</t>
  </si>
  <si>
    <t>相楽郡　和束町</t>
  </si>
  <si>
    <t>26365</t>
  </si>
  <si>
    <t>森林整備センター　九州整備局</t>
  </si>
  <si>
    <t>相楽郡　精華町</t>
  </si>
  <si>
    <t>26366</t>
  </si>
  <si>
    <t>森林整備センター　その他</t>
  </si>
  <si>
    <t>相楽郡　南山城村</t>
  </si>
  <si>
    <t>26367</t>
  </si>
  <si>
    <t>010101</t>
  </si>
  <si>
    <t>船井郡　京丹波町</t>
  </si>
  <si>
    <t>26407</t>
  </si>
  <si>
    <t>総合政策部</t>
  </si>
  <si>
    <t>010102</t>
  </si>
  <si>
    <t>与謝郡　伊根町</t>
  </si>
  <si>
    <t>26463</t>
  </si>
  <si>
    <t>環境生活部</t>
  </si>
  <si>
    <t>010103</t>
  </si>
  <si>
    <t>与謝郡　与謝野町</t>
  </si>
  <si>
    <t>26465</t>
  </si>
  <si>
    <t>保健福祉部</t>
  </si>
  <si>
    <t>010110</t>
  </si>
  <si>
    <t>27100</t>
  </si>
  <si>
    <t>経済部</t>
  </si>
  <si>
    <t>010111</t>
  </si>
  <si>
    <t>大阪市　都島区</t>
  </si>
  <si>
    <t>27102</t>
  </si>
  <si>
    <t>農政部</t>
  </si>
  <si>
    <t>010104</t>
  </si>
  <si>
    <t>大阪市　福島区</t>
  </si>
  <si>
    <t>27103</t>
  </si>
  <si>
    <t>水産林務部</t>
  </si>
  <si>
    <t>010105</t>
  </si>
  <si>
    <t>大阪市　此花区</t>
  </si>
  <si>
    <t>27104</t>
  </si>
  <si>
    <t>建設部</t>
  </si>
  <si>
    <t>010106</t>
  </si>
  <si>
    <t>大阪市　西区</t>
  </si>
  <si>
    <t>27106</t>
  </si>
  <si>
    <t>010107</t>
  </si>
  <si>
    <t>大阪市　港区</t>
  </si>
  <si>
    <t>27107</t>
  </si>
  <si>
    <t>警察本部</t>
  </si>
  <si>
    <t>010108</t>
  </si>
  <si>
    <t>大阪市　大正区</t>
  </si>
  <si>
    <t>27108</t>
  </si>
  <si>
    <t>空知総合振興局</t>
  </si>
  <si>
    <t>010205</t>
  </si>
  <si>
    <t>大阪市　天王寺区</t>
  </si>
  <si>
    <t>27109</t>
  </si>
  <si>
    <t>空知総合振興局(農)</t>
  </si>
  <si>
    <t>010215</t>
  </si>
  <si>
    <t>大阪市　浪速区</t>
  </si>
  <si>
    <t>27111</t>
  </si>
  <si>
    <t>空知総合振興局(水林)</t>
  </si>
  <si>
    <t>010216</t>
  </si>
  <si>
    <t>大阪市　西淀川区</t>
  </si>
  <si>
    <t>27113</t>
  </si>
  <si>
    <t>空知総合振興局　森林室</t>
  </si>
  <si>
    <t>010508</t>
  </si>
  <si>
    <t>大阪市　東淀川区</t>
  </si>
  <si>
    <t>27114</t>
  </si>
  <si>
    <t>空知総合振興局　札幌建設管理部</t>
  </si>
  <si>
    <t>010301</t>
  </si>
  <si>
    <t>大阪市　東成区</t>
  </si>
  <si>
    <t>27115</t>
  </si>
  <si>
    <t>石狩振興局</t>
  </si>
  <si>
    <t>010201</t>
  </si>
  <si>
    <t>大阪市　生野区</t>
  </si>
  <si>
    <t>27116</t>
  </si>
  <si>
    <t>石狩振興局(農)</t>
  </si>
  <si>
    <t>010217</t>
  </si>
  <si>
    <t>大阪市　旭区</t>
  </si>
  <si>
    <t>27117</t>
  </si>
  <si>
    <t>石狩振興局(水林)</t>
  </si>
  <si>
    <t>010218</t>
  </si>
  <si>
    <t>大阪市　城東区</t>
  </si>
  <si>
    <t>27118</t>
  </si>
  <si>
    <t>石狩振興局　森林室</t>
  </si>
  <si>
    <t>010503</t>
  </si>
  <si>
    <t>大阪市　阿倍野区</t>
  </si>
  <si>
    <t>27119</t>
  </si>
  <si>
    <t>後志総合振興局</t>
  </si>
  <si>
    <t>010204</t>
  </si>
  <si>
    <t>大阪市　住吉区</t>
  </si>
  <si>
    <t>27120</t>
  </si>
  <si>
    <t>後志総合振興局(農)</t>
  </si>
  <si>
    <t>010219</t>
  </si>
  <si>
    <t>大阪市　東住吉区</t>
  </si>
  <si>
    <t>27121</t>
  </si>
  <si>
    <t>後志総合振興局(水林)</t>
  </si>
  <si>
    <t>010220</t>
  </si>
  <si>
    <t>大阪市　西成区</t>
  </si>
  <si>
    <t>27122</t>
  </si>
  <si>
    <t>後志総合振興局　森林室</t>
  </si>
  <si>
    <t>010507</t>
  </si>
  <si>
    <t>大阪市　淀川区</t>
  </si>
  <si>
    <t>27123</t>
  </si>
  <si>
    <t>後志総合振興局　小樽建設管理部</t>
  </si>
  <si>
    <t>010302</t>
  </si>
  <si>
    <t>大阪市　鶴見区</t>
  </si>
  <si>
    <t>27124</t>
  </si>
  <si>
    <t>胆振総合振興局</t>
  </si>
  <si>
    <t>010210</t>
  </si>
  <si>
    <t>大阪市　住之江区</t>
  </si>
  <si>
    <t>27125</t>
  </si>
  <si>
    <t>胆振総合振興局(農)</t>
  </si>
  <si>
    <t>010221</t>
  </si>
  <si>
    <t>大阪市　平野区</t>
  </si>
  <si>
    <t>27126</t>
  </si>
  <si>
    <t>胆振総合振興局(水林)</t>
  </si>
  <si>
    <t>010222</t>
  </si>
  <si>
    <t>大阪市　北区</t>
  </si>
  <si>
    <t>27127</t>
  </si>
  <si>
    <t>胆振総合振興局　森林室</t>
  </si>
  <si>
    <t>010515</t>
  </si>
  <si>
    <t>大阪市　中央区</t>
  </si>
  <si>
    <t>27128</t>
  </si>
  <si>
    <t>胆振総合振興局　室蘭建設管理部</t>
  </si>
  <si>
    <t>010304</t>
  </si>
  <si>
    <t>27140</t>
  </si>
  <si>
    <t>日高振興局</t>
  </si>
  <si>
    <t>010211</t>
  </si>
  <si>
    <t>堺市　堺区</t>
  </si>
  <si>
    <t>27141</t>
  </si>
  <si>
    <t>日高振興局(農)</t>
  </si>
  <si>
    <t>010223</t>
  </si>
  <si>
    <t>堺市　中区</t>
  </si>
  <si>
    <t>27142</t>
  </si>
  <si>
    <t>日高振興局(水林)</t>
  </si>
  <si>
    <t>010224</t>
  </si>
  <si>
    <t>堺市　東区</t>
  </si>
  <si>
    <t>27143</t>
  </si>
  <si>
    <t>日高振興局　森林室</t>
  </si>
  <si>
    <t>010516</t>
  </si>
  <si>
    <t>堺市　西区</t>
  </si>
  <si>
    <t>27144</t>
  </si>
  <si>
    <t>渡島総合振興局</t>
  </si>
  <si>
    <t>010202</t>
  </si>
  <si>
    <t>堺市　南区</t>
  </si>
  <si>
    <t>27145</t>
  </si>
  <si>
    <t>渡島総合振興局(農)</t>
  </si>
  <si>
    <t>010225</t>
  </si>
  <si>
    <t>堺市　北区</t>
  </si>
  <si>
    <t>27146</t>
  </si>
  <si>
    <t>渡島総合振興局(水林)</t>
  </si>
  <si>
    <t>010226</t>
  </si>
  <si>
    <t>堺市　美原区</t>
  </si>
  <si>
    <t>27147</t>
  </si>
  <si>
    <t>渡島総合振興局　東部森林室</t>
  </si>
  <si>
    <t>010504</t>
  </si>
  <si>
    <t>岸和田市</t>
  </si>
  <si>
    <t>27202</t>
  </si>
  <si>
    <t>渡島総合振興局　西部森林室</t>
  </si>
  <si>
    <t>010505</t>
  </si>
  <si>
    <t>豊中市</t>
  </si>
  <si>
    <t>27203</t>
  </si>
  <si>
    <t>渡島総合振興局　函館建設管理部</t>
  </si>
  <si>
    <t>010303</t>
  </si>
  <si>
    <t>池田市</t>
  </si>
  <si>
    <t>27204</t>
  </si>
  <si>
    <t>檜山振興局</t>
  </si>
  <si>
    <t>010203</t>
  </si>
  <si>
    <t>吹田市</t>
  </si>
  <si>
    <t>27205</t>
  </si>
  <si>
    <t>檜山振興局(農)</t>
  </si>
  <si>
    <t>010227</t>
  </si>
  <si>
    <t>泉大津市</t>
  </si>
  <si>
    <t>27206</t>
  </si>
  <si>
    <t>檜山振興局(水林)</t>
  </si>
  <si>
    <t>010228</t>
  </si>
  <si>
    <t>高槻市</t>
  </si>
  <si>
    <t>27207</t>
  </si>
  <si>
    <t>檜山振興局　森林室</t>
  </si>
  <si>
    <t>010506</t>
  </si>
  <si>
    <t>貝塚市</t>
  </si>
  <si>
    <t>27208</t>
  </si>
  <si>
    <t>上川総合振興局</t>
  </si>
  <si>
    <t>010206</t>
  </si>
  <si>
    <t>守口市</t>
  </si>
  <si>
    <t>27209</t>
  </si>
  <si>
    <t>上川総合振興局(農)</t>
  </si>
  <si>
    <t>010229</t>
  </si>
  <si>
    <t>枚方市</t>
  </si>
  <si>
    <t>27210</t>
  </si>
  <si>
    <t>上川総合振興局(水林)</t>
  </si>
  <si>
    <t>010230</t>
  </si>
  <si>
    <t>茨木市</t>
  </si>
  <si>
    <t>27211</t>
  </si>
  <si>
    <t>上川総合振興局　南部森林室</t>
  </si>
  <si>
    <t>010509</t>
  </si>
  <si>
    <t>八尾市</t>
  </si>
  <si>
    <t>27212</t>
  </si>
  <si>
    <t>上川総合振興局　北部森林室</t>
  </si>
  <si>
    <t>010510</t>
  </si>
  <si>
    <t>泉佐野市</t>
  </si>
  <si>
    <t>27213</t>
  </si>
  <si>
    <t>上川総合振興局　旭川建設管理部</t>
  </si>
  <si>
    <t>010305</t>
  </si>
  <si>
    <t>富田林市</t>
  </si>
  <si>
    <t>27214</t>
  </si>
  <si>
    <t>留萌振興局</t>
  </si>
  <si>
    <t>010207</t>
  </si>
  <si>
    <t>寝屋川市</t>
  </si>
  <si>
    <t>27215</t>
  </si>
  <si>
    <t>留萌振興局(農)</t>
  </si>
  <si>
    <t>010231</t>
  </si>
  <si>
    <t>河内長野市</t>
  </si>
  <si>
    <t>27216</t>
  </si>
  <si>
    <t>留萌振興局(水林)</t>
  </si>
  <si>
    <t>010232</t>
  </si>
  <si>
    <t>松原市</t>
  </si>
  <si>
    <t>27217</t>
  </si>
  <si>
    <t>留萌振興局　森林室</t>
  </si>
  <si>
    <t>010511</t>
  </si>
  <si>
    <t>大東市</t>
  </si>
  <si>
    <t>27218</t>
  </si>
  <si>
    <t>留萌振興局　留萌建設管理部</t>
  </si>
  <si>
    <t>010306</t>
  </si>
  <si>
    <t>和泉市</t>
  </si>
  <si>
    <t>27219</t>
  </si>
  <si>
    <t>宗谷総合振興局</t>
  </si>
  <si>
    <t>010208</t>
  </si>
  <si>
    <t>箕面市</t>
  </si>
  <si>
    <t>27220</t>
  </si>
  <si>
    <t>宗谷総合振興局(農)</t>
  </si>
  <si>
    <t>010233</t>
  </si>
  <si>
    <t>柏原市</t>
  </si>
  <si>
    <t>27221</t>
  </si>
  <si>
    <t>宗谷総合振興局(水林)</t>
  </si>
  <si>
    <t>010234</t>
  </si>
  <si>
    <t>羽曳野市</t>
  </si>
  <si>
    <t>27222</t>
  </si>
  <si>
    <t>宗谷総合振興局　森林室</t>
  </si>
  <si>
    <t>010512</t>
  </si>
  <si>
    <t>門真市</t>
  </si>
  <si>
    <t>27223</t>
  </si>
  <si>
    <t>宗谷総合振興局　稚内建設管理部</t>
  </si>
  <si>
    <t>010307</t>
  </si>
  <si>
    <t>摂津市</t>
  </si>
  <si>
    <t>27224</t>
  </si>
  <si>
    <t>オホーツク総合振興局</t>
  </si>
  <si>
    <t>010209</t>
  </si>
  <si>
    <t>高石市</t>
  </si>
  <si>
    <t>27225</t>
  </si>
  <si>
    <t>オホーツク総合振興局(農)</t>
  </si>
  <si>
    <t>010235</t>
  </si>
  <si>
    <t>藤井寺市</t>
  </si>
  <si>
    <t>27226</t>
  </si>
  <si>
    <t>オホーツク総合振興局(水林)</t>
  </si>
  <si>
    <t>010236</t>
  </si>
  <si>
    <t>東大阪市</t>
  </si>
  <si>
    <t>27227</t>
  </si>
  <si>
    <t>オホーツク総合振興局　東部森林室</t>
  </si>
  <si>
    <t>010513</t>
  </si>
  <si>
    <t>泉南市</t>
  </si>
  <si>
    <t>27228</t>
  </si>
  <si>
    <t>オホーツク総合振興局　西部森林室</t>
  </si>
  <si>
    <t>010514</t>
  </si>
  <si>
    <t>四條畷市</t>
  </si>
  <si>
    <t>27229</t>
  </si>
  <si>
    <t>オホーツク総合振興局　網走建設管理部</t>
  </si>
  <si>
    <t>010308</t>
  </si>
  <si>
    <t>交野市</t>
  </si>
  <si>
    <t>27230</t>
  </si>
  <si>
    <t>十勝総合振興局</t>
  </si>
  <si>
    <t>010212</t>
  </si>
  <si>
    <t>大阪狭山市</t>
  </si>
  <si>
    <t>27231</t>
  </si>
  <si>
    <t>十勝総合振興局(農)</t>
  </si>
  <si>
    <t>010237</t>
  </si>
  <si>
    <t>阪南市</t>
  </si>
  <si>
    <t>27232</t>
  </si>
  <si>
    <t>十勝総合振興局(水林)</t>
  </si>
  <si>
    <t>010238</t>
  </si>
  <si>
    <t>三島郡　島本町</t>
  </si>
  <si>
    <t>27301</t>
  </si>
  <si>
    <t>十勝総合振興局　森林室</t>
  </si>
  <si>
    <t>010517</t>
  </si>
  <si>
    <t>豊能郡　豊能町</t>
  </si>
  <si>
    <t>27321</t>
  </si>
  <si>
    <t>十勝総合振興局　帯広建設管理部</t>
  </si>
  <si>
    <t>010309</t>
  </si>
  <si>
    <t>豊能郡　能勢町</t>
  </si>
  <si>
    <t>27322</t>
  </si>
  <si>
    <t>釧路総合振興局</t>
  </si>
  <si>
    <t>010213</t>
  </si>
  <si>
    <t>泉北郡　忠岡町</t>
  </si>
  <si>
    <t>27341</t>
  </si>
  <si>
    <t>釧路総合振興局(農)</t>
  </si>
  <si>
    <t>010239</t>
  </si>
  <si>
    <t>泉南郡　熊取町</t>
  </si>
  <si>
    <t>27361</t>
  </si>
  <si>
    <t>釧路総合振興局(水林)</t>
  </si>
  <si>
    <t>010240</t>
  </si>
  <si>
    <t>泉南郡　田尻町</t>
  </si>
  <si>
    <t>27362</t>
  </si>
  <si>
    <t>釧路総合振興局　森林室</t>
  </si>
  <si>
    <t>010518</t>
  </si>
  <si>
    <t>泉南郡　岬町</t>
  </si>
  <si>
    <t>27366</t>
  </si>
  <si>
    <t>釧路総合振興局　釧路建設管理部</t>
  </si>
  <si>
    <t>010310</t>
  </si>
  <si>
    <t>南河内郡　太子町</t>
  </si>
  <si>
    <t>27381</t>
  </si>
  <si>
    <t>根室振興局</t>
  </si>
  <si>
    <t>010214</t>
  </si>
  <si>
    <t>南河内郡　河南町</t>
  </si>
  <si>
    <t>27382</t>
  </si>
  <si>
    <t>根室振興局(農)</t>
  </si>
  <si>
    <t>010241</t>
  </si>
  <si>
    <t>南河内郡　千早赤阪村</t>
  </si>
  <si>
    <t>27383</t>
  </si>
  <si>
    <t>根室振興局(水林)</t>
  </si>
  <si>
    <t>010242</t>
  </si>
  <si>
    <t>28100</t>
  </si>
  <si>
    <t>根室振興局　森林室</t>
  </si>
  <si>
    <t>010519</t>
  </si>
  <si>
    <t>神戸市　東灘区</t>
  </si>
  <si>
    <t>28101</t>
  </si>
  <si>
    <t>企業局</t>
  </si>
  <si>
    <t>010700</t>
  </si>
  <si>
    <t>神戸市　灘区</t>
  </si>
  <si>
    <t>28102</t>
  </si>
  <si>
    <t>北海道土地開発公社</t>
  </si>
  <si>
    <t>010801</t>
  </si>
  <si>
    <t>神戸市　兵庫区</t>
  </si>
  <si>
    <t>28105</t>
  </si>
  <si>
    <t>北海道住宅供給公社</t>
  </si>
  <si>
    <t>010802</t>
  </si>
  <si>
    <t>神戸市　長田区</t>
  </si>
  <si>
    <t>28106</t>
  </si>
  <si>
    <t>（公財）北海道農業公社</t>
  </si>
  <si>
    <t>010810</t>
  </si>
  <si>
    <t>神戸市　須磨区</t>
  </si>
  <si>
    <t>28107</t>
  </si>
  <si>
    <t>水道企業団(水道組合）</t>
  </si>
  <si>
    <t>010803</t>
  </si>
  <si>
    <t>神戸市　垂水区</t>
  </si>
  <si>
    <t>28108</t>
  </si>
  <si>
    <t>土地区画整理組合</t>
  </si>
  <si>
    <t>010804</t>
  </si>
  <si>
    <t>神戸市　北区</t>
  </si>
  <si>
    <t>28109</t>
  </si>
  <si>
    <t>下水道組合</t>
  </si>
  <si>
    <t>010805</t>
  </si>
  <si>
    <t>神戸市　中央区</t>
  </si>
  <si>
    <t>28110</t>
  </si>
  <si>
    <t>土地改良区</t>
  </si>
  <si>
    <t>010806</t>
  </si>
  <si>
    <t>神戸市　西区</t>
  </si>
  <si>
    <t>28111</t>
  </si>
  <si>
    <t>市街地再開発組合</t>
  </si>
  <si>
    <t>010807</t>
  </si>
  <si>
    <t>姫路市</t>
  </si>
  <si>
    <t>28201</t>
  </si>
  <si>
    <t>苫小牧港管理組合</t>
  </si>
  <si>
    <t>010808</t>
  </si>
  <si>
    <t>尼崎市</t>
  </si>
  <si>
    <t>28202</t>
  </si>
  <si>
    <t>石狩港新港管理組合</t>
  </si>
  <si>
    <t>010809</t>
  </si>
  <si>
    <t>明石市</t>
  </si>
  <si>
    <t>28203</t>
  </si>
  <si>
    <t>その他（外郭団体含む）</t>
  </si>
  <si>
    <t>010999</t>
  </si>
  <si>
    <t>西宮市</t>
  </si>
  <si>
    <t>28204</t>
  </si>
  <si>
    <t>020101</t>
  </si>
  <si>
    <t>洲本市</t>
  </si>
  <si>
    <t>28205</t>
  </si>
  <si>
    <t>企画政策部</t>
  </si>
  <si>
    <t>020102</t>
  </si>
  <si>
    <t>芦屋市</t>
  </si>
  <si>
    <t>28206</t>
  </si>
  <si>
    <t>020103</t>
  </si>
  <si>
    <t>伊丹市</t>
  </si>
  <si>
    <t>28207</t>
  </si>
  <si>
    <t>健康福祉部</t>
  </si>
  <si>
    <t>020113</t>
  </si>
  <si>
    <t>相生市</t>
  </si>
  <si>
    <t>28208</t>
  </si>
  <si>
    <t>商工労働部</t>
  </si>
  <si>
    <t>020104</t>
  </si>
  <si>
    <t>豊岡市</t>
  </si>
  <si>
    <t>28209</t>
  </si>
  <si>
    <t>020105</t>
  </si>
  <si>
    <t>加古川市</t>
  </si>
  <si>
    <t>28210</t>
  </si>
  <si>
    <t>県土整備部</t>
  </si>
  <si>
    <t>020107</t>
  </si>
  <si>
    <t>赤穂市</t>
  </si>
  <si>
    <t>28212</t>
  </si>
  <si>
    <t>県土整備部（公営企業担当）</t>
  </si>
  <si>
    <t>020109</t>
  </si>
  <si>
    <t>西脇市</t>
  </si>
  <si>
    <t>28213</t>
  </si>
  <si>
    <t>危機管理局</t>
  </si>
  <si>
    <t>020117</t>
  </si>
  <si>
    <t>宝塚市</t>
  </si>
  <si>
    <t>28214</t>
  </si>
  <si>
    <t>観光国際戦略局</t>
  </si>
  <si>
    <t>020114</t>
  </si>
  <si>
    <t>三木市</t>
  </si>
  <si>
    <t>28215</t>
  </si>
  <si>
    <t>エネルギー総合対策局</t>
  </si>
  <si>
    <t>020517</t>
  </si>
  <si>
    <t>高砂市</t>
  </si>
  <si>
    <t>28216</t>
  </si>
  <si>
    <t>病院局</t>
  </si>
  <si>
    <t>020116</t>
  </si>
  <si>
    <t>川西市</t>
  </si>
  <si>
    <t>28217</t>
  </si>
  <si>
    <t>教育委員会</t>
  </si>
  <si>
    <t>020110</t>
  </si>
  <si>
    <t>小野市</t>
  </si>
  <si>
    <t>28218</t>
  </si>
  <si>
    <t>020111</t>
  </si>
  <si>
    <t>三田市</t>
  </si>
  <si>
    <t>28219</t>
  </si>
  <si>
    <t>東青地域県民局　地域農林水産部</t>
  </si>
  <si>
    <t>020201</t>
  </si>
  <si>
    <t>加西市</t>
  </si>
  <si>
    <t>28220</t>
  </si>
  <si>
    <t>篠山市</t>
  </si>
  <si>
    <t>28221</t>
  </si>
  <si>
    <t>中南地域県民局　地域農林水産部</t>
  </si>
  <si>
    <t>020202</t>
  </si>
  <si>
    <t>養父市</t>
  </si>
  <si>
    <t>28222</t>
  </si>
  <si>
    <t>三八地域県民局　地域農林水産部</t>
  </si>
  <si>
    <t>020203</t>
  </si>
  <si>
    <t>丹波市</t>
  </si>
  <si>
    <t>28223</t>
  </si>
  <si>
    <t>南あわじ市</t>
  </si>
  <si>
    <t>28224</t>
  </si>
  <si>
    <t>西北地域県民局　地域農林水産部</t>
  </si>
  <si>
    <t>020207</t>
  </si>
  <si>
    <t>朝来市</t>
  </si>
  <si>
    <t>28225</t>
  </si>
  <si>
    <t>淡路市</t>
  </si>
  <si>
    <t>28226</t>
  </si>
  <si>
    <t>上北地域県民局　地域農林水産部</t>
  </si>
  <si>
    <t>020205</t>
  </si>
  <si>
    <t>宍粟市</t>
  </si>
  <si>
    <t>28227</t>
  </si>
  <si>
    <t>下北地域県民局　地域農林水産部</t>
  </si>
  <si>
    <t>020206</t>
  </si>
  <si>
    <t>加東市</t>
  </si>
  <si>
    <t>28228</t>
  </si>
  <si>
    <t>たつの市</t>
  </si>
  <si>
    <t>28229</t>
  </si>
  <si>
    <t>東青地域県民局　地域整備部</t>
  </si>
  <si>
    <t>020501</t>
  </si>
  <si>
    <t>川辺郡　猪名川町</t>
  </si>
  <si>
    <t>28301</t>
  </si>
  <si>
    <t>東青地域県民局　地域整備部　駒込ダム建設所</t>
  </si>
  <si>
    <t>020508</t>
  </si>
  <si>
    <t>多可郡　多可町</t>
  </si>
  <si>
    <t>28365</t>
  </si>
  <si>
    <t>東青地域県民局　地域整備部　青森港管理所</t>
  </si>
  <si>
    <t>020509</t>
  </si>
  <si>
    <t>加古郡　稲美町</t>
  </si>
  <si>
    <t>28381</t>
  </si>
  <si>
    <t>中南地域県民局　地域整備部</t>
  </si>
  <si>
    <t>020502</t>
  </si>
  <si>
    <t>加古郡　播磨町</t>
  </si>
  <si>
    <t>28382</t>
  </si>
  <si>
    <t>三八地域県民局　地域整備部</t>
  </si>
  <si>
    <t>020503</t>
  </si>
  <si>
    <t>神崎郡　市川町</t>
  </si>
  <si>
    <t>28442</t>
  </si>
  <si>
    <t>三八地域県民局　地域整備部　八戸港管理所</t>
  </si>
  <si>
    <t>020510</t>
  </si>
  <si>
    <t>神崎郡　福崎町</t>
  </si>
  <si>
    <t>28443</t>
  </si>
  <si>
    <t>西北地域県民局　地域整備部</t>
  </si>
  <si>
    <t>020504</t>
  </si>
  <si>
    <t>神崎郡　神河町</t>
  </si>
  <si>
    <t>28446</t>
  </si>
  <si>
    <t>西北地域県民局　地域整備部　鰺ヶ沢道路河川事業所</t>
  </si>
  <si>
    <t>020507</t>
  </si>
  <si>
    <t>揖保郡　太子町</t>
  </si>
  <si>
    <t>28464</t>
  </si>
  <si>
    <t>上北地域県民局　地域整備部</t>
  </si>
  <si>
    <t>020505</t>
  </si>
  <si>
    <t>赤穂郡　上郡町</t>
  </si>
  <si>
    <t>28481</t>
  </si>
  <si>
    <t>上北地域県民局　地域整備部　むつ小川原港管理所</t>
  </si>
  <si>
    <t>020511</t>
  </si>
  <si>
    <t>佐用郡　佐用町</t>
  </si>
  <si>
    <t>28501</t>
  </si>
  <si>
    <t>下北地域県民局　地域整備部</t>
  </si>
  <si>
    <t>020506</t>
  </si>
  <si>
    <t>美方郡　香美町</t>
  </si>
  <si>
    <t>28585</t>
  </si>
  <si>
    <t>青森空港管理事務所</t>
  </si>
  <si>
    <t>020512</t>
  </si>
  <si>
    <t>美方郡　新温泉町</t>
  </si>
  <si>
    <t>28586</t>
  </si>
  <si>
    <t>八戸工業用水道管理事務所</t>
  </si>
  <si>
    <t>020516</t>
  </si>
  <si>
    <t>奈良市</t>
  </si>
  <si>
    <t>29201</t>
  </si>
  <si>
    <t>青森県土地開発公社</t>
  </si>
  <si>
    <t>020808</t>
  </si>
  <si>
    <t>大和高田市</t>
  </si>
  <si>
    <t>29202</t>
  </si>
  <si>
    <t>青森県道路公社</t>
  </si>
  <si>
    <t>020802</t>
  </si>
  <si>
    <t>大和郡山市</t>
  </si>
  <si>
    <t>29203</t>
  </si>
  <si>
    <t>020809</t>
  </si>
  <si>
    <t>天理市</t>
  </si>
  <si>
    <t>29204</t>
  </si>
  <si>
    <t>（公財）青森県建設技術センター</t>
  </si>
  <si>
    <t>020805</t>
  </si>
  <si>
    <t>橿原市</t>
  </si>
  <si>
    <t>29205</t>
  </si>
  <si>
    <t>（公財）青森県フェリー埠頭公社</t>
  </si>
  <si>
    <t>020806</t>
  </si>
  <si>
    <t>桜井市</t>
  </si>
  <si>
    <t>29206</t>
  </si>
  <si>
    <t>五條市</t>
  </si>
  <si>
    <t>29207</t>
  </si>
  <si>
    <t>020803</t>
  </si>
  <si>
    <t>御所市</t>
  </si>
  <si>
    <t>29208</t>
  </si>
  <si>
    <t>020999</t>
  </si>
  <si>
    <t>生駒市</t>
  </si>
  <si>
    <t>29209</t>
  </si>
  <si>
    <t>030110</t>
  </si>
  <si>
    <t>香芝市</t>
  </si>
  <si>
    <t>29210</t>
  </si>
  <si>
    <t>030101</t>
  </si>
  <si>
    <t>葛城市</t>
  </si>
  <si>
    <t>29211</t>
  </si>
  <si>
    <t>030111</t>
  </si>
  <si>
    <t>宇陀市</t>
  </si>
  <si>
    <t>29212</t>
  </si>
  <si>
    <t>文化スポーツ部</t>
  </si>
  <si>
    <t>030117</t>
  </si>
  <si>
    <t>山辺郡　山添村</t>
  </si>
  <si>
    <t>29322</t>
  </si>
  <si>
    <t>030103</t>
  </si>
  <si>
    <t>生駒郡　平群町</t>
  </si>
  <si>
    <t>29342</t>
  </si>
  <si>
    <t>030112</t>
  </si>
  <si>
    <t>生駒郡　三郷町</t>
  </si>
  <si>
    <t>29343</t>
  </si>
  <si>
    <t>商工労働観光部</t>
  </si>
  <si>
    <t>030104</t>
  </si>
  <si>
    <t>生駒郡　斑鳩町</t>
  </si>
  <si>
    <t>29344</t>
  </si>
  <si>
    <t>030105</t>
  </si>
  <si>
    <t>生駒郡　安堵町</t>
  </si>
  <si>
    <t>29345</t>
  </si>
  <si>
    <t>030107</t>
  </si>
  <si>
    <t>磯城郡　川西町</t>
  </si>
  <si>
    <t>29361</t>
  </si>
  <si>
    <t>磯城郡　三宅町</t>
  </si>
  <si>
    <t>29362</t>
  </si>
  <si>
    <t>医療局</t>
  </si>
  <si>
    <t>030114</t>
  </si>
  <si>
    <t>磯城郡　田原本町</t>
  </si>
  <si>
    <t>29363</t>
  </si>
  <si>
    <t>教育委員会事務局</t>
  </si>
  <si>
    <t>030108</t>
  </si>
  <si>
    <t>宇陀郡　曽爾村</t>
  </si>
  <si>
    <t>29385</t>
  </si>
  <si>
    <t>030109</t>
  </si>
  <si>
    <t>宇陀郡　御杖村</t>
  </si>
  <si>
    <t>29386</t>
  </si>
  <si>
    <t>盛岡広域振興局　土木部</t>
  </si>
  <si>
    <t>030201</t>
  </si>
  <si>
    <t>高市郡　高取町</t>
  </si>
  <si>
    <t>29401</t>
  </si>
  <si>
    <t>盛岡広域振興局　土木部以外</t>
  </si>
  <si>
    <t>030251</t>
  </si>
  <si>
    <t>高市郡　明日香村</t>
  </si>
  <si>
    <t>29402</t>
  </si>
  <si>
    <t>県南広域振興局　土木部</t>
  </si>
  <si>
    <t>030204</t>
  </si>
  <si>
    <t>北葛城郡　上牧町</t>
  </si>
  <si>
    <t>29424</t>
  </si>
  <si>
    <t>県南広域振興局　土木部以外</t>
  </si>
  <si>
    <t>030254</t>
  </si>
  <si>
    <t>北葛城郡　王寺町</t>
  </si>
  <si>
    <t>29425</t>
  </si>
  <si>
    <t>030202</t>
  </si>
  <si>
    <t>北葛城郡　広陵町</t>
  </si>
  <si>
    <t>29426</t>
  </si>
  <si>
    <t>県南広域振興局(花巻)　土木部以外</t>
  </si>
  <si>
    <t>030252</t>
  </si>
  <si>
    <t>北葛城郡　河合町</t>
  </si>
  <si>
    <t>29427</t>
  </si>
  <si>
    <t>030203</t>
  </si>
  <si>
    <t>吉野郡　吉野町</t>
  </si>
  <si>
    <t>29441</t>
  </si>
  <si>
    <t>県南広域振興局(北上)　土木部以外</t>
  </si>
  <si>
    <t>030253</t>
  </si>
  <si>
    <t>吉野郡　大淀町</t>
  </si>
  <si>
    <t>29442</t>
  </si>
  <si>
    <t>030208</t>
  </si>
  <si>
    <t>吉野郡　下市町</t>
  </si>
  <si>
    <t>29443</t>
  </si>
  <si>
    <t>県南広域振興局(遠野)　土木部以外</t>
  </si>
  <si>
    <t>030258</t>
  </si>
  <si>
    <t>吉野郡　黒滝村</t>
  </si>
  <si>
    <t>29444</t>
  </si>
  <si>
    <t>030205</t>
  </si>
  <si>
    <t>吉野郡　天川村</t>
  </si>
  <si>
    <t>29446</t>
  </si>
  <si>
    <t>県南広域振興局(一関)　土木部以外</t>
  </si>
  <si>
    <t>030255</t>
  </si>
  <si>
    <t>吉野郡　野迫川村</t>
  </si>
  <si>
    <t>29447</t>
  </si>
  <si>
    <t>030206</t>
  </si>
  <si>
    <t>吉野郡　十津川村</t>
  </si>
  <si>
    <t>29449</t>
  </si>
  <si>
    <t>県南広域振興局(千厩)　土木部以外</t>
  </si>
  <si>
    <t>030256</t>
  </si>
  <si>
    <t>吉野郡　下北山村</t>
  </si>
  <si>
    <t>29450</t>
  </si>
  <si>
    <t>沿岸広域振興局　土木部</t>
  </si>
  <si>
    <t>030209</t>
  </si>
  <si>
    <t>吉野郡　上北山村</t>
  </si>
  <si>
    <t>29451</t>
  </si>
  <si>
    <t>沿岸広域振興局　土木部以外</t>
  </si>
  <si>
    <t>030259</t>
  </si>
  <si>
    <t>吉野郡　川上村</t>
  </si>
  <si>
    <t>29452</t>
  </si>
  <si>
    <t>030207</t>
  </si>
  <si>
    <t>吉野郡　東吉野村</t>
  </si>
  <si>
    <t>29453</t>
  </si>
  <si>
    <t>沿岸広域振興局(大船渡)　土木部以外</t>
  </si>
  <si>
    <t>030257</t>
  </si>
  <si>
    <t>和歌山市</t>
  </si>
  <si>
    <t>30201</t>
  </si>
  <si>
    <t>030210</t>
  </si>
  <si>
    <t>海南市</t>
  </si>
  <si>
    <t>30202</t>
  </si>
  <si>
    <t>沿岸広域振興局(宮古)　土木部以外</t>
  </si>
  <si>
    <t>030260</t>
  </si>
  <si>
    <t>橋本市</t>
  </si>
  <si>
    <t>30203</t>
  </si>
  <si>
    <t>030310</t>
  </si>
  <si>
    <t>有田市</t>
  </si>
  <si>
    <t>30204</t>
  </si>
  <si>
    <t>030211</t>
  </si>
  <si>
    <t>御坊市</t>
  </si>
  <si>
    <t>30205</t>
  </si>
  <si>
    <t>県北広域振興局　土木部</t>
  </si>
  <si>
    <t>030212</t>
  </si>
  <si>
    <t>田辺市</t>
  </si>
  <si>
    <t>30206</t>
  </si>
  <si>
    <t>県北広域振興局　土木部以外</t>
  </si>
  <si>
    <t>030262</t>
  </si>
  <si>
    <t>新宮市</t>
  </si>
  <si>
    <t>30207</t>
  </si>
  <si>
    <t>030213</t>
  </si>
  <si>
    <t>紀の川市</t>
  </si>
  <si>
    <t>30208</t>
  </si>
  <si>
    <t>県北広域振興局(二戸)　土木部以外</t>
  </si>
  <si>
    <t>030263</t>
  </si>
  <si>
    <t>岩出市</t>
  </si>
  <si>
    <t>30209</t>
  </si>
  <si>
    <t>北上川上流流域下水道事務所</t>
  </si>
  <si>
    <t>030214</t>
  </si>
  <si>
    <t>海草郡　紀美野町</t>
  </si>
  <si>
    <t>30304</t>
  </si>
  <si>
    <t>花巻空港事務所</t>
  </si>
  <si>
    <t>030222</t>
  </si>
  <si>
    <t>伊都郡　かつらぎ町</t>
  </si>
  <si>
    <t>30341</t>
  </si>
  <si>
    <t>030700</t>
  </si>
  <si>
    <t>伊都郡　九度山町</t>
  </si>
  <si>
    <t>30343</t>
  </si>
  <si>
    <t>施設総合管理所</t>
  </si>
  <si>
    <t>030703</t>
  </si>
  <si>
    <t>伊都郡　高野町</t>
  </si>
  <si>
    <t>30344</t>
  </si>
  <si>
    <t>県南施設管理所</t>
  </si>
  <si>
    <t>030706</t>
  </si>
  <si>
    <t>有田郡　湯浅町</t>
  </si>
  <si>
    <t>30361</t>
  </si>
  <si>
    <t>岩手県土地開発公社</t>
  </si>
  <si>
    <t>030801</t>
  </si>
  <si>
    <t>有田郡　広川町</t>
  </si>
  <si>
    <t>30362</t>
  </si>
  <si>
    <t>030803</t>
  </si>
  <si>
    <t>有田郡　有田川町</t>
  </si>
  <si>
    <t>30366</t>
  </si>
  <si>
    <t>030804</t>
  </si>
  <si>
    <t>日高郡　美浜町</t>
  </si>
  <si>
    <t>30381</t>
  </si>
  <si>
    <t>030805</t>
  </si>
  <si>
    <t>日高郡　日高町</t>
  </si>
  <si>
    <t>30382</t>
  </si>
  <si>
    <t>030806</t>
  </si>
  <si>
    <t>日高郡　由良町</t>
  </si>
  <si>
    <t>30383</t>
  </si>
  <si>
    <t>030807</t>
  </si>
  <si>
    <t>日高郡　印南町</t>
  </si>
  <si>
    <t>30390</t>
  </si>
  <si>
    <t>030999</t>
  </si>
  <si>
    <t>日高郡　みなべ町</t>
  </si>
  <si>
    <t>30391</t>
  </si>
  <si>
    <t>040101</t>
  </si>
  <si>
    <t>日高郡　日高川町</t>
  </si>
  <si>
    <t>30392</t>
  </si>
  <si>
    <t>040102</t>
  </si>
  <si>
    <t>西牟婁郡　白浜町</t>
  </si>
  <si>
    <t>30401</t>
  </si>
  <si>
    <t>040103</t>
  </si>
  <si>
    <t>西牟婁郡　上富田町</t>
  </si>
  <si>
    <t>30404</t>
  </si>
  <si>
    <t>040104</t>
  </si>
  <si>
    <t>西牟婁郡　すさみ町</t>
  </si>
  <si>
    <t>30406</t>
  </si>
  <si>
    <t>経済商工観光部</t>
  </si>
  <si>
    <t>040112</t>
  </si>
  <si>
    <t>東牟婁郡　那智勝浦町</t>
  </si>
  <si>
    <t>30421</t>
  </si>
  <si>
    <t>040105</t>
  </si>
  <si>
    <t>東牟婁郡　太地町</t>
  </si>
  <si>
    <t>30422</t>
  </si>
  <si>
    <t>土木部</t>
  </si>
  <si>
    <t>040108</t>
  </si>
  <si>
    <t>東牟婁郡　古座川町</t>
  </si>
  <si>
    <t>30424</t>
  </si>
  <si>
    <t>040109</t>
  </si>
  <si>
    <t>東牟婁郡　北山村</t>
  </si>
  <si>
    <t>30427</t>
  </si>
  <si>
    <t>040110</t>
  </si>
  <si>
    <t>東牟婁郡　串本町</t>
  </si>
  <si>
    <t>30428</t>
  </si>
  <si>
    <t>大河原地方振興事務所　農業農村整備部</t>
  </si>
  <si>
    <t>040201</t>
  </si>
  <si>
    <t>鳥取市</t>
  </si>
  <si>
    <t>31201</t>
  </si>
  <si>
    <t>仙台地方振興事務所　農業農村整備部</t>
  </si>
  <si>
    <t>040202</t>
  </si>
  <si>
    <t>米子市</t>
  </si>
  <si>
    <t>31202</t>
  </si>
  <si>
    <t>北部地方振興事務所　農業農村整備部</t>
  </si>
  <si>
    <t>040203</t>
  </si>
  <si>
    <t>倉吉市</t>
  </si>
  <si>
    <t>31203</t>
  </si>
  <si>
    <t>北部地方振興事務所　栗原地域事務所　農業農村整備部</t>
  </si>
  <si>
    <t>040204</t>
  </si>
  <si>
    <t>境港市</t>
  </si>
  <si>
    <t>31204</t>
  </si>
  <si>
    <t>東部地方振興事務所　農業農村整備部</t>
  </si>
  <si>
    <t>040206</t>
  </si>
  <si>
    <t>岩美郡　岩美町</t>
  </si>
  <si>
    <t>31302</t>
  </si>
  <si>
    <t>東部地方振興事務所　登米地域事務所　農業農村整備部</t>
  </si>
  <si>
    <t>040205</t>
  </si>
  <si>
    <t>八頭郡　若桜町</t>
  </si>
  <si>
    <t>31325</t>
  </si>
  <si>
    <t>気仙沼地方振興事務所　農業農村整備部</t>
  </si>
  <si>
    <t>040209</t>
  </si>
  <si>
    <t>八頭郡　智頭町</t>
  </si>
  <si>
    <t>31328</t>
  </si>
  <si>
    <t>王城寺原補償工事事務所</t>
  </si>
  <si>
    <t>040207</t>
  </si>
  <si>
    <t>八頭郡　八頭町</t>
  </si>
  <si>
    <t>31329</t>
  </si>
  <si>
    <t>大河原地方振興事務所　林業振興部</t>
  </si>
  <si>
    <t>040301</t>
  </si>
  <si>
    <t>東伯郡　三朝町</t>
  </si>
  <si>
    <t>31364</t>
  </si>
  <si>
    <t>仙台地方振興事務所　林業振興部</t>
  </si>
  <si>
    <t>040302</t>
  </si>
  <si>
    <t>東伯郡　湯梨浜町</t>
  </si>
  <si>
    <t>31370</t>
  </si>
  <si>
    <t>北部地方振興事務所　林業振興部</t>
  </si>
  <si>
    <t>040303</t>
  </si>
  <si>
    <t>東伯郡　琴浦町</t>
  </si>
  <si>
    <t>31371</t>
  </si>
  <si>
    <t>北部地方振興事務所　栗原地域事務所　林業振興部</t>
  </si>
  <si>
    <t>040304</t>
  </si>
  <si>
    <t>東伯郡　北栄町</t>
  </si>
  <si>
    <t>31372</t>
  </si>
  <si>
    <t>東部地方振興事務所　林業振興部</t>
  </si>
  <si>
    <t>040306</t>
  </si>
  <si>
    <t>西伯郡　日吉津村</t>
  </si>
  <si>
    <t>31384</t>
  </si>
  <si>
    <t>東部地方振興事務所　登米地域事務所　林業振興部</t>
  </si>
  <si>
    <t>040305</t>
  </si>
  <si>
    <t>西伯郡　大山町</t>
  </si>
  <si>
    <t>31386</t>
  </si>
  <si>
    <t>気仙沼地方振興事務所　林業振興部</t>
  </si>
  <si>
    <t>040310</t>
  </si>
  <si>
    <t>西伯郡　南部町</t>
  </si>
  <si>
    <t>31389</t>
  </si>
  <si>
    <t>仙台地方振興事務所　水産漁港部</t>
  </si>
  <si>
    <t>040307</t>
  </si>
  <si>
    <t>西伯郡　伯耆町</t>
  </si>
  <si>
    <t>31390</t>
  </si>
  <si>
    <t>東部地方振興事務所　水産漁港部</t>
  </si>
  <si>
    <t>040308</t>
  </si>
  <si>
    <t>日野郡　日南町</t>
  </si>
  <si>
    <t>31401</t>
  </si>
  <si>
    <t>気仙沼地方振興事務所　水産漁港部</t>
  </si>
  <si>
    <t>040309</t>
  </si>
  <si>
    <t>日野郡　日野町</t>
  </si>
  <si>
    <t>31402</t>
  </si>
  <si>
    <t>大河原土木事務所</t>
  </si>
  <si>
    <t>040401</t>
  </si>
  <si>
    <t>日野郡　江府町</t>
  </si>
  <si>
    <t>31403</t>
  </si>
  <si>
    <t>仙台土木事務所</t>
  </si>
  <si>
    <t>040402</t>
  </si>
  <si>
    <t>松江市</t>
  </si>
  <si>
    <t>32201</t>
  </si>
  <si>
    <t>北部土木事務所</t>
  </si>
  <si>
    <t>040404</t>
  </si>
  <si>
    <t>浜田市</t>
  </si>
  <si>
    <t>32202</t>
  </si>
  <si>
    <t>北部土木事務所　栗原地域事務所</t>
  </si>
  <si>
    <t>040405</t>
  </si>
  <si>
    <t>出雲市</t>
  </si>
  <si>
    <t>32203</t>
  </si>
  <si>
    <t>東部土木事務所</t>
  </si>
  <si>
    <t>040407</t>
  </si>
  <si>
    <t>益田市</t>
  </si>
  <si>
    <t>32204</t>
  </si>
  <si>
    <t>東部土木事務所　登米地域事務所</t>
  </si>
  <si>
    <t>040406</t>
  </si>
  <si>
    <t>大田市</t>
  </si>
  <si>
    <t>32205</t>
  </si>
  <si>
    <t>気仙沼土木事務所</t>
  </si>
  <si>
    <t>040408</t>
  </si>
  <si>
    <t>安来市</t>
  </si>
  <si>
    <t>32206</t>
  </si>
  <si>
    <t>仙台塩釜港湾事務所</t>
  </si>
  <si>
    <t>040409</t>
  </si>
  <si>
    <t>江津市</t>
  </si>
  <si>
    <t>32207</t>
  </si>
  <si>
    <t>石巻港湾事務所</t>
  </si>
  <si>
    <t>040411</t>
  </si>
  <si>
    <t>雲南市</t>
  </si>
  <si>
    <t>32209</t>
  </si>
  <si>
    <t>040412</t>
  </si>
  <si>
    <t>仁多郡　奥出雲町</t>
  </si>
  <si>
    <t>32343</t>
  </si>
  <si>
    <t>040414</t>
  </si>
  <si>
    <t>飯石郡　飯南町</t>
  </si>
  <si>
    <t>32386</t>
  </si>
  <si>
    <t>仙台地方ダム総合事務所</t>
  </si>
  <si>
    <t>040415</t>
  </si>
  <si>
    <t>邑智郡　川本町</t>
  </si>
  <si>
    <t>32441</t>
  </si>
  <si>
    <t>大崎地方ダム総合事務所</t>
  </si>
  <si>
    <t>040416</t>
  </si>
  <si>
    <t>邑智郡　美郷町</t>
  </si>
  <si>
    <t>32448</t>
  </si>
  <si>
    <t>栗原地方ダム総合事務所</t>
  </si>
  <si>
    <t>040417</t>
  </si>
  <si>
    <t>邑智郡　邑南町</t>
  </si>
  <si>
    <t>32449</t>
  </si>
  <si>
    <t>松島公園管理事務所</t>
  </si>
  <si>
    <t>040422</t>
  </si>
  <si>
    <t>鹿足郡　津和野町</t>
  </si>
  <si>
    <t>32501</t>
  </si>
  <si>
    <t>040700</t>
  </si>
  <si>
    <t>鹿足郡　吉賀町</t>
  </si>
  <si>
    <t>32505</t>
  </si>
  <si>
    <t>企業局　大崎広域水道事務所</t>
  </si>
  <si>
    <t>040703</t>
  </si>
  <si>
    <t>隠岐郡　海士町</t>
  </si>
  <si>
    <t>32525</t>
  </si>
  <si>
    <t>企業局　仙南・仙塩広域水道事務所</t>
  </si>
  <si>
    <t>040701</t>
  </si>
  <si>
    <t>隠岐郡　西ノ島町</t>
  </si>
  <si>
    <t>32526</t>
  </si>
  <si>
    <t>040702</t>
  </si>
  <si>
    <t>隠岐郡　知夫村</t>
  </si>
  <si>
    <t>32527</t>
  </si>
  <si>
    <t>宮城県土地開発公社</t>
  </si>
  <si>
    <t>040801</t>
  </si>
  <si>
    <t>隠岐郡　隠岐の島町</t>
  </si>
  <si>
    <t>32528</t>
  </si>
  <si>
    <t>（公社）みやぎ農業振興公社</t>
  </si>
  <si>
    <t>040802</t>
  </si>
  <si>
    <t>33100</t>
  </si>
  <si>
    <t>宮城県道路公社</t>
  </si>
  <si>
    <t>040803</t>
  </si>
  <si>
    <t>岡山市　北区</t>
  </si>
  <si>
    <t>33101</t>
  </si>
  <si>
    <t>（公財）宮城県フェリー埠頭公社</t>
  </si>
  <si>
    <t>040804</t>
  </si>
  <si>
    <t>岡山市　中区</t>
  </si>
  <si>
    <t>33102</t>
  </si>
  <si>
    <t>宮城県住宅供給公社</t>
  </si>
  <si>
    <t>040805</t>
  </si>
  <si>
    <t>岡山市　東区</t>
  </si>
  <si>
    <t>33103</t>
  </si>
  <si>
    <t>岡山市　南区</t>
  </si>
  <si>
    <t>33104</t>
  </si>
  <si>
    <t>石巻地方広域水道企業団</t>
  </si>
  <si>
    <t>040811</t>
  </si>
  <si>
    <t>倉敷市</t>
  </si>
  <si>
    <t>33202</t>
  </si>
  <si>
    <t>水道企業団</t>
  </si>
  <si>
    <t>040806</t>
  </si>
  <si>
    <t>津山市</t>
  </si>
  <si>
    <t>33203</t>
  </si>
  <si>
    <t>040807</t>
  </si>
  <si>
    <t>玉野市</t>
  </si>
  <si>
    <t>33204</t>
  </si>
  <si>
    <t>040810</t>
  </si>
  <si>
    <t>笠岡市</t>
  </si>
  <si>
    <t>33205</t>
  </si>
  <si>
    <t>040808</t>
  </si>
  <si>
    <t>井原市</t>
  </si>
  <si>
    <t>33207</t>
  </si>
  <si>
    <t>040809</t>
  </si>
  <si>
    <t>総社市</t>
  </si>
  <si>
    <t>33208</t>
  </si>
  <si>
    <t>040999</t>
  </si>
  <si>
    <t>高梁市</t>
  </si>
  <si>
    <t>33209</t>
  </si>
  <si>
    <t>050101</t>
  </si>
  <si>
    <t>新見市</t>
  </si>
  <si>
    <t>33210</t>
  </si>
  <si>
    <t>企画振興部</t>
  </si>
  <si>
    <t>050102</t>
  </si>
  <si>
    <t>備前市</t>
  </si>
  <si>
    <t>33211</t>
  </si>
  <si>
    <t>あきた未来創造部</t>
  </si>
  <si>
    <t>050114</t>
  </si>
  <si>
    <t>瀬戸内市</t>
  </si>
  <si>
    <t>33212</t>
  </si>
  <si>
    <t>観光文化スポーツ部</t>
  </si>
  <si>
    <t>050113</t>
  </si>
  <si>
    <t>赤磐市</t>
  </si>
  <si>
    <t>33213</t>
  </si>
  <si>
    <t>050103</t>
  </si>
  <si>
    <t>真庭市</t>
  </si>
  <si>
    <t>33214</t>
  </si>
  <si>
    <t>生活環境部</t>
  </si>
  <si>
    <t>050104</t>
  </si>
  <si>
    <t>美作市</t>
  </si>
  <si>
    <t>33215</t>
  </si>
  <si>
    <t>050105</t>
  </si>
  <si>
    <t>浅口市</t>
  </si>
  <si>
    <t>33216</t>
  </si>
  <si>
    <t>産業労働部</t>
  </si>
  <si>
    <t>050107</t>
  </si>
  <si>
    <t>和気郡　和気町</t>
  </si>
  <si>
    <t>33346</t>
  </si>
  <si>
    <t>050112</t>
  </si>
  <si>
    <t>都窪郡　早島町</t>
  </si>
  <si>
    <t>33423</t>
  </si>
  <si>
    <t>出納局</t>
  </si>
  <si>
    <t>050109</t>
  </si>
  <si>
    <t>浅口郡　里庄町</t>
  </si>
  <si>
    <t>33445</t>
  </si>
  <si>
    <t>050110</t>
  </si>
  <si>
    <t>小田郡　矢掛町</t>
  </si>
  <si>
    <t>33461</t>
  </si>
  <si>
    <t>050111</t>
  </si>
  <si>
    <t>真庭郡　新庄村</t>
  </si>
  <si>
    <t>33586</t>
  </si>
  <si>
    <t>鹿角地域振興局　農林部</t>
  </si>
  <si>
    <t>050201</t>
  </si>
  <si>
    <t>苫田郡　鏡野町</t>
  </si>
  <si>
    <t>33606</t>
  </si>
  <si>
    <t>鹿角地域振興局　建設部</t>
  </si>
  <si>
    <t>050301</t>
  </si>
  <si>
    <t>勝田郡　勝央町</t>
  </si>
  <si>
    <t>33622</t>
  </si>
  <si>
    <t>鹿角地域振興局　建設部　砂子沢ダム管理事務所</t>
  </si>
  <si>
    <t>050327</t>
  </si>
  <si>
    <t>勝田郡　奈義町</t>
  </si>
  <si>
    <t>33623</t>
  </si>
  <si>
    <t>鹿角地域振興局　その他</t>
  </si>
  <si>
    <t>050401</t>
  </si>
  <si>
    <t>英田郡　西粟倉村</t>
  </si>
  <si>
    <t>33643</t>
  </si>
  <si>
    <t>北秋田地域振興局　農林部</t>
  </si>
  <si>
    <t>050202</t>
  </si>
  <si>
    <t>久米郡　久米南町</t>
  </si>
  <si>
    <t>33663</t>
  </si>
  <si>
    <t>北秋田地域振興局　建設部</t>
  </si>
  <si>
    <t>050302</t>
  </si>
  <si>
    <t>久米郡　美咲町</t>
  </si>
  <si>
    <t>33666</t>
  </si>
  <si>
    <t>北秋田地域振興局　建設部　萩形ダム管理事務所</t>
  </si>
  <si>
    <t>050320</t>
  </si>
  <si>
    <t>加賀郡　吉備中央町</t>
  </si>
  <si>
    <t>33681</t>
  </si>
  <si>
    <t>北秋田地域振興局　建設部　森吉ダム管理事務所</t>
  </si>
  <si>
    <t>050337</t>
  </si>
  <si>
    <t>34100</t>
  </si>
  <si>
    <t>北秋田地域振興局　建設部　早口ダム管理事務所</t>
  </si>
  <si>
    <t>050323</t>
  </si>
  <si>
    <t>広島市　中区</t>
  </si>
  <si>
    <t>34101</t>
  </si>
  <si>
    <t>北秋田地域振興局　建設部　山瀬ダム管理事務所</t>
  </si>
  <si>
    <t>050325</t>
  </si>
  <si>
    <t>広島市　東区</t>
  </si>
  <si>
    <t>34102</t>
  </si>
  <si>
    <t>北秋田地域振興局　その他</t>
  </si>
  <si>
    <t>050402</t>
  </si>
  <si>
    <t>広島市　南区</t>
  </si>
  <si>
    <t>34103</t>
  </si>
  <si>
    <t>山本地域振興局　農林部</t>
  </si>
  <si>
    <t>050203</t>
  </si>
  <si>
    <t>広島市　西区</t>
  </si>
  <si>
    <t>34104</t>
  </si>
  <si>
    <t>山本地域振興局　建設部</t>
  </si>
  <si>
    <t>050303</t>
  </si>
  <si>
    <t>広島市　安佐南区</t>
  </si>
  <si>
    <t>34105</t>
  </si>
  <si>
    <t>山本地域振興局　建設部　素波里ダム管理事務所</t>
  </si>
  <si>
    <t>050321</t>
  </si>
  <si>
    <t>広島市　安佐北区</t>
  </si>
  <si>
    <t>34106</t>
  </si>
  <si>
    <t>山本地域振興局　建設部　水沢ダム管理事務所</t>
  </si>
  <si>
    <t>050338</t>
  </si>
  <si>
    <t>広島市　安芸区</t>
  </si>
  <si>
    <t>34107</t>
  </si>
  <si>
    <t>山本地域振興局　その他</t>
  </si>
  <si>
    <t>050403</t>
  </si>
  <si>
    <t>広島市　佐伯区</t>
  </si>
  <si>
    <t>34108</t>
  </si>
  <si>
    <t>秋田地域振興局　農林部</t>
  </si>
  <si>
    <t>050204</t>
  </si>
  <si>
    <t>呉市</t>
  </si>
  <si>
    <t>34202</t>
  </si>
  <si>
    <t>秋田地域振興局　農林部　八郎潟基幹施設管理事務所</t>
  </si>
  <si>
    <t>050210</t>
  </si>
  <si>
    <t>竹原市</t>
  </si>
  <si>
    <t>34203</t>
  </si>
  <si>
    <t>秋田地域振興局　建設部</t>
  </si>
  <si>
    <t>050304</t>
  </si>
  <si>
    <t>三原市</t>
  </si>
  <si>
    <t>34204</t>
  </si>
  <si>
    <t>秋田地域振興局　建設部　旭川ダム管理事務所</t>
  </si>
  <si>
    <t>050322</t>
  </si>
  <si>
    <t>尾道市</t>
  </si>
  <si>
    <t>34205</t>
  </si>
  <si>
    <t>秋田地域振興局　建設部　岩見ダム管理事務所</t>
  </si>
  <si>
    <t>050324</t>
  </si>
  <si>
    <t>福山市</t>
  </si>
  <si>
    <t>34207</t>
  </si>
  <si>
    <t>秋田地域振興局　その他</t>
  </si>
  <si>
    <t>050404</t>
  </si>
  <si>
    <t>34208</t>
  </si>
  <si>
    <t>由利地域振興局　農林部</t>
  </si>
  <si>
    <t>050205</t>
  </si>
  <si>
    <t>三次市</t>
  </si>
  <si>
    <t>34209</t>
  </si>
  <si>
    <t>由利地域振興局　建設部</t>
  </si>
  <si>
    <t>050305</t>
  </si>
  <si>
    <t>庄原市</t>
  </si>
  <si>
    <t>34210</t>
  </si>
  <si>
    <t>由利地域振興局　建設部　大内ダム管理事務所</t>
  </si>
  <si>
    <t>050339</t>
  </si>
  <si>
    <t>大竹市</t>
  </si>
  <si>
    <t>34211</t>
  </si>
  <si>
    <t>由利地域振興局　その他</t>
  </si>
  <si>
    <t>050405</t>
  </si>
  <si>
    <t>東広島市</t>
  </si>
  <si>
    <t>34212</t>
  </si>
  <si>
    <t>仙北地域振興局　農林部</t>
  </si>
  <si>
    <t>050206</t>
  </si>
  <si>
    <t>廿日市市</t>
  </si>
  <si>
    <t>34213</t>
  </si>
  <si>
    <t>仙北地域振興局　建設部</t>
  </si>
  <si>
    <t>050306</t>
  </si>
  <si>
    <t>安芸高田市</t>
  </si>
  <si>
    <t>34214</t>
  </si>
  <si>
    <t>仙北地域振興局　建設部　鎧畑ダム管理事務所</t>
  </si>
  <si>
    <t>050318</t>
  </si>
  <si>
    <t>江田島市</t>
  </si>
  <si>
    <t>34215</t>
  </si>
  <si>
    <t>仙北地域振興局　建設部　協和ダム管理事務所</t>
  </si>
  <si>
    <t>050333</t>
  </si>
  <si>
    <t>安芸郡　府中町</t>
  </si>
  <si>
    <t>34302</t>
  </si>
  <si>
    <t>仙北地域振興局　その他</t>
  </si>
  <si>
    <t>050406</t>
  </si>
  <si>
    <t>安芸郡　海田町</t>
  </si>
  <si>
    <t>34304</t>
  </si>
  <si>
    <t>平鹿地域振興局　農林部</t>
  </si>
  <si>
    <t>050207</t>
  </si>
  <si>
    <t>安芸郡　熊野町</t>
  </si>
  <si>
    <t>34307</t>
  </si>
  <si>
    <t>平鹿地域振興局　建設部</t>
  </si>
  <si>
    <t>050307</t>
  </si>
  <si>
    <t>安芸郡　坂町</t>
  </si>
  <si>
    <t>34309</t>
  </si>
  <si>
    <t>平鹿地域振興局　建設部　大松川ダム管理事務所</t>
  </si>
  <si>
    <t>050334</t>
  </si>
  <si>
    <t>山県郡　安芸太田町</t>
  </si>
  <si>
    <t>34368</t>
  </si>
  <si>
    <t>平鹿地域振興局　その他</t>
  </si>
  <si>
    <t>050407</t>
  </si>
  <si>
    <t>山県郡　北広島町</t>
  </si>
  <si>
    <t>34369</t>
  </si>
  <si>
    <t>雄勝地域振興局　農林部</t>
  </si>
  <si>
    <t>050208</t>
  </si>
  <si>
    <t>豊田郡　大崎上島町</t>
  </si>
  <si>
    <t>34431</t>
  </si>
  <si>
    <t>雄勝地域振興局　建設部</t>
  </si>
  <si>
    <t>050308</t>
  </si>
  <si>
    <t>世羅郡　世羅町</t>
  </si>
  <si>
    <t>34462</t>
  </si>
  <si>
    <t>雄勝地域振興局　建設部　皆瀬・板戸ダム管理事務所</t>
  </si>
  <si>
    <t>050319</t>
  </si>
  <si>
    <t>神石郡　神石高原町</t>
  </si>
  <si>
    <t>34545</t>
  </si>
  <si>
    <t>雄勝地域振興局　その他</t>
  </si>
  <si>
    <t>050408</t>
  </si>
  <si>
    <t>下関市</t>
  </si>
  <si>
    <t>35201</t>
  </si>
  <si>
    <t>050315</t>
  </si>
  <si>
    <t>宇部市</t>
  </si>
  <si>
    <t>35202</t>
  </si>
  <si>
    <t>船川港湾事務所</t>
  </si>
  <si>
    <t>050316</t>
  </si>
  <si>
    <t>山口市</t>
  </si>
  <si>
    <t>35203</t>
  </si>
  <si>
    <t>能代港湾事務所</t>
  </si>
  <si>
    <t>050317</t>
  </si>
  <si>
    <t>萩市</t>
  </si>
  <si>
    <t>35204</t>
  </si>
  <si>
    <t>秋田空港管理事務所</t>
  </si>
  <si>
    <t>050329</t>
  </si>
  <si>
    <t>防府市</t>
  </si>
  <si>
    <t>35206</t>
  </si>
  <si>
    <t>大館能代空港管理事務所</t>
  </si>
  <si>
    <t>050331</t>
  </si>
  <si>
    <t>下松市</t>
  </si>
  <si>
    <t>35207</t>
  </si>
  <si>
    <t>大館発電事務所</t>
  </si>
  <si>
    <t>050335</t>
  </si>
  <si>
    <t>岩国市</t>
  </si>
  <si>
    <t>35208</t>
  </si>
  <si>
    <t>玉川発電事務所</t>
  </si>
  <si>
    <t>050336</t>
  </si>
  <si>
    <t>光市</t>
  </si>
  <si>
    <t>35210</t>
  </si>
  <si>
    <t>秋田発電・工業用水道事務所</t>
  </si>
  <si>
    <t>050701</t>
  </si>
  <si>
    <t>長門市</t>
  </si>
  <si>
    <t>35211</t>
  </si>
  <si>
    <t>050310</t>
  </si>
  <si>
    <t>柳井市</t>
  </si>
  <si>
    <t>35212</t>
  </si>
  <si>
    <t>（一財）秋田県総合公社中央公園事務所</t>
  </si>
  <si>
    <t>050309</t>
  </si>
  <si>
    <t>美祢市</t>
  </si>
  <si>
    <t>35213</t>
  </si>
  <si>
    <t>秋田県土地開発公社</t>
  </si>
  <si>
    <t>050801</t>
  </si>
  <si>
    <t>周南市</t>
  </si>
  <si>
    <t>35215</t>
  </si>
  <si>
    <t>050999</t>
  </si>
  <si>
    <t>山陽小野田市</t>
  </si>
  <si>
    <t>35216</t>
  </si>
  <si>
    <t>060101</t>
  </si>
  <si>
    <t>大島郡　周防大島町</t>
  </si>
  <si>
    <t>35305</t>
  </si>
  <si>
    <t>060112</t>
  </si>
  <si>
    <t>玖珂郡　和木町</t>
  </si>
  <si>
    <t>35321</t>
  </si>
  <si>
    <t>環境エネルギー部</t>
  </si>
  <si>
    <t>060113</t>
  </si>
  <si>
    <t>熊毛郡　上関町</t>
  </si>
  <si>
    <t>35341</t>
  </si>
  <si>
    <t>060111</t>
  </si>
  <si>
    <t>熊毛郡　田布施町</t>
  </si>
  <si>
    <t>35343</t>
  </si>
  <si>
    <t>060108</t>
  </si>
  <si>
    <t>熊毛郡　平生町</t>
  </si>
  <si>
    <t>35344</t>
  </si>
  <si>
    <t>060109</t>
  </si>
  <si>
    <t>阿武郡　阿武町</t>
  </si>
  <si>
    <t>35502</t>
  </si>
  <si>
    <t>060114</t>
  </si>
  <si>
    <t>徳島市</t>
  </si>
  <si>
    <t>36201</t>
  </si>
  <si>
    <t>060104</t>
  </si>
  <si>
    <t>鳴門市</t>
  </si>
  <si>
    <t>36202</t>
  </si>
  <si>
    <t>060105</t>
  </si>
  <si>
    <t>小松島市</t>
  </si>
  <si>
    <t>36203</t>
  </si>
  <si>
    <t>060106</t>
  </si>
  <si>
    <t>阿南市</t>
  </si>
  <si>
    <t>36204</t>
  </si>
  <si>
    <t>060107</t>
  </si>
  <si>
    <t>吉野川市</t>
  </si>
  <si>
    <t>36205</t>
  </si>
  <si>
    <t>村山総合支庁　産業経済部森林整備課</t>
  </si>
  <si>
    <t>060201</t>
  </si>
  <si>
    <t>阿波市</t>
  </si>
  <si>
    <t>36206</t>
  </si>
  <si>
    <t>村山総合支庁　産業経済部農村計画課</t>
  </si>
  <si>
    <t>060305</t>
  </si>
  <si>
    <t>美馬市</t>
  </si>
  <si>
    <t>36207</t>
  </si>
  <si>
    <t>村山総合支庁　産業経済部農村整備課</t>
  </si>
  <si>
    <t>060306</t>
  </si>
  <si>
    <t>三好市</t>
  </si>
  <si>
    <t>36208</t>
  </si>
  <si>
    <t>村山総合支庁　産業経済部西村山農村整備課</t>
  </si>
  <si>
    <t>060307</t>
  </si>
  <si>
    <t>勝浦郡　勝浦町</t>
  </si>
  <si>
    <t>36301</t>
  </si>
  <si>
    <t>村山総合支庁　産業経済部北村山農村整備課</t>
  </si>
  <si>
    <t>060308</t>
  </si>
  <si>
    <t>勝浦郡　上勝町</t>
  </si>
  <si>
    <t>36302</t>
  </si>
  <si>
    <t>最上総合支庁　産業経済部森林整備課</t>
  </si>
  <si>
    <t>060204</t>
  </si>
  <si>
    <t>名東郡　佐那河内村</t>
  </si>
  <si>
    <t>36321</t>
  </si>
  <si>
    <t>最上総合支庁　産業経済部農村計画課</t>
  </si>
  <si>
    <t>060312</t>
  </si>
  <si>
    <t>名西郡　石井町</t>
  </si>
  <si>
    <t>36341</t>
  </si>
  <si>
    <t>最上総合支庁　産業経済部農村整備課</t>
  </si>
  <si>
    <t>060304</t>
  </si>
  <si>
    <t>名西郡　神山町</t>
  </si>
  <si>
    <t>36342</t>
  </si>
  <si>
    <t>置賜総合支庁　産業経済部森林整備課</t>
  </si>
  <si>
    <t>060205</t>
  </si>
  <si>
    <t>那賀郡　那賀町</t>
  </si>
  <si>
    <t>36368</t>
  </si>
  <si>
    <t>置賜総合支庁　産業経済部農村計画課</t>
  </si>
  <si>
    <t>060309</t>
  </si>
  <si>
    <t>海部郡　牟岐町</t>
  </si>
  <si>
    <t>36383</t>
  </si>
  <si>
    <t>置賜総合支庁　産業経済部農村整備課</t>
  </si>
  <si>
    <t>060310</t>
  </si>
  <si>
    <t>海部郡　美波町</t>
  </si>
  <si>
    <t>36387</t>
  </si>
  <si>
    <t>置賜総合支庁　産業経済部西置賜農村整備課</t>
  </si>
  <si>
    <t>060311</t>
  </si>
  <si>
    <t>海部郡　海陽町</t>
  </si>
  <si>
    <t>36388</t>
  </si>
  <si>
    <t>庄内総合支庁　産業経済部森林整備課</t>
  </si>
  <si>
    <t>060504</t>
  </si>
  <si>
    <t>板野郡　松茂町</t>
  </si>
  <si>
    <t>36401</t>
  </si>
  <si>
    <t>庄内総合支庁　産業経済部農村計画課</t>
  </si>
  <si>
    <t>060508</t>
  </si>
  <si>
    <t>板野郡　北島町</t>
  </si>
  <si>
    <t>36402</t>
  </si>
  <si>
    <t>庄内総合支庁　産業経済部農村整備課</t>
  </si>
  <si>
    <t>060510</t>
  </si>
  <si>
    <t>板野郡　藍住町</t>
  </si>
  <si>
    <t>36403</t>
  </si>
  <si>
    <t>村山総合支庁　建設部（本庁舎）</t>
  </si>
  <si>
    <t>060401</t>
  </si>
  <si>
    <t>板野郡　板野町</t>
  </si>
  <si>
    <t>36404</t>
  </si>
  <si>
    <t>村山総合支庁　建設部（西庁舎）</t>
  </si>
  <si>
    <t>060402</t>
  </si>
  <si>
    <t>板野郡　上板町</t>
  </si>
  <si>
    <t>36405</t>
  </si>
  <si>
    <t>村山総合支庁　建設部（北庁舎）</t>
  </si>
  <si>
    <t>060403</t>
  </si>
  <si>
    <t>美馬郡　つるぎ町</t>
  </si>
  <si>
    <t>36468</t>
  </si>
  <si>
    <t>村山総合支庁　建設部山形統合ダム管理課</t>
  </si>
  <si>
    <t>060408</t>
  </si>
  <si>
    <t>三好郡　東みよし町</t>
  </si>
  <si>
    <t>36489</t>
  </si>
  <si>
    <t>最上総合支庁　建設部</t>
  </si>
  <si>
    <t>060404</t>
  </si>
  <si>
    <t>高松市</t>
  </si>
  <si>
    <t>37201</t>
  </si>
  <si>
    <t>最上総合支庁　建設部高坂ダム管理課</t>
  </si>
  <si>
    <t>060411</t>
  </si>
  <si>
    <t>丸亀市</t>
  </si>
  <si>
    <t>37202</t>
  </si>
  <si>
    <t>置賜総合支庁　建設部（本庁舎）</t>
  </si>
  <si>
    <t>060405</t>
  </si>
  <si>
    <t>坂出市</t>
  </si>
  <si>
    <t>37203</t>
  </si>
  <si>
    <t>置賜総合支庁　建設部（西庁舎）</t>
  </si>
  <si>
    <t>060406</t>
  </si>
  <si>
    <t>善通寺市</t>
  </si>
  <si>
    <t>37204</t>
  </si>
  <si>
    <t>庄内総合支庁　建設部</t>
  </si>
  <si>
    <t>060501</t>
  </si>
  <si>
    <t>観音寺市</t>
  </si>
  <si>
    <t>37205</t>
  </si>
  <si>
    <t>庄内総合支庁　建設部荒沢ダム管理課</t>
  </si>
  <si>
    <t>060410</t>
  </si>
  <si>
    <t>さぬき市</t>
  </si>
  <si>
    <t>37206</t>
  </si>
  <si>
    <t>山形空港事務所</t>
  </si>
  <si>
    <t>060414</t>
  </si>
  <si>
    <t>東かがわ市</t>
  </si>
  <si>
    <t>37207</t>
  </si>
  <si>
    <t>庄内空港事務所</t>
  </si>
  <si>
    <t>060503</t>
  </si>
  <si>
    <t>三豊市</t>
  </si>
  <si>
    <t>37208</t>
  </si>
  <si>
    <t>港湾事務所</t>
  </si>
  <si>
    <t>060502</t>
  </si>
  <si>
    <t>小豆郡　土庄町</t>
  </si>
  <si>
    <t>37322</t>
  </si>
  <si>
    <t>060700</t>
  </si>
  <si>
    <t>小豆郡　小豆島町</t>
  </si>
  <si>
    <t>37324</t>
  </si>
  <si>
    <t>企業局　村山電気水道事務所</t>
  </si>
  <si>
    <t>060703</t>
  </si>
  <si>
    <t>木田郡　三木町</t>
  </si>
  <si>
    <t>37341</t>
  </si>
  <si>
    <t>企業局　最上電気水道事務所</t>
  </si>
  <si>
    <t>060705</t>
  </si>
  <si>
    <t>香川郡　直島町</t>
  </si>
  <si>
    <t>37364</t>
  </si>
  <si>
    <t>企業局　置賜電気水道事務所</t>
  </si>
  <si>
    <t>060704</t>
  </si>
  <si>
    <t>綾歌郡　宇多津町</t>
  </si>
  <si>
    <t>37386</t>
  </si>
  <si>
    <t>企業局　鶴岡電気水道事務所</t>
  </si>
  <si>
    <t>060701</t>
  </si>
  <si>
    <t>綾歌郡　綾川町</t>
  </si>
  <si>
    <t>37387</t>
  </si>
  <si>
    <t>060708</t>
  </si>
  <si>
    <t>仲多度郡　琴平町</t>
  </si>
  <si>
    <t>37403</t>
  </si>
  <si>
    <t>山形県土地開発公社</t>
  </si>
  <si>
    <t>060801</t>
  </si>
  <si>
    <t>仲多度郡　多度津町</t>
  </si>
  <si>
    <t>37404</t>
  </si>
  <si>
    <t>山形県住宅供給公社</t>
  </si>
  <si>
    <t>060802</t>
  </si>
  <si>
    <t>仲多度郡　まんのう町</t>
  </si>
  <si>
    <t>37406</t>
  </si>
  <si>
    <t>山形県道路公社</t>
  </si>
  <si>
    <t>060803</t>
  </si>
  <si>
    <t>松山市</t>
  </si>
  <si>
    <t>38201</t>
  </si>
  <si>
    <t>（公財）山形県建設技術センター</t>
  </si>
  <si>
    <t>060809</t>
  </si>
  <si>
    <t>今治市</t>
  </si>
  <si>
    <t>38202</t>
  </si>
  <si>
    <t>060804</t>
  </si>
  <si>
    <t>宇和島市</t>
  </si>
  <si>
    <t>38203</t>
  </si>
  <si>
    <t>060805</t>
  </si>
  <si>
    <t>八幡浜市</t>
  </si>
  <si>
    <t>38204</t>
  </si>
  <si>
    <t>060806</t>
  </si>
  <si>
    <t>新居浜市</t>
  </si>
  <si>
    <t>38205</t>
  </si>
  <si>
    <t>060807</t>
  </si>
  <si>
    <t>西条市</t>
  </si>
  <si>
    <t>38206</t>
  </si>
  <si>
    <t>060808</t>
  </si>
  <si>
    <t>大洲市</t>
  </si>
  <si>
    <t>38207</t>
  </si>
  <si>
    <t>060999</t>
  </si>
  <si>
    <t>伊予市</t>
  </si>
  <si>
    <t>38210</t>
  </si>
  <si>
    <t>070101</t>
  </si>
  <si>
    <t>四国中央市</t>
  </si>
  <si>
    <t>38213</t>
  </si>
  <si>
    <t>総務部　地方振興局</t>
  </si>
  <si>
    <t>070102</t>
  </si>
  <si>
    <t>西予市</t>
  </si>
  <si>
    <t>38214</t>
  </si>
  <si>
    <t>危機管理部</t>
  </si>
  <si>
    <t>070114</t>
  </si>
  <si>
    <t>東温市</t>
  </si>
  <si>
    <t>38215</t>
  </si>
  <si>
    <t>企画調整部</t>
  </si>
  <si>
    <t>070103</t>
  </si>
  <si>
    <t>越智郡　上島町</t>
  </si>
  <si>
    <t>38356</t>
  </si>
  <si>
    <t>避難地域復興局</t>
  </si>
  <si>
    <t>070111</t>
  </si>
  <si>
    <t>上浮穴郡　久万高原町</t>
  </si>
  <si>
    <t>38386</t>
  </si>
  <si>
    <t>文化スポーツ局</t>
  </si>
  <si>
    <t>070112</t>
  </si>
  <si>
    <t>伊予郡　松前町</t>
  </si>
  <si>
    <t>38401</t>
  </si>
  <si>
    <t>070104</t>
  </si>
  <si>
    <t>伊予郡　砥部町</t>
  </si>
  <si>
    <t>38402</t>
  </si>
  <si>
    <t>070109</t>
  </si>
  <si>
    <t>喜多郡　内子町</t>
  </si>
  <si>
    <t>38422</t>
  </si>
  <si>
    <t>こども未来局</t>
  </si>
  <si>
    <t>070115</t>
  </si>
  <si>
    <t>西宇和郡　伊方町</t>
  </si>
  <si>
    <t>38442</t>
  </si>
  <si>
    <t>070110</t>
  </si>
  <si>
    <t>北宇和郡　松野町</t>
  </si>
  <si>
    <t>38484</t>
  </si>
  <si>
    <t>観光交流局</t>
  </si>
  <si>
    <t>070113</t>
  </si>
  <si>
    <t>北宇和郡　鬼北町</t>
  </si>
  <si>
    <t>38488</t>
  </si>
  <si>
    <t>070105</t>
  </si>
  <si>
    <t>南宇和郡　愛南町</t>
  </si>
  <si>
    <t>38506</t>
  </si>
  <si>
    <t>070106</t>
  </si>
  <si>
    <t>高知市</t>
  </si>
  <si>
    <t>39201</t>
  </si>
  <si>
    <t>070107</t>
  </si>
  <si>
    <t>室戸市</t>
  </si>
  <si>
    <t>39202</t>
  </si>
  <si>
    <t>070108</t>
  </si>
  <si>
    <t>安芸市</t>
  </si>
  <si>
    <t>39203</t>
  </si>
  <si>
    <t>県北農林事務所</t>
  </si>
  <si>
    <t>070201</t>
  </si>
  <si>
    <t>南国市</t>
  </si>
  <si>
    <t>39204</t>
  </si>
  <si>
    <t>県中農林事務所</t>
  </si>
  <si>
    <t>070202</t>
  </si>
  <si>
    <t>土佐市</t>
  </si>
  <si>
    <t>39205</t>
  </si>
  <si>
    <t>県南農林事務所</t>
  </si>
  <si>
    <t>070203</t>
  </si>
  <si>
    <t>須崎市</t>
  </si>
  <si>
    <t>39206</t>
  </si>
  <si>
    <t>会津農林事務所</t>
  </si>
  <si>
    <t>070204</t>
  </si>
  <si>
    <t>宿毛市</t>
  </si>
  <si>
    <t>39208</t>
  </si>
  <si>
    <t>南会津農林事務所</t>
  </si>
  <si>
    <t>070205</t>
  </si>
  <si>
    <t>土佐清水市</t>
  </si>
  <si>
    <t>39209</t>
  </si>
  <si>
    <t>相双農林事務所</t>
  </si>
  <si>
    <t>070206</t>
  </si>
  <si>
    <t>四万十市</t>
  </si>
  <si>
    <t>39210</t>
  </si>
  <si>
    <t>大柿ダム管理事務所</t>
  </si>
  <si>
    <t>070214</t>
  </si>
  <si>
    <t>香南市</t>
  </si>
  <si>
    <t>39211</t>
  </si>
  <si>
    <t>いわき農林事務所</t>
  </si>
  <si>
    <t>070207</t>
  </si>
  <si>
    <t>香美市</t>
  </si>
  <si>
    <t>39212</t>
  </si>
  <si>
    <t>県北建設事務所</t>
  </si>
  <si>
    <t>070301</t>
  </si>
  <si>
    <t>安芸郡　東洋町</t>
  </si>
  <si>
    <t>39301</t>
  </si>
  <si>
    <t>県北建設事務所　保原土木事務所</t>
  </si>
  <si>
    <t>070318</t>
  </si>
  <si>
    <t>安芸郡　奈半利町</t>
  </si>
  <si>
    <t>39302</t>
  </si>
  <si>
    <t>県北建設事務所　二本松土木事務所</t>
  </si>
  <si>
    <t>070319</t>
  </si>
  <si>
    <t>安芸郡　田野町</t>
  </si>
  <si>
    <t>39303</t>
  </si>
  <si>
    <t>県中建設事務所</t>
  </si>
  <si>
    <t>070302</t>
  </si>
  <si>
    <t>安芸郡　安田町</t>
  </si>
  <si>
    <t>39304</t>
  </si>
  <si>
    <t>県中建設事務所　三春土木事務所</t>
  </si>
  <si>
    <t>070320</t>
  </si>
  <si>
    <t>安芸郡　北川村</t>
  </si>
  <si>
    <t>39305</t>
  </si>
  <si>
    <t>県中建設事務所　須賀川土木事務所</t>
  </si>
  <si>
    <t>070321</t>
  </si>
  <si>
    <t>安芸郡　馬路村</t>
  </si>
  <si>
    <t>39306</t>
  </si>
  <si>
    <t>県中建設事務所　石川土木事務所</t>
  </si>
  <si>
    <t>070322</t>
  </si>
  <si>
    <t>安芸郡　芸西村</t>
  </si>
  <si>
    <t>39307</t>
  </si>
  <si>
    <t>あぶくま高原道路管理事務所</t>
  </si>
  <si>
    <t>070309</t>
  </si>
  <si>
    <t>長岡郡　本山町</t>
  </si>
  <si>
    <t>39341</t>
  </si>
  <si>
    <t>県南建設事務所</t>
  </si>
  <si>
    <t>070303</t>
  </si>
  <si>
    <t>長岡郡　大豊町</t>
  </si>
  <si>
    <t>39344</t>
  </si>
  <si>
    <t>県南建設事務所　棚倉土木事務所</t>
  </si>
  <si>
    <t>070323</t>
  </si>
  <si>
    <t>土佐郡　土佐町</t>
  </si>
  <si>
    <t>39363</t>
  </si>
  <si>
    <t>会津若松建設事務所</t>
  </si>
  <si>
    <t>070304</t>
  </si>
  <si>
    <t>土佐郡　大川村</t>
  </si>
  <si>
    <t>39364</t>
  </si>
  <si>
    <t>会津若松建設事務所　宮下土木事務所</t>
  </si>
  <si>
    <t>070326</t>
  </si>
  <si>
    <t>吾川郡　いの町</t>
  </si>
  <si>
    <t>39386</t>
  </si>
  <si>
    <t>喜多方建設事務所</t>
  </si>
  <si>
    <t>070305</t>
  </si>
  <si>
    <t>吾川郡　仁淀川町</t>
  </si>
  <si>
    <t>39387</t>
  </si>
  <si>
    <t>喜多方建設事務所　猪苗代土木事務所</t>
  </si>
  <si>
    <t>070324</t>
  </si>
  <si>
    <t>高岡郡　中土佐町</t>
  </si>
  <si>
    <t>39401</t>
  </si>
  <si>
    <t>喜多方建設事務所　大峠・日中総合管理事務所</t>
  </si>
  <si>
    <t>070325</t>
  </si>
  <si>
    <t>高岡郡　佐川町</t>
  </si>
  <si>
    <t>39402</t>
  </si>
  <si>
    <t>南会津建設事務所</t>
  </si>
  <si>
    <t>070306</t>
  </si>
  <si>
    <t>高岡郡　越知町</t>
  </si>
  <si>
    <t>39403</t>
  </si>
  <si>
    <t>南会津建設事務所　山口土木事務所</t>
  </si>
  <si>
    <t>070328</t>
  </si>
  <si>
    <t>高岡郡　檮原町</t>
  </si>
  <si>
    <t>39405</t>
  </si>
  <si>
    <t>相双建設事務所</t>
  </si>
  <si>
    <t>070307</t>
  </si>
  <si>
    <t>高岡郡　日高村</t>
  </si>
  <si>
    <t>39410</t>
  </si>
  <si>
    <t>相双建設事務所　富岡土木事務所</t>
  </si>
  <si>
    <t>070329</t>
  </si>
  <si>
    <t>高岡郡　津野町</t>
  </si>
  <si>
    <t>39411</t>
  </si>
  <si>
    <t>いわき建設事務所</t>
  </si>
  <si>
    <t>070308</t>
  </si>
  <si>
    <t>高岡郡　四万十町</t>
  </si>
  <si>
    <t>39412</t>
  </si>
  <si>
    <t>いわき建設事務所　勿来土木事務所</t>
  </si>
  <si>
    <t>070331</t>
  </si>
  <si>
    <t>幡多郡　大月町</t>
  </si>
  <si>
    <t>39424</t>
  </si>
  <si>
    <t>いわき建設事務所　鮫川水系ダム管理事務所</t>
  </si>
  <si>
    <t>070332</t>
  </si>
  <si>
    <t>幡多郡　三原村</t>
  </si>
  <si>
    <t>39427</t>
  </si>
  <si>
    <t>いわき建設事務所　小玉ダム管理所</t>
  </si>
  <si>
    <t>070333</t>
  </si>
  <si>
    <t>幡多郡　黒潮町</t>
  </si>
  <si>
    <t>39428</t>
  </si>
  <si>
    <t>相馬港湾建設事務所</t>
  </si>
  <si>
    <t>070310</t>
  </si>
  <si>
    <t>40100</t>
  </si>
  <si>
    <t>小名浜港湾建設事務所</t>
  </si>
  <si>
    <t>070311</t>
  </si>
  <si>
    <t>北九州市　門司区</t>
  </si>
  <si>
    <t>40101</t>
  </si>
  <si>
    <t>福島空港事務所</t>
  </si>
  <si>
    <t>070312</t>
  </si>
  <si>
    <t>北九州市　若松区</t>
  </si>
  <si>
    <t>40103</t>
  </si>
  <si>
    <t>県北流域下水道建設事務所</t>
  </si>
  <si>
    <t>070314</t>
  </si>
  <si>
    <t>北九州市　戸畑区</t>
  </si>
  <si>
    <t>40105</t>
  </si>
  <si>
    <t>県中流域下水道建設事務所</t>
  </si>
  <si>
    <t>070315</t>
  </si>
  <si>
    <t>北九州市　小倉北区</t>
  </si>
  <si>
    <t>40106</t>
  </si>
  <si>
    <t>070700</t>
  </si>
  <si>
    <t>北九州市　小倉南区</t>
  </si>
  <si>
    <t>40107</t>
  </si>
  <si>
    <t>福島県土地開発公社</t>
  </si>
  <si>
    <t>070801</t>
  </si>
  <si>
    <t>北九州市　八幡東区</t>
  </si>
  <si>
    <t>40108</t>
  </si>
  <si>
    <t>福島県道路公社</t>
  </si>
  <si>
    <t>070803</t>
  </si>
  <si>
    <t>北九州市　八幡西区</t>
  </si>
  <si>
    <t>40109</t>
  </si>
  <si>
    <t>（公財）福島県下水道公社</t>
  </si>
  <si>
    <t>070806</t>
  </si>
  <si>
    <t>40130</t>
  </si>
  <si>
    <t>070804</t>
  </si>
  <si>
    <t>福岡市　東区</t>
  </si>
  <si>
    <t>40131</t>
  </si>
  <si>
    <t>070805</t>
  </si>
  <si>
    <t>福岡市　博多区</t>
  </si>
  <si>
    <t>40132</t>
  </si>
  <si>
    <t>070807</t>
  </si>
  <si>
    <t>福岡市　中央区</t>
  </si>
  <si>
    <t>40133</t>
  </si>
  <si>
    <t>070808</t>
  </si>
  <si>
    <t>福岡市　南区</t>
  </si>
  <si>
    <t>40134</t>
  </si>
  <si>
    <t>070999</t>
  </si>
  <si>
    <t>福岡市　西区</t>
  </si>
  <si>
    <t>40135</t>
  </si>
  <si>
    <t>080101</t>
  </si>
  <si>
    <t>福岡市　城南区</t>
  </si>
  <si>
    <t>40136</t>
  </si>
  <si>
    <t>080102</t>
  </si>
  <si>
    <t>福岡市　早良区</t>
  </si>
  <si>
    <t>40137</t>
  </si>
  <si>
    <t>080103</t>
  </si>
  <si>
    <t>大牟田市</t>
  </si>
  <si>
    <t>40202</t>
  </si>
  <si>
    <t>080104</t>
  </si>
  <si>
    <t>久留米市</t>
  </si>
  <si>
    <t>40203</t>
  </si>
  <si>
    <t>080106</t>
  </si>
  <si>
    <t>直方市</t>
  </si>
  <si>
    <t>40204</t>
  </si>
  <si>
    <t>080107</t>
  </si>
  <si>
    <t>飯塚市</t>
  </si>
  <si>
    <t>40205</t>
  </si>
  <si>
    <t>080109</t>
  </si>
  <si>
    <t>田川市</t>
  </si>
  <si>
    <t>40206</t>
  </si>
  <si>
    <t>土木部営繕課</t>
  </si>
  <si>
    <t>080113</t>
  </si>
  <si>
    <t>柳川市</t>
  </si>
  <si>
    <t>40207</t>
  </si>
  <si>
    <t>土木部都市局住宅課</t>
  </si>
  <si>
    <t>080114</t>
  </si>
  <si>
    <t>八女市</t>
  </si>
  <si>
    <t>40210</t>
  </si>
  <si>
    <t>筑後市</t>
  </si>
  <si>
    <t>40211</t>
  </si>
  <si>
    <t>会計事務局</t>
  </si>
  <si>
    <t>080110</t>
  </si>
  <si>
    <t>大川市</t>
  </si>
  <si>
    <t>40212</t>
  </si>
  <si>
    <t>080111</t>
  </si>
  <si>
    <t>行橋市</t>
  </si>
  <si>
    <t>40213</t>
  </si>
  <si>
    <t>080112</t>
  </si>
  <si>
    <t>豊前市</t>
  </si>
  <si>
    <t>40214</t>
  </si>
  <si>
    <t>県北県民センター</t>
  </si>
  <si>
    <t>080201</t>
  </si>
  <si>
    <t>中間市</t>
  </si>
  <si>
    <t>40215</t>
  </si>
  <si>
    <t>鹿行県民センター</t>
  </si>
  <si>
    <t>080202</t>
  </si>
  <si>
    <t>小郡市</t>
  </si>
  <si>
    <t>40216</t>
  </si>
  <si>
    <t>県南県民センター</t>
  </si>
  <si>
    <t>080203</t>
  </si>
  <si>
    <t>筑紫野市</t>
  </si>
  <si>
    <t>40217</t>
  </si>
  <si>
    <t>県西県民センター</t>
  </si>
  <si>
    <t>080204</t>
  </si>
  <si>
    <t>春日市</t>
  </si>
  <si>
    <t>40218</t>
  </si>
  <si>
    <t>県北農林事務所　企画調整部門</t>
  </si>
  <si>
    <t>080310</t>
  </si>
  <si>
    <t>大野城市</t>
  </si>
  <si>
    <t>40219</t>
  </si>
  <si>
    <t>県北農林事務所　経営・普及部門</t>
  </si>
  <si>
    <t>080311</t>
  </si>
  <si>
    <t>宗像市</t>
  </si>
  <si>
    <t>40220</t>
  </si>
  <si>
    <t>県北農林事務所　土地改良部門</t>
  </si>
  <si>
    <t>080302</t>
  </si>
  <si>
    <t>太宰府市</t>
  </si>
  <si>
    <t>40221</t>
  </si>
  <si>
    <t>県北農林事務所　高萩土地改良事務所</t>
  </si>
  <si>
    <t>080303</t>
  </si>
  <si>
    <t>古賀市</t>
  </si>
  <si>
    <t>40223</t>
  </si>
  <si>
    <t>県北農林事務所　林務部門</t>
  </si>
  <si>
    <t>080313</t>
  </si>
  <si>
    <t>福津市</t>
  </si>
  <si>
    <t>40224</t>
  </si>
  <si>
    <t>県央農林事務所　企画調整部門</t>
  </si>
  <si>
    <t>080314</t>
  </si>
  <si>
    <t>うきは市</t>
  </si>
  <si>
    <t>40225</t>
  </si>
  <si>
    <t>県央農林事務所　経営・普及部門</t>
  </si>
  <si>
    <t>080315</t>
  </si>
  <si>
    <t>宮若市</t>
  </si>
  <si>
    <t>40226</t>
  </si>
  <si>
    <t>県央農林事務所　笠間地域農業改良普及センター</t>
  </si>
  <si>
    <t>080316</t>
  </si>
  <si>
    <t>嘉麻市</t>
  </si>
  <si>
    <t>40227</t>
  </si>
  <si>
    <t>県央農林事務所　土地改良部門</t>
  </si>
  <si>
    <t>080301</t>
  </si>
  <si>
    <t>朝倉市</t>
  </si>
  <si>
    <t>40228</t>
  </si>
  <si>
    <t>鹿行農林事務所　企画調整部門</t>
  </si>
  <si>
    <t>080317</t>
  </si>
  <si>
    <t>みやま市</t>
  </si>
  <si>
    <t>40229</t>
  </si>
  <si>
    <t>鹿行農林事務所　経営・普及部門</t>
  </si>
  <si>
    <t>080318</t>
  </si>
  <si>
    <t>糸島市</t>
  </si>
  <si>
    <t>40230</t>
  </si>
  <si>
    <t>鹿行農林事務所　行方地域農業改良普及センター</t>
  </si>
  <si>
    <t>080319</t>
  </si>
  <si>
    <t>筑紫郡　那珂川町</t>
  </si>
  <si>
    <t>40305</t>
  </si>
  <si>
    <t>鹿行農林事務所　土地改良部門</t>
  </si>
  <si>
    <t>080304</t>
  </si>
  <si>
    <t>糟屋郡　宇美町</t>
  </si>
  <si>
    <t>40341</t>
  </si>
  <si>
    <t>県南農林事務所　企画調整部門</t>
  </si>
  <si>
    <t>080320</t>
  </si>
  <si>
    <t>糟屋郡　篠栗町</t>
  </si>
  <si>
    <t>40342</t>
  </si>
  <si>
    <t>県南農林事務所　経営・普及部門</t>
  </si>
  <si>
    <t>080321</t>
  </si>
  <si>
    <t>糟屋郡　志免町</t>
  </si>
  <si>
    <t>40343</t>
  </si>
  <si>
    <t>県南農林事務所　稲敷地域農業改良普及センター</t>
  </si>
  <si>
    <t>080322</t>
  </si>
  <si>
    <t>糟屋郡　須惠町</t>
  </si>
  <si>
    <t>40344</t>
  </si>
  <si>
    <t>県南農林事務所　つくば地域農業改良普及センター</t>
  </si>
  <si>
    <t>080323</t>
  </si>
  <si>
    <t>糟屋郡　新宮町</t>
  </si>
  <si>
    <t>40345</t>
  </si>
  <si>
    <t>県南農林事務所　土地改良部門</t>
  </si>
  <si>
    <t>080306</t>
  </si>
  <si>
    <t>糟屋郡　久山町</t>
  </si>
  <si>
    <t>40348</t>
  </si>
  <si>
    <t>県南農林事務所　稲敷土地改良事務所</t>
  </si>
  <si>
    <t>080305</t>
  </si>
  <si>
    <t>糟屋郡　粕屋町</t>
  </si>
  <si>
    <t>40349</t>
  </si>
  <si>
    <t>県西農林事務所　企画調整部門</t>
  </si>
  <si>
    <t>080324</t>
  </si>
  <si>
    <t>遠賀郡　芦屋町</t>
  </si>
  <si>
    <t>40381</t>
  </si>
  <si>
    <t>県西農林事務所　経営・普及部門</t>
  </si>
  <si>
    <t>080325</t>
  </si>
  <si>
    <t>遠賀郡　水巻町</t>
  </si>
  <si>
    <t>40382</t>
  </si>
  <si>
    <t>県西農林事務所　結城地域農業改良普及センター</t>
  </si>
  <si>
    <t>080326</t>
  </si>
  <si>
    <t>遠賀郡　岡垣町</t>
  </si>
  <si>
    <t>40383</t>
  </si>
  <si>
    <t>県西農林事務所　坂東地域農業改良普及センター</t>
  </si>
  <si>
    <t>080327</t>
  </si>
  <si>
    <t>遠賀郡　遠賀町</t>
  </si>
  <si>
    <t>40384</t>
  </si>
  <si>
    <t>県西農林事務所　土地改良部門</t>
  </si>
  <si>
    <t>080307</t>
  </si>
  <si>
    <t>鞍手郡　小竹町</t>
  </si>
  <si>
    <t>40401</t>
  </si>
  <si>
    <t>県西農林事務所　土地改良部門霞ヶ浦用水推進課</t>
  </si>
  <si>
    <t>080309</t>
  </si>
  <si>
    <t>鞍手郡　鞍手町</t>
  </si>
  <si>
    <t>40402</t>
  </si>
  <si>
    <t>県西農林事務所　境土地改良事務所</t>
  </si>
  <si>
    <t>080308</t>
  </si>
  <si>
    <t>嘉穂郡　桂川町</t>
  </si>
  <si>
    <t>40421</t>
  </si>
  <si>
    <t>水戸土木事務所</t>
  </si>
  <si>
    <t>080401</t>
  </si>
  <si>
    <t>朝倉郡　筑前町</t>
  </si>
  <si>
    <t>40447</t>
  </si>
  <si>
    <t>常陸大宮土木事務所</t>
  </si>
  <si>
    <t>080402</t>
  </si>
  <si>
    <t>朝倉郡　東峰村</t>
  </si>
  <si>
    <t>40448</t>
  </si>
  <si>
    <t>常陸大宮土木事務所大子工務所</t>
  </si>
  <si>
    <t>080403</t>
  </si>
  <si>
    <t>三井郡　大刀洗町</t>
  </si>
  <si>
    <t>40503</t>
  </si>
  <si>
    <t>潮来土木事務所</t>
  </si>
  <si>
    <t>080407</t>
  </si>
  <si>
    <t>三潴郡　大木町</t>
  </si>
  <si>
    <t>40522</t>
  </si>
  <si>
    <t>土浦土木事務所</t>
  </si>
  <si>
    <t>080409</t>
  </si>
  <si>
    <t>八女郡　広川町</t>
  </si>
  <si>
    <t>40544</t>
  </si>
  <si>
    <t>土浦土木事務所　つくば支所</t>
  </si>
  <si>
    <t>080424</t>
  </si>
  <si>
    <t>田川郡　香春町</t>
  </si>
  <si>
    <t>40601</t>
  </si>
  <si>
    <t>筑西土木事務所</t>
  </si>
  <si>
    <t>080410</t>
  </si>
  <si>
    <t>田川郡　添田町</t>
  </si>
  <si>
    <t>40602</t>
  </si>
  <si>
    <t>常陸太田工事事務所</t>
  </si>
  <si>
    <t>080404</t>
  </si>
  <si>
    <t>田川郡　糸田町</t>
  </si>
  <si>
    <t>40604</t>
  </si>
  <si>
    <t>高萩工事事務所</t>
  </si>
  <si>
    <t>080405</t>
  </si>
  <si>
    <t>田川郡　川崎町</t>
  </si>
  <si>
    <t>40605</t>
  </si>
  <si>
    <t>鉾田工事事務所</t>
  </si>
  <si>
    <t>080406</t>
  </si>
  <si>
    <t>田川郡　大任町</t>
  </si>
  <si>
    <t>40608</t>
  </si>
  <si>
    <t>竜ケ崎工事事務所</t>
  </si>
  <si>
    <t>080408</t>
  </si>
  <si>
    <t>田川郡　赤村</t>
  </si>
  <si>
    <t>40609</t>
  </si>
  <si>
    <t>常総工事事務所</t>
  </si>
  <si>
    <t>080411</t>
  </si>
  <si>
    <t>田川郡　福智町</t>
  </si>
  <si>
    <t>40610</t>
  </si>
  <si>
    <t>境工事事務所</t>
  </si>
  <si>
    <t>080412</t>
  </si>
  <si>
    <t>京都郡　苅田町</t>
  </si>
  <si>
    <t>40621</t>
  </si>
  <si>
    <t>茨城港湾事務所</t>
  </si>
  <si>
    <t>080423</t>
  </si>
  <si>
    <t>京都郡　みやこ町</t>
  </si>
  <si>
    <t>40625</t>
  </si>
  <si>
    <t>茨城港湾事務所日立港区事業所</t>
  </si>
  <si>
    <t>080413</t>
  </si>
  <si>
    <t>築上郡　吉富町</t>
  </si>
  <si>
    <t>40642</t>
  </si>
  <si>
    <t>茨城港湾事務所大洗港区事業所</t>
  </si>
  <si>
    <t>080414</t>
  </si>
  <si>
    <t>築上郡　上毛町</t>
  </si>
  <si>
    <t>40646</t>
  </si>
  <si>
    <t>鹿島港湾事務所</t>
  </si>
  <si>
    <t>080415</t>
  </si>
  <si>
    <t>築上郡　築上町</t>
  </si>
  <si>
    <t>40647</t>
  </si>
  <si>
    <t>鹿島下水道事務所</t>
  </si>
  <si>
    <t>080416</t>
  </si>
  <si>
    <t>佐賀市</t>
  </si>
  <si>
    <t>41201</t>
  </si>
  <si>
    <t>流域下水道事務所</t>
  </si>
  <si>
    <t>080426</t>
  </si>
  <si>
    <t>唐津市</t>
  </si>
  <si>
    <t>41202</t>
  </si>
  <si>
    <t>流域下水道事務所　霞ケ浦浄化センター</t>
  </si>
  <si>
    <t>080418</t>
  </si>
  <si>
    <t>鳥栖市</t>
  </si>
  <si>
    <t>41203</t>
  </si>
  <si>
    <t>流域下水道事務所　利根浄化センター</t>
  </si>
  <si>
    <t>080419</t>
  </si>
  <si>
    <t>多久市</t>
  </si>
  <si>
    <t>41204</t>
  </si>
  <si>
    <t>流域下水道事務所　那珂久慈浄化センター</t>
  </si>
  <si>
    <t>080417</t>
  </si>
  <si>
    <t>伊万里市</t>
  </si>
  <si>
    <t>41205</t>
  </si>
  <si>
    <t>流域下水道事務所　県西浄化センター</t>
  </si>
  <si>
    <t>080420</t>
  </si>
  <si>
    <t>武雄市</t>
  </si>
  <si>
    <t>41206</t>
  </si>
  <si>
    <t>080700</t>
  </si>
  <si>
    <t>鹿島市</t>
  </si>
  <si>
    <t>41207</t>
  </si>
  <si>
    <t>県南水道事務所</t>
  </si>
  <si>
    <t>080703</t>
  </si>
  <si>
    <t>小城市</t>
  </si>
  <si>
    <t>41208</t>
  </si>
  <si>
    <t>利根川浄水場</t>
  </si>
  <si>
    <t>080706</t>
  </si>
  <si>
    <t>嬉野市</t>
  </si>
  <si>
    <t>41209</t>
  </si>
  <si>
    <t>阿見浄水場</t>
  </si>
  <si>
    <t>080711</t>
  </si>
  <si>
    <t>神埼市</t>
  </si>
  <si>
    <t>41210</t>
  </si>
  <si>
    <t>鹿行水道事務所</t>
  </si>
  <si>
    <t>080702</t>
  </si>
  <si>
    <t>神埼郡　吉野ヶ里町</t>
  </si>
  <si>
    <t>41327</t>
  </si>
  <si>
    <t>鰐川浄水場</t>
  </si>
  <si>
    <t>080710</t>
  </si>
  <si>
    <t>三養基郡　基山町</t>
  </si>
  <si>
    <t>41341</t>
  </si>
  <si>
    <t>県西水道事務所</t>
  </si>
  <si>
    <t>080704</t>
  </si>
  <si>
    <t>三養基郡　上峰町</t>
  </si>
  <si>
    <t>41345</t>
  </si>
  <si>
    <t>新治浄水場</t>
  </si>
  <si>
    <t>080707</t>
  </si>
  <si>
    <t>三養基郡　みやき町</t>
  </si>
  <si>
    <t>41346</t>
  </si>
  <si>
    <t>水海道浄水場</t>
  </si>
  <si>
    <t>080709</t>
  </si>
  <si>
    <t>東松浦郡　玄海町</t>
  </si>
  <si>
    <t>41387</t>
  </si>
  <si>
    <t>県中央水道事務所</t>
  </si>
  <si>
    <t>080701</t>
  </si>
  <si>
    <t>西松浦郡　有田町</t>
  </si>
  <si>
    <t>41401</t>
  </si>
  <si>
    <t>涸沼川浄水場</t>
  </si>
  <si>
    <t>080708</t>
  </si>
  <si>
    <t>杵島郡　大町町</t>
  </si>
  <si>
    <t>41423</t>
  </si>
  <si>
    <t>那珂川浄水場</t>
  </si>
  <si>
    <t>080713</t>
  </si>
  <si>
    <t>杵島郡　江北町</t>
  </si>
  <si>
    <t>41424</t>
  </si>
  <si>
    <t>水質管理センター</t>
  </si>
  <si>
    <t>080712</t>
  </si>
  <si>
    <t>杵島郡　白石町</t>
  </si>
  <si>
    <t>41425</t>
  </si>
  <si>
    <t>（公財）茨城県開発公社</t>
  </si>
  <si>
    <t>080801</t>
  </si>
  <si>
    <t>藤津郡　太良町</t>
  </si>
  <si>
    <t>41441</t>
  </si>
  <si>
    <t>茨城県道路公社</t>
  </si>
  <si>
    <t>080803</t>
  </si>
  <si>
    <t>長崎市</t>
  </si>
  <si>
    <t>42201</t>
  </si>
  <si>
    <t>080804</t>
  </si>
  <si>
    <t>佐世保市</t>
  </si>
  <si>
    <t>42202</t>
  </si>
  <si>
    <t>080805</t>
  </si>
  <si>
    <t>島原市</t>
  </si>
  <si>
    <t>42203</t>
  </si>
  <si>
    <t>080806</t>
  </si>
  <si>
    <t>諫早市</t>
  </si>
  <si>
    <t>42204</t>
  </si>
  <si>
    <t>080807</t>
  </si>
  <si>
    <t>大村市</t>
  </si>
  <si>
    <t>42205</t>
  </si>
  <si>
    <t>080808</t>
  </si>
  <si>
    <t>平戸市</t>
  </si>
  <si>
    <t>42207</t>
  </si>
  <si>
    <t>080999</t>
  </si>
  <si>
    <t>松浦市</t>
  </si>
  <si>
    <t>42208</t>
  </si>
  <si>
    <t>090114</t>
  </si>
  <si>
    <t>対馬市</t>
  </si>
  <si>
    <t>42209</t>
  </si>
  <si>
    <t>経営管理部</t>
  </si>
  <si>
    <t>090101</t>
  </si>
  <si>
    <t>壱岐市</t>
  </si>
  <si>
    <t>42210</t>
  </si>
  <si>
    <t>県民生活部</t>
  </si>
  <si>
    <t>090103</t>
  </si>
  <si>
    <t>五島市</t>
  </si>
  <si>
    <t>42211</t>
  </si>
  <si>
    <t>環境森林部</t>
  </si>
  <si>
    <t>090107</t>
  </si>
  <si>
    <t>西海市</t>
  </si>
  <si>
    <t>42212</t>
  </si>
  <si>
    <t>090104</t>
  </si>
  <si>
    <t>雲仙市</t>
  </si>
  <si>
    <t>42213</t>
  </si>
  <si>
    <t>産業労働観光部</t>
  </si>
  <si>
    <t>090105</t>
  </si>
  <si>
    <t>南島原市</t>
  </si>
  <si>
    <t>42214</t>
  </si>
  <si>
    <t>090106</t>
  </si>
  <si>
    <t>西彼杵郡　長与町</t>
  </si>
  <si>
    <t>42307</t>
  </si>
  <si>
    <t>090108</t>
  </si>
  <si>
    <t>西彼杵郡　時津町</t>
  </si>
  <si>
    <t>42308</t>
  </si>
  <si>
    <t>県土整備部住宅課</t>
  </si>
  <si>
    <t>090112</t>
  </si>
  <si>
    <t>東彼杵郡　東彼杵町</t>
  </si>
  <si>
    <t>42321</t>
  </si>
  <si>
    <t>県土整備部建築課</t>
  </si>
  <si>
    <t>090113</t>
  </si>
  <si>
    <t>東彼杵郡　川棚町</t>
  </si>
  <si>
    <t>42322</t>
  </si>
  <si>
    <t>会計局</t>
  </si>
  <si>
    <t>090109</t>
  </si>
  <si>
    <t>東彼杵郡　波佐見町</t>
  </si>
  <si>
    <t>42323</t>
  </si>
  <si>
    <t>090110</t>
  </si>
  <si>
    <t>北松浦郡　小値賀町</t>
  </si>
  <si>
    <t>42383</t>
  </si>
  <si>
    <t>090111</t>
  </si>
  <si>
    <t>北松浦郡　佐々町</t>
  </si>
  <si>
    <t>42391</t>
  </si>
  <si>
    <t>県西環境森林事務所</t>
  </si>
  <si>
    <t>090402</t>
  </si>
  <si>
    <t>南松浦郡　新上五島町</t>
  </si>
  <si>
    <t>42411</t>
  </si>
  <si>
    <t>県東環境森林事務所</t>
  </si>
  <si>
    <t>090401</t>
  </si>
  <si>
    <t>43100</t>
  </si>
  <si>
    <t>県北環境森林事務所</t>
  </si>
  <si>
    <t>090405</t>
  </si>
  <si>
    <t>熊本市　中央区</t>
  </si>
  <si>
    <t>43101</t>
  </si>
  <si>
    <t>県南環境森林事務所</t>
  </si>
  <si>
    <t>090407</t>
  </si>
  <si>
    <t>熊本市　東区</t>
  </si>
  <si>
    <t>43102</t>
  </si>
  <si>
    <t>矢板森林管理事務所</t>
  </si>
  <si>
    <t>090404</t>
  </si>
  <si>
    <t>熊本市　西区</t>
  </si>
  <si>
    <t>43103</t>
  </si>
  <si>
    <t>小山環境管理事務所</t>
  </si>
  <si>
    <t>090411</t>
  </si>
  <si>
    <t>熊本市　南区</t>
  </si>
  <si>
    <t>43104</t>
  </si>
  <si>
    <t>林業センター</t>
  </si>
  <si>
    <t>090410</t>
  </si>
  <si>
    <t>熊本市　北区</t>
  </si>
  <si>
    <t>43105</t>
  </si>
  <si>
    <t>河内農業振興事務所</t>
  </si>
  <si>
    <t>090301</t>
  </si>
  <si>
    <t>八代市</t>
  </si>
  <si>
    <t>43202</t>
  </si>
  <si>
    <t>上都賀農業振興事務所</t>
  </si>
  <si>
    <t>090302</t>
  </si>
  <si>
    <t>人吉市</t>
  </si>
  <si>
    <t>43203</t>
  </si>
  <si>
    <t>芳賀農業振興事務所</t>
  </si>
  <si>
    <t>090303</t>
  </si>
  <si>
    <t>荒尾市</t>
  </si>
  <si>
    <t>43204</t>
  </si>
  <si>
    <t>下都賀農業振興事務所</t>
  </si>
  <si>
    <t>090304</t>
  </si>
  <si>
    <t>水俣市</t>
  </si>
  <si>
    <t>43205</t>
  </si>
  <si>
    <t>塩谷南那須農業振興事務所</t>
  </si>
  <si>
    <t>090305</t>
  </si>
  <si>
    <t>玉名市</t>
  </si>
  <si>
    <t>43206</t>
  </si>
  <si>
    <t>那須農業振興事務所</t>
  </si>
  <si>
    <t>090306</t>
  </si>
  <si>
    <t>山鹿市</t>
  </si>
  <si>
    <t>43208</t>
  </si>
  <si>
    <t>那須農業振興事務所　那須広域ダム管理支所</t>
  </si>
  <si>
    <t>090311</t>
  </si>
  <si>
    <t>菊池市</t>
  </si>
  <si>
    <t>43210</t>
  </si>
  <si>
    <t>安足農業振興事務所</t>
  </si>
  <si>
    <t>090308</t>
  </si>
  <si>
    <t>宇土市</t>
  </si>
  <si>
    <t>43211</t>
  </si>
  <si>
    <t>農業試験場</t>
  </si>
  <si>
    <t>090309</t>
  </si>
  <si>
    <t>上天草市</t>
  </si>
  <si>
    <t>43212</t>
  </si>
  <si>
    <t>農業大学校</t>
  </si>
  <si>
    <t>090310</t>
  </si>
  <si>
    <t>宇城市</t>
  </si>
  <si>
    <t>43213</t>
  </si>
  <si>
    <t>宇都宮土木事務所</t>
  </si>
  <si>
    <t>090501</t>
  </si>
  <si>
    <t>阿蘇市</t>
  </si>
  <si>
    <t>43214</t>
  </si>
  <si>
    <t>鹿沼土木事務所</t>
  </si>
  <si>
    <t>090502</t>
  </si>
  <si>
    <t>天草市</t>
  </si>
  <si>
    <t>43215</t>
  </si>
  <si>
    <t>日光土木事務所</t>
  </si>
  <si>
    <t>090503</t>
  </si>
  <si>
    <t>合志市</t>
  </si>
  <si>
    <t>43216</t>
  </si>
  <si>
    <t>真岡土木事務所</t>
  </si>
  <si>
    <t>090504</t>
  </si>
  <si>
    <t>下益城郡　美里町</t>
  </si>
  <si>
    <t>43348</t>
  </si>
  <si>
    <t>栃木土木事務所</t>
  </si>
  <si>
    <t>090505</t>
  </si>
  <si>
    <t>玉名郡　玉東町</t>
  </si>
  <si>
    <t>43364</t>
  </si>
  <si>
    <t>矢板土木事務所</t>
  </si>
  <si>
    <t>090506</t>
  </si>
  <si>
    <t>玉名郡　南関町</t>
  </si>
  <si>
    <t>43367</t>
  </si>
  <si>
    <t>大田原土木事務所</t>
  </si>
  <si>
    <t>090507</t>
  </si>
  <si>
    <t>玉名郡　長洲町</t>
  </si>
  <si>
    <t>43368</t>
  </si>
  <si>
    <t>烏山土木事務所</t>
  </si>
  <si>
    <t>090508</t>
  </si>
  <si>
    <t>玉名郡　和水町</t>
  </si>
  <si>
    <t>43369</t>
  </si>
  <si>
    <t>安足土木事務所</t>
  </si>
  <si>
    <t>090510</t>
  </si>
  <si>
    <t>菊池郡　大津町</t>
  </si>
  <si>
    <t>43403</t>
  </si>
  <si>
    <t>下水道管理事務所</t>
  </si>
  <si>
    <t>090511</t>
  </si>
  <si>
    <t>菊池郡　菊陽町</t>
  </si>
  <si>
    <t>43404</t>
  </si>
  <si>
    <t>公園事務所</t>
  </si>
  <si>
    <t>090512</t>
  </si>
  <si>
    <t>阿蘇郡　南小国町</t>
  </si>
  <si>
    <t>43423</t>
  </si>
  <si>
    <t>090700</t>
  </si>
  <si>
    <t>阿蘇郡　小国町</t>
  </si>
  <si>
    <t>43424</t>
  </si>
  <si>
    <t>今市発電管理事務所</t>
  </si>
  <si>
    <t>090703</t>
  </si>
  <si>
    <t>阿蘇郡　産山村</t>
  </si>
  <si>
    <t>43425</t>
  </si>
  <si>
    <t>北那須水道事務所</t>
  </si>
  <si>
    <t>090701</t>
  </si>
  <si>
    <t>阿蘇郡　高森町</t>
  </si>
  <si>
    <t>43428</t>
  </si>
  <si>
    <t>鬼怒水道事務所</t>
  </si>
  <si>
    <t>090702</t>
  </si>
  <si>
    <t>阿蘇郡　西原村</t>
  </si>
  <si>
    <t>43432</t>
  </si>
  <si>
    <t>栃木県土地開発公社</t>
  </si>
  <si>
    <t>090801</t>
  </si>
  <si>
    <t>阿蘇郡　南阿蘇村</t>
  </si>
  <si>
    <t>43433</t>
  </si>
  <si>
    <t>栃木県住宅供給公社</t>
  </si>
  <si>
    <t>090802</t>
  </si>
  <si>
    <t>上益城郡　御船町</t>
  </si>
  <si>
    <t>43441</t>
  </si>
  <si>
    <t>栃木県道路公社</t>
  </si>
  <si>
    <t>090803</t>
  </si>
  <si>
    <t>上益城郡　嘉島町</t>
  </si>
  <si>
    <t>43442</t>
  </si>
  <si>
    <t>090804</t>
  </si>
  <si>
    <t>上益城郡　益城町</t>
  </si>
  <si>
    <t>43443</t>
  </si>
  <si>
    <t>090805</t>
  </si>
  <si>
    <t>上益城郡　甲佐町</t>
  </si>
  <si>
    <t>43444</t>
  </si>
  <si>
    <t>090806</t>
  </si>
  <si>
    <t>上益城郡　山都町</t>
  </si>
  <si>
    <t>43447</t>
  </si>
  <si>
    <t>090807</t>
  </si>
  <si>
    <t>八代郡　氷川町</t>
  </si>
  <si>
    <t>43468</t>
  </si>
  <si>
    <t>090808</t>
  </si>
  <si>
    <t>葦北郡　芦北町</t>
  </si>
  <si>
    <t>43482</t>
  </si>
  <si>
    <t>090999</t>
  </si>
  <si>
    <t>葦北郡　津奈木町</t>
  </si>
  <si>
    <t>43484</t>
  </si>
  <si>
    <t>球磨郡　錦町</t>
  </si>
  <si>
    <t>43501</t>
  </si>
  <si>
    <t>球磨郡　多良木町</t>
  </si>
  <si>
    <t>43505</t>
  </si>
  <si>
    <t>生活文化スポーツ部</t>
  </si>
  <si>
    <t>球磨郡　湯前町</t>
  </si>
  <si>
    <t>43506</t>
  </si>
  <si>
    <t>こども未来部</t>
  </si>
  <si>
    <t>球磨郡　水上村</t>
  </si>
  <si>
    <t>43507</t>
  </si>
  <si>
    <t>球磨郡　相良村</t>
  </si>
  <si>
    <t>43510</t>
  </si>
  <si>
    <t>球磨郡　五木村</t>
  </si>
  <si>
    <t>43511</t>
  </si>
  <si>
    <t>球磨郡　山江村</t>
  </si>
  <si>
    <t>43512</t>
  </si>
  <si>
    <t>産業経済部</t>
  </si>
  <si>
    <t>球磨郡　球磨村</t>
  </si>
  <si>
    <t>43513</t>
  </si>
  <si>
    <t>球磨郡　あさぎり町</t>
  </si>
  <si>
    <t>43514</t>
  </si>
  <si>
    <t>天草郡　苓北町</t>
  </si>
  <si>
    <t>43531</t>
  </si>
  <si>
    <t>大分市</t>
  </si>
  <si>
    <t>44201</t>
  </si>
  <si>
    <t>別府市</t>
  </si>
  <si>
    <t>44202</t>
  </si>
  <si>
    <t>中津市</t>
  </si>
  <si>
    <t>44203</t>
  </si>
  <si>
    <t>中部環境事務所</t>
  </si>
  <si>
    <t>日田市</t>
  </si>
  <si>
    <t>44204</t>
  </si>
  <si>
    <t>渋川森林事務所</t>
  </si>
  <si>
    <t>佐伯市</t>
  </si>
  <si>
    <t>44205</t>
  </si>
  <si>
    <t>西部環境森林事務所</t>
  </si>
  <si>
    <t>臼杵市</t>
  </si>
  <si>
    <t>44206</t>
  </si>
  <si>
    <t>藤岡森林事務所</t>
  </si>
  <si>
    <t>津久見市</t>
  </si>
  <si>
    <t>44207</t>
  </si>
  <si>
    <t>富岡森林事務所</t>
  </si>
  <si>
    <t>竹田市</t>
  </si>
  <si>
    <t>44208</t>
  </si>
  <si>
    <t>吾妻環境森林事務所</t>
  </si>
  <si>
    <t>豊後高田市</t>
  </si>
  <si>
    <t>44209</t>
  </si>
  <si>
    <t>利根沼田環境森林事務所</t>
  </si>
  <si>
    <t>杵築市</t>
  </si>
  <si>
    <t>44210</t>
  </si>
  <si>
    <t>東部環境事務所</t>
  </si>
  <si>
    <t>宇佐市</t>
  </si>
  <si>
    <t>44211</t>
  </si>
  <si>
    <t>桐生森林事務所</t>
  </si>
  <si>
    <t>豊後大野市</t>
  </si>
  <si>
    <t>44212</t>
  </si>
  <si>
    <t>中部農業事務所</t>
  </si>
  <si>
    <t>由布市</t>
  </si>
  <si>
    <t>44213</t>
  </si>
  <si>
    <t>西部農業事務所</t>
  </si>
  <si>
    <t>国東市</t>
  </si>
  <si>
    <t>44214</t>
  </si>
  <si>
    <t>吾妻農業事務所</t>
  </si>
  <si>
    <t>東国東郡　姫島村</t>
  </si>
  <si>
    <t>44322</t>
  </si>
  <si>
    <t>利根沼田農業事務所</t>
  </si>
  <si>
    <t>速見郡　日出町</t>
  </si>
  <si>
    <t>44341</t>
  </si>
  <si>
    <t>東部農業事務所</t>
  </si>
  <si>
    <t>玖珠郡　九重町</t>
  </si>
  <si>
    <t>44461</t>
  </si>
  <si>
    <t>前橋土木事務所</t>
  </si>
  <si>
    <t>玖珠郡　玖珠町</t>
  </si>
  <si>
    <t>44462</t>
  </si>
  <si>
    <t>渋川土木事務所</t>
  </si>
  <si>
    <t>宮崎市</t>
  </si>
  <si>
    <t>45201</t>
  </si>
  <si>
    <t>伊勢崎土木事務所</t>
  </si>
  <si>
    <t>都城市</t>
  </si>
  <si>
    <t>45202</t>
  </si>
  <si>
    <t>高崎土木事務所</t>
  </si>
  <si>
    <t>延岡市</t>
  </si>
  <si>
    <t>45203</t>
  </si>
  <si>
    <t>安中土木事務所</t>
  </si>
  <si>
    <t>日南市</t>
  </si>
  <si>
    <t>45204</t>
  </si>
  <si>
    <t>藤岡土木事務所</t>
  </si>
  <si>
    <t>小林市</t>
  </si>
  <si>
    <t>45205</t>
  </si>
  <si>
    <t>富岡土木事務所</t>
  </si>
  <si>
    <t>日向市</t>
  </si>
  <si>
    <t>45206</t>
  </si>
  <si>
    <t>中之条土木事務所</t>
  </si>
  <si>
    <t>串間市</t>
  </si>
  <si>
    <t>45207</t>
  </si>
  <si>
    <t>沼田土木事務所</t>
  </si>
  <si>
    <t>西都市</t>
  </si>
  <si>
    <t>45208</t>
  </si>
  <si>
    <t>太田土木事務所</t>
  </si>
  <si>
    <t>えびの市</t>
  </si>
  <si>
    <t>45209</t>
  </si>
  <si>
    <t>桐生土木事務所</t>
  </si>
  <si>
    <t>北諸県郡　三股町</t>
  </si>
  <si>
    <t>45341</t>
  </si>
  <si>
    <t>館林土木事務所</t>
  </si>
  <si>
    <t>西諸県郡　高原町</t>
  </si>
  <si>
    <t>45361</t>
  </si>
  <si>
    <t>八ッ場ダム水源地域対策事務所</t>
  </si>
  <si>
    <t>東諸県郡　国富町</t>
  </si>
  <si>
    <t>45382</t>
  </si>
  <si>
    <t>下水道総合事務所</t>
  </si>
  <si>
    <t>東諸県郡　綾町</t>
  </si>
  <si>
    <t>45383</t>
  </si>
  <si>
    <t>上信自動車道建設事務所</t>
  </si>
  <si>
    <t>児湯郡　高鍋町</t>
  </si>
  <si>
    <t>45401</t>
  </si>
  <si>
    <t>児湯郡　新富町</t>
  </si>
  <si>
    <t>45402</t>
  </si>
  <si>
    <t>管理総合事務所</t>
  </si>
  <si>
    <t>児湯郡　西米良村</t>
  </si>
  <si>
    <t>45403</t>
  </si>
  <si>
    <t>利根発電事務所</t>
  </si>
  <si>
    <t>児湯郡　木城町</t>
  </si>
  <si>
    <t>45404</t>
  </si>
  <si>
    <t>吾妻発電事務所</t>
  </si>
  <si>
    <t>児湯郡　川南町</t>
  </si>
  <si>
    <t>45405</t>
  </si>
  <si>
    <t>坂東発電事務所</t>
  </si>
  <si>
    <t>児湯郡　都農町</t>
  </si>
  <si>
    <t>45406</t>
  </si>
  <si>
    <t>渡良瀬発電事務所</t>
  </si>
  <si>
    <t>東臼杵郡　門川町</t>
  </si>
  <si>
    <t>45421</t>
  </si>
  <si>
    <t>東臼杵郡　諸塚村</t>
  </si>
  <si>
    <t>45429</t>
  </si>
  <si>
    <t>団地総合事務所</t>
  </si>
  <si>
    <t>東臼杵郡　椎葉村</t>
  </si>
  <si>
    <t>45430</t>
  </si>
  <si>
    <t>渋川工業用水道事務所</t>
  </si>
  <si>
    <t>東臼杵郡　美郷町</t>
  </si>
  <si>
    <t>45431</t>
  </si>
  <si>
    <t>東毛工業用水道事務所</t>
  </si>
  <si>
    <t>西臼杵郡　高千穂町</t>
  </si>
  <si>
    <t>45441</t>
  </si>
  <si>
    <t>県央第一水道事務所</t>
  </si>
  <si>
    <t>西臼杵郡　日之影町</t>
  </si>
  <si>
    <t>45442</t>
  </si>
  <si>
    <t>西臼杵郡　五ヶ瀬町</t>
  </si>
  <si>
    <t>45443</t>
  </si>
  <si>
    <t>鹿児島市</t>
  </si>
  <si>
    <t>46201</t>
  </si>
  <si>
    <t>県央第二水道事務所</t>
  </si>
  <si>
    <t>鹿屋市</t>
  </si>
  <si>
    <t>46203</t>
  </si>
  <si>
    <t>水質検査センター</t>
  </si>
  <si>
    <t>枕崎市</t>
  </si>
  <si>
    <t>46204</t>
  </si>
  <si>
    <t>群馬県住宅供給公社</t>
  </si>
  <si>
    <t>阿久根市</t>
  </si>
  <si>
    <t>46206</t>
  </si>
  <si>
    <t>群馬東部水道企業団</t>
  </si>
  <si>
    <t>出水市</t>
  </si>
  <si>
    <t>46208</t>
  </si>
  <si>
    <t>指宿市</t>
  </si>
  <si>
    <t>46210</t>
  </si>
  <si>
    <t>西之表市</t>
  </si>
  <si>
    <t>46213</t>
  </si>
  <si>
    <t>垂水市</t>
  </si>
  <si>
    <t>46214</t>
  </si>
  <si>
    <t>薩摩川内市</t>
  </si>
  <si>
    <t>46215</t>
  </si>
  <si>
    <t>日置市</t>
  </si>
  <si>
    <t>46216</t>
  </si>
  <si>
    <t>曽於市</t>
  </si>
  <si>
    <t>46217</t>
  </si>
  <si>
    <t>企画財政部</t>
  </si>
  <si>
    <t>霧島市</t>
  </si>
  <si>
    <t>46218</t>
  </si>
  <si>
    <t>いちき串木野市</t>
  </si>
  <si>
    <t>46219</t>
  </si>
  <si>
    <t>総務部管財課</t>
  </si>
  <si>
    <t>南さつま市</t>
  </si>
  <si>
    <t>46220</t>
  </si>
  <si>
    <t>志布志市</t>
  </si>
  <si>
    <t>46221</t>
  </si>
  <si>
    <t>危機管理防災部</t>
  </si>
  <si>
    <t>奄美市</t>
  </si>
  <si>
    <t>46222</t>
  </si>
  <si>
    <t>環境部</t>
  </si>
  <si>
    <t>南九州市</t>
  </si>
  <si>
    <t>46223</t>
  </si>
  <si>
    <t>福祉部</t>
  </si>
  <si>
    <t>伊佐市</t>
  </si>
  <si>
    <t>46224</t>
  </si>
  <si>
    <t>保健医療部</t>
  </si>
  <si>
    <t>姶良市</t>
  </si>
  <si>
    <t>46225</t>
  </si>
  <si>
    <t>鹿児島郡　三島村</t>
  </si>
  <si>
    <t>46303</t>
  </si>
  <si>
    <t>農林部</t>
  </si>
  <si>
    <t>鹿児島郡　十島村</t>
  </si>
  <si>
    <t>46304</t>
  </si>
  <si>
    <t>薩摩郡　さつま町</t>
  </si>
  <si>
    <t>46392</t>
  </si>
  <si>
    <t>都市整備部</t>
  </si>
  <si>
    <t>出水郡　長島町</t>
  </si>
  <si>
    <t>46404</t>
  </si>
  <si>
    <t>都市整備部営繕課</t>
  </si>
  <si>
    <t>姶良郡　湧水町</t>
  </si>
  <si>
    <t>46452</t>
  </si>
  <si>
    <t>出納</t>
  </si>
  <si>
    <t>曽於郡　大崎町</t>
  </si>
  <si>
    <t>46468</t>
  </si>
  <si>
    <t>肝属郡　東串良町</t>
  </si>
  <si>
    <t>46482</t>
  </si>
  <si>
    <t>下水道局</t>
  </si>
  <si>
    <t>肝属郡　錦江町</t>
  </si>
  <si>
    <t>46490</t>
  </si>
  <si>
    <t>教育局</t>
  </si>
  <si>
    <t>肝属郡　南大隅町</t>
  </si>
  <si>
    <t>46491</t>
  </si>
  <si>
    <t>教育局財務課</t>
  </si>
  <si>
    <t>肝属郡　肝付町</t>
  </si>
  <si>
    <t>46492</t>
  </si>
  <si>
    <t>警察本部（施設課）</t>
  </si>
  <si>
    <t>熊毛郡　中種子町</t>
  </si>
  <si>
    <t>46501</t>
  </si>
  <si>
    <t>さいたま農林振興センター</t>
  </si>
  <si>
    <t>熊毛郡　南種子町</t>
  </si>
  <si>
    <t>46502</t>
  </si>
  <si>
    <t>川越農林振興センター</t>
  </si>
  <si>
    <t>熊毛郡　屋久島町</t>
  </si>
  <si>
    <t>46505</t>
  </si>
  <si>
    <t>東松山農林振興センター</t>
  </si>
  <si>
    <t>大島郡　大和村</t>
  </si>
  <si>
    <t>46523</t>
  </si>
  <si>
    <t>秩父農林振興センター</t>
  </si>
  <si>
    <t>大島郡　宇検村</t>
  </si>
  <si>
    <t>46524</t>
  </si>
  <si>
    <t>本庄農林振興センター</t>
  </si>
  <si>
    <t>大島郡　瀬戸内町</t>
  </si>
  <si>
    <t>46525</t>
  </si>
  <si>
    <t>大里農林振興センター</t>
  </si>
  <si>
    <t>大島郡　龍郷町</t>
  </si>
  <si>
    <t>46527</t>
  </si>
  <si>
    <t>加須農林振興センター</t>
  </si>
  <si>
    <t>大島郡　喜界町</t>
  </si>
  <si>
    <t>46529</t>
  </si>
  <si>
    <t>春日部農林振興センター</t>
  </si>
  <si>
    <t>大島郡　徳之島町</t>
  </si>
  <si>
    <t>46530</t>
  </si>
  <si>
    <t>寄居林業事務所</t>
  </si>
  <si>
    <t>大島郡　天城町</t>
  </si>
  <si>
    <t>46531</t>
  </si>
  <si>
    <t>農村整備計画センター</t>
  </si>
  <si>
    <t>大島郡　伊仙町</t>
  </si>
  <si>
    <t>46532</t>
  </si>
  <si>
    <t>さいたま県土整備事務所</t>
  </si>
  <si>
    <t>大島郡　和泊町</t>
  </si>
  <si>
    <t>46533</t>
  </si>
  <si>
    <t>朝霞県土整備事務所</t>
  </si>
  <si>
    <t>大島郡　知名町</t>
  </si>
  <si>
    <t>46534</t>
  </si>
  <si>
    <t>北本県土整備事務所</t>
  </si>
  <si>
    <t>大島郡　与論町</t>
  </si>
  <si>
    <t>46535</t>
  </si>
  <si>
    <t>川越県土整備事務所</t>
  </si>
  <si>
    <t>那覇市</t>
  </si>
  <si>
    <t>47201</t>
  </si>
  <si>
    <t>飯能県土整備事務所</t>
  </si>
  <si>
    <t>宜野湾市</t>
  </si>
  <si>
    <t>47205</t>
  </si>
  <si>
    <t>東松山県土整備事務所</t>
  </si>
  <si>
    <t>石垣市</t>
  </si>
  <si>
    <t>47207</t>
  </si>
  <si>
    <t>秩父県土整備事務所</t>
  </si>
  <si>
    <t>浦添市</t>
  </si>
  <si>
    <t>47208</t>
  </si>
  <si>
    <t>本庄県土整備事務所</t>
  </si>
  <si>
    <t>名護市</t>
  </si>
  <si>
    <t>47209</t>
  </si>
  <si>
    <t>熊谷県土整備事務所</t>
  </si>
  <si>
    <t>糸満市</t>
  </si>
  <si>
    <t>47210</t>
  </si>
  <si>
    <t>行田県土整備事務所</t>
  </si>
  <si>
    <t>沖縄市</t>
  </si>
  <si>
    <t>47211</t>
  </si>
  <si>
    <t>越谷県土整備事務所</t>
  </si>
  <si>
    <t>豊見城市</t>
  </si>
  <si>
    <t>47212</t>
  </si>
  <si>
    <t>杉戸県土整備事務所</t>
  </si>
  <si>
    <t>うるま市</t>
  </si>
  <si>
    <t>47213</t>
  </si>
  <si>
    <t>総合技術センター</t>
  </si>
  <si>
    <t>宮古島市</t>
  </si>
  <si>
    <t>47214</t>
  </si>
  <si>
    <t>西関東連絡道路建設事務所</t>
  </si>
  <si>
    <t>南城市</t>
  </si>
  <si>
    <t>47215</t>
  </si>
  <si>
    <t>総合治水事務所</t>
  </si>
  <si>
    <t>国頭郡　国頭村</t>
  </si>
  <si>
    <t>47301</t>
  </si>
  <si>
    <t>八潮新都市建設事務所</t>
  </si>
  <si>
    <t>国頭郡　大宜味村</t>
  </si>
  <si>
    <t>47302</t>
  </si>
  <si>
    <t>大宮公園事務所</t>
  </si>
  <si>
    <t>国頭郡　東村</t>
  </si>
  <si>
    <t>47303</t>
  </si>
  <si>
    <t>国頭郡　今帰仁村</t>
  </si>
  <si>
    <t>47306</t>
  </si>
  <si>
    <t>荒川左岸南部下水道事務所</t>
  </si>
  <si>
    <t>国頭郡　本部町</t>
  </si>
  <si>
    <t>47308</t>
  </si>
  <si>
    <t>荒川右岸下水道事務所</t>
  </si>
  <si>
    <t>国頭郡　恩納村</t>
  </si>
  <si>
    <t>47311</t>
  </si>
  <si>
    <t>荒川左岸北部下水道事務所</t>
  </si>
  <si>
    <t>国頭郡　宜野座村</t>
  </si>
  <si>
    <t>47313</t>
  </si>
  <si>
    <t>中川下水道事務所</t>
  </si>
  <si>
    <t>国頭郡　金武町</t>
  </si>
  <si>
    <t>47314</t>
  </si>
  <si>
    <t>国頭郡　伊江村</t>
  </si>
  <si>
    <t>47315</t>
  </si>
  <si>
    <t>地域整備事務所</t>
  </si>
  <si>
    <t>中頭郡　読谷村</t>
  </si>
  <si>
    <t>47324</t>
  </si>
  <si>
    <t>大久保浄水場</t>
  </si>
  <si>
    <t>中頭郡　嘉手納町</t>
  </si>
  <si>
    <t>47325</t>
  </si>
  <si>
    <t>庄和浄水場</t>
  </si>
  <si>
    <t>中頭郡　北谷町</t>
  </si>
  <si>
    <t>47326</t>
  </si>
  <si>
    <t>行田浄水場</t>
  </si>
  <si>
    <t>中頭郡　北中城村</t>
  </si>
  <si>
    <t>47327</t>
  </si>
  <si>
    <t>新三郷浄水場</t>
  </si>
  <si>
    <t>中頭郡　中城村</t>
  </si>
  <si>
    <t>47328</t>
  </si>
  <si>
    <t>吉見浄水場</t>
  </si>
  <si>
    <t>中頭郡　西原町</t>
  </si>
  <si>
    <t>47329</t>
  </si>
  <si>
    <t>島尻郡　与那原町</t>
  </si>
  <si>
    <t>47348</t>
  </si>
  <si>
    <t>水道整備事務所</t>
  </si>
  <si>
    <t>島尻郡　南風原町</t>
  </si>
  <si>
    <t>47350</t>
  </si>
  <si>
    <t>埼玉県土地開発公社</t>
  </si>
  <si>
    <t>島尻郡　渡嘉敷村</t>
  </si>
  <si>
    <t>47353</t>
  </si>
  <si>
    <t>埼玉県住宅供給公社</t>
  </si>
  <si>
    <t>島尻郡　座間味村</t>
  </si>
  <si>
    <t>47354</t>
  </si>
  <si>
    <t>埼玉県道路公社</t>
  </si>
  <si>
    <t>島尻郡　粟国村</t>
  </si>
  <si>
    <t>47355</t>
  </si>
  <si>
    <t>島尻郡　渡名喜村</t>
  </si>
  <si>
    <t>47356</t>
  </si>
  <si>
    <t>島尻郡　南大東村</t>
  </si>
  <si>
    <t>47357</t>
  </si>
  <si>
    <t>島尻郡　北大東村</t>
  </si>
  <si>
    <t>47358</t>
  </si>
  <si>
    <t>島尻郡　伊平屋村</t>
  </si>
  <si>
    <t>47359</t>
  </si>
  <si>
    <t>島尻郡　伊是名村</t>
  </si>
  <si>
    <t>47360</t>
  </si>
  <si>
    <t>島尻郡　久米島町</t>
  </si>
  <si>
    <t>47361</t>
  </si>
  <si>
    <t>島尻郡　八重瀬町</t>
  </si>
  <si>
    <t>47362</t>
  </si>
  <si>
    <t>総合企画部</t>
  </si>
  <si>
    <t>宮古郡　多良間村</t>
  </si>
  <si>
    <t>47375</t>
  </si>
  <si>
    <t>防災危機管理部</t>
  </si>
  <si>
    <t>八重山郡　竹富町</t>
  </si>
  <si>
    <t>47381</t>
  </si>
  <si>
    <t>八重山郡　与那国町</t>
  </si>
  <si>
    <t>47382</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</si>
  <si>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</si>
  <si>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</si>
  <si>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</si>
  <si>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</si>
  <si>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</si>
  <si>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</si>
  <si>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</si>
  <si>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</si>
  <si>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</si>
  <si>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</si>
  <si>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</si>
  <si>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</si>
  <si>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</si>
  <si>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</si>
  <si>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</si>
  <si>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</si>
  <si>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</si>
  <si>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</si>
  <si>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</si>
  <si>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</si>
  <si>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</si>
  <si>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</si>
  <si>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</si>
  <si>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</si>
  <si>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</si>
  <si>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</si>
  <si>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</si>
  <si>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</si>
  <si>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</si>
  <si>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</si>
  <si>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</si>
  <si>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</si>
  <si>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</si>
  <si>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</si>
  <si>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</si>
  <si>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</si>
  <si>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</si>
  <si>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</si>
  <si>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</si>
  <si>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</si>
  <si>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</si>
  <si>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</si>
  <si>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</si>
  <si>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</si>
  <si>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</si>
  <si>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</si>
  <si>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</si>
  <si>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</si>
  <si>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</si>
  <si>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</si>
  <si>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</si>
  <si>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</si>
  <si>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</si>
  <si>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</si>
  <si>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</si>
  <si>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</si>
  <si>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</si>
  <si>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</si>
  <si>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</si>
  <si>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</si>
  <si>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</si>
  <si>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</si>
  <si>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</si>
  <si>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</si>
  <si>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</si>
  <si>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</si>
  <si>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</si>
  <si>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</si>
  <si>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</si>
  <si>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</si>
  <si>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</si>
  <si>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</si>
  <si>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</si>
  <si>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</si>
  <si>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</si>
  <si>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</si>
  <si>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</si>
  <si>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</si>
  <si>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</si>
  <si>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</si>
  <si>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</si>
  <si>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</si>
  <si>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</si>
  <si>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</si>
  <si>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</si>
  <si>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</si>
  <si>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</si>
  <si>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</si>
  <si>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</si>
  <si>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</si>
  <si>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</si>
  <si>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都市整備局　市街地整備部（選手村整備担当）</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</si>
  <si>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</si>
  <si>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</si>
  <si>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</si>
  <si>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</si>
  <si>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</si>
  <si>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</si>
  <si>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環境局　多摩環境事務所</t>
  </si>
  <si>
    <t>環境局　廃棄物埋立管理事務所</t>
  </si>
  <si>
    <t>産業労働局</t>
  </si>
  <si>
    <t>産業労働局（商工部）</t>
  </si>
  <si>
    <t>産業労働局（農林水産部）</t>
  </si>
  <si>
    <t>産業労働局（雇用就業部）</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</si>
  <si>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</si>
  <si>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</si>
  <si>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</si>
  <si>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</si>
  <si>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</si>
  <si>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</si>
  <si>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</si>
  <si>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</si>
  <si>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</si>
  <si>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</si>
  <si>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</si>
  <si>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</si>
  <si>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</si>
  <si>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</si>
  <si>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</si>
  <si>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</si>
  <si>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</si>
  <si>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</si>
  <si>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</si>
  <si>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</si>
  <si>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</si>
  <si>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</si>
  <si>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</si>
  <si>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</si>
  <si>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</si>
  <si>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</si>
  <si>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</si>
  <si>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</si>
  <si>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</si>
  <si>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</si>
  <si>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</si>
  <si>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</si>
  <si>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</si>
  <si>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</si>
  <si>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</si>
  <si>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</si>
  <si>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</si>
  <si>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</si>
  <si>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</si>
  <si>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</si>
  <si>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</si>
  <si>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</si>
  <si>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</si>
  <si>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</si>
  <si>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</si>
  <si>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</si>
  <si>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</si>
  <si>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</si>
  <si>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</si>
  <si>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</si>
  <si>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</si>
  <si>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</si>
  <si>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</si>
  <si>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</si>
  <si>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</si>
  <si>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</si>
  <si>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</si>
  <si>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</si>
  <si>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</si>
  <si>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</si>
  <si>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</si>
  <si>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</si>
  <si>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</si>
  <si>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</si>
  <si>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</si>
  <si>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</si>
  <si>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</si>
  <si>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</si>
  <si>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</si>
  <si>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</si>
  <si>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</si>
  <si>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</si>
  <si>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</si>
  <si>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</si>
  <si>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</si>
  <si>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</si>
  <si>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</si>
  <si>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</si>
  <si>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</si>
  <si>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</si>
  <si>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</si>
  <si>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</si>
  <si>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</si>
  <si>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</si>
  <si>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</si>
  <si>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</si>
  <si>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</si>
  <si>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</si>
  <si>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</si>
  <si>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</si>
  <si>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</si>
  <si>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</si>
  <si>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</si>
  <si>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</si>
  <si>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</si>
  <si>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</si>
  <si>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</si>
  <si>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</si>
  <si>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</si>
  <si>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</si>
  <si>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</si>
  <si>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</si>
  <si>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</si>
  <si>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</si>
  <si>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</si>
  <si>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</si>
  <si>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</si>
  <si>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</si>
  <si>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</si>
  <si>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</si>
  <si>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</si>
  <si>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</si>
  <si>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</si>
  <si>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</si>
  <si>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</si>
  <si>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</si>
  <si>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</si>
  <si>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</si>
  <si>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</si>
  <si>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</si>
  <si>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</si>
  <si>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</si>
  <si>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</si>
  <si>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</si>
  <si>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</si>
  <si>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</si>
  <si>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</si>
  <si>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</si>
  <si>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</si>
  <si>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</si>
  <si>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</si>
  <si>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</si>
  <si>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</si>
  <si>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</si>
  <si>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</si>
  <si>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</si>
  <si>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</si>
  <si>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</si>
  <si>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</si>
  <si>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</si>
  <si>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</si>
  <si>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</si>
  <si>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</si>
  <si>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</si>
  <si>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</si>
  <si>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</si>
  <si>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</si>
  <si>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</si>
  <si>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</si>
  <si>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</si>
  <si>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</si>
  <si>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</si>
  <si>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</si>
  <si>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</si>
  <si>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</si>
  <si>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</si>
  <si>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</si>
  <si>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</si>
  <si>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</si>
  <si>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</si>
  <si>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</si>
  <si>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</si>
  <si>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</si>
  <si>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</si>
  <si>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</si>
  <si>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</si>
  <si>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</si>
  <si>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</si>
  <si>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</si>
  <si>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</si>
  <si>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</si>
  <si>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</si>
  <si>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</si>
  <si>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</si>
  <si>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</si>
  <si>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</si>
  <si>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</si>
  <si>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</si>
  <si>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</si>
  <si>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</si>
  <si>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</si>
  <si>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</si>
  <si>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</si>
  <si>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</si>
  <si>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</si>
  <si>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</si>
  <si>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</si>
  <si>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</si>
  <si>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</si>
  <si>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</si>
  <si>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上田地域振興局</t>
  </si>
  <si>
    <t>諏訪地域振興局</t>
  </si>
  <si>
    <t>上伊那地域振興局</t>
  </si>
  <si>
    <t>南信州地域振興局</t>
  </si>
  <si>
    <t>木曽地域振興局</t>
  </si>
  <si>
    <t>松本地域振興局</t>
  </si>
  <si>
    <t>北アルプス地域振興局</t>
  </si>
  <si>
    <t>長野地域振興局</t>
  </si>
  <si>
    <t>北信地域振興局</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</si>
  <si>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</si>
  <si>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</si>
  <si>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</si>
  <si>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</si>
  <si>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</si>
  <si>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</si>
  <si>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</si>
  <si>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</si>
  <si>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</si>
  <si>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</si>
  <si>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</si>
  <si>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</si>
  <si>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</si>
  <si>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</si>
  <si>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</si>
  <si>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</si>
  <si>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</si>
  <si>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</si>
  <si>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</si>
  <si>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</si>
  <si>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</si>
  <si>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</si>
  <si>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</si>
  <si>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</si>
  <si>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</si>
  <si>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</si>
  <si>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</si>
  <si>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</si>
  <si>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</si>
  <si>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</si>
  <si>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</si>
  <si>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</si>
  <si>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</si>
  <si>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</si>
  <si>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</si>
  <si>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</si>
  <si>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</si>
  <si>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</si>
  <si>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</si>
  <si>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</si>
  <si>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</si>
  <si>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</si>
  <si>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</si>
  <si>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</si>
  <si>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</si>
  <si>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</si>
  <si>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</si>
  <si>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</si>
  <si>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</si>
  <si>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</si>
  <si>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</si>
  <si>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</si>
  <si>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</si>
  <si>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</si>
  <si>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</si>
  <si>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</si>
  <si>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</si>
  <si>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</si>
  <si>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</si>
  <si>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</si>
  <si>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</si>
  <si>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</si>
  <si>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</si>
  <si>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</si>
  <si>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</si>
  <si>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</si>
  <si>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</si>
  <si>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</si>
  <si>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</si>
  <si>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</si>
  <si>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</si>
  <si>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</si>
  <si>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</si>
  <si>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</si>
  <si>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</si>
  <si>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</si>
  <si>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</si>
  <si>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</si>
  <si>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</si>
  <si>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</si>
  <si>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</si>
  <si>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</si>
  <si>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</si>
  <si>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</si>
  <si>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</si>
  <si>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</si>
  <si>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</si>
  <si>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</si>
  <si>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</si>
  <si>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</si>
  <si>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</si>
  <si>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</si>
  <si>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</si>
  <si>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</si>
  <si>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</si>
  <si>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</si>
  <si>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</si>
  <si>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</si>
  <si>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</si>
  <si>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</si>
  <si>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</si>
  <si>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</si>
  <si>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</si>
  <si>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</si>
  <si>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</si>
  <si>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</si>
  <si>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</si>
  <si>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</si>
  <si>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</si>
  <si>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</si>
  <si>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</si>
  <si>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</si>
  <si>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</si>
  <si>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</si>
  <si>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</si>
  <si>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</si>
  <si>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</si>
  <si>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</si>
  <si>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</si>
  <si>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</si>
  <si>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</si>
  <si>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</si>
  <si>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</si>
  <si>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</si>
  <si>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</si>
  <si>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</si>
  <si>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</si>
  <si>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</si>
  <si>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</si>
  <si>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</si>
  <si>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</si>
  <si>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</si>
  <si>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</si>
  <si>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</si>
  <si>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</si>
  <si>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</si>
  <si>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</si>
  <si>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</si>
  <si>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</si>
  <si>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</si>
  <si>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</si>
  <si>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</si>
  <si>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</si>
  <si>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</si>
  <si>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</si>
  <si>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</si>
  <si>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</si>
  <si>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</si>
  <si>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</si>
  <si>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</si>
  <si>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</si>
  <si>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</si>
  <si>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</si>
  <si>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</si>
  <si>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</si>
  <si>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</si>
  <si>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</si>
  <si>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</si>
  <si>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</si>
  <si>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</si>
  <si>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</si>
  <si>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</si>
  <si>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</si>
  <si>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</si>
  <si>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</si>
  <si>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</si>
  <si>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</si>
  <si>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</si>
  <si>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</si>
  <si>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</si>
  <si>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</si>
  <si>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</si>
  <si>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</si>
  <si>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</si>
  <si>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</si>
  <si>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</si>
  <si>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</si>
  <si>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</si>
  <si>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</si>
  <si>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</si>
  <si>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</si>
  <si>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</si>
  <si>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</si>
  <si>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</si>
  <si>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</si>
  <si>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</si>
  <si>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</si>
  <si>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</si>
  <si>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</si>
  <si>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</si>
  <si>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</si>
  <si>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</si>
  <si>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</si>
  <si>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</si>
  <si>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</si>
  <si>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</si>
  <si>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</si>
  <si>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</si>
  <si>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</si>
  <si>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</si>
  <si>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</si>
  <si>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</si>
  <si>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</si>
  <si>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</si>
  <si>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</si>
  <si>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</si>
  <si>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</si>
  <si>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</si>
  <si>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</si>
  <si>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</si>
  <si>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</si>
  <si>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</si>
  <si>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</si>
  <si>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</si>
  <si>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</si>
  <si>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</si>
  <si>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</si>
  <si>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</si>
  <si>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</si>
  <si>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</si>
  <si>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</si>
  <si>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</si>
  <si>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</si>
  <si>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</si>
  <si>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</si>
  <si>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</si>
  <si>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</si>
  <si>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</si>
  <si>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</si>
  <si>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</si>
  <si>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</si>
  <si>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</si>
  <si>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</si>
  <si>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</si>
  <si>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</si>
  <si>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</si>
  <si>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</si>
  <si>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</si>
  <si>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</si>
  <si>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</si>
  <si>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</si>
  <si>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</si>
  <si>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</si>
  <si>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</si>
  <si>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</si>
  <si>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</si>
  <si>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</si>
  <si>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</si>
  <si>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</si>
  <si>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</si>
  <si>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</si>
  <si>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</si>
  <si>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</si>
  <si>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</si>
  <si>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</si>
  <si>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</si>
  <si>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</si>
  <si>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</si>
  <si>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</si>
  <si>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</si>
  <si>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</si>
  <si>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</si>
  <si>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</si>
  <si>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</si>
  <si>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</si>
  <si>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</si>
  <si>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</si>
  <si>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</si>
  <si>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</si>
  <si>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</si>
  <si>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</si>
  <si>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</si>
  <si>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</si>
  <si>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</si>
  <si>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</si>
  <si>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</si>
  <si>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</si>
  <si>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</si>
  <si>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</si>
  <si>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</si>
  <si>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</si>
  <si>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</si>
  <si>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</si>
  <si>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</si>
  <si>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</si>
  <si>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</si>
  <si>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</si>
  <si>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</si>
  <si>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</si>
  <si>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</si>
  <si>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</si>
  <si>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</si>
  <si>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</si>
  <si>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</si>
  <si>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</si>
  <si>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</si>
  <si>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</si>
  <si>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</si>
  <si>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</si>
  <si>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</si>
  <si>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</si>
  <si>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</si>
  <si>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</si>
  <si>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</si>
  <si>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</si>
  <si>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</si>
  <si>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</si>
  <si>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</si>
  <si>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</si>
  <si>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</si>
  <si>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</si>
  <si>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</si>
  <si>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</si>
  <si>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</si>
  <si>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</si>
  <si>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</si>
  <si>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</si>
  <si>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</si>
  <si>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</si>
  <si>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</si>
  <si>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</si>
  <si>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</si>
  <si>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</si>
  <si>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</si>
  <si>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</si>
  <si>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</si>
  <si>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</si>
  <si>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</si>
  <si>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</si>
  <si>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</si>
  <si>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</si>
  <si>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</si>
  <si>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</si>
  <si>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</si>
  <si>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</si>
  <si>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</si>
  <si>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</si>
  <si>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</si>
  <si>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</si>
  <si>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</si>
  <si>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</si>
  <si>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</si>
  <si>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</si>
  <si>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</si>
  <si>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</si>
  <si>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</si>
  <si>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</si>
  <si>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</si>
  <si>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</si>
  <si>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</si>
  <si>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</si>
  <si>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</si>
  <si>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</si>
  <si>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</si>
  <si>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</si>
  <si>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</si>
  <si>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</si>
  <si>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</si>
  <si>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</si>
  <si>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</si>
  <si>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</si>
  <si>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</si>
  <si>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</si>
  <si>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</si>
  <si>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</si>
  <si>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</si>
  <si>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</si>
  <si>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</si>
  <si>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</si>
  <si>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</si>
  <si>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</si>
  <si>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</si>
  <si>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</si>
  <si>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</si>
  <si>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</si>
  <si>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</si>
  <si>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</si>
  <si>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</si>
  <si>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</si>
  <si>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</si>
  <si>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</si>
  <si>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</si>
  <si>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</si>
  <si>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</si>
  <si>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</si>
  <si>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</si>
  <si>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</si>
  <si>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</si>
  <si>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</si>
  <si>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</si>
  <si>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</si>
  <si>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</si>
  <si>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</si>
  <si>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</si>
  <si>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</si>
  <si>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</si>
  <si>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</si>
  <si>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</si>
  <si>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</si>
  <si>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</si>
  <si>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</si>
  <si>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</si>
  <si>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</si>
  <si>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</si>
  <si>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</si>
  <si>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</si>
  <si>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</si>
  <si>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</si>
  <si>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</si>
  <si>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</si>
  <si>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</si>
  <si>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</si>
  <si>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</si>
  <si>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</si>
  <si>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</si>
  <si>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</si>
  <si>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</si>
  <si>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</si>
  <si>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</si>
  <si>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</si>
  <si>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</si>
  <si>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</si>
  <si>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</si>
  <si>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</si>
  <si>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</si>
  <si>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</si>
  <si>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</si>
  <si>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</si>
  <si>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</si>
  <si>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</si>
  <si>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</si>
  <si>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</si>
  <si>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</si>
  <si>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</si>
  <si>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</si>
  <si>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</si>
  <si>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</si>
  <si>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</si>
  <si>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</si>
  <si>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</si>
  <si>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</si>
  <si>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</si>
  <si>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</si>
  <si>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</si>
  <si>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</si>
  <si>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</si>
  <si>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</si>
  <si>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</si>
  <si>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</si>
  <si>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</si>
  <si>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</si>
  <si>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</si>
  <si>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</si>
  <si>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</si>
  <si>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</si>
  <si>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</si>
  <si>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</si>
  <si>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</si>
  <si>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</si>
  <si>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</si>
  <si>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</si>
  <si>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</si>
  <si>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</si>
  <si>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</si>
  <si>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</si>
  <si>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</si>
  <si>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</si>
  <si>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</si>
  <si>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</si>
  <si>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</si>
  <si>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</si>
  <si>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</si>
  <si>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</si>
  <si>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</si>
  <si>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</si>
  <si>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</si>
  <si>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</si>
  <si>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</si>
  <si>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</si>
  <si>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</si>
  <si>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</si>
  <si>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</si>
  <si>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</si>
  <si>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</si>
  <si>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</si>
  <si>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</si>
  <si>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</si>
  <si>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</si>
  <si>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</si>
  <si>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</si>
  <si>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</si>
  <si>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</si>
  <si>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</si>
  <si>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</si>
  <si>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</si>
  <si>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</si>
  <si>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</si>
  <si>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</si>
  <si>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</si>
  <si>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</si>
  <si>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</si>
  <si>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</si>
  <si>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</si>
  <si>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</si>
  <si>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</si>
  <si>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</si>
  <si>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</si>
  <si>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</si>
  <si>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</si>
  <si>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県土マネジメント部  その他</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</si>
  <si>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</si>
  <si>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</si>
  <si>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</si>
  <si>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</si>
  <si>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</si>
  <si>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</si>
  <si>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</si>
  <si>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</si>
  <si>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</si>
  <si>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</si>
  <si>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</si>
  <si>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</si>
  <si>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</si>
  <si>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</si>
  <si>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</si>
  <si>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</si>
  <si>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</si>
  <si>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</si>
  <si>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</si>
  <si>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</si>
  <si>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</si>
  <si>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</si>
  <si>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</si>
  <si>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</si>
  <si>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</si>
  <si>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</si>
  <si>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</si>
  <si>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</si>
  <si>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</si>
  <si>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</si>
  <si>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</si>
  <si>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</si>
  <si>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</si>
  <si>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</si>
  <si>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</si>
  <si>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</si>
  <si>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</si>
  <si>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</si>
  <si>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</si>
  <si>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</si>
  <si>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</si>
  <si>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</si>
  <si>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</si>
  <si>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</si>
  <si>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</si>
  <si>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</si>
  <si>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</si>
  <si>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</si>
  <si>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</si>
  <si>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</si>
  <si>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</si>
  <si>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</si>
  <si>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</si>
  <si>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</si>
  <si>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</si>
  <si>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</si>
  <si>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</si>
  <si>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</si>
  <si>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</si>
  <si>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</si>
  <si>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</si>
  <si>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</si>
  <si>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</si>
  <si>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</si>
  <si>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</si>
  <si>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</si>
  <si>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</si>
  <si>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</si>
  <si>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</si>
  <si>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</si>
  <si>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</si>
  <si>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</si>
  <si>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</si>
  <si>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</si>
  <si>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</si>
  <si>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</si>
  <si>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</si>
  <si>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</si>
  <si>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</si>
  <si>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</si>
  <si>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</si>
  <si>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</si>
  <si>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</si>
  <si>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</si>
  <si>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</si>
  <si>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</si>
  <si>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</si>
  <si>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</si>
  <si>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</si>
  <si>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</si>
  <si>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</si>
  <si>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</si>
  <si>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</si>
  <si>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</si>
  <si>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</si>
  <si>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</si>
  <si>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</si>
  <si>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</si>
  <si>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</si>
  <si>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</si>
  <si>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</si>
  <si>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</si>
  <si>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</si>
  <si>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</si>
  <si>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</si>
  <si>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</si>
  <si>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</si>
  <si>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</si>
  <si>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</si>
  <si>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</si>
  <si>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</si>
  <si>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</si>
  <si>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</si>
  <si>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</si>
  <si>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</si>
  <si>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</si>
  <si>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</si>
  <si>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</si>
  <si>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</si>
  <si>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</si>
  <si>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</si>
  <si>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</si>
  <si>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</si>
  <si>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</si>
  <si>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</si>
  <si>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</si>
  <si>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</si>
  <si>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</si>
  <si>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</si>
  <si>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</si>
  <si>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</si>
  <si>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</si>
  <si>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</si>
  <si>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</si>
  <si>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</si>
  <si>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</si>
  <si>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</si>
  <si>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</si>
  <si>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</si>
  <si>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</si>
  <si>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</si>
  <si>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</si>
  <si>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</si>
  <si>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</si>
  <si>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</si>
  <si>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</si>
  <si>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</si>
  <si>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</si>
  <si>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</si>
  <si>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</si>
  <si>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</si>
  <si>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</si>
  <si>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</si>
  <si>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</si>
  <si>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</si>
  <si>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</si>
  <si>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</si>
  <si>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</si>
  <si>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</si>
  <si>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</si>
  <si>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</si>
  <si>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</si>
  <si>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</si>
  <si>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</si>
  <si>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</si>
  <si>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</si>
  <si>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</si>
  <si>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</si>
  <si>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</si>
  <si>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</si>
  <si>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</si>
  <si>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</si>
  <si>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</si>
  <si>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</si>
  <si>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</si>
  <si>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</si>
  <si>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</si>
  <si>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</si>
  <si>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</si>
  <si>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</si>
  <si>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</si>
  <si>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</si>
  <si>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</si>
  <si>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</si>
  <si>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</si>
  <si>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</si>
  <si>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</si>
  <si>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</si>
  <si>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</si>
  <si>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</si>
  <si>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</si>
  <si>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</si>
  <si>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</si>
  <si>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</si>
  <si>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</si>
  <si>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</si>
  <si>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</si>
  <si>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</si>
  <si>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</si>
  <si>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</si>
  <si>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</si>
  <si>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</si>
  <si>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</si>
  <si>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</si>
  <si>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</si>
  <si>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</si>
  <si>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</si>
  <si>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</si>
  <si>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</si>
  <si>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</si>
  <si>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</si>
  <si>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</si>
  <si>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</si>
  <si>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</si>
  <si>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</si>
  <si>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</si>
  <si>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</si>
  <si>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</si>
  <si>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</si>
  <si>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</si>
  <si>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</si>
  <si>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</si>
  <si>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</si>
  <si>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</si>
  <si>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観光振興部</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</si>
  <si>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</si>
  <si>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</si>
  <si>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</si>
  <si>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</si>
  <si>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</si>
  <si>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</si>
  <si>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</si>
  <si>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</si>
  <si>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</si>
  <si>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</si>
  <si>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</si>
  <si>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</si>
  <si>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</si>
  <si>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</si>
  <si>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</si>
  <si>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</si>
  <si>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</si>
  <si>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</si>
  <si>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</si>
  <si>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</si>
  <si>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</si>
  <si>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</si>
  <si>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</si>
  <si>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</si>
  <si>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</si>
  <si>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</si>
  <si>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</si>
  <si>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</si>
  <si>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</si>
  <si>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</si>
  <si>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</si>
  <si>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</si>
  <si>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</si>
  <si>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</si>
  <si>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</si>
  <si>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</si>
  <si>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</si>
  <si>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</si>
  <si>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</si>
  <si>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</si>
  <si>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</si>
  <si>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</si>
  <si>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</si>
  <si>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</si>
  <si>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</si>
  <si>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</si>
  <si>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</si>
  <si>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</si>
  <si>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</si>
  <si>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</si>
  <si>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</si>
  <si>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</si>
  <si>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</si>
  <si>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</si>
  <si>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</si>
  <si>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</si>
  <si>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</si>
  <si>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</si>
  <si>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</si>
  <si>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</si>
  <si>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</si>
  <si>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</si>
  <si>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</si>
  <si>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</si>
  <si>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</si>
  <si>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</si>
  <si>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</si>
  <si>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</si>
  <si>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</si>
  <si>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</si>
  <si>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</si>
  <si>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</si>
  <si>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</si>
  <si>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</si>
  <si>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</si>
  <si>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</si>
  <si>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</si>
  <si>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</si>
  <si>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</si>
  <si>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</si>
  <si>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</si>
  <si>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</si>
  <si>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</si>
  <si>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</si>
  <si>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</si>
  <si>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</si>
  <si>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</si>
  <si>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</si>
  <si>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</si>
  <si>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</si>
  <si>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</si>
  <si>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</si>
  <si>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</si>
  <si>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</si>
  <si>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</si>
  <si>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</si>
  <si>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</si>
  <si>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</si>
  <si>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</si>
  <si>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</si>
  <si>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</si>
  <si>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</si>
  <si>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</si>
  <si>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</si>
  <si>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</si>
  <si>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</si>
  <si>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</si>
  <si>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</si>
  <si>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</si>
  <si>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</si>
  <si>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</si>
  <si>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</si>
  <si>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</si>
  <si>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</si>
  <si>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</si>
  <si>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</si>
  <si>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</si>
  <si>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</si>
  <si>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</si>
  <si>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</si>
  <si>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</si>
  <si>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</si>
  <si>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</si>
  <si>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</si>
  <si>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</si>
  <si>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</si>
  <si>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</si>
  <si>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</si>
  <si>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</si>
  <si>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</si>
  <si>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</si>
  <si>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</si>
  <si>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</si>
  <si>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</si>
  <si>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</si>
  <si>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</si>
  <si>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</si>
  <si>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</si>
  <si>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</si>
  <si>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</si>
  <si>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</si>
  <si>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</si>
  <si>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</si>
  <si>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</si>
  <si>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</si>
  <si>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</si>
  <si>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</si>
  <si>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</si>
  <si>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</si>
  <si>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</si>
  <si>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</si>
  <si>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</si>
  <si>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</si>
  <si>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</si>
  <si>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</si>
  <si>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</si>
  <si>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</si>
  <si>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</si>
  <si>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</si>
  <si>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</si>
  <si>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</si>
  <si>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</si>
  <si>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</si>
  <si>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</si>
  <si>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</si>
  <si>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</si>
  <si>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</si>
  <si>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</si>
  <si>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</si>
  <si>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</si>
  <si>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</si>
  <si>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</si>
  <si>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</si>
  <si>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</si>
  <si>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</si>
  <si>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</si>
  <si>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</si>
  <si>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</si>
  <si>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</si>
  <si>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</si>
  <si>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</si>
  <si>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</si>
  <si>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</si>
  <si>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</si>
  <si>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</si>
  <si>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</si>
  <si>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</si>
  <si>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</si>
  <si>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</si>
  <si>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</si>
  <si>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</si>
  <si>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</si>
  <si>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</si>
  <si>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</si>
  <si>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</si>
  <si>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</si>
  <si>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</si>
  <si>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</si>
  <si>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</si>
  <si>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</si>
  <si>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</si>
  <si>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</si>
  <si>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</si>
  <si>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</si>
  <si>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</si>
  <si>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</si>
  <si>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</si>
  <si>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</si>
  <si>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</si>
  <si>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</si>
  <si>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</si>
  <si>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</si>
  <si>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</si>
  <si>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</si>
  <si>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</si>
  <si>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</si>
  <si>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</si>
  <si>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</si>
  <si>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</si>
  <si>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</si>
  <si>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</si>
  <si>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</si>
  <si>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</si>
  <si>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</si>
  <si>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</si>
  <si>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</si>
  <si>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</si>
  <si>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</si>
  <si>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</si>
  <si>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</si>
  <si>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</si>
  <si>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</si>
  <si>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</si>
  <si>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</si>
  <si>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</si>
  <si>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</si>
  <si>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</si>
  <si>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</si>
  <si>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</si>
  <si>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</si>
  <si>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</si>
  <si>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</si>
  <si>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</si>
  <si>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</si>
  <si>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</si>
  <si>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</si>
  <si>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</si>
  <si>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</si>
  <si>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</si>
  <si>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</si>
  <si>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</si>
  <si>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</si>
  <si>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011007</t>
  </si>
  <si>
    <t>まちづくり政策局</t>
  </si>
  <si>
    <t>011018</t>
  </si>
  <si>
    <t>財政局</t>
  </si>
  <si>
    <t>011009</t>
  </si>
  <si>
    <t>市民文化局</t>
  </si>
  <si>
    <t>011019</t>
  </si>
  <si>
    <t>011021</t>
  </si>
  <si>
    <t>011011</t>
  </si>
  <si>
    <t>子ども未来局</t>
  </si>
  <si>
    <t>011013</t>
  </si>
  <si>
    <t>経済観光局</t>
  </si>
  <si>
    <t>011022</t>
  </si>
  <si>
    <t>011001</t>
  </si>
  <si>
    <t>建設局土木部</t>
  </si>
  <si>
    <t>011002</t>
  </si>
  <si>
    <t>建設局みどりの推進部</t>
  </si>
  <si>
    <t>011023</t>
  </si>
  <si>
    <t>下水道河川局</t>
  </si>
  <si>
    <t>011004</t>
  </si>
  <si>
    <t>下水道河川局事業推進部</t>
  </si>
  <si>
    <t>011017</t>
  </si>
  <si>
    <t>011003</t>
  </si>
  <si>
    <t>011005</t>
  </si>
  <si>
    <t>011006</t>
  </si>
  <si>
    <t>011015</t>
  </si>
  <si>
    <t>消防局</t>
  </si>
  <si>
    <t>011016</t>
  </si>
  <si>
    <t>011010</t>
  </si>
  <si>
    <t>011020</t>
  </si>
  <si>
    <t>東区</t>
  </si>
  <si>
    <t>011030</t>
  </si>
  <si>
    <t>白石区</t>
  </si>
  <si>
    <t>011040</t>
  </si>
  <si>
    <t>厚別区</t>
  </si>
  <si>
    <t>011050</t>
  </si>
  <si>
    <t>豊平区</t>
  </si>
  <si>
    <t>011060</t>
  </si>
  <si>
    <t>清田区</t>
  </si>
  <si>
    <t>011100</t>
  </si>
  <si>
    <t>南区</t>
  </si>
  <si>
    <t>011070</t>
  </si>
  <si>
    <t>西区</t>
  </si>
  <si>
    <t>011080</t>
  </si>
  <si>
    <t>手稲区</t>
  </si>
  <si>
    <t>011090</t>
  </si>
  <si>
    <t>011099</t>
  </si>
  <si>
    <t>危機管理室</t>
  </si>
  <si>
    <t>041026</t>
  </si>
  <si>
    <t>041019</t>
  </si>
  <si>
    <t>041027</t>
  </si>
  <si>
    <t>041021</t>
  </si>
  <si>
    <t>市民局</t>
  </si>
  <si>
    <t>041020</t>
  </si>
  <si>
    <t>041017</t>
  </si>
  <si>
    <t>041022</t>
  </si>
  <si>
    <t>041013</t>
  </si>
  <si>
    <t>経済局</t>
  </si>
  <si>
    <t>041018</t>
  </si>
  <si>
    <t>文化観光局</t>
  </si>
  <si>
    <t>041028</t>
  </si>
  <si>
    <t>041001</t>
  </si>
  <si>
    <t>041002</t>
  </si>
  <si>
    <t>041011</t>
  </si>
  <si>
    <t>041014</t>
  </si>
  <si>
    <t>041016</t>
  </si>
  <si>
    <t>ガス局</t>
  </si>
  <si>
    <t>041015</t>
  </si>
  <si>
    <t>青葉区</t>
  </si>
  <si>
    <t>041004</t>
  </si>
  <si>
    <t>宮城野区</t>
  </si>
  <si>
    <t>041006</t>
  </si>
  <si>
    <t>若林区</t>
  </si>
  <si>
    <t>041007</t>
  </si>
  <si>
    <t>太白区</t>
  </si>
  <si>
    <t>041008</t>
  </si>
  <si>
    <t>泉区</t>
  </si>
  <si>
    <t>041010</t>
  </si>
  <si>
    <t>041012</t>
  </si>
  <si>
    <t>041099</t>
  </si>
  <si>
    <t>スポーツ文化局</t>
  </si>
  <si>
    <t>経済農政局</t>
  </si>
  <si>
    <t>国際局</t>
  </si>
  <si>
    <t>こども青少年局</t>
  </si>
  <si>
    <t>医療局病院経営本部</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</si>
  <si>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</si>
  <si>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</si>
  <si>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</si>
  <si>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</si>
  <si>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</si>
  <si>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</si>
  <si>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</si>
  <si>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</si>
  <si>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</si>
  <si>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</si>
  <si>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</si>
  <si>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</si>
  <si>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</si>
  <si>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</si>
  <si>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</si>
  <si>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</si>
  <si>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</si>
  <si>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</si>
  <si>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</si>
  <si>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</si>
  <si>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</si>
  <si>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</si>
  <si>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</si>
  <si>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</si>
  <si>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環境経済局</t>
  </si>
  <si>
    <t>都市建設局</t>
  </si>
  <si>
    <t>緑区役所</t>
  </si>
  <si>
    <t>中央区役所</t>
  </si>
  <si>
    <t>南区役所</t>
  </si>
  <si>
    <t>（公財）相模原市まち・みどり公社</t>
  </si>
  <si>
    <t>市民生活部</t>
  </si>
  <si>
    <t>危機管理防災局</t>
  </si>
  <si>
    <t>観光・国際交流部</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</si>
  <si>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</si>
  <si>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</si>
  <si>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</si>
  <si>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</si>
  <si>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</si>
  <si>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</si>
  <si>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</si>
  <si>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</si>
  <si>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</si>
  <si>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</si>
  <si>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</si>
  <si>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</si>
  <si>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</si>
  <si>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</si>
  <si>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</si>
  <si>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</si>
  <si>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</si>
  <si>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天竜区</t>
  </si>
  <si>
    <t>上下水道部</t>
  </si>
  <si>
    <t>学校教育部</t>
  </si>
  <si>
    <t>防災機器管理局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</si>
  <si>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</si>
  <si>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</si>
  <si>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</si>
  <si>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</si>
  <si>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</si>
  <si>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</si>
  <si>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</si>
  <si>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</si>
  <si>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</si>
  <si>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</si>
  <si>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</si>
  <si>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</si>
  <si>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</si>
  <si>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</si>
  <si>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</si>
  <si>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</si>
  <si>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</si>
  <si>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</si>
  <si>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</si>
  <si>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</si>
  <si>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</si>
  <si>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</si>
  <si>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</si>
  <si>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</si>
  <si>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</si>
  <si>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</si>
  <si>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</si>
  <si>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経済戦略局</t>
  </si>
  <si>
    <t>都市整備局企画部</t>
  </si>
  <si>
    <t>都市整備局住宅部</t>
  </si>
  <si>
    <t>建設局総務部</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</si>
  <si>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</si>
  <si>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</si>
  <si>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</si>
  <si>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</si>
  <si>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</si>
  <si>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</si>
  <si>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</si>
  <si>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</si>
  <si>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</si>
  <si>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</si>
  <si>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</si>
  <si>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</si>
  <si>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</si>
  <si>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</si>
  <si>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</si>
  <si>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</si>
  <si>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</si>
  <si>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</si>
  <si>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</si>
  <si>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</si>
  <si>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</si>
  <si>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</si>
  <si>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</si>
  <si>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</si>
  <si>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</si>
  <si>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</si>
  <si>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</si>
  <si>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</si>
  <si>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</si>
  <si>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</si>
  <si>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</si>
  <si>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</si>
  <si>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</si>
  <si>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</si>
  <si>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</si>
  <si>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</si>
  <si>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</si>
  <si>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</si>
  <si>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</si>
  <si>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</si>
  <si>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</si>
  <si>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</si>
  <si>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</si>
  <si>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</si>
  <si>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</si>
  <si>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</si>
  <si>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</si>
  <si>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</si>
  <si>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</si>
  <si>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</si>
  <si>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</si>
  <si>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</si>
  <si>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</si>
  <si>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</si>
  <si>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</si>
  <si>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</si>
  <si>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</si>
  <si>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</si>
  <si>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</si>
  <si>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</si>
  <si>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</si>
  <si>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</si>
  <si>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</si>
  <si>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</si>
  <si>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</si>
  <si>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</si>
  <si>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</si>
  <si>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</si>
  <si>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</si>
  <si>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012020</t>
  </si>
  <si>
    <t>函館市港湾空港部</t>
  </si>
  <si>
    <t>012021</t>
  </si>
  <si>
    <t>012030</t>
  </si>
  <si>
    <t>小樽市産業港湾部</t>
  </si>
  <si>
    <t>012031</t>
  </si>
  <si>
    <t>012040</t>
  </si>
  <si>
    <t>012050</t>
  </si>
  <si>
    <t>室蘭市港湾部</t>
  </si>
  <si>
    <t>012051</t>
  </si>
  <si>
    <t>012060</t>
  </si>
  <si>
    <t>釧路市水産港湾空港部</t>
  </si>
  <si>
    <t>012061</t>
  </si>
  <si>
    <t>012070</t>
  </si>
  <si>
    <t>012080</t>
  </si>
  <si>
    <t>012090</t>
  </si>
  <si>
    <t>012100</t>
  </si>
  <si>
    <t>012110</t>
  </si>
  <si>
    <t>網走市建設港湾部港湾課</t>
  </si>
  <si>
    <t>012111</t>
  </si>
  <si>
    <t>012120</t>
  </si>
  <si>
    <t>留萌市地域振興部経済港湾課</t>
  </si>
  <si>
    <t>012121</t>
  </si>
  <si>
    <t>012130</t>
  </si>
  <si>
    <t>012140</t>
  </si>
  <si>
    <t>012141</t>
  </si>
  <si>
    <t>012150</t>
  </si>
  <si>
    <t>012160</t>
  </si>
  <si>
    <t>012170</t>
  </si>
  <si>
    <t>012180</t>
  </si>
  <si>
    <t>012190</t>
  </si>
  <si>
    <t>紋別市建設部港湾課</t>
  </si>
  <si>
    <t>012191</t>
  </si>
  <si>
    <t>012200</t>
  </si>
  <si>
    <t>012210</t>
  </si>
  <si>
    <t>012220</t>
  </si>
  <si>
    <t>012230</t>
  </si>
  <si>
    <t>根室市水産経済部港湾課</t>
  </si>
  <si>
    <t>012231</t>
  </si>
  <si>
    <t>012240</t>
  </si>
  <si>
    <t>012250</t>
  </si>
  <si>
    <t>012260</t>
  </si>
  <si>
    <t>012270</t>
  </si>
  <si>
    <t>012280</t>
  </si>
  <si>
    <t>012290</t>
  </si>
  <si>
    <t>012300</t>
  </si>
  <si>
    <t>012310</t>
  </si>
  <si>
    <t>012330</t>
  </si>
  <si>
    <t>012340</t>
  </si>
  <si>
    <t>012350</t>
  </si>
  <si>
    <t>012360</t>
  </si>
  <si>
    <t>013030</t>
  </si>
  <si>
    <t>013040</t>
  </si>
  <si>
    <t>013310</t>
  </si>
  <si>
    <t>013320</t>
  </si>
  <si>
    <t>013330</t>
  </si>
  <si>
    <t>013340</t>
  </si>
  <si>
    <t>013370</t>
  </si>
  <si>
    <t>013430</t>
  </si>
  <si>
    <t>013450</t>
  </si>
  <si>
    <t>013460</t>
  </si>
  <si>
    <t>013470</t>
  </si>
  <si>
    <t>013610</t>
  </si>
  <si>
    <t>013620</t>
  </si>
  <si>
    <t>013630</t>
  </si>
  <si>
    <t>013640</t>
  </si>
  <si>
    <t>013670</t>
  </si>
  <si>
    <t>013700</t>
  </si>
  <si>
    <t>013710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</si>
  <si>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</si>
  <si>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</si>
  <si>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</si>
  <si>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</si>
  <si>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</si>
  <si>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</si>
  <si>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</si>
  <si>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</si>
  <si>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</si>
  <si>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</si>
  <si>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</si>
  <si>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</si>
  <si>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</si>
  <si>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</si>
  <si>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</si>
  <si>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</si>
  <si>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</si>
  <si>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</si>
  <si>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</si>
  <si>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</si>
  <si>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</si>
  <si>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</si>
  <si>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</si>
  <si>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</si>
  <si>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</si>
  <si>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</si>
  <si>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</si>
  <si>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</si>
  <si>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</si>
  <si>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</si>
  <si>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</si>
  <si>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</si>
  <si>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</si>
  <si>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</si>
  <si>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</si>
  <si>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</si>
  <si>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</si>
  <si>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</si>
  <si>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</si>
  <si>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</si>
  <si>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</si>
  <si>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</si>
  <si>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</si>
  <si>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</si>
  <si>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</si>
  <si>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</si>
  <si>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</si>
  <si>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</si>
  <si>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</si>
  <si>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</si>
  <si>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</si>
  <si>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014720</t>
  </si>
  <si>
    <t>014810</t>
  </si>
  <si>
    <t>014820</t>
  </si>
  <si>
    <t>014830</t>
  </si>
  <si>
    <t>014840</t>
  </si>
  <si>
    <t>014850</t>
  </si>
  <si>
    <t>014860</t>
  </si>
  <si>
    <t>014870</t>
  </si>
  <si>
    <t>015110</t>
  </si>
  <si>
    <t>015120</t>
  </si>
  <si>
    <t>015130</t>
  </si>
  <si>
    <t>015140</t>
  </si>
  <si>
    <t>015160</t>
  </si>
  <si>
    <t>015170</t>
  </si>
  <si>
    <t>015180</t>
  </si>
  <si>
    <t>015190</t>
  </si>
  <si>
    <t>015200</t>
  </si>
  <si>
    <t>015430</t>
  </si>
  <si>
    <t>015440</t>
  </si>
  <si>
    <t>015450</t>
  </si>
  <si>
    <t>015460</t>
  </si>
  <si>
    <t>015470</t>
  </si>
  <si>
    <t>015490</t>
  </si>
  <si>
    <t>015500</t>
  </si>
  <si>
    <t>015520</t>
  </si>
  <si>
    <t>015550</t>
  </si>
  <si>
    <t>015590</t>
  </si>
  <si>
    <t>015600</t>
  </si>
  <si>
    <t>015610</t>
  </si>
  <si>
    <t>015620</t>
  </si>
  <si>
    <t>015630</t>
  </si>
  <si>
    <t>015640</t>
  </si>
  <si>
    <t>015710</t>
  </si>
  <si>
    <t>015750</t>
  </si>
  <si>
    <t>015780</t>
  </si>
  <si>
    <t>015810</t>
  </si>
  <si>
    <t>015840</t>
  </si>
  <si>
    <t>015850</t>
  </si>
  <si>
    <t>015860</t>
  </si>
  <si>
    <t>016010</t>
  </si>
  <si>
    <t>016020</t>
  </si>
  <si>
    <t>016040</t>
  </si>
  <si>
    <t>016070</t>
  </si>
  <si>
    <t>016080</t>
  </si>
  <si>
    <t>016090</t>
  </si>
  <si>
    <t>016100</t>
  </si>
  <si>
    <t>016310</t>
  </si>
  <si>
    <t>016320</t>
  </si>
  <si>
    <t>016330</t>
  </si>
  <si>
    <t>016340</t>
  </si>
  <si>
    <t>016350</t>
  </si>
  <si>
    <t>016360</t>
  </si>
  <si>
    <t>016370</t>
  </si>
  <si>
    <t>016380</t>
  </si>
  <si>
    <t>016390</t>
  </si>
  <si>
    <t>016410</t>
  </si>
  <si>
    <t>016420</t>
  </si>
  <si>
    <t>広尾郡　広尾町港湾課</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</si>
  <si>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</si>
  <si>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</si>
  <si>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</si>
  <si>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</si>
  <si>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</si>
  <si>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</si>
  <si>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</si>
  <si>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</si>
  <si>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</si>
  <si>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</si>
  <si>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</si>
  <si>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</si>
  <si>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</si>
  <si>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</si>
  <si>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</si>
  <si>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</si>
  <si>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</si>
  <si>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</si>
  <si>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</si>
  <si>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022010</t>
  </si>
  <si>
    <t>022020</t>
  </si>
  <si>
    <t>022030</t>
  </si>
  <si>
    <t>022040</t>
  </si>
  <si>
    <t>022050</t>
  </si>
  <si>
    <t>022060</t>
  </si>
  <si>
    <t>022070</t>
  </si>
  <si>
    <t>022080</t>
  </si>
  <si>
    <t>022090</t>
  </si>
  <si>
    <t>022100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</si>
  <si>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</si>
  <si>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</si>
  <si>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</si>
  <si>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</si>
  <si>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</si>
  <si>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</si>
  <si>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</si>
  <si>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</si>
  <si>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</si>
  <si>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</si>
  <si>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</si>
  <si>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</si>
  <si>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</si>
  <si>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</si>
  <si>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</si>
  <si>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</si>
  <si>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</si>
  <si>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</si>
  <si>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</si>
  <si>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024120</t>
  </si>
  <si>
    <t>024230</t>
  </si>
  <si>
    <t>024240</t>
  </si>
  <si>
    <t>024250</t>
  </si>
  <si>
    <t>024260</t>
  </si>
  <si>
    <t>024410</t>
  </si>
  <si>
    <t>024420</t>
  </si>
  <si>
    <t>024430</t>
  </si>
  <si>
    <t>024450</t>
  </si>
  <si>
    <t>024460</t>
  </si>
  <si>
    <t>024500</t>
  </si>
  <si>
    <t>032010</t>
  </si>
  <si>
    <t>032020</t>
  </si>
  <si>
    <t>032030</t>
  </si>
  <si>
    <t>032050</t>
  </si>
  <si>
    <t>032060</t>
  </si>
  <si>
    <t>032070</t>
  </si>
  <si>
    <t>032080</t>
  </si>
  <si>
    <t>032090</t>
  </si>
  <si>
    <t>032100</t>
  </si>
  <si>
    <t>032110</t>
  </si>
  <si>
    <t>032130</t>
  </si>
  <si>
    <t>032140</t>
  </si>
  <si>
    <t>032150</t>
  </si>
  <si>
    <t>032160</t>
  </si>
  <si>
    <t>033010</t>
  </si>
  <si>
    <t>033020</t>
  </si>
  <si>
    <t>033030</t>
  </si>
  <si>
    <t>033210</t>
  </si>
  <si>
    <t>033220</t>
  </si>
  <si>
    <t>033660</t>
  </si>
  <si>
    <t>033810</t>
  </si>
  <si>
    <t>034020</t>
  </si>
  <si>
    <t>034410</t>
  </si>
  <si>
    <t>034610</t>
  </si>
  <si>
    <t>034820</t>
  </si>
  <si>
    <t>034830</t>
  </si>
  <si>
    <t>034840</t>
  </si>
  <si>
    <t>034850</t>
  </si>
  <si>
    <t>035010</t>
  </si>
  <si>
    <t>035030</t>
  </si>
  <si>
    <t>035060</t>
  </si>
  <si>
    <t>035070</t>
  </si>
  <si>
    <t>035240</t>
  </si>
  <si>
    <t>042020</t>
  </si>
  <si>
    <t>042030</t>
  </si>
  <si>
    <t>042050</t>
  </si>
  <si>
    <t>042060</t>
  </si>
  <si>
    <t>042070</t>
  </si>
  <si>
    <t>042080</t>
  </si>
  <si>
    <t>042090</t>
  </si>
  <si>
    <t>042110</t>
  </si>
  <si>
    <t>042120</t>
  </si>
  <si>
    <t>042130</t>
  </si>
  <si>
    <t>042140</t>
  </si>
  <si>
    <t>042150</t>
  </si>
  <si>
    <t>042160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</si>
  <si>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</si>
  <si>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</si>
  <si>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</si>
  <si>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</si>
  <si>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</si>
  <si>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</si>
  <si>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</si>
  <si>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</si>
  <si>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</si>
  <si>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</si>
  <si>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</si>
  <si>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</si>
  <si>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</si>
  <si>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</si>
  <si>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</si>
  <si>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</si>
  <si>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</si>
  <si>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</si>
  <si>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045050</t>
  </si>
  <si>
    <t>045810</t>
  </si>
  <si>
    <t>046060</t>
  </si>
  <si>
    <t>052010</t>
  </si>
  <si>
    <t>052020</t>
  </si>
  <si>
    <t>052030</t>
  </si>
  <si>
    <t>052040</t>
  </si>
  <si>
    <t>052060</t>
  </si>
  <si>
    <t>052070</t>
  </si>
  <si>
    <t>052090</t>
  </si>
  <si>
    <t>052100</t>
  </si>
  <si>
    <t>052110</t>
  </si>
  <si>
    <t>052120</t>
  </si>
  <si>
    <t>052130</t>
  </si>
  <si>
    <t>052140</t>
  </si>
  <si>
    <t>052150</t>
  </si>
  <si>
    <t>053030</t>
  </si>
  <si>
    <t>053270</t>
  </si>
  <si>
    <t>053460</t>
  </si>
  <si>
    <t>053480</t>
  </si>
  <si>
    <t>053490</t>
  </si>
  <si>
    <t>053610</t>
  </si>
  <si>
    <t>053630</t>
  </si>
  <si>
    <t>053660</t>
  </si>
  <si>
    <t>053680</t>
  </si>
  <si>
    <t>054340</t>
  </si>
  <si>
    <t>054630</t>
  </si>
  <si>
    <t>054640</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</si>
  <si>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</si>
  <si>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</si>
  <si>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</si>
  <si>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</si>
  <si>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</si>
  <si>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</si>
  <si>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</si>
  <si>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</si>
  <si>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</si>
  <si>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</si>
  <si>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</si>
  <si>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</si>
  <si>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</si>
  <si>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</si>
  <si>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</si>
  <si>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</si>
  <si>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</si>
  <si>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</si>
  <si>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</si>
  <si>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</si>
  <si>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</si>
  <si>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</si>
  <si>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</si>
  <si>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</si>
  <si>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</si>
  <si>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</si>
  <si>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</si>
  <si>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</si>
  <si>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</si>
  <si>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</si>
  <si>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</si>
  <si>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</si>
  <si>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</si>
  <si>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</si>
  <si>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</si>
  <si>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072010</t>
  </si>
  <si>
    <t>072020</t>
  </si>
  <si>
    <t>072030</t>
  </si>
  <si>
    <t>072040</t>
  </si>
  <si>
    <t>072050</t>
  </si>
  <si>
    <t>072070</t>
  </si>
  <si>
    <t>072080</t>
  </si>
  <si>
    <t>072090</t>
  </si>
  <si>
    <t>072100</t>
  </si>
  <si>
    <t>072110</t>
  </si>
  <si>
    <t>072120</t>
  </si>
  <si>
    <t>072130</t>
  </si>
  <si>
    <t>072140</t>
  </si>
  <si>
    <t>073010</t>
  </si>
  <si>
    <t>073030</t>
  </si>
  <si>
    <t>073080</t>
  </si>
  <si>
    <t>073220</t>
  </si>
  <si>
    <t>073420</t>
  </si>
  <si>
    <t>073440</t>
  </si>
  <si>
    <t>073620</t>
  </si>
  <si>
    <t>073640</t>
  </si>
  <si>
    <t>073670</t>
  </si>
  <si>
    <t>073680</t>
  </si>
  <si>
    <t>074020</t>
  </si>
  <si>
    <t>074050</t>
  </si>
  <si>
    <t>074070</t>
  </si>
  <si>
    <t>074080</t>
  </si>
  <si>
    <t>074210</t>
  </si>
  <si>
    <t>074220</t>
  </si>
  <si>
    <t>074230</t>
  </si>
  <si>
    <t>074440</t>
  </si>
  <si>
    <t>074450</t>
  </si>
  <si>
    <t>074460</t>
  </si>
  <si>
    <t>074470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</si>
  <si>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</si>
  <si>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</si>
  <si>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</si>
  <si>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</si>
  <si>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</si>
  <si>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</si>
  <si>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</si>
  <si>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</si>
  <si>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</si>
  <si>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</si>
  <si>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</si>
  <si>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</si>
  <si>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</si>
  <si>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</si>
  <si>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</si>
  <si>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</si>
  <si>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</si>
  <si>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</si>
  <si>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</si>
  <si>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</si>
  <si>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</si>
  <si>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</si>
  <si>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</si>
  <si>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</si>
  <si>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</si>
  <si>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</si>
  <si>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</si>
  <si>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</si>
  <si>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</si>
  <si>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</si>
  <si>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</si>
  <si>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</si>
  <si>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</si>
  <si>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</si>
  <si>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</si>
  <si>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</si>
  <si>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</si>
  <si>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</si>
  <si>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</si>
  <si>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</si>
  <si>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</si>
  <si>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</si>
  <si>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</si>
  <si>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</si>
  <si>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</si>
  <si>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</si>
  <si>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</si>
  <si>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</si>
  <si>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</si>
  <si>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</si>
  <si>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</si>
  <si>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082310</t>
  </si>
  <si>
    <t>082320</t>
  </si>
  <si>
    <t>082330</t>
  </si>
  <si>
    <t>082340</t>
  </si>
  <si>
    <t>082350</t>
  </si>
  <si>
    <t>082360</t>
  </si>
  <si>
    <t>083020</t>
  </si>
  <si>
    <t>083090</t>
  </si>
  <si>
    <t>083100</t>
  </si>
  <si>
    <t>083410</t>
  </si>
  <si>
    <t>083640</t>
  </si>
  <si>
    <t>084420</t>
  </si>
  <si>
    <t>084430</t>
  </si>
  <si>
    <t>084470</t>
  </si>
  <si>
    <t>085210</t>
  </si>
  <si>
    <t>085420</t>
  </si>
  <si>
    <t>085460</t>
  </si>
  <si>
    <t>085640</t>
  </si>
  <si>
    <t>092010</t>
  </si>
  <si>
    <t>092020</t>
  </si>
  <si>
    <t>092030</t>
  </si>
  <si>
    <t>092040</t>
  </si>
  <si>
    <t>092050</t>
  </si>
  <si>
    <t>092060</t>
  </si>
  <si>
    <t>092080</t>
  </si>
  <si>
    <t>092090</t>
  </si>
  <si>
    <t>092100</t>
  </si>
  <si>
    <t>092110</t>
  </si>
  <si>
    <t>092130</t>
  </si>
  <si>
    <t>092140</t>
  </si>
  <si>
    <t>092150</t>
  </si>
  <si>
    <t>092160</t>
  </si>
  <si>
    <t>093010</t>
  </si>
  <si>
    <t>093420</t>
  </si>
  <si>
    <t>093430</t>
  </si>
  <si>
    <t>093440</t>
  </si>
  <si>
    <t>093450</t>
  </si>
  <si>
    <t>093610</t>
  </si>
  <si>
    <t>093640</t>
  </si>
  <si>
    <t>093840</t>
  </si>
  <si>
    <t>093860</t>
  </si>
  <si>
    <t>094070</t>
  </si>
  <si>
    <t>094110</t>
  </si>
  <si>
    <t>横須賀市港湾部</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</si>
  <si>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</si>
  <si>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</si>
  <si>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</si>
  <si>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</si>
  <si>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</si>
  <si>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</si>
  <si>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</si>
  <si>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</si>
  <si>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</si>
  <si>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</si>
  <si>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</si>
  <si>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</si>
  <si>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</si>
  <si>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工事施工場所、資材供給元住所、副産物搬出先住所は、以下のプルダウンリストで都道府県、市区町村を選択し、表示された住所コード（５桁）を入力してください。</t>
    <rPh sb="0" eb="2">
      <t>コウジ</t>
    </rPh>
    <rPh sb="2" eb="4">
      <t>セコウ</t>
    </rPh>
    <rPh sb="4" eb="6">
      <t>バショ</t>
    </rPh>
    <rPh sb="7" eb="9">
      <t>シザイ</t>
    </rPh>
    <rPh sb="9" eb="11">
      <t>キョウキュウ</t>
    </rPh>
    <rPh sb="11" eb="12">
      <t>モト</t>
    </rPh>
    <rPh sb="12" eb="14">
      <t>ジュウショ</t>
    </rPh>
    <rPh sb="15" eb="18">
      <t>フクサンブツ</t>
    </rPh>
    <rPh sb="18" eb="20">
      <t>ハンシュツ</t>
    </rPh>
    <rPh sb="20" eb="21">
      <t>サキ</t>
    </rPh>
    <rPh sb="21" eb="23">
      <t>ジュウショ</t>
    </rPh>
    <rPh sb="25" eb="27">
      <t>イカ</t>
    </rPh>
    <rPh sb="37" eb="41">
      <t>トドウフケン</t>
    </rPh>
    <rPh sb="42" eb="44">
      <t>シク</t>
    </rPh>
    <rPh sb="44" eb="46">
      <t>チョウソン</t>
    </rPh>
    <rPh sb="47" eb="49">
      <t>センタク</t>
    </rPh>
    <rPh sb="51" eb="53">
      <t>ヒョウジ</t>
    </rPh>
    <rPh sb="56" eb="58">
      <t>ジュウショ</t>
    </rPh>
    <rPh sb="63" eb="64">
      <t>ケタ</t>
    </rPh>
    <rPh sb="66" eb="68">
      <t>ニュウリョク</t>
    </rPh>
    <phoneticPr fontId="4"/>
  </si>
  <si>
    <t>県</t>
    <rPh sb="0" eb="1">
      <t>ケン</t>
    </rPh>
    <phoneticPr fontId="4"/>
  </si>
  <si>
    <t>都道府県：</t>
    <rPh sb="0" eb="4">
      <t>トドウフケン</t>
    </rPh>
    <phoneticPr fontId="4"/>
  </si>
  <si>
    <t>市区町村：</t>
    <rPh sb="0" eb="2">
      <t>シク</t>
    </rPh>
    <rPh sb="2" eb="4">
      <t>チョウソン</t>
    </rPh>
    <phoneticPr fontId="4"/>
  </si>
  <si>
    <t>１．工事概要</t>
    <phoneticPr fontId="4"/>
  </si>
  <si>
    <t>発注機関を選択</t>
    <rPh sb="5" eb="7">
      <t>センタク</t>
    </rPh>
    <phoneticPr fontId="5"/>
  </si>
  <si>
    <t>大分類</t>
    <rPh sb="0" eb="3">
      <t>ダイブンルイ</t>
    </rPh>
    <phoneticPr fontId="4"/>
  </si>
  <si>
    <t>中分類</t>
    <rPh sb="0" eb="3">
      <t>チュウブンルイ</t>
    </rPh>
    <phoneticPr fontId="4"/>
  </si>
  <si>
    <t>小分類</t>
    <rPh sb="0" eb="1">
      <t>ショウ</t>
    </rPh>
    <rPh sb="1" eb="3">
      <t>ブンルイ</t>
    </rPh>
    <phoneticPr fontId="4"/>
  </si>
  <si>
    <t>（1万円未満は四捨五入）</t>
    <phoneticPr fontId="4"/>
  </si>
  <si>
    <t>住所コード</t>
    <phoneticPr fontId="5"/>
  </si>
  <si>
    <t>工事種別を選択</t>
    <rPh sb="5" eb="7">
      <t>センタク</t>
    </rPh>
    <phoneticPr fontId="5"/>
  </si>
  <si>
    <t>工事種別コード</t>
    <rPh sb="0" eb="1">
      <t>コウジ</t>
    </rPh>
    <rPh sb="1" eb="3">
      <t>シュベツ</t>
    </rPh>
    <phoneticPr fontId="4"/>
  </si>
  <si>
    <t>構造を選択</t>
    <rPh sb="3" eb="5">
      <t>センタク</t>
    </rPh>
    <phoneticPr fontId="5"/>
  </si>
  <si>
    <t>No</t>
    <phoneticPr fontId="4"/>
  </si>
  <si>
    <t>調査票!</t>
    <rPh sb="0" eb="3">
      <t>チョウサヒョウ</t>
    </rPh>
    <phoneticPr fontId="4"/>
  </si>
  <si>
    <t>工事概要</t>
    <rPh sb="0" eb="2">
      <t>コウジ</t>
    </rPh>
    <rPh sb="2" eb="4">
      <t>ガイヨウ</t>
    </rPh>
    <phoneticPr fontId="4"/>
  </si>
  <si>
    <t>工事ID</t>
    <rPh sb="0" eb="2">
      <t>コウジ</t>
    </rPh>
    <phoneticPr fontId="4"/>
  </si>
  <si>
    <t>発注機関</t>
    <rPh sb="0" eb="2">
      <t>ハッチュウ</t>
    </rPh>
    <rPh sb="2" eb="4">
      <t>キカン</t>
    </rPh>
    <phoneticPr fontId="4"/>
  </si>
  <si>
    <t>機関コード</t>
  </si>
  <si>
    <t>請負会社</t>
    <rPh sb="0" eb="2">
      <t>ウケオイ</t>
    </rPh>
    <rPh sb="2" eb="4">
      <t>カイシャ</t>
    </rPh>
    <phoneticPr fontId="4"/>
  </si>
  <si>
    <t>法人番号</t>
    <rPh sb="0" eb="1">
      <t>ホウ</t>
    </rPh>
    <rPh sb="1" eb="2">
      <t>ヒト</t>
    </rPh>
    <rPh sb="2" eb="3">
      <t>バン</t>
    </rPh>
    <rPh sb="3" eb="4">
      <t>ゴウ</t>
    </rPh>
    <phoneticPr fontId="4"/>
  </si>
  <si>
    <t>請負会社名</t>
  </si>
  <si>
    <t>会社所在地</t>
  </si>
  <si>
    <t>年(西暦下2桁)</t>
    <rPh sb="0" eb="1">
      <t>ネン</t>
    </rPh>
    <rPh sb="2" eb="4">
      <t>セイレキ</t>
    </rPh>
    <rPh sb="4" eb="5">
      <t>シモ</t>
    </rPh>
    <rPh sb="6" eb="7">
      <t>ケタ</t>
    </rPh>
    <phoneticPr fontId="4"/>
  </si>
  <si>
    <t>月</t>
    <rPh sb="0" eb="1">
      <t>ツキ</t>
    </rPh>
    <phoneticPr fontId="4"/>
  </si>
  <si>
    <t>日</t>
    <rPh sb="0" eb="1">
      <t>ニチ</t>
    </rPh>
    <phoneticPr fontId="4"/>
  </si>
  <si>
    <t>着工年(西暦下2桁)</t>
    <rPh sb="0" eb="2">
      <t>チャッコウ</t>
    </rPh>
    <rPh sb="2" eb="3">
      <t>ドシ</t>
    </rPh>
    <rPh sb="4" eb="6">
      <t>セイレキ</t>
    </rPh>
    <rPh sb="6" eb="7">
      <t>シモ</t>
    </rPh>
    <rPh sb="8" eb="9">
      <t>ケタ</t>
    </rPh>
    <phoneticPr fontId="4"/>
  </si>
  <si>
    <t>着工月</t>
    <rPh sb="0" eb="2">
      <t>チャッコウ</t>
    </rPh>
    <rPh sb="2" eb="3">
      <t>ツキ</t>
    </rPh>
    <phoneticPr fontId="4"/>
  </si>
  <si>
    <t>着工日</t>
    <rPh sb="0" eb="2">
      <t>チャッコウ</t>
    </rPh>
    <rPh sb="2" eb="3">
      <t>ビ</t>
    </rPh>
    <phoneticPr fontId="4"/>
  </si>
  <si>
    <t>竣工年(西暦下2桁)</t>
    <rPh sb="0" eb="2">
      <t>シュンコウ</t>
    </rPh>
    <rPh sb="2" eb="3">
      <t>ドシ</t>
    </rPh>
    <phoneticPr fontId="4"/>
  </si>
  <si>
    <t>竣工月</t>
    <rPh sb="0" eb="2">
      <t>シュンコウ</t>
    </rPh>
    <rPh sb="2" eb="3">
      <t>ツキ</t>
    </rPh>
    <phoneticPr fontId="4"/>
  </si>
  <si>
    <t>竣工日</t>
    <rPh sb="0" eb="2">
      <t>シュンコウ</t>
    </rPh>
    <rPh sb="2" eb="3">
      <t>ヒ</t>
    </rPh>
    <phoneticPr fontId="4"/>
  </si>
  <si>
    <t>構造コード</t>
  </si>
  <si>
    <t>建設資材利用実績</t>
    <rPh sb="0" eb="2">
      <t>ケンセツ</t>
    </rPh>
    <rPh sb="2" eb="4">
      <t>シザイ</t>
    </rPh>
    <rPh sb="4" eb="6">
      <t>リヨウ</t>
    </rPh>
    <rPh sb="6" eb="8">
      <t>ジッセキ</t>
    </rPh>
    <phoneticPr fontId="4"/>
  </si>
  <si>
    <t>(1)資材別利用量</t>
    <rPh sb="3" eb="5">
      <t>シザイ</t>
    </rPh>
    <rPh sb="5" eb="6">
      <t>ベツ</t>
    </rPh>
    <rPh sb="6" eb="8">
      <t>リヨウ</t>
    </rPh>
    <rPh sb="8" eb="9">
      <t>リョウ</t>
    </rPh>
    <phoneticPr fontId="4"/>
  </si>
  <si>
    <t>資材種別コード</t>
    <rPh sb="0" eb="2">
      <t>シザイ</t>
    </rPh>
    <rPh sb="2" eb="4">
      <t>シュベツ</t>
    </rPh>
    <phoneticPr fontId="4"/>
  </si>
  <si>
    <t>再生資材利用量</t>
  </si>
  <si>
    <t>土砂</t>
    <rPh sb="0" eb="2">
      <t>ドシャ</t>
    </rPh>
    <phoneticPr fontId="15"/>
  </si>
  <si>
    <t>山砂、山土などの新材</t>
  </si>
  <si>
    <t>土質改良土</t>
  </si>
  <si>
    <t>建設発生土</t>
  </si>
  <si>
    <t>建設汚泥処理土</t>
  </si>
  <si>
    <t>コンクリート</t>
  </si>
  <si>
    <t>再生骨材Ｈを用いた生コンクリート</t>
  </si>
  <si>
    <t>再生骨材Ｍを用いた生コンクリート</t>
  </si>
  <si>
    <t>再生骨材Ｌを用いた生コンクリート</t>
  </si>
  <si>
    <t>他の生コンクリート</t>
    <rPh sb="0" eb="1">
      <t>タ</t>
    </rPh>
    <phoneticPr fontId="5"/>
  </si>
  <si>
    <t>再生骨材Ｈ、Ｍ、Ｌを用いたコンクリート二次製品</t>
    <rPh sb="0" eb="2">
      <t>サイセイ</t>
    </rPh>
    <rPh sb="2" eb="4">
      <t>コツザイ</t>
    </rPh>
    <rPh sb="10" eb="11">
      <t>モチ</t>
    </rPh>
    <rPh sb="19" eb="21">
      <t>ニジ</t>
    </rPh>
    <rPh sb="21" eb="23">
      <t>セイヒン</t>
    </rPh>
    <phoneticPr fontId="4"/>
  </si>
  <si>
    <t>他のコンクリート二次製品</t>
    <rPh sb="0" eb="1">
      <t>タ</t>
    </rPh>
    <rPh sb="8" eb="10">
      <t>ニジ</t>
    </rPh>
    <rPh sb="10" eb="12">
      <t>セイヒン</t>
    </rPh>
    <phoneticPr fontId="4"/>
  </si>
  <si>
    <t>木材</t>
  </si>
  <si>
    <t>砕石</t>
  </si>
  <si>
    <t>クラッシャーラン</t>
  </si>
  <si>
    <t>ぐり石、割ぐり石、自然石</t>
  </si>
  <si>
    <t>その他の砕石</t>
  </si>
  <si>
    <t>（11.山砂、山土などの新材は対象外）</t>
    <rPh sb="4" eb="6">
      <t>ヤマズナ</t>
    </rPh>
    <rPh sb="7" eb="8">
      <t>ヤマ</t>
    </rPh>
    <rPh sb="8" eb="9">
      <t>ツチ</t>
    </rPh>
    <rPh sb="12" eb="14">
      <t>シンザイ</t>
    </rPh>
    <rPh sb="15" eb="18">
      <t>タイショウガイ</t>
    </rPh>
    <phoneticPr fontId="4"/>
  </si>
  <si>
    <t>供給元番号</t>
    <rPh sb="0" eb="2">
      <t>キョウキュウ</t>
    </rPh>
    <rPh sb="2" eb="3">
      <t>モト</t>
    </rPh>
    <rPh sb="3" eb="5">
      <t>バンゴウ</t>
    </rPh>
    <phoneticPr fontId="4"/>
  </si>
  <si>
    <t>供給元種類</t>
    <rPh sb="0" eb="2">
      <t>キョウキュウ</t>
    </rPh>
    <rPh sb="2" eb="3">
      <t>モト</t>
    </rPh>
    <rPh sb="3" eb="5">
      <t>シュルイ</t>
    </rPh>
    <phoneticPr fontId="4"/>
  </si>
  <si>
    <t>(1)副産物別発生量</t>
    <rPh sb="3" eb="6">
      <t>フクサンブツ</t>
    </rPh>
    <rPh sb="6" eb="7">
      <t>ベツ</t>
    </rPh>
    <rPh sb="7" eb="9">
      <t>ハッセイ</t>
    </rPh>
    <rPh sb="9" eb="10">
      <t>ヨウリョウ</t>
    </rPh>
    <phoneticPr fontId="4"/>
  </si>
  <si>
    <t>副産物種別コード</t>
    <rPh sb="0" eb="3">
      <t>フクサンブツ</t>
    </rPh>
    <rPh sb="3" eb="5">
      <t>シュベツ</t>
    </rPh>
    <phoneticPr fontId="4"/>
  </si>
  <si>
    <t>発生量</t>
    <rPh sb="0" eb="2">
      <t>ハッセイ</t>
    </rPh>
    <phoneticPr fontId="4"/>
  </si>
  <si>
    <t>減量化量</t>
    <rPh sb="0" eb="2">
      <t>ゲンリョウカ</t>
    </rPh>
    <rPh sb="2" eb="3">
      <t>リョウ</t>
    </rPh>
    <phoneticPr fontId="4"/>
  </si>
  <si>
    <t>場外搬出量</t>
    <rPh sb="0" eb="2">
      <t>ジョウガイ</t>
    </rPh>
    <rPh sb="2" eb="4">
      <t>ハンシュツ</t>
    </rPh>
    <phoneticPr fontId="4"/>
  </si>
  <si>
    <t>廃塩化ビニル管・継手</t>
  </si>
  <si>
    <t>廃石膏ボード</t>
  </si>
  <si>
    <t>その他の分別された廃棄物</t>
  </si>
  <si>
    <t>混合状態の廃棄物</t>
  </si>
  <si>
    <t>(2)搬出先別処分</t>
    <rPh sb="3" eb="5">
      <t>ハンシュツ</t>
    </rPh>
    <rPh sb="5" eb="6">
      <t>デサキ</t>
    </rPh>
    <rPh sb="6" eb="7">
      <t>ベツ</t>
    </rPh>
    <rPh sb="7" eb="9">
      <t>ショブン</t>
    </rPh>
    <phoneticPr fontId="4"/>
  </si>
  <si>
    <t>（50.建設廃棄物合計と63.建設発生土合計は対象外）</t>
    <rPh sb="4" eb="6">
      <t>ケンセツ</t>
    </rPh>
    <rPh sb="6" eb="9">
      <t>ハイキブツ</t>
    </rPh>
    <rPh sb="9" eb="11">
      <t>ゴウケイ</t>
    </rPh>
    <rPh sb="15" eb="17">
      <t>ケンセツ</t>
    </rPh>
    <rPh sb="17" eb="19">
      <t>ハッセイ</t>
    </rPh>
    <rPh sb="19" eb="20">
      <t>ド</t>
    </rPh>
    <rPh sb="20" eb="22">
      <t>ゴウケイ</t>
    </rPh>
    <rPh sb="23" eb="26">
      <t>タイショウガイ</t>
    </rPh>
    <phoneticPr fontId="4"/>
  </si>
  <si>
    <t>搬出先番号</t>
    <rPh sb="0" eb="2">
      <t>ハンシュツ</t>
    </rPh>
    <rPh sb="2" eb="3">
      <t>サキ</t>
    </rPh>
    <rPh sb="3" eb="5">
      <t>バンゴウ</t>
    </rPh>
    <phoneticPr fontId="4"/>
  </si>
  <si>
    <t>搬出先別搬出量</t>
    <rPh sb="0" eb="2">
      <t>ハンシュツ</t>
    </rPh>
    <rPh sb="2" eb="3">
      <t>サキ</t>
    </rPh>
    <rPh sb="3" eb="4">
      <t>ベツ</t>
    </rPh>
    <rPh sb="4" eb="6">
      <t>ハンシュツ</t>
    </rPh>
    <rPh sb="6" eb="7">
      <t>リョウ</t>
    </rPh>
    <phoneticPr fontId="4"/>
  </si>
  <si>
    <t>搬出先住所</t>
    <rPh sb="0" eb="2">
      <t>ハンシュツ</t>
    </rPh>
    <rPh sb="2" eb="3">
      <t>サキ</t>
    </rPh>
    <rPh sb="3" eb="5">
      <t>ジュウショ</t>
    </rPh>
    <phoneticPr fontId="4"/>
  </si>
  <si>
    <t>運搬距離</t>
    <rPh sb="0" eb="2">
      <t>ウンパン</t>
    </rPh>
    <rPh sb="2" eb="4">
      <t>キョリ</t>
    </rPh>
    <phoneticPr fontId="4"/>
  </si>
  <si>
    <t>搬出先種類</t>
    <rPh sb="0" eb="2">
      <t>ハンシュツ</t>
    </rPh>
    <rPh sb="2" eb="3">
      <t>サキ</t>
    </rPh>
    <rPh sb="3" eb="5">
      <t>シュルイ</t>
    </rPh>
    <phoneticPr fontId="4"/>
  </si>
  <si>
    <r>
      <t xml:space="preserve">供給元種類コード
</t>
    </r>
    <r>
      <rPr>
        <sz val="8"/>
        <color rgb="FFFF0000"/>
        <rFont val="ＭＳ Ｐゴシック"/>
        <family val="3"/>
        <charset val="128"/>
      </rPr>
      <t>（該当する「供給元種類」に「○」を１つだけ入力して下さい）</t>
    </r>
    <rPh sb="30" eb="32">
      <t>ニュウリョク</t>
    </rPh>
    <phoneticPr fontId="4"/>
  </si>
  <si>
    <r>
      <t>搬出先種類</t>
    </r>
    <r>
      <rPr>
        <sz val="8"/>
        <color rgb="FFFF0000"/>
        <rFont val="ＭＳ Ｐゴシック"/>
        <family val="3"/>
        <charset val="128"/>
      </rPr>
      <t>（該当する「搬出先種類」に「○」を１つだけ入力して下さい）</t>
    </r>
    <rPh sb="26" eb="28">
      <t>ニュウリョク</t>
    </rPh>
    <phoneticPr fontId="5"/>
  </si>
  <si>
    <t xml:space="preserve">
</t>
    <phoneticPr fontId="4"/>
  </si>
  <si>
    <t>発注機関・工事場所不一致確認（１）</t>
    <rPh sb="12" eb="14">
      <t>カクニン</t>
    </rPh>
    <phoneticPr fontId="4"/>
  </si>
  <si>
    <t>発注機関・工事場所不一致確認（２）</t>
    <rPh sb="12" eb="14">
      <t>カクニン</t>
    </rPh>
    <phoneticPr fontId="4"/>
  </si>
  <si>
    <t>発注機関・工事場所不一致確認（３）</t>
    <rPh sb="12" eb="14">
      <t>カクニン</t>
    </rPh>
    <phoneticPr fontId="4"/>
  </si>
  <si>
    <t>距離確認</t>
    <rPh sb="0" eb="2">
      <t>キョリ</t>
    </rPh>
    <rPh sb="2" eb="4">
      <t>カクニン</t>
    </rPh>
    <phoneticPr fontId="4"/>
  </si>
  <si>
    <t>上限値</t>
    <rPh sb="0" eb="3">
      <t>ジョウゲンチ</t>
    </rPh>
    <phoneticPr fontId="4"/>
  </si>
  <si>
    <t>工事</t>
    <rPh sb="0" eb="2">
      <t>コウジ</t>
    </rPh>
    <phoneticPr fontId="4"/>
  </si>
  <si>
    <t>日付</t>
    <rPh sb="0" eb="2">
      <t>ヒヅケ</t>
    </rPh>
    <phoneticPr fontId="4"/>
  </si>
  <si>
    <t>ST</t>
    <phoneticPr fontId="4"/>
  </si>
  <si>
    <t>J!</t>
    <phoneticPr fontId="4"/>
  </si>
  <si>
    <t>MSG1</t>
    <phoneticPr fontId="4"/>
  </si>
  <si>
    <t>Error1</t>
    <phoneticPr fontId="4"/>
  </si>
  <si>
    <t>J2</t>
    <phoneticPr fontId="4"/>
  </si>
  <si>
    <t>MSG2</t>
    <phoneticPr fontId="4"/>
  </si>
  <si>
    <t>Error2</t>
    <phoneticPr fontId="4"/>
  </si>
  <si>
    <t>J3</t>
    <phoneticPr fontId="4"/>
  </si>
  <si>
    <t>MSG3</t>
    <phoneticPr fontId="4"/>
  </si>
  <si>
    <t>Error3</t>
    <phoneticPr fontId="4"/>
  </si>
  <si>
    <t>J4</t>
    <phoneticPr fontId="4"/>
  </si>
  <si>
    <t>MSG4</t>
    <phoneticPr fontId="4"/>
  </si>
  <si>
    <t>Error4</t>
    <phoneticPr fontId="4"/>
  </si>
  <si>
    <t>J1</t>
    <phoneticPr fontId="4"/>
  </si>
  <si>
    <t>MSG1</t>
    <phoneticPr fontId="4"/>
  </si>
  <si>
    <t>Caution</t>
  </si>
  <si>
    <t>J2</t>
    <phoneticPr fontId="4"/>
  </si>
  <si>
    <t>MSG2</t>
    <phoneticPr fontId="4"/>
  </si>
  <si>
    <t>Caution2</t>
    <phoneticPr fontId="4"/>
  </si>
  <si>
    <t>境界値</t>
    <rPh sb="0" eb="2">
      <t>キョウカイ</t>
    </rPh>
    <rPh sb="2" eb="3">
      <t>チ</t>
    </rPh>
    <phoneticPr fontId="4"/>
  </si>
  <si>
    <t>現場</t>
    <rPh sb="0" eb="2">
      <t>ゲンバ</t>
    </rPh>
    <phoneticPr fontId="4"/>
  </si>
  <si>
    <t>関数</t>
    <rPh sb="0" eb="2">
      <t>カンスウ</t>
    </rPh>
    <phoneticPr fontId="4"/>
  </si>
  <si>
    <t>逆算</t>
    <rPh sb="0" eb="2">
      <t>ギャクサン</t>
    </rPh>
    <phoneticPr fontId="4"/>
  </si>
  <si>
    <t>(km)</t>
    <phoneticPr fontId="4"/>
  </si>
  <si>
    <t>発注機関</t>
    <phoneticPr fontId="4"/>
  </si>
  <si>
    <t>住所</t>
    <rPh sb="0" eb="2">
      <t>ジュウショ</t>
    </rPh>
    <phoneticPr fontId="4"/>
  </si>
  <si>
    <t>Check</t>
    <phoneticPr fontId="4"/>
  </si>
  <si>
    <t>Code</t>
    <phoneticPr fontId="4"/>
  </si>
  <si>
    <t>Check</t>
    <phoneticPr fontId="4"/>
  </si>
  <si>
    <t>隣接県</t>
    <rPh sb="0" eb="3">
      <t>リンセツケン</t>
    </rPh>
    <phoneticPr fontId="4"/>
  </si>
  <si>
    <t>min</t>
    <phoneticPr fontId="4"/>
  </si>
  <si>
    <t>max</t>
    <phoneticPr fontId="4"/>
  </si>
  <si>
    <t>AO18</t>
    <phoneticPr fontId="4"/>
  </si>
  <si>
    <t>「発注機関」を選択してください。
大分類のプルダウンリストから選択し、必要に応じて中分類、小分類と順に選択することで、対象の発注機関を指定してください。</t>
    <phoneticPr fontId="4"/>
  </si>
  <si>
    <t>中分類のプルダウンリストから選択してください。</t>
  </si>
  <si>
    <t>小分類のプルダウンリストから選択してください。</t>
    <rPh sb="0" eb="1">
      <t>ショウ</t>
    </rPh>
    <rPh sb="1" eb="3">
      <t>ブンルイ</t>
    </rPh>
    <rPh sb="14" eb="16">
      <t>センタク</t>
    </rPh>
    <phoneticPr fontId="2"/>
  </si>
  <si>
    <t>BH16</t>
    <phoneticPr fontId="4"/>
  </si>
  <si>
    <t>②</t>
    <phoneticPr fontId="4"/>
  </si>
  <si>
    <t>BH21</t>
    <phoneticPr fontId="4"/>
  </si>
  <si>
    <t>CH14</t>
    <phoneticPr fontId="4"/>
  </si>
  <si>
    <t>請負会社の「法人番号」を確認し、あれば入力してください。</t>
    <rPh sb="0" eb="2">
      <t>ウケオイ</t>
    </rPh>
    <rPh sb="2" eb="4">
      <t>カイシャ</t>
    </rPh>
    <rPh sb="12" eb="14">
      <t>カクニン</t>
    </rPh>
    <rPh sb="19" eb="21">
      <t>ニュウリョク</t>
    </rPh>
    <phoneticPr fontId="4"/>
  </si>
  <si>
    <t>CH17</t>
    <phoneticPr fontId="4"/>
  </si>
  <si>
    <t>「請負会社」の</t>
    <rPh sb="1" eb="3">
      <t>ウケオイ</t>
    </rPh>
    <rPh sb="3" eb="5">
      <t>カイシャ</t>
    </rPh>
    <phoneticPr fontId="4"/>
  </si>
  <si>
    <t>CH21</t>
    <phoneticPr fontId="4"/>
  </si>
  <si>
    <t>DO21</t>
    <phoneticPr fontId="4"/>
  </si>
  <si>
    <t>DO23</t>
    <phoneticPr fontId="4"/>
  </si>
  <si>
    <t>を入力してください。</t>
    <rPh sb="1" eb="3">
      <t>ニュウリョク</t>
    </rPh>
    <phoneticPr fontId="4"/>
  </si>
  <si>
    <t>ES17</t>
    <phoneticPr fontId="4"/>
  </si>
  <si>
    <t>「記入年月日」が誤りです。確認し修正してください。</t>
    <phoneticPr fontId="4"/>
  </si>
  <si>
    <t>EY17</t>
    <phoneticPr fontId="4"/>
  </si>
  <si>
    <t>FE17</t>
    <phoneticPr fontId="4"/>
  </si>
  <si>
    <t>EQ19</t>
    <phoneticPr fontId="4"/>
  </si>
  <si>
    <t>EQ22</t>
    <phoneticPr fontId="4"/>
  </si>
  <si>
    <t>L26</t>
    <phoneticPr fontId="4"/>
  </si>
  <si>
    <t>「工事名」を入力してください。</t>
    <rPh sb="1" eb="3">
      <t>コウジ</t>
    </rPh>
    <rPh sb="3" eb="4">
      <t>メイ</t>
    </rPh>
    <rPh sb="6" eb="8">
      <t>ニュウリョク</t>
    </rPh>
    <phoneticPr fontId="4"/>
  </si>
  <si>
    <t>L32</t>
    <phoneticPr fontId="4"/>
  </si>
  <si>
    <t>「住所コード」が誤りです。確認し修正してください。</t>
    <phoneticPr fontId="4"/>
  </si>
  <si>
    <t>AT30</t>
    <phoneticPr fontId="4"/>
  </si>
  <si>
    <t>工事種別プルダウンリストから「工事種別」を選択してください。</t>
    <phoneticPr fontId="4"/>
  </si>
  <si>
    <t>BK26</t>
    <phoneticPr fontId="4"/>
  </si>
  <si>
    <t>「請負金額」を入力してください。千円以下は四捨五入し、万円単位で入力してください。</t>
    <phoneticPr fontId="4"/>
  </si>
  <si>
    <t>BP30</t>
    <phoneticPr fontId="4"/>
  </si>
  <si>
    <t>⑦</t>
    <phoneticPr fontId="4"/>
  </si>
  <si>
    <t>「着工年月日」が誤りです。確認し修正してください。</t>
    <rPh sb="1" eb="3">
      <t>チャッコウ</t>
    </rPh>
    <phoneticPr fontId="4"/>
  </si>
  <si>
    <t>BW30</t>
    <phoneticPr fontId="4"/>
  </si>
  <si>
    <t>CC30</t>
    <phoneticPr fontId="4"/>
  </si>
  <si>
    <t>BP33</t>
    <phoneticPr fontId="4"/>
  </si>
  <si>
    <t>「竣工年月日」が誤りです。確認し修正してください。</t>
    <rPh sb="1" eb="3">
      <t>シュンコウ</t>
    </rPh>
    <phoneticPr fontId="4"/>
  </si>
  <si>
    <t>BW33</t>
    <phoneticPr fontId="4"/>
  </si>
  <si>
    <t>CC33</t>
    <phoneticPr fontId="4"/>
  </si>
  <si>
    <t>BC</t>
    <phoneticPr fontId="4"/>
  </si>
  <si>
    <t>BY</t>
    <phoneticPr fontId="4"/>
  </si>
  <si>
    <t>AG</t>
    <phoneticPr fontId="4"/>
  </si>
  <si>
    <t>BC</t>
    <phoneticPr fontId="4"/>
  </si>
  <si>
    <t>CU</t>
    <phoneticPr fontId="4"/>
  </si>
  <si>
    <t>Flag</t>
    <phoneticPr fontId="4"/>
  </si>
  <si>
    <t>利用量</t>
    <phoneticPr fontId="4"/>
  </si>
  <si>
    <t>搬入利用量</t>
    <phoneticPr fontId="4"/>
  </si>
  <si>
    <t>現場内利用量</t>
    <phoneticPr fontId="4"/>
  </si>
  <si>
    <t>上限値</t>
    <rPh sb="0" eb="2">
      <t>ジョウゲン</t>
    </rPh>
    <rPh sb="2" eb="3">
      <t>アタイ</t>
    </rPh>
    <phoneticPr fontId="4"/>
  </si>
  <si>
    <t>上限</t>
    <rPh sb="0" eb="2">
      <t>ジョウゲン</t>
    </rPh>
    <phoneticPr fontId="4"/>
  </si>
  <si>
    <t>利用量計</t>
    <rPh sb="0" eb="2">
      <t>リヨウ</t>
    </rPh>
    <rPh sb="2" eb="3">
      <t>リョウ</t>
    </rPh>
    <rPh sb="3" eb="4">
      <t>ケイ</t>
    </rPh>
    <phoneticPr fontId="4"/>
  </si>
  <si>
    <t>算出</t>
    <rPh sb="0" eb="2">
      <t>サンシュツ</t>
    </rPh>
    <phoneticPr fontId="4"/>
  </si>
  <si>
    <t>J!</t>
    <phoneticPr fontId="4"/>
  </si>
  <si>
    <t>MSG1</t>
    <phoneticPr fontId="4"/>
  </si>
  <si>
    <t>Error1</t>
    <phoneticPr fontId="4"/>
  </si>
  <si>
    <t>J2</t>
    <phoneticPr fontId="4"/>
  </si>
  <si>
    <t>MSG2</t>
    <phoneticPr fontId="4"/>
  </si>
  <si>
    <t>Error2</t>
    <phoneticPr fontId="4"/>
  </si>
  <si>
    <t>J3</t>
    <phoneticPr fontId="4"/>
  </si>
  <si>
    <t>MSG3</t>
    <phoneticPr fontId="4"/>
  </si>
  <si>
    <t>Error3</t>
    <phoneticPr fontId="4"/>
  </si>
  <si>
    <t>J4</t>
    <phoneticPr fontId="4"/>
  </si>
  <si>
    <t>MSG4</t>
    <phoneticPr fontId="4"/>
  </si>
  <si>
    <t>Error4</t>
    <phoneticPr fontId="4"/>
  </si>
  <si>
    <t>J1</t>
    <phoneticPr fontId="4"/>
  </si>
  <si>
    <t>Caution2</t>
    <phoneticPr fontId="4"/>
  </si>
  <si>
    <t>原単位</t>
    <rPh sb="0" eb="3">
      <t>ゲンタンイ</t>
    </rPh>
    <phoneticPr fontId="4"/>
  </si>
  <si>
    <t>㎥・ﾄﾝ</t>
    <phoneticPr fontId="4"/>
  </si>
  <si>
    <t>code</t>
    <phoneticPr fontId="4"/>
  </si>
  <si>
    <t>numb</t>
    <phoneticPr fontId="4"/>
  </si>
  <si>
    <t>㎥・ﾄﾝ×千</t>
    <rPh sb="5" eb="6">
      <t>セン</t>
    </rPh>
    <phoneticPr fontId="4"/>
  </si>
  <si>
    <t>３．建設副産物発生・搬出実績の「建設発生土」の現場内利用量欄にも入力してください。</t>
    <phoneticPr fontId="4"/>
  </si>
  <si>
    <t>３．建設副産物発生・搬出実績の「浚渫土」の現場内利用量欄にも入力してください。</t>
    <phoneticPr fontId="4"/>
  </si>
  <si>
    <t>「他の生コンクリート」の再生資材利用量が搬入利用量よりも大きいです。修正してください。</t>
  </si>
  <si>
    <t>「他のコンクリート二次製品」の再生資材利用量が搬入利用量よりも大きいです。修正してください。</t>
  </si>
  <si>
    <t>「木材」の再生資材利用量が搬入利用量よりも大きいです。修正してください。</t>
  </si>
  <si>
    <t>ｱｽﾌｧﾙﾄ･ｺﾝｸﾘｰﾄ</t>
  </si>
  <si>
    <t>「ｱｽﾌｧﾙﾄ･ｺﾝｸﾘｰﾄ」の再生資材利用量が搬入利用量よりも大きいです。修正してください。</t>
  </si>
  <si>
    <t>「クラッシャーラン」の再生資材利用量が搬入利用量よりも大きいです。修正してください。</t>
  </si>
  <si>
    <t>「ぐり石、割ぐり石、自然石」の再生資材利用量が搬入利用量よりも大きいです。修正してください。</t>
  </si>
  <si>
    <t>「その他の砕石」の再生資材利用量が搬入利用量よりも大きいです。修正してください。</t>
  </si>
  <si>
    <t>DA</t>
    <phoneticPr fontId="4"/>
  </si>
  <si>
    <t>DQ</t>
    <phoneticPr fontId="4"/>
  </si>
  <si>
    <t>EF</t>
    <phoneticPr fontId="4"/>
  </si>
  <si>
    <t>EM</t>
    <phoneticPr fontId="4"/>
  </si>
  <si>
    <t>ET</t>
    <phoneticPr fontId="4"/>
  </si>
  <si>
    <t>FA</t>
    <phoneticPr fontId="4"/>
  </si>
  <si>
    <t>FH</t>
    <phoneticPr fontId="4"/>
  </si>
  <si>
    <t>GF</t>
    <phoneticPr fontId="4"/>
  </si>
  <si>
    <t>GV</t>
    <phoneticPr fontId="4"/>
  </si>
  <si>
    <t>HK</t>
    <phoneticPr fontId="4"/>
  </si>
  <si>
    <t>HR</t>
    <phoneticPr fontId="4"/>
  </si>
  <si>
    <t>HY</t>
    <phoneticPr fontId="4"/>
  </si>
  <si>
    <t>IF</t>
    <phoneticPr fontId="4"/>
  </si>
  <si>
    <t>IM</t>
    <phoneticPr fontId="4"/>
  </si>
  <si>
    <t>(2)供給元別利用状況</t>
    <rPh sb="3" eb="5">
      <t>キョウキュウ</t>
    </rPh>
    <rPh sb="5" eb="6">
      <t>モト</t>
    </rPh>
    <rPh sb="6" eb="7">
      <t>ベツ</t>
    </rPh>
    <rPh sb="7" eb="9">
      <t>リヨウ</t>
    </rPh>
    <rPh sb="9" eb="11">
      <t>ジョウキョウ</t>
    </rPh>
    <phoneticPr fontId="4"/>
  </si>
  <si>
    <t>KH</t>
    <phoneticPr fontId="4"/>
  </si>
  <si>
    <t>KX</t>
    <phoneticPr fontId="4"/>
  </si>
  <si>
    <t>LM</t>
    <phoneticPr fontId="4"/>
  </si>
  <si>
    <t>LT</t>
    <phoneticPr fontId="4"/>
  </si>
  <si>
    <t>MA</t>
    <phoneticPr fontId="4"/>
  </si>
  <si>
    <t>MH</t>
    <phoneticPr fontId="4"/>
  </si>
  <si>
    <t>MO</t>
    <phoneticPr fontId="4"/>
  </si>
  <si>
    <t>OJ</t>
    <phoneticPr fontId="4"/>
  </si>
  <si>
    <t>OZ</t>
    <phoneticPr fontId="4"/>
  </si>
  <si>
    <t>PO</t>
    <phoneticPr fontId="4"/>
  </si>
  <si>
    <t>PV</t>
    <phoneticPr fontId="4"/>
  </si>
  <si>
    <t>QC</t>
    <phoneticPr fontId="4"/>
  </si>
  <si>
    <t>QJ</t>
    <phoneticPr fontId="4"/>
  </si>
  <si>
    <t>QQ</t>
    <phoneticPr fontId="4"/>
  </si>
  <si>
    <t>Flag</t>
    <phoneticPr fontId="4"/>
  </si>
  <si>
    <t>供給元別利用量</t>
    <phoneticPr fontId="4"/>
  </si>
  <si>
    <t>供給元住所</t>
    <phoneticPr fontId="4"/>
  </si>
  <si>
    <t>供給元種類コード</t>
    <phoneticPr fontId="4"/>
  </si>
  <si>
    <t>搬入利用</t>
    <rPh sb="0" eb="2">
      <t>ハンニュウ</t>
    </rPh>
    <rPh sb="2" eb="4">
      <t>リヨウ</t>
    </rPh>
    <phoneticPr fontId="4"/>
  </si>
  <si>
    <t>供給元</t>
    <rPh sb="0" eb="2">
      <t>キョウキュウ</t>
    </rPh>
    <rPh sb="2" eb="3">
      <t>モト</t>
    </rPh>
    <phoneticPr fontId="4"/>
  </si>
  <si>
    <t>データ</t>
    <phoneticPr fontId="4"/>
  </si>
  <si>
    <t>J!</t>
    <phoneticPr fontId="4"/>
  </si>
  <si>
    <t>Error1</t>
    <phoneticPr fontId="4"/>
  </si>
  <si>
    <t>Error2</t>
    <phoneticPr fontId="4"/>
  </si>
  <si>
    <t>合計</t>
    <rPh sb="0" eb="2">
      <t>ゴウケイ</t>
    </rPh>
    <phoneticPr fontId="4"/>
  </si>
  <si>
    <t>種類</t>
    <rPh sb="0" eb="2">
      <t>シュルイ</t>
    </rPh>
    <phoneticPr fontId="4"/>
  </si>
  <si>
    <t>充足</t>
    <rPh sb="0" eb="2">
      <t>ジュウソク</t>
    </rPh>
    <phoneticPr fontId="4"/>
  </si>
  <si>
    <t>選択数</t>
    <rPh sb="0" eb="2">
      <t>センタク</t>
    </rPh>
    <rPh sb="2" eb="3">
      <t>スウ</t>
    </rPh>
    <phoneticPr fontId="4"/>
  </si>
  <si>
    <t>画面上部の都道府県・市区町村プルダウンリストから供給元市町村を選択し、表示された「住所コード」を</t>
    <phoneticPr fontId="4"/>
  </si>
  <si>
    <t>の「供給元住所」に入力してください。</t>
    <phoneticPr fontId="4"/>
  </si>
  <si>
    <t>の「住所コード」が誤りです。確認し修正してください。</t>
    <phoneticPr fontId="4"/>
  </si>
  <si>
    <t>の「供給元別搬入量」に入力漏れがあります。修正してください。</t>
    <phoneticPr fontId="4"/>
  </si>
  <si>
    <t>「土質改良土」1箇所目</t>
  </si>
  <si>
    <t>「土質改良土」2箇所目</t>
  </si>
  <si>
    <t>「土質改良土」3箇所目</t>
  </si>
  <si>
    <t>「土質改良土」4箇所目</t>
  </si>
  <si>
    <t>「土質改良土」5箇所目</t>
  </si>
  <si>
    <t>「土質改良土」6箇所目</t>
  </si>
  <si>
    <t>「土質改良土」7箇所目</t>
  </si>
  <si>
    <t>「土質改良土」8箇所目</t>
  </si>
  <si>
    <t>「土質改良土」9箇所目</t>
  </si>
  <si>
    <t>「土質改良土」10箇所目</t>
  </si>
  <si>
    <t>「土質改良土」11箇所目</t>
  </si>
  <si>
    <t>「土質改良土」12箇所目</t>
  </si>
  <si>
    <t>「建設発生土」1箇所目</t>
  </si>
  <si>
    <t>「建設発生土」1箇所目の供給元種類が複数選択されています。確認し一つにしてください。</t>
  </si>
  <si>
    <t>「建設発生土」2箇所目</t>
  </si>
  <si>
    <t>「建設発生土」2箇所目の供給元種類が複数選択されています。確認し一つにしてください。</t>
  </si>
  <si>
    <t>「建設発生土」3箇所目</t>
  </si>
  <si>
    <t>「建設発生土」3箇所目の供給元種類が複数選択されています。確認し一つにしてください。</t>
  </si>
  <si>
    <t>「建設発生土」4箇所目</t>
  </si>
  <si>
    <t>「建設発生土」4箇所目の供給元種類が複数選択されています。確認し一つにしてください。</t>
  </si>
  <si>
    <t>「建設発生土」5箇所目</t>
  </si>
  <si>
    <t>「建設発生土」5箇所目の供給元種類が複数選択されています。確認し一つにしてください。</t>
  </si>
  <si>
    <t>「建設発生土」6箇所目</t>
  </si>
  <si>
    <t>「建設発生土」6箇所目の供給元種類が複数選択されています。確認し一つにしてください。</t>
  </si>
  <si>
    <t>「建設発生土」7箇所目</t>
  </si>
  <si>
    <t>「建設発生土」7箇所目の供給元種類が複数選択されています。確認し一つにしてください。</t>
  </si>
  <si>
    <t>「建設発生土」8箇所目</t>
  </si>
  <si>
    <t>「建設発生土」8箇所目の供給元種類が複数選択されています。確認し一つにしてください。</t>
  </si>
  <si>
    <t>「建設発生土」9箇所目</t>
  </si>
  <si>
    <t>「建設発生土」9箇所目の供給元種類が複数選択されています。確認し一つにしてください。</t>
  </si>
  <si>
    <t>「建設発生土」10箇所目</t>
  </si>
  <si>
    <t>「建設発生土」10箇所目の供給元種類が複数選択されています。確認し一つにしてください。</t>
  </si>
  <si>
    <t>「建設発生土」11箇所目</t>
  </si>
  <si>
    <t>「建設発生土」11箇所目の供給元種類が複数選択されています。確認し一つにしてください。</t>
  </si>
  <si>
    <t>「建設発生土」12箇所目</t>
  </si>
  <si>
    <t>「建設発生土」12箇所目の供給元種類が複数選択されています。確認し一つにしてください。</t>
  </si>
  <si>
    <t>「浚渫土」1箇所目</t>
  </si>
  <si>
    <t>「浚渫土」1箇所目の供給元種類が複数選択されています。確認し一つにしてください。</t>
  </si>
  <si>
    <t>「浚渫土」2箇所目</t>
  </si>
  <si>
    <t>「浚渫土」2箇所目の供給元種類が複数選択されています。確認し一つにしてください。</t>
  </si>
  <si>
    <t>「浚渫土」3箇所目</t>
  </si>
  <si>
    <t>「浚渫土」3箇所目の供給元種類が複数選択されています。確認し一つにしてください。</t>
  </si>
  <si>
    <t>「浚渫土」4箇所目</t>
  </si>
  <si>
    <t>「浚渫土」4箇所目の供給元種類が複数選択されています。確認し一つにしてください。</t>
  </si>
  <si>
    <t>「浚渫土」5箇所目</t>
  </si>
  <si>
    <t>「浚渫土」5箇所目の供給元種類が複数選択されています。確認し一つにしてください。</t>
  </si>
  <si>
    <t>「浚渫土」6箇所目</t>
  </si>
  <si>
    <t>「浚渫土」6箇所目の供給元種類が複数選択されています。確認し一つにしてください。</t>
  </si>
  <si>
    <t>「浚渫土」7箇所目</t>
  </si>
  <si>
    <t>「浚渫土」7箇所目の供給元種類が複数選択されています。確認し一つにしてください。</t>
  </si>
  <si>
    <t>「浚渫土」8箇所目</t>
  </si>
  <si>
    <t>「浚渫土」8箇所目の供給元種類が複数選択されています。確認し一つにしてください。</t>
  </si>
  <si>
    <t>「浚渫土」9箇所目</t>
  </si>
  <si>
    <t>「浚渫土」9箇所目の供給元種類が複数選択されています。確認し一つにしてください。</t>
  </si>
  <si>
    <t>「浚渫土」10箇所目</t>
  </si>
  <si>
    <t>「浚渫土」10箇所目の供給元種類が複数選択されています。確認し一つにしてください。</t>
  </si>
  <si>
    <t>「浚渫土」11箇所目</t>
  </si>
  <si>
    <t>「浚渫土」11箇所目の供給元種類が複数選択されています。確認し一つにしてください。</t>
  </si>
  <si>
    <t>「浚渫土」12箇所目</t>
  </si>
  <si>
    <t>「浚渫土」12箇所目の供給元種類が複数選択されています。確認し一つにしてください。</t>
  </si>
  <si>
    <t>「建設汚泥処理土」1箇所目</t>
  </si>
  <si>
    <t>「建設汚泥処理土」1箇所目の供給元種類が複数選択されています。確認し一つにしてください。</t>
  </si>
  <si>
    <t>「建設汚泥処理土」2箇所目</t>
  </si>
  <si>
    <t>「建設汚泥処理土」2箇所目の供給元種類が複数選択されています。確認し一つにしてください。</t>
  </si>
  <si>
    <t>「建設汚泥処理土」3箇所目</t>
  </si>
  <si>
    <t>「建設汚泥処理土」3箇所目の供給元種類が複数選択されています。確認し一つにしてください。</t>
  </si>
  <si>
    <t>「建設汚泥処理土」4箇所目</t>
  </si>
  <si>
    <t>「建設汚泥処理土」4箇所目の供給元種類が複数選択されています。確認し一つにしてください。</t>
  </si>
  <si>
    <t>「建設汚泥処理土」5箇所目</t>
  </si>
  <si>
    <t>「建設汚泥処理土」5箇所目の供給元種類が複数選択されています。確認し一つにしてください。</t>
  </si>
  <si>
    <t>「建設汚泥処理土」6箇所目</t>
  </si>
  <si>
    <t>「建設汚泥処理土」6箇所目の供給元種類が複数選択されています。確認し一つにしてください。</t>
  </si>
  <si>
    <t>「建設汚泥処理土」7箇所目</t>
  </si>
  <si>
    <t>「建設汚泥処理土」7箇所目の供給元種類が複数選択されています。確認し一つにしてください。</t>
  </si>
  <si>
    <t>「建設汚泥処理土」8箇所目</t>
  </si>
  <si>
    <t>「建設汚泥処理土」8箇所目の供給元種類が複数選択されています。確認し一つにしてください。</t>
  </si>
  <si>
    <t>「建設汚泥処理土」9箇所目</t>
  </si>
  <si>
    <t>「建設汚泥処理土」9箇所目の供給元種類が複数選択されています。確認し一つにしてください。</t>
  </si>
  <si>
    <t>「建設汚泥処理土」10箇所目</t>
  </si>
  <si>
    <t>「建設汚泥処理土」10箇所目の供給元種類が複数選択されています。確認し一つにしてください。</t>
  </si>
  <si>
    <t>「建設汚泥処理土」11箇所目</t>
  </si>
  <si>
    <t>「建設汚泥処理土」11箇所目の供給元種類が複数選択されています。確認し一つにしてください。</t>
  </si>
  <si>
    <t>「建設汚泥処理土」12箇所目</t>
  </si>
  <si>
    <t>「建設汚泥処理土」12箇所目の供給元種類が複数選択されています。確認し一つにしてください。</t>
  </si>
  <si>
    <t>「再生コンクリート砂」1箇所目</t>
  </si>
  <si>
    <t>「再生コンクリート砂」2箇所目</t>
  </si>
  <si>
    <t>「再生コンクリート砂」3箇所目</t>
  </si>
  <si>
    <t>「再生コンクリート砂」4箇所目</t>
  </si>
  <si>
    <t>「再生コンクリート砂」5箇所目</t>
  </si>
  <si>
    <t>「再生コンクリート砂」6箇所目</t>
  </si>
  <si>
    <t>「再生コンクリート砂」7箇所目</t>
  </si>
  <si>
    <t>「再生コンクリート砂」8箇所目</t>
  </si>
  <si>
    <t>「再生コンクリート砂」9箇所目</t>
  </si>
  <si>
    <t>「再生コンクリート砂」10箇所目</t>
  </si>
  <si>
    <t>「再生コンクリート砂」11箇所目</t>
  </si>
  <si>
    <t>「再生コンクリート砂」12箇所目</t>
  </si>
  <si>
    <t>建設副産物発生・搬出実績</t>
    <phoneticPr fontId="4"/>
  </si>
  <si>
    <t>AD</t>
    <phoneticPr fontId="4"/>
  </si>
  <si>
    <t>AR</t>
    <phoneticPr fontId="4"/>
  </si>
  <si>
    <t>BF</t>
    <phoneticPr fontId="4"/>
  </si>
  <si>
    <t>AB</t>
    <phoneticPr fontId="4"/>
  </si>
  <si>
    <t>現場内利用量</t>
    <phoneticPr fontId="4"/>
  </si>
  <si>
    <t>発生量</t>
    <rPh sb="0" eb="2">
      <t>ハッセイ</t>
    </rPh>
    <rPh sb="2" eb="3">
      <t>リョウ</t>
    </rPh>
    <phoneticPr fontId="4"/>
  </si>
  <si>
    <t>J!</t>
    <phoneticPr fontId="4"/>
  </si>
  <si>
    <t>MSG1</t>
    <phoneticPr fontId="4"/>
  </si>
  <si>
    <t>Error1</t>
    <phoneticPr fontId="4"/>
  </si>
  <si>
    <t>J2</t>
    <phoneticPr fontId="4"/>
  </si>
  <si>
    <t>MSG2</t>
    <phoneticPr fontId="4"/>
  </si>
  <si>
    <t>Error2</t>
    <phoneticPr fontId="4"/>
  </si>
  <si>
    <t>J3</t>
    <phoneticPr fontId="4"/>
  </si>
  <si>
    <t>MSG3</t>
    <phoneticPr fontId="4"/>
  </si>
  <si>
    <t>Error3</t>
    <phoneticPr fontId="4"/>
  </si>
  <si>
    <t>J4</t>
    <phoneticPr fontId="4"/>
  </si>
  <si>
    <t>MSG4</t>
    <phoneticPr fontId="4"/>
  </si>
  <si>
    <t>Error4</t>
    <phoneticPr fontId="4"/>
  </si>
  <si>
    <t>J1</t>
    <phoneticPr fontId="4"/>
  </si>
  <si>
    <t>Caution2</t>
    <phoneticPr fontId="4"/>
  </si>
  <si>
    <t>㎥・ﾄﾝ</t>
    <phoneticPr fontId="4"/>
  </si>
  <si>
    <t>の「現場内利用量」が２．建設資材利用実績の「現場内利用量」に入力されていません。確認し修正してください。</t>
    <phoneticPr fontId="4"/>
  </si>
  <si>
    <t>code</t>
    <phoneticPr fontId="4"/>
  </si>
  <si>
    <t>numb</t>
    <phoneticPr fontId="4"/>
  </si>
  <si>
    <t>の「現場内利用量」が、２．建設資材利用実績の「現場内利用量」と矛盾しています。修正してください。</t>
    <phoneticPr fontId="4"/>
  </si>
  <si>
    <t>「コンクリート塊」の現場内利用量が発生量よりも大きいです。修正してください。</t>
  </si>
  <si>
    <t>ｱｽﾌｧﾙﾄ･ｺﾝｸﾘｰﾄ塊</t>
  </si>
  <si>
    <t>「ｱｽﾌｧﾙﾄ･ｺﾝｸﾘｰﾄ塊」の現場内利用量が発生量よりも大きいです。修正してください。</t>
  </si>
  <si>
    <t>「建設汚泥」の現場内利用量＋減量化量が発生量よりも大きいです。修正してください。</t>
  </si>
  <si>
    <t>廃プラスチック類</t>
    <phoneticPr fontId="2"/>
  </si>
  <si>
    <t>CN</t>
    <phoneticPr fontId="4"/>
  </si>
  <si>
    <t>DA</t>
    <phoneticPr fontId="4"/>
  </si>
  <si>
    <t>DP</t>
    <phoneticPr fontId="4"/>
  </si>
  <si>
    <t>EA</t>
    <phoneticPr fontId="4"/>
  </si>
  <si>
    <t>EK</t>
    <phoneticPr fontId="4"/>
  </si>
  <si>
    <t>EP</t>
    <phoneticPr fontId="4"/>
  </si>
  <si>
    <t>EU</t>
    <phoneticPr fontId="4"/>
  </si>
  <si>
    <t>EZ</t>
    <phoneticPr fontId="4"/>
  </si>
  <si>
    <t>FE</t>
    <phoneticPr fontId="4"/>
  </si>
  <si>
    <t>FJ</t>
    <phoneticPr fontId="4"/>
  </si>
  <si>
    <t>GS</t>
    <phoneticPr fontId="4"/>
  </si>
  <si>
    <t>HH</t>
    <phoneticPr fontId="4"/>
  </si>
  <si>
    <t>HS</t>
    <phoneticPr fontId="4"/>
  </si>
  <si>
    <t>HX</t>
    <phoneticPr fontId="4"/>
  </si>
  <si>
    <t>IC</t>
    <phoneticPr fontId="4"/>
  </si>
  <si>
    <t>IH</t>
    <phoneticPr fontId="4"/>
  </si>
  <si>
    <t>IR</t>
    <phoneticPr fontId="4"/>
  </si>
  <si>
    <t>IW</t>
    <phoneticPr fontId="4"/>
  </si>
  <si>
    <t>JB</t>
    <phoneticPr fontId="4"/>
  </si>
  <si>
    <t>KU</t>
    <phoneticPr fontId="4"/>
  </si>
  <si>
    <t>LJ</t>
    <phoneticPr fontId="4"/>
  </si>
  <si>
    <t>LU</t>
    <phoneticPr fontId="4"/>
  </si>
  <si>
    <t>LZ</t>
    <phoneticPr fontId="4"/>
  </si>
  <si>
    <t>ME</t>
    <phoneticPr fontId="4"/>
  </si>
  <si>
    <t>MJ</t>
    <phoneticPr fontId="4"/>
  </si>
  <si>
    <t>MT</t>
    <phoneticPr fontId="4"/>
  </si>
  <si>
    <t>MY</t>
    <phoneticPr fontId="4"/>
  </si>
  <si>
    <t>ND</t>
    <phoneticPr fontId="4"/>
  </si>
  <si>
    <t>OW</t>
    <phoneticPr fontId="4"/>
  </si>
  <si>
    <t>PL</t>
    <phoneticPr fontId="4"/>
  </si>
  <si>
    <t>PW</t>
    <phoneticPr fontId="4"/>
  </si>
  <si>
    <t>QB</t>
    <phoneticPr fontId="4"/>
  </si>
  <si>
    <t>QG</t>
    <phoneticPr fontId="4"/>
  </si>
  <si>
    <t>QL</t>
    <phoneticPr fontId="4"/>
  </si>
  <si>
    <t>QV</t>
    <phoneticPr fontId="4"/>
  </si>
  <si>
    <t>RA</t>
    <phoneticPr fontId="4"/>
  </si>
  <si>
    <t>RF</t>
    <phoneticPr fontId="4"/>
  </si>
  <si>
    <t>CC</t>
    <phoneticPr fontId="4"/>
  </si>
  <si>
    <t>CQ</t>
    <phoneticPr fontId="4"/>
  </si>
  <si>
    <t>DF</t>
    <phoneticPr fontId="4"/>
  </si>
  <si>
    <t>DQ</t>
    <phoneticPr fontId="4"/>
  </si>
  <si>
    <t>DV</t>
    <phoneticPr fontId="4"/>
  </si>
  <si>
    <t>GE</t>
    <phoneticPr fontId="4"/>
  </si>
  <si>
    <t>JG</t>
    <phoneticPr fontId="4"/>
  </si>
  <si>
    <t>JL</t>
    <phoneticPr fontId="4"/>
  </si>
  <si>
    <t>KG</t>
    <phoneticPr fontId="4"/>
  </si>
  <si>
    <t>NI</t>
    <phoneticPr fontId="4"/>
  </si>
  <si>
    <t>NN</t>
    <phoneticPr fontId="4"/>
  </si>
  <si>
    <t>OI</t>
    <phoneticPr fontId="4"/>
  </si>
  <si>
    <t>RK</t>
    <phoneticPr fontId="4"/>
  </si>
  <si>
    <t>RP</t>
    <phoneticPr fontId="4"/>
  </si>
  <si>
    <t>場外搬出</t>
    <rPh sb="0" eb="2">
      <t>ジョウガイ</t>
    </rPh>
    <rPh sb="2" eb="4">
      <t>ハンシュツ</t>
    </rPh>
    <phoneticPr fontId="4"/>
  </si>
  <si>
    <t>搬出先</t>
    <rPh sb="0" eb="2">
      <t>ハンシュツ</t>
    </rPh>
    <rPh sb="2" eb="3">
      <t>サキ</t>
    </rPh>
    <phoneticPr fontId="4"/>
  </si>
  <si>
    <t>データ</t>
    <phoneticPr fontId="4"/>
  </si>
  <si>
    <t>J!</t>
    <phoneticPr fontId="4"/>
  </si>
  <si>
    <t>MSG1</t>
    <phoneticPr fontId="4"/>
  </si>
  <si>
    <t>Error1</t>
    <phoneticPr fontId="4"/>
  </si>
  <si>
    <t>J2</t>
    <phoneticPr fontId="4"/>
  </si>
  <si>
    <t>MSG2</t>
    <phoneticPr fontId="4"/>
  </si>
  <si>
    <t>Error2</t>
    <phoneticPr fontId="4"/>
  </si>
  <si>
    <t>J3</t>
    <phoneticPr fontId="4"/>
  </si>
  <si>
    <t>MSG3</t>
    <phoneticPr fontId="4"/>
  </si>
  <si>
    <t>Error3</t>
    <phoneticPr fontId="4"/>
  </si>
  <si>
    <t>J4</t>
    <phoneticPr fontId="4"/>
  </si>
  <si>
    <t>MSG4</t>
    <phoneticPr fontId="4"/>
  </si>
  <si>
    <t>Error4</t>
    <phoneticPr fontId="4"/>
  </si>
  <si>
    <t>J1</t>
    <phoneticPr fontId="4"/>
  </si>
  <si>
    <t>Caution2</t>
    <phoneticPr fontId="4"/>
  </si>
  <si>
    <t>搬出</t>
    <rPh sb="0" eb="2">
      <t>ハンシュツ</t>
    </rPh>
    <phoneticPr fontId="4"/>
  </si>
  <si>
    <t>関係</t>
    <rPh sb="0" eb="2">
      <t>カンケイ</t>
    </rPh>
    <phoneticPr fontId="4"/>
  </si>
  <si>
    <t>画面上部の都道府県・市区町村プルダウンリストから搬出先市町村を選択し、表示された「住所コード」を</t>
    <rPh sb="24" eb="26">
      <t>ハンシュツ</t>
    </rPh>
    <rPh sb="26" eb="27">
      <t>サキ</t>
    </rPh>
    <phoneticPr fontId="4"/>
  </si>
  <si>
    <t>の「搬出先住所」に入力してください。</t>
    <rPh sb="2" eb="4">
      <t>ハンシュツ</t>
    </rPh>
    <rPh sb="4" eb="5">
      <t>サキ</t>
    </rPh>
    <phoneticPr fontId="4"/>
  </si>
  <si>
    <t>の「住所コード」が誤りです。確認し修正してください。</t>
    <phoneticPr fontId="4"/>
  </si>
  <si>
    <t>「工事施工場所」と</t>
    <phoneticPr fontId="4"/>
  </si>
  <si>
    <t>code</t>
    <phoneticPr fontId="4"/>
  </si>
  <si>
    <t>numb</t>
    <phoneticPr fontId="4"/>
  </si>
  <si>
    <t>の「搬出先別搬出量」に入力漏れがあります。修正してください。</t>
    <phoneticPr fontId="4"/>
  </si>
  <si>
    <t>km</t>
    <phoneticPr fontId="4"/>
  </si>
  <si>
    <t>「コンクリート塊」1箇所目</t>
  </si>
  <si>
    <t>「コンクリート塊」の搬出先別搬出量、搬出先住所、運搬距離、搬出先種類を入力してください。</t>
  </si>
  <si>
    <t>「コンクリート塊」1箇所目の搬出先種類が複数選択されています。確認し一つにしてください。</t>
  </si>
  <si>
    <t>「コンクリート塊」2箇所目</t>
  </si>
  <si>
    <t>「コンクリート塊」の搬出先別搬出量の合計が場外搬出量よりも大きいです。修正してください。</t>
  </si>
  <si>
    <t>「コンクリート塊」2箇所目の搬出先種類が複数選択されています。確認し一つにしてください。</t>
  </si>
  <si>
    <t>「コンクリート塊」3箇所目</t>
  </si>
  <si>
    <t>「コンクリート塊」の場外搬出量が無いが、搬出先別搬出量が入力されています。修正してください。</t>
  </si>
  <si>
    <t>「コンクリート塊」3箇所目の搬出先種類が複数選択されています。確認し一つにしてください。</t>
  </si>
  <si>
    <t>「コンクリート塊」4箇所目</t>
  </si>
  <si>
    <t>「コンクリート塊」4箇所目の搬出先種類が複数選択されています。確認し一つにしてください。</t>
  </si>
  <si>
    <t>「コンクリート塊」5箇所目</t>
  </si>
  <si>
    <t>「コンクリート塊」5箇所目の搬出先種類が複数選択されています。確認し一つにしてください。</t>
  </si>
  <si>
    <t>「コンクリート塊」6箇所目</t>
  </si>
  <si>
    <t>「コンクリート塊」6箇所目の搬出先種類が複数選択されています。確認し一つにしてください。</t>
  </si>
  <si>
    <t>「コンクリート塊」7箇所目</t>
  </si>
  <si>
    <t>「コンクリート塊」7箇所目の搬出先種類が複数選択されています。確認し一つにしてください。</t>
  </si>
  <si>
    <t>「コンクリート塊」8箇所目</t>
  </si>
  <si>
    <t>「コンクリート塊」8箇所目の搬出先種類が複数選択されています。確認し一つにしてください。</t>
  </si>
  <si>
    <t>「コンクリート塊」9箇所目</t>
  </si>
  <si>
    <t>「コンクリート塊」9箇所目の搬出先種類が複数選択されています。確認し一つにしてください。</t>
  </si>
  <si>
    <t>「コンクリート塊」10箇所目</t>
  </si>
  <si>
    <t>「コンクリート塊」10箇所目の搬出先種類が複数選択されています。確認し一つにしてください。</t>
  </si>
  <si>
    <t>「コンクリート塊」11箇所目</t>
  </si>
  <si>
    <t>「コンクリート塊」11箇所目の搬出先種類が複数選択されています。確認し一つにしてください。</t>
  </si>
  <si>
    <t>「コンクリート塊」12箇所目</t>
  </si>
  <si>
    <t>「コンクリート塊」12箇所目の搬出先種類が複数選択されています。確認し一つにしてください。</t>
  </si>
  <si>
    <t>「ｱｽﾌｧﾙﾄ･ｺﾝｸﾘｰﾄ塊」1箇所目</t>
  </si>
  <si>
    <t>「ｱｽﾌｧﾙﾄ･ｺﾝｸﾘｰﾄ塊」の搬出先別搬出量、搬出先住所、運搬距離、搬出先種類を入力してください。</t>
  </si>
  <si>
    <t>「ｱｽﾌｧﾙﾄ･ｺﾝｸﾘｰﾄ塊」1箇所目の搬出先種類が複数選択されています。確認し一つにしてください。</t>
  </si>
  <si>
    <t>「ｱｽﾌｧﾙﾄ･ｺﾝｸﾘｰﾄ塊」2箇所目</t>
  </si>
  <si>
    <t>「ｱｽﾌｧﾙﾄ･ｺﾝｸﾘｰﾄ塊」の搬出先別搬出量の合計が場外搬出量よりも大きいです。修正してください。</t>
  </si>
  <si>
    <t>「ｱｽﾌｧﾙﾄ･ｺﾝｸﾘｰﾄ塊」2箇所目の搬出先種類が複数選択されています。確認し一つにしてください。</t>
  </si>
  <si>
    <t>「ｱｽﾌｧﾙﾄ･ｺﾝｸﾘｰﾄ塊」3箇所目</t>
  </si>
  <si>
    <t>「ｱｽﾌｧﾙﾄ･ｺﾝｸﾘｰﾄ塊」の場外搬出量が無いが、搬出先別搬出量が入力されています。修正してください。</t>
  </si>
  <si>
    <t>「ｱｽﾌｧﾙﾄ･ｺﾝｸﾘｰﾄ塊」3箇所目の搬出先種類が複数選択されています。確認し一つにしてください。</t>
  </si>
  <si>
    <t>「ｱｽﾌｧﾙﾄ･ｺﾝｸﾘｰﾄ塊」4箇所目</t>
  </si>
  <si>
    <t>「ｱｽﾌｧﾙﾄ･ｺﾝｸﾘｰﾄ塊」4箇所目の搬出先種類が複数選択されています。確認し一つにしてください。</t>
  </si>
  <si>
    <t>「ｱｽﾌｧﾙﾄ･ｺﾝｸﾘｰﾄ塊」5箇所目</t>
  </si>
  <si>
    <t>「ｱｽﾌｧﾙﾄ･ｺﾝｸﾘｰﾄ塊」5箇所目の搬出先種類が複数選択されています。確認し一つにしてください。</t>
  </si>
  <si>
    <t>「ｱｽﾌｧﾙﾄ･ｺﾝｸﾘｰﾄ塊」6箇所目</t>
  </si>
  <si>
    <t>「ｱｽﾌｧﾙﾄ･ｺﾝｸﾘｰﾄ塊」6箇所目の搬出先種類が複数選択されています。確認し一つにしてください。</t>
  </si>
  <si>
    <t>「ｱｽﾌｧﾙﾄ･ｺﾝｸﾘｰﾄ塊」7箇所目</t>
  </si>
  <si>
    <t>「ｱｽﾌｧﾙﾄ･ｺﾝｸﾘｰﾄ塊」7箇所目の搬出先種類が複数選択されています。確認し一つにしてください。</t>
  </si>
  <si>
    <t>「ｱｽﾌｧﾙﾄ･ｺﾝｸﾘｰﾄ塊」8箇所目</t>
  </si>
  <si>
    <t>「ｱｽﾌｧﾙﾄ･ｺﾝｸﾘｰﾄ塊」8箇所目の搬出先種類が複数選択されています。確認し一つにしてください。</t>
  </si>
  <si>
    <t>「ｱｽﾌｧﾙﾄ･ｺﾝｸﾘｰﾄ塊」9箇所目</t>
  </si>
  <si>
    <t>「ｱｽﾌｧﾙﾄ･ｺﾝｸﾘｰﾄ塊」9箇所目の搬出先種類が複数選択されています。確認し一つにしてください。</t>
  </si>
  <si>
    <t>「ｱｽﾌｧﾙﾄ･ｺﾝｸﾘｰﾄ塊」10箇所目</t>
  </si>
  <si>
    <t>「ｱｽﾌｧﾙﾄ･ｺﾝｸﾘｰﾄ塊」10箇所目の搬出先種類が複数選択されています。確認し一つにしてください。</t>
  </si>
  <si>
    <t>「ｱｽﾌｧﾙﾄ･ｺﾝｸﾘｰﾄ塊」11箇所目</t>
  </si>
  <si>
    <t>「ｱｽﾌｧﾙﾄ･ｺﾝｸﾘｰﾄ塊」11箇所目の搬出先種類が複数選択されています。確認し一つにしてください。</t>
  </si>
  <si>
    <t>「ｱｽﾌｧﾙﾄ･ｺﾝｸﾘｰﾄ塊」12箇所目</t>
  </si>
  <si>
    <t>「ｱｽﾌｧﾙﾄ･ｺﾝｸﾘｰﾄ塊」12箇所目の搬出先種類が複数選択されています。確認し一つにしてください。</t>
  </si>
  <si>
    <t>「建設汚泥」1箇所目</t>
  </si>
  <si>
    <t>「建設汚泥」の搬出先別搬出量、搬出先住所、運搬距離、搬出先種類を入力してください。</t>
  </si>
  <si>
    <t>「建設汚泥」1箇所目の搬出先種類が複数選択されています。確認し一つにしてください。</t>
  </si>
  <si>
    <t>「建設汚泥」2箇所目</t>
  </si>
  <si>
    <t>「建設汚泥」の搬出先別搬出量の合計が場外搬出量よりも大きいです。修正してください。</t>
  </si>
  <si>
    <t>「建設汚泥」2箇所目の搬出先種類が複数選択されています。確認し一つにしてください。</t>
  </si>
  <si>
    <t>「建設汚泥」3箇所目</t>
  </si>
  <si>
    <t>「建設汚泥」の場外搬出量が無いが、搬出先別搬出量が入力されています。修正してください。</t>
  </si>
  <si>
    <t>「建設汚泥」3箇所目の搬出先種類が複数選択されています。確認し一つにしてください。</t>
  </si>
  <si>
    <t>「建設汚泥」4箇所目</t>
  </si>
  <si>
    <t>「建設汚泥」4箇所目の搬出先種類が複数選択されています。確認し一つにしてください。</t>
  </si>
  <si>
    <t>「建設汚泥」5箇所目</t>
  </si>
  <si>
    <t>「建設汚泥」5箇所目の搬出先種類が複数選択されています。確認し一つにしてください。</t>
  </si>
  <si>
    <t>「建設汚泥」6箇所目</t>
  </si>
  <si>
    <t>「建設汚泥」6箇所目の搬出先種類が複数選択されています。確認し一つにしてください。</t>
  </si>
  <si>
    <t>「建設汚泥」7箇所目</t>
  </si>
  <si>
    <t>「建設汚泥」7箇所目の搬出先種類が複数選択されています。確認し一つにしてください。</t>
  </si>
  <si>
    <t>「建設汚泥」8箇所目</t>
  </si>
  <si>
    <t>「建設汚泥」8箇所目の搬出先種類が複数選択されています。確認し一つにしてください。</t>
  </si>
  <si>
    <t>「建設汚泥」9箇所目</t>
  </si>
  <si>
    <t>「建設汚泥」9箇所目の搬出先種類が複数選択されています。確認し一つにしてください。</t>
  </si>
  <si>
    <t>「建設汚泥」10箇所目</t>
  </si>
  <si>
    <t>「建設汚泥」10箇所目の搬出先種類が複数選択されています。確認し一つにしてください。</t>
  </si>
  <si>
    <t>「建設汚泥」11箇所目</t>
  </si>
  <si>
    <t>「建設汚泥」11箇所目の搬出先種類が複数選択されています。確認し一つにしてください。</t>
  </si>
  <si>
    <t>「建設汚泥」12箇所目</t>
  </si>
  <si>
    <t>「建設汚泥」12箇所目の搬出先種類が複数選択されています。確認し一つにしてください。</t>
  </si>
  <si>
    <t>「金属くず」1箇所目</t>
  </si>
  <si>
    <t>「金属くず」の搬出先別搬出量、搬出先住所、運搬距離、搬出先種類を入力してください。</t>
    <phoneticPr fontId="4"/>
  </si>
  <si>
    <t>「金属くず」1箇所目の搬出先種類が複数選択されています。確認し一つにしてください。</t>
  </si>
  <si>
    <t>「金属くず」2箇所目</t>
  </si>
  <si>
    <t>「金属くず」の搬出先別搬出量の合計が場外搬出量よりも大きいです。修正してください。</t>
  </si>
  <si>
    <t>「金属くず」2箇所目の搬出先種類が複数選択されています。確認し一つにしてください。</t>
  </si>
  <si>
    <t>「金属くず」3箇所目</t>
  </si>
  <si>
    <t>「金属くず」の場外搬出量が無いが、搬出先別搬出量が入力されています。修正してください。</t>
  </si>
  <si>
    <t>「金属くず」3箇所目の搬出先種類が複数選択されています。確認し一つにしてください。</t>
  </si>
  <si>
    <t>「金属くず」4箇所目</t>
  </si>
  <si>
    <t>「金属くず」4箇所目の搬出先種類が複数選択されています。確認し一つにしてください。</t>
  </si>
  <si>
    <t>「金属くず」5箇所目</t>
  </si>
  <si>
    <t>「金属くず」5箇所目の搬出先種類が複数選択されています。確認し一つにしてください。</t>
  </si>
  <si>
    <t>「金属くず」6箇所目</t>
  </si>
  <si>
    <t>「金属くず」6箇所目の搬出先種類が複数選択されています。確認し一つにしてください。</t>
  </si>
  <si>
    <t>「金属くず」7箇所目</t>
  </si>
  <si>
    <t>「金属くず」7箇所目の搬出先種類が複数選択されています。確認し一つにしてください。</t>
  </si>
  <si>
    <t>「金属くず」8箇所目</t>
  </si>
  <si>
    <t>「金属くず」8箇所目の搬出先種類が複数選択されています。確認し一つにしてください。</t>
  </si>
  <si>
    <t>「金属くず」9箇所目</t>
  </si>
  <si>
    <t>「金属くず」9箇所目の搬出先種類が複数選択されています。確認し一つにしてください。</t>
  </si>
  <si>
    <t>「金属くず」10箇所目</t>
  </si>
  <si>
    <t>「金属くず」10箇所目の搬出先種類が複数選択されています。確認し一つにしてください。</t>
  </si>
  <si>
    <t>「金属くず」11箇所目</t>
  </si>
  <si>
    <t>「金属くず」11箇所目の搬出先種類が複数選択されています。確認し一つにしてください。</t>
  </si>
  <si>
    <t>「金属くず」12箇所目</t>
  </si>
  <si>
    <t>「金属くず」12箇所目の搬出先種類が複数選択されています。確認し一つにしてください。</t>
  </si>
  <si>
    <t>「紙くず」1箇所目</t>
  </si>
  <si>
    <t>「紙くず」の搬出先別搬出量、搬出先住所、運搬距離、搬出先種類を入力してください。</t>
  </si>
  <si>
    <t>「紙くず」1箇所目の搬出先種類が複数選択されています。確認し一つにしてください。</t>
  </si>
  <si>
    <t>「紙くず」2箇所目</t>
  </si>
  <si>
    <t>「紙くず」の搬出先別搬出量の合計が場外搬出量よりも大きいです。修正してください。</t>
  </si>
  <si>
    <t>「紙くず」2箇所目の搬出先種類が複数選択されています。確認し一つにしてください。</t>
  </si>
  <si>
    <t>「紙くず」3箇所目</t>
  </si>
  <si>
    <t>「紙くず」の場外搬出量が無いが、搬出先別搬出量が入力されています。修正してください。</t>
  </si>
  <si>
    <t>「紙くず」3箇所目の搬出先種類が複数選択されています。確認し一つにしてください。</t>
  </si>
  <si>
    <t>「紙くず」4箇所目</t>
  </si>
  <si>
    <t>「紙くず」4箇所目の搬出先種類が複数選択されています。確認し一つにしてください。</t>
  </si>
  <si>
    <t>「紙くず」5箇所目</t>
  </si>
  <si>
    <t>「紙くず」5箇所目の搬出先種類が複数選択されています。確認し一つにしてください。</t>
  </si>
  <si>
    <t>「紙くず」6箇所目</t>
  </si>
  <si>
    <t>「紙くず」6箇所目の搬出先種類が複数選択されています。確認し一つにしてください。</t>
  </si>
  <si>
    <t>「紙くず」7箇所目</t>
  </si>
  <si>
    <t>「紙くず」7箇所目の搬出先種類が複数選択されています。確認し一つにしてください。</t>
  </si>
  <si>
    <t>「紙くず」8箇所目</t>
  </si>
  <si>
    <t>「紙くず」8箇所目の搬出先種類が複数選択されています。確認し一つにしてください。</t>
  </si>
  <si>
    <t>「紙くず」9箇所目</t>
  </si>
  <si>
    <t>「紙くず」9箇所目の搬出先種類が複数選択されています。確認し一つにしてください。</t>
  </si>
  <si>
    <t>「紙くず」10箇所目</t>
  </si>
  <si>
    <t>「紙くず」10箇所目の搬出先種類が複数選択されています。確認し一つにしてください。</t>
  </si>
  <si>
    <t>「紙くず」11箇所目</t>
  </si>
  <si>
    <t>「紙くず」11箇所目の搬出先種類が複数選択されています。確認し一つにしてください。</t>
  </si>
  <si>
    <t>「紙くず」12箇所目</t>
  </si>
  <si>
    <t>「紙くず」12箇所目の搬出先種類が複数選択されています。確認し一つにしてください。</t>
  </si>
  <si>
    <t>「廃プラスチック類」1箇所目</t>
  </si>
  <si>
    <t>「廃プラスチック類」の搬出先別搬出量、搬出先住所、運搬距離、搬出先種類を入力してください。</t>
  </si>
  <si>
    <t>「廃プラスチック類」1箇所目の搬出先種類が複数選択されています。確認し一つにしてください。</t>
  </si>
  <si>
    <t>「廃プラスチック類」2箇所目</t>
  </si>
  <si>
    <t>「廃プラスチック類」の搬出先別搬出量の合計が場外搬出量よりも大きいです。修正してください。</t>
  </si>
  <si>
    <t>「廃プラスチック類」2箇所目の搬出先種類が複数選択されています。確認し一つにしてください。</t>
  </si>
  <si>
    <t>「廃プラスチック類」3箇所目</t>
  </si>
  <si>
    <t>「廃プラスチック類」の場外搬出量が無いが、搬出先別搬出量が入力されています。修正してください。</t>
  </si>
  <si>
    <t>「廃プラスチック類」3箇所目の搬出先種類が複数選択されています。確認し一つにしてください。</t>
  </si>
  <si>
    <t>「廃プラスチック類」4箇所目</t>
  </si>
  <si>
    <t>「廃プラスチック類」4箇所目の搬出先種類が複数選択されています。確認し一つにしてください。</t>
  </si>
  <si>
    <t>「廃プラスチック類」5箇所目</t>
  </si>
  <si>
    <t>「廃プラスチック類」5箇所目の搬出先種類が複数選択されています。確認し一つにしてください。</t>
  </si>
  <si>
    <t>「廃プラスチック類」6箇所目</t>
  </si>
  <si>
    <t>「廃プラスチック類」6箇所目の搬出先種類が複数選択されています。確認し一つにしてください。</t>
  </si>
  <si>
    <t>「廃プラスチック類」7箇所目</t>
  </si>
  <si>
    <t>「廃プラスチック類」7箇所目の搬出先種類が複数選択されています。確認し一つにしてください。</t>
  </si>
  <si>
    <t>「廃プラスチック類」8箇所目</t>
  </si>
  <si>
    <t>「廃プラスチック類」8箇所目の搬出先種類が複数選択されています。確認し一つにしてください。</t>
  </si>
  <si>
    <t>「廃プラスチック類」9箇所目</t>
  </si>
  <si>
    <t>「廃プラスチック類」9箇所目の搬出先種類が複数選択されています。確認し一つにしてください。</t>
  </si>
  <si>
    <t>「廃プラスチック類」10箇所目</t>
  </si>
  <si>
    <t>「廃プラスチック類」10箇所目の搬出先種類が複数選択されています。確認し一つにしてください。</t>
  </si>
  <si>
    <t>「廃プラスチック類」11箇所目</t>
  </si>
  <si>
    <t>「廃プラスチック類」11箇所目の搬出先種類が複数選択されています。確認し一つにしてください。</t>
  </si>
  <si>
    <t>「廃プラスチック類」12箇所目</t>
  </si>
  <si>
    <t>「廃プラスチック類」12箇所目の搬出先種類が複数選択されています。確認し一つにしてください。</t>
  </si>
  <si>
    <t>「廃塩化ビニル管・継手」1箇所目</t>
  </si>
  <si>
    <t>「廃塩化ビニル管・継手」の搬出先別搬出量、搬出先住所、運搬距離、搬出先種類を入力してください。</t>
  </si>
  <si>
    <t>「廃塩化ビニル管・継手」1箇所目の搬出先種類が複数選択されています。確認し一つにしてください。</t>
  </si>
  <si>
    <t>「廃塩化ビニル管・継手」2箇所目</t>
  </si>
  <si>
    <t>「廃塩化ビニル管・継手」の搬出先別搬出量の合計が場外搬出量よりも大きいです。修正してください。</t>
  </si>
  <si>
    <t>「廃塩化ビニル管・継手」2箇所目の搬出先種類が複数選択されています。確認し一つにしてください。</t>
  </si>
  <si>
    <t>「廃塩化ビニル管・継手」3箇所目</t>
  </si>
  <si>
    <t>「廃塩化ビニル管・継手」の場外搬出量が無いが、搬出先別搬出量が入力されています。修正してください。</t>
  </si>
  <si>
    <t>「廃塩化ビニル管・継手」3箇所目の搬出先種類が複数選択されています。確認し一つにしてください。</t>
  </si>
  <si>
    <t>「廃塩化ビニル管・継手」4箇所目</t>
  </si>
  <si>
    <t>「廃塩化ビニル管・継手」4箇所目の搬出先種類が複数選択されています。確認し一つにしてください。</t>
  </si>
  <si>
    <t>「廃塩化ビニル管・継手」5箇所目</t>
  </si>
  <si>
    <t>「廃塩化ビニル管・継手」5箇所目の搬出先種類が複数選択されています。確認し一つにしてください。</t>
  </si>
  <si>
    <t>「廃塩化ビニル管・継手」6箇所目</t>
  </si>
  <si>
    <t>「廃塩化ビニル管・継手」6箇所目の搬出先種類が複数選択されています。確認し一つにしてください。</t>
  </si>
  <si>
    <t>「廃塩化ビニル管・継手」7箇所目</t>
  </si>
  <si>
    <t>「廃塩化ビニル管・継手」7箇所目の搬出先種類が複数選択されています。確認し一つにしてください。</t>
  </si>
  <si>
    <t>「廃塩化ビニル管・継手」8箇所目</t>
  </si>
  <si>
    <t>「廃塩化ビニル管・継手」8箇所目の搬出先種類が複数選択されています。確認し一つにしてください。</t>
  </si>
  <si>
    <t>「廃塩化ビニル管・継手」9箇所目</t>
  </si>
  <si>
    <t>「廃塩化ビニル管・継手」9箇所目の搬出先種類が複数選択されています。確認し一つにしてください。</t>
  </si>
  <si>
    <t>「廃塩化ビニル管・継手」10箇所目</t>
  </si>
  <si>
    <t>「廃塩化ビニル管・継手」10箇所目の搬出先種類が複数選択されています。確認し一つにしてください。</t>
  </si>
  <si>
    <t>「廃塩化ビニル管・継手」11箇所目</t>
  </si>
  <si>
    <t>「廃塩化ビニル管・継手」11箇所目の搬出先種類が複数選択されています。確認し一つにしてください。</t>
  </si>
  <si>
    <t>「廃塩化ビニル管・継手」12箇所目</t>
  </si>
  <si>
    <t>「廃塩化ビニル管・継手」12箇所目の搬出先種類が複数選択されています。確認し一つにしてください。</t>
  </si>
  <si>
    <t>「廃石膏ボード」1箇所目</t>
  </si>
  <si>
    <t>「廃石膏ボード」の搬出先別搬出量、搬出先住所、運搬距離、搬出先種類を入力してください。</t>
  </si>
  <si>
    <t>「廃石膏ボード」1箇所目の搬出先種類が複数選択されています。確認し一つにしてください。</t>
  </si>
  <si>
    <t>「廃石膏ボード」2箇所目</t>
  </si>
  <si>
    <t>「廃石膏ボード」の搬出先別搬出量の合計が場外搬出量よりも大きいです。修正してください。</t>
  </si>
  <si>
    <t>「廃石膏ボード」2箇所目の搬出先種類が複数選択されています。確認し一つにしてください。</t>
  </si>
  <si>
    <t>「廃石膏ボード」3箇所目</t>
  </si>
  <si>
    <t>「廃石膏ボード」の場外搬出量が無いが、搬出先別搬出量が入力されています。修正してください。</t>
  </si>
  <si>
    <t>「廃石膏ボード」3箇所目の搬出先種類が複数選択されています。確認し一つにしてください。</t>
  </si>
  <si>
    <t>「廃石膏ボード」4箇所目</t>
  </si>
  <si>
    <t>「廃石膏ボード」4箇所目の搬出先種類が複数選択されています。確認し一つにしてください。</t>
  </si>
  <si>
    <t>「廃石膏ボード」5箇所目</t>
  </si>
  <si>
    <t>「廃石膏ボード」5箇所目の搬出先種類が複数選択されています。確認し一つにしてください。</t>
  </si>
  <si>
    <t>「廃石膏ボード」6箇所目</t>
  </si>
  <si>
    <t>「廃石膏ボード」6箇所目の搬出先種類が複数選択されています。確認し一つにしてください。</t>
  </si>
  <si>
    <t>「廃石膏ボード」7箇所目</t>
  </si>
  <si>
    <t>「廃石膏ボード」7箇所目の搬出先種類が複数選択されています。確認し一つにしてください。</t>
  </si>
  <si>
    <t>「廃石膏ボード」8箇所目</t>
  </si>
  <si>
    <t>「廃石膏ボード」8箇所目の搬出先種類が複数選択されています。確認し一つにしてください。</t>
  </si>
  <si>
    <t>「廃石膏ボード」9箇所目</t>
  </si>
  <si>
    <t>「廃石膏ボード」9箇所目の搬出先種類が複数選択されています。確認し一つにしてください。</t>
  </si>
  <si>
    <t>「廃石膏ボード」10箇所目</t>
  </si>
  <si>
    <t>「廃石膏ボード」10箇所目の搬出先種類が複数選択されています。確認し一つにしてください。</t>
  </si>
  <si>
    <t>「廃石膏ボード」11箇所目</t>
  </si>
  <si>
    <t>「廃石膏ボード」11箇所目の搬出先種類が複数選択されています。確認し一つにしてください。</t>
  </si>
  <si>
    <t>「廃石膏ボード」12箇所目</t>
  </si>
  <si>
    <t>「廃石膏ボード」12箇所目の搬出先種類が複数選択されています。確認し一つにしてください。</t>
  </si>
  <si>
    <t>「その他の分別された廃棄物」1箇所目</t>
  </si>
  <si>
    <t>「その他の分別された廃棄物」の搬出先別搬出量、搬出先住所、運搬距離、搬出先種類を入力してください。</t>
  </si>
  <si>
    <t>「その他の分別された廃棄物」1箇所目の搬出先種類が複数選択されています。確認し一つにしてください。</t>
  </si>
  <si>
    <t>「その他の分別された廃棄物」2箇所目</t>
  </si>
  <si>
    <t>「その他の分別された廃棄物」の搬出先別搬出量の合計が場外搬出量よりも大きいです。修正してください。</t>
  </si>
  <si>
    <t>「その他の分別された廃棄物」2箇所目の搬出先種類が複数選択されています。確認し一つにしてください。</t>
  </si>
  <si>
    <t>「その他の分別された廃棄物」3箇所目</t>
  </si>
  <si>
    <t>「その他の分別された廃棄物」の場外搬出量が無いが、搬出先別搬出量が入力されています。修正してください。</t>
  </si>
  <si>
    <t>「その他の分別された廃棄物」3箇所目の搬出先種類が複数選択されています。確認し一つにしてください。</t>
  </si>
  <si>
    <t>「その他の分別された廃棄物」4箇所目</t>
  </si>
  <si>
    <t>「その他の分別された廃棄物」4箇所目の搬出先種類が複数選択されています。確認し一つにしてください。</t>
  </si>
  <si>
    <t>「その他の分別された廃棄物」5箇所目</t>
  </si>
  <si>
    <t>「その他の分別された廃棄物」5箇所目の搬出先種類が複数選択されています。確認し一つにしてください。</t>
  </si>
  <si>
    <t>「その他の分別された廃棄物」6箇所目</t>
  </si>
  <si>
    <t>「その他の分別された廃棄物」6箇所目の搬出先種類が複数選択されています。確認し一つにしてください。</t>
  </si>
  <si>
    <t>「その他の分別された廃棄物」7箇所目</t>
  </si>
  <si>
    <t>「その他の分別された廃棄物」7箇所目の搬出先種類が複数選択されています。確認し一つにしてください。</t>
  </si>
  <si>
    <t>「その他の分別された廃棄物」8箇所目</t>
  </si>
  <si>
    <t>「その他の分別された廃棄物」8箇所目の搬出先種類が複数選択されています。確認し一つにしてください。</t>
  </si>
  <si>
    <t>「その他の分別された廃棄物」9箇所目</t>
  </si>
  <si>
    <t>「その他の分別された廃棄物」9箇所目の搬出先種類が複数選択されています。確認し一つにしてください。</t>
  </si>
  <si>
    <t>「その他の分別された廃棄物」10箇所目</t>
  </si>
  <si>
    <t>「その他の分別された廃棄物」10箇所目の搬出先種類が複数選択されています。確認し一つにしてください。</t>
  </si>
  <si>
    <t>「その他の分別された廃棄物」11箇所目</t>
  </si>
  <si>
    <t>「その他の分別された廃棄物」11箇所目の搬出先種類が複数選択されています。確認し一つにしてください。</t>
  </si>
  <si>
    <t>「その他の分別された廃棄物」12箇所目</t>
  </si>
  <si>
    <t>「その他の分別された廃棄物」12箇所目の搬出先種類が複数選択されています。確認し一つにしてください。</t>
  </si>
  <si>
    <t>「混合状態の廃棄物」1箇所目</t>
  </si>
  <si>
    <t>「混合状態の廃棄物」の搬出先別搬出量、搬出先住所、運搬距離、搬出先種類を入力してください。</t>
  </si>
  <si>
    <t>「混合状態の廃棄物」1箇所目の搬出先種類が複数選択されています。確認し一つにしてください。</t>
  </si>
  <si>
    <t>「混合状態の廃棄物」2箇所目</t>
  </si>
  <si>
    <t>「混合状態の廃棄物」の搬出先別搬出量の合計が場外搬出量よりも大きいです。修正してください。</t>
  </si>
  <si>
    <t>「混合状態の廃棄物」2箇所目の搬出先種類が複数選択されています。確認し一つにしてください。</t>
  </si>
  <si>
    <t>「混合状態の廃棄物」3箇所目</t>
  </si>
  <si>
    <t>「混合状態の廃棄物」の場外搬出量が無いが、搬出先別搬出量が入力されています。修正してください。</t>
  </si>
  <si>
    <t>「混合状態の廃棄物」3箇所目の搬出先種類が複数選択されています。確認し一つにしてください。</t>
  </si>
  <si>
    <t>「混合状態の廃棄物」4箇所目</t>
  </si>
  <si>
    <t>「混合状態の廃棄物」4箇所目の搬出先種類が複数選択されています。確認し一つにしてください。</t>
  </si>
  <si>
    <t>「混合状態の廃棄物」5箇所目</t>
  </si>
  <si>
    <t>「混合状態の廃棄物」5箇所目の搬出先種類が複数選択されています。確認し一つにしてください。</t>
  </si>
  <si>
    <t>「混合状態の廃棄物」6箇所目</t>
  </si>
  <si>
    <t>「混合状態の廃棄物」6箇所目の搬出先種類が複数選択されています。確認し一つにしてください。</t>
  </si>
  <si>
    <t>「混合状態の廃棄物」7箇所目</t>
  </si>
  <si>
    <t>「混合状態の廃棄物」7箇所目の搬出先種類が複数選択されています。確認し一つにしてください。</t>
  </si>
  <si>
    <t>「混合状態の廃棄物」8箇所目</t>
  </si>
  <si>
    <t>「混合状態の廃棄物」8箇所目の搬出先種類が複数選択されています。確認し一つにしてください。</t>
  </si>
  <si>
    <t>「混合状態の廃棄物」9箇所目</t>
  </si>
  <si>
    <t>「混合状態の廃棄物」9箇所目の搬出先種類が複数選択されています。確認し一つにしてください。</t>
  </si>
  <si>
    <t>「混合状態の廃棄物」10箇所目</t>
  </si>
  <si>
    <t>「混合状態の廃棄物」10箇所目の搬出先種類が複数選択されています。確認し一つにしてください。</t>
  </si>
  <si>
    <t>「混合状態の廃棄物」11箇所目</t>
  </si>
  <si>
    <t>「混合状態の廃棄物」11箇所目の搬出先種類が複数選択されています。確認し一つにしてください。</t>
  </si>
  <si>
    <t>「混合状態の廃棄物」12箇所目</t>
  </si>
  <si>
    <t>「混合状態の廃棄物」12箇所目の搬出先種類が複数選択されています。確認し一つにしてください。</t>
  </si>
  <si>
    <t>「建設発生土」の搬出先別搬出量、搬出先住所、運搬距離、搬出先種類を入力してください。</t>
  </si>
  <si>
    <t>「建設発生土」1箇所目の搬出先種類が複数選択されています。確認し一つにしてください。</t>
  </si>
  <si>
    <t>「建設発生土」の搬出先別搬出量の合計が場外搬出量よりも大きいです。修正してください。</t>
  </si>
  <si>
    <t>「建設発生土」2箇所目の搬出先種類が複数選択されています。確認し一つにしてください。</t>
  </si>
  <si>
    <t>「建設発生土」の場外搬出量が無いが、搬出先別搬出量が入力されています。修正してください。</t>
  </si>
  <si>
    <t>「建設発生土」3箇所目の搬出先種類が複数選択されています。確認し一つにしてください。</t>
  </si>
  <si>
    <t>「建設発生土」4箇所目の搬出先種類が複数選択されています。確認し一つにしてください。</t>
  </si>
  <si>
    <t>「建設発生土」5箇所目の搬出先種類が複数選択されています。確認し一つにしてください。</t>
  </si>
  <si>
    <t>「建設発生土」6箇所目の搬出先種類が複数選択されています。確認し一つにしてください。</t>
  </si>
  <si>
    <t>「建設発生土」7箇所目の搬出先種類が複数選択されています。確認し一つにしてください。</t>
  </si>
  <si>
    <t>「建設発生土」8箇所目の搬出先種類が複数選択されています。確認し一つにしてください。</t>
  </si>
  <si>
    <t>「建設発生土」9箇所目の搬出先種類が複数選択されています。確認し一つにしてください。</t>
  </si>
  <si>
    <t>「建設発生土」10箇所目の搬出先種類が複数選択されています。確認し一つにしてください。</t>
  </si>
  <si>
    <t>「建設発生土」11箇所目の搬出先種類が複数選択されています。確認し一つにしてください。</t>
  </si>
  <si>
    <t>「建設発生土」12箇所目の搬出先種類が複数選択されています。確認し一つにしてください。</t>
  </si>
  <si>
    <t>CX26</t>
    <phoneticPr fontId="4"/>
  </si>
  <si>
    <t>Check!</t>
    <phoneticPr fontId="4"/>
  </si>
  <si>
    <t>[EU_02.CSV]</t>
  </si>
  <si>
    <t>[EU_03.CSV]</t>
  </si>
  <si>
    <t>[EU_04.CSV]</t>
  </si>
  <si>
    <t>[EU_05.CSV]</t>
  </si>
  <si>
    <t>入力データレイアウト</t>
    <rPh sb="0" eb="2">
      <t>ニュウリョク</t>
    </rPh>
    <phoneticPr fontId="4"/>
  </si>
  <si>
    <t>Col1</t>
  </si>
  <si>
    <t>Col2</t>
  </si>
  <si>
    <t>Col6</t>
  </si>
  <si>
    <t>Col7</t>
  </si>
  <si>
    <t>Col8</t>
  </si>
  <si>
    <t>Col51</t>
  </si>
  <si>
    <t>Col29</t>
  </si>
  <si>
    <t>Col39</t>
  </si>
  <si>
    <t>Col43</t>
  </si>
  <si>
    <t>Col44</t>
  </si>
  <si>
    <t>Col3</t>
  </si>
  <si>
    <t>Col4</t>
  </si>
  <si>
    <t>Col5</t>
  </si>
  <si>
    <t>Col41</t>
  </si>
  <si>
    <t>Col42</t>
  </si>
  <si>
    <t>Col9</t>
  </si>
  <si>
    <t>Col10</t>
  </si>
  <si>
    <t>Col18</t>
  </si>
  <si>
    <t>Col21</t>
  </si>
  <si>
    <t>Col12</t>
  </si>
  <si>
    <t>Col13</t>
  </si>
  <si>
    <t>Col14</t>
  </si>
  <si>
    <t>Col15</t>
  </si>
  <si>
    <t>Col16</t>
  </si>
  <si>
    <t>Col17</t>
  </si>
  <si>
    <t>Col46</t>
  </si>
  <si>
    <t>Col49</t>
  </si>
  <si>
    <t>工事ID</t>
  </si>
  <si>
    <t>計画or実施</t>
  </si>
  <si>
    <t>発注機関コード</t>
  </si>
  <si>
    <t>発注担当者</t>
  </si>
  <si>
    <t>発注ＴＥＬ</t>
  </si>
  <si>
    <t>法人番号</t>
  </si>
  <si>
    <t>請負会社所在地</t>
  </si>
  <si>
    <t>請負ＴＥＬ</t>
  </si>
  <si>
    <t>請負ＦＡＸ</t>
  </si>
  <si>
    <t>作成年</t>
  </si>
  <si>
    <t>作成月</t>
  </si>
  <si>
    <t>作成日</t>
  </si>
  <si>
    <t>住所コード</t>
  </si>
  <si>
    <t>工事種別コード</t>
  </si>
  <si>
    <t>工期開始年</t>
  </si>
  <si>
    <t>工期開始月</t>
  </si>
  <si>
    <t>工期開始日</t>
  </si>
  <si>
    <t>工期終了年</t>
  </si>
  <si>
    <t>工期終了月</t>
  </si>
  <si>
    <t>工期終了日</t>
  </si>
  <si>
    <t>構造</t>
  </si>
  <si>
    <t>Integer</t>
  </si>
  <si>
    <t>Byte</t>
  </si>
  <si>
    <t>Char</t>
  </si>
  <si>
    <t>Width</t>
  </si>
  <si>
    <t>6</t>
  </si>
  <si>
    <t>50</t>
  </si>
  <si>
    <t>13</t>
  </si>
  <si>
    <t>125</t>
  </si>
  <si>
    <t>5</t>
  </si>
  <si>
    <t>3</t>
  </si>
  <si>
    <t>E</t>
    <phoneticPr fontId="4"/>
  </si>
  <si>
    <t>F</t>
    <phoneticPr fontId="4"/>
  </si>
  <si>
    <t>建設資材利用実績</t>
    <rPh sb="0" eb="1">
      <t>ケンセツ</t>
    </rPh>
    <rPh sb="1" eb="3">
      <t>シザイ</t>
    </rPh>
    <rPh sb="4" eb="6">
      <t>リヨウ</t>
    </rPh>
    <rPh sb="6" eb="8">
      <t>ジッセキ</t>
    </rPh>
    <phoneticPr fontId="4"/>
  </si>
  <si>
    <t>有無Flag</t>
    <rPh sb="0" eb="2">
      <t>ウム</t>
    </rPh>
    <phoneticPr fontId="4"/>
  </si>
  <si>
    <t>資材コード</t>
  </si>
  <si>
    <t>利用量</t>
  </si>
  <si>
    <t>搬入利用量</t>
    <rPh sb="0" eb="2">
      <t>ハンニュウ</t>
    </rPh>
    <rPh sb="2" eb="4">
      <t>リヨウ</t>
    </rPh>
    <rPh sb="4" eb="5">
      <t>リョウ</t>
    </rPh>
    <phoneticPr fontId="4"/>
  </si>
  <si>
    <t>現場内利用量</t>
    <rPh sb="0" eb="2">
      <t>ゲンバ</t>
    </rPh>
    <rPh sb="2" eb="3">
      <t>ナイ</t>
    </rPh>
    <rPh sb="3" eb="5">
      <t>リヨウ</t>
    </rPh>
    <rPh sb="5" eb="6">
      <t>リョウ</t>
    </rPh>
    <phoneticPr fontId="4"/>
  </si>
  <si>
    <t>Bigint</t>
  </si>
  <si>
    <t>供給元別利用量</t>
    <rPh sb="0" eb="2">
      <t>キョウキュウ</t>
    </rPh>
    <rPh sb="2" eb="3">
      <t>モト</t>
    </rPh>
    <rPh sb="3" eb="4">
      <t>ベツ</t>
    </rPh>
    <rPh sb="4" eb="6">
      <t>リヨウ</t>
    </rPh>
    <rPh sb="6" eb="7">
      <t>リョウ</t>
    </rPh>
    <phoneticPr fontId="4"/>
  </si>
  <si>
    <t>供給元場所住所コード</t>
  </si>
  <si>
    <t>供給元種類コード</t>
  </si>
  <si>
    <t>Col5</t>
    <phoneticPr fontId="4"/>
  </si>
  <si>
    <t>副産物コード</t>
  </si>
  <si>
    <t>減量化量</t>
  </si>
  <si>
    <t>場外搬出量</t>
    <rPh sb="0" eb="2">
      <t>ジョウガイ</t>
    </rPh>
    <rPh sb="2" eb="4">
      <t>ハンシュツ</t>
    </rPh>
    <rPh sb="4" eb="5">
      <t>リョウ</t>
    </rPh>
    <phoneticPr fontId="4"/>
  </si>
  <si>
    <t>Col11</t>
  </si>
  <si>
    <t>搬出量</t>
  </si>
  <si>
    <t>搬出先場所住所コード</t>
  </si>
  <si>
    <t>搬出先種類コード</t>
  </si>
  <si>
    <t>Short</t>
  </si>
  <si>
    <t>建物の「延床面積」を入力してください。小数点以下は四捨五入し、㎡単位で入力してください。</t>
    <phoneticPr fontId="4"/>
  </si>
  <si>
    <t>建物の「構造」をプルダウンリストから選択してください。</t>
    <phoneticPr fontId="4"/>
  </si>
  <si>
    <t>木くず（柱、ボードなど）</t>
    <rPh sb="0" eb="1">
      <t>キ</t>
    </rPh>
    <phoneticPr fontId="4"/>
  </si>
  <si>
    <t>木くず（立木、除根材など）</t>
    <rPh sb="0" eb="1">
      <t>キ</t>
    </rPh>
    <phoneticPr fontId="4"/>
  </si>
  <si>
    <t>「木くず（柱、ボードなど）」の現場内利用量が発生量よりも大きいです。修正してください。</t>
    <phoneticPr fontId="4"/>
  </si>
  <si>
    <t>「木くず（立木、除根材など）」の現場内利用量が発生量よりも大きいです。修正してください。</t>
    <phoneticPr fontId="4"/>
  </si>
  <si>
    <t>「木くず（柱、ボードなど）」1箇所目</t>
  </si>
  <si>
    <t>「木くず（柱、ボードなど）」2箇所目</t>
  </si>
  <si>
    <t>「木くず（柱、ボードなど）」3箇所目</t>
  </si>
  <si>
    <t>「木くず（柱、ボードなど）」4箇所目</t>
  </si>
  <si>
    <t>「木くず（柱、ボードなど）」5箇所目</t>
  </si>
  <si>
    <t>「木くず（柱、ボードなど）」6箇所目</t>
  </si>
  <si>
    <t>「木くず（柱、ボードなど）」7箇所目</t>
  </si>
  <si>
    <t>「木くず（柱、ボードなど）」8箇所目</t>
  </si>
  <si>
    <t>「木くず（柱、ボードなど）」9箇所目</t>
  </si>
  <si>
    <t>「木くず（柱、ボードなど）」10箇所目</t>
  </si>
  <si>
    <t>「木くず（柱、ボードなど）」11箇所目</t>
  </si>
  <si>
    <t>「木くず（柱、ボードなど）」12箇所目</t>
  </si>
  <si>
    <t>「木くず（立木、除根材など）」1箇所目</t>
  </si>
  <si>
    <t>「木くず（立木、除根材など）」2箇所目</t>
  </si>
  <si>
    <t>「木くず（立木、除根材など）」3箇所目</t>
  </si>
  <si>
    <t>「木くず（立木、除根材など）」4箇所目</t>
  </si>
  <si>
    <t>「木くず（立木、除根材など）」5箇所目</t>
  </si>
  <si>
    <t>「木くず（立木、除根材など）」6箇所目</t>
  </si>
  <si>
    <t>「木くず（立木、除根材など）」7箇所目</t>
  </si>
  <si>
    <t>「木くず（立木、除根材など）」8箇所目</t>
  </si>
  <si>
    <t>「木くず（立木、除根材など）」9箇所目</t>
  </si>
  <si>
    <t>「木くず（立木、除根材など）」10箇所目</t>
  </si>
  <si>
    <t>「木くず（立木、除根材など）」11箇所目</t>
  </si>
  <si>
    <t>「木くず（立木、除根材など）」12箇所目</t>
  </si>
  <si>
    <t>「木くず（柱、ボードなど）」1箇所目の搬出先種類が複数選択されています。確認し一つにしてください。</t>
  </si>
  <si>
    <t>「木くず（柱、ボードなど）」2箇所目の搬出先種類が複数選択されています。確認し一つにしてください。</t>
  </si>
  <si>
    <t>「木くず（柱、ボードなど）」3箇所目の搬出先種類が複数選択されています。確認し一つにしてください。</t>
  </si>
  <si>
    <t>「木くず（柱、ボードなど）」4箇所目の搬出先種類が複数選択されています。確認し一つにしてください。</t>
  </si>
  <si>
    <t>「木くず（柱、ボードなど）」5箇所目の搬出先種類が複数選択されています。確認し一つにしてください。</t>
  </si>
  <si>
    <t>「木くず（柱、ボードなど）」6箇所目の搬出先種類が複数選択されています。確認し一つにしてください。</t>
  </si>
  <si>
    <t>「木くず（柱、ボードなど）」7箇所目の搬出先種類が複数選択されています。確認し一つにしてください。</t>
  </si>
  <si>
    <t>「木くず（柱、ボードなど）」8箇所目の搬出先種類が複数選択されています。確認し一つにしてください。</t>
  </si>
  <si>
    <t>「木くず（柱、ボードなど）」9箇所目の搬出先種類が複数選択されています。確認し一つにしてください。</t>
  </si>
  <si>
    <t>「木くず（柱、ボードなど）」10箇所目の搬出先種類が複数選択されています。確認し一つにしてください。</t>
  </si>
  <si>
    <t>「木くず（柱、ボードなど）」11箇所目の搬出先種類が複数選択されています。確認し一つにしてください。</t>
  </si>
  <si>
    <t>「木くず（柱、ボードなど）」12箇所目の搬出先種類が複数選択されています。確認し一つにしてください。</t>
  </si>
  <si>
    <t>「木くず（立木、除根材など）」1箇所目の搬出先種類が複数選択されています。確認し一つにしてください。</t>
  </si>
  <si>
    <t>「木くず（立木、除根材など）」2箇所目の搬出先種類が複数選択されています。確認し一つにしてください。</t>
  </si>
  <si>
    <t>「木くず（立木、除根材など）」3箇所目の搬出先種類が複数選択されています。確認し一つにしてください。</t>
  </si>
  <si>
    <t>「木くず（立木、除根材など）」4箇所目の搬出先種類が複数選択されています。確認し一つにしてください。</t>
  </si>
  <si>
    <t>「木くず（立木、除根材など）」5箇所目の搬出先種類が複数選択されています。確認し一つにしてください。</t>
  </si>
  <si>
    <t>「木くず（立木、除根材など）」6箇所目の搬出先種類が複数選択されています。確認し一つにしてください。</t>
  </si>
  <si>
    <t>「木くず（立木、除根材など）」7箇所目の搬出先種類が複数選択されています。確認し一つにしてください。</t>
  </si>
  <si>
    <t>「木くず（立木、除根材など）」8箇所目の搬出先種類が複数選択されています。確認し一つにしてください。</t>
  </si>
  <si>
    <t>「木くず（立木、除根材など）」9箇所目の搬出先種類が複数選択されています。確認し一つにしてください。</t>
  </si>
  <si>
    <t>「木くず（立木、除根材など）」10箇所目の搬出先種類が複数選択されています。確認し一つにしてください。</t>
  </si>
  <si>
    <t>「木くず（立木、除根材など）」11箇所目の搬出先種類が複数選択されています。確認し一つにしてください。</t>
  </si>
  <si>
    <t>「木くず（立木、除根材など）」12箇所目の搬出先種類が複数選択されています。確認し一つにしてください。</t>
  </si>
  <si>
    <t>「木くず（柱、ボードなど）」の搬出先別搬出量、搬出先住所、運搬距離、搬出先種類を入力してください。</t>
    <phoneticPr fontId="4"/>
  </si>
  <si>
    <t>「木くず（柱、ボードなど）」の搬出先別搬出量の合計が場外搬出量よりも大きいです。修正してください。</t>
    <phoneticPr fontId="4"/>
  </si>
  <si>
    <t>「木くず（柱、ボードなど）」の場外搬出量が無いが、搬出先別搬出量が入力されています。修正してください。</t>
    <phoneticPr fontId="4"/>
  </si>
  <si>
    <t>「木くず（立木、除根材など）」の搬出先別搬出量、搬出先住所、運搬距離、搬出先種類を入力してください。</t>
    <phoneticPr fontId="4"/>
  </si>
  <si>
    <t>「木くず（立木、除根材など）」の搬出先別搬出量の合計が場外搬出量よりも大きいです。修正してください。</t>
    <phoneticPr fontId="4"/>
  </si>
  <si>
    <t>「木くず（立木、除根材など）」の場外搬出量が無いが、搬出先別搬出量が入力されています。修正してください。</t>
    <phoneticPr fontId="4"/>
  </si>
  <si>
    <t>分類</t>
    <rPh sb="0" eb="2">
      <t>ブンルイ</t>
    </rPh>
    <phoneticPr fontId="4"/>
  </si>
  <si>
    <t>「工事種別」と「構造」が矛盾しています。確認し修正してください。</t>
    <phoneticPr fontId="4"/>
  </si>
  <si>
    <t>発注
担当者</t>
    <rPh sb="0" eb="2">
      <t>ハッチュウ</t>
    </rPh>
    <rPh sb="3" eb="6">
      <t>タントウシャ</t>
    </rPh>
    <phoneticPr fontId="4"/>
  </si>
  <si>
    <t>←</t>
    <phoneticPr fontId="4"/>
  </si>
  <si>
    <t>Error4</t>
    <phoneticPr fontId="4"/>
  </si>
  <si>
    <t>③</t>
    <phoneticPr fontId="4"/>
  </si>
  <si>
    <t>調査票の「記入年月日」を入力してください。</t>
    <rPh sb="6" eb="9">
      <t>ネンガッピ</t>
    </rPh>
    <rPh sb="11" eb="13">
      <t>ニュウリョク</t>
    </rPh>
    <phoneticPr fontId="4"/>
  </si>
  <si>
    <t>「工事責任者名」の入力をお願いします。</t>
    <phoneticPr fontId="4"/>
  </si>
  <si>
    <t>調査票の「記入者名」を入力してください。</t>
    <phoneticPr fontId="4"/>
  </si>
  <si>
    <t>画面上部の都道府県プルダウンリストから工事施工場所の都道府県を選択し、市区町村プルダウンリストから工事施工場所の市区町村を選択して表示された「住所コード」を入力してください。</t>
    <phoneticPr fontId="4"/>
  </si>
  <si>
    <t>「発注機関」と「工事場所」を確認してください。正しければそのままで結構です。</t>
    <rPh sb="23" eb="24">
      <t>タダ</t>
    </rPh>
    <rPh sb="33" eb="35">
      <t>ケッコウ</t>
    </rPh>
    <phoneticPr fontId="4"/>
  </si>
  <si>
    <t>「請負金額」が大きいようですが、正しければそのままで結構です。</t>
    <rPh sb="7" eb="8">
      <t>オオ</t>
    </rPh>
    <rPh sb="16" eb="17">
      <t>タダ</t>
    </rPh>
    <rPh sb="26" eb="28">
      <t>ケッコウ</t>
    </rPh>
    <phoneticPr fontId="4"/>
  </si>
  <si>
    <t>竣工年月日が着工年月日の前になっています。確認し修正してください。</t>
    <rPh sb="0" eb="2">
      <t>シュンコウ</t>
    </rPh>
    <rPh sb="2" eb="5">
      <t>ネンガッピ</t>
    </rPh>
    <rPh sb="6" eb="8">
      <t>チャッコウ</t>
    </rPh>
    <rPh sb="12" eb="13">
      <t>マエ</t>
    </rPh>
    <phoneticPr fontId="4"/>
  </si>
  <si>
    <t>竣工年度が調査対象期間外です。「工期」を確認してください。債務負担工事以外は必要に応じて修正してください。</t>
    <phoneticPr fontId="4"/>
  </si>
  <si>
    <t>「延床面積」は1㎡以上を入力してください。1㎡未満の場合は１を入力してください。</t>
    <phoneticPr fontId="4"/>
  </si>
  <si>
    <t>「延床面積」が大きいようですが、正しければそのままで結構です。</t>
    <rPh sb="7" eb="8">
      <t>オオ</t>
    </rPh>
    <rPh sb="16" eb="17">
      <t>タダ</t>
    </rPh>
    <rPh sb="26" eb="28">
      <t>ケッコウ</t>
    </rPh>
    <phoneticPr fontId="4"/>
  </si>
  <si>
    <t>土砂の「利用量」が大きいようですが、正しい場合はそのままで結構です。</t>
    <rPh sb="9" eb="10">
      <t>オオ</t>
    </rPh>
    <rPh sb="18" eb="19">
      <t>タダ</t>
    </rPh>
    <rPh sb="21" eb="23">
      <t>バアイ</t>
    </rPh>
    <rPh sb="29" eb="31">
      <t>ケッコウ</t>
    </rPh>
    <phoneticPr fontId="4"/>
  </si>
  <si>
    <t>コンクリートの「利用量」が大きいようですが、正しい場合はそのままで結構です。</t>
    <phoneticPr fontId="4"/>
  </si>
  <si>
    <t>木材の「利用量」が大きいようですが、正しい場合はそのままで結構です。</t>
    <phoneticPr fontId="4"/>
  </si>
  <si>
    <t>ｱｽﾌｧﾙﾄ･ｺﾝｸﾘｰﾄの「利用量」が大きいようですが、正しい場合はそのままで結構です。</t>
    <phoneticPr fontId="4"/>
  </si>
  <si>
    <t>砕石の「利用量」が大きいようですが、正しい場合はそのままで結構です。</t>
    <phoneticPr fontId="4"/>
  </si>
  <si>
    <t>コンクリート塊の「発生量」が大きいようですが、正しい場合はそのままで結構です。</t>
    <phoneticPr fontId="4"/>
  </si>
  <si>
    <t>ｱｽﾌｧﾙﾄ･ｺﾝｸﾘｰﾄ塊の「発生量」が大きいようですが、正しい場合はそのままで結構です。</t>
    <phoneticPr fontId="4"/>
  </si>
  <si>
    <t>建設汚泥の「発生量」が大きいようですが、正しい場合はそのままで結構です。</t>
    <phoneticPr fontId="4"/>
  </si>
  <si>
    <t>金属くずの「発生量」が大きいようですが、正しい場合はそのままで結構です。</t>
    <phoneticPr fontId="4"/>
  </si>
  <si>
    <t>紙くずの「発生量」が大きいようですが、正しい場合はそのままで結構です。</t>
    <phoneticPr fontId="4"/>
  </si>
  <si>
    <t>廃プラスチック類の「発生量」が大きいようですが、正しい場合はそのままで結構です。</t>
    <phoneticPr fontId="4"/>
  </si>
  <si>
    <t>廃塩化ビニル管・継手の「発生量」が大きいようですが、正しい場合はそのままで結構です。</t>
    <phoneticPr fontId="4"/>
  </si>
  <si>
    <t>廃石膏ボードの「発生量」が大きいようですが、正しい場合はそのままで結構です。</t>
    <phoneticPr fontId="4"/>
  </si>
  <si>
    <t>その他の分別された廃棄物の「発生量」が大きいようですが、正しい場合はそのままで結構です。</t>
    <phoneticPr fontId="4"/>
  </si>
  <si>
    <t>混合状態の廃棄物の「発生量」が大きいようですが、正しい場合はそのままで結構です。</t>
    <phoneticPr fontId="4"/>
  </si>
  <si>
    <t>建設発生土の「発生量」が大きいようですが、正しい場合はそのままで結構です。</t>
    <phoneticPr fontId="4"/>
  </si>
  <si>
    <t>木くず（柱、ボードなど）の「発生量」が大きいようですが、正しい場合はそのままで結構です。</t>
    <phoneticPr fontId="4"/>
  </si>
  <si>
    <t>木くず（立木、除根材など）の「発生量」が大きいようですが、正しい場合はそのままで結構です。</t>
    <phoneticPr fontId="4"/>
  </si>
  <si>
    <t>の「搬出先住所」及び「運搬距離」を確認してください。正しい場合はそのままで結構です。</t>
    <rPh sb="26" eb="27">
      <t>タダ</t>
    </rPh>
    <rPh sb="29" eb="31">
      <t>バアイ</t>
    </rPh>
    <rPh sb="37" eb="39">
      <t>ケッコウ</t>
    </rPh>
    <phoneticPr fontId="4"/>
  </si>
  <si>
    <t>原単位が大きくなっています。土砂の「利用量」と「延床面積」を確認してください。正しい場合はそのままで結構です。</t>
    <rPh sb="24" eb="28">
      <t>ノベユカメンセキ</t>
    </rPh>
    <phoneticPr fontId="4"/>
  </si>
  <si>
    <t>原単位が大きくなっています。コンクリートの「利用量」と「延床面積」を確認してください。正しい場合はそのままで結構です。</t>
    <rPh sb="28" eb="32">
      <t>ノベユカメンセキ</t>
    </rPh>
    <phoneticPr fontId="4"/>
  </si>
  <si>
    <t>原単位が大きくなっています。木材の「利用量」と「延床面積」を確認してください。正しい場合はそのままで結構です。</t>
    <rPh sb="24" eb="28">
      <t>ノベユカメンセキ</t>
    </rPh>
    <phoneticPr fontId="4"/>
  </si>
  <si>
    <t>原単位が大きくなっています。ｱｽﾌｧﾙﾄ･ｺﾝｸﾘｰﾄの「利用量」と「延床面積」を確認してください。正しい場合はそのままで結構です。</t>
    <rPh sb="35" eb="39">
      <t>ノベユカメンセキ</t>
    </rPh>
    <phoneticPr fontId="4"/>
  </si>
  <si>
    <t>原単位が大きくなっています。砕石の「利用量」と「延床面積」を確認してください。正しい場合はそのままで結構です。</t>
    <rPh sb="24" eb="28">
      <t>ノベユカメンセキ</t>
    </rPh>
    <phoneticPr fontId="4"/>
  </si>
  <si>
    <t>原単位が大きくなっています。コンクリート塊の「発生量」と「延床面積」を確認してください。正しい場合はそのままで結構です。</t>
    <rPh sb="29" eb="33">
      <t>ノベユカメンセキ</t>
    </rPh>
    <phoneticPr fontId="4"/>
  </si>
  <si>
    <t>原単位が大きくなっています。ｱｽﾌｧﾙﾄ･ｺﾝｸﾘｰﾄ塊の「発生量」と「延床面積」を確認してください。正しい場合はそのままで結構です。</t>
    <rPh sb="36" eb="40">
      <t>ノベユカメンセキ</t>
    </rPh>
    <phoneticPr fontId="4"/>
  </si>
  <si>
    <t>原単位が大きくなっています。木くず（柱、ボードなど）の「発生量」と「延床面積」を確認してください。正しい場合はそのままで結構です。</t>
    <rPh sb="34" eb="38">
      <t>ノベユカメンセキ</t>
    </rPh>
    <phoneticPr fontId="4"/>
  </si>
  <si>
    <t>原単位が大きくなっています。木くず（立木、除根材など）の「発生量」と「延床面積」を確認してください。正しい場合はそのままで結構です。</t>
    <rPh sb="35" eb="39">
      <t>ノベユカメンセキ</t>
    </rPh>
    <phoneticPr fontId="4"/>
  </si>
  <si>
    <t>原単位が大きくなっています。建設汚泥の「発生量」と「延床面積」を確認してください。正しい場合はそのままで結構です。</t>
    <rPh sb="26" eb="30">
      <t>ノベユカメンセキ</t>
    </rPh>
    <phoneticPr fontId="4"/>
  </si>
  <si>
    <t>原単位が大きくなっています。金属くずの「発生量」と「延床面積」を確認してください。正しい場合はそのままで結構です。</t>
    <rPh sb="26" eb="30">
      <t>ノベユカメンセキ</t>
    </rPh>
    <phoneticPr fontId="4"/>
  </si>
  <si>
    <t>原単位が大きくなっています。紙くずの「発生量」と「延床面積」を確認してください。正しい場合はそのままで結構です。</t>
    <rPh sb="25" eb="29">
      <t>ノベユカメンセキ</t>
    </rPh>
    <phoneticPr fontId="4"/>
  </si>
  <si>
    <t>原単位が大きくなっています。廃プラスチック類の「発生量」と「延床面積」を確認してください。正しい場合はそのままで結構です。</t>
    <rPh sb="30" eb="34">
      <t>ノベユカメンセキ</t>
    </rPh>
    <phoneticPr fontId="4"/>
  </si>
  <si>
    <t>原単位が大きくなっています。廃塩化ビニル管・継手の「発生量」と「延床面積」を確認してください。正しい場合はそのままで結構です。</t>
    <rPh sb="32" eb="36">
      <t>ノベユカメンセキ</t>
    </rPh>
    <phoneticPr fontId="4"/>
  </si>
  <si>
    <t>原単位が大きくなっています。廃石膏ボードの「発生量」と「延床面積」を確認してください。正しい場合はそのままで結構です。</t>
    <rPh sb="28" eb="32">
      <t>ノベユカメンセキ</t>
    </rPh>
    <phoneticPr fontId="4"/>
  </si>
  <si>
    <t>原単位が大きくなっています。その他の分別された廃棄物の「発生量」と「延床面積」を確認してください。正しい場合はそのままで結構です。</t>
    <rPh sb="34" eb="38">
      <t>ノベユカメンセキ</t>
    </rPh>
    <phoneticPr fontId="4"/>
  </si>
  <si>
    <t>原単位が大きくなっています。混合状態の廃棄物の「発生量」と「延床面積」を確認してください。正しい場合はそのままで結構です。</t>
    <rPh sb="30" eb="34">
      <t>ノベユカメンセキ</t>
    </rPh>
    <phoneticPr fontId="4"/>
  </si>
  <si>
    <t>原単位が大きくなっています。建設発生土の「発生量」と「延床面積」を確認してください。正しい場合はそのままで結構です。</t>
    <rPh sb="27" eb="31">
      <t>ノベユカメンセキ</t>
    </rPh>
    <phoneticPr fontId="4"/>
  </si>
  <si>
    <t>小分類</t>
    <rPh sb="0" eb="3">
      <t>ショウブンルイ</t>
    </rPh>
    <phoneticPr fontId="4"/>
  </si>
  <si>
    <t>市区町村</t>
    <rPh sb="0" eb="2">
      <t>シク</t>
    </rPh>
    <rPh sb="2" eb="4">
      <t>チョウソン</t>
    </rPh>
    <phoneticPr fontId="4"/>
  </si>
  <si>
    <t>工事種別</t>
    <rPh sb="0" eb="2">
      <t>コウジ</t>
    </rPh>
    <rPh sb="2" eb="4">
      <t>シュベツ</t>
    </rPh>
    <phoneticPr fontId="4"/>
  </si>
  <si>
    <t>構造</t>
    <rPh sb="0" eb="2">
      <t>コウゾウ</t>
    </rPh>
    <phoneticPr fontId="4"/>
  </si>
  <si>
    <t>P-1</t>
    <phoneticPr fontId="4"/>
  </si>
  <si>
    <t>P-2</t>
    <phoneticPr fontId="4"/>
  </si>
  <si>
    <t>P-3</t>
    <phoneticPr fontId="4"/>
  </si>
  <si>
    <t>P-4</t>
    <phoneticPr fontId="4"/>
  </si>
  <si>
    <t>RX4</t>
    <phoneticPr fontId="4"/>
  </si>
  <si>
    <t>RY4</t>
    <phoneticPr fontId="4"/>
  </si>
  <si>
    <t>RZ4</t>
    <phoneticPr fontId="4"/>
  </si>
  <si>
    <t>面積</t>
    <rPh sb="0" eb="2">
      <t>メンセキ</t>
    </rPh>
    <phoneticPr fontId="4"/>
  </si>
  <si>
    <t>×1000</t>
    <phoneticPr fontId="4"/>
  </si>
  <si>
    <t>×1000</t>
    <phoneticPr fontId="4"/>
  </si>
  <si>
    <t>×1000</t>
    <phoneticPr fontId="4"/>
  </si>
  <si>
    <t>国土交通省</t>
    <phoneticPr fontId="4"/>
  </si>
  <si>
    <t>　なお、この機能は、資材供給元、副産物搬出先が３箇所を超える場合に追加入力するための各表の上部にも用意してあります。</t>
    <rPh sb="6" eb="8">
      <t>キノウ</t>
    </rPh>
    <rPh sb="10" eb="12">
      <t>シザイ</t>
    </rPh>
    <rPh sb="12" eb="14">
      <t>キョウキュウ</t>
    </rPh>
    <rPh sb="14" eb="15">
      <t>モト</t>
    </rPh>
    <rPh sb="16" eb="19">
      <t>フクサンブツ</t>
    </rPh>
    <rPh sb="19" eb="21">
      <t>ハンシュツ</t>
    </rPh>
    <rPh sb="21" eb="22">
      <t>サキ</t>
    </rPh>
    <rPh sb="24" eb="26">
      <t>カショ</t>
    </rPh>
    <rPh sb="27" eb="28">
      <t>コ</t>
    </rPh>
    <rPh sb="30" eb="32">
      <t>バアイ</t>
    </rPh>
    <rPh sb="33" eb="35">
      <t>ツイカ</t>
    </rPh>
    <rPh sb="35" eb="37">
      <t>ニュウリョク</t>
    </rPh>
    <rPh sb="42" eb="44">
      <t>カクヒョウ</t>
    </rPh>
    <rPh sb="45" eb="47">
      <t>ジョウブ</t>
    </rPh>
    <rPh sb="49" eb="51">
      <t>ヨウイ</t>
    </rPh>
    <phoneticPr fontId="4"/>
  </si>
  <si>
    <t>注記）</t>
    <rPh sb="0" eb="2">
      <t>チュウキ</t>
    </rPh>
    <phoneticPr fontId="4"/>
  </si>
  <si>
    <t>各欄の「住所コード」は必ず入力してください。絶対に確認用の枠からコピー＆ペーストしないでください。エラーになります。</t>
    <rPh sb="0" eb="1">
      <t>ラン</t>
    </rPh>
    <rPh sb="21" eb="23">
      <t>ゼッタイ</t>
    </rPh>
    <rPh sb="24" eb="27">
      <t>カクニンヨウ</t>
    </rPh>
    <rPh sb="28" eb="29">
      <t>ワク</t>
    </rPh>
    <phoneticPr fontId="4"/>
  </si>
  <si>
    <t>国税庁HP＝</t>
    <rPh sb="0" eb="2">
      <t>コクゼイチョウ</t>
    </rPh>
    <phoneticPr fontId="4"/>
  </si>
  <si>
    <t>利用量・搬出先調査（建築工事用）</t>
    <rPh sb="0" eb="1">
      <t>リヨウ</t>
    </rPh>
    <rPh sb="1" eb="2">
      <t>リョウ</t>
    </rPh>
    <rPh sb="3" eb="5">
      <t>ハンシュツ</t>
    </rPh>
    <rPh sb="5" eb="6">
      <t>サキ</t>
    </rPh>
    <rPh sb="6" eb="8">
      <t>チョウサ</t>
    </rPh>
    <rPh sb="9" eb="11">
      <t>ケンチク</t>
    </rPh>
    <rPh sb="11" eb="13">
      <t>コウジ</t>
    </rPh>
    <rPh sb="13" eb="15">
      <t>モッコウジ</t>
    </rPh>
    <phoneticPr fontId="4"/>
  </si>
  <si>
    <t>１．住所コード確認機能（画面上部）</t>
    <rPh sb="2" eb="4">
      <t>ジュウショ</t>
    </rPh>
    <rPh sb="7" eb="9">
      <t>カクニン</t>
    </rPh>
    <rPh sb="9" eb="11">
      <t>キノウ</t>
    </rPh>
    <rPh sb="12" eb="14">
      <t>ガメン</t>
    </rPh>
    <rPh sb="14" eb="16">
      <t>ジョウブ</t>
    </rPh>
    <phoneticPr fontId="4"/>
  </si>
  <si>
    <t>　工事施工場所、資材供給元住所、副産物搬出先住所のコードを確認するためのプルダウンメニューです。</t>
    <phoneticPr fontId="4"/>
  </si>
  <si>
    <t>　都道府県の▼をクリックして該当の都道府県を選択してから、市区町村の▼をクリックして該当の市区町村を選択すると、「住所コード」欄に対応する５桁のコードが表示されます。</t>
    <phoneticPr fontId="4"/>
  </si>
  <si>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4"/>
  </si>
  <si>
    <t>　１．工事実績の「発注機関」は、３段階の絞り込みによる対象機関の選択を行うようになっています。</t>
    <rPh sb="3" eb="5">
      <t>コウジ</t>
    </rPh>
    <rPh sb="5" eb="7">
      <t>ジッセキ</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4"/>
  </si>
  <si>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4"/>
  </si>
  <si>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4"/>
  </si>
  <si>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4"/>
  </si>
  <si>
    <t>　土木工事、解体工事の場合は、別の調査票ファイルを使用してください。</t>
    <rPh sb="1" eb="3">
      <t>ドボク</t>
    </rPh>
    <rPh sb="3" eb="5">
      <t>コウジ</t>
    </rPh>
    <rPh sb="5" eb="7">
      <t>モッコウジ</t>
    </rPh>
    <rPh sb="6" eb="8">
      <t>カイタイ</t>
    </rPh>
    <rPh sb="8" eb="10">
      <t>コウジ</t>
    </rPh>
    <rPh sb="11" eb="13">
      <t>バアイ</t>
    </rPh>
    <rPh sb="15" eb="16">
      <t>ベツ</t>
    </rPh>
    <rPh sb="17" eb="20">
      <t>チョウサヒョウ</t>
    </rPh>
    <rPh sb="25" eb="27">
      <t>シヨウ</t>
    </rPh>
    <phoneticPr fontId="4"/>
  </si>
  <si>
    <t>利用量・搬出先調査票（建築工事用）</t>
    <rPh sb="0" eb="2">
      <t>リヨウ</t>
    </rPh>
    <rPh sb="2" eb="3">
      <t>リョウ</t>
    </rPh>
    <rPh sb="4" eb="6">
      <t>ハンシュツ</t>
    </rPh>
    <rPh sb="6" eb="7">
      <t>サキ</t>
    </rPh>
    <rPh sb="7" eb="10">
      <t>チョウサヒョウ</t>
    </rPh>
    <rPh sb="11" eb="13">
      <t>ケンチク</t>
    </rPh>
    <rPh sb="13" eb="16">
      <t>コウジヨウ</t>
    </rPh>
    <phoneticPr fontId="4"/>
  </si>
  <si>
    <t>SD4</t>
    <phoneticPr fontId="4"/>
  </si>
  <si>
    <t>※</t>
    <phoneticPr fontId="4"/>
  </si>
  <si>
    <t>（搬入利用量（A)は自動計算されますので、合計値を確認してください）</t>
    <rPh sb="1" eb="3">
      <t>ハンニュウ</t>
    </rPh>
    <rPh sb="3" eb="5">
      <t>リヨウ</t>
    </rPh>
    <rPh sb="5" eb="6">
      <t>リョウ</t>
    </rPh>
    <rPh sb="10" eb="12">
      <t>ジドウ</t>
    </rPh>
    <rPh sb="12" eb="14">
      <t>ケイサン</t>
    </rPh>
    <rPh sb="21" eb="24">
      <t>ゴウケイチ</t>
    </rPh>
    <rPh sb="25" eb="27">
      <t>カクニン</t>
    </rPh>
    <phoneticPr fontId="4"/>
  </si>
  <si>
    <t>搬出先住所</t>
    <phoneticPr fontId="5"/>
  </si>
  <si>
    <t>(上のプルダウンリストで都道府県、市区町村を選択し、表示された住所コードを入力して下さい)</t>
    <phoneticPr fontId="4"/>
  </si>
  <si>
    <t>解体工事と建築工事が一体となっている工事は、解体分と建築分に分け、本調査票には、建築分の内容を入力してください。解体分は、「解体工事用」の調査票に入力してください。</t>
    <phoneticPr fontId="4"/>
  </si>
  <si>
    <t>供給元別利用量の端数調整後合計値</t>
    <rPh sb="0" eb="2">
      <t>キョウキュウ</t>
    </rPh>
    <rPh sb="2" eb="3">
      <t>モト</t>
    </rPh>
    <rPh sb="3" eb="4">
      <t>ベツ</t>
    </rPh>
    <rPh sb="4" eb="6">
      <t>リヨウ</t>
    </rPh>
    <rPh sb="6" eb="7">
      <t>リョウ</t>
    </rPh>
    <rPh sb="8" eb="10">
      <t>ハスウ</t>
    </rPh>
    <rPh sb="10" eb="12">
      <t>チョウセイ</t>
    </rPh>
    <rPh sb="12" eb="13">
      <t>ゴ</t>
    </rPh>
    <rPh sb="13" eb="16">
      <t>ゴウケイチ</t>
    </rPh>
    <phoneticPr fontId="4"/>
  </si>
  <si>
    <t>搬出先別搬出量の端数調整後合計値</t>
    <rPh sb="0" eb="2">
      <t>ハンシュツ</t>
    </rPh>
    <rPh sb="2" eb="3">
      <t>サキ</t>
    </rPh>
    <rPh sb="3" eb="4">
      <t>ベツ</t>
    </rPh>
    <rPh sb="4" eb="6">
      <t>ハンシュツ</t>
    </rPh>
    <rPh sb="6" eb="7">
      <t>リョウ</t>
    </rPh>
    <rPh sb="8" eb="10">
      <t>ハスウ</t>
    </rPh>
    <rPh sb="10" eb="12">
      <t>チョウセイ</t>
    </rPh>
    <rPh sb="12" eb="13">
      <t>ゴ</t>
    </rPh>
    <rPh sb="13" eb="16">
      <t>ゴウケイチ</t>
    </rPh>
    <phoneticPr fontId="4"/>
  </si>
  <si>
    <t>20180927修正（エラーチェック不要）</t>
    <rPh sb="8" eb="10">
      <t>シュウセイ</t>
    </rPh>
    <rPh sb="18" eb="20">
      <t>フヨウ</t>
    </rPh>
    <phoneticPr fontId="4"/>
  </si>
  <si>
    <t>２０２４年度　建設副産物実態調査</t>
    <phoneticPr fontId="4"/>
  </si>
  <si>
    <t>２０２４年度</t>
    <phoneticPr fontId="4"/>
  </si>
  <si>
    <t>　２０２４年度建設副産物実態調査のうちの利用量・出先調査票（建築工事用）の「調査票」シートに付与している機能について説明します。</t>
    <rPh sb="5" eb="7">
      <t>ネンド</t>
    </rPh>
    <rPh sb="7" eb="9">
      <t>ケンセツ</t>
    </rPh>
    <rPh sb="9" eb="12">
      <t>フクサンブツ</t>
    </rPh>
    <rPh sb="12" eb="14">
      <t>ジッタイ</t>
    </rPh>
    <rPh sb="14" eb="16">
      <t>チョウサ</t>
    </rPh>
    <rPh sb="20" eb="22">
      <t>リヨウ</t>
    </rPh>
    <rPh sb="22" eb="23">
      <t>リョウ</t>
    </rPh>
    <rPh sb="24" eb="26">
      <t>デサキ</t>
    </rPh>
    <rPh sb="25" eb="26">
      <t>サキ</t>
    </rPh>
    <rPh sb="26" eb="29">
      <t>チョウサヒョウ</t>
    </rPh>
    <rPh sb="30" eb="32">
      <t>ケンチク</t>
    </rPh>
    <rPh sb="32" eb="34">
      <t>コウジ</t>
    </rPh>
    <rPh sb="34" eb="36">
      <t>モッコウジ</t>
    </rPh>
    <rPh sb="38" eb="41">
      <t>チョウサヒョウ</t>
    </rPh>
    <rPh sb="46" eb="48">
      <t>フヨ</t>
    </rPh>
    <rPh sb="52" eb="54">
      <t>キノウ</t>
    </rPh>
    <rPh sb="58" eb="60">
      <t>セツメイ</t>
    </rPh>
    <phoneticPr fontId="4"/>
  </si>
  <si>
    <t>https://www.houjin-bangou.nta.go.jp/</t>
    <phoneticPr fontId="4"/>
  </si>
  <si>
    <t>２０２４年度建設副産物実態調査</t>
    <phoneticPr fontId="5"/>
  </si>
  <si>
    <r>
      <t>この調査票は、</t>
    </r>
    <r>
      <rPr>
        <b/>
        <sz val="9"/>
        <color rgb="FFFF0000"/>
        <rFont val="ＭＳ Ｐゴシック"/>
        <family val="3"/>
        <charset val="128"/>
      </rPr>
      <t>建築工事</t>
    </r>
    <r>
      <rPr>
        <b/>
        <sz val="9"/>
        <color rgb="FF3333FF"/>
        <rFont val="ＭＳ Ｐゴシック"/>
        <family val="3"/>
        <charset val="128"/>
      </rPr>
      <t>用です。
土木工事、解体工事は</t>
    </r>
    <r>
      <rPr>
        <b/>
        <sz val="9"/>
        <color rgb="FFFF0000"/>
        <rFont val="ＭＳ Ｐゴシック"/>
        <family val="3"/>
        <charset val="128"/>
      </rPr>
      <t>別の様式</t>
    </r>
    <r>
      <rPr>
        <b/>
        <sz val="9"/>
        <color rgb="FF3333FF"/>
        <rFont val="ＭＳ Ｐゴシック"/>
        <family val="3"/>
        <charset val="128"/>
      </rPr>
      <t>を使用してください。</t>
    </r>
    <rPh sb="2" eb="5">
      <t>チョウサヒョウ</t>
    </rPh>
    <rPh sb="7" eb="9">
      <t>ケンチク</t>
    </rPh>
    <rPh sb="9" eb="11">
      <t>モクコウジ</t>
    </rPh>
    <rPh sb="11" eb="12">
      <t>ヨウ</t>
    </rPh>
    <rPh sb="16" eb="18">
      <t>ドボク</t>
    </rPh>
    <rPh sb="18" eb="20">
      <t>コウジ</t>
    </rPh>
    <rPh sb="21" eb="23">
      <t>カイタイ</t>
    </rPh>
    <rPh sb="23" eb="25">
      <t>コウジ</t>
    </rPh>
    <rPh sb="26" eb="27">
      <t>ベツ</t>
    </rPh>
    <rPh sb="28" eb="30">
      <t>ヨウシキ</t>
    </rPh>
    <rPh sb="31" eb="33">
      <t>シヨウ</t>
    </rPh>
    <phoneticPr fontId="5"/>
  </si>
  <si>
    <t>E-mail</t>
    <phoneticPr fontId="4"/>
  </si>
  <si>
    <t>西暦</t>
    <rPh sb="0" eb="2">
      <t>セイレキ</t>
    </rPh>
    <phoneticPr fontId="4"/>
  </si>
  <si>
    <t>その他の分別された廃棄物
（ガラスくず、陶磁器くず、繊維くず、廃油など）</t>
    <phoneticPr fontId="5"/>
  </si>
  <si>
    <t>第１種建設発生土</t>
    <rPh sb="0" eb="1">
      <t>ダイ</t>
    </rPh>
    <rPh sb="2" eb="3">
      <t>シュ</t>
    </rPh>
    <rPh sb="3" eb="8">
      <t>ケンセツハッセイド</t>
    </rPh>
    <phoneticPr fontId="5"/>
  </si>
  <si>
    <t>第２種建設発生土</t>
    <rPh sb="0" eb="1">
      <t>ダイ</t>
    </rPh>
    <rPh sb="2" eb="3">
      <t>シュ</t>
    </rPh>
    <rPh sb="3" eb="8">
      <t>ケンセツハッセイド</t>
    </rPh>
    <phoneticPr fontId="5"/>
  </si>
  <si>
    <t>第３種建設発生土</t>
    <rPh sb="0" eb="1">
      <t>ダイ</t>
    </rPh>
    <rPh sb="2" eb="3">
      <t>シュ</t>
    </rPh>
    <rPh sb="3" eb="8">
      <t>ケンセツハッセイド</t>
    </rPh>
    <phoneticPr fontId="5"/>
  </si>
  <si>
    <t>第４種建設発生土</t>
    <rPh sb="0" eb="1">
      <t>ダイ</t>
    </rPh>
    <rPh sb="2" eb="3">
      <t>シュ</t>
    </rPh>
    <rPh sb="3" eb="8">
      <t>ケンセツハッセイド</t>
    </rPh>
    <phoneticPr fontId="5"/>
  </si>
  <si>
    <t>浚渫土以外の泥土（建設発生土）</t>
    <rPh sb="3" eb="5">
      <t>イガイ</t>
    </rPh>
    <rPh sb="6" eb="8">
      <t>デイド</t>
    </rPh>
    <rPh sb="9" eb="14">
      <t>ケンセツハッセイド</t>
    </rPh>
    <phoneticPr fontId="5"/>
  </si>
  <si>
    <t>第１種建設発生土</t>
    <rPh sb="1" eb="2">
      <t>シュ</t>
    </rPh>
    <rPh sb="2" eb="7">
      <t>ケンセツハッセイド</t>
    </rPh>
    <phoneticPr fontId="5"/>
  </si>
  <si>
    <t>第２種建設発生土</t>
    <rPh sb="1" eb="2">
      <t>シュ</t>
    </rPh>
    <rPh sb="2" eb="7">
      <t>ケンセツハッセイド</t>
    </rPh>
    <phoneticPr fontId="5"/>
  </si>
  <si>
    <t>第３種建設発生土</t>
    <rPh sb="1" eb="2">
      <t>シュ</t>
    </rPh>
    <rPh sb="2" eb="7">
      <t>ケンセツハッセイド</t>
    </rPh>
    <phoneticPr fontId="5"/>
  </si>
  <si>
    <t>第４種建設発生土</t>
    <rPh sb="1" eb="2">
      <t>シュ</t>
    </rPh>
    <rPh sb="2" eb="7">
      <t>ケンセツハッセイド</t>
    </rPh>
    <phoneticPr fontId="5"/>
  </si>
  <si>
    <t>浚渫土以外の泥土（建設発生土）</t>
    <rPh sb="2" eb="4">
      <t>イガイ</t>
    </rPh>
    <rPh sb="5" eb="7">
      <t>デイド</t>
    </rPh>
    <rPh sb="8" eb="13">
      <t>ケンセツハッセイド</t>
    </rPh>
    <phoneticPr fontId="5"/>
  </si>
  <si>
    <t>浚渫土以外の泥土（建設発生土）</t>
    <rPh sb="0" eb="4">
      <t>シュンセツドイガイ</t>
    </rPh>
    <rPh sb="5" eb="7">
      <t>デイド</t>
    </rPh>
    <rPh sb="8" eb="13">
      <t>ケンセツハッセイド</t>
    </rPh>
    <phoneticPr fontId="5"/>
  </si>
  <si>
    <t>m３</t>
    <phoneticPr fontId="4"/>
  </si>
  <si>
    <t>（場外搬出量（合計)は自動計算されますので、確認してください）</t>
    <phoneticPr fontId="4"/>
  </si>
  <si>
    <t>（距離が1km未満の場合は、１を入力してください）</t>
    <rPh sb="1" eb="3">
      <t>キョリ</t>
    </rPh>
    <rPh sb="7" eb="9">
      <t>ミマン</t>
    </rPh>
    <rPh sb="10" eb="12">
      <t>バアイ</t>
    </rPh>
    <rPh sb="16" eb="18">
      <t>ニュウリョク</t>
    </rPh>
    <phoneticPr fontId="4"/>
  </si>
  <si>
    <t>施工条件
１つだけ「○」を選択してください。</t>
    <rPh sb="0" eb="4">
      <t>セコウジョウケン</t>
    </rPh>
    <rPh sb="13" eb="15">
      <t>センタク</t>
    </rPh>
    <phoneticPr fontId="4"/>
  </si>
  <si>
    <r>
      <t>搬出先種類</t>
    </r>
    <r>
      <rPr>
        <sz val="8"/>
        <color rgb="FFFF0000"/>
        <rFont val="ＭＳ Ｐゴシック"/>
        <family val="3"/>
        <charset val="128"/>
      </rPr>
      <t>（該当する区分に「○」を１つだけ入力して下さい）</t>
    </r>
    <rPh sb="10" eb="12">
      <t>クブン</t>
    </rPh>
    <rPh sb="21" eb="23">
      <t>ニュウリョク</t>
    </rPh>
    <phoneticPr fontId="4"/>
  </si>
  <si>
    <t>（場外搬出量（合計)は自動計算されますので、確認してください）</t>
    <phoneticPr fontId="4"/>
  </si>
  <si>
    <t>（距離が１ｋｍ未満の場合は、１を入力してください）</t>
    <rPh sb="10" eb="12">
      <t>バアイ</t>
    </rPh>
    <phoneticPr fontId="4"/>
  </si>
  <si>
    <t>売却</t>
    <rPh sb="0" eb="2">
      <t>バイキャク</t>
    </rPh>
    <phoneticPr fontId="4"/>
  </si>
  <si>
    <t>他工事現場</t>
    <rPh sb="0" eb="3">
      <t>タコウジ</t>
    </rPh>
    <rPh sb="3" eb="5">
      <t>ゲンバ</t>
    </rPh>
    <phoneticPr fontId="4"/>
  </si>
  <si>
    <t>土質改良プラント</t>
    <rPh sb="0" eb="4">
      <t>ドシツカイリョウ</t>
    </rPh>
    <phoneticPr fontId="4"/>
  </si>
  <si>
    <t>ｽﾄｯｸﾔｰﾄﾞ（工事予定地含む）</t>
    <rPh sb="8" eb="13">
      <t>コウジヨテイチ</t>
    </rPh>
    <rPh sb="13" eb="14">
      <t>フク</t>
    </rPh>
    <phoneticPr fontId="4"/>
  </si>
  <si>
    <t>採石場・砂利採取跡地等復旧事業</t>
    <rPh sb="0" eb="2">
      <t>サイセキジョウ</t>
    </rPh>
    <rPh sb="3" eb="5">
      <t>ジャリ</t>
    </rPh>
    <rPh sb="5" eb="9">
      <t>サイシュアトチ</t>
    </rPh>
    <rPh sb="9" eb="10">
      <t>トウ</t>
    </rPh>
    <rPh sb="10" eb="14">
      <t>フッキュウジギョウ</t>
    </rPh>
    <phoneticPr fontId="4"/>
  </si>
  <si>
    <t>廃棄物最終処分場</t>
    <rPh sb="0" eb="3">
      <t>ハイキブツ</t>
    </rPh>
    <rPh sb="3" eb="8">
      <t>サイシュウショブンジョウ</t>
    </rPh>
    <phoneticPr fontId="4"/>
  </si>
  <si>
    <t>土捨場・残土処分場</t>
    <rPh sb="0" eb="2">
      <t>ドステバ</t>
    </rPh>
    <rPh sb="3" eb="5">
      <t>ザンド</t>
    </rPh>
    <rPh sb="5" eb="8">
      <t>ショブンジョウ</t>
    </rPh>
    <phoneticPr fontId="4"/>
  </si>
  <si>
    <t>指定利用Ａ</t>
    <rPh sb="0" eb="2">
      <t>シテイ</t>
    </rPh>
    <rPh sb="2" eb="4">
      <t>リヨウ</t>
    </rPh>
    <phoneticPr fontId="4"/>
  </si>
  <si>
    <t>指定利用B</t>
    <rPh sb="0" eb="2">
      <t>シテイ</t>
    </rPh>
    <rPh sb="2" eb="4">
      <t>リヨウ</t>
    </rPh>
    <phoneticPr fontId="4"/>
  </si>
  <si>
    <t>自由処分</t>
    <rPh sb="0" eb="4">
      <t>ジユウショブン</t>
    </rPh>
    <phoneticPr fontId="4"/>
  </si>
  <si>
    <t>内陸</t>
    <rPh sb="0" eb="2">
      <t>ナイリク</t>
    </rPh>
    <phoneticPr fontId="4"/>
  </si>
  <si>
    <t>海面</t>
    <rPh sb="0" eb="2">
      <t>カイメン</t>
    </rPh>
    <phoneticPr fontId="4"/>
  </si>
  <si>
    <t>国登録ｽﾄｯｸﾔｰﾄﾞ</t>
    <rPh sb="0" eb="1">
      <t>クニ</t>
    </rPh>
    <rPh sb="1" eb="3">
      <t>トウロク</t>
    </rPh>
    <phoneticPr fontId="4"/>
  </si>
  <si>
    <t>国登録ｽﾄｯｸﾔｰﾄﾞ以外</t>
    <rPh sb="0" eb="1">
      <t>クニ</t>
    </rPh>
    <rPh sb="1" eb="3">
      <t>トウロク</t>
    </rPh>
    <rPh sb="11" eb="13">
      <t>イガイ</t>
    </rPh>
    <phoneticPr fontId="4"/>
  </si>
  <si>
    <t>再利用の目的がある</t>
    <rPh sb="0" eb="2">
      <t>サイリヨウ</t>
    </rPh>
    <rPh sb="3" eb="5">
      <t>モクテキ</t>
    </rPh>
    <phoneticPr fontId="4"/>
  </si>
  <si>
    <t>再利用の目的がない</t>
    <rPh sb="0" eb="2">
      <t>サイリヨウ</t>
    </rPh>
    <rPh sb="3" eb="5">
      <t>モクテキ</t>
    </rPh>
    <phoneticPr fontId="4"/>
  </si>
  <si>
    <t>覆土以外</t>
    <rPh sb="0" eb="1">
      <t>フクド</t>
    </rPh>
    <rPh sb="1" eb="3">
      <t>イガイ</t>
    </rPh>
    <phoneticPr fontId="4"/>
  </si>
  <si>
    <t>国登録ｽﾄｯｸﾔｰﾄﾞ</t>
    <rPh sb="0" eb="2">
      <t>トウロク</t>
    </rPh>
    <phoneticPr fontId="4"/>
  </si>
  <si>
    <r>
      <t>左記「搬入利用量（A）」のうち、</t>
    </r>
    <r>
      <rPr>
        <sz val="9"/>
        <color rgb="FFFF0000"/>
        <rFont val="ＭＳ Ｐゴシック"/>
        <family val="3"/>
        <charset val="128"/>
      </rPr>
      <t>再生資材</t>
    </r>
    <r>
      <rPr>
        <sz val="9"/>
        <rFont val="ＭＳ Ｐゴシック"/>
        <family val="3"/>
        <charset val="128"/>
      </rPr>
      <t>の供給元別内訳（再生資材を利用した場合に記入してください）</t>
    </r>
    <rPh sb="16" eb="20">
      <t>サイセイシザイ</t>
    </rPh>
    <rPh sb="28" eb="32">
      <t>サイセイシザイ</t>
    </rPh>
    <rPh sb="33" eb="35">
      <t>リヨウ</t>
    </rPh>
    <rPh sb="37" eb="39">
      <t>バアイ</t>
    </rPh>
    <rPh sb="40" eb="42">
      <t>キニュウ</t>
    </rPh>
    <phoneticPr fontId="4"/>
  </si>
  <si>
    <r>
      <t xml:space="preserve">搬入利用量（Ａ）
</t>
    </r>
    <r>
      <rPr>
        <sz val="9"/>
        <color rgb="FFFF0000"/>
        <rFont val="ＭＳ Ｐゴシック"/>
        <family val="3"/>
        <charset val="128"/>
      </rPr>
      <t>（新材を含む全体の搬入利用量）</t>
    </r>
    <rPh sb="10" eb="12">
      <t>シンザイ</t>
    </rPh>
    <rPh sb="13" eb="14">
      <t>フク</t>
    </rPh>
    <rPh sb="15" eb="17">
      <t>ゼンタイ</t>
    </rPh>
    <rPh sb="18" eb="20">
      <t>ハンニュウ</t>
    </rPh>
    <rPh sb="20" eb="23">
      <t>リヨウリョウ</t>
    </rPh>
    <phoneticPr fontId="4"/>
  </si>
  <si>
    <r>
      <t xml:space="preserve">「搬入利用量（Ａ）」のうち、
</t>
    </r>
    <r>
      <rPr>
        <sz val="9"/>
        <color rgb="FFFF0000"/>
        <rFont val="ＭＳ Ｐゴシック"/>
        <family val="3"/>
        <charset val="128"/>
      </rPr>
      <t>再生資材</t>
    </r>
    <r>
      <rPr>
        <sz val="9"/>
        <rFont val="ＭＳ Ｐゴシック"/>
        <family val="3"/>
        <charset val="128"/>
      </rPr>
      <t>の供給元別利用量</t>
    </r>
    <rPh sb="15" eb="19">
      <t>サイセイシザイ</t>
    </rPh>
    <phoneticPr fontId="4"/>
  </si>
  <si>
    <t>再生資材の供給元住所</t>
    <rPh sb="0" eb="4">
      <t>サイセイシザイ</t>
    </rPh>
    <phoneticPr fontId="4"/>
  </si>
  <si>
    <t>他の工事
現場（内陸）</t>
    <phoneticPr fontId="5"/>
  </si>
  <si>
    <t>他の工事
現場（海面）</t>
    <phoneticPr fontId="4"/>
  </si>
  <si>
    <t>コンクリート用再生骨材　Ｈ
を用いた生コンクリート</t>
    <phoneticPr fontId="4"/>
  </si>
  <si>
    <t>コンクリート用再生骨材　Ｍ
を用いた生コンクリート</t>
    <phoneticPr fontId="4"/>
  </si>
  <si>
    <t>コンクリート用再生骨材　Ｌ
を用いた生コンクリート</t>
    <phoneticPr fontId="4"/>
  </si>
  <si>
    <t>上記以外の生コンクリート
（新材も含む上記以外の全て）</t>
    <phoneticPr fontId="4"/>
  </si>
  <si>
    <t>m３</t>
    <phoneticPr fontId="5"/>
  </si>
  <si>
    <t>コンクリート用再生骨材　Ｈを用いた生コンクリート</t>
    <phoneticPr fontId="4"/>
  </si>
  <si>
    <t>コンクリート用再生骨材　Ｍを用いた生コンクリート</t>
    <phoneticPr fontId="4"/>
  </si>
  <si>
    <t>コンクリート用再生骨材　Ｌを用いた生コンクリート</t>
    <phoneticPr fontId="4"/>
  </si>
  <si>
    <t>上記以外の生コンクリート（新材も含む上記以外の全て）</t>
    <phoneticPr fontId="4"/>
  </si>
  <si>
    <t>コンクリート用再生骨材　Ｈ、Ｍ、Ｌを用いたコンクリート二次製品（有筋、無筋を問わず）</t>
    <phoneticPr fontId="4"/>
  </si>
  <si>
    <t>上記以外のコンクリート二次製品（新材を含む上記以外の全て。有筋、無筋を問わず）</t>
    <phoneticPr fontId="4"/>
  </si>
  <si>
    <t>木材</t>
    <rPh sb="0" eb="2">
      <t>モクザイ</t>
    </rPh>
    <phoneticPr fontId="4"/>
  </si>
  <si>
    <t>アスファルト・コンクリート</t>
    <phoneticPr fontId="4"/>
  </si>
  <si>
    <t>鉱さい</t>
    <rPh sb="0" eb="1">
      <t>コウ</t>
    </rPh>
    <phoneticPr fontId="4"/>
  </si>
  <si>
    <t>クラッシャーラン</t>
    <phoneticPr fontId="4"/>
  </si>
  <si>
    <t>ぐり石、割ぐり石、自然石</t>
    <rPh sb="2" eb="3">
      <t>イシ</t>
    </rPh>
    <rPh sb="4" eb="5">
      <t>ワリ</t>
    </rPh>
    <rPh sb="7" eb="8">
      <t>イシ</t>
    </rPh>
    <rPh sb="9" eb="12">
      <t>シゼンセキ</t>
    </rPh>
    <phoneticPr fontId="4"/>
  </si>
  <si>
    <t>その他の砕石</t>
    <rPh sb="2" eb="3">
      <t>タ</t>
    </rPh>
    <rPh sb="4" eb="6">
      <t>サイセキ</t>
    </rPh>
    <phoneticPr fontId="4"/>
  </si>
  <si>
    <t>２．発注機関選択機能</t>
    <rPh sb="2" eb="4">
      <t>ハッチュウ</t>
    </rPh>
    <rPh sb="4" eb="6">
      <t>キカン</t>
    </rPh>
    <rPh sb="6" eb="8">
      <t>センタク</t>
    </rPh>
    <rPh sb="8" eb="10">
      <t>キノウ</t>
    </rPh>
    <phoneticPr fontId="4"/>
  </si>
  <si>
    <t>３．会社番号照会機能</t>
    <rPh sb="2" eb="4">
      <t>カイシャ</t>
    </rPh>
    <rPh sb="4" eb="6">
      <t>バンゴウ</t>
    </rPh>
    <rPh sb="6" eb="8">
      <t>ショウカイ</t>
    </rPh>
    <rPh sb="8" eb="10">
      <t>キノウ</t>
    </rPh>
    <phoneticPr fontId="4"/>
  </si>
  <si>
    <t>４．選択項目欄誤記入拒否機能</t>
    <rPh sb="2" eb="4">
      <t>センタク</t>
    </rPh>
    <rPh sb="4" eb="6">
      <t>コウモク</t>
    </rPh>
    <rPh sb="6" eb="7">
      <t>ラン</t>
    </rPh>
    <rPh sb="7" eb="8">
      <t>ゴ</t>
    </rPh>
    <rPh sb="8" eb="10">
      <t>キニュウ</t>
    </rPh>
    <rPh sb="10" eb="12">
      <t>キョヒ</t>
    </rPh>
    <rPh sb="12" eb="14">
      <t>キノウ</t>
    </rPh>
    <phoneticPr fontId="4"/>
  </si>
  <si>
    <t>　土砂の「供給元種類」、建設廃棄物の「搬出先種類」、建設発生土の「搬出先種類」の選択項目欄は▼をクリックして○印を選択入力してください。○印以外の文字を入力しようとしてもエラーになり、入力できません。</t>
    <rPh sb="1" eb="3">
      <t>ドシャ</t>
    </rPh>
    <rPh sb="5" eb="7">
      <t>キョウキュウ</t>
    </rPh>
    <rPh sb="7" eb="8">
      <t>モト</t>
    </rPh>
    <rPh sb="8" eb="10">
      <t>シュルイ</t>
    </rPh>
    <rPh sb="12" eb="14">
      <t>ケンセツ</t>
    </rPh>
    <rPh sb="14" eb="17">
      <t>ハイキブツ</t>
    </rPh>
    <rPh sb="19" eb="21">
      <t>ハンシュツ</t>
    </rPh>
    <rPh sb="21" eb="22">
      <t>サキ</t>
    </rPh>
    <rPh sb="22" eb="24">
      <t>シュルイ</t>
    </rPh>
    <rPh sb="26" eb="28">
      <t>ケンセツ</t>
    </rPh>
    <rPh sb="28" eb="30">
      <t>ハッセイ</t>
    </rPh>
    <rPh sb="30" eb="31">
      <t>ド</t>
    </rPh>
    <rPh sb="33" eb="35">
      <t>ハンシュツ</t>
    </rPh>
    <rPh sb="35" eb="36">
      <t>サキ</t>
    </rPh>
    <rPh sb="36" eb="38">
      <t>シュルイ</t>
    </rPh>
    <rPh sb="40" eb="42">
      <t>センタク</t>
    </rPh>
    <rPh sb="42" eb="44">
      <t>コウモク</t>
    </rPh>
    <rPh sb="44" eb="45">
      <t>ラン</t>
    </rPh>
    <rPh sb="55" eb="56">
      <t>シルシ</t>
    </rPh>
    <rPh sb="57" eb="59">
      <t>センタク</t>
    </rPh>
    <rPh sb="59" eb="61">
      <t>ニュウリョク</t>
    </rPh>
    <rPh sb="92" eb="94">
      <t>ニュウリョク</t>
    </rPh>
    <phoneticPr fontId="4"/>
  </si>
  <si>
    <t>５．エラーチェック</t>
    <phoneticPr fontId="4"/>
  </si>
  <si>
    <t>　入力されたデータの精度を向上させるため、別途「エラーチェックツール」（マクロ付Excel）を準備しております。元請業者が記入した後、「エラーチェックツール」を用いて、チェックをお願いします。</t>
    <rPh sb="1" eb="3">
      <t>ニュウリョク</t>
    </rPh>
    <rPh sb="10" eb="12">
      <t>セイド</t>
    </rPh>
    <rPh sb="13" eb="15">
      <t>コウジョウ</t>
    </rPh>
    <rPh sb="21" eb="23">
      <t>ベット</t>
    </rPh>
    <rPh sb="39" eb="40">
      <t>ツキ</t>
    </rPh>
    <rPh sb="47" eb="49">
      <t>ジュンビ</t>
    </rPh>
    <rPh sb="56" eb="60">
      <t>モトウケギョウシャ</t>
    </rPh>
    <rPh sb="61" eb="63">
      <t>キニュウ</t>
    </rPh>
    <rPh sb="65" eb="66">
      <t>アト</t>
    </rPh>
    <rPh sb="80" eb="81">
      <t>モチ</t>
    </rPh>
    <rPh sb="90" eb="91">
      <t>ネガ</t>
    </rPh>
    <phoneticPr fontId="4"/>
  </si>
  <si>
    <t>鉄道</t>
    <rPh sb="0" eb="1">
      <t>テツドウ</t>
    </rPh>
    <phoneticPr fontId="4"/>
  </si>
  <si>
    <t>国立大学法人</t>
    <phoneticPr fontId="5"/>
  </si>
  <si>
    <t>（株）ＵＲコミュニティ</t>
    <phoneticPr fontId="5"/>
  </si>
  <si>
    <t>サーラエナジー（株）</t>
  </si>
  <si>
    <t>東日本電信電話（株）(ＮＴＴ東日本)</t>
    <phoneticPr fontId="5"/>
  </si>
  <si>
    <t>西日本電信電話（株）(ＮＴＴ西日本)</t>
    <phoneticPr fontId="5"/>
  </si>
  <si>
    <t>ＫＤＤＩ（株）</t>
    <phoneticPr fontId="5"/>
  </si>
  <si>
    <t>その他の通信・電話系会社</t>
    <rPh sb="4" eb="6">
      <t>ツウシン</t>
    </rPh>
    <rPh sb="7" eb="10">
      <t>デンワケイ</t>
    </rPh>
    <rPh sb="10" eb="12">
      <t>カイシャ</t>
    </rPh>
    <phoneticPr fontId="4"/>
  </si>
  <si>
    <t>東日本旅客鉄道（株）東京建設ＰＭＯ</t>
    <phoneticPr fontId="5"/>
  </si>
  <si>
    <t>東日本旅客鉄道（株）上信越建設ＰＭＯ</t>
    <phoneticPr fontId="5"/>
  </si>
  <si>
    <t>東日本旅客鉄道（株）東北建設ＰＭＯ</t>
    <phoneticPr fontId="5"/>
  </si>
  <si>
    <t>東急電鉄（株）</t>
  </si>
  <si>
    <t>その他の鉄道</t>
    <rPh sb="4" eb="6">
      <t>テツドウ</t>
    </rPh>
    <phoneticPr fontId="4"/>
  </si>
  <si>
    <t>不動産・建設経済局</t>
  </si>
  <si>
    <t>札幌開発建設部　川端ダム管理支所</t>
  </si>
  <si>
    <t>札幌開発建設部　雨竜川ダム調査事業所</t>
  </si>
  <si>
    <t>旭川開発建設部　サンルダム管理支所</t>
  </si>
  <si>
    <t>室蘭開発建設部　鵡川沙流川河川事務所</t>
  </si>
  <si>
    <t>室蘭開発建設部　二風谷ダム管理支所</t>
  </si>
  <si>
    <t>室蘭開発建設部　平取ダム管理支所</t>
  </si>
  <si>
    <t>室蘭開発建設部　苫小牧砂防海岸事務所</t>
  </si>
  <si>
    <t>室蘭開発建設部　有珠道路事務所</t>
  </si>
  <si>
    <t>室蘭開発建設部　胆振農業事務所</t>
  </si>
  <si>
    <t>室蘭開発建設部　厚真川水系砂防事業所</t>
  </si>
  <si>
    <t>防災室</t>
  </si>
  <si>
    <t>災害対策マネジメント室</t>
  </si>
  <si>
    <t>南三陸沿岸国道事務所</t>
  </si>
  <si>
    <t>宮城南部復興事務所</t>
  </si>
  <si>
    <t>東北道路メンテナンスセンター</t>
  </si>
  <si>
    <t>荒川調節池工事事務所</t>
  </si>
  <si>
    <t>久慈川緊急治水対策河川事務所</t>
  </si>
  <si>
    <t>利根川ダム統合管理事務所八ッ場ダム管理支所</t>
  </si>
  <si>
    <t>関東道路メンテナンスセンター</t>
  </si>
  <si>
    <t>能登復興事務所</t>
  </si>
  <si>
    <t>木曽川水系ダム統合管理事務所</t>
  </si>
  <si>
    <t>丸山ダム管理支所</t>
  </si>
  <si>
    <t>横山ダム管理支所</t>
  </si>
  <si>
    <t>中部道路メンテナンスセンター</t>
  </si>
  <si>
    <t>近畿道路メンテナンスセンター</t>
  </si>
  <si>
    <t>高梁川・小田川緊急治水対策河川事務所</t>
  </si>
  <si>
    <t>広島西部山系砂防事務所</t>
  </si>
  <si>
    <t>山陰西部国道事務所</t>
  </si>
  <si>
    <t>中国道路メンテナンスセンター</t>
  </si>
  <si>
    <t>肱川緊急治水対策河川事務所</t>
  </si>
  <si>
    <t>有明海沿岸国道事務所</t>
  </si>
  <si>
    <t>佐賀河川事務所</t>
  </si>
  <si>
    <t>本明川ダム工事事務所</t>
  </si>
  <si>
    <t>八代復興事務所</t>
  </si>
  <si>
    <t>阿蘇砂防事務所</t>
  </si>
  <si>
    <t>九州道路メンテナンスセンター</t>
  </si>
  <si>
    <t>西之表港湾事務所</t>
  </si>
  <si>
    <t>神戸航空交通管制部</t>
  </si>
  <si>
    <t>東北農政局　河南二期農業水利事業所</t>
  </si>
  <si>
    <t>東北農政局　成瀬皆瀬農業水利事業建設所</t>
  </si>
  <si>
    <t>東北農政局　八郎潟農業水利事業所</t>
  </si>
  <si>
    <t>東北農政局　最上川下流左岸農業水利事業所</t>
  </si>
  <si>
    <t>関東農政局　手賀沼農地防災事業所</t>
  </si>
  <si>
    <t>北陸農政局　新津郷用水農業水利事業所</t>
  </si>
  <si>
    <t>北陸農政局　信濃川左岸流域農業水利事業所</t>
  </si>
  <si>
    <t>北陸農政局　関川用水土地改良建設事業所</t>
  </si>
  <si>
    <t>北陸農政局　笹ヶ峰二期農地保全事業建設所</t>
  </si>
  <si>
    <t>北陸農政局　河北潟周辺農地防災事業所</t>
  </si>
  <si>
    <t>北陸農政局　水橋農地整備事業所</t>
  </si>
  <si>
    <t>近畿農政局　東条川二期農業水利事業所</t>
  </si>
  <si>
    <t>中国四国農政局　吉野川北岸二期農業水利事業所</t>
  </si>
  <si>
    <t>中国四国農政局　宍道湖西岸農地整備事業所</t>
  </si>
  <si>
    <t>中国四国農政局　道前道後用水農業水利事業所</t>
  </si>
  <si>
    <t>中国四国農政局　高知南国農地整備事業所</t>
  </si>
  <si>
    <t>中国四国農政局　岡山南土地改良建設事業所</t>
  </si>
  <si>
    <t>九州農政局　八代平野農業水利事業所</t>
  </si>
  <si>
    <t>九州農政局　宮崎中部農業水利事業所</t>
  </si>
  <si>
    <t>九州農政局　一ツ瀬川農業水利事業所</t>
  </si>
  <si>
    <t>九州農政局　喜界島農業水利事業所</t>
  </si>
  <si>
    <t>九州農政局　宇城農地整備事業所</t>
  </si>
  <si>
    <t>九州農政局　八代海岸保全事業所</t>
  </si>
  <si>
    <t>九州農政局　西国東海岸保全事業所</t>
  </si>
  <si>
    <t>東京大学</t>
  </si>
  <si>
    <t>北海道支社　北広島管理事務所</t>
  </si>
  <si>
    <t>北海道支社　札幌工事事務所</t>
  </si>
  <si>
    <t>北海道支社　帯広工事事務所</t>
  </si>
  <si>
    <t>東北支社　横手工事事務所</t>
  </si>
  <si>
    <t>関東支社　つくば工事事務所</t>
  </si>
  <si>
    <t>関東支社　長野工事事務所</t>
  </si>
  <si>
    <t>新潟支社　新潟工事事務所</t>
  </si>
  <si>
    <t>東京支社　伊勢原保全・サービスセンター</t>
  </si>
  <si>
    <t>名古屋支社　津高速道路事務所</t>
  </si>
  <si>
    <t>八王子支社　八王子工事事務所</t>
  </si>
  <si>
    <t>金沢支社　富山高速道路事務所</t>
  </si>
  <si>
    <t>関西支社　亀岡高速道路事務所</t>
  </si>
  <si>
    <t>関西支社　奈良工事事務所</t>
  </si>
  <si>
    <t>関西支社　阪神改築事務所</t>
  </si>
  <si>
    <t>中国支社　広島工事事務所</t>
  </si>
  <si>
    <t>四国支社　愛媛工事事務所</t>
  </si>
  <si>
    <t>九州支社　佐世保工事事務所</t>
  </si>
  <si>
    <t>神奈川局</t>
  </si>
  <si>
    <t>更新・建設局</t>
  </si>
  <si>
    <t>建設事業本部大阪建設部</t>
  </si>
  <si>
    <t>建設事業本部神戸建設部</t>
  </si>
  <si>
    <t>管理本部　大阪保全部</t>
  </si>
  <si>
    <t>管理本部　神戸管理・保全部</t>
  </si>
  <si>
    <t>筑後川局　筑後川上流総合管理所</t>
  </si>
  <si>
    <t>筑後川局　筑後川下流総合管理所</t>
  </si>
  <si>
    <t>北陸新幹線建設局</t>
  </si>
  <si>
    <t>東北震災復興支援本部</t>
  </si>
  <si>
    <t>東日本都市再生本部　三鷹都市再生事務所</t>
  </si>
  <si>
    <t>東日本都市再生本部　城東都市再生事務所</t>
  </si>
  <si>
    <t>東日本都市再生本部　東北まちづくり支援事務所</t>
  </si>
  <si>
    <t>東日本都市再生本部　長岡都市再生事務所</t>
  </si>
  <si>
    <t>東日本都市再生本部　北海道まちづくり支援事務所</t>
  </si>
  <si>
    <t>西日本支社　中国まちづくり支援事務所</t>
  </si>
  <si>
    <t>九州支社　熊本震災復興支援室</t>
  </si>
  <si>
    <t>九州支社　沖縄まちづくり支援事務所</t>
  </si>
  <si>
    <t>九州支社　九大箱崎南地区工事事務所</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</si>
  <si>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</si>
  <si>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</si>
  <si>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</si>
  <si>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</si>
  <si>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</si>
  <si>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</si>
  <si>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</si>
  <si>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</si>
  <si>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</si>
  <si>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</si>
  <si>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</si>
  <si>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</si>
  <si>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</si>
  <si>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中国・四国総合事務所　高知事務所</t>
  </si>
  <si>
    <t>国スポ・障スポ局</t>
  </si>
  <si>
    <t>020118</t>
  </si>
  <si>
    <t>（公社）あおもり農業支援センター</t>
  </si>
  <si>
    <t>復興防災部</t>
  </si>
  <si>
    <t>030118</t>
  </si>
  <si>
    <t>ふるさと振興部</t>
  </si>
  <si>
    <t>盛岡広域振興局　土木部　綱取ダム管理事務所</t>
  </si>
  <si>
    <t>030215</t>
  </si>
  <si>
    <t>県南広域振興局　土木部　花巻土木センター</t>
  </si>
  <si>
    <t>県南広域振興局　土木部　北上土木センター</t>
  </si>
  <si>
    <t>県南広域振興局　土木部　遠野土木センター</t>
  </si>
  <si>
    <t>県南広域振興局　土木部　一関土木センター</t>
  </si>
  <si>
    <t>県南広域振興局　土木部　千厩土木センター</t>
  </si>
  <si>
    <t>沿岸広域振興局　土木部　宮古土木センター</t>
  </si>
  <si>
    <t>宮古農林振興センター林務室岩泉林務出張所</t>
  </si>
  <si>
    <t>沿岸広域振興局　土木部　岩泉土木センター</t>
  </si>
  <si>
    <t>沿岸広域振興局　土木部　大船渡土木センター</t>
  </si>
  <si>
    <t>沿岸広域振興局　土木部　住田整備事務所</t>
  </si>
  <si>
    <t>030226</t>
  </si>
  <si>
    <t>県北広域振興局　土木部　滝ダム管理事務所</t>
  </si>
  <si>
    <t>030217</t>
  </si>
  <si>
    <t>県北広域振興局　土木部　二戸土木センター</t>
  </si>
  <si>
    <t>復興・危機管理部</t>
  </si>
  <si>
    <t>040114</t>
  </si>
  <si>
    <t>水産林政部</t>
  </si>
  <si>
    <t>040113</t>
  </si>
  <si>
    <t>仙南・仙塩広域水道事務所　工業用水道管理事務所</t>
  </si>
  <si>
    <t>企業局　中南部下水道事務所</t>
  </si>
  <si>
    <t>企業局　東部下水道事務所</t>
  </si>
  <si>
    <t>北欧の杜パークマネジメントＪＶ北欧の杜公園事務所</t>
  </si>
  <si>
    <t>みらい企画創造部</t>
  </si>
  <si>
    <t>防災くらし安心部</t>
  </si>
  <si>
    <t>060116</t>
  </si>
  <si>
    <t>しあわせ子育て応援部</t>
  </si>
  <si>
    <t>企業局　酒田電気水道事務所</t>
  </si>
  <si>
    <t>県民生活環境部</t>
  </si>
  <si>
    <t>防災・危機管理部</t>
  </si>
  <si>
    <t>080116</t>
  </si>
  <si>
    <t>080119</t>
  </si>
  <si>
    <t>営業戦略部</t>
  </si>
  <si>
    <t>080117</t>
  </si>
  <si>
    <t>立地推進部</t>
  </si>
  <si>
    <t>080118</t>
  </si>
  <si>
    <t>県北農林事務所　常陸大宮地域農業改良普及センター</t>
  </si>
  <si>
    <t>080312</t>
  </si>
  <si>
    <t>茨城県土地開発公社</t>
  </si>
  <si>
    <t>080809</t>
  </si>
  <si>
    <t>知事戦略部</t>
  </si>
  <si>
    <t>地域創生部</t>
  </si>
  <si>
    <t>生活こども部</t>
  </si>
  <si>
    <t>鉄道高架建設事務所</t>
  </si>
  <si>
    <t>営繕・公園事務所</t>
  </si>
  <si>
    <t>地方独立行政法人埼玉県立病院機構</t>
  </si>
  <si>
    <t>越谷・松伏水道企業団</t>
  </si>
  <si>
    <t>坂戸、鶴ヶ島水道企業団</t>
  </si>
  <si>
    <t>教育庁（企画管理部教育施設課）</t>
  </si>
  <si>
    <t>一宮川改修事務所</t>
  </si>
  <si>
    <t>企業局千葉水道事務所</t>
  </si>
  <si>
    <t>企業局船橋水道事務所</t>
  </si>
  <si>
    <t>企業局市川水道事務所</t>
  </si>
  <si>
    <t>企業局施設整備センター</t>
  </si>
  <si>
    <t>企業局栗山浄水場</t>
  </si>
  <si>
    <t>企業局柏井浄水場</t>
  </si>
  <si>
    <t>企業局北総浄水場</t>
  </si>
  <si>
    <t>企業局福増浄水場</t>
  </si>
  <si>
    <t>企業局ちば野菊の里浄水場</t>
  </si>
  <si>
    <t>企業局誉田給水場</t>
  </si>
  <si>
    <t>企業局北船橋給水場</t>
  </si>
  <si>
    <t>企業局松戸給水場</t>
  </si>
  <si>
    <t>企業局千葉工業用水道事務所</t>
  </si>
  <si>
    <t>企業局葛南工業用水道事務所</t>
  </si>
  <si>
    <t>企業局君津工業用水道事務所</t>
  </si>
  <si>
    <t>企業局工業用水部施設設備課</t>
  </si>
  <si>
    <t>企業局土地管理部</t>
  </si>
  <si>
    <t>企業局土地事業調整課</t>
  </si>
  <si>
    <t>企業局資産管理課</t>
  </si>
  <si>
    <t>かずさ水道広域連合企業団</t>
  </si>
  <si>
    <t>デジタルサービス局デジタル基盤整備部</t>
  </si>
  <si>
    <t>生活文化スポーツ局（総務部）</t>
  </si>
  <si>
    <t>生活文化スポーツ局（スポーツ施設部）</t>
  </si>
  <si>
    <t>都市整備局　市街地整備部（多摩ニュータウン課）</t>
  </si>
  <si>
    <t>都市整備局　第一市街地整備事務所　六町地区事務所</t>
  </si>
  <si>
    <t>住宅政策本部</t>
  </si>
  <si>
    <t>住宅政策本部　都営住宅経営部</t>
  </si>
  <si>
    <t>住宅政策本部　東部住宅建設事務所</t>
  </si>
  <si>
    <t>住宅政策本部　西部住宅建設事務所</t>
  </si>
  <si>
    <t>環境局（気候変動対策部）</t>
  </si>
  <si>
    <t>福祉局</t>
  </si>
  <si>
    <t>保健医療局</t>
  </si>
  <si>
    <t>東京水道（株）</t>
  </si>
  <si>
    <t>地方独立行政法人東京都立病院機構</t>
  </si>
  <si>
    <t>くらし安全防災局</t>
  </si>
  <si>
    <t>国際文化観光局</t>
  </si>
  <si>
    <t>福祉子どもみらい局</t>
  </si>
  <si>
    <t>健康医療局</t>
  </si>
  <si>
    <t>県土整備局（土木（営繕）事務所を除く）</t>
  </si>
  <si>
    <t>議会局</t>
  </si>
  <si>
    <t>環境農政局　農水産部水産課</t>
  </si>
  <si>
    <t>地方創生局</t>
  </si>
  <si>
    <t>交通政策局</t>
  </si>
  <si>
    <t>のと里山海道課</t>
  </si>
  <si>
    <t>未来創造部</t>
  </si>
  <si>
    <t>防災安全部</t>
  </si>
  <si>
    <t>交流文化部</t>
  </si>
  <si>
    <t>エネルギー環境部</t>
  </si>
  <si>
    <t>河内川・大津呂ダム統合管理事務所</t>
  </si>
  <si>
    <t>子育て支援局</t>
  </si>
  <si>
    <t>観光文化・スポーツ部</t>
  </si>
  <si>
    <t>環境・エネルギー部</t>
  </si>
  <si>
    <t>峡南建設事務所身延支所</t>
  </si>
  <si>
    <t>リニア用地事務所</t>
  </si>
  <si>
    <t>新環状道路建設事務所</t>
  </si>
  <si>
    <t>山梨県道路公社</t>
  </si>
  <si>
    <t>観光国際部</t>
  </si>
  <si>
    <t>都市公園課</t>
  </si>
  <si>
    <t>スポーツ・文化観光部</t>
  </si>
  <si>
    <t>スポーツ・文化観光部空港振興局</t>
  </si>
  <si>
    <t>西部農林事務所天竜農林局</t>
  </si>
  <si>
    <t>人事局</t>
  </si>
  <si>
    <t>防災安全局</t>
  </si>
  <si>
    <t>県民文化局</t>
  </si>
  <si>
    <t>経済産業局</t>
  </si>
  <si>
    <t>労働局</t>
  </si>
  <si>
    <t>観光コンベンション局</t>
  </si>
  <si>
    <t>農業水産局及び農林基盤局</t>
  </si>
  <si>
    <t>都市・交通局</t>
  </si>
  <si>
    <t>用地造成事務所</t>
  </si>
  <si>
    <t>用地造成事務所東三河詰所</t>
  </si>
  <si>
    <t>水質試験所</t>
  </si>
  <si>
    <t>地域連携・交通部</t>
  </si>
  <si>
    <t>医療保健部</t>
  </si>
  <si>
    <t>子ども・福祉部</t>
  </si>
  <si>
    <t>中南勢流域下水道事務所</t>
  </si>
  <si>
    <t>知事公室</t>
  </si>
  <si>
    <t>総合政策環境部</t>
  </si>
  <si>
    <t>文化生活部</t>
  </si>
  <si>
    <t>万博推進局</t>
  </si>
  <si>
    <t>スマートシティ戦略部</t>
  </si>
  <si>
    <t>都市整備部住宅建築局</t>
  </si>
  <si>
    <t>大阪都市計画局</t>
  </si>
  <si>
    <t>大阪港湾局</t>
  </si>
  <si>
    <t>モノレール建設事務所</t>
  </si>
  <si>
    <t>堺泉北建設管理課</t>
  </si>
  <si>
    <t>阪南建設管理課</t>
  </si>
  <si>
    <t>大阪モノレール（株）</t>
  </si>
  <si>
    <t>関西高速鉄道（株）</t>
  </si>
  <si>
    <t>まちづくり部</t>
  </si>
  <si>
    <t>企業庁広域水道事務所</t>
  </si>
  <si>
    <t>企業庁利水事務所</t>
  </si>
  <si>
    <t>文化・教育・くらし創造部</t>
  </si>
  <si>
    <t>文化・教育・くらし創造部こども・女性局</t>
  </si>
  <si>
    <t>福祉医療部</t>
  </si>
  <si>
    <t>福祉医療部医療・介護保険局</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</si>
  <si>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</si>
  <si>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</si>
  <si>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</si>
  <si>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</si>
  <si>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</si>
  <si>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</si>
  <si>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</si>
  <si>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県土マネジメント部地域デザイン推進局</t>
  </si>
  <si>
    <t>地域デザイン推進局  住まいまちづくり課</t>
  </si>
  <si>
    <t>地域デザイン推進局  県有施設営繕課</t>
  </si>
  <si>
    <t>中和公園事務所</t>
  </si>
  <si>
    <t>県土マネジメント部地域デザイン推進  その他</t>
  </si>
  <si>
    <t>令和新時代創造本部</t>
  </si>
  <si>
    <t>交流人口拡大本部</t>
  </si>
  <si>
    <t>交流人口拡大本部　観光交流局</t>
  </si>
  <si>
    <t>地域づくり推進部</t>
  </si>
  <si>
    <t>子育て・人財局</t>
  </si>
  <si>
    <t>東部農林水産振興センター</t>
  </si>
  <si>
    <t>西部農林水産振興センター</t>
  </si>
  <si>
    <t>宍道湖流域下水道事務所</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</si>
  <si>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</si>
  <si>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</si>
  <si>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</si>
  <si>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</si>
  <si>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</si>
  <si>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</si>
  <si>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</si>
  <si>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隠岐支庁農林水産局</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</si>
  <si>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</si>
  <si>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</si>
  <si>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</si>
  <si>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</si>
  <si>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</si>
  <si>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</si>
  <si>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</si>
  <si>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</si>
  <si>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</si>
  <si>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</si>
  <si>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</si>
  <si>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</si>
  <si>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</si>
  <si>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</si>
  <si>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</si>
  <si>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広島県水道広域連合企業団</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</si>
  <si>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</si>
  <si>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</si>
  <si>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</si>
  <si>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</si>
  <si>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</si>
  <si>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</si>
  <si>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</si>
  <si>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</si>
  <si>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</si>
  <si>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</si>
  <si>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</si>
  <si>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</si>
  <si>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</si>
  <si>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</si>
  <si>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</si>
  <si>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</si>
  <si>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企業局総合管理推進センター</t>
  </si>
  <si>
    <t>環境森林部　森林・林業政策課</t>
  </si>
  <si>
    <t>環境森林部　循環型社会推進課</t>
  </si>
  <si>
    <t>香川県広域水道企業団</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</si>
  <si>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</si>
  <si>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</si>
  <si>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</si>
  <si>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</si>
  <si>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</si>
  <si>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</si>
  <si>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農業振興部</t>
  </si>
  <si>
    <t>福岡県土整備事務所　前原支所</t>
  </si>
  <si>
    <t>南筑後県土整備事務所　柳川支所</t>
  </si>
  <si>
    <t>京築県土整備事務所　行橋支所</t>
  </si>
  <si>
    <t>北九州県土整備事務所　宗像支所</t>
  </si>
  <si>
    <t>東部工業用水道局</t>
  </si>
  <si>
    <t>佐賀東部水道企業団</t>
  </si>
  <si>
    <t>観光戦略部</t>
  </si>
  <si>
    <t>観光・文化スポーツ部</t>
  </si>
  <si>
    <t>くらし保健福祉部</t>
  </si>
  <si>
    <t>（公財）鹿児島県建設技術センター</t>
  </si>
  <si>
    <t>土木建築部　都市公園課</t>
  </si>
  <si>
    <t>011024</t>
  </si>
  <si>
    <t>デジタル戦略推進室</t>
  </si>
  <si>
    <t>011025</t>
  </si>
  <si>
    <t>011026</t>
  </si>
  <si>
    <t>こども若者局</t>
  </si>
  <si>
    <t>市立病院</t>
  </si>
  <si>
    <t>041029</t>
  </si>
  <si>
    <t>保健衛生局</t>
  </si>
  <si>
    <t>大宮区</t>
  </si>
  <si>
    <t>見沼区</t>
  </si>
  <si>
    <t>桜区</t>
  </si>
  <si>
    <t>浦和区</t>
  </si>
  <si>
    <t>緑区</t>
  </si>
  <si>
    <t>岩槻区</t>
  </si>
  <si>
    <t>花見川区</t>
  </si>
  <si>
    <t>稲毛区</t>
  </si>
  <si>
    <t>若葉区</t>
  </si>
  <si>
    <t>美浜区</t>
  </si>
  <si>
    <t>千葉市住宅供給公社</t>
  </si>
  <si>
    <t>デジタル統括本部</t>
  </si>
  <si>
    <t>政策経営局</t>
  </si>
  <si>
    <t>にぎわいスポーツ文化局</t>
  </si>
  <si>
    <t>みどり環境局</t>
  </si>
  <si>
    <t>脱炭素・GREEN×EXPO推進局</t>
  </si>
  <si>
    <t>会計室</t>
  </si>
  <si>
    <t>選挙管理委員会事務局</t>
  </si>
  <si>
    <t>人事委員会事務局</t>
  </si>
  <si>
    <t>鶴見区</t>
  </si>
  <si>
    <t>神奈川区</t>
  </si>
  <si>
    <t>港南区</t>
  </si>
  <si>
    <t>保土ケ谷区</t>
  </si>
  <si>
    <t>旭区</t>
  </si>
  <si>
    <t>磯子区</t>
  </si>
  <si>
    <t>金沢区</t>
  </si>
  <si>
    <t>港北区</t>
  </si>
  <si>
    <t>都筑区</t>
  </si>
  <si>
    <t>戸塚区</t>
  </si>
  <si>
    <t>栄区</t>
  </si>
  <si>
    <t>瀬谷区</t>
  </si>
  <si>
    <t>危機管理本部</t>
  </si>
  <si>
    <t>葵区</t>
  </si>
  <si>
    <t>駿河区</t>
  </si>
  <si>
    <t>清水区</t>
  </si>
  <si>
    <t>デジタル・スマートシティ推進事業本部</t>
  </si>
  <si>
    <t>区再編推進事業本部</t>
  </si>
  <si>
    <t>カーボンニュートラル推進事業本部</t>
  </si>
  <si>
    <t>ウエルネス推進事業本部</t>
  </si>
  <si>
    <t>浜名区</t>
  </si>
  <si>
    <t>浜松ウォーターシンフォニー（株）</t>
  </si>
  <si>
    <t>スポーツ市民局</t>
  </si>
  <si>
    <t>千種区</t>
  </si>
  <si>
    <t>中村区</t>
  </si>
  <si>
    <t>昭和区</t>
  </si>
  <si>
    <t>瑞穂区</t>
  </si>
  <si>
    <t>熱田区</t>
  </si>
  <si>
    <t>中川区</t>
  </si>
  <si>
    <t>守山区</t>
  </si>
  <si>
    <t>名東区</t>
  </si>
  <si>
    <t>天白区</t>
  </si>
  <si>
    <t>名古屋市住宅供給公社</t>
  </si>
  <si>
    <t>行財政局財政室</t>
  </si>
  <si>
    <t>上京区</t>
  </si>
  <si>
    <t>左京区</t>
  </si>
  <si>
    <t>中京区</t>
  </si>
  <si>
    <t>東山区</t>
  </si>
  <si>
    <t>山科区</t>
  </si>
  <si>
    <t>下京区</t>
  </si>
  <si>
    <t>右京区</t>
  </si>
  <si>
    <t>西京区</t>
  </si>
  <si>
    <t>伏見区</t>
  </si>
  <si>
    <t>京都市土地開発公社</t>
  </si>
  <si>
    <t>京都市住宅供給公社</t>
  </si>
  <si>
    <t>都市交通局</t>
  </si>
  <si>
    <t>都島区</t>
  </si>
  <si>
    <t>福島区</t>
  </si>
  <si>
    <t>此花区</t>
  </si>
  <si>
    <t>大正区</t>
  </si>
  <si>
    <t>天王寺区</t>
  </si>
  <si>
    <t>浪速区</t>
  </si>
  <si>
    <t>西淀川区</t>
  </si>
  <si>
    <t>東淀川区</t>
  </si>
  <si>
    <t>東成区</t>
  </si>
  <si>
    <t>生野区</t>
  </si>
  <si>
    <t>城東区</t>
  </si>
  <si>
    <t>阿倍野区</t>
  </si>
  <si>
    <t>住吉区</t>
  </si>
  <si>
    <t>東住吉区</t>
  </si>
  <si>
    <t>西成区</t>
  </si>
  <si>
    <t>淀川区</t>
  </si>
  <si>
    <t>住之江区</t>
  </si>
  <si>
    <t>平野区</t>
  </si>
  <si>
    <t>計画調整局</t>
  </si>
  <si>
    <t>都市整備局企画部【公共建築室】</t>
  </si>
  <si>
    <t>建設局企画部</t>
  </si>
  <si>
    <t>建設局道路河川部</t>
  </si>
  <si>
    <t>建設局臨海地域事業推進本部　淀川左岸線２期建設</t>
  </si>
  <si>
    <t>建設局臨海地域事業推進本部　臨港方面管理事務所</t>
  </si>
  <si>
    <t>大阪市住宅供給公社</t>
  </si>
  <si>
    <t>大阪市高速電気軌道（株）</t>
  </si>
  <si>
    <t>危機管理監</t>
  </si>
  <si>
    <t>市政改革監</t>
  </si>
  <si>
    <t>ＩＣＴイノベーション推進監</t>
  </si>
  <si>
    <t>泉北ニューデザイン推進監</t>
  </si>
  <si>
    <t>建築住宅局</t>
  </si>
  <si>
    <t>建築住宅局（土木担当）</t>
  </si>
  <si>
    <t>東灘区</t>
  </si>
  <si>
    <t>灘区</t>
  </si>
  <si>
    <t>兵庫区</t>
  </si>
  <si>
    <t>長田区</t>
  </si>
  <si>
    <t>須磨区</t>
  </si>
  <si>
    <t>垂水区</t>
  </si>
  <si>
    <t>（一財）神戸住環境整備公社</t>
  </si>
  <si>
    <t>その他の局（外郭団体含む）</t>
  </si>
  <si>
    <t>会計管理室</t>
  </si>
  <si>
    <t>市場事業部</t>
  </si>
  <si>
    <t>公営競技局</t>
  </si>
  <si>
    <t>こども局</t>
  </si>
  <si>
    <t>中央区土木センター</t>
  </si>
  <si>
    <t>東区土木センター</t>
  </si>
  <si>
    <t>西区土木センター</t>
  </si>
  <si>
    <t>南区土木センター</t>
  </si>
  <si>
    <t>北区土木センター</t>
  </si>
  <si>
    <t>稚内市建設産業部港湾空港課</t>
  </si>
  <si>
    <t>青森市企業局水道部</t>
  </si>
  <si>
    <t>022011</t>
  </si>
  <si>
    <t>佐久環境衛生組合</t>
  </si>
  <si>
    <t>丹波篠山市</t>
  </si>
  <si>
    <t>下松市上下水道局</t>
  </si>
  <si>
    <t>坂出市建設経済部港湾課</t>
  </si>
  <si>
    <t>今治市建設部港湾漁港課</t>
  </si>
  <si>
    <t>那珂川市</t>
  </si>
  <si>
    <t>佐世保市都市整備部</t>
  </si>
  <si>
    <t>佐世保市土木部</t>
  </si>
  <si>
    <t>佐世保市農林水産部</t>
  </si>
  <si>
    <t>佐世保市水道局</t>
  </si>
  <si>
    <t>静岡市　葵区</t>
    <phoneticPr fontId="5"/>
  </si>
  <si>
    <t>静岡市　駿河区</t>
    <phoneticPr fontId="5"/>
  </si>
  <si>
    <t>静岡市　清水区</t>
    <phoneticPr fontId="5"/>
  </si>
  <si>
    <t>浜松市</t>
    <phoneticPr fontId="5"/>
  </si>
  <si>
    <t>浜松市　中央区</t>
    <phoneticPr fontId="5"/>
  </si>
  <si>
    <t>浜松市　浜名区</t>
    <phoneticPr fontId="5"/>
  </si>
  <si>
    <t>浜松市　天竜区</t>
    <phoneticPr fontId="5"/>
  </si>
  <si>
    <t>(旧)浜松市　中区</t>
    <rPh sb="1" eb="2">
      <t>キュウ</t>
    </rPh>
    <phoneticPr fontId="5"/>
  </si>
  <si>
    <t>(旧)浜松市　東区</t>
    <phoneticPr fontId="5"/>
  </si>
  <si>
    <t>(旧)浜松市　西区</t>
    <phoneticPr fontId="5"/>
  </si>
  <si>
    <t>(旧)浜松市　南区</t>
    <phoneticPr fontId="5"/>
  </si>
  <si>
    <t>(旧)浜松市　北区</t>
    <phoneticPr fontId="5"/>
  </si>
  <si>
    <t>(旧)浜松市　浜北区</t>
    <phoneticPr fontId="5"/>
  </si>
  <si>
    <t>(旧)浜松市　天竜区</t>
    <phoneticPr fontId="5"/>
  </si>
  <si>
    <t>賀茂郡東伊豆町</t>
  </si>
  <si>
    <t>賀茂郡河津町</t>
  </si>
  <si>
    <t>賀茂郡南伊豆町</t>
  </si>
  <si>
    <t>賀茂郡松崎町</t>
  </si>
  <si>
    <t>賀茂郡西伊豆町</t>
  </si>
  <si>
    <t>田方郡函南町</t>
  </si>
  <si>
    <t>駿東郡清水町</t>
  </si>
  <si>
    <t>駿東郡長泉町</t>
  </si>
  <si>
    <t>駿東郡小山町</t>
  </si>
  <si>
    <t>榛原郡吉田町</t>
  </si>
  <si>
    <t>榛原郡川根本町</t>
  </si>
  <si>
    <t>周智郡森町</t>
  </si>
  <si>
    <t>新潟県</t>
    <rPh sb="0" eb="3">
      <t>ニイガタケン</t>
    </rPh>
    <phoneticPr fontId="4"/>
  </si>
  <si>
    <t>富山県</t>
    <rPh sb="0" eb="3">
      <t>トヤマケン</t>
    </rPh>
    <phoneticPr fontId="4"/>
  </si>
  <si>
    <t>石川県</t>
    <rPh sb="0" eb="3">
      <t>イシカワケン</t>
    </rPh>
    <phoneticPr fontId="4"/>
  </si>
  <si>
    <t>福井県</t>
    <rPh sb="0" eb="3">
      <t>フクイケン</t>
    </rPh>
    <phoneticPr fontId="4"/>
  </si>
  <si>
    <t>山梨県</t>
    <phoneticPr fontId="4"/>
  </si>
  <si>
    <t>長野県</t>
    <rPh sb="0" eb="3">
      <t>ナガノケン</t>
    </rPh>
    <phoneticPr fontId="4"/>
  </si>
  <si>
    <t>岐阜県</t>
    <phoneticPr fontId="4"/>
  </si>
  <si>
    <t>静岡県</t>
    <phoneticPr fontId="4"/>
  </si>
  <si>
    <t>愛知県</t>
    <phoneticPr fontId="4"/>
  </si>
  <si>
    <t>三重県</t>
    <phoneticPr fontId="4"/>
  </si>
  <si>
    <t>新潟県内市町村</t>
    <rPh sb="0" eb="2">
      <t>ニイガタ</t>
    </rPh>
    <phoneticPr fontId="4"/>
  </si>
  <si>
    <t>富山県内市町村</t>
    <rPh sb="0" eb="2">
      <t>トヤマ</t>
    </rPh>
    <phoneticPr fontId="4"/>
  </si>
  <si>
    <t>石川県内市町村</t>
    <rPh sb="0" eb="2">
      <t>イシカワ</t>
    </rPh>
    <phoneticPr fontId="4"/>
  </si>
  <si>
    <t>福井県内市町村</t>
    <rPh sb="0" eb="2">
      <t>フクイ</t>
    </rPh>
    <phoneticPr fontId="4"/>
  </si>
  <si>
    <t>山梨県内市町村</t>
    <rPh sb="0" eb="2">
      <t>ヤマナシ</t>
    </rPh>
    <phoneticPr fontId="4"/>
  </si>
  <si>
    <t>長野県内市町村</t>
    <rPh sb="0" eb="2">
      <t>ナガノ</t>
    </rPh>
    <phoneticPr fontId="4"/>
  </si>
  <si>
    <t>岐阜県内市町村</t>
    <rPh sb="0" eb="2">
      <t>ギフ</t>
    </rPh>
    <phoneticPr fontId="4"/>
  </si>
  <si>
    <t>静岡県内市町村</t>
    <rPh sb="0" eb="2">
      <t>シズオカ</t>
    </rPh>
    <phoneticPr fontId="4"/>
  </si>
  <si>
    <t>愛知県内市町村</t>
    <rPh sb="0" eb="2">
      <t>アイチ</t>
    </rPh>
    <phoneticPr fontId="4"/>
  </si>
  <si>
    <t>三重県内市町村</t>
    <rPh sb="0" eb="2">
      <t>ミエ</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</si>
</sst>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g/&quot;標&quot;&quot;準&quot;"/>
    <numFmt numFmtId="177" formatCode="0_);[Red]\(0\)"/>
    <numFmt numFmtId="178" formatCode="0_ "/>
    <numFmt numFmtId="179" formatCode="0&quot;桁&quot;"/>
    <numFmt numFmtId="180" formatCode="00000"/>
    <numFmt numFmtId="181" formatCode="#,##0.0;[Red]\-#,##0.0"/>
  </numFmts>
  <fonts count="69" x14ac:knownFonts="1">
    <font>
      <sz val="11"/>
      <color theme="1"/>
      <name val="ＭＳ ゴシック"/>
      <family val="2"/>
      <charset val="128"/>
    </font>
    <font>
      <sz val="11"/>
      <color theme="1"/>
      <name val="ＭＳ ゴシック"/>
      <family val="2"/>
      <charset val="128"/>
    </font>
    <font>
      <b/>
      <sz val="11"/>
      <color theme="1"/>
      <name val="ＭＳ ゴシック"/>
      <family val="2"/>
      <charset val="128"/>
    </font>
    <font>
      <sz val="18"/>
      <name val="ＭＳ Ｐゴシック"/>
      <family val="3"/>
      <charset val="128"/>
    </font>
    <font>
      <sz val="6"/>
      <name val="ＭＳ ゴシック"/>
      <family val="2"/>
      <charset val="128"/>
    </font>
    <font>
      <sz val="6"/>
      <name val="ＭＳ Ｐゴシック"/>
      <family val="3"/>
      <charset val="128"/>
    </font>
    <font>
      <b/>
      <sz val="10"/>
      <name val="ＭＳ Ｐゴシック"/>
      <family val="3"/>
      <charset val="128"/>
    </font>
    <font>
      <sz val="11"/>
      <name val="ＭＳ Ｐゴシック"/>
      <family val="3"/>
      <charset val="128"/>
    </font>
    <font>
      <sz val="7"/>
      <name val="ＭＳ Ｐゴシック"/>
      <family val="3"/>
      <charset val="128"/>
    </font>
    <font>
      <sz val="11"/>
      <color rgb="FF3333FF"/>
      <name val="ＭＳ Ｐゴシック"/>
      <family val="3"/>
      <charset val="128"/>
    </font>
    <font>
      <b/>
      <sz val="14"/>
      <name val="ＭＳ Ｐゴシック"/>
      <family val="3"/>
      <charset val="128"/>
    </font>
    <font>
      <sz val="16"/>
      <name val="ＭＳ Ｐゴシック"/>
      <family val="3"/>
      <charset val="128"/>
    </font>
    <font>
      <sz val="8"/>
      <name val="ＭＳ Ｐゴシック"/>
      <family val="3"/>
      <charset val="128"/>
    </font>
    <font>
      <sz val="10"/>
      <name val="ＭＳ Ｐゴシック"/>
      <family val="3"/>
      <charset val="128"/>
    </font>
    <font>
      <sz val="9"/>
      <name val="ＭＳ Ｐゴシック"/>
      <family val="3"/>
      <charset val="128"/>
    </font>
    <font>
      <sz val="8"/>
      <color theme="1"/>
      <name val="ＭＳ ゴシック"/>
      <family val="2"/>
      <charset val="128"/>
    </font>
    <font>
      <sz val="5"/>
      <name val="ＭＳ Ｐゴシック"/>
      <family val="3"/>
      <charset val="128"/>
    </font>
    <font>
      <sz val="8"/>
      <color theme="1"/>
      <name val="ＭＳ Ｐゴシック"/>
      <family val="3"/>
      <charset val="128"/>
    </font>
    <font>
      <sz val="14"/>
      <name val="ＭＳ Ｐゴシック"/>
      <family val="3"/>
      <charset val="128"/>
    </font>
    <font>
      <sz val="8"/>
      <color rgb="FFFF0000"/>
      <name val="ＭＳ ゴシック"/>
      <family val="2"/>
      <charset val="128"/>
    </font>
    <font>
      <sz val="8"/>
      <color rgb="FFFF0000"/>
      <name val="ＭＳ Ｐゴシック"/>
      <family val="3"/>
      <charset val="128"/>
    </font>
    <font>
      <sz val="8"/>
      <color theme="1"/>
      <name val="ＭＳ ゴシック"/>
      <family val="3"/>
      <charset val="128"/>
    </font>
    <font>
      <b/>
      <sz val="14"/>
      <color rgb="FF3333FF"/>
      <name val="ＭＳ Ｐゴシック"/>
      <family val="3"/>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12"/>
      <name val="ＭＳ Ｐゴシック"/>
      <family val="3"/>
      <charset val="128"/>
    </font>
    <font>
      <sz val="14"/>
      <color theme="1"/>
      <name val="ＭＳ ゴシック"/>
      <family val="2"/>
      <charset val="128"/>
    </font>
    <font>
      <sz val="16"/>
      <color theme="1"/>
      <name val="ＭＳ ゴシック"/>
      <family val="2"/>
      <charset val="128"/>
    </font>
    <font>
      <sz val="11"/>
      <color rgb="FF3333FF"/>
      <name val="ＭＳ ゴシック"/>
      <family val="2"/>
      <charset val="128"/>
    </font>
    <font>
      <sz val="11"/>
      <color rgb="FF3333FF"/>
      <name val="ＭＳ ゴシック"/>
      <family val="3"/>
      <charset val="128"/>
    </font>
    <font>
      <sz val="10"/>
      <color rgb="FF3333FF"/>
      <name val="ＭＳ ゴシック"/>
      <family val="2"/>
      <charset val="128"/>
    </font>
    <font>
      <sz val="10"/>
      <color rgb="FFFF0000"/>
      <name val="ＭＳ ゴシック"/>
      <family val="2"/>
      <charset val="128"/>
    </font>
    <font>
      <b/>
      <sz val="9"/>
      <color indexed="81"/>
      <name val="ＭＳ Ｐゴシック"/>
      <family val="3"/>
      <charset val="128"/>
    </font>
    <font>
      <sz val="9"/>
      <color indexed="81"/>
      <name val="ＭＳ Ｐゴシック"/>
      <family val="3"/>
      <charset val="128"/>
    </font>
    <font>
      <b/>
      <sz val="9"/>
      <color indexed="10"/>
      <name val="ＭＳ Ｐゴシック"/>
      <family val="3"/>
      <charset val="128"/>
    </font>
    <font>
      <sz val="9"/>
      <color indexed="10"/>
      <name val="ＭＳ Ｐゴシック"/>
      <family val="3"/>
      <charset val="128"/>
    </font>
    <font>
      <sz val="9"/>
      <color rgb="FF3333FF"/>
      <name val="ＭＳ ゴシック"/>
      <family val="2"/>
      <charset val="128"/>
    </font>
    <font>
      <sz val="9"/>
      <color rgb="FF3333FF"/>
      <name val="ＭＳ ゴシック"/>
      <family val="3"/>
      <charset val="128"/>
    </font>
    <font>
      <sz val="10"/>
      <color rgb="FFFF0000"/>
      <name val="ＭＳ ゴシック"/>
      <family val="3"/>
      <charset val="128"/>
    </font>
    <font>
      <sz val="11"/>
      <color theme="0"/>
      <name val="ＭＳ ゴシック"/>
      <family val="2"/>
      <charset val="128"/>
    </font>
    <font>
      <b/>
      <sz val="9"/>
      <color rgb="FF3333FF"/>
      <name val="ＭＳ Ｐゴシック"/>
      <family val="3"/>
      <charset val="128"/>
    </font>
    <font>
      <b/>
      <sz val="18"/>
      <name val="ＭＳ Ｐゴシック"/>
      <family val="3"/>
      <charset val="128"/>
    </font>
    <font>
      <sz val="12"/>
      <color theme="1"/>
      <name val="ＭＳ ゴシック"/>
      <family val="2"/>
      <charset val="128"/>
    </font>
    <font>
      <sz val="12"/>
      <color theme="1"/>
      <name val="ＭＳ ゴシック"/>
      <family val="3"/>
      <charset val="128"/>
    </font>
    <font>
      <sz val="9"/>
      <name val="ＭＳ ゴシック"/>
      <family val="3"/>
      <charset val="128"/>
    </font>
    <font>
      <sz val="12"/>
      <name val="ＭＳ ゴシック"/>
      <family val="3"/>
      <charset val="128"/>
    </font>
    <font>
      <b/>
      <sz val="14"/>
      <color theme="1"/>
      <name val="ＭＳ ゴシック"/>
      <family val="3"/>
      <charset val="128"/>
    </font>
    <font>
      <u/>
      <sz val="11"/>
      <color theme="10"/>
      <name val="ＭＳ ゴシック"/>
      <family val="2"/>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b/>
      <sz val="9"/>
      <color rgb="FF3333FF"/>
      <name val="ＭＳ ゴシック"/>
      <family val="3"/>
      <charset val="128"/>
    </font>
    <font>
      <b/>
      <sz val="11"/>
      <color rgb="FF3333FF"/>
      <name val="ＭＳ ゴシック"/>
      <family val="3"/>
      <charset val="128"/>
    </font>
    <font>
      <b/>
      <sz val="9"/>
      <color rgb="FFFF0000"/>
      <name val="ＭＳ ゴシック"/>
      <family val="3"/>
      <charset val="128"/>
    </font>
    <font>
      <b/>
      <sz val="10"/>
      <color rgb="FF3333FF"/>
      <name val="ＭＳ ゴシック"/>
      <family val="3"/>
      <charset val="128"/>
    </font>
    <font>
      <sz val="11"/>
      <name val="ＭＳ 明朝"/>
      <family val="1"/>
      <charset val="128"/>
    </font>
    <font>
      <b/>
      <sz val="11"/>
      <color rgb="FFFF0000"/>
      <name val="ＭＳ ゴシック"/>
      <family val="3"/>
      <charset val="128"/>
    </font>
    <font>
      <u/>
      <sz val="11"/>
      <color theme="1"/>
      <name val="ＭＳ ゴシック"/>
      <family val="3"/>
      <charset val="128"/>
    </font>
    <font>
      <u/>
      <sz val="11"/>
      <color theme="1"/>
      <name val="ＭＳ 明朝"/>
      <family val="1"/>
      <charset val="128"/>
    </font>
    <font>
      <u/>
      <sz val="11"/>
      <name val="ＭＳ ゴシック"/>
      <family val="3"/>
      <charset val="128"/>
    </font>
    <font>
      <b/>
      <sz val="9"/>
      <color rgb="FFFF0000"/>
      <name val="ＭＳ Ｐゴシック"/>
      <family val="3"/>
      <charset val="128"/>
    </font>
    <font>
      <sz val="9"/>
      <color theme="1"/>
      <name val="ＭＳ ゴシック"/>
      <family val="2"/>
      <charset val="128"/>
    </font>
    <font>
      <b/>
      <sz val="9"/>
      <color indexed="39"/>
      <name val="ＭＳ Ｐゴシック"/>
      <family val="3"/>
      <charset val="128"/>
    </font>
    <font>
      <sz val="7"/>
      <color rgb="FFFF0000"/>
      <name val="ＭＳ Ｐゴシック"/>
      <family val="3"/>
      <charset val="128"/>
    </font>
    <font>
      <sz val="7"/>
      <color theme="1"/>
      <name val="ＭＳ Ｐゴシック"/>
      <family val="3"/>
      <charset val="128"/>
    </font>
    <font>
      <sz val="9"/>
      <color rgb="FFFF0000"/>
      <name val="ＭＳ Ｐゴシック"/>
      <family val="3"/>
      <charset val="128"/>
    </font>
    <font>
      <sz val="11"/>
      <color theme="1"/>
      <name val="ＭＳ ゴシック"/>
      <family val="3"/>
      <charset val="128"/>
    </font>
  </fonts>
  <fills count="26">
    <fill>
      <patternFill patternType="none"/>
    </fill>
    <fill>
      <patternFill patternType="gray125"/>
    </fill>
    <fill>
      <patternFill patternType="solid">
        <fgColor theme="0"/>
        <bgColor indexed="64"/>
      </patternFill>
    </fill>
    <fill>
      <patternFill patternType="solid">
        <fgColor rgb="FFCCECFF"/>
        <bgColor indexed="64"/>
      </patternFill>
    </fill>
    <fill>
      <patternFill patternType="solid">
        <fgColor rgb="FFFFCCFF"/>
        <bgColor indexed="64"/>
      </patternFill>
    </fill>
    <fill>
      <patternFill patternType="solid">
        <fgColor indexed="55"/>
        <bgColor indexed="64"/>
      </patternFill>
    </fill>
    <fill>
      <patternFill patternType="solid">
        <fgColor rgb="FFCCFFCC"/>
        <bgColor indexed="64"/>
      </patternFill>
    </fill>
    <fill>
      <patternFill patternType="solid">
        <fgColor rgb="FF969696"/>
        <bgColor indexed="64"/>
      </patternFill>
    </fill>
    <fill>
      <patternFill patternType="solid">
        <fgColor rgb="FF92D050"/>
        <bgColor indexed="64"/>
      </patternFill>
    </fill>
    <fill>
      <patternFill patternType="solid">
        <fgColor rgb="FFFFFF00"/>
        <bgColor indexed="64"/>
      </patternFill>
    </fill>
    <fill>
      <patternFill patternType="solid">
        <fgColor rgb="FFCCFFFF"/>
        <bgColor indexed="64"/>
      </patternFill>
    </fill>
    <fill>
      <patternFill patternType="solid">
        <fgColor theme="0" tint="-0.249977111117893"/>
        <bgColor indexed="64"/>
      </patternFill>
    </fill>
    <fill>
      <patternFill patternType="solid">
        <fgColor rgb="FFFFFFCC"/>
        <bgColor indexed="64"/>
      </patternFill>
    </fill>
    <fill>
      <patternFill patternType="solid">
        <fgColor rgb="FF66FFFF"/>
        <bgColor indexed="64"/>
      </patternFill>
    </fill>
    <fill>
      <patternFill patternType="solid">
        <fgColor rgb="FFFFCCCC"/>
        <bgColor indexed="64"/>
      </patternFill>
    </fill>
    <fill>
      <patternFill patternType="solid">
        <fgColor theme="7" tint="-0.249977111117893"/>
        <bgColor indexed="64"/>
      </patternFill>
    </fill>
    <fill>
      <patternFill patternType="solid">
        <fgColor theme="9" tint="0.39997558519241921"/>
        <bgColor indexed="64"/>
      </patternFill>
    </fill>
    <fill>
      <patternFill patternType="solid">
        <fgColor rgb="FF66CCFF"/>
        <bgColor indexed="64"/>
      </patternFill>
    </fill>
    <fill>
      <patternFill patternType="solid">
        <fgColor rgb="FFCCCCFF"/>
        <bgColor indexed="64"/>
      </patternFill>
    </fill>
    <fill>
      <patternFill patternType="solid">
        <fgColor theme="5" tint="0.59999389629810485"/>
        <bgColor indexed="64"/>
      </patternFill>
    </fill>
    <fill>
      <patternFill patternType="solid">
        <fgColor rgb="FFCC99FF"/>
        <bgColor indexed="64"/>
      </patternFill>
    </fill>
    <fill>
      <patternFill patternType="solid">
        <fgColor rgb="FFC00000"/>
        <bgColor indexed="64"/>
      </patternFill>
    </fill>
    <fill>
      <patternFill patternType="solid">
        <fgColor theme="0" tint="-0.14999847407452621"/>
        <bgColor indexed="64"/>
      </patternFill>
    </fill>
    <fill>
      <patternFill patternType="solid">
        <fgColor rgb="FFFFE5FF"/>
        <bgColor indexed="64"/>
      </patternFill>
    </fill>
    <fill>
      <patternFill patternType="solid">
        <fgColor rgb="FFE1F4FF"/>
        <bgColor indexed="64"/>
      </patternFill>
    </fill>
    <fill>
      <patternFill patternType="solid">
        <fgColor theme="0" tint="-0.34998626667073579"/>
        <bgColor indexed="64"/>
      </patternFill>
    </fill>
  </fills>
  <borders count="8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top/>
      <bottom/>
      <diagonal/>
    </border>
    <border>
      <left/>
      <right style="thin">
        <color indexed="64"/>
      </right>
      <top/>
      <bottom/>
      <diagonal/>
    </border>
    <border>
      <left style="double">
        <color indexed="64"/>
      </left>
      <right/>
      <top/>
      <bottom/>
      <diagonal/>
    </border>
    <border>
      <left/>
      <right style="double">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medium">
        <color indexed="64"/>
      </left>
      <right style="double">
        <color indexed="64"/>
      </right>
      <top style="thin">
        <color indexed="64"/>
      </top>
      <bottom style="double">
        <color indexed="64"/>
      </bottom>
      <diagonal/>
    </border>
    <border>
      <left style="thin">
        <color indexed="64"/>
      </left>
      <right style="double">
        <color indexed="64"/>
      </right>
      <top/>
      <bottom style="double">
        <color indexed="64"/>
      </bottom>
      <diagonal/>
    </border>
    <border>
      <left style="medium">
        <color indexed="64"/>
      </left>
      <right style="double">
        <color indexed="64"/>
      </right>
      <top/>
      <bottom style="double">
        <color indexed="64"/>
      </bottom>
      <diagonal/>
    </border>
    <border>
      <left style="thin">
        <color indexed="64"/>
      </left>
      <right style="double">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right style="thin">
        <color indexed="64"/>
      </right>
      <top style="double">
        <color indexed="64"/>
      </top>
      <bottom style="dotted">
        <color indexed="64"/>
      </bottom>
      <diagonal/>
    </border>
    <border>
      <left style="double">
        <color indexed="64"/>
      </left>
      <right/>
      <top/>
      <bottom style="dotted">
        <color indexed="64"/>
      </bottom>
      <diagonal/>
    </border>
    <border>
      <left style="double">
        <color indexed="64"/>
      </left>
      <right/>
      <top style="dotted">
        <color indexed="64"/>
      </top>
      <bottom/>
      <diagonal/>
    </border>
    <border>
      <left style="thin">
        <color indexed="64"/>
      </left>
      <right style="thin">
        <color indexed="64"/>
      </right>
      <top/>
      <bottom style="double">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double">
        <color indexed="64"/>
      </left>
      <right/>
      <top style="dotted">
        <color indexed="64"/>
      </top>
      <bottom style="thin">
        <color indexed="64"/>
      </bottom>
      <diagonal/>
    </border>
    <border>
      <left style="double">
        <color indexed="64"/>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s>
  <cellStyleXfs count="4">
    <xf numFmtId="0" fontId="0" fillId="0" borderId="0">
      <alignment vertical="center"/>
    </xf>
    <xf numFmtId="0" fontId="7" fillId="0" borderId="0"/>
    <xf numFmtId="38" fontId="1" fillId="0" borderId="0" applyFont="0" applyFill="0" applyBorder="0" applyAlignment="0" applyProtection="0">
      <alignment vertical="center"/>
    </xf>
    <xf numFmtId="0" fontId="48" fillId="0" borderId="0" applyNumberFormat="0" applyFill="0" applyBorder="0" applyAlignment="0" applyProtection="0">
      <alignment vertical="center"/>
    </xf>
  </cellStyleXfs>
  <cellXfs count="1359">
    <xf numFmtId="0" fontId="0" fillId="0" borderId="0" xfId="0">
      <alignment vertical="center"/>
    </xf>
    <xf numFmtId="0" fontId="3" fillId="0" borderId="0" xfId="0" applyFont="1" applyAlignment="1">
      <alignment horizontal="left" vertical="top"/>
    </xf>
    <xf numFmtId="0" fontId="0" fillId="0" borderId="0" xfId="0" applyAlignment="1"/>
    <xf numFmtId="0" fontId="7" fillId="0" borderId="0" xfId="0" applyFont="1" applyAlignment="1"/>
    <xf numFmtId="0" fontId="8" fillId="0" borderId="0" xfId="0" applyFont="1">
      <alignment vertical="center"/>
    </xf>
    <xf numFmtId="0" fontId="3" fillId="0" borderId="0" xfId="0" applyFont="1" applyAlignment="1"/>
    <xf numFmtId="0" fontId="5" fillId="0" borderId="0" xfId="0" applyFont="1" applyAlignment="1">
      <alignment horizontal="left" vertical="center"/>
    </xf>
    <xf numFmtId="0" fontId="11" fillId="0" borderId="0" xfId="0" applyFont="1" applyAlignment="1">
      <alignment horizontal="center" vertical="center"/>
    </xf>
    <xf numFmtId="0" fontId="14" fillId="0" borderId="0" xfId="0" applyFont="1">
      <alignment vertical="center"/>
    </xf>
    <xf numFmtId="0" fontId="13" fillId="0" borderId="0" xfId="0" applyFont="1">
      <alignment vertical="center"/>
    </xf>
    <xf numFmtId="0" fontId="3" fillId="0" borderId="0" xfId="0" applyFont="1" applyAlignment="1">
      <alignment horizontal="left" vertical="top" wrapText="1"/>
    </xf>
    <xf numFmtId="0" fontId="19" fillId="0" borderId="0" xfId="0" quotePrefix="1" applyFont="1" applyAlignment="1">
      <alignment horizontal="left" vertical="center"/>
    </xf>
    <xf numFmtId="0" fontId="7" fillId="0" borderId="0" xfId="0" applyFont="1">
      <alignment vertical="center"/>
    </xf>
    <xf numFmtId="0" fontId="12" fillId="0" borderId="0" xfId="0" applyFont="1" applyAlignment="1"/>
    <xf numFmtId="0" fontId="0" fillId="0" borderId="12" xfId="0" applyBorder="1">
      <alignment vertical="center"/>
    </xf>
    <xf numFmtId="0" fontId="0" fillId="0" borderId="2" xfId="0" applyBorder="1" applyAlignment="1"/>
    <xf numFmtId="0" fontId="0" fillId="0" borderId="8" xfId="0" applyBorder="1" applyAlignment="1"/>
    <xf numFmtId="0" fontId="0" fillId="0" borderId="0" xfId="0" applyAlignment="1">
      <alignment horizontal="center" vertical="center"/>
    </xf>
    <xf numFmtId="0" fontId="0" fillId="6" borderId="55" xfId="0" applyFill="1" applyBorder="1" applyAlignment="1">
      <alignment horizontal="center" vertical="center"/>
    </xf>
    <xf numFmtId="0" fontId="0" fillId="6" borderId="55" xfId="0" applyFill="1" applyBorder="1">
      <alignment vertical="center"/>
    </xf>
    <xf numFmtId="0" fontId="0" fillId="0" borderId="0" xfId="0" quotePrefix="1" applyAlignment="1">
      <alignment horizontal="left" vertical="center"/>
    </xf>
    <xf numFmtId="0" fontId="0" fillId="0" borderId="0" xfId="0" quotePrefix="1" applyAlignment="1">
      <alignment horizontal="right" vertical="center"/>
    </xf>
    <xf numFmtId="0" fontId="0" fillId="8" borderId="55" xfId="0" applyFill="1" applyBorder="1" applyAlignment="1">
      <alignment horizontal="center" vertical="center"/>
    </xf>
    <xf numFmtId="0" fontId="0" fillId="8" borderId="55" xfId="0" quotePrefix="1" applyFill="1" applyBorder="1" applyAlignment="1">
      <alignment horizontal="center" vertical="center"/>
    </xf>
    <xf numFmtId="0" fontId="0" fillId="9" borderId="55" xfId="0" applyFill="1" applyBorder="1">
      <alignment vertical="center"/>
    </xf>
    <xf numFmtId="0" fontId="0" fillId="0" borderId="55" xfId="0" applyBorder="1">
      <alignment vertical="center"/>
    </xf>
    <xf numFmtId="0" fontId="0" fillId="0" borderId="55" xfId="0" applyBorder="1" applyAlignment="1">
      <alignment horizontal="center" vertical="center"/>
    </xf>
    <xf numFmtId="0" fontId="23" fillId="0" borderId="55" xfId="0" applyFont="1" applyBorder="1">
      <alignment vertical="center"/>
    </xf>
    <xf numFmtId="0" fontId="0" fillId="11" borderId="55" xfId="0" applyFill="1" applyBorder="1">
      <alignment vertical="center"/>
    </xf>
    <xf numFmtId="0" fontId="24" fillId="0" borderId="55" xfId="0" applyFont="1" applyBorder="1">
      <alignment vertical="center"/>
    </xf>
    <xf numFmtId="0" fontId="0" fillId="0" borderId="55" xfId="0" quotePrefix="1" applyBorder="1" applyAlignment="1">
      <alignment horizontal="center" vertical="center"/>
    </xf>
    <xf numFmtId="0" fontId="0" fillId="0" borderId="60" xfId="0" applyBorder="1" applyAlignment="1">
      <alignment horizontal="center" vertical="center"/>
    </xf>
    <xf numFmtId="0" fontId="25" fillId="0" borderId="55" xfId="0" applyFont="1" applyBorder="1">
      <alignment vertical="center"/>
    </xf>
    <xf numFmtId="0" fontId="29" fillId="0" borderId="0" xfId="0" applyFont="1">
      <alignment vertical="center"/>
    </xf>
    <xf numFmtId="0" fontId="30" fillId="0" borderId="0" xfId="0" applyFont="1">
      <alignment vertical="center"/>
    </xf>
    <xf numFmtId="0" fontId="7" fillId="0" borderId="2" xfId="0" applyFont="1" applyBorder="1" applyAlignment="1"/>
    <xf numFmtId="0" fontId="7" fillId="0" borderId="3" xfId="0" applyFont="1" applyBorder="1" applyAlignment="1"/>
    <xf numFmtId="0" fontId="15" fillId="0" borderId="0" xfId="0" applyFont="1">
      <alignment vertical="center"/>
    </xf>
    <xf numFmtId="0" fontId="15" fillId="0" borderId="8" xfId="0" applyFont="1" applyBorder="1">
      <alignment vertical="center"/>
    </xf>
    <xf numFmtId="0" fontId="7" fillId="0" borderId="13" xfId="0" applyFont="1" applyBorder="1" applyAlignment="1"/>
    <xf numFmtId="0" fontId="12" fillId="0" borderId="2" xfId="0" quotePrefix="1" applyFont="1" applyBorder="1" applyAlignment="1">
      <alignment horizontal="left" vertical="center"/>
    </xf>
    <xf numFmtId="0" fontId="12" fillId="0" borderId="0" xfId="0" quotePrefix="1" applyFont="1" applyAlignment="1">
      <alignment horizontal="left" vertical="center"/>
    </xf>
    <xf numFmtId="0" fontId="37" fillId="0" borderId="0" xfId="0" applyFont="1">
      <alignment vertical="center"/>
    </xf>
    <xf numFmtId="0" fontId="0" fillId="11" borderId="20" xfId="0" applyFill="1" applyBorder="1">
      <alignment vertical="center"/>
    </xf>
    <xf numFmtId="0" fontId="0" fillId="11" borderId="22" xfId="0" applyFill="1" applyBorder="1">
      <alignment vertical="center"/>
    </xf>
    <xf numFmtId="0" fontId="37" fillId="0" borderId="55" xfId="0" applyFont="1" applyBorder="1" applyAlignment="1">
      <alignment horizontal="center" vertical="center"/>
    </xf>
    <xf numFmtId="0" fontId="0" fillId="0" borderId="61" xfId="0" applyBorder="1">
      <alignment vertical="center"/>
    </xf>
    <xf numFmtId="0" fontId="38" fillId="0" borderId="55" xfId="0" quotePrefix="1" applyFont="1" applyBorder="1" applyAlignment="1">
      <alignment horizontal="center" vertical="center"/>
    </xf>
    <xf numFmtId="0" fontId="0" fillId="0" borderId="60" xfId="0" applyBorder="1">
      <alignment vertical="center"/>
    </xf>
    <xf numFmtId="0" fontId="0" fillId="0" borderId="20" xfId="0" applyBorder="1">
      <alignment vertical="center"/>
    </xf>
    <xf numFmtId="0" fontId="0" fillId="0" borderId="22" xfId="0" applyBorder="1">
      <alignment vertical="center"/>
    </xf>
    <xf numFmtId="0" fontId="23" fillId="0" borderId="20" xfId="0" applyFont="1" applyBorder="1">
      <alignment vertical="center"/>
    </xf>
    <xf numFmtId="0" fontId="23" fillId="0" borderId="55" xfId="0" quotePrefix="1" applyFont="1" applyBorder="1" applyAlignment="1">
      <alignment horizontal="left" vertical="center"/>
    </xf>
    <xf numFmtId="0" fontId="24" fillId="0" borderId="55" xfId="0" quotePrefix="1" applyFont="1" applyBorder="1" applyAlignment="1">
      <alignment horizontal="left" vertical="center"/>
    </xf>
    <xf numFmtId="0" fontId="38" fillId="0" borderId="55" xfId="0" applyFont="1" applyBorder="1" applyAlignment="1">
      <alignment horizontal="center" vertical="center"/>
    </xf>
    <xf numFmtId="0" fontId="24" fillId="0" borderId="22" xfId="0" quotePrefix="1" applyFont="1" applyBorder="1" applyAlignment="1">
      <alignment horizontal="center" vertical="top" wrapText="1"/>
    </xf>
    <xf numFmtId="179" fontId="0" fillId="0" borderId="55" xfId="0" quotePrefix="1" applyNumberFormat="1" applyBorder="1" applyAlignment="1">
      <alignment horizontal="center" vertical="center" wrapText="1"/>
    </xf>
    <xf numFmtId="0" fontId="0" fillId="0" borderId="55" xfId="0" quotePrefix="1" applyBorder="1" applyAlignment="1">
      <alignment horizontal="right" vertical="center"/>
    </xf>
    <xf numFmtId="0" fontId="0" fillId="13" borderId="55" xfId="0" applyFill="1" applyBorder="1">
      <alignment vertical="center"/>
    </xf>
    <xf numFmtId="0" fontId="0" fillId="0" borderId="0" xfId="0" quotePrefix="1">
      <alignment vertical="center"/>
    </xf>
    <xf numFmtId="0" fontId="24" fillId="0" borderId="20" xfId="0" applyFont="1" applyBorder="1">
      <alignment vertical="center"/>
    </xf>
    <xf numFmtId="0" fontId="24" fillId="0" borderId="21" xfId="0" applyFont="1" applyBorder="1">
      <alignment vertical="center"/>
    </xf>
    <xf numFmtId="0" fontId="24" fillId="0" borderId="22" xfId="0" applyFont="1" applyBorder="1">
      <alignment vertical="center"/>
    </xf>
    <xf numFmtId="0" fontId="24" fillId="0" borderId="61" xfId="0" applyFont="1" applyBorder="1">
      <alignment vertical="center"/>
    </xf>
    <xf numFmtId="0" fontId="24" fillId="0" borderId="61" xfId="0" applyFont="1" applyBorder="1" applyAlignment="1">
      <alignment horizontal="center" vertical="center"/>
    </xf>
    <xf numFmtId="0" fontId="24" fillId="0" borderId="60" xfId="0" applyFont="1" applyBorder="1">
      <alignment vertical="center"/>
    </xf>
    <xf numFmtId="0" fontId="24" fillId="0" borderId="60" xfId="0" applyFont="1" applyBorder="1" applyAlignment="1">
      <alignment horizontal="center" vertical="center"/>
    </xf>
    <xf numFmtId="0" fontId="0" fillId="11" borderId="60" xfId="0" applyFill="1" applyBorder="1">
      <alignment vertical="center"/>
    </xf>
    <xf numFmtId="0" fontId="12" fillId="12" borderId="7" xfId="0" applyFont="1" applyFill="1" applyBorder="1" applyAlignment="1"/>
    <xf numFmtId="0" fontId="0" fillId="0" borderId="48" xfId="0" applyBorder="1" applyAlignment="1">
      <alignment horizontal="center" vertical="center"/>
    </xf>
    <xf numFmtId="0" fontId="0" fillId="0" borderId="48" xfId="0" applyBorder="1">
      <alignment vertical="center"/>
    </xf>
    <xf numFmtId="0" fontId="0" fillId="15" borderId="0" xfId="0" quotePrefix="1" applyFill="1" applyAlignment="1">
      <alignment horizontal="left" vertical="center" wrapText="1"/>
    </xf>
    <xf numFmtId="0" fontId="0" fillId="0" borderId="61" xfId="0" applyBorder="1" applyAlignment="1">
      <alignment horizontal="center" vertical="center"/>
    </xf>
    <xf numFmtId="0" fontId="23" fillId="16" borderId="22" xfId="0" applyFont="1" applyFill="1" applyBorder="1" applyAlignment="1">
      <alignment horizontal="center" vertical="center"/>
    </xf>
    <xf numFmtId="0" fontId="0" fillId="17" borderId="22" xfId="0" applyFill="1" applyBorder="1" applyAlignment="1">
      <alignment horizontal="center" vertical="center"/>
    </xf>
    <xf numFmtId="0" fontId="0" fillId="17" borderId="55" xfId="0" applyFill="1" applyBorder="1" applyAlignment="1">
      <alignment horizontal="center" vertical="center"/>
    </xf>
    <xf numFmtId="0" fontId="0" fillId="17" borderId="55" xfId="0" quotePrefix="1" applyFill="1" applyBorder="1" applyAlignment="1">
      <alignment horizontal="center" vertical="center"/>
    </xf>
    <xf numFmtId="0" fontId="0" fillId="0" borderId="48" xfId="0" quotePrefix="1" applyBorder="1" applyAlignment="1">
      <alignment horizontal="center" vertical="center"/>
    </xf>
    <xf numFmtId="0" fontId="0" fillId="18" borderId="55" xfId="0" applyFill="1" applyBorder="1">
      <alignment vertical="center"/>
    </xf>
    <xf numFmtId="0" fontId="0" fillId="19" borderId="55" xfId="0" applyFill="1" applyBorder="1">
      <alignment vertical="center"/>
    </xf>
    <xf numFmtId="0" fontId="0" fillId="13" borderId="55" xfId="0" applyFill="1" applyBorder="1" applyAlignment="1">
      <alignment horizontal="center" vertical="center"/>
    </xf>
    <xf numFmtId="0" fontId="0" fillId="17" borderId="61" xfId="0" applyFill="1" applyBorder="1" applyAlignment="1">
      <alignment horizontal="center" vertical="center"/>
    </xf>
    <xf numFmtId="0" fontId="23" fillId="16" borderId="55" xfId="0" applyFont="1" applyFill="1" applyBorder="1" applyAlignment="1">
      <alignment horizontal="center" vertical="center"/>
    </xf>
    <xf numFmtId="0" fontId="0" fillId="20" borderId="55" xfId="0" applyFill="1" applyBorder="1">
      <alignment vertical="center"/>
    </xf>
    <xf numFmtId="0" fontId="0" fillId="9" borderId="0" xfId="0" applyFill="1">
      <alignment vertical="center"/>
    </xf>
    <xf numFmtId="0" fontId="0" fillId="20" borderId="61" xfId="0" applyFill="1" applyBorder="1">
      <alignment vertical="center"/>
    </xf>
    <xf numFmtId="0" fontId="0" fillId="10" borderId="0" xfId="0" quotePrefix="1" applyFill="1" applyAlignment="1">
      <alignment horizontal="left" vertical="center"/>
    </xf>
    <xf numFmtId="0" fontId="0" fillId="20" borderId="60" xfId="0" applyFill="1" applyBorder="1">
      <alignment vertical="center"/>
    </xf>
    <xf numFmtId="0" fontId="0" fillId="9" borderId="0" xfId="0" quotePrefix="1" applyFill="1" applyAlignment="1">
      <alignment horizontal="left" vertical="center"/>
    </xf>
    <xf numFmtId="0" fontId="0" fillId="20" borderId="3" xfId="0" applyFill="1" applyBorder="1">
      <alignment vertical="center"/>
    </xf>
    <xf numFmtId="0" fontId="0" fillId="20" borderId="8" xfId="0" applyFill="1" applyBorder="1">
      <alignment vertical="center"/>
    </xf>
    <xf numFmtId="0" fontId="0" fillId="10" borderId="0" xfId="0" applyFill="1">
      <alignment vertical="center"/>
    </xf>
    <xf numFmtId="0" fontId="0" fillId="20" borderId="13" xfId="0" applyFill="1" applyBorder="1">
      <alignment vertical="center"/>
    </xf>
    <xf numFmtId="0" fontId="0" fillId="0" borderId="21" xfId="0" applyBorder="1">
      <alignment vertical="center"/>
    </xf>
    <xf numFmtId="0" fontId="0" fillId="18" borderId="22" xfId="0" applyFill="1" applyBorder="1">
      <alignment vertical="center"/>
    </xf>
    <xf numFmtId="0" fontId="0" fillId="20" borderId="22" xfId="0" applyFill="1" applyBorder="1">
      <alignment vertical="center"/>
    </xf>
    <xf numFmtId="0" fontId="40" fillId="21" borderId="55" xfId="0" applyFont="1" applyFill="1" applyBorder="1">
      <alignment vertical="center"/>
    </xf>
    <xf numFmtId="38" fontId="0" fillId="9" borderId="55" xfId="2" applyFont="1" applyFill="1" applyBorder="1">
      <alignment vertical="center"/>
    </xf>
    <xf numFmtId="0" fontId="0" fillId="11" borderId="55" xfId="0" applyFill="1" applyBorder="1" applyAlignment="1">
      <alignment horizontal="center" vertical="center"/>
    </xf>
    <xf numFmtId="0" fontId="0" fillId="0" borderId="61" xfId="0" quotePrefix="1" applyBorder="1" applyAlignment="1">
      <alignment horizontal="center" vertical="center"/>
    </xf>
    <xf numFmtId="0" fontId="0" fillId="0" borderId="60" xfId="0" quotePrefix="1" applyBorder="1" applyAlignment="1">
      <alignment horizontal="right" vertical="center"/>
    </xf>
    <xf numFmtId="0" fontId="0" fillId="0" borderId="60" xfId="0" applyBorder="1" applyAlignment="1">
      <alignment vertical="center" shrinkToFit="1"/>
    </xf>
    <xf numFmtId="0" fontId="29" fillId="9" borderId="0" xfId="0" quotePrefix="1" applyFont="1" applyFill="1" applyAlignment="1">
      <alignment horizontal="left" vertical="center"/>
    </xf>
    <xf numFmtId="0" fontId="30" fillId="9" borderId="0" xfId="0" quotePrefix="1" applyFont="1" applyFill="1" applyAlignment="1">
      <alignment horizontal="left" vertical="center"/>
    </xf>
    <xf numFmtId="0" fontId="37" fillId="0" borderId="55" xfId="0" quotePrefix="1" applyFont="1" applyBorder="1" applyAlignment="1">
      <alignment horizontal="center" vertical="center"/>
    </xf>
    <xf numFmtId="0" fontId="0" fillId="13" borderId="55" xfId="0" applyFill="1" applyBorder="1" applyAlignment="1">
      <alignment horizontal="center" vertical="center" wrapText="1"/>
    </xf>
    <xf numFmtId="0" fontId="0" fillId="11" borderId="55" xfId="0" applyFill="1" applyBorder="1" applyAlignment="1">
      <alignment horizontal="center" vertical="center" wrapText="1"/>
    </xf>
    <xf numFmtId="0" fontId="0" fillId="9" borderId="55" xfId="0" applyFill="1" applyBorder="1" applyAlignment="1">
      <alignment horizontal="center" vertical="center" wrapText="1"/>
    </xf>
    <xf numFmtId="0" fontId="0" fillId="9" borderId="55" xfId="0" applyFill="1" applyBorder="1" applyAlignment="1">
      <alignment horizontal="center" vertical="center"/>
    </xf>
    <xf numFmtId="0" fontId="0" fillId="13" borderId="55" xfId="0" quotePrefix="1" applyFill="1" applyBorder="1" applyAlignment="1">
      <alignment horizontal="center" vertical="center" wrapText="1"/>
    </xf>
    <xf numFmtId="0" fontId="0" fillId="13" borderId="55" xfId="0" quotePrefix="1" applyFill="1" applyBorder="1" applyAlignment="1">
      <alignment horizontal="left" vertical="center"/>
    </xf>
    <xf numFmtId="0" fontId="25" fillId="11" borderId="55" xfId="0" applyFont="1" applyFill="1" applyBorder="1">
      <alignment vertical="center"/>
    </xf>
    <xf numFmtId="0" fontId="23" fillId="11" borderId="55" xfId="0" applyFont="1" applyFill="1" applyBorder="1">
      <alignment vertical="center"/>
    </xf>
    <xf numFmtId="0" fontId="40" fillId="11" borderId="55" xfId="0" applyFont="1" applyFill="1" applyBorder="1">
      <alignment vertical="center"/>
    </xf>
    <xf numFmtId="0" fontId="0" fillId="0" borderId="22" xfId="0" applyBorder="1" applyAlignment="1">
      <alignment horizontal="right" vertical="center"/>
    </xf>
    <xf numFmtId="0" fontId="40" fillId="21" borderId="20" xfId="0" applyFont="1" applyFill="1" applyBorder="1">
      <alignment vertical="center"/>
    </xf>
    <xf numFmtId="0" fontId="40" fillId="21" borderId="22" xfId="0" applyFont="1" applyFill="1" applyBorder="1">
      <alignment vertical="center"/>
    </xf>
    <xf numFmtId="0" fontId="23" fillId="6" borderId="55" xfId="0" applyFont="1" applyFill="1" applyBorder="1">
      <alignment vertical="center"/>
    </xf>
    <xf numFmtId="0" fontId="0" fillId="0" borderId="8" xfId="0" applyBorder="1">
      <alignment vertical="center"/>
    </xf>
    <xf numFmtId="0" fontId="0" fillId="0" borderId="7" xfId="0" applyBorder="1">
      <alignment vertical="center"/>
    </xf>
    <xf numFmtId="0" fontId="49" fillId="0" borderId="0" xfId="0" applyFont="1">
      <alignment vertical="center"/>
    </xf>
    <xf numFmtId="0" fontId="50" fillId="0" borderId="0" xfId="0" applyFont="1" applyAlignment="1">
      <alignment horizontal="centerContinuous" vertical="center"/>
    </xf>
    <xf numFmtId="0" fontId="49" fillId="0" borderId="0" xfId="0" applyFont="1" applyAlignment="1">
      <alignment horizontal="centerContinuous" vertical="center"/>
    </xf>
    <xf numFmtId="0" fontId="51" fillId="0" borderId="0" xfId="0" quotePrefix="1" applyFont="1" applyAlignment="1">
      <alignment horizontal="centerContinuous" vertical="center"/>
    </xf>
    <xf numFmtId="0" fontId="49" fillId="0" borderId="0" xfId="0" quotePrefix="1" applyFont="1" applyAlignment="1">
      <alignment horizontal="right" vertical="center"/>
    </xf>
    <xf numFmtId="0" fontId="49" fillId="0" borderId="0" xfId="0" quotePrefix="1" applyFont="1" applyAlignment="1">
      <alignment horizontal="left" vertical="top" wrapText="1"/>
    </xf>
    <xf numFmtId="0" fontId="52" fillId="0" borderId="0" xfId="0" quotePrefix="1" applyFont="1" applyAlignment="1">
      <alignment horizontal="left" vertical="top"/>
    </xf>
    <xf numFmtId="0" fontId="49" fillId="0" borderId="0" xfId="0" applyFont="1" applyAlignment="1">
      <alignment vertical="top"/>
    </xf>
    <xf numFmtId="0" fontId="49" fillId="0" borderId="0" xfId="0" quotePrefix="1" applyFont="1" applyAlignment="1">
      <alignment horizontal="left" vertical="top"/>
    </xf>
    <xf numFmtId="0" fontId="52" fillId="0" borderId="0" xfId="0" applyFont="1" applyAlignment="1">
      <alignment horizontal="right" vertical="top"/>
    </xf>
    <xf numFmtId="0" fontId="52" fillId="0" borderId="0" xfId="0" applyFont="1" applyAlignment="1">
      <alignment vertical="top"/>
    </xf>
    <xf numFmtId="0" fontId="48" fillId="0" borderId="0" xfId="3" quotePrefix="1" applyAlignment="1">
      <alignment horizontal="left" vertical="top"/>
    </xf>
    <xf numFmtId="0" fontId="32" fillId="22" borderId="0" xfId="0" applyFont="1" applyFill="1" applyAlignment="1">
      <alignment vertical="center" wrapText="1"/>
    </xf>
    <xf numFmtId="0" fontId="0" fillId="22" borderId="0" xfId="0" applyFill="1">
      <alignment vertical="center"/>
    </xf>
    <xf numFmtId="0" fontId="0" fillId="22" borderId="55" xfId="0" applyFill="1" applyBorder="1" applyAlignment="1">
      <alignment horizontal="center" vertical="center"/>
    </xf>
    <xf numFmtId="0" fontId="0" fillId="22" borderId="55" xfId="0" applyFill="1" applyBorder="1" applyProtection="1">
      <alignment vertical="center"/>
      <protection locked="0"/>
    </xf>
    <xf numFmtId="0" fontId="29" fillId="0" borderId="55" xfId="0" applyFont="1" applyBorder="1">
      <alignment vertical="center"/>
    </xf>
    <xf numFmtId="0" fontId="37" fillId="13" borderId="55" xfId="0" applyFont="1" applyFill="1" applyBorder="1" applyAlignment="1">
      <alignment horizontal="center" vertical="center"/>
    </xf>
    <xf numFmtId="0" fontId="57" fillId="0" borderId="0" xfId="0" applyFont="1" applyAlignment="1">
      <alignment vertical="top"/>
    </xf>
    <xf numFmtId="0" fontId="57" fillId="0" borderId="0" xfId="0" quotePrefix="1" applyFont="1" applyAlignment="1">
      <alignment horizontal="left" vertical="top"/>
    </xf>
    <xf numFmtId="0" fontId="23" fillId="4" borderId="55" xfId="0" quotePrefix="1" applyFont="1" applyFill="1" applyBorder="1" applyAlignment="1">
      <alignment horizontal="right" vertical="center"/>
    </xf>
    <xf numFmtId="0" fontId="23" fillId="4" borderId="55" xfId="0" applyFont="1" applyFill="1" applyBorder="1">
      <alignment vertical="center"/>
    </xf>
    <xf numFmtId="0" fontId="23" fillId="20" borderId="55" xfId="0" applyFont="1" applyFill="1" applyBorder="1">
      <alignment vertical="center"/>
    </xf>
    <xf numFmtId="0" fontId="23" fillId="0" borderId="0" xfId="0" quotePrefix="1" applyFont="1" applyAlignment="1">
      <alignment horizontal="left" vertical="center"/>
    </xf>
    <xf numFmtId="0" fontId="0" fillId="25" borderId="55" xfId="0" applyFill="1" applyBorder="1">
      <alignment vertical="center"/>
    </xf>
    <xf numFmtId="0" fontId="0" fillId="25" borderId="0" xfId="0" quotePrefix="1" applyFill="1" applyAlignment="1">
      <alignment horizontal="left" vertical="center"/>
    </xf>
    <xf numFmtId="0" fontId="0" fillId="25" borderId="0" xfId="0" applyFill="1">
      <alignment vertical="center"/>
    </xf>
    <xf numFmtId="0" fontId="29" fillId="25" borderId="0" xfId="0" quotePrefix="1" applyFont="1" applyFill="1" applyAlignment="1">
      <alignment horizontal="left" vertical="center"/>
    </xf>
    <xf numFmtId="0" fontId="30" fillId="25" borderId="0" xfId="0" quotePrefix="1" applyFont="1" applyFill="1" applyAlignment="1">
      <alignment horizontal="left" vertical="center"/>
    </xf>
    <xf numFmtId="0" fontId="59" fillId="0" borderId="0" xfId="0" quotePrefix="1" applyFont="1" applyAlignment="1">
      <alignment horizontal="left" vertical="top"/>
    </xf>
    <xf numFmtId="0" fontId="60" fillId="0" borderId="0" xfId="0" applyFont="1" applyAlignment="1">
      <alignment vertical="top"/>
    </xf>
    <xf numFmtId="0" fontId="61" fillId="0" borderId="0" xfId="0" quotePrefix="1" applyFont="1" applyAlignment="1">
      <alignment horizontal="left" vertical="top"/>
    </xf>
    <xf numFmtId="181" fontId="18" fillId="0" borderId="7" xfId="2" applyNumberFormat="1" applyFont="1" applyBorder="1" applyAlignment="1" applyProtection="1">
      <alignment shrinkToFit="1"/>
      <protection locked="0"/>
    </xf>
    <xf numFmtId="181" fontId="18" fillId="0" borderId="0" xfId="2" applyNumberFormat="1" applyFont="1" applyAlignment="1" applyProtection="1">
      <alignment shrinkToFit="1"/>
      <protection locked="0"/>
    </xf>
    <xf numFmtId="181" fontId="18" fillId="0" borderId="11" xfId="2" applyNumberFormat="1" applyFont="1" applyBorder="1" applyAlignment="1" applyProtection="1">
      <alignment shrinkToFit="1"/>
      <protection locked="0"/>
    </xf>
    <xf numFmtId="181" fontId="18" fillId="0" borderId="12" xfId="2" applyNumberFormat="1" applyFont="1" applyBorder="1" applyAlignment="1" applyProtection="1">
      <alignment shrinkToFit="1"/>
      <protection locked="0"/>
    </xf>
    <xf numFmtId="0" fontId="68" fillId="0" borderId="0" xfId="0" quotePrefix="1" applyFont="1" applyAlignment="1">
      <alignment horizontal="left" vertical="top"/>
    </xf>
    <xf numFmtId="0" fontId="7" fillId="8" borderId="55" xfId="1" applyFill="1" applyBorder="1" applyAlignment="1">
      <alignment horizontal="center" vertical="center"/>
    </xf>
    <xf numFmtId="0" fontId="7" fillId="8" borderId="55" xfId="1" quotePrefix="1" applyFill="1" applyBorder="1" applyAlignment="1">
      <alignment horizontal="center" vertical="center"/>
    </xf>
    <xf numFmtId="0" fontId="7" fillId="9" borderId="55" xfId="1" applyFill="1" applyBorder="1" applyAlignment="1">
      <alignment vertical="center"/>
    </xf>
    <xf numFmtId="0" fontId="7" fillId="0" borderId="55" xfId="1" quotePrefix="1" applyBorder="1" applyAlignment="1">
      <alignment horizontal="left" vertical="center"/>
    </xf>
    <xf numFmtId="0" fontId="7" fillId="0" borderId="55" xfId="1" applyBorder="1" applyAlignment="1">
      <alignment vertical="center"/>
    </xf>
    <xf numFmtId="0" fontId="7" fillId="10" borderId="55" xfId="1" applyFill="1" applyBorder="1" applyAlignment="1">
      <alignment vertical="center"/>
    </xf>
    <xf numFmtId="0" fontId="68" fillId="0" borderId="55" xfId="1" quotePrefix="1" applyFont="1" applyBorder="1" applyAlignment="1">
      <alignment horizontal="left" vertical="center"/>
    </xf>
    <xf numFmtId="0" fontId="23" fillId="0" borderId="55" xfId="1" quotePrefix="1" applyFont="1" applyBorder="1" applyAlignment="1">
      <alignment horizontal="center" vertical="center"/>
    </xf>
    <xf numFmtId="0" fontId="23" fillId="0" borderId="55" xfId="1" applyFont="1" applyBorder="1" applyAlignment="1">
      <alignment vertical="center"/>
    </xf>
    <xf numFmtId="0" fontId="7" fillId="11" borderId="55" xfId="1" applyFill="1" applyBorder="1" applyAlignment="1">
      <alignment vertical="center"/>
    </xf>
    <xf numFmtId="0" fontId="24" fillId="0" borderId="55" xfId="1" applyFont="1" applyBorder="1" applyAlignment="1">
      <alignment vertical="center"/>
    </xf>
    <xf numFmtId="0" fontId="7" fillId="9" borderId="81" xfId="1" applyFill="1" applyBorder="1" applyAlignment="1">
      <alignment vertical="center"/>
    </xf>
    <xf numFmtId="0" fontId="7" fillId="0" borderId="81" xfId="1" applyBorder="1" applyAlignment="1">
      <alignment vertical="center"/>
    </xf>
    <xf numFmtId="0" fontId="7" fillId="0" borderId="81" xfId="1" quotePrefix="1" applyBorder="1" applyAlignment="1">
      <alignment horizontal="center" vertical="center"/>
    </xf>
    <xf numFmtId="0" fontId="7" fillId="10" borderId="81" xfId="1" applyFill="1" applyBorder="1" applyAlignment="1">
      <alignment vertical="center"/>
    </xf>
    <xf numFmtId="0" fontId="7" fillId="9" borderId="82" xfId="1" applyFill="1" applyBorder="1" applyAlignment="1">
      <alignment vertical="center"/>
    </xf>
    <xf numFmtId="0" fontId="7" fillId="0" borderId="82" xfId="1" applyBorder="1" applyAlignment="1">
      <alignment vertical="center"/>
    </xf>
    <xf numFmtId="0" fontId="7" fillId="0" borderId="82" xfId="1" quotePrefix="1" applyBorder="1" applyAlignment="1">
      <alignment horizontal="center" vertical="center"/>
    </xf>
    <xf numFmtId="0" fontId="7" fillId="10" borderId="82" xfId="1" applyFill="1" applyBorder="1" applyAlignment="1">
      <alignment vertical="center"/>
    </xf>
    <xf numFmtId="0" fontId="23" fillId="0" borderId="82" xfId="1" applyFont="1" applyBorder="1" applyAlignment="1">
      <alignment vertical="center"/>
    </xf>
    <xf numFmtId="0" fontId="7" fillId="11" borderId="82" xfId="1" applyFill="1" applyBorder="1" applyAlignment="1">
      <alignment vertical="center"/>
    </xf>
    <xf numFmtId="0" fontId="7" fillId="9" borderId="83" xfId="1" applyFill="1" applyBorder="1" applyAlignment="1">
      <alignment vertical="center"/>
    </xf>
    <xf numFmtId="0" fontId="7" fillId="0" borderId="83" xfId="1" applyBorder="1" applyAlignment="1">
      <alignment vertical="center"/>
    </xf>
    <xf numFmtId="0" fontId="7" fillId="0" borderId="83" xfId="1" quotePrefix="1" applyBorder="1" applyAlignment="1">
      <alignment horizontal="center" vertical="center"/>
    </xf>
    <xf numFmtId="0" fontId="7" fillId="10" borderId="83" xfId="1" applyFill="1" applyBorder="1" applyAlignment="1">
      <alignment vertical="center"/>
    </xf>
    <xf numFmtId="0" fontId="23" fillId="0" borderId="82" xfId="1" quotePrefix="1" applyFont="1" applyBorder="1" applyAlignment="1">
      <alignment horizontal="center" vertical="center"/>
    </xf>
    <xf numFmtId="0" fontId="23" fillId="0" borderId="83" xfId="1" quotePrefix="1" applyFont="1" applyBorder="1" applyAlignment="1">
      <alignment horizontal="center" vertical="center"/>
    </xf>
    <xf numFmtId="0" fontId="23" fillId="0" borderId="83" xfId="1" applyFont="1" applyBorder="1" applyAlignment="1">
      <alignment vertical="center"/>
    </xf>
    <xf numFmtId="0" fontId="7" fillId="11" borderId="83" xfId="1" applyFill="1" applyBorder="1" applyAlignment="1">
      <alignment vertical="center"/>
    </xf>
    <xf numFmtId="0" fontId="7" fillId="0" borderId="81" xfId="1" quotePrefix="1" applyBorder="1" applyAlignment="1">
      <alignment horizontal="left" vertical="center"/>
    </xf>
    <xf numFmtId="0" fontId="7" fillId="0" borderId="82" xfId="1" quotePrefix="1" applyBorder="1" applyAlignment="1">
      <alignment horizontal="left" vertical="center"/>
    </xf>
    <xf numFmtId="0" fontId="23" fillId="0" borderId="81" xfId="1" quotePrefix="1" applyFont="1" applyBorder="1" applyAlignment="1">
      <alignment horizontal="center" vertical="center"/>
    </xf>
    <xf numFmtId="0" fontId="23" fillId="0" borderId="81" xfId="1" applyFont="1" applyBorder="1" applyAlignment="1">
      <alignment vertical="center"/>
    </xf>
    <xf numFmtId="0" fontId="7" fillId="11" borderId="81" xfId="1" applyFill="1" applyBorder="1" applyAlignment="1">
      <alignment vertical="center"/>
    </xf>
    <xf numFmtId="0" fontId="7" fillId="0" borderId="83" xfId="1" quotePrefix="1" applyBorder="1" applyAlignment="1">
      <alignment horizontal="left" vertical="center"/>
    </xf>
    <xf numFmtId="0" fontId="68" fillId="0" borderId="81" xfId="1" applyFont="1" applyBorder="1" applyAlignment="1">
      <alignment vertical="center"/>
    </xf>
    <xf numFmtId="0" fontId="68" fillId="0" borderId="82" xfId="1" applyFont="1" applyBorder="1" applyAlignment="1">
      <alignment vertical="center"/>
    </xf>
    <xf numFmtId="0" fontId="68" fillId="0" borderId="83" xfId="1" quotePrefix="1" applyFont="1" applyBorder="1" applyAlignment="1">
      <alignment horizontal="left" vertical="center"/>
    </xf>
    <xf numFmtId="0" fontId="68" fillId="8" borderId="55" xfId="1" applyFont="1" applyFill="1" applyBorder="1" applyAlignment="1">
      <alignment horizontal="center" vertical="center"/>
    </xf>
    <xf numFmtId="0" fontId="68" fillId="8" borderId="55" xfId="1" quotePrefix="1" applyFont="1" applyFill="1" applyBorder="1" applyAlignment="1">
      <alignment horizontal="center" vertical="center"/>
    </xf>
    <xf numFmtId="0" fontId="68" fillId="9" borderId="55" xfId="1" applyFont="1" applyFill="1" applyBorder="1" applyAlignment="1">
      <alignment vertical="center"/>
    </xf>
    <xf numFmtId="0" fontId="68" fillId="0" borderId="55" xfId="1" applyFont="1" applyBorder="1" applyAlignment="1">
      <alignment vertical="center"/>
    </xf>
    <xf numFmtId="0" fontId="68" fillId="0" borderId="60" xfId="1" applyFont="1" applyBorder="1" applyAlignment="1">
      <alignment horizontal="center" vertical="center"/>
    </xf>
    <xf numFmtId="0" fontId="68" fillId="0" borderId="55" xfId="1" applyFont="1" applyBorder="1" applyAlignment="1">
      <alignment horizontal="center" vertical="center"/>
    </xf>
    <xf numFmtId="49" fontId="68" fillId="0" borderId="55" xfId="1" applyNumberFormat="1" applyFont="1" applyBorder="1" applyAlignment="1">
      <alignment horizontal="center" vertical="center"/>
    </xf>
    <xf numFmtId="0" fontId="7" fillId="8" borderId="20" xfId="1" applyFill="1" applyBorder="1" applyAlignment="1">
      <alignment horizontal="center"/>
    </xf>
    <xf numFmtId="0" fontId="7" fillId="0" borderId="55" xfId="1" applyBorder="1" applyAlignment="1">
      <alignment horizontal="center" vertical="center"/>
    </xf>
    <xf numFmtId="0" fontId="0" fillId="0" borderId="82" xfId="1" applyFont="1" applyBorder="1" applyAlignment="1">
      <alignment vertical="center"/>
    </xf>
    <xf numFmtId="0" fontId="49" fillId="0" borderId="0" xfId="0" quotePrefix="1" applyFont="1" applyAlignment="1">
      <alignment horizontal="left" vertical="top" wrapText="1"/>
    </xf>
    <xf numFmtId="0" fontId="52" fillId="0" borderId="0" xfId="0" quotePrefix="1" applyFont="1" applyAlignment="1">
      <alignment horizontal="left" vertical="top" wrapText="1"/>
    </xf>
    <xf numFmtId="0" fontId="49" fillId="0" borderId="0" xfId="0" applyFont="1" applyAlignment="1">
      <alignment vertical="top" wrapText="1"/>
    </xf>
    <xf numFmtId="0" fontId="57" fillId="0" borderId="0" xfId="0" quotePrefix="1" applyFont="1" applyAlignment="1">
      <alignment horizontal="left" vertical="top" wrapText="1"/>
    </xf>
    <xf numFmtId="0" fontId="49" fillId="0" borderId="0" xfId="0" quotePrefix="1" applyFont="1" applyAlignment="1">
      <alignment horizontal="right" vertical="top" wrapText="1"/>
    </xf>
    <xf numFmtId="0" fontId="48" fillId="0" borderId="0" xfId="3" quotePrefix="1" applyAlignment="1">
      <alignment horizontal="left" vertical="top"/>
    </xf>
    <xf numFmtId="0" fontId="12" fillId="12" borderId="1" xfId="0" applyFont="1" applyFill="1" applyBorder="1" applyAlignment="1">
      <alignment horizontal="left" vertical="top" wrapText="1"/>
    </xf>
    <xf numFmtId="0" fontId="12" fillId="12" borderId="2" xfId="0" applyFont="1" applyFill="1" applyBorder="1" applyAlignment="1">
      <alignment horizontal="left" vertical="top" wrapText="1"/>
    </xf>
    <xf numFmtId="0" fontId="12" fillId="12" borderId="17" xfId="0" applyFont="1" applyFill="1" applyBorder="1" applyAlignment="1">
      <alignment horizontal="left" vertical="top" wrapText="1"/>
    </xf>
    <xf numFmtId="0" fontId="12" fillId="12" borderId="7" xfId="0" applyFont="1" applyFill="1" applyBorder="1" applyAlignment="1">
      <alignment horizontal="left" vertical="top" wrapText="1"/>
    </xf>
    <xf numFmtId="0" fontId="12" fillId="12" borderId="0" xfId="0" applyFont="1" applyFill="1" applyAlignment="1">
      <alignment horizontal="left" vertical="top" wrapText="1"/>
    </xf>
    <xf numFmtId="0" fontId="12" fillId="12" borderId="10" xfId="0" applyFont="1" applyFill="1" applyBorder="1" applyAlignment="1">
      <alignment horizontal="left" vertical="top" wrapText="1"/>
    </xf>
    <xf numFmtId="0" fontId="12" fillId="12" borderId="11" xfId="0" applyFont="1" applyFill="1" applyBorder="1" applyAlignment="1">
      <alignment horizontal="left" vertical="top" wrapText="1"/>
    </xf>
    <xf numFmtId="0" fontId="12" fillId="12" borderId="12" xfId="0" applyFont="1" applyFill="1" applyBorder="1" applyAlignment="1">
      <alignment horizontal="left" vertical="top" wrapText="1"/>
    </xf>
    <xf numFmtId="0" fontId="12" fillId="12" borderId="18" xfId="0" applyFont="1" applyFill="1" applyBorder="1" applyAlignment="1">
      <alignment horizontal="left" vertical="top" wrapText="1"/>
    </xf>
    <xf numFmtId="0" fontId="12" fillId="12" borderId="1" xfId="0" applyFont="1" applyFill="1" applyBorder="1" applyAlignment="1">
      <alignment horizontal="center"/>
    </xf>
    <xf numFmtId="0" fontId="12" fillId="12" borderId="2" xfId="0" applyFont="1" applyFill="1" applyBorder="1" applyAlignment="1">
      <alignment horizontal="center"/>
    </xf>
    <xf numFmtId="0" fontId="12" fillId="12" borderId="49" xfId="0" applyFont="1" applyFill="1" applyBorder="1" applyAlignment="1">
      <alignment horizontal="center"/>
    </xf>
    <xf numFmtId="0" fontId="12" fillId="12" borderId="50" xfId="0" applyFont="1" applyFill="1" applyBorder="1" applyAlignment="1">
      <alignment horizontal="center"/>
    </xf>
    <xf numFmtId="181" fontId="14" fillId="0" borderId="2" xfId="2" applyNumberFormat="1" applyFont="1" applyBorder="1" applyAlignment="1" applyProtection="1">
      <alignment horizontal="right" vertical="center" shrinkToFit="1"/>
      <protection locked="0"/>
    </xf>
    <xf numFmtId="181" fontId="14" fillId="0" borderId="0" xfId="2" applyNumberFormat="1" applyFont="1" applyBorder="1" applyAlignment="1" applyProtection="1">
      <alignment horizontal="right" vertical="center" shrinkToFit="1"/>
      <protection locked="0"/>
    </xf>
    <xf numFmtId="0" fontId="12" fillId="12" borderId="2" xfId="0" quotePrefix="1" applyFont="1" applyFill="1" applyBorder="1" applyAlignment="1">
      <alignment horizontal="left"/>
    </xf>
    <xf numFmtId="0" fontId="12" fillId="12" borderId="3" xfId="0" quotePrefix="1" applyFont="1" applyFill="1" applyBorder="1" applyAlignment="1">
      <alignment horizontal="left"/>
    </xf>
    <xf numFmtId="0" fontId="12" fillId="12" borderId="50" xfId="0" quotePrefix="1" applyFont="1" applyFill="1" applyBorder="1" applyAlignment="1">
      <alignment horizontal="left"/>
    </xf>
    <xf numFmtId="0" fontId="12" fillId="12" borderId="51" xfId="0" quotePrefix="1" applyFont="1" applyFill="1" applyBorder="1" applyAlignment="1">
      <alignment horizontal="left"/>
    </xf>
    <xf numFmtId="180" fontId="14" fillId="0" borderId="1" xfId="0" applyNumberFormat="1" applyFont="1" applyBorder="1" applyAlignment="1" applyProtection="1">
      <alignment horizontal="center" vertical="center"/>
      <protection locked="0"/>
    </xf>
    <xf numFmtId="180" fontId="14" fillId="0" borderId="2" xfId="0" applyNumberFormat="1" applyFont="1" applyBorder="1" applyAlignment="1" applyProtection="1">
      <alignment horizontal="center" vertical="center"/>
      <protection locked="0"/>
    </xf>
    <xf numFmtId="180" fontId="14" fillId="0" borderId="3" xfId="0" applyNumberFormat="1" applyFont="1" applyBorder="1" applyAlignment="1" applyProtection="1">
      <alignment horizontal="center" vertical="center"/>
      <protection locked="0"/>
    </xf>
    <xf numFmtId="180" fontId="14" fillId="0" borderId="49" xfId="0" applyNumberFormat="1" applyFont="1" applyBorder="1" applyAlignment="1" applyProtection="1">
      <alignment horizontal="center" vertical="center"/>
      <protection locked="0"/>
    </xf>
    <xf numFmtId="180" fontId="14" fillId="0" borderId="50" xfId="0" applyNumberFormat="1" applyFont="1" applyBorder="1" applyAlignment="1" applyProtection="1">
      <alignment horizontal="center" vertical="center"/>
      <protection locked="0"/>
    </xf>
    <xf numFmtId="180" fontId="14" fillId="0" borderId="51" xfId="0" applyNumberFormat="1" applyFont="1" applyBorder="1" applyAlignment="1" applyProtection="1">
      <alignment horizontal="center" vertical="center"/>
      <protection locked="0"/>
    </xf>
    <xf numFmtId="49" fontId="14" fillId="0" borderId="1" xfId="0" quotePrefix="1" applyNumberFormat="1" applyFont="1" applyBorder="1" applyAlignment="1" applyProtection="1">
      <alignment horizontal="center" vertical="center"/>
      <protection locked="0"/>
    </xf>
    <xf numFmtId="49" fontId="14" fillId="0" borderId="2" xfId="0" applyNumberFormat="1" applyFont="1" applyBorder="1" applyAlignment="1" applyProtection="1">
      <alignment horizontal="center" vertical="center"/>
      <protection locked="0"/>
    </xf>
    <xf numFmtId="49" fontId="14" fillId="0" borderId="3" xfId="0" applyNumberFormat="1" applyFont="1" applyBorder="1" applyAlignment="1" applyProtection="1">
      <alignment horizontal="center" vertical="center"/>
      <protection locked="0"/>
    </xf>
    <xf numFmtId="49" fontId="14" fillId="0" borderId="49" xfId="0" applyNumberFormat="1" applyFont="1" applyBorder="1" applyAlignment="1" applyProtection="1">
      <alignment horizontal="center" vertical="center"/>
      <protection locked="0"/>
    </xf>
    <xf numFmtId="49" fontId="14" fillId="0" borderId="50" xfId="0" applyNumberFormat="1" applyFont="1" applyBorder="1" applyAlignment="1" applyProtection="1">
      <alignment horizontal="center" vertical="center"/>
      <protection locked="0"/>
    </xf>
    <xf numFmtId="49" fontId="14" fillId="0" borderId="51" xfId="0" applyNumberFormat="1" applyFont="1" applyBorder="1" applyAlignment="1" applyProtection="1">
      <alignment horizontal="center" vertical="center"/>
      <protection locked="0"/>
    </xf>
    <xf numFmtId="49" fontId="14" fillId="0" borderId="2" xfId="0" quotePrefix="1" applyNumberFormat="1" applyFont="1" applyBorder="1" applyAlignment="1" applyProtection="1">
      <alignment horizontal="center" vertical="center"/>
      <protection locked="0"/>
    </xf>
    <xf numFmtId="49" fontId="14" fillId="0" borderId="3" xfId="0" quotePrefix="1" applyNumberFormat="1" applyFont="1" applyBorder="1" applyAlignment="1" applyProtection="1">
      <alignment horizontal="center" vertical="center"/>
      <protection locked="0"/>
    </xf>
    <xf numFmtId="49" fontId="14" fillId="0" borderId="49" xfId="0" quotePrefix="1" applyNumberFormat="1" applyFont="1" applyBorder="1" applyAlignment="1" applyProtection="1">
      <alignment horizontal="center" vertical="center"/>
      <protection locked="0"/>
    </xf>
    <xf numFmtId="49" fontId="14" fillId="0" borderId="50" xfId="0" quotePrefix="1" applyNumberFormat="1" applyFont="1" applyBorder="1" applyAlignment="1" applyProtection="1">
      <alignment horizontal="center" vertical="center"/>
      <protection locked="0"/>
    </xf>
    <xf numFmtId="49" fontId="14" fillId="0" borderId="51" xfId="0" quotePrefix="1" applyNumberFormat="1" applyFont="1" applyBorder="1" applyAlignment="1" applyProtection="1">
      <alignment horizontal="center" vertical="center"/>
      <protection locked="0"/>
    </xf>
    <xf numFmtId="0" fontId="12" fillId="5" borderId="1" xfId="0" applyFont="1" applyFill="1" applyBorder="1" applyAlignment="1"/>
    <xf numFmtId="0" fontId="12" fillId="5" borderId="2" xfId="0" applyFont="1" applyFill="1" applyBorder="1" applyAlignment="1"/>
    <xf numFmtId="0" fontId="12" fillId="5" borderId="3" xfId="0" applyFont="1" applyFill="1" applyBorder="1" applyAlignment="1"/>
    <xf numFmtId="0" fontId="12" fillId="5" borderId="7" xfId="0" applyFont="1" applyFill="1" applyBorder="1" applyAlignment="1"/>
    <xf numFmtId="0" fontId="12" fillId="5" borderId="0" xfId="0" applyFont="1" applyFill="1" applyAlignment="1"/>
    <xf numFmtId="0" fontId="12" fillId="5" borderId="8" xfId="0" applyFont="1" applyFill="1" applyBorder="1" applyAlignment="1"/>
    <xf numFmtId="0" fontId="15" fillId="0" borderId="7" xfId="0" applyFont="1" applyBorder="1" applyAlignment="1"/>
    <xf numFmtId="0" fontId="15" fillId="0" borderId="0" xfId="0" applyFont="1" applyAlignment="1"/>
    <xf numFmtId="0" fontId="15" fillId="0" borderId="8" xfId="0" applyFont="1" applyBorder="1" applyAlignment="1"/>
    <xf numFmtId="0" fontId="15" fillId="0" borderId="11" xfId="0" applyFont="1" applyBorder="1" applyAlignment="1"/>
    <xf numFmtId="0" fontId="15" fillId="0" borderId="12" xfId="0" applyFont="1" applyBorder="1" applyAlignment="1"/>
    <xf numFmtId="0" fontId="15" fillId="0" borderId="13" xfId="0" applyFont="1" applyBorder="1" applyAlignment="1"/>
    <xf numFmtId="0" fontId="12" fillId="12" borderId="52" xfId="0" applyFont="1" applyFill="1" applyBorder="1" applyAlignment="1">
      <alignment horizontal="center"/>
    </xf>
    <xf numFmtId="0" fontId="12" fillId="12" borderId="53" xfId="0" applyFont="1" applyFill="1" applyBorder="1" applyAlignment="1">
      <alignment horizontal="center"/>
    </xf>
    <xf numFmtId="181" fontId="14" fillId="0" borderId="53" xfId="2" applyNumberFormat="1" applyFont="1" applyBorder="1" applyAlignment="1" applyProtection="1">
      <alignment horizontal="right" vertical="center" shrinkToFit="1"/>
      <protection locked="0"/>
    </xf>
    <xf numFmtId="181" fontId="14" fillId="0" borderId="50" xfId="2" applyNumberFormat="1" applyFont="1" applyBorder="1" applyAlignment="1" applyProtection="1">
      <alignment horizontal="right" vertical="center" shrinkToFit="1"/>
      <protection locked="0"/>
    </xf>
    <xf numFmtId="0" fontId="12" fillId="12" borderId="53" xfId="0" quotePrefix="1" applyFont="1" applyFill="1" applyBorder="1" applyAlignment="1">
      <alignment horizontal="left"/>
    </xf>
    <xf numFmtId="0" fontId="12" fillId="12" borderId="54" xfId="0" quotePrefix="1" applyFont="1" applyFill="1" applyBorder="1" applyAlignment="1">
      <alignment horizontal="left"/>
    </xf>
    <xf numFmtId="180" fontId="14" fillId="0" borderId="52" xfId="0" applyNumberFormat="1" applyFont="1" applyBorder="1" applyAlignment="1" applyProtection="1">
      <alignment horizontal="center" vertical="center"/>
      <protection locked="0"/>
    </xf>
    <xf numFmtId="180" fontId="14" fillId="0" borderId="53" xfId="0" applyNumberFormat="1" applyFont="1" applyBorder="1" applyAlignment="1" applyProtection="1">
      <alignment horizontal="center" vertical="center"/>
      <protection locked="0"/>
    </xf>
    <xf numFmtId="180" fontId="14" fillId="0" borderId="54" xfId="0" applyNumberFormat="1" applyFont="1" applyBorder="1" applyAlignment="1" applyProtection="1">
      <alignment horizontal="center" vertical="center"/>
      <protection locked="0"/>
    </xf>
    <xf numFmtId="49" fontId="14" fillId="0" borderId="52" xfId="0" applyNumberFormat="1" applyFont="1" applyBorder="1" applyAlignment="1" applyProtection="1">
      <alignment horizontal="center" vertical="center"/>
      <protection locked="0"/>
    </xf>
    <xf numFmtId="49" fontId="14" fillId="0" borderId="53" xfId="0" applyNumberFormat="1" applyFont="1" applyBorder="1" applyAlignment="1" applyProtection="1">
      <alignment horizontal="center" vertical="center"/>
      <protection locked="0"/>
    </xf>
    <xf numFmtId="49" fontId="14" fillId="0" borderId="54" xfId="0" applyNumberFormat="1" applyFont="1" applyBorder="1" applyAlignment="1" applyProtection="1">
      <alignment horizontal="center" vertical="center"/>
      <protection locked="0"/>
    </xf>
    <xf numFmtId="0" fontId="12" fillId="12" borderId="11" xfId="0" applyFont="1" applyFill="1" applyBorder="1" applyAlignment="1">
      <alignment horizontal="center"/>
    </xf>
    <xf numFmtId="0" fontId="12" fillId="12" borderId="12" xfId="0" applyFont="1" applyFill="1" applyBorder="1" applyAlignment="1">
      <alignment horizontal="center"/>
    </xf>
    <xf numFmtId="181" fontId="14" fillId="0" borderId="12" xfId="2" applyNumberFormat="1" applyFont="1" applyBorder="1" applyAlignment="1" applyProtection="1">
      <alignment horizontal="right" vertical="center" shrinkToFit="1"/>
      <protection locked="0"/>
    </xf>
    <xf numFmtId="0" fontId="12" fillId="12" borderId="12" xfId="0" quotePrefix="1" applyFont="1" applyFill="1" applyBorder="1" applyAlignment="1">
      <alignment horizontal="left"/>
    </xf>
    <xf numFmtId="0" fontId="12" fillId="12" borderId="13" xfId="0" quotePrefix="1" applyFont="1" applyFill="1" applyBorder="1" applyAlignment="1">
      <alignment horizontal="left"/>
    </xf>
    <xf numFmtId="180" fontId="14" fillId="0" borderId="11" xfId="0" applyNumberFormat="1" applyFont="1" applyBorder="1" applyAlignment="1" applyProtection="1">
      <alignment horizontal="center" vertical="center"/>
      <protection locked="0"/>
    </xf>
    <xf numFmtId="180" fontId="14" fillId="0" borderId="12" xfId="0" applyNumberFormat="1" applyFont="1" applyBorder="1" applyAlignment="1" applyProtection="1">
      <alignment horizontal="center" vertical="center"/>
      <protection locked="0"/>
    </xf>
    <xf numFmtId="180" fontId="14" fillId="0" borderId="13" xfId="0" applyNumberFormat="1" applyFont="1" applyBorder="1" applyAlignment="1" applyProtection="1">
      <alignment horizontal="center" vertical="center"/>
      <protection locked="0"/>
    </xf>
    <xf numFmtId="49" fontId="14" fillId="0" borderId="11" xfId="0" applyNumberFormat="1" applyFont="1" applyBorder="1" applyAlignment="1" applyProtection="1">
      <alignment horizontal="center" vertical="center"/>
      <protection locked="0"/>
    </xf>
    <xf numFmtId="49" fontId="14" fillId="0" borderId="12" xfId="0" applyNumberFormat="1" applyFont="1" applyBorder="1" applyAlignment="1" applyProtection="1">
      <alignment horizontal="center" vertical="center"/>
      <protection locked="0"/>
    </xf>
    <xf numFmtId="49" fontId="14" fillId="0" borderId="13" xfId="0" applyNumberFormat="1" applyFont="1" applyBorder="1" applyAlignment="1" applyProtection="1">
      <alignment horizontal="center" vertical="center"/>
      <protection locked="0"/>
    </xf>
    <xf numFmtId="0" fontId="15" fillId="0" borderId="2" xfId="0" applyFont="1" applyBorder="1" applyAlignment="1"/>
    <xf numFmtId="0" fontId="15" fillId="0" borderId="3" xfId="0" applyFont="1" applyBorder="1" applyAlignment="1"/>
    <xf numFmtId="0" fontId="12" fillId="5" borderId="1" xfId="0" applyFont="1" applyFill="1" applyBorder="1" applyAlignment="1">
      <alignment horizontal="right"/>
    </xf>
    <xf numFmtId="0" fontId="12" fillId="5" borderId="2" xfId="0" applyFont="1" applyFill="1" applyBorder="1" applyAlignment="1">
      <alignment horizontal="right"/>
    </xf>
    <xf numFmtId="0" fontId="12" fillId="5" borderId="7" xfId="0" applyFont="1" applyFill="1" applyBorder="1" applyAlignment="1">
      <alignment horizontal="right"/>
    </xf>
    <xf numFmtId="0" fontId="12" fillId="5" borderId="0" xfId="0" applyFont="1" applyFill="1" applyAlignment="1">
      <alignment horizontal="right"/>
    </xf>
    <xf numFmtId="0" fontId="12" fillId="5" borderId="11" xfId="0" applyFont="1" applyFill="1" applyBorder="1" applyAlignment="1">
      <alignment horizontal="right"/>
    </xf>
    <xf numFmtId="0" fontId="12" fillId="5" borderId="12" xfId="0" applyFont="1" applyFill="1" applyBorder="1" applyAlignment="1">
      <alignment horizontal="right"/>
    </xf>
    <xf numFmtId="0" fontId="5" fillId="12" borderId="1" xfId="0" quotePrefix="1" applyFont="1" applyFill="1" applyBorder="1" applyAlignment="1">
      <alignment horizontal="left" vertical="top" wrapText="1"/>
    </xf>
    <xf numFmtId="0" fontId="5" fillId="12" borderId="2" xfId="0" applyFont="1" applyFill="1" applyBorder="1" applyAlignment="1">
      <alignment horizontal="left" vertical="top" wrapText="1"/>
    </xf>
    <xf numFmtId="0" fontId="5" fillId="12" borderId="17" xfId="0" applyFont="1" applyFill="1" applyBorder="1" applyAlignment="1">
      <alignment horizontal="left" vertical="top" wrapText="1"/>
    </xf>
    <xf numFmtId="0" fontId="5" fillId="12" borderId="7" xfId="0" applyFont="1" applyFill="1" applyBorder="1" applyAlignment="1">
      <alignment horizontal="left" vertical="top" wrapText="1"/>
    </xf>
    <xf numFmtId="0" fontId="5" fillId="12" borderId="0" xfId="0" applyFont="1" applyFill="1" applyAlignment="1">
      <alignment horizontal="left" vertical="top" wrapText="1"/>
    </xf>
    <xf numFmtId="0" fontId="5" fillId="12" borderId="10" xfId="0" applyFont="1" applyFill="1" applyBorder="1" applyAlignment="1">
      <alignment horizontal="left" vertical="top" wrapText="1"/>
    </xf>
    <xf numFmtId="0" fontId="5" fillId="12" borderId="11" xfId="0" applyFont="1" applyFill="1" applyBorder="1" applyAlignment="1">
      <alignment horizontal="left" vertical="top" wrapText="1"/>
    </xf>
    <xf numFmtId="0" fontId="5" fillId="12" borderId="12" xfId="0" applyFont="1" applyFill="1" applyBorder="1" applyAlignment="1">
      <alignment horizontal="left" vertical="top" wrapText="1"/>
    </xf>
    <xf numFmtId="0" fontId="5" fillId="12" borderId="18" xfId="0" applyFont="1" applyFill="1" applyBorder="1" applyAlignment="1">
      <alignment horizontal="left" vertical="top" wrapText="1"/>
    </xf>
    <xf numFmtId="0" fontId="12" fillId="12" borderId="1" xfId="0" applyFont="1" applyFill="1" applyBorder="1" applyAlignment="1">
      <alignment vertical="top"/>
    </xf>
    <xf numFmtId="0" fontId="12" fillId="12" borderId="2" xfId="0" applyFont="1" applyFill="1" applyBorder="1" applyAlignment="1">
      <alignment vertical="top"/>
    </xf>
    <xf numFmtId="0" fontId="12" fillId="12" borderId="17" xfId="0" applyFont="1" applyFill="1" applyBorder="1" applyAlignment="1">
      <alignment vertical="top"/>
    </xf>
    <xf numFmtId="0" fontId="12" fillId="12" borderId="7" xfId="0" applyFont="1" applyFill="1" applyBorder="1" applyAlignment="1">
      <alignment vertical="top"/>
    </xf>
    <xf numFmtId="0" fontId="12" fillId="12" borderId="0" xfId="0" applyFont="1" applyFill="1" applyAlignment="1">
      <alignment vertical="top"/>
    </xf>
    <xf numFmtId="0" fontId="12" fillId="12" borderId="10" xfId="0" applyFont="1" applyFill="1" applyBorder="1" applyAlignment="1">
      <alignment vertical="top"/>
    </xf>
    <xf numFmtId="0" fontId="12" fillId="12" borderId="44" xfId="0" applyFont="1" applyFill="1" applyBorder="1" applyAlignment="1">
      <alignment vertical="top"/>
    </xf>
    <xf numFmtId="0" fontId="12" fillId="12" borderId="15" xfId="0" applyFont="1" applyFill="1" applyBorder="1" applyAlignment="1">
      <alignment vertical="top"/>
    </xf>
    <xf numFmtId="0" fontId="12" fillId="12" borderId="16" xfId="0" applyFont="1" applyFill="1" applyBorder="1" applyAlignment="1">
      <alignment vertical="top"/>
    </xf>
    <xf numFmtId="0" fontId="14" fillId="12" borderId="1" xfId="0" applyFont="1" applyFill="1" applyBorder="1" applyAlignment="1">
      <alignment horizontal="left" vertical="top" wrapText="1"/>
    </xf>
    <xf numFmtId="0" fontId="14" fillId="12" borderId="2" xfId="0" applyFont="1" applyFill="1" applyBorder="1" applyAlignment="1">
      <alignment horizontal="left" vertical="top" wrapText="1"/>
    </xf>
    <xf numFmtId="0" fontId="14" fillId="12" borderId="3" xfId="0" applyFont="1" applyFill="1" applyBorder="1" applyAlignment="1">
      <alignment horizontal="left" vertical="top" wrapText="1"/>
    </xf>
    <xf numFmtId="0" fontId="14" fillId="12" borderId="7" xfId="0" applyFont="1" applyFill="1" applyBorder="1" applyAlignment="1">
      <alignment horizontal="left" vertical="top" wrapText="1"/>
    </xf>
    <xf numFmtId="0" fontId="14" fillId="12" borderId="0" xfId="0" applyFont="1" applyFill="1" applyAlignment="1">
      <alignment horizontal="left" vertical="top" wrapText="1"/>
    </xf>
    <xf numFmtId="0" fontId="14" fillId="12" borderId="8" xfId="0" applyFont="1" applyFill="1" applyBorder="1" applyAlignment="1">
      <alignment horizontal="left" vertical="top" wrapText="1"/>
    </xf>
    <xf numFmtId="0" fontId="14" fillId="12" borderId="44" xfId="0" applyFont="1" applyFill="1" applyBorder="1" applyAlignment="1">
      <alignment horizontal="left" vertical="top" wrapText="1"/>
    </xf>
    <xf numFmtId="0" fontId="14" fillId="12" borderId="15" xfId="0" applyFont="1" applyFill="1" applyBorder="1" applyAlignment="1">
      <alignment horizontal="left" vertical="top" wrapText="1"/>
    </xf>
    <xf numFmtId="0" fontId="14" fillId="12" borderId="45" xfId="0" applyFont="1" applyFill="1" applyBorder="1" applyAlignment="1">
      <alignment horizontal="left" vertical="top" wrapText="1"/>
    </xf>
    <xf numFmtId="0" fontId="67" fillId="12" borderId="1" xfId="0" quotePrefix="1" applyFont="1" applyFill="1" applyBorder="1" applyAlignment="1">
      <alignment horizontal="left" vertical="top" wrapText="1"/>
    </xf>
    <xf numFmtId="0" fontId="67" fillId="12" borderId="2" xfId="0" quotePrefix="1" applyFont="1" applyFill="1" applyBorder="1" applyAlignment="1">
      <alignment horizontal="left" vertical="top" wrapText="1"/>
    </xf>
    <xf numFmtId="0" fontId="67" fillId="12" borderId="3" xfId="0" quotePrefix="1" applyFont="1" applyFill="1" applyBorder="1" applyAlignment="1">
      <alignment horizontal="left" vertical="top" wrapText="1"/>
    </xf>
    <xf numFmtId="0" fontId="67" fillId="12" borderId="7" xfId="0" quotePrefix="1" applyFont="1" applyFill="1" applyBorder="1" applyAlignment="1">
      <alignment horizontal="left" vertical="top" wrapText="1"/>
    </xf>
    <xf numFmtId="0" fontId="67" fillId="12" borderId="0" xfId="0" quotePrefix="1" applyFont="1" applyFill="1" applyAlignment="1">
      <alignment horizontal="left" vertical="top" wrapText="1"/>
    </xf>
    <xf numFmtId="0" fontId="67" fillId="12" borderId="8" xfId="0" quotePrefix="1" applyFont="1" applyFill="1" applyBorder="1" applyAlignment="1">
      <alignment horizontal="left" vertical="top" wrapText="1"/>
    </xf>
    <xf numFmtId="0" fontId="12" fillId="12" borderId="1" xfId="0" quotePrefix="1" applyFont="1" applyFill="1" applyBorder="1" applyAlignment="1">
      <alignment horizontal="left" vertical="top" wrapText="1"/>
    </xf>
    <xf numFmtId="0" fontId="12" fillId="12" borderId="2" xfId="0" applyFont="1" applyFill="1" applyBorder="1" applyAlignment="1">
      <alignment vertical="top" wrapText="1"/>
    </xf>
    <xf numFmtId="0" fontId="12" fillId="12" borderId="3" xfId="0" applyFont="1" applyFill="1" applyBorder="1" applyAlignment="1">
      <alignment vertical="top" wrapText="1"/>
    </xf>
    <xf numFmtId="0" fontId="12" fillId="12" borderId="7" xfId="0" quotePrefix="1" applyFont="1" applyFill="1" applyBorder="1" applyAlignment="1">
      <alignment horizontal="left" vertical="top" wrapText="1"/>
    </xf>
    <xf numFmtId="0" fontId="12" fillId="12" borderId="0" xfId="0" applyFont="1" applyFill="1" applyAlignment="1">
      <alignment vertical="top" wrapText="1"/>
    </xf>
    <xf numFmtId="0" fontId="12" fillId="12" borderId="8" xfId="0" applyFont="1" applyFill="1" applyBorder="1" applyAlignment="1">
      <alignment vertical="top" wrapText="1"/>
    </xf>
    <xf numFmtId="0" fontId="12" fillId="12" borderId="11" xfId="0" applyFont="1" applyFill="1" applyBorder="1" applyAlignment="1">
      <alignment vertical="top" wrapText="1"/>
    </xf>
    <xf numFmtId="0" fontId="12" fillId="12" borderId="12" xfId="0" applyFont="1" applyFill="1" applyBorder="1" applyAlignment="1">
      <alignment vertical="top" wrapText="1"/>
    </xf>
    <xf numFmtId="0" fontId="12" fillId="12" borderId="13" xfId="0" applyFont="1" applyFill="1" applyBorder="1" applyAlignment="1">
      <alignment vertical="top" wrapText="1"/>
    </xf>
    <xf numFmtId="0" fontId="20" fillId="12" borderId="7" xfId="0" applyFont="1" applyFill="1" applyBorder="1" applyAlignment="1">
      <alignment vertical="top" wrapText="1"/>
    </xf>
    <xf numFmtId="0" fontId="20" fillId="12" borderId="0" xfId="0" applyFont="1" applyFill="1" applyAlignment="1">
      <alignment vertical="top" wrapText="1"/>
    </xf>
    <xf numFmtId="0" fontId="20" fillId="12" borderId="8" xfId="0" applyFont="1" applyFill="1" applyBorder="1" applyAlignment="1">
      <alignment vertical="top" wrapText="1"/>
    </xf>
    <xf numFmtId="0" fontId="20" fillId="12" borderId="44" xfId="0" applyFont="1" applyFill="1" applyBorder="1" applyAlignment="1">
      <alignment vertical="top" wrapText="1"/>
    </xf>
    <xf numFmtId="0" fontId="20" fillId="12" borderId="15" xfId="0" applyFont="1" applyFill="1" applyBorder="1" applyAlignment="1">
      <alignment vertical="top" wrapText="1"/>
    </xf>
    <xf numFmtId="0" fontId="20" fillId="12" borderId="45" xfId="0" applyFont="1" applyFill="1" applyBorder="1" applyAlignment="1">
      <alignment vertical="top" wrapText="1"/>
    </xf>
    <xf numFmtId="0" fontId="14" fillId="12" borderId="1" xfId="0" applyFont="1" applyFill="1" applyBorder="1" applyAlignment="1">
      <alignment horizontal="center" vertical="top" wrapText="1"/>
    </xf>
    <xf numFmtId="0" fontId="14" fillId="12" borderId="2" xfId="0" applyFont="1" applyFill="1" applyBorder="1" applyAlignment="1">
      <alignment horizontal="center" vertical="top" wrapText="1"/>
    </xf>
    <xf numFmtId="0" fontId="14" fillId="12" borderId="3" xfId="0" applyFont="1" applyFill="1" applyBorder="1" applyAlignment="1">
      <alignment horizontal="center" vertical="top" wrapText="1"/>
    </xf>
    <xf numFmtId="0" fontId="14" fillId="12" borderId="7" xfId="0" applyFont="1" applyFill="1" applyBorder="1" applyAlignment="1">
      <alignment horizontal="center" vertical="top" wrapText="1"/>
    </xf>
    <xf numFmtId="0" fontId="14" fillId="12" borderId="0" xfId="0" applyFont="1" applyFill="1" applyAlignment="1">
      <alignment horizontal="center" vertical="top" wrapText="1"/>
    </xf>
    <xf numFmtId="0" fontId="14" fillId="12" borderId="8" xfId="0" applyFont="1" applyFill="1" applyBorder="1" applyAlignment="1">
      <alignment horizontal="center" vertical="top" wrapText="1"/>
    </xf>
    <xf numFmtId="0" fontId="14" fillId="12" borderId="44" xfId="0" applyFont="1" applyFill="1" applyBorder="1" applyAlignment="1">
      <alignment horizontal="center" vertical="top" wrapText="1"/>
    </xf>
    <xf numFmtId="0" fontId="14" fillId="12" borderId="15" xfId="0" applyFont="1" applyFill="1" applyBorder="1" applyAlignment="1">
      <alignment horizontal="center" vertical="top" wrapText="1"/>
    </xf>
    <xf numFmtId="0" fontId="14" fillId="12" borderId="45" xfId="0" applyFont="1" applyFill="1" applyBorder="1" applyAlignment="1">
      <alignment horizontal="center" vertical="top" wrapText="1"/>
    </xf>
    <xf numFmtId="0" fontId="14" fillId="12" borderId="2" xfId="0" applyFont="1" applyFill="1" applyBorder="1" applyAlignment="1">
      <alignment vertical="top" wrapText="1"/>
    </xf>
    <xf numFmtId="0" fontId="14" fillId="12" borderId="3" xfId="0" applyFont="1" applyFill="1" applyBorder="1" applyAlignment="1">
      <alignment vertical="top" wrapText="1"/>
    </xf>
    <xf numFmtId="0" fontId="14" fillId="12" borderId="0" xfId="0" applyFont="1" applyFill="1" applyAlignment="1">
      <alignment vertical="top" wrapText="1"/>
    </xf>
    <xf numFmtId="0" fontId="14" fillId="12" borderId="8" xfId="0" applyFont="1" applyFill="1" applyBorder="1" applyAlignment="1">
      <alignment vertical="top" wrapText="1"/>
    </xf>
    <xf numFmtId="0" fontId="14" fillId="12" borderId="7" xfId="0" applyFont="1" applyFill="1" applyBorder="1" applyAlignment="1">
      <alignment vertical="top" wrapText="1"/>
    </xf>
    <xf numFmtId="0" fontId="14" fillId="12" borderId="44" xfId="0" applyFont="1" applyFill="1" applyBorder="1" applyAlignment="1">
      <alignment vertical="top" wrapText="1"/>
    </xf>
    <xf numFmtId="0" fontId="14" fillId="12" borderId="15" xfId="0" applyFont="1" applyFill="1" applyBorder="1" applyAlignment="1">
      <alignment vertical="top" wrapText="1"/>
    </xf>
    <xf numFmtId="0" fontId="14" fillId="12" borderId="45" xfId="0" applyFont="1" applyFill="1" applyBorder="1" applyAlignment="1">
      <alignment vertical="top" wrapText="1"/>
    </xf>
    <xf numFmtId="0" fontId="14" fillId="12" borderId="1" xfId="0" applyFont="1" applyFill="1" applyBorder="1" applyAlignment="1">
      <alignment horizontal="center" vertical="top"/>
    </xf>
    <xf numFmtId="0" fontId="14" fillId="12" borderId="2" xfId="0" applyFont="1" applyFill="1" applyBorder="1" applyAlignment="1">
      <alignment horizontal="center" vertical="top"/>
    </xf>
    <xf numFmtId="0" fontId="14" fillId="12" borderId="2" xfId="0" applyFont="1" applyFill="1" applyBorder="1" applyAlignment="1">
      <alignment vertical="top"/>
    </xf>
    <xf numFmtId="0" fontId="14" fillId="12" borderId="3" xfId="0" applyFont="1" applyFill="1" applyBorder="1" applyAlignment="1">
      <alignment vertical="top"/>
    </xf>
    <xf numFmtId="0" fontId="14" fillId="12" borderId="7" xfId="0" applyFont="1" applyFill="1" applyBorder="1" applyAlignment="1">
      <alignment horizontal="center" vertical="top"/>
    </xf>
    <xf numFmtId="0" fontId="14" fillId="12" borderId="0" xfId="0" applyFont="1" applyFill="1" applyAlignment="1">
      <alignment horizontal="center" vertical="top"/>
    </xf>
    <xf numFmtId="0" fontId="14" fillId="12" borderId="0" xfId="0" applyFont="1" applyFill="1" applyAlignment="1">
      <alignment vertical="top"/>
    </xf>
    <xf numFmtId="0" fontId="14" fillId="12" borderId="8" xfId="0" applyFont="1" applyFill="1" applyBorder="1" applyAlignment="1">
      <alignment vertical="top"/>
    </xf>
    <xf numFmtId="0" fontId="14" fillId="12" borderId="7" xfId="0" applyFont="1" applyFill="1" applyBorder="1" applyAlignment="1">
      <alignment vertical="top"/>
    </xf>
    <xf numFmtId="0" fontId="14" fillId="12" borderId="44" xfId="0" applyFont="1" applyFill="1" applyBorder="1" applyAlignment="1">
      <alignment vertical="top"/>
    </xf>
    <xf numFmtId="0" fontId="14" fillId="12" borderId="15" xfId="0" applyFont="1" applyFill="1" applyBorder="1" applyAlignment="1">
      <alignment vertical="top"/>
    </xf>
    <xf numFmtId="0" fontId="14" fillId="12" borderId="45" xfId="0" applyFont="1" applyFill="1" applyBorder="1" applyAlignment="1">
      <alignment vertical="top"/>
    </xf>
    <xf numFmtId="0" fontId="12" fillId="5" borderId="1" xfId="0" applyFont="1" applyFill="1" applyBorder="1" applyAlignment="1">
      <alignment vertical="top"/>
    </xf>
    <xf numFmtId="0" fontId="12" fillId="5" borderId="2" xfId="0" applyFont="1" applyFill="1" applyBorder="1" applyAlignment="1">
      <alignment vertical="top"/>
    </xf>
    <xf numFmtId="0" fontId="12" fillId="5" borderId="3" xfId="0" applyFont="1" applyFill="1" applyBorder="1" applyAlignment="1">
      <alignment vertical="top"/>
    </xf>
    <xf numFmtId="0" fontId="12" fillId="5" borderId="7" xfId="0" applyFont="1" applyFill="1" applyBorder="1" applyAlignment="1">
      <alignment vertical="top"/>
    </xf>
    <xf numFmtId="0" fontId="12" fillId="5" borderId="0" xfId="0" applyFont="1" applyFill="1" applyAlignment="1">
      <alignment vertical="top"/>
    </xf>
    <xf numFmtId="0" fontId="12" fillId="5" borderId="8" xfId="0" applyFont="1" applyFill="1" applyBorder="1" applyAlignment="1">
      <alignment vertical="top"/>
    </xf>
    <xf numFmtId="0" fontId="12" fillId="5" borderId="11" xfId="0" applyFont="1" applyFill="1" applyBorder="1" applyAlignment="1">
      <alignment vertical="top"/>
    </xf>
    <xf numFmtId="0" fontId="12" fillId="5" borderId="12" xfId="0" applyFont="1" applyFill="1" applyBorder="1" applyAlignment="1">
      <alignment vertical="top"/>
    </xf>
    <xf numFmtId="0" fontId="12" fillId="5" borderId="13" xfId="0" applyFont="1" applyFill="1" applyBorder="1" applyAlignment="1">
      <alignment vertical="top"/>
    </xf>
    <xf numFmtId="181" fontId="18" fillId="0" borderId="1" xfId="2" applyNumberFormat="1" applyFont="1" applyFill="1" applyBorder="1" applyAlignment="1" applyProtection="1">
      <alignment horizontal="right" shrinkToFit="1"/>
      <protection locked="0"/>
    </xf>
    <xf numFmtId="181" fontId="18" fillId="0" borderId="2" xfId="2" applyNumberFormat="1" applyFont="1" applyFill="1" applyBorder="1" applyAlignment="1" applyProtection="1">
      <alignment horizontal="right" shrinkToFit="1"/>
      <protection locked="0"/>
    </xf>
    <xf numFmtId="181" fontId="18" fillId="0" borderId="7" xfId="2" applyNumberFormat="1" applyFont="1" applyFill="1" applyBorder="1" applyAlignment="1" applyProtection="1">
      <alignment horizontal="right" shrinkToFit="1"/>
      <protection locked="0"/>
    </xf>
    <xf numFmtId="181" fontId="18" fillId="0" borderId="0" xfId="2" applyNumberFormat="1" applyFont="1" applyFill="1" applyBorder="1" applyAlignment="1" applyProtection="1">
      <alignment horizontal="right" shrinkToFit="1"/>
      <protection locked="0"/>
    </xf>
    <xf numFmtId="181" fontId="18" fillId="0" borderId="11" xfId="2" applyNumberFormat="1" applyFont="1" applyFill="1" applyBorder="1" applyAlignment="1" applyProtection="1">
      <alignment horizontal="right" shrinkToFit="1"/>
      <protection locked="0"/>
    </xf>
    <xf numFmtId="181" fontId="18" fillId="0" borderId="12" xfId="2" applyNumberFormat="1" applyFont="1" applyFill="1" applyBorder="1" applyAlignment="1" applyProtection="1">
      <alignment horizontal="right" shrinkToFit="1"/>
      <protection locked="0"/>
    </xf>
    <xf numFmtId="0" fontId="12" fillId="12" borderId="2" xfId="0" applyFont="1" applyFill="1" applyBorder="1" applyAlignment="1">
      <alignment horizontal="left"/>
    </xf>
    <xf numFmtId="0" fontId="12" fillId="12" borderId="3" xfId="0" applyFont="1" applyFill="1" applyBorder="1" applyAlignment="1">
      <alignment horizontal="left"/>
    </xf>
    <xf numFmtId="0" fontId="12" fillId="12" borderId="0" xfId="0" applyFont="1" applyFill="1" applyAlignment="1">
      <alignment horizontal="left"/>
    </xf>
    <xf numFmtId="0" fontId="12" fillId="12" borderId="8" xfId="0" applyFont="1" applyFill="1" applyBorder="1" applyAlignment="1">
      <alignment horizontal="left"/>
    </xf>
    <xf numFmtId="0" fontId="12" fillId="12" borderId="12" xfId="0" applyFont="1" applyFill="1" applyBorder="1" applyAlignment="1">
      <alignment horizontal="left"/>
    </xf>
    <xf numFmtId="0" fontId="12" fillId="12" borderId="13" xfId="0" applyFont="1" applyFill="1" applyBorder="1" applyAlignment="1">
      <alignment horizontal="left"/>
    </xf>
    <xf numFmtId="38" fontId="14" fillId="0" borderId="52" xfId="2" applyFont="1" applyBorder="1" applyAlignment="1" applyProtection="1">
      <alignment horizontal="center" vertical="center" shrinkToFit="1"/>
      <protection locked="0"/>
    </xf>
    <xf numFmtId="38" fontId="14" fillId="0" borderId="53" xfId="2" applyFont="1" applyBorder="1" applyAlignment="1" applyProtection="1">
      <alignment horizontal="center" vertical="center" shrinkToFit="1"/>
      <protection locked="0"/>
    </xf>
    <xf numFmtId="38" fontId="14" fillId="0" borderId="54" xfId="2" applyFont="1" applyBorder="1" applyAlignment="1" applyProtection="1">
      <alignment horizontal="center" vertical="center" shrinkToFit="1"/>
      <protection locked="0"/>
    </xf>
    <xf numFmtId="38" fontId="14" fillId="0" borderId="11" xfId="2" applyFont="1" applyBorder="1" applyAlignment="1" applyProtection="1">
      <alignment horizontal="center" vertical="center" shrinkToFit="1"/>
      <protection locked="0"/>
    </xf>
    <xf numFmtId="38" fontId="14" fillId="0" borderId="12" xfId="2" applyFont="1" applyBorder="1" applyAlignment="1" applyProtection="1">
      <alignment horizontal="center" vertical="center" shrinkToFit="1"/>
      <protection locked="0"/>
    </xf>
    <xf numFmtId="38" fontId="14" fillId="0" borderId="13" xfId="2" applyFont="1" applyBorder="1" applyAlignment="1" applyProtection="1">
      <alignment horizontal="center" vertical="center" shrinkToFit="1"/>
      <protection locked="0"/>
    </xf>
    <xf numFmtId="0" fontId="12" fillId="12" borderId="75" xfId="0" applyFont="1" applyFill="1" applyBorder="1" applyAlignment="1">
      <alignment horizontal="left"/>
    </xf>
    <xf numFmtId="0" fontId="12" fillId="12" borderId="53" xfId="0" applyFont="1" applyFill="1" applyBorder="1" applyAlignment="1">
      <alignment horizontal="left"/>
    </xf>
    <xf numFmtId="0" fontId="12" fillId="12" borderId="25" xfId="0" applyFont="1" applyFill="1" applyBorder="1" applyAlignment="1">
      <alignment horizontal="left"/>
    </xf>
    <xf numFmtId="181" fontId="14" fillId="0" borderId="53" xfId="2" applyNumberFormat="1" applyFont="1" applyBorder="1" applyAlignment="1" applyProtection="1">
      <alignment horizontal="right" shrinkToFit="1"/>
      <protection locked="0"/>
    </xf>
    <xf numFmtId="181" fontId="14" fillId="0" borderId="12" xfId="2" applyNumberFormat="1" applyFont="1" applyBorder="1" applyAlignment="1" applyProtection="1">
      <alignment horizontal="right" shrinkToFit="1"/>
      <protection locked="0"/>
    </xf>
    <xf numFmtId="0" fontId="12" fillId="12" borderId="54" xfId="0" applyFont="1" applyFill="1" applyBorder="1" applyAlignment="1">
      <alignment horizontal="left"/>
    </xf>
    <xf numFmtId="180" fontId="14" fillId="0" borderId="52" xfId="0" applyNumberFormat="1" applyFont="1" applyBorder="1" applyAlignment="1" applyProtection="1">
      <alignment horizontal="right" vertical="center"/>
      <protection locked="0"/>
    </xf>
    <xf numFmtId="180" fontId="14" fillId="0" borderId="53" xfId="0" applyNumberFormat="1" applyFont="1" applyBorder="1" applyAlignment="1" applyProtection="1">
      <alignment horizontal="right" vertical="center"/>
      <protection locked="0"/>
    </xf>
    <xf numFmtId="180" fontId="14" fillId="0" borderId="11" xfId="0" applyNumberFormat="1" applyFont="1" applyBorder="1" applyAlignment="1" applyProtection="1">
      <alignment horizontal="right" vertical="center"/>
      <protection locked="0"/>
    </xf>
    <xf numFmtId="180" fontId="14" fillId="0" borderId="12" xfId="0" applyNumberFormat="1" applyFont="1" applyBorder="1" applyAlignment="1" applyProtection="1">
      <alignment horizontal="right" vertical="center"/>
      <protection locked="0"/>
    </xf>
    <xf numFmtId="0" fontId="32" fillId="0" borderId="7" xfId="0" applyFont="1" applyBorder="1" applyAlignment="1">
      <alignment horizontal="center" vertical="center" wrapText="1"/>
    </xf>
    <xf numFmtId="0" fontId="39" fillId="0" borderId="7" xfId="0" applyFont="1" applyBorder="1" applyAlignment="1">
      <alignment horizontal="center" vertical="center"/>
    </xf>
    <xf numFmtId="0" fontId="12" fillId="12" borderId="10" xfId="0" applyFont="1" applyFill="1" applyBorder="1" applyAlignment="1">
      <alignment vertical="top" wrapText="1"/>
    </xf>
    <xf numFmtId="0" fontId="12" fillId="12" borderId="7" xfId="0" applyFont="1" applyFill="1" applyBorder="1" applyAlignment="1">
      <alignment vertical="top" wrapText="1"/>
    </xf>
    <xf numFmtId="0" fontId="12" fillId="12" borderId="18" xfId="0" applyFont="1" applyFill="1" applyBorder="1" applyAlignment="1">
      <alignment vertical="top" wrapText="1"/>
    </xf>
    <xf numFmtId="0" fontId="12" fillId="12" borderId="9" xfId="0" applyFont="1" applyFill="1" applyBorder="1" applyAlignment="1">
      <alignment horizontal="left"/>
    </xf>
    <xf numFmtId="0" fontId="12" fillId="12" borderId="74" xfId="0" applyFont="1" applyFill="1" applyBorder="1" applyAlignment="1">
      <alignment horizontal="left"/>
    </xf>
    <xf numFmtId="0" fontId="12" fillId="12" borderId="50" xfId="0" applyFont="1" applyFill="1" applyBorder="1" applyAlignment="1">
      <alignment horizontal="left"/>
    </xf>
    <xf numFmtId="181" fontId="14" fillId="0" borderId="0" xfId="2" applyNumberFormat="1" applyFont="1" applyBorder="1" applyAlignment="1" applyProtection="1">
      <alignment horizontal="right" shrinkToFit="1"/>
      <protection locked="0"/>
    </xf>
    <xf numFmtId="181" fontId="14" fillId="0" borderId="50" xfId="2" applyNumberFormat="1" applyFont="1" applyBorder="1" applyAlignment="1" applyProtection="1">
      <alignment horizontal="right" shrinkToFit="1"/>
      <protection locked="0"/>
    </xf>
    <xf numFmtId="0" fontId="12" fillId="12" borderId="51" xfId="0" applyFont="1" applyFill="1" applyBorder="1" applyAlignment="1">
      <alignment horizontal="left"/>
    </xf>
    <xf numFmtId="180" fontId="14" fillId="0" borderId="7" xfId="0" applyNumberFormat="1" applyFont="1" applyBorder="1" applyAlignment="1" applyProtection="1">
      <alignment horizontal="center" vertical="center"/>
      <protection locked="0"/>
    </xf>
    <xf numFmtId="180" fontId="14" fillId="0" borderId="0" xfId="0" applyNumberFormat="1" applyFont="1" applyAlignment="1" applyProtection="1">
      <alignment horizontal="center" vertical="center"/>
      <protection locked="0"/>
    </xf>
    <xf numFmtId="180" fontId="14" fillId="0" borderId="8" xfId="0" applyNumberFormat="1" applyFont="1" applyBorder="1" applyAlignment="1" applyProtection="1">
      <alignment horizontal="center" vertical="center"/>
      <protection locked="0"/>
    </xf>
    <xf numFmtId="38" fontId="14" fillId="0" borderId="65" xfId="2" applyFont="1" applyBorder="1" applyAlignment="1" applyProtection="1">
      <alignment horizontal="center" vertical="center" shrinkToFit="1"/>
      <protection locked="0"/>
    </xf>
    <xf numFmtId="38" fontId="14" fillId="0" borderId="66" xfId="2" applyFont="1" applyBorder="1" applyAlignment="1" applyProtection="1">
      <alignment horizontal="center" vertical="center" shrinkToFit="1"/>
      <protection locked="0"/>
    </xf>
    <xf numFmtId="38" fontId="14" fillId="0" borderId="67" xfId="2" applyFont="1" applyBorder="1" applyAlignment="1" applyProtection="1">
      <alignment horizontal="center" vertical="center" shrinkToFit="1"/>
      <protection locked="0"/>
    </xf>
    <xf numFmtId="38" fontId="14" fillId="0" borderId="68" xfId="2" applyFont="1" applyBorder="1" applyAlignment="1" applyProtection="1">
      <alignment horizontal="center" vertical="center" shrinkToFit="1"/>
      <protection locked="0"/>
    </xf>
    <xf numFmtId="38" fontId="14" fillId="0" borderId="69" xfId="2" applyFont="1" applyBorder="1" applyAlignment="1" applyProtection="1">
      <alignment horizontal="center" vertical="center" shrinkToFit="1"/>
      <protection locked="0"/>
    </xf>
    <xf numFmtId="38" fontId="14" fillId="0" borderId="70" xfId="2" applyFont="1" applyBorder="1" applyAlignment="1" applyProtection="1">
      <alignment horizontal="center" vertical="center" shrinkToFit="1"/>
      <protection locked="0"/>
    </xf>
    <xf numFmtId="49" fontId="14" fillId="0" borderId="65" xfId="0" applyNumberFormat="1" applyFont="1" applyBorder="1" applyAlignment="1" applyProtection="1">
      <alignment horizontal="center" vertical="center"/>
      <protection locked="0"/>
    </xf>
    <xf numFmtId="49" fontId="14" fillId="0" borderId="66" xfId="0" applyNumberFormat="1" applyFont="1" applyBorder="1" applyAlignment="1" applyProtection="1">
      <alignment horizontal="center" vertical="center"/>
      <protection locked="0"/>
    </xf>
    <xf numFmtId="49" fontId="14" fillId="0" borderId="67" xfId="0" applyNumberFormat="1" applyFont="1" applyBorder="1" applyAlignment="1" applyProtection="1">
      <alignment horizontal="center" vertical="center"/>
      <protection locked="0"/>
    </xf>
    <xf numFmtId="49" fontId="14" fillId="0" borderId="68" xfId="0" applyNumberFormat="1" applyFont="1" applyBorder="1" applyAlignment="1" applyProtection="1">
      <alignment horizontal="center" vertical="center"/>
      <protection locked="0"/>
    </xf>
    <xf numFmtId="49" fontId="14" fillId="0" borderId="69" xfId="0" applyNumberFormat="1" applyFont="1" applyBorder="1" applyAlignment="1" applyProtection="1">
      <alignment horizontal="center" vertical="center"/>
      <protection locked="0"/>
    </xf>
    <xf numFmtId="49" fontId="14" fillId="0" borderId="70" xfId="0" applyNumberFormat="1" applyFont="1" applyBorder="1" applyAlignment="1" applyProtection="1">
      <alignment horizontal="center" vertical="center"/>
      <protection locked="0"/>
    </xf>
    <xf numFmtId="38" fontId="14" fillId="0" borderId="49" xfId="2" applyFont="1" applyBorder="1" applyAlignment="1" applyProtection="1">
      <alignment horizontal="center" vertical="center" shrinkToFit="1"/>
      <protection locked="0"/>
    </xf>
    <xf numFmtId="38" fontId="14" fillId="0" borderId="50" xfId="2" applyFont="1" applyBorder="1" applyAlignment="1" applyProtection="1">
      <alignment horizontal="center" vertical="center" shrinkToFit="1"/>
      <protection locked="0"/>
    </xf>
    <xf numFmtId="38" fontId="14" fillId="0" borderId="51" xfId="2" applyFont="1" applyBorder="1" applyAlignment="1" applyProtection="1">
      <alignment horizontal="center" vertical="center" shrinkToFit="1"/>
      <protection locked="0"/>
    </xf>
    <xf numFmtId="0" fontId="12" fillId="12" borderId="65" xfId="0" applyFont="1" applyFill="1" applyBorder="1" applyAlignment="1">
      <alignment horizontal="left"/>
    </xf>
    <xf numFmtId="0" fontId="12" fillId="12" borderId="66" xfId="0" applyFont="1" applyFill="1" applyBorder="1" applyAlignment="1">
      <alignment horizontal="left"/>
    </xf>
    <xf numFmtId="0" fontId="12" fillId="12" borderId="68" xfId="0" applyFont="1" applyFill="1" applyBorder="1" applyAlignment="1">
      <alignment horizontal="left"/>
    </xf>
    <xf numFmtId="0" fontId="12" fillId="12" borderId="69" xfId="0" applyFont="1" applyFill="1" applyBorder="1" applyAlignment="1">
      <alignment horizontal="left"/>
    </xf>
    <xf numFmtId="181" fontId="14" fillId="0" borderId="66" xfId="2" applyNumberFormat="1" applyFont="1" applyBorder="1" applyAlignment="1" applyProtection="1">
      <alignment horizontal="right" shrinkToFit="1"/>
      <protection locked="0"/>
    </xf>
    <xf numFmtId="181" fontId="14" fillId="0" borderId="69" xfId="2" applyNumberFormat="1" applyFont="1" applyBorder="1" applyAlignment="1" applyProtection="1">
      <alignment horizontal="right" shrinkToFit="1"/>
      <protection locked="0"/>
    </xf>
    <xf numFmtId="0" fontId="12" fillId="12" borderId="67" xfId="0" applyFont="1" applyFill="1" applyBorder="1" applyAlignment="1">
      <alignment horizontal="left"/>
    </xf>
    <xf numFmtId="0" fontId="12" fillId="12" borderId="70" xfId="0" applyFont="1" applyFill="1" applyBorder="1" applyAlignment="1">
      <alignment horizontal="left"/>
    </xf>
    <xf numFmtId="180" fontId="14" fillId="0" borderId="65" xfId="0" applyNumberFormat="1" applyFont="1" applyBorder="1" applyAlignment="1" applyProtection="1">
      <alignment horizontal="center" vertical="center"/>
      <protection locked="0"/>
    </xf>
    <xf numFmtId="180" fontId="14" fillId="0" borderId="66" xfId="0" applyNumberFormat="1" applyFont="1" applyBorder="1" applyAlignment="1" applyProtection="1">
      <alignment horizontal="center" vertical="center"/>
      <protection locked="0"/>
    </xf>
    <xf numFmtId="180" fontId="14" fillId="0" borderId="67" xfId="0" applyNumberFormat="1" applyFont="1" applyBorder="1" applyAlignment="1" applyProtection="1">
      <alignment horizontal="center" vertical="center"/>
      <protection locked="0"/>
    </xf>
    <xf numFmtId="180" fontId="14" fillId="0" borderId="68" xfId="0" applyNumberFormat="1" applyFont="1" applyBorder="1" applyAlignment="1" applyProtection="1">
      <alignment horizontal="center" vertical="center"/>
      <protection locked="0"/>
    </xf>
    <xf numFmtId="180" fontId="14" fillId="0" borderId="69" xfId="0" applyNumberFormat="1" applyFont="1" applyBorder="1" applyAlignment="1" applyProtection="1">
      <alignment horizontal="center" vertical="center"/>
      <protection locked="0"/>
    </xf>
    <xf numFmtId="180" fontId="14" fillId="0" borderId="70" xfId="0" applyNumberFormat="1" applyFont="1" applyBorder="1" applyAlignment="1" applyProtection="1">
      <alignment horizontal="center" vertical="center"/>
      <protection locked="0"/>
    </xf>
    <xf numFmtId="38" fontId="14" fillId="0" borderId="52" xfId="2" applyFont="1" applyBorder="1" applyAlignment="1" applyProtection="1">
      <alignment horizontal="right" vertical="center"/>
      <protection locked="0"/>
    </xf>
    <xf numFmtId="38" fontId="14" fillId="0" borderId="53" xfId="2" applyFont="1" applyBorder="1" applyAlignment="1" applyProtection="1">
      <alignment horizontal="right" vertical="center"/>
      <protection locked="0"/>
    </xf>
    <xf numFmtId="38" fontId="14" fillId="0" borderId="11" xfId="2" applyFont="1" applyBorder="1" applyAlignment="1" applyProtection="1">
      <alignment horizontal="right" vertical="center"/>
      <protection locked="0"/>
    </xf>
    <xf numFmtId="38" fontId="14" fillId="0" borderId="12" xfId="2" applyFont="1" applyBorder="1" applyAlignment="1" applyProtection="1">
      <alignment horizontal="right" vertical="center"/>
      <protection locked="0"/>
    </xf>
    <xf numFmtId="49" fontId="14" fillId="0" borderId="7" xfId="0" applyNumberFormat="1" applyFont="1" applyBorder="1" applyAlignment="1" applyProtection="1">
      <alignment horizontal="center" vertical="center"/>
      <protection locked="0"/>
    </xf>
    <xf numFmtId="49" fontId="14" fillId="0" borderId="0" xfId="0" applyNumberFormat="1" applyFont="1" applyAlignment="1" applyProtection="1">
      <alignment horizontal="center" vertical="center"/>
      <protection locked="0"/>
    </xf>
    <xf numFmtId="49" fontId="14" fillId="0" borderId="8" xfId="0" applyNumberFormat="1" applyFont="1" applyBorder="1" applyAlignment="1" applyProtection="1">
      <alignment horizontal="center" vertical="center"/>
      <protection locked="0"/>
    </xf>
    <xf numFmtId="180" fontId="14" fillId="0" borderId="7" xfId="0" applyNumberFormat="1" applyFont="1" applyBorder="1" applyAlignment="1" applyProtection="1">
      <alignment horizontal="right" vertical="center"/>
      <protection locked="0"/>
    </xf>
    <xf numFmtId="180" fontId="14" fillId="0" borderId="0" xfId="0" applyNumberFormat="1" applyFont="1" applyAlignment="1" applyProtection="1">
      <alignment horizontal="right" vertical="center"/>
      <protection locked="0"/>
    </xf>
    <xf numFmtId="180" fontId="14" fillId="0" borderId="49" xfId="0" applyNumberFormat="1" applyFont="1" applyBorder="1" applyAlignment="1" applyProtection="1">
      <alignment horizontal="right" vertical="center"/>
      <protection locked="0"/>
    </xf>
    <xf numFmtId="180" fontId="14" fillId="0" borderId="50" xfId="0" applyNumberFormat="1" applyFont="1" applyBorder="1" applyAlignment="1" applyProtection="1">
      <alignment horizontal="right" vertical="center"/>
      <protection locked="0"/>
    </xf>
    <xf numFmtId="38" fontId="14" fillId="0" borderId="7" xfId="2" applyFont="1" applyBorder="1" applyAlignment="1" applyProtection="1">
      <alignment horizontal="center" vertical="center" shrinkToFit="1"/>
      <protection locked="0"/>
    </xf>
    <xf numFmtId="38" fontId="14" fillId="0" borderId="0" xfId="2" applyFont="1" applyBorder="1" applyAlignment="1" applyProtection="1">
      <alignment horizontal="center" vertical="center" shrinkToFit="1"/>
      <protection locked="0"/>
    </xf>
    <xf numFmtId="38" fontId="14" fillId="0" borderId="8" xfId="2" applyFont="1" applyBorder="1" applyAlignment="1" applyProtection="1">
      <alignment horizontal="center" vertical="center" shrinkToFit="1"/>
      <protection locked="0"/>
    </xf>
    <xf numFmtId="38" fontId="14" fillId="0" borderId="49" xfId="2" applyFont="1" applyBorder="1" applyAlignment="1" applyProtection="1">
      <alignment horizontal="right" vertical="center"/>
      <protection locked="0"/>
    </xf>
    <xf numFmtId="38" fontId="14" fillId="0" borderId="50" xfId="2" applyFont="1" applyBorder="1" applyAlignment="1" applyProtection="1">
      <alignment horizontal="right" vertical="center"/>
      <protection locked="0"/>
    </xf>
    <xf numFmtId="0" fontId="12" fillId="12" borderId="49" xfId="0" applyFont="1" applyFill="1" applyBorder="1" applyAlignment="1">
      <alignment horizontal="left"/>
    </xf>
    <xf numFmtId="0" fontId="12" fillId="12" borderId="0" xfId="0" quotePrefix="1" applyFont="1" applyFill="1" applyAlignment="1">
      <alignment horizontal="left" vertical="top" wrapText="1"/>
    </xf>
    <xf numFmtId="0" fontId="12" fillId="12" borderId="10" xfId="0" quotePrefix="1" applyFont="1" applyFill="1" applyBorder="1" applyAlignment="1">
      <alignment horizontal="left" vertical="top" wrapText="1"/>
    </xf>
    <xf numFmtId="0" fontId="12" fillId="12" borderId="11" xfId="0" quotePrefix="1" applyFont="1" applyFill="1" applyBorder="1" applyAlignment="1">
      <alignment horizontal="left" vertical="top" wrapText="1"/>
    </xf>
    <xf numFmtId="0" fontId="12" fillId="12" borderId="12" xfId="0" quotePrefix="1" applyFont="1" applyFill="1" applyBorder="1" applyAlignment="1">
      <alignment horizontal="left" vertical="top" wrapText="1"/>
    </xf>
    <xf numFmtId="0" fontId="12" fillId="12" borderId="18" xfId="0" quotePrefix="1" applyFont="1" applyFill="1" applyBorder="1" applyAlignment="1">
      <alignment horizontal="left" vertical="top" wrapText="1"/>
    </xf>
    <xf numFmtId="181" fontId="18" fillId="6" borderId="9" xfId="2" applyNumberFormat="1" applyFont="1" applyFill="1" applyBorder="1" applyAlignment="1">
      <alignment horizontal="right" shrinkToFit="1"/>
    </xf>
    <xf numFmtId="181" fontId="18" fillId="6" borderId="0" xfId="2" applyNumberFormat="1" applyFont="1" applyFill="1" applyBorder="1" applyAlignment="1">
      <alignment horizontal="right" shrinkToFit="1"/>
    </xf>
    <xf numFmtId="181" fontId="18" fillId="6" borderId="0" xfId="2" applyNumberFormat="1" applyFont="1" applyFill="1" applyAlignment="1">
      <alignment horizontal="right" shrinkToFit="1"/>
    </xf>
    <xf numFmtId="181" fontId="18" fillId="0" borderId="7" xfId="2" applyNumberFormat="1" applyFont="1" applyBorder="1" applyAlignment="1" applyProtection="1">
      <alignment horizontal="right" shrinkToFit="1"/>
      <protection locked="0"/>
    </xf>
    <xf numFmtId="181" fontId="18" fillId="0" borderId="0" xfId="2" applyNumberFormat="1" applyFont="1" applyBorder="1" applyAlignment="1" applyProtection="1">
      <alignment horizontal="right" shrinkToFit="1"/>
      <protection locked="0"/>
    </xf>
    <xf numFmtId="181" fontId="18" fillId="6" borderId="7" xfId="2" applyNumberFormat="1" applyFont="1" applyFill="1" applyBorder="1" applyAlignment="1">
      <alignment horizontal="right" shrinkToFit="1"/>
    </xf>
    <xf numFmtId="181" fontId="18" fillId="6" borderId="11" xfId="2" applyNumberFormat="1" applyFont="1" applyFill="1" applyBorder="1" applyAlignment="1">
      <alignment horizontal="right" shrinkToFit="1"/>
    </xf>
    <xf numFmtId="181" fontId="18" fillId="6" borderId="12" xfId="2" applyNumberFormat="1" applyFont="1" applyFill="1" applyBorder="1" applyAlignment="1">
      <alignment horizontal="right" shrinkToFit="1"/>
    </xf>
    <xf numFmtId="38" fontId="14" fillId="0" borderId="7" xfId="2" applyFont="1" applyBorder="1" applyAlignment="1" applyProtection="1">
      <alignment horizontal="right" vertical="center"/>
      <protection locked="0"/>
    </xf>
    <xf numFmtId="38" fontId="14" fillId="0" borderId="0" xfId="2" applyFont="1" applyAlignment="1" applyProtection="1">
      <alignment horizontal="right" vertical="center"/>
      <protection locked="0"/>
    </xf>
    <xf numFmtId="0" fontId="12" fillId="12" borderId="80" xfId="0" applyFont="1" applyFill="1" applyBorder="1" applyAlignment="1">
      <alignment horizontal="left"/>
    </xf>
    <xf numFmtId="0" fontId="12" fillId="12" borderId="79" xfId="0" applyFont="1" applyFill="1" applyBorder="1" applyAlignment="1">
      <alignment horizontal="left"/>
    </xf>
    <xf numFmtId="180" fontId="14" fillId="0" borderId="1" xfId="0" applyNumberFormat="1" applyFont="1" applyBorder="1" applyAlignment="1" applyProtection="1">
      <alignment horizontal="right" vertical="center"/>
      <protection locked="0"/>
    </xf>
    <xf numFmtId="180" fontId="14" fillId="0" borderId="2" xfId="0" applyNumberFormat="1" applyFont="1" applyBorder="1" applyAlignment="1" applyProtection="1">
      <alignment horizontal="right" vertical="center"/>
      <protection locked="0"/>
    </xf>
    <xf numFmtId="38" fontId="14" fillId="0" borderId="1" xfId="2" applyFont="1" applyBorder="1" applyAlignment="1" applyProtection="1">
      <alignment horizontal="center" vertical="center" shrinkToFit="1"/>
      <protection locked="0"/>
    </xf>
    <xf numFmtId="38" fontId="14" fillId="0" borderId="2" xfId="2" applyFont="1" applyBorder="1" applyAlignment="1" applyProtection="1">
      <alignment horizontal="center" vertical="center" shrinkToFit="1"/>
      <protection locked="0"/>
    </xf>
    <xf numFmtId="38" fontId="14" fillId="0" borderId="3" xfId="2" applyFont="1" applyBorder="1" applyAlignment="1" applyProtection="1">
      <alignment horizontal="center" vertical="center" shrinkToFit="1"/>
      <protection locked="0"/>
    </xf>
    <xf numFmtId="49" fontId="14" fillId="0" borderId="1" xfId="0" applyNumberFormat="1" applyFont="1" applyBorder="1" applyAlignment="1" applyProtection="1">
      <alignment horizontal="center" vertical="center"/>
      <protection locked="0"/>
    </xf>
    <xf numFmtId="0" fontId="12" fillId="12" borderId="19" xfId="0" applyFont="1" applyFill="1" applyBorder="1" applyAlignment="1">
      <alignment horizontal="left"/>
    </xf>
    <xf numFmtId="181" fontId="14" fillId="0" borderId="2" xfId="2" applyNumberFormat="1" applyFont="1" applyBorder="1" applyAlignment="1" applyProtection="1">
      <alignment horizontal="right" shrinkToFit="1"/>
      <protection locked="0"/>
    </xf>
    <xf numFmtId="0" fontId="12" fillId="12" borderId="17" xfId="0" applyFont="1" applyFill="1" applyBorder="1" applyAlignment="1">
      <alignment vertical="top" wrapText="1"/>
    </xf>
    <xf numFmtId="181" fontId="18" fillId="6" borderId="19" xfId="2" applyNumberFormat="1" applyFont="1" applyFill="1" applyBorder="1" applyAlignment="1">
      <alignment horizontal="right" shrinkToFit="1"/>
    </xf>
    <xf numFmtId="181" fontId="18" fillId="6" borderId="2" xfId="2" applyNumberFormat="1" applyFont="1" applyFill="1" applyBorder="1" applyAlignment="1">
      <alignment horizontal="right" shrinkToFit="1"/>
    </xf>
    <xf numFmtId="181" fontId="18" fillId="6" borderId="25" xfId="2" applyNumberFormat="1" applyFont="1" applyFill="1" applyBorder="1" applyAlignment="1">
      <alignment horizontal="right" shrinkToFit="1"/>
    </xf>
    <xf numFmtId="181" fontId="18" fillId="0" borderId="1" xfId="2" applyNumberFormat="1" applyFont="1" applyBorder="1" applyAlignment="1" applyProtection="1">
      <alignment horizontal="right" shrinkToFit="1"/>
      <protection locked="0"/>
    </xf>
    <xf numFmtId="181" fontId="18" fillId="0" borderId="2" xfId="2" applyNumberFormat="1" applyFont="1" applyBorder="1" applyAlignment="1" applyProtection="1">
      <alignment horizontal="right" shrinkToFit="1"/>
      <protection locked="0"/>
    </xf>
    <xf numFmtId="38" fontId="14" fillId="0" borderId="62" xfId="2" applyFont="1" applyBorder="1" applyAlignment="1" applyProtection="1">
      <alignment horizontal="center" vertical="center" shrinkToFit="1"/>
      <protection locked="0"/>
    </xf>
    <xf numFmtId="38" fontId="14" fillId="0" borderId="63" xfId="2" applyFont="1" applyBorder="1" applyAlignment="1" applyProtection="1">
      <alignment horizontal="center" vertical="center" shrinkToFit="1"/>
      <protection locked="0"/>
    </xf>
    <xf numFmtId="38" fontId="14" fillId="0" borderId="64" xfId="2" applyFont="1" applyBorder="1" applyAlignment="1" applyProtection="1">
      <alignment horizontal="center" vertical="center" shrinkToFit="1"/>
      <protection locked="0"/>
    </xf>
    <xf numFmtId="180" fontId="14" fillId="0" borderId="62" xfId="0" applyNumberFormat="1" applyFont="1" applyBorder="1" applyAlignment="1" applyProtection="1">
      <alignment horizontal="center" vertical="center"/>
      <protection locked="0"/>
    </xf>
    <xf numFmtId="180" fontId="14" fillId="0" borderId="63" xfId="0" applyNumberFormat="1" applyFont="1" applyBorder="1" applyAlignment="1" applyProtection="1">
      <alignment horizontal="center" vertical="center"/>
      <protection locked="0"/>
    </xf>
    <xf numFmtId="180" fontId="14" fillId="0" borderId="64" xfId="0" applyNumberFormat="1" applyFont="1" applyBorder="1" applyAlignment="1" applyProtection="1">
      <alignment horizontal="center" vertical="center"/>
      <protection locked="0"/>
    </xf>
    <xf numFmtId="0" fontId="12" fillId="12" borderId="63" xfId="0" applyFont="1" applyFill="1" applyBorder="1" applyAlignment="1">
      <alignment horizontal="left"/>
    </xf>
    <xf numFmtId="0" fontId="12" fillId="12" borderId="64" xfId="0" applyFont="1" applyFill="1" applyBorder="1" applyAlignment="1">
      <alignment horizontal="left"/>
    </xf>
    <xf numFmtId="49" fontId="14" fillId="0" borderId="62" xfId="0" applyNumberFormat="1" applyFont="1" applyBorder="1" applyAlignment="1" applyProtection="1">
      <alignment horizontal="center" vertical="center"/>
      <protection locked="0"/>
    </xf>
    <xf numFmtId="49" fontId="14" fillId="0" borderId="63" xfId="0" applyNumberFormat="1" applyFont="1" applyBorder="1" applyAlignment="1" applyProtection="1">
      <alignment horizontal="center" vertical="center"/>
      <protection locked="0"/>
    </xf>
    <xf numFmtId="49" fontId="14" fillId="0" borderId="64" xfId="0" applyNumberFormat="1" applyFont="1" applyBorder="1" applyAlignment="1" applyProtection="1">
      <alignment horizontal="center" vertical="center"/>
      <protection locked="0"/>
    </xf>
    <xf numFmtId="181" fontId="14" fillId="0" borderId="63" xfId="2" applyNumberFormat="1" applyFont="1" applyBorder="1" applyAlignment="1" applyProtection="1">
      <alignment horizontal="right" shrinkToFit="1"/>
      <protection locked="0"/>
    </xf>
    <xf numFmtId="38" fontId="14" fillId="0" borderId="46" xfId="2" applyFont="1" applyBorder="1" applyAlignment="1" applyProtection="1">
      <alignment horizontal="center" vertical="center" shrinkToFit="1"/>
      <protection locked="0"/>
    </xf>
    <xf numFmtId="38" fontId="14" fillId="0" borderId="5" xfId="2" applyFont="1" applyBorder="1" applyAlignment="1" applyProtection="1">
      <alignment horizontal="center" vertical="center" shrinkToFit="1"/>
      <protection locked="0"/>
    </xf>
    <xf numFmtId="38" fontId="14" fillId="0" borderId="47" xfId="2" applyFont="1" applyBorder="1" applyAlignment="1" applyProtection="1">
      <alignment horizontal="center" vertical="center" shrinkToFit="1"/>
      <protection locked="0"/>
    </xf>
    <xf numFmtId="49" fontId="14" fillId="0" borderId="46" xfId="0" applyNumberFormat="1" applyFont="1" applyBorder="1" applyAlignment="1" applyProtection="1">
      <alignment horizontal="center" vertical="center"/>
      <protection locked="0"/>
    </xf>
    <xf numFmtId="49" fontId="14" fillId="0" borderId="5" xfId="0" applyNumberFormat="1" applyFont="1" applyBorder="1" applyAlignment="1" applyProtection="1">
      <alignment horizontal="center" vertical="center"/>
      <protection locked="0"/>
    </xf>
    <xf numFmtId="49" fontId="14" fillId="0" borderId="47" xfId="0" applyNumberFormat="1" applyFont="1" applyBorder="1" applyAlignment="1" applyProtection="1">
      <alignment horizontal="center" vertical="center"/>
      <protection locked="0"/>
    </xf>
    <xf numFmtId="0" fontId="17" fillId="12" borderId="1" xfId="0" quotePrefix="1" applyFont="1" applyFill="1" applyBorder="1" applyAlignment="1">
      <alignment horizontal="left" vertical="top" wrapText="1"/>
    </xf>
    <xf numFmtId="0" fontId="17" fillId="12" borderId="2" xfId="0" quotePrefix="1" applyFont="1" applyFill="1" applyBorder="1" applyAlignment="1">
      <alignment horizontal="left" vertical="top" wrapText="1"/>
    </xf>
    <xf numFmtId="0" fontId="17" fillId="12" borderId="3" xfId="0" quotePrefix="1" applyFont="1" applyFill="1" applyBorder="1" applyAlignment="1">
      <alignment horizontal="left" vertical="top" wrapText="1"/>
    </xf>
    <xf numFmtId="0" fontId="17" fillId="12" borderId="7" xfId="0" quotePrefix="1" applyFont="1" applyFill="1" applyBorder="1" applyAlignment="1">
      <alignment horizontal="left" vertical="top" wrapText="1"/>
    </xf>
    <xf numFmtId="0" fontId="17" fillId="12" borderId="0" xfId="0" quotePrefix="1" applyFont="1" applyFill="1" applyAlignment="1">
      <alignment horizontal="left" vertical="top" wrapText="1"/>
    </xf>
    <xf numFmtId="0" fontId="17" fillId="12" borderId="8" xfId="0" quotePrefix="1" applyFont="1" applyFill="1" applyBorder="1" applyAlignment="1">
      <alignment horizontal="left" vertical="top" wrapText="1"/>
    </xf>
    <xf numFmtId="0" fontId="17" fillId="12" borderId="44" xfId="0" quotePrefix="1" applyFont="1" applyFill="1" applyBorder="1" applyAlignment="1">
      <alignment horizontal="left" vertical="top" wrapText="1"/>
    </xf>
    <xf numFmtId="0" fontId="17" fillId="12" borderId="15" xfId="0" quotePrefix="1" applyFont="1" applyFill="1" applyBorder="1" applyAlignment="1">
      <alignment horizontal="left" vertical="top" wrapText="1"/>
    </xf>
    <xf numFmtId="0" fontId="17" fillId="12" borderId="45" xfId="0" quotePrefix="1" applyFont="1" applyFill="1" applyBorder="1" applyAlignment="1">
      <alignment horizontal="left" vertical="top" wrapText="1"/>
    </xf>
    <xf numFmtId="0" fontId="17" fillId="12" borderId="1"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3" xfId="0" applyFont="1" applyFill="1" applyBorder="1" applyAlignment="1">
      <alignment horizontal="center" vertical="center" wrapText="1"/>
    </xf>
    <xf numFmtId="0" fontId="17" fillId="12" borderId="7" xfId="0" applyFont="1" applyFill="1" applyBorder="1" applyAlignment="1">
      <alignment horizontal="center" vertical="center" wrapText="1"/>
    </xf>
    <xf numFmtId="0" fontId="17" fillId="12" borderId="0" xfId="0" applyFont="1" applyFill="1" applyAlignment="1">
      <alignment horizontal="center" vertical="center" wrapText="1"/>
    </xf>
    <xf numFmtId="0" fontId="17" fillId="12" borderId="8" xfId="0" applyFont="1" applyFill="1" applyBorder="1" applyAlignment="1">
      <alignment horizontal="center" vertical="center" wrapText="1"/>
    </xf>
    <xf numFmtId="0" fontId="17" fillId="12" borderId="11" xfId="0" applyFont="1" applyFill="1" applyBorder="1" applyAlignment="1">
      <alignment horizontal="center" vertical="center" wrapText="1"/>
    </xf>
    <xf numFmtId="0" fontId="17" fillId="12" borderId="12" xfId="0" applyFont="1" applyFill="1" applyBorder="1" applyAlignment="1">
      <alignment horizontal="center" vertical="center" wrapText="1"/>
    </xf>
    <xf numFmtId="0" fontId="17" fillId="12" borderId="13" xfId="0" applyFont="1" applyFill="1" applyBorder="1" applyAlignment="1">
      <alignment horizontal="center" vertical="center" wrapText="1"/>
    </xf>
    <xf numFmtId="0" fontId="17" fillId="12" borderId="1" xfId="0" applyFont="1" applyFill="1" applyBorder="1" applyAlignment="1">
      <alignment horizontal="left" vertical="top" wrapText="1"/>
    </xf>
    <xf numFmtId="0" fontId="17" fillId="12" borderId="2" xfId="0" applyFont="1" applyFill="1" applyBorder="1" applyAlignment="1">
      <alignment horizontal="left" vertical="top" wrapText="1"/>
    </xf>
    <xf numFmtId="0" fontId="17" fillId="12" borderId="3" xfId="0" applyFont="1" applyFill="1" applyBorder="1" applyAlignment="1">
      <alignment horizontal="left" vertical="top" wrapText="1"/>
    </xf>
    <xf numFmtId="0" fontId="17" fillId="12" borderId="7" xfId="0" applyFont="1" applyFill="1" applyBorder="1" applyAlignment="1">
      <alignment horizontal="left" vertical="top" wrapText="1"/>
    </xf>
    <xf numFmtId="0" fontId="17" fillId="12" borderId="0" xfId="0" applyFont="1" applyFill="1" applyAlignment="1">
      <alignment horizontal="left" vertical="top" wrapText="1"/>
    </xf>
    <xf numFmtId="0" fontId="17" fillId="12" borderId="8" xfId="0" applyFont="1" applyFill="1" applyBorder="1" applyAlignment="1">
      <alignment horizontal="left" vertical="top" wrapText="1"/>
    </xf>
    <xf numFmtId="0" fontId="17" fillId="12" borderId="44" xfId="0" applyFont="1" applyFill="1" applyBorder="1" applyAlignment="1">
      <alignment horizontal="left" vertical="top" wrapText="1"/>
    </xf>
    <xf numFmtId="0" fontId="17" fillId="12" borderId="15" xfId="0" applyFont="1" applyFill="1" applyBorder="1" applyAlignment="1">
      <alignment horizontal="left" vertical="top" wrapText="1"/>
    </xf>
    <xf numFmtId="0" fontId="17" fillId="12" borderId="45" xfId="0" applyFont="1" applyFill="1" applyBorder="1" applyAlignment="1">
      <alignment horizontal="left" vertical="top" wrapText="1"/>
    </xf>
    <xf numFmtId="0" fontId="17" fillId="12" borderId="1" xfId="0" applyFont="1" applyFill="1" applyBorder="1" applyAlignment="1">
      <alignment horizontal="center" vertical="top" wrapText="1"/>
    </xf>
    <xf numFmtId="0" fontId="17" fillId="12" borderId="2" xfId="0" applyFont="1" applyFill="1" applyBorder="1" applyAlignment="1">
      <alignment horizontal="center" vertical="top" wrapText="1"/>
    </xf>
    <xf numFmtId="0" fontId="17" fillId="12" borderId="3" xfId="0" applyFont="1" applyFill="1" applyBorder="1" applyAlignment="1">
      <alignment horizontal="center" vertical="top" wrapText="1"/>
    </xf>
    <xf numFmtId="0" fontId="17" fillId="12" borderId="7" xfId="0" applyFont="1" applyFill="1" applyBorder="1" applyAlignment="1">
      <alignment horizontal="center" vertical="top" wrapText="1"/>
    </xf>
    <xf numFmtId="0" fontId="17" fillId="12" borderId="0" xfId="0" applyFont="1" applyFill="1" applyAlignment="1">
      <alignment horizontal="center" vertical="top" wrapText="1"/>
    </xf>
    <xf numFmtId="0" fontId="17" fillId="12" borderId="8" xfId="0" applyFont="1" applyFill="1" applyBorder="1" applyAlignment="1">
      <alignment horizontal="center" vertical="top" wrapText="1"/>
    </xf>
    <xf numFmtId="0" fontId="17" fillId="12" borderId="44" xfId="0" applyFont="1" applyFill="1" applyBorder="1" applyAlignment="1">
      <alignment horizontal="center" vertical="top" wrapText="1"/>
    </xf>
    <xf numFmtId="0" fontId="17" fillId="12" borderId="15" xfId="0" applyFont="1" applyFill="1" applyBorder="1" applyAlignment="1">
      <alignment horizontal="center" vertical="top" wrapText="1"/>
    </xf>
    <xf numFmtId="0" fontId="17" fillId="12" borderId="45" xfId="0" applyFont="1" applyFill="1" applyBorder="1" applyAlignment="1">
      <alignment horizontal="center" vertical="top" wrapText="1"/>
    </xf>
    <xf numFmtId="0" fontId="17" fillId="12" borderId="1" xfId="0" applyFont="1" applyFill="1" applyBorder="1" applyAlignment="1">
      <alignment horizontal="center" vertical="top"/>
    </xf>
    <xf numFmtId="0" fontId="17" fillId="12" borderId="2" xfId="0" applyFont="1" applyFill="1" applyBorder="1" applyAlignment="1">
      <alignment horizontal="center" vertical="top"/>
    </xf>
    <xf numFmtId="0" fontId="17" fillId="12" borderId="3" xfId="0" applyFont="1" applyFill="1" applyBorder="1" applyAlignment="1">
      <alignment horizontal="center" vertical="top"/>
    </xf>
    <xf numFmtId="0" fontId="17" fillId="12" borderId="7" xfId="0" applyFont="1" applyFill="1" applyBorder="1" applyAlignment="1">
      <alignment horizontal="center" vertical="top"/>
    </xf>
    <xf numFmtId="0" fontId="17" fillId="12" borderId="0" xfId="0" applyFont="1" applyFill="1" applyAlignment="1">
      <alignment horizontal="center" vertical="top"/>
    </xf>
    <xf numFmtId="0" fontId="17" fillId="12" borderId="8" xfId="0" applyFont="1" applyFill="1" applyBorder="1" applyAlignment="1">
      <alignment horizontal="center" vertical="top"/>
    </xf>
    <xf numFmtId="0" fontId="17" fillId="12" borderId="44" xfId="0" applyFont="1" applyFill="1" applyBorder="1" applyAlignment="1">
      <alignment horizontal="center" vertical="top"/>
    </xf>
    <xf numFmtId="0" fontId="17" fillId="12" borderId="15" xfId="0" applyFont="1" applyFill="1" applyBorder="1" applyAlignment="1">
      <alignment horizontal="center" vertical="top"/>
    </xf>
    <xf numFmtId="0" fontId="17" fillId="12" borderId="45" xfId="0" applyFont="1" applyFill="1" applyBorder="1" applyAlignment="1">
      <alignment horizontal="center" vertical="top"/>
    </xf>
    <xf numFmtId="0" fontId="66" fillId="12" borderId="1" xfId="0" quotePrefix="1" applyFont="1" applyFill="1" applyBorder="1" applyAlignment="1">
      <alignment horizontal="left" vertical="top" wrapText="1"/>
    </xf>
    <xf numFmtId="0" fontId="66" fillId="12" borderId="2" xfId="0" quotePrefix="1" applyFont="1" applyFill="1" applyBorder="1" applyAlignment="1">
      <alignment horizontal="left" vertical="top" wrapText="1"/>
    </xf>
    <xf numFmtId="0" fontId="66" fillId="12" borderId="3" xfId="0" quotePrefix="1" applyFont="1" applyFill="1" applyBorder="1" applyAlignment="1">
      <alignment horizontal="left" vertical="top" wrapText="1"/>
    </xf>
    <xf numFmtId="0" fontId="66" fillId="12" borderId="11" xfId="0" quotePrefix="1" applyFont="1" applyFill="1" applyBorder="1" applyAlignment="1">
      <alignment horizontal="left" vertical="top" wrapText="1"/>
    </xf>
    <xf numFmtId="0" fontId="66" fillId="12" borderId="12" xfId="0" quotePrefix="1" applyFont="1" applyFill="1" applyBorder="1" applyAlignment="1">
      <alignment horizontal="left" vertical="top" wrapText="1"/>
    </xf>
    <xf numFmtId="0" fontId="66" fillId="12" borderId="13" xfId="0" quotePrefix="1" applyFont="1" applyFill="1" applyBorder="1" applyAlignment="1">
      <alignment horizontal="left" vertical="top" wrapText="1"/>
    </xf>
    <xf numFmtId="0" fontId="66" fillId="12" borderId="1" xfId="0" quotePrefix="1" applyFont="1" applyFill="1" applyBorder="1" applyAlignment="1">
      <alignment horizontal="left" vertical="top" wrapText="1" shrinkToFit="1"/>
    </xf>
    <xf numFmtId="0" fontId="66" fillId="12" borderId="2" xfId="0" quotePrefix="1" applyFont="1" applyFill="1" applyBorder="1" applyAlignment="1">
      <alignment horizontal="left" vertical="top" wrapText="1" shrinkToFit="1"/>
    </xf>
    <xf numFmtId="0" fontId="66" fillId="12" borderId="3" xfId="0" quotePrefix="1" applyFont="1" applyFill="1" applyBorder="1" applyAlignment="1">
      <alignment horizontal="left" vertical="top" wrapText="1" shrinkToFit="1"/>
    </xf>
    <xf numFmtId="0" fontId="66" fillId="12" borderId="11" xfId="0" quotePrefix="1" applyFont="1" applyFill="1" applyBorder="1" applyAlignment="1">
      <alignment horizontal="left" vertical="top" wrapText="1" shrinkToFit="1"/>
    </xf>
    <xf numFmtId="0" fontId="66" fillId="12" borderId="12" xfId="0" quotePrefix="1" applyFont="1" applyFill="1" applyBorder="1" applyAlignment="1">
      <alignment horizontal="left" vertical="top" wrapText="1" shrinkToFit="1"/>
    </xf>
    <xf numFmtId="0" fontId="66" fillId="12" borderId="13" xfId="0" quotePrefix="1" applyFont="1" applyFill="1" applyBorder="1" applyAlignment="1">
      <alignment horizontal="left" vertical="top" wrapText="1" shrinkToFit="1"/>
    </xf>
    <xf numFmtId="0" fontId="17" fillId="12" borderId="1" xfId="0" quotePrefix="1" applyFont="1" applyFill="1" applyBorder="1" applyAlignment="1">
      <alignment horizontal="center" vertical="top" wrapText="1"/>
    </xf>
    <xf numFmtId="0" fontId="17" fillId="12" borderId="2" xfId="0" quotePrefix="1" applyFont="1" applyFill="1" applyBorder="1" applyAlignment="1">
      <alignment horizontal="center" vertical="top" wrapText="1"/>
    </xf>
    <xf numFmtId="0" fontId="17" fillId="12" borderId="3" xfId="0" quotePrefix="1" applyFont="1" applyFill="1" applyBorder="1" applyAlignment="1">
      <alignment horizontal="center" vertical="top" wrapText="1"/>
    </xf>
    <xf numFmtId="0" fontId="17" fillId="12" borderId="7" xfId="0" quotePrefix="1" applyFont="1" applyFill="1" applyBorder="1" applyAlignment="1">
      <alignment horizontal="center" vertical="top" wrapText="1"/>
    </xf>
    <xf numFmtId="0" fontId="17" fillId="12" borderId="0" xfId="0" quotePrefix="1" applyFont="1" applyFill="1" applyAlignment="1">
      <alignment horizontal="center" vertical="top" wrapText="1"/>
    </xf>
    <xf numFmtId="0" fontId="17" fillId="12" borderId="8" xfId="0" quotePrefix="1" applyFont="1" applyFill="1" applyBorder="1" applyAlignment="1">
      <alignment horizontal="center" vertical="top" wrapText="1"/>
    </xf>
    <xf numFmtId="0" fontId="17" fillId="12" borderId="44" xfId="0" quotePrefix="1" applyFont="1" applyFill="1" applyBorder="1" applyAlignment="1">
      <alignment horizontal="center" vertical="top" wrapText="1"/>
    </xf>
    <xf numFmtId="0" fontId="17" fillId="12" borderId="15" xfId="0" quotePrefix="1" applyFont="1" applyFill="1" applyBorder="1" applyAlignment="1">
      <alignment horizontal="center" vertical="top" wrapText="1"/>
    </xf>
    <xf numFmtId="0" fontId="17" fillId="12" borderId="45" xfId="0" quotePrefix="1" applyFont="1" applyFill="1" applyBorder="1" applyAlignment="1">
      <alignment horizontal="center" vertical="top" wrapText="1"/>
    </xf>
    <xf numFmtId="180" fontId="14" fillId="0" borderId="46" xfId="0" applyNumberFormat="1" applyFont="1" applyBorder="1" applyAlignment="1" applyProtection="1">
      <alignment horizontal="center" vertical="center"/>
      <protection locked="0"/>
    </xf>
    <xf numFmtId="180" fontId="14" fillId="0" borderId="5" xfId="0" applyNumberFormat="1" applyFont="1" applyBorder="1" applyAlignment="1" applyProtection="1">
      <alignment horizontal="center" vertical="center"/>
      <protection locked="0"/>
    </xf>
    <xf numFmtId="180" fontId="14" fillId="0" borderId="47" xfId="0" applyNumberFormat="1" applyFont="1" applyBorder="1" applyAlignment="1" applyProtection="1">
      <alignment horizontal="center" vertical="center"/>
      <protection locked="0"/>
    </xf>
    <xf numFmtId="180" fontId="14" fillId="0" borderId="46" xfId="0" applyNumberFormat="1" applyFont="1" applyBorder="1" applyAlignment="1" applyProtection="1">
      <alignment horizontal="right" vertical="center"/>
      <protection locked="0"/>
    </xf>
    <xf numFmtId="180" fontId="14" fillId="0" borderId="5" xfId="0" applyNumberFormat="1" applyFont="1" applyBorder="1" applyAlignment="1" applyProtection="1">
      <alignment horizontal="right" vertical="center"/>
      <protection locked="0"/>
    </xf>
    <xf numFmtId="0" fontId="12" fillId="12" borderId="5" xfId="0" applyFont="1" applyFill="1" applyBorder="1" applyAlignment="1">
      <alignment horizontal="left"/>
    </xf>
    <xf numFmtId="0" fontId="12" fillId="12" borderId="47" xfId="0" applyFont="1" applyFill="1" applyBorder="1" applyAlignment="1">
      <alignment horizontal="left"/>
    </xf>
    <xf numFmtId="0" fontId="12" fillId="12" borderId="19" xfId="0" applyFont="1" applyFill="1" applyBorder="1" applyAlignment="1">
      <alignment horizontal="left" vertical="top"/>
    </xf>
    <xf numFmtId="0" fontId="12" fillId="12" borderId="2" xfId="0" applyFont="1" applyFill="1" applyBorder="1" applyAlignment="1">
      <alignment horizontal="left" vertical="top"/>
    </xf>
    <xf numFmtId="0" fontId="12" fillId="12" borderId="3" xfId="0" applyFont="1" applyFill="1" applyBorder="1" applyAlignment="1">
      <alignment horizontal="left" vertical="top"/>
    </xf>
    <xf numFmtId="0" fontId="12" fillId="12" borderId="9" xfId="0" applyFont="1" applyFill="1" applyBorder="1" applyAlignment="1">
      <alignment horizontal="left" vertical="top"/>
    </xf>
    <xf numFmtId="0" fontId="12" fillId="12" borderId="0" xfId="0" applyFont="1" applyFill="1" applyAlignment="1">
      <alignment horizontal="left" vertical="top"/>
    </xf>
    <xf numFmtId="0" fontId="12" fillId="12" borderId="8" xfId="0" applyFont="1" applyFill="1" applyBorder="1" applyAlignment="1">
      <alignment horizontal="left" vertical="top"/>
    </xf>
    <xf numFmtId="0" fontId="12" fillId="12" borderId="2" xfId="0" quotePrefix="1" applyFont="1" applyFill="1" applyBorder="1" applyAlignment="1">
      <alignment horizontal="left" vertical="top" wrapText="1"/>
    </xf>
    <xf numFmtId="0" fontId="12" fillId="12" borderId="3" xfId="0" quotePrefix="1" applyFont="1" applyFill="1" applyBorder="1" applyAlignment="1">
      <alignment horizontal="left" vertical="top" wrapText="1"/>
    </xf>
    <xf numFmtId="0" fontId="12" fillId="12" borderId="8" xfId="0" quotePrefix="1" applyFont="1" applyFill="1" applyBorder="1" applyAlignment="1">
      <alignment horizontal="left" vertical="top" wrapText="1"/>
    </xf>
    <xf numFmtId="0" fontId="65" fillId="12" borderId="1" xfId="0" applyFont="1" applyFill="1" applyBorder="1" applyAlignment="1">
      <alignment horizontal="left" vertical="top" wrapText="1"/>
    </xf>
    <xf numFmtId="0" fontId="65" fillId="12" borderId="2" xfId="0" applyFont="1" applyFill="1" applyBorder="1" applyAlignment="1">
      <alignment horizontal="left" vertical="top" wrapText="1"/>
    </xf>
    <xf numFmtId="0" fontId="65" fillId="12" borderId="3" xfId="0" applyFont="1" applyFill="1" applyBorder="1" applyAlignment="1">
      <alignment horizontal="left" vertical="top" wrapText="1"/>
    </xf>
    <xf numFmtId="0" fontId="65" fillId="12" borderId="7" xfId="0" applyFont="1" applyFill="1" applyBorder="1" applyAlignment="1">
      <alignment horizontal="left" vertical="top" wrapText="1"/>
    </xf>
    <xf numFmtId="0" fontId="65" fillId="12" borderId="0" xfId="0" applyFont="1" applyFill="1" applyAlignment="1">
      <alignment horizontal="left" vertical="top" wrapText="1"/>
    </xf>
    <xf numFmtId="0" fontId="65" fillId="12" borderId="8" xfId="0" applyFont="1" applyFill="1" applyBorder="1" applyAlignment="1">
      <alignment horizontal="left" vertical="top" wrapText="1"/>
    </xf>
    <xf numFmtId="0" fontId="65" fillId="12" borderId="11" xfId="0" applyFont="1" applyFill="1" applyBorder="1" applyAlignment="1">
      <alignment horizontal="left" vertical="top" wrapText="1"/>
    </xf>
    <xf numFmtId="0" fontId="65" fillId="12" borderId="12" xfId="0" applyFont="1" applyFill="1" applyBorder="1" applyAlignment="1">
      <alignment horizontal="left" vertical="top" wrapText="1"/>
    </xf>
    <xf numFmtId="0" fontId="65" fillId="12" borderId="13" xfId="0" applyFont="1" applyFill="1" applyBorder="1" applyAlignment="1">
      <alignment horizontal="left" vertical="top" wrapText="1"/>
    </xf>
    <xf numFmtId="0" fontId="12" fillId="12" borderId="1" xfId="0" applyFont="1" applyFill="1" applyBorder="1" applyAlignment="1">
      <alignment horizontal="center" vertical="top"/>
    </xf>
    <xf numFmtId="0" fontId="12" fillId="12" borderId="2" xfId="0" applyFont="1" applyFill="1" applyBorder="1" applyAlignment="1">
      <alignment horizontal="center" vertical="top"/>
    </xf>
    <xf numFmtId="0" fontId="12" fillId="12" borderId="3" xfId="0" applyFont="1" applyFill="1" applyBorder="1" applyAlignment="1">
      <alignment horizontal="center" vertical="top"/>
    </xf>
    <xf numFmtId="0" fontId="12" fillId="12" borderId="7" xfId="0" applyFont="1" applyFill="1" applyBorder="1" applyAlignment="1">
      <alignment horizontal="center" vertical="top"/>
    </xf>
    <xf numFmtId="0" fontId="12" fillId="12" borderId="0" xfId="0" applyFont="1" applyFill="1" applyAlignment="1">
      <alignment horizontal="center" vertical="top"/>
    </xf>
    <xf numFmtId="0" fontId="12" fillId="12" borderId="8" xfId="0" applyFont="1" applyFill="1" applyBorder="1" applyAlignment="1">
      <alignment horizontal="center" vertical="top"/>
    </xf>
    <xf numFmtId="0" fontId="12" fillId="12" borderId="1" xfId="0" quotePrefix="1" applyFont="1" applyFill="1" applyBorder="1" applyAlignment="1">
      <alignment horizontal="left" vertical="center"/>
    </xf>
    <xf numFmtId="0" fontId="12" fillId="12" borderId="2" xfId="0" quotePrefix="1" applyFont="1" applyFill="1" applyBorder="1" applyAlignment="1">
      <alignment horizontal="left" vertical="center"/>
    </xf>
    <xf numFmtId="0" fontId="12" fillId="12" borderId="3" xfId="0" quotePrefix="1" applyFont="1" applyFill="1" applyBorder="1" applyAlignment="1">
      <alignment horizontal="left" vertical="center"/>
    </xf>
    <xf numFmtId="0" fontId="12" fillId="12" borderId="11" xfId="0" quotePrefix="1" applyFont="1" applyFill="1" applyBorder="1" applyAlignment="1">
      <alignment horizontal="left" vertical="center"/>
    </xf>
    <xf numFmtId="0" fontId="12" fillId="12" borderId="12" xfId="0" quotePrefix="1" applyFont="1" applyFill="1" applyBorder="1" applyAlignment="1">
      <alignment horizontal="left" vertical="center"/>
    </xf>
    <xf numFmtId="0" fontId="12" fillId="12" borderId="13" xfId="0" quotePrefix="1" applyFont="1" applyFill="1" applyBorder="1" applyAlignment="1">
      <alignment horizontal="left" vertical="center"/>
    </xf>
    <xf numFmtId="0" fontId="20" fillId="12" borderId="9" xfId="0" quotePrefix="1" applyFont="1" applyFill="1" applyBorder="1" applyAlignment="1">
      <alignment horizontal="left" vertical="top" wrapText="1"/>
    </xf>
    <xf numFmtId="0" fontId="20" fillId="12" borderId="0" xfId="0" quotePrefix="1" applyFont="1" applyFill="1" applyAlignment="1">
      <alignment horizontal="left" vertical="top" wrapText="1"/>
    </xf>
    <xf numFmtId="0" fontId="20" fillId="12" borderId="8" xfId="0" quotePrefix="1" applyFont="1" applyFill="1" applyBorder="1" applyAlignment="1">
      <alignment horizontal="left" vertical="top" wrapText="1"/>
    </xf>
    <xf numFmtId="0" fontId="20" fillId="12" borderId="14" xfId="0" quotePrefix="1" applyFont="1" applyFill="1" applyBorder="1" applyAlignment="1">
      <alignment horizontal="left" vertical="top" wrapText="1"/>
    </xf>
    <xf numFmtId="0" fontId="20" fillId="12" borderId="15" xfId="0" quotePrefix="1" applyFont="1" applyFill="1" applyBorder="1" applyAlignment="1">
      <alignment horizontal="left" vertical="top" wrapText="1"/>
    </xf>
    <xf numFmtId="0" fontId="20" fillId="12" borderId="45" xfId="0" quotePrefix="1" applyFont="1" applyFill="1" applyBorder="1" applyAlignment="1">
      <alignment horizontal="left" vertical="top" wrapText="1"/>
    </xf>
    <xf numFmtId="0" fontId="65" fillId="12" borderId="44" xfId="0" applyFont="1" applyFill="1" applyBorder="1" applyAlignment="1">
      <alignment horizontal="left" vertical="top" wrapText="1"/>
    </xf>
    <xf numFmtId="0" fontId="65" fillId="12" borderId="15" xfId="0" applyFont="1" applyFill="1" applyBorder="1" applyAlignment="1">
      <alignment horizontal="left" vertical="top" wrapText="1"/>
    </xf>
    <xf numFmtId="0" fontId="65" fillId="12" borderId="45" xfId="0" applyFont="1" applyFill="1" applyBorder="1" applyAlignment="1">
      <alignment horizontal="left" vertical="top" wrapText="1"/>
    </xf>
    <xf numFmtId="0" fontId="17" fillId="12" borderId="11" xfId="0" applyFont="1" applyFill="1" applyBorder="1" applyAlignment="1">
      <alignment horizontal="center" vertical="top" wrapText="1"/>
    </xf>
    <xf numFmtId="0" fontId="17" fillId="12" borderId="12" xfId="0" applyFont="1" applyFill="1" applyBorder="1" applyAlignment="1">
      <alignment horizontal="center" vertical="top" wrapText="1"/>
    </xf>
    <xf numFmtId="0" fontId="17" fillId="12" borderId="13" xfId="0" applyFont="1" applyFill="1" applyBorder="1" applyAlignment="1">
      <alignment horizontal="center" vertical="top" wrapText="1"/>
    </xf>
    <xf numFmtId="0" fontId="17" fillId="12" borderId="11" xfId="0" quotePrefix="1" applyFont="1" applyFill="1" applyBorder="1" applyAlignment="1">
      <alignment horizontal="center" vertical="top" wrapText="1"/>
    </xf>
    <xf numFmtId="0" fontId="17" fillId="12" borderId="12" xfId="0" quotePrefix="1" applyFont="1" applyFill="1" applyBorder="1" applyAlignment="1">
      <alignment horizontal="center" vertical="top" wrapText="1"/>
    </xf>
    <xf numFmtId="0" fontId="17" fillId="12" borderId="13" xfId="0" quotePrefix="1" applyFont="1" applyFill="1" applyBorder="1" applyAlignment="1">
      <alignment horizontal="center" vertical="top" wrapText="1"/>
    </xf>
    <xf numFmtId="38" fontId="14" fillId="0" borderId="71" xfId="2" applyFont="1" applyBorder="1" applyAlignment="1" applyProtection="1">
      <alignment horizontal="center" vertical="center" shrinkToFit="1"/>
      <protection locked="0"/>
    </xf>
    <xf numFmtId="38" fontId="14" fillId="0" borderId="72" xfId="2" applyFont="1" applyBorder="1" applyAlignment="1" applyProtection="1">
      <alignment horizontal="center" vertical="center" shrinkToFit="1"/>
      <protection locked="0"/>
    </xf>
    <xf numFmtId="38" fontId="14" fillId="0" borderId="73" xfId="2" applyFont="1" applyBorder="1" applyAlignment="1" applyProtection="1">
      <alignment horizontal="center" vertical="center" shrinkToFit="1"/>
      <protection locked="0"/>
    </xf>
    <xf numFmtId="180" fontId="14" fillId="0" borderId="71" xfId="0" applyNumberFormat="1" applyFont="1" applyBorder="1" applyAlignment="1" applyProtection="1">
      <alignment horizontal="center" vertical="center"/>
      <protection locked="0"/>
    </xf>
    <xf numFmtId="180" fontId="14" fillId="0" borderId="72" xfId="0" applyNumberFormat="1" applyFont="1" applyBorder="1" applyAlignment="1" applyProtection="1">
      <alignment horizontal="center" vertical="center"/>
      <protection locked="0"/>
    </xf>
    <xf numFmtId="180" fontId="14" fillId="0" borderId="73" xfId="0" applyNumberFormat="1" applyFont="1" applyBorder="1" applyAlignment="1" applyProtection="1">
      <alignment horizontal="center" vertical="center"/>
      <protection locked="0"/>
    </xf>
    <xf numFmtId="0" fontId="12" fillId="12" borderId="72" xfId="0" applyFont="1" applyFill="1" applyBorder="1" applyAlignment="1">
      <alignment horizontal="left"/>
    </xf>
    <xf numFmtId="0" fontId="12" fillId="12" borderId="73" xfId="0" applyFont="1" applyFill="1" applyBorder="1" applyAlignment="1">
      <alignment horizontal="left"/>
    </xf>
    <xf numFmtId="49" fontId="14" fillId="0" borderId="71" xfId="0" applyNumberFormat="1" applyFont="1" applyBorder="1" applyAlignment="1" applyProtection="1">
      <alignment horizontal="center" vertical="center"/>
      <protection locked="0"/>
    </xf>
    <xf numFmtId="49" fontId="14" fillId="0" borderId="72" xfId="0" applyNumberFormat="1" applyFont="1" applyBorder="1" applyAlignment="1" applyProtection="1">
      <alignment horizontal="center" vertical="center"/>
      <protection locked="0"/>
    </xf>
    <xf numFmtId="49" fontId="14" fillId="0" borderId="73" xfId="0" applyNumberFormat="1" applyFont="1" applyBorder="1" applyAlignment="1" applyProtection="1">
      <alignment horizontal="center" vertical="center"/>
      <protection locked="0"/>
    </xf>
    <xf numFmtId="0" fontId="17" fillId="12" borderId="55" xfId="0" applyFont="1" applyFill="1" applyBorder="1" applyAlignment="1">
      <alignment horizontal="center" vertical="center" wrapText="1"/>
    </xf>
    <xf numFmtId="0" fontId="17" fillId="12" borderId="48" xfId="0" applyFont="1" applyFill="1" applyBorder="1" applyAlignment="1">
      <alignment horizontal="left" vertical="top" wrapText="1"/>
    </xf>
    <xf numFmtId="0" fontId="17" fillId="12" borderId="76" xfId="0" applyFont="1" applyFill="1" applyBorder="1" applyAlignment="1">
      <alignment horizontal="left" vertical="top" wrapText="1"/>
    </xf>
    <xf numFmtId="0" fontId="17" fillId="12" borderId="61" xfId="0" applyFont="1" applyFill="1" applyBorder="1" applyAlignment="1">
      <alignment horizontal="left" vertical="top" wrapText="1"/>
    </xf>
    <xf numFmtId="0" fontId="66" fillId="12" borderId="55" xfId="0" quotePrefix="1" applyFont="1" applyFill="1" applyBorder="1" applyAlignment="1">
      <alignment horizontal="left" vertical="top" wrapText="1"/>
    </xf>
    <xf numFmtId="0" fontId="66" fillId="12" borderId="55" xfId="0" quotePrefix="1" applyFont="1" applyFill="1" applyBorder="1" applyAlignment="1">
      <alignment horizontal="left" vertical="top" wrapText="1" shrinkToFit="1"/>
    </xf>
    <xf numFmtId="181" fontId="18" fillId="6" borderId="46" xfId="2" applyNumberFormat="1" applyFont="1" applyFill="1" applyBorder="1" applyAlignment="1">
      <alignment horizontal="right" shrinkToFit="1"/>
    </xf>
    <xf numFmtId="181" fontId="18" fillId="6" borderId="5" xfId="2" applyNumberFormat="1" applyFont="1" applyFill="1" applyBorder="1" applyAlignment="1">
      <alignment horizontal="right" shrinkToFit="1"/>
    </xf>
    <xf numFmtId="0" fontId="12" fillId="12" borderId="71" xfId="0" applyFont="1" applyFill="1" applyBorder="1" applyAlignment="1">
      <alignment horizontal="left"/>
    </xf>
    <xf numFmtId="181" fontId="14" fillId="0" borderId="72" xfId="2" applyNumberFormat="1" applyFont="1" applyBorder="1" applyAlignment="1" applyProtection="1">
      <alignment horizontal="right" shrinkToFit="1"/>
      <protection locked="0"/>
    </xf>
    <xf numFmtId="38" fontId="14" fillId="0" borderId="46" xfId="2" applyFont="1" applyBorder="1" applyAlignment="1" applyProtection="1">
      <alignment horizontal="right" vertical="center"/>
      <protection locked="0"/>
    </xf>
    <xf numFmtId="38" fontId="14" fillId="0" borderId="5" xfId="2" applyFont="1" applyBorder="1" applyAlignment="1" applyProtection="1">
      <alignment horizontal="right" vertical="center"/>
      <protection locked="0"/>
    </xf>
    <xf numFmtId="0" fontId="12" fillId="12" borderId="53" xfId="0" quotePrefix="1" applyFont="1" applyFill="1" applyBorder="1" applyAlignment="1">
      <alignment horizontal="center" vertical="center"/>
    </xf>
    <xf numFmtId="0" fontId="12" fillId="12" borderId="53" xfId="0" applyFont="1" applyFill="1" applyBorder="1" applyAlignment="1">
      <alignment horizontal="center" vertical="center"/>
    </xf>
    <xf numFmtId="0" fontId="12" fillId="12" borderId="12" xfId="0" applyFont="1" applyFill="1" applyBorder="1" applyAlignment="1">
      <alignment horizontal="center" vertical="center"/>
    </xf>
    <xf numFmtId="181" fontId="14" fillId="0" borderId="66" xfId="2" applyNumberFormat="1" applyFont="1" applyBorder="1" applyAlignment="1" applyProtection="1">
      <alignment horizontal="right" vertical="center" shrinkToFit="1"/>
      <protection locked="0"/>
    </xf>
    <xf numFmtId="181" fontId="14" fillId="0" borderId="69" xfId="2" applyNumberFormat="1" applyFont="1" applyBorder="1" applyAlignment="1" applyProtection="1">
      <alignment horizontal="right" vertical="center" shrinkToFit="1"/>
      <protection locked="0"/>
    </xf>
    <xf numFmtId="0" fontId="12" fillId="12" borderId="53" xfId="0" quotePrefix="1" applyFont="1" applyFill="1" applyBorder="1" applyAlignment="1">
      <alignment horizontal="left" vertical="center"/>
    </xf>
    <xf numFmtId="0" fontId="12" fillId="12" borderId="54" xfId="0" quotePrefix="1" applyFont="1" applyFill="1" applyBorder="1" applyAlignment="1">
      <alignment horizontal="left" vertical="center"/>
    </xf>
    <xf numFmtId="0" fontId="14" fillId="5" borderId="65" xfId="0" applyFont="1" applyFill="1" applyBorder="1" applyAlignment="1"/>
    <xf numFmtId="0" fontId="14" fillId="5" borderId="66" xfId="0" applyFont="1" applyFill="1" applyBorder="1" applyAlignment="1"/>
    <xf numFmtId="0" fontId="14" fillId="5" borderId="67" xfId="0" applyFont="1" applyFill="1" applyBorder="1" applyAlignment="1"/>
    <xf numFmtId="0" fontId="14" fillId="5" borderId="68" xfId="0" applyFont="1" applyFill="1" applyBorder="1" applyAlignment="1"/>
    <xf numFmtId="0" fontId="14" fillId="5" borderId="69" xfId="0" applyFont="1" applyFill="1" applyBorder="1" applyAlignment="1"/>
    <xf numFmtId="0" fontId="14" fillId="5" borderId="70" xfId="0" applyFont="1" applyFill="1" applyBorder="1" applyAlignment="1"/>
    <xf numFmtId="0" fontId="12" fillId="12" borderId="1" xfId="0" applyFont="1" applyFill="1" applyBorder="1" applyAlignment="1">
      <alignment horizontal="left" vertical="top"/>
    </xf>
    <xf numFmtId="0" fontId="12" fillId="12" borderId="7" xfId="0" applyFont="1" applyFill="1" applyBorder="1" applyAlignment="1">
      <alignment horizontal="left" vertical="top"/>
    </xf>
    <xf numFmtId="0" fontId="20" fillId="12" borderId="7" xfId="0" quotePrefix="1" applyFont="1" applyFill="1" applyBorder="1" applyAlignment="1">
      <alignment horizontal="left" vertical="top" wrapText="1"/>
    </xf>
    <xf numFmtId="0" fontId="20" fillId="12" borderId="44" xfId="0" quotePrefix="1" applyFont="1" applyFill="1" applyBorder="1" applyAlignment="1">
      <alignment horizontal="left" vertical="top" wrapText="1"/>
    </xf>
    <xf numFmtId="0" fontId="12" fillId="12" borderId="44" xfId="0" applyFont="1" applyFill="1" applyBorder="1" applyAlignment="1">
      <alignment horizontal="left" vertical="top"/>
    </xf>
    <xf numFmtId="0" fontId="12" fillId="12" borderId="15" xfId="0" applyFont="1" applyFill="1" applyBorder="1" applyAlignment="1">
      <alignment horizontal="left" vertical="top"/>
    </xf>
    <xf numFmtId="0" fontId="12" fillId="12" borderId="45" xfId="0" applyFont="1" applyFill="1" applyBorder="1" applyAlignment="1">
      <alignment horizontal="left" vertical="top"/>
    </xf>
    <xf numFmtId="0" fontId="12" fillId="12" borderId="1" xfId="0" applyFont="1" applyFill="1" applyBorder="1" applyAlignment="1">
      <alignment horizontal="left" vertical="center"/>
    </xf>
    <xf numFmtId="0" fontId="12" fillId="12" borderId="2" xfId="0" applyFont="1" applyFill="1" applyBorder="1" applyAlignment="1">
      <alignment horizontal="left" vertical="center"/>
    </xf>
    <xf numFmtId="0" fontId="12" fillId="12" borderId="3" xfId="0" applyFont="1" applyFill="1" applyBorder="1" applyAlignment="1">
      <alignment horizontal="left" vertical="center"/>
    </xf>
    <xf numFmtId="0" fontId="12" fillId="12" borderId="11" xfId="0" applyFont="1" applyFill="1" applyBorder="1" applyAlignment="1">
      <alignment horizontal="left" vertical="center"/>
    </xf>
    <xf numFmtId="0" fontId="12" fillId="12" borderId="12" xfId="0" applyFont="1" applyFill="1" applyBorder="1" applyAlignment="1">
      <alignment horizontal="left" vertical="center"/>
    </xf>
    <xf numFmtId="0" fontId="12" fillId="12" borderId="13" xfId="0" applyFont="1" applyFill="1" applyBorder="1" applyAlignment="1">
      <alignment horizontal="left" vertical="center"/>
    </xf>
    <xf numFmtId="0" fontId="12" fillId="12" borderId="8" xfId="0" applyFont="1" applyFill="1" applyBorder="1" applyAlignment="1">
      <alignment horizontal="left" vertical="top" wrapText="1"/>
    </xf>
    <xf numFmtId="0" fontId="12" fillId="12" borderId="7" xfId="0" quotePrefix="1" applyFont="1" applyFill="1" applyBorder="1" applyAlignment="1">
      <alignment horizontal="left" vertical="center"/>
    </xf>
    <xf numFmtId="0" fontId="12" fillId="12" borderId="0" xfId="0" quotePrefix="1" applyFont="1" applyFill="1" applyAlignment="1">
      <alignment horizontal="left" vertical="center"/>
    </xf>
    <xf numFmtId="0" fontId="12" fillId="12" borderId="8" xfId="0" quotePrefix="1" applyFont="1" applyFill="1" applyBorder="1" applyAlignment="1">
      <alignment horizontal="left" vertical="center"/>
    </xf>
    <xf numFmtId="0" fontId="17" fillId="12" borderId="55" xfId="0" applyFont="1" applyFill="1" applyBorder="1" applyAlignment="1">
      <alignment horizontal="center" vertical="top" wrapText="1"/>
    </xf>
    <xf numFmtId="0" fontId="17" fillId="12" borderId="55" xfId="0" quotePrefix="1" applyFont="1" applyFill="1" applyBorder="1" applyAlignment="1">
      <alignment horizontal="center" vertical="top" wrapText="1"/>
    </xf>
    <xf numFmtId="0" fontId="12" fillId="12" borderId="50" xfId="0" applyFont="1" applyFill="1" applyBorder="1" applyAlignment="1">
      <alignment horizontal="center" vertical="center"/>
    </xf>
    <xf numFmtId="0" fontId="12" fillId="12" borderId="50" xfId="0" quotePrefix="1" applyFont="1" applyFill="1" applyBorder="1" applyAlignment="1">
      <alignment horizontal="left" vertical="center"/>
    </xf>
    <xf numFmtId="0" fontId="12" fillId="12" borderId="51" xfId="0" quotePrefix="1" applyFont="1" applyFill="1" applyBorder="1" applyAlignment="1">
      <alignment horizontal="left" vertical="center"/>
    </xf>
    <xf numFmtId="0" fontId="12" fillId="12" borderId="52" xfId="0" applyFont="1" applyFill="1" applyBorder="1" applyAlignment="1">
      <alignment horizontal="center" vertical="center"/>
    </xf>
    <xf numFmtId="0" fontId="12" fillId="12" borderId="11" xfId="0" applyFont="1" applyFill="1" applyBorder="1" applyAlignment="1">
      <alignment horizontal="center" vertical="center"/>
    </xf>
    <xf numFmtId="0" fontId="12" fillId="12" borderId="2" xfId="0" quotePrefix="1" applyFont="1" applyFill="1" applyBorder="1" applyAlignment="1">
      <alignment horizontal="center" vertical="center"/>
    </xf>
    <xf numFmtId="0" fontId="12" fillId="12" borderId="2" xfId="0" applyFont="1" applyFill="1" applyBorder="1" applyAlignment="1">
      <alignment horizontal="center" vertical="center"/>
    </xf>
    <xf numFmtId="181" fontId="14" fillId="0" borderId="63" xfId="2" applyNumberFormat="1" applyFont="1" applyBorder="1" applyAlignment="1" applyProtection="1">
      <alignment horizontal="right" vertical="center" shrinkToFit="1"/>
      <protection locked="0"/>
    </xf>
    <xf numFmtId="0" fontId="14" fillId="5" borderId="62" xfId="0" applyFont="1" applyFill="1" applyBorder="1" applyAlignment="1"/>
    <xf numFmtId="0" fontId="14" fillId="5" borderId="63" xfId="0" applyFont="1" applyFill="1" applyBorder="1" applyAlignment="1"/>
    <xf numFmtId="0" fontId="14" fillId="5" borderId="64" xfId="0" applyFont="1" applyFill="1" applyBorder="1" applyAlignment="1"/>
    <xf numFmtId="0" fontId="0" fillId="0" borderId="7" xfId="0" applyBorder="1" applyAlignment="1">
      <alignment horizontal="center" vertical="center"/>
    </xf>
    <xf numFmtId="0" fontId="0" fillId="0" borderId="0" xfId="0" applyAlignment="1">
      <alignment horizontal="center" vertical="center"/>
    </xf>
    <xf numFmtId="0" fontId="32" fillId="0" borderId="0" xfId="0" applyFont="1" applyAlignment="1">
      <alignment horizontal="center" vertical="center" wrapText="1"/>
    </xf>
    <xf numFmtId="0" fontId="39" fillId="0" borderId="0" xfId="0" applyFont="1" applyAlignment="1">
      <alignment horizontal="center" vertical="center"/>
    </xf>
    <xf numFmtId="0" fontId="12" fillId="12" borderId="49" xfId="0" applyFont="1" applyFill="1" applyBorder="1" applyAlignment="1">
      <alignment horizontal="center" vertical="center"/>
    </xf>
    <xf numFmtId="0" fontId="12" fillId="12" borderId="17" xfId="0" quotePrefix="1" applyFont="1" applyFill="1" applyBorder="1" applyAlignment="1">
      <alignment horizontal="left" vertical="top" wrapText="1"/>
    </xf>
    <xf numFmtId="181" fontId="11" fillId="6" borderId="19" xfId="2" applyNumberFormat="1" applyFont="1" applyFill="1" applyBorder="1" applyAlignment="1">
      <alignment horizontal="right" shrinkToFit="1"/>
    </xf>
    <xf numFmtId="181" fontId="28" fillId="6" borderId="2" xfId="2" applyNumberFormat="1" applyFont="1" applyFill="1" applyBorder="1" applyAlignment="1">
      <alignment horizontal="right" shrinkToFit="1"/>
    </xf>
    <xf numFmtId="181" fontId="11" fillId="6" borderId="9" xfId="2" applyNumberFormat="1" applyFont="1" applyFill="1" applyBorder="1" applyAlignment="1">
      <alignment horizontal="right" shrinkToFit="1"/>
    </xf>
    <xf numFmtId="181" fontId="28" fillId="6" borderId="0" xfId="2" applyNumberFormat="1" applyFont="1" applyFill="1" applyAlignment="1">
      <alignment horizontal="right" shrinkToFit="1"/>
    </xf>
    <xf numFmtId="181" fontId="28" fillId="6" borderId="9" xfId="2" applyNumberFormat="1" applyFont="1" applyFill="1" applyBorder="1" applyAlignment="1">
      <alignment horizontal="right" shrinkToFit="1"/>
    </xf>
    <xf numFmtId="181" fontId="28" fillId="6" borderId="25" xfId="2" applyNumberFormat="1" applyFont="1" applyFill="1" applyBorder="1" applyAlignment="1">
      <alignment horizontal="right" shrinkToFit="1"/>
    </xf>
    <xf numFmtId="181" fontId="28" fillId="6" borderId="12" xfId="2" applyNumberFormat="1" applyFont="1" applyFill="1" applyBorder="1" applyAlignment="1">
      <alignment horizontal="right" shrinkToFit="1"/>
    </xf>
    <xf numFmtId="0" fontId="17" fillId="12" borderId="2" xfId="0" quotePrefix="1" applyFont="1" applyFill="1" applyBorder="1" applyAlignment="1">
      <alignment horizontal="left"/>
    </xf>
    <xf numFmtId="0" fontId="17" fillId="12" borderId="2" xfId="0" applyFont="1" applyFill="1" applyBorder="1" applyAlignment="1">
      <alignment horizontal="left"/>
    </xf>
    <xf numFmtId="0" fontId="17" fillId="12" borderId="3" xfId="0" applyFont="1" applyFill="1" applyBorder="1" applyAlignment="1">
      <alignment horizontal="left"/>
    </xf>
    <xf numFmtId="0" fontId="17" fillId="12" borderId="0" xfId="0" quotePrefix="1" applyFont="1" applyFill="1" applyAlignment="1">
      <alignment horizontal="left"/>
    </xf>
    <xf numFmtId="0" fontId="17" fillId="12" borderId="0" xfId="0" applyFont="1" applyFill="1" applyAlignment="1">
      <alignment horizontal="left"/>
    </xf>
    <xf numFmtId="0" fontId="17" fillId="12" borderId="8" xfId="0" applyFont="1" applyFill="1" applyBorder="1" applyAlignment="1">
      <alignment horizontal="left"/>
    </xf>
    <xf numFmtId="0" fontId="17" fillId="12" borderId="12" xfId="0" applyFont="1" applyFill="1" applyBorder="1" applyAlignment="1">
      <alignment horizontal="left"/>
    </xf>
    <xf numFmtId="0" fontId="17" fillId="12" borderId="13" xfId="0" applyFont="1" applyFill="1" applyBorder="1" applyAlignment="1">
      <alignment horizontal="left"/>
    </xf>
    <xf numFmtId="181" fontId="11" fillId="6" borderId="7" xfId="2" applyNumberFormat="1" applyFont="1" applyFill="1" applyBorder="1" applyAlignment="1">
      <alignment horizontal="right" shrinkToFit="1"/>
    </xf>
    <xf numFmtId="181" fontId="28" fillId="6" borderId="7" xfId="2" applyNumberFormat="1" applyFont="1" applyFill="1" applyBorder="1" applyAlignment="1">
      <alignment horizontal="right" shrinkToFit="1"/>
    </xf>
    <xf numFmtId="181" fontId="28" fillId="6" borderId="11" xfId="2" applyNumberFormat="1" applyFont="1" applyFill="1" applyBorder="1" applyAlignment="1">
      <alignment horizontal="right" shrinkToFit="1"/>
    </xf>
    <xf numFmtId="181" fontId="11" fillId="0" borderId="7" xfId="2" applyNumberFormat="1" applyFont="1" applyBorder="1" applyAlignment="1" applyProtection="1">
      <alignment horizontal="right" shrinkToFit="1"/>
      <protection locked="0"/>
    </xf>
    <xf numFmtId="181" fontId="28" fillId="0" borderId="0" xfId="2" applyNumberFormat="1" applyFont="1" applyAlignment="1" applyProtection="1">
      <alignment horizontal="right" shrinkToFit="1"/>
      <protection locked="0"/>
    </xf>
    <xf numFmtId="181" fontId="28" fillId="0" borderId="7" xfId="2" applyNumberFormat="1" applyFont="1" applyBorder="1" applyAlignment="1" applyProtection="1">
      <alignment horizontal="right" shrinkToFit="1"/>
      <protection locked="0"/>
    </xf>
    <xf numFmtId="181" fontId="28" fillId="0" borderId="11" xfId="2" applyNumberFormat="1" applyFont="1" applyBorder="1" applyAlignment="1" applyProtection="1">
      <alignment horizontal="right" shrinkToFit="1"/>
      <protection locked="0"/>
    </xf>
    <xf numFmtId="181" fontId="28" fillId="0" borderId="12" xfId="2" applyNumberFormat="1" applyFont="1" applyBorder="1" applyAlignment="1" applyProtection="1">
      <alignment horizontal="right" shrinkToFit="1"/>
      <protection locked="0"/>
    </xf>
    <xf numFmtId="0" fontId="12" fillId="12" borderId="1" xfId="0" applyFont="1" applyFill="1" applyBorder="1" applyAlignment="1">
      <alignment horizontal="center" vertical="center"/>
    </xf>
    <xf numFmtId="0" fontId="12" fillId="12" borderId="3" xfId="0" applyFont="1" applyFill="1" applyBorder="1" applyAlignment="1">
      <alignment vertical="top"/>
    </xf>
    <xf numFmtId="0" fontId="12" fillId="12" borderId="8" xfId="0" applyFont="1" applyFill="1" applyBorder="1" applyAlignment="1">
      <alignment vertical="top"/>
    </xf>
    <xf numFmtId="0" fontId="12" fillId="12" borderId="1" xfId="0" applyFont="1" applyFill="1" applyBorder="1" applyAlignment="1">
      <alignment horizontal="center" vertical="top" wrapText="1"/>
    </xf>
    <xf numFmtId="0" fontId="12" fillId="12" borderId="7" xfId="0" applyFont="1" applyFill="1" applyBorder="1" applyAlignment="1">
      <alignment horizontal="center" vertical="top" wrapText="1"/>
    </xf>
    <xf numFmtId="0" fontId="12" fillId="12" borderId="44" xfId="0" applyFont="1" applyFill="1" applyBorder="1" applyAlignment="1">
      <alignment vertical="top" wrapText="1"/>
    </xf>
    <xf numFmtId="0" fontId="12" fillId="12" borderId="15" xfId="0" applyFont="1" applyFill="1" applyBorder="1" applyAlignment="1">
      <alignment vertical="top" wrapText="1"/>
    </xf>
    <xf numFmtId="0" fontId="12" fillId="12" borderId="45" xfId="0" applyFont="1" applyFill="1" applyBorder="1" applyAlignment="1">
      <alignment vertical="top" wrapText="1"/>
    </xf>
    <xf numFmtId="0" fontId="0" fillId="0" borderId="0" xfId="0" applyAlignment="1"/>
    <xf numFmtId="0" fontId="14" fillId="5" borderId="62" xfId="0" applyFont="1" applyFill="1" applyBorder="1" applyAlignment="1">
      <alignment horizontal="center" vertical="center"/>
    </xf>
    <xf numFmtId="0" fontId="14" fillId="5" borderId="63" xfId="0" applyFont="1" applyFill="1" applyBorder="1" applyAlignment="1">
      <alignment horizontal="center" vertical="center"/>
    </xf>
    <xf numFmtId="0" fontId="14" fillId="5" borderId="64" xfId="0" applyFont="1" applyFill="1" applyBorder="1" applyAlignment="1">
      <alignment horizontal="center" vertical="center"/>
    </xf>
    <xf numFmtId="0" fontId="14" fillId="5" borderId="65" xfId="0" applyFont="1" applyFill="1" applyBorder="1" applyAlignment="1">
      <alignment horizontal="center" vertical="center"/>
    </xf>
    <xf numFmtId="0" fontId="14" fillId="5" borderId="66" xfId="0" applyFont="1" applyFill="1" applyBorder="1" applyAlignment="1">
      <alignment horizontal="center" vertical="center"/>
    </xf>
    <xf numFmtId="0" fontId="14" fillId="5" borderId="67" xfId="0" applyFont="1" applyFill="1" applyBorder="1" applyAlignment="1">
      <alignment horizontal="center" vertical="center"/>
    </xf>
    <xf numFmtId="0" fontId="14" fillId="5" borderId="71" xfId="0" applyFont="1" applyFill="1" applyBorder="1" applyAlignment="1">
      <alignment horizontal="center" vertical="center"/>
    </xf>
    <xf numFmtId="0" fontId="14" fillId="5" borderId="72" xfId="0" applyFont="1" applyFill="1" applyBorder="1" applyAlignment="1">
      <alignment horizontal="center" vertical="center"/>
    </xf>
    <xf numFmtId="0" fontId="14" fillId="5" borderId="73" xfId="0" applyFont="1" applyFill="1" applyBorder="1" applyAlignment="1">
      <alignment horizontal="center" vertical="center"/>
    </xf>
    <xf numFmtId="0" fontId="14" fillId="5" borderId="68" xfId="0" applyFont="1" applyFill="1" applyBorder="1" applyAlignment="1">
      <alignment horizontal="center" vertical="center"/>
    </xf>
    <xf numFmtId="0" fontId="14" fillId="5" borderId="69" xfId="0" applyFont="1" applyFill="1" applyBorder="1" applyAlignment="1">
      <alignment horizontal="center" vertical="center"/>
    </xf>
    <xf numFmtId="0" fontId="14" fillId="5" borderId="70" xfId="0" applyFont="1" applyFill="1" applyBorder="1" applyAlignment="1">
      <alignment horizontal="center" vertical="center"/>
    </xf>
    <xf numFmtId="0" fontId="0" fillId="0" borderId="0" xfId="0">
      <alignment vertical="center"/>
    </xf>
    <xf numFmtId="0" fontId="0" fillId="0" borderId="7" xfId="0" applyBorder="1">
      <alignment vertical="center"/>
    </xf>
    <xf numFmtId="0" fontId="0" fillId="0" borderId="0" xfId="0" applyAlignment="1">
      <alignment horizontal="center"/>
    </xf>
    <xf numFmtId="0" fontId="0" fillId="0" borderId="12" xfId="0" applyBorder="1" applyAlignment="1">
      <alignment horizontal="center"/>
    </xf>
    <xf numFmtId="0" fontId="0" fillId="0" borderId="7" xfId="0" applyBorder="1" applyAlignment="1">
      <alignment horizontal="center"/>
    </xf>
    <xf numFmtId="0" fontId="12" fillId="12" borderId="2" xfId="0" applyFont="1" applyFill="1" applyBorder="1" applyAlignment="1">
      <alignment horizontal="center" vertical="top" wrapText="1"/>
    </xf>
    <xf numFmtId="0" fontId="12" fillId="12" borderId="3" xfId="0" applyFont="1" applyFill="1" applyBorder="1" applyAlignment="1">
      <alignment horizontal="center" vertical="top" wrapText="1"/>
    </xf>
    <xf numFmtId="0" fontId="12" fillId="12" borderId="0" xfId="0" applyFont="1" applyFill="1" applyAlignment="1">
      <alignment horizontal="center" vertical="top" wrapText="1"/>
    </xf>
    <xf numFmtId="0" fontId="12" fillId="12" borderId="8" xfId="0" applyFont="1" applyFill="1" applyBorder="1" applyAlignment="1">
      <alignment horizontal="center" vertical="top" wrapText="1"/>
    </xf>
    <xf numFmtId="0" fontId="12" fillId="12" borderId="44" xfId="0" applyFont="1" applyFill="1" applyBorder="1" applyAlignment="1">
      <alignment horizontal="center" vertical="top" wrapText="1"/>
    </xf>
    <xf numFmtId="0" fontId="12" fillId="12" borderId="15" xfId="0" applyFont="1" applyFill="1" applyBorder="1" applyAlignment="1">
      <alignment horizontal="center" vertical="top" wrapText="1"/>
    </xf>
    <xf numFmtId="0" fontId="12" fillId="12" borderId="45" xfId="0" applyFont="1" applyFill="1" applyBorder="1" applyAlignment="1">
      <alignment horizontal="center" vertical="top" wrapText="1"/>
    </xf>
    <xf numFmtId="0" fontId="47" fillId="22" borderId="0" xfId="0" applyFont="1" applyFill="1" applyAlignment="1">
      <alignment horizontal="center" vertical="center"/>
    </xf>
    <xf numFmtId="0" fontId="12" fillId="12" borderId="1" xfId="0" quotePrefix="1" applyFont="1" applyFill="1" applyBorder="1" applyAlignment="1">
      <alignment horizontal="center" vertical="top" textRotation="255" wrapText="1"/>
    </xf>
    <xf numFmtId="0" fontId="12" fillId="12" borderId="3" xfId="0" quotePrefix="1" applyFont="1" applyFill="1" applyBorder="1" applyAlignment="1">
      <alignment horizontal="center" vertical="top" textRotation="255" wrapText="1"/>
    </xf>
    <xf numFmtId="0" fontId="12" fillId="12" borderId="7" xfId="0" quotePrefix="1" applyFont="1" applyFill="1" applyBorder="1" applyAlignment="1">
      <alignment horizontal="center" vertical="top" textRotation="255" wrapText="1"/>
    </xf>
    <xf numFmtId="0" fontId="12" fillId="12" borderId="8" xfId="0" quotePrefix="1" applyFont="1" applyFill="1" applyBorder="1" applyAlignment="1">
      <alignment horizontal="center" vertical="top" textRotation="255" wrapText="1"/>
    </xf>
    <xf numFmtId="0" fontId="12" fillId="12" borderId="11" xfId="0" quotePrefix="1" applyFont="1" applyFill="1" applyBorder="1" applyAlignment="1">
      <alignment horizontal="center" vertical="top" textRotation="255" wrapText="1"/>
    </xf>
    <xf numFmtId="0" fontId="12" fillId="12" borderId="13" xfId="0" quotePrefix="1" applyFont="1" applyFill="1" applyBorder="1" applyAlignment="1">
      <alignment horizontal="center" vertical="top" textRotation="255" wrapText="1"/>
    </xf>
    <xf numFmtId="38" fontId="14" fillId="0" borderId="1" xfId="2" applyFont="1" applyBorder="1" applyAlignment="1" applyProtection="1">
      <alignment horizontal="right" vertical="center" shrinkToFit="1"/>
      <protection locked="0"/>
    </xf>
    <xf numFmtId="38" fontId="14" fillId="0" borderId="2" xfId="2" applyFont="1" applyBorder="1" applyAlignment="1" applyProtection="1">
      <alignment horizontal="right" vertical="center" shrinkToFit="1"/>
      <protection locked="0"/>
    </xf>
    <xf numFmtId="38" fontId="14" fillId="0" borderId="49" xfId="2" applyFont="1" applyBorder="1" applyAlignment="1" applyProtection="1">
      <alignment horizontal="right" vertical="center" shrinkToFit="1"/>
      <protection locked="0"/>
    </xf>
    <xf numFmtId="38" fontId="14" fillId="0" borderId="50" xfId="2" applyFont="1" applyBorder="1" applyAlignment="1" applyProtection="1">
      <alignment horizontal="right" vertical="center" shrinkToFit="1"/>
      <protection locked="0"/>
    </xf>
    <xf numFmtId="0" fontId="12" fillId="12" borderId="1" xfId="0" applyFont="1" applyFill="1" applyBorder="1" applyAlignment="1">
      <alignment vertical="top" wrapText="1"/>
    </xf>
    <xf numFmtId="38" fontId="14" fillId="0" borderId="52" xfId="2" applyFont="1" applyBorder="1" applyAlignment="1" applyProtection="1">
      <alignment horizontal="right" vertical="center" shrinkToFit="1"/>
      <protection locked="0"/>
    </xf>
    <xf numFmtId="38" fontId="14" fillId="0" borderId="53" xfId="2" applyFont="1" applyBorder="1" applyAlignment="1" applyProtection="1">
      <alignment horizontal="right" vertical="center" shrinkToFit="1"/>
      <protection locked="0"/>
    </xf>
    <xf numFmtId="38" fontId="14" fillId="0" borderId="11" xfId="2" applyFont="1" applyBorder="1" applyAlignment="1" applyProtection="1">
      <alignment horizontal="right" vertical="center" shrinkToFit="1"/>
      <protection locked="0"/>
    </xf>
    <xf numFmtId="38" fontId="14" fillId="0" borderId="12" xfId="2" applyFont="1" applyBorder="1" applyAlignment="1" applyProtection="1">
      <alignment horizontal="right" vertical="center" shrinkToFit="1"/>
      <protection locked="0"/>
    </xf>
    <xf numFmtId="0" fontId="15" fillId="12" borderId="1" xfId="0" applyFont="1" applyFill="1" applyBorder="1" applyAlignment="1">
      <alignment horizontal="center" vertical="top" textRotation="255"/>
    </xf>
    <xf numFmtId="0" fontId="21" fillId="12" borderId="3" xfId="0" applyFont="1" applyFill="1" applyBorder="1" applyAlignment="1">
      <alignment horizontal="center" vertical="top" textRotation="255"/>
    </xf>
    <xf numFmtId="0" fontId="21" fillId="12" borderId="7" xfId="0" applyFont="1" applyFill="1" applyBorder="1" applyAlignment="1">
      <alignment horizontal="center" vertical="top" textRotation="255"/>
    </xf>
    <xf numFmtId="0" fontId="21" fillId="12" borderId="8" xfId="0" applyFont="1" applyFill="1" applyBorder="1" applyAlignment="1">
      <alignment horizontal="center" vertical="top" textRotation="255"/>
    </xf>
    <xf numFmtId="0" fontId="21" fillId="12" borderId="11" xfId="0" applyFont="1" applyFill="1" applyBorder="1" applyAlignment="1">
      <alignment horizontal="center" vertical="top" textRotation="255"/>
    </xf>
    <xf numFmtId="0" fontId="21" fillId="12" borderId="13" xfId="0" applyFont="1" applyFill="1" applyBorder="1" applyAlignment="1">
      <alignment horizontal="center" vertical="top" textRotation="255"/>
    </xf>
    <xf numFmtId="0" fontId="12" fillId="12" borderId="11" xfId="0" applyFont="1" applyFill="1" applyBorder="1" applyAlignment="1">
      <alignment vertical="top"/>
    </xf>
    <xf numFmtId="0" fontId="12" fillId="12" borderId="12" xfId="0" applyFont="1" applyFill="1" applyBorder="1" applyAlignment="1">
      <alignment vertical="top"/>
    </xf>
    <xf numFmtId="0" fontId="12" fillId="12" borderId="18" xfId="0" applyFont="1" applyFill="1" applyBorder="1" applyAlignment="1">
      <alignment vertical="top"/>
    </xf>
    <xf numFmtId="0" fontId="12" fillId="12" borderId="46" xfId="0" applyFont="1" applyFill="1" applyBorder="1" applyAlignment="1">
      <alignment horizontal="center" vertical="top" textRotation="255"/>
    </xf>
    <xf numFmtId="0" fontId="12" fillId="12" borderId="47" xfId="0" applyFont="1" applyFill="1" applyBorder="1" applyAlignment="1">
      <alignment horizontal="center" vertical="top" textRotation="255"/>
    </xf>
    <xf numFmtId="0" fontId="12" fillId="12" borderId="7" xfId="0" applyFont="1" applyFill="1" applyBorder="1" applyAlignment="1">
      <alignment horizontal="center" vertical="top" textRotation="255"/>
    </xf>
    <xf numFmtId="0" fontId="12" fillId="12" borderId="8" xfId="0" applyFont="1" applyFill="1" applyBorder="1" applyAlignment="1">
      <alignment horizontal="center" vertical="top" textRotation="255"/>
    </xf>
    <xf numFmtId="0" fontId="12" fillId="12" borderId="11" xfId="0" applyFont="1" applyFill="1" applyBorder="1" applyAlignment="1">
      <alignment horizontal="center" vertical="top" textRotation="255"/>
    </xf>
    <xf numFmtId="0" fontId="12" fillId="12" borderId="13" xfId="0" applyFont="1" applyFill="1" applyBorder="1" applyAlignment="1">
      <alignment horizontal="center" vertical="top" textRotation="255"/>
    </xf>
    <xf numFmtId="0" fontId="12" fillId="12" borderId="46" xfId="0" applyFont="1" applyFill="1" applyBorder="1" applyAlignment="1">
      <alignment vertical="top"/>
    </xf>
    <xf numFmtId="0" fontId="12" fillId="12" borderId="5" xfId="0" applyFont="1" applyFill="1" applyBorder="1" applyAlignment="1">
      <alignment vertical="top"/>
    </xf>
    <xf numFmtId="0" fontId="12" fillId="12" borderId="6" xfId="0" applyFont="1" applyFill="1" applyBorder="1" applyAlignment="1">
      <alignment vertical="top"/>
    </xf>
    <xf numFmtId="181" fontId="14" fillId="0" borderId="5" xfId="2" applyNumberFormat="1" applyFont="1" applyBorder="1" applyAlignment="1" applyProtection="1">
      <alignment horizontal="right" vertical="center" shrinkToFit="1"/>
      <protection locked="0"/>
    </xf>
    <xf numFmtId="181" fontId="14" fillId="0" borderId="0" xfId="2" applyNumberFormat="1" applyFont="1" applyAlignment="1" applyProtection="1">
      <alignment horizontal="right" vertical="center" shrinkToFit="1"/>
      <protection locked="0"/>
    </xf>
    <xf numFmtId="38" fontId="14" fillId="0" borderId="46" xfId="2" applyFont="1" applyBorder="1" applyAlignment="1" applyProtection="1">
      <alignment horizontal="right" vertical="center" shrinkToFit="1"/>
      <protection locked="0"/>
    </xf>
    <xf numFmtId="38" fontId="14" fillId="0" borderId="5" xfId="2" applyFont="1" applyBorder="1" applyAlignment="1" applyProtection="1">
      <alignment horizontal="right" vertical="center" shrinkToFit="1"/>
      <protection locked="0"/>
    </xf>
    <xf numFmtId="38" fontId="14" fillId="0" borderId="7" xfId="2" applyFont="1" applyBorder="1" applyAlignment="1" applyProtection="1">
      <alignment horizontal="right" vertical="center" shrinkToFit="1"/>
      <protection locked="0"/>
    </xf>
    <xf numFmtId="38" fontId="14" fillId="0" borderId="0" xfId="2" applyFont="1" applyBorder="1" applyAlignment="1" applyProtection="1">
      <alignment horizontal="right" vertical="center" shrinkToFit="1"/>
      <protection locked="0"/>
    </xf>
    <xf numFmtId="0" fontId="14" fillId="5" borderId="52" xfId="0" applyFont="1" applyFill="1" applyBorder="1" applyAlignment="1">
      <alignment horizontal="center" vertical="center"/>
    </xf>
    <xf numFmtId="0" fontId="14" fillId="5" borderId="53" xfId="0" applyFont="1" applyFill="1" applyBorder="1" applyAlignment="1">
      <alignment horizontal="center" vertical="center"/>
    </xf>
    <xf numFmtId="0" fontId="14" fillId="5" borderId="54" xfId="0" applyFont="1" applyFill="1" applyBorder="1" applyAlignment="1">
      <alignment horizontal="center" vertical="center"/>
    </xf>
    <xf numFmtId="0" fontId="12" fillId="5" borderId="11" xfId="0" applyFont="1" applyFill="1" applyBorder="1" applyAlignment="1"/>
    <xf numFmtId="0" fontId="12" fillId="5" borderId="12" xfId="0" applyFont="1" applyFill="1" applyBorder="1" applyAlignment="1"/>
    <xf numFmtId="0" fontId="12" fillId="5" borderId="13" xfId="0" applyFont="1" applyFill="1" applyBorder="1" applyAlignment="1"/>
    <xf numFmtId="0" fontId="12" fillId="12" borderId="45" xfId="0" applyFont="1" applyFill="1" applyBorder="1" applyAlignment="1">
      <alignment vertical="top"/>
    </xf>
    <xf numFmtId="0" fontId="12" fillId="12" borderId="17" xfId="0" applyFont="1" applyFill="1" applyBorder="1" applyAlignment="1">
      <alignment horizontal="left" vertical="top"/>
    </xf>
    <xf numFmtId="0" fontId="12" fillId="12" borderId="10" xfId="0" applyFont="1" applyFill="1" applyBorder="1" applyAlignment="1">
      <alignment horizontal="left" vertical="top"/>
    </xf>
    <xf numFmtId="0" fontId="12" fillId="12" borderId="11" xfId="0" applyFont="1" applyFill="1" applyBorder="1" applyAlignment="1">
      <alignment horizontal="left" vertical="top"/>
    </xf>
    <xf numFmtId="0" fontId="12" fillId="12" borderId="12" xfId="0" applyFont="1" applyFill="1" applyBorder="1" applyAlignment="1">
      <alignment horizontal="left" vertical="top"/>
    </xf>
    <xf numFmtId="0" fontId="12" fillId="12" borderId="18" xfId="0" applyFont="1" applyFill="1" applyBorder="1" applyAlignment="1">
      <alignment horizontal="left" vertical="top"/>
    </xf>
    <xf numFmtId="0" fontId="22" fillId="4" borderId="1" xfId="0" quotePrefix="1" applyFont="1" applyFill="1" applyBorder="1" applyAlignment="1">
      <alignment horizontal="center" vertical="center"/>
    </xf>
    <xf numFmtId="0" fontId="22" fillId="4" borderId="2" xfId="0" applyFont="1" applyFill="1" applyBorder="1" applyAlignment="1">
      <alignment horizontal="center" vertical="center"/>
    </xf>
    <xf numFmtId="0" fontId="22" fillId="4" borderId="3" xfId="0" applyFont="1" applyFill="1" applyBorder="1" applyAlignment="1">
      <alignment horizontal="center" vertical="center"/>
    </xf>
    <xf numFmtId="0" fontId="22" fillId="4" borderId="7" xfId="0" applyFont="1" applyFill="1" applyBorder="1" applyAlignment="1">
      <alignment horizontal="center" vertical="center"/>
    </xf>
    <xf numFmtId="0" fontId="22" fillId="4" borderId="0" xfId="0" applyFont="1" applyFill="1" applyAlignment="1">
      <alignment horizontal="center" vertical="center"/>
    </xf>
    <xf numFmtId="0" fontId="22" fillId="4" borderId="8" xfId="0" applyFont="1" applyFill="1" applyBorder="1" applyAlignment="1">
      <alignment horizontal="center" vertical="center"/>
    </xf>
    <xf numFmtId="0" fontId="22" fillId="4" borderId="11" xfId="0" applyFont="1" applyFill="1" applyBorder="1" applyAlignment="1">
      <alignment horizontal="center" vertical="center"/>
    </xf>
    <xf numFmtId="0" fontId="22" fillId="4" borderId="12" xfId="0" applyFont="1" applyFill="1" applyBorder="1" applyAlignment="1">
      <alignment horizontal="center" vertical="center"/>
    </xf>
    <xf numFmtId="0" fontId="22" fillId="4" borderId="13" xfId="0" applyFont="1" applyFill="1" applyBorder="1" applyAlignment="1">
      <alignment horizontal="center" vertical="center"/>
    </xf>
    <xf numFmtId="0" fontId="7" fillId="0" borderId="0" xfId="0" quotePrefix="1" applyFont="1" applyAlignment="1">
      <alignment horizontal="left" vertical="center"/>
    </xf>
    <xf numFmtId="0" fontId="12" fillId="12" borderId="46" xfId="0" quotePrefix="1" applyFont="1" applyFill="1" applyBorder="1" applyAlignment="1">
      <alignment horizontal="left" vertical="top" wrapText="1"/>
    </xf>
    <xf numFmtId="0" fontId="12" fillId="12" borderId="5" xfId="0" quotePrefix="1" applyFont="1" applyFill="1" applyBorder="1" applyAlignment="1">
      <alignment horizontal="left" vertical="top" wrapText="1"/>
    </xf>
    <xf numFmtId="0" fontId="12" fillId="12" borderId="6" xfId="0" quotePrefix="1" applyFont="1" applyFill="1" applyBorder="1" applyAlignment="1">
      <alignment horizontal="left" vertical="top" wrapText="1"/>
    </xf>
    <xf numFmtId="0" fontId="12" fillId="7" borderId="4" xfId="0" quotePrefix="1" applyFont="1" applyFill="1" applyBorder="1" applyAlignment="1">
      <alignment horizontal="center" vertical="center"/>
    </xf>
    <xf numFmtId="0" fontId="12" fillId="7" borderId="5" xfId="0" quotePrefix="1" applyFont="1" applyFill="1" applyBorder="1" applyAlignment="1">
      <alignment horizontal="center" vertical="center"/>
    </xf>
    <xf numFmtId="0" fontId="12" fillId="7" borderId="47" xfId="0" quotePrefix="1" applyFont="1" applyFill="1" applyBorder="1" applyAlignment="1">
      <alignment horizontal="center" vertical="center"/>
    </xf>
    <xf numFmtId="0" fontId="12" fillId="7" borderId="9" xfId="0" quotePrefix="1" applyFont="1" applyFill="1" applyBorder="1" applyAlignment="1">
      <alignment horizontal="center" vertical="center"/>
    </xf>
    <xf numFmtId="0" fontId="12" fillId="7" borderId="0" xfId="0" quotePrefix="1" applyFont="1" applyFill="1" applyAlignment="1">
      <alignment horizontal="center" vertical="center"/>
    </xf>
    <xf numFmtId="0" fontId="12" fillId="7" borderId="8" xfId="0" quotePrefix="1" applyFont="1" applyFill="1" applyBorder="1" applyAlignment="1">
      <alignment horizontal="center" vertical="center"/>
    </xf>
    <xf numFmtId="0" fontId="12" fillId="7" borderId="25" xfId="0" quotePrefix="1" applyFont="1" applyFill="1" applyBorder="1" applyAlignment="1">
      <alignment horizontal="center" vertical="center"/>
    </xf>
    <xf numFmtId="0" fontId="12" fillId="7" borderId="12" xfId="0" quotePrefix="1" applyFont="1" applyFill="1" applyBorder="1" applyAlignment="1">
      <alignment horizontal="center" vertical="center"/>
    </xf>
    <xf numFmtId="0" fontId="12" fillId="7" borderId="13" xfId="0" quotePrefix="1" applyFont="1" applyFill="1" applyBorder="1" applyAlignment="1">
      <alignment horizontal="center" vertical="center"/>
    </xf>
    <xf numFmtId="177" fontId="12" fillId="7" borderId="46" xfId="0" applyNumberFormat="1" applyFont="1" applyFill="1" applyBorder="1" applyAlignment="1">
      <alignment horizontal="center" vertical="center"/>
    </xf>
    <xf numFmtId="177" fontId="12" fillId="7" borderId="5" xfId="0" applyNumberFormat="1" applyFont="1" applyFill="1" applyBorder="1" applyAlignment="1">
      <alignment horizontal="center" vertical="center"/>
    </xf>
    <xf numFmtId="177" fontId="12" fillId="7" borderId="47" xfId="0" applyNumberFormat="1" applyFont="1" applyFill="1" applyBorder="1" applyAlignment="1">
      <alignment horizontal="center" vertical="center"/>
    </xf>
    <xf numFmtId="177" fontId="12" fillId="7" borderId="7" xfId="0" applyNumberFormat="1" applyFont="1" applyFill="1" applyBorder="1" applyAlignment="1">
      <alignment horizontal="center" vertical="center"/>
    </xf>
    <xf numFmtId="177" fontId="12" fillId="7" borderId="0" xfId="0" applyNumberFormat="1" applyFont="1" applyFill="1" applyAlignment="1">
      <alignment horizontal="center" vertical="center"/>
    </xf>
    <xf numFmtId="177" fontId="12" fillId="7" borderId="8" xfId="0" applyNumberFormat="1" applyFont="1" applyFill="1" applyBorder="1" applyAlignment="1">
      <alignment horizontal="center" vertical="center"/>
    </xf>
    <xf numFmtId="177" fontId="12" fillId="7" borderId="11" xfId="0" applyNumberFormat="1" applyFont="1" applyFill="1" applyBorder="1" applyAlignment="1">
      <alignment horizontal="center" vertical="center"/>
    </xf>
    <xf numFmtId="177" fontId="12" fillId="7" borderId="12" xfId="0" applyNumberFormat="1" applyFont="1" applyFill="1" applyBorder="1" applyAlignment="1">
      <alignment horizontal="center" vertical="center"/>
    </xf>
    <xf numFmtId="177" fontId="12" fillId="7" borderId="13" xfId="0" applyNumberFormat="1" applyFont="1" applyFill="1" applyBorder="1" applyAlignment="1">
      <alignment horizontal="center" vertical="center"/>
    </xf>
    <xf numFmtId="0" fontId="23" fillId="0" borderId="0" xfId="0" quotePrefix="1" applyFont="1" applyAlignment="1">
      <alignment horizontal="left" vertical="center"/>
    </xf>
    <xf numFmtId="0" fontId="3" fillId="0" borderId="0" xfId="0" quotePrefix="1" applyFont="1" applyAlignment="1">
      <alignment horizontal="left" vertical="top" wrapText="1"/>
    </xf>
    <xf numFmtId="0" fontId="41" fillId="4" borderId="2" xfId="0" quotePrefix="1" applyFont="1" applyFill="1" applyBorder="1" applyAlignment="1">
      <alignment horizontal="left" vertical="center" wrapText="1"/>
    </xf>
    <xf numFmtId="0" fontId="41" fillId="4" borderId="0" xfId="0" quotePrefix="1" applyFont="1" applyFill="1" applyAlignment="1">
      <alignment horizontal="left" vertical="center" wrapText="1"/>
    </xf>
    <xf numFmtId="0" fontId="41" fillId="4" borderId="12" xfId="0" quotePrefix="1" applyFont="1" applyFill="1" applyBorder="1" applyAlignment="1">
      <alignment horizontal="left" vertical="center" wrapText="1"/>
    </xf>
    <xf numFmtId="0" fontId="20" fillId="12" borderId="1" xfId="0" applyFont="1" applyFill="1" applyBorder="1" applyAlignment="1">
      <alignment horizontal="center" vertical="center"/>
    </xf>
    <xf numFmtId="0" fontId="20" fillId="12" borderId="2" xfId="0" applyFont="1" applyFill="1" applyBorder="1" applyAlignment="1">
      <alignment horizontal="center" vertical="center"/>
    </xf>
    <xf numFmtId="0" fontId="20" fillId="12" borderId="3" xfId="0" applyFont="1" applyFill="1" applyBorder="1" applyAlignment="1">
      <alignment horizontal="center" vertical="center"/>
    </xf>
    <xf numFmtId="0" fontId="20" fillId="12" borderId="11" xfId="0" applyFont="1" applyFill="1" applyBorder="1" applyAlignment="1">
      <alignment horizontal="center" vertical="center"/>
    </xf>
    <xf numFmtId="0" fontId="20" fillId="12" borderId="12" xfId="0" applyFont="1" applyFill="1" applyBorder="1" applyAlignment="1">
      <alignment horizontal="center" vertical="center"/>
    </xf>
    <xf numFmtId="0" fontId="20" fillId="12" borderId="13" xfId="0" applyFont="1" applyFill="1" applyBorder="1" applyAlignment="1">
      <alignment horizontal="center" vertical="center"/>
    </xf>
    <xf numFmtId="49" fontId="45" fillId="0" borderId="1" xfId="0" quotePrefix="1" applyNumberFormat="1" applyFont="1" applyBorder="1" applyAlignment="1" applyProtection="1">
      <alignment horizontal="center" vertical="center" shrinkToFit="1"/>
      <protection locked="0"/>
    </xf>
    <xf numFmtId="49" fontId="45" fillId="0" borderId="2" xfId="0" applyNumberFormat="1" applyFont="1" applyBorder="1" applyAlignment="1" applyProtection="1">
      <alignment horizontal="center" vertical="center" shrinkToFit="1"/>
      <protection locked="0"/>
    </xf>
    <xf numFmtId="49" fontId="45" fillId="0" borderId="3" xfId="0" applyNumberFormat="1" applyFont="1" applyBorder="1" applyAlignment="1" applyProtection="1">
      <alignment horizontal="center" vertical="center" shrinkToFit="1"/>
      <protection locked="0"/>
    </xf>
    <xf numFmtId="49" fontId="45" fillId="0" borderId="11" xfId="0" applyNumberFormat="1" applyFont="1" applyBorder="1" applyAlignment="1" applyProtection="1">
      <alignment horizontal="center" vertical="center" shrinkToFit="1"/>
      <protection locked="0"/>
    </xf>
    <xf numFmtId="49" fontId="45" fillId="0" borderId="12" xfId="0" applyNumberFormat="1" applyFont="1" applyBorder="1" applyAlignment="1" applyProtection="1">
      <alignment horizontal="center" vertical="center" shrinkToFit="1"/>
      <protection locked="0"/>
    </xf>
    <xf numFmtId="49" fontId="45" fillId="0" borderId="13" xfId="0" applyNumberFormat="1" applyFont="1" applyBorder="1" applyAlignment="1" applyProtection="1">
      <alignment horizontal="center" vertical="center" shrinkToFit="1"/>
      <protection locked="0"/>
    </xf>
    <xf numFmtId="0" fontId="20" fillId="12" borderId="20" xfId="0" applyFont="1" applyFill="1" applyBorder="1" applyAlignment="1">
      <alignment horizontal="center" vertical="center"/>
    </xf>
    <xf numFmtId="0" fontId="19" fillId="12" borderId="21" xfId="0" applyFont="1" applyFill="1" applyBorder="1" applyAlignment="1"/>
    <xf numFmtId="0" fontId="19" fillId="12" borderId="22" xfId="0" applyFont="1" applyFill="1" applyBorder="1" applyAlignment="1"/>
    <xf numFmtId="0" fontId="19" fillId="12" borderId="20" xfId="0" applyFont="1" applyFill="1" applyBorder="1" applyAlignment="1"/>
    <xf numFmtId="0" fontId="6" fillId="2" borderId="0" xfId="0" quotePrefix="1" applyFont="1" applyFill="1" applyAlignment="1">
      <alignment horizontal="left" vertical="center"/>
    </xf>
    <xf numFmtId="0" fontId="6" fillId="2" borderId="0" xfId="0" applyFont="1" applyFill="1">
      <alignment vertical="center"/>
    </xf>
    <xf numFmtId="0" fontId="6" fillId="2" borderId="0" xfId="0" applyFont="1" applyFill="1" applyAlignment="1"/>
    <xf numFmtId="0" fontId="53" fillId="22" borderId="0" xfId="0" quotePrefix="1" applyFont="1" applyFill="1" applyAlignment="1">
      <alignment horizontal="left" vertical="center" wrapText="1"/>
    </xf>
    <xf numFmtId="0" fontId="53" fillId="22" borderId="0" xfId="0" applyFont="1" applyFill="1" applyAlignment="1">
      <alignment vertical="center" wrapText="1"/>
    </xf>
    <xf numFmtId="0" fontId="32" fillId="23" borderId="0" xfId="0" applyFont="1" applyFill="1" applyAlignment="1">
      <alignment vertical="top" wrapText="1"/>
    </xf>
    <xf numFmtId="0" fontId="31" fillId="24" borderId="0" xfId="0" applyFont="1" applyFill="1" applyAlignment="1">
      <alignment vertical="top" wrapText="1"/>
    </xf>
    <xf numFmtId="0" fontId="12" fillId="12" borderId="0" xfId="1" applyFont="1" applyFill="1" applyAlignment="1">
      <alignment horizontal="center"/>
    </xf>
    <xf numFmtId="0" fontId="12" fillId="12" borderId="8" xfId="1" applyFont="1" applyFill="1" applyBorder="1" applyAlignment="1">
      <alignment horizontal="center"/>
    </xf>
    <xf numFmtId="0" fontId="12" fillId="12" borderId="12" xfId="1" applyFont="1" applyFill="1" applyBorder="1" applyAlignment="1">
      <alignment horizontal="center"/>
    </xf>
    <xf numFmtId="0" fontId="12" fillId="12" borderId="13" xfId="1" applyFont="1" applyFill="1" applyBorder="1" applyAlignment="1">
      <alignment horizontal="center"/>
    </xf>
    <xf numFmtId="0" fontId="43" fillId="6" borderId="1" xfId="0" applyFont="1" applyFill="1" applyBorder="1" applyAlignment="1">
      <alignment horizontal="center" vertical="center"/>
    </xf>
    <xf numFmtId="0" fontId="43" fillId="6" borderId="2" xfId="0" applyFont="1" applyFill="1" applyBorder="1" applyAlignment="1">
      <alignment horizontal="center" vertical="center"/>
    </xf>
    <xf numFmtId="0" fontId="43" fillId="6" borderId="3" xfId="0" applyFont="1" applyFill="1" applyBorder="1" applyAlignment="1">
      <alignment horizontal="center" vertical="center"/>
    </xf>
    <xf numFmtId="0" fontId="43" fillId="6" borderId="7" xfId="0" applyFont="1" applyFill="1" applyBorder="1" applyAlignment="1">
      <alignment horizontal="center" vertical="center"/>
    </xf>
    <xf numFmtId="0" fontId="43" fillId="6" borderId="0" xfId="0" applyFont="1" applyFill="1" applyAlignment="1">
      <alignment horizontal="center" vertical="center"/>
    </xf>
    <xf numFmtId="0" fontId="43" fillId="6" borderId="8" xfId="0" applyFont="1" applyFill="1" applyBorder="1" applyAlignment="1">
      <alignment horizontal="center" vertical="center"/>
    </xf>
    <xf numFmtId="0" fontId="43" fillId="6" borderId="11" xfId="0" applyFont="1" applyFill="1" applyBorder="1" applyAlignment="1">
      <alignment horizontal="center" vertical="center"/>
    </xf>
    <xf numFmtId="0" fontId="43" fillId="6" borderId="12" xfId="0" applyFont="1" applyFill="1" applyBorder="1" applyAlignment="1">
      <alignment horizontal="center" vertical="center"/>
    </xf>
    <xf numFmtId="0" fontId="43" fillId="6" borderId="13" xfId="0" applyFont="1" applyFill="1" applyBorder="1" applyAlignment="1">
      <alignment horizontal="center" vertical="center"/>
    </xf>
    <xf numFmtId="0" fontId="9" fillId="4" borderId="3" xfId="0" applyFont="1" applyFill="1" applyBorder="1" applyAlignment="1"/>
    <xf numFmtId="0" fontId="9" fillId="4" borderId="8" xfId="0" applyFont="1" applyFill="1" applyBorder="1" applyAlignment="1"/>
    <xf numFmtId="0" fontId="9" fillId="4" borderId="13" xfId="0" applyFont="1" applyFill="1" applyBorder="1" applyAlignment="1"/>
    <xf numFmtId="0" fontId="7" fillId="0" borderId="0" xfId="0" applyFont="1">
      <alignment vertical="center"/>
    </xf>
    <xf numFmtId="0" fontId="7" fillId="0" borderId="12" xfId="0" applyFont="1" applyBorder="1">
      <alignment vertical="center"/>
    </xf>
    <xf numFmtId="0" fontId="20" fillId="12" borderId="28" xfId="0" applyFont="1" applyFill="1" applyBorder="1" applyAlignment="1">
      <alignment horizontal="center" vertical="center"/>
    </xf>
    <xf numFmtId="0" fontId="20" fillId="12" borderId="29" xfId="0" applyFont="1" applyFill="1" applyBorder="1" applyAlignment="1">
      <alignment horizontal="center" vertical="center"/>
    </xf>
    <xf numFmtId="0" fontId="20" fillId="12" borderId="26" xfId="0" applyFont="1" applyFill="1" applyBorder="1" applyAlignment="1">
      <alignment horizontal="center" vertical="center"/>
    </xf>
    <xf numFmtId="0" fontId="20" fillId="12" borderId="27" xfId="0" applyFont="1" applyFill="1" applyBorder="1" applyAlignment="1">
      <alignment horizontal="center" vertical="center"/>
    </xf>
    <xf numFmtId="49" fontId="18" fillId="0" borderId="19" xfId="0" applyNumberFormat="1" applyFont="1" applyBorder="1" applyAlignment="1" applyProtection="1">
      <alignment horizontal="left" vertical="center" shrinkToFit="1"/>
      <protection locked="0"/>
    </xf>
    <xf numFmtId="49" fontId="18" fillId="0" borderId="2" xfId="0" applyNumberFormat="1" applyFont="1" applyBorder="1" applyAlignment="1" applyProtection="1">
      <alignment horizontal="left" vertical="center" shrinkToFit="1"/>
      <protection locked="0"/>
    </xf>
    <xf numFmtId="49" fontId="27" fillId="0" borderId="3" xfId="0" applyNumberFormat="1" applyFont="1" applyBorder="1" applyAlignment="1" applyProtection="1">
      <alignment horizontal="left" vertical="center" shrinkToFit="1"/>
      <protection locked="0"/>
    </xf>
    <xf numFmtId="49" fontId="18" fillId="0" borderId="9" xfId="0" applyNumberFormat="1" applyFont="1" applyBorder="1" applyAlignment="1" applyProtection="1">
      <alignment horizontal="left" vertical="center" shrinkToFit="1"/>
      <protection locked="0"/>
    </xf>
    <xf numFmtId="49" fontId="18" fillId="0" borderId="0" xfId="0" applyNumberFormat="1" applyFont="1" applyAlignment="1" applyProtection="1">
      <alignment horizontal="left" vertical="center" shrinkToFit="1"/>
      <protection locked="0"/>
    </xf>
    <xf numFmtId="49" fontId="27" fillId="0" borderId="8" xfId="0" applyNumberFormat="1" applyFont="1" applyBorder="1" applyAlignment="1" applyProtection="1">
      <alignment horizontal="left" vertical="center" shrinkToFit="1"/>
      <protection locked="0"/>
    </xf>
    <xf numFmtId="49" fontId="18" fillId="0" borderId="25" xfId="0" applyNumberFormat="1" applyFont="1" applyBorder="1" applyAlignment="1" applyProtection="1">
      <alignment horizontal="left" vertical="center" shrinkToFit="1"/>
      <protection locked="0"/>
    </xf>
    <xf numFmtId="49" fontId="18" fillId="0" borderId="12" xfId="0" applyNumberFormat="1" applyFont="1" applyBorder="1" applyAlignment="1" applyProtection="1">
      <alignment horizontal="left" vertical="center" shrinkToFit="1"/>
      <protection locked="0"/>
    </xf>
    <xf numFmtId="49" fontId="27" fillId="0" borderId="13" xfId="0" applyNumberFormat="1" applyFont="1" applyBorder="1" applyAlignment="1" applyProtection="1">
      <alignment horizontal="left" vertical="center" shrinkToFit="1"/>
      <protection locked="0"/>
    </xf>
    <xf numFmtId="0" fontId="14" fillId="0" borderId="0" xfId="0" applyFont="1" applyAlignment="1"/>
    <xf numFmtId="0" fontId="14" fillId="0" borderId="12" xfId="0" applyFont="1" applyBorder="1" applyAlignment="1"/>
    <xf numFmtId="0" fontId="0" fillId="0" borderId="1" xfId="0" applyBorder="1" applyAlignment="1"/>
    <xf numFmtId="0" fontId="0" fillId="0" borderId="2" xfId="0" applyBorder="1" applyAlignment="1"/>
    <xf numFmtId="0" fontId="0" fillId="0" borderId="7" xfId="0" applyBorder="1" applyAlignment="1"/>
    <xf numFmtId="0" fontId="15" fillId="0" borderId="7" xfId="0" applyFont="1" applyBorder="1">
      <alignment vertical="center"/>
    </xf>
    <xf numFmtId="0" fontId="15" fillId="0" borderId="0" xfId="0" applyFont="1">
      <alignment vertical="center"/>
    </xf>
    <xf numFmtId="0" fontId="7" fillId="0" borderId="7" xfId="0" applyFont="1" applyBorder="1" applyAlignment="1"/>
    <xf numFmtId="0" fontId="7" fillId="0" borderId="0" xfId="0" applyFont="1" applyAlignment="1"/>
    <xf numFmtId="0" fontId="7" fillId="0" borderId="11" xfId="0" applyFont="1" applyBorder="1" applyAlignment="1"/>
    <xf numFmtId="0" fontId="7" fillId="0" borderId="12" xfId="0" applyFont="1" applyBorder="1" applyAlignment="1"/>
    <xf numFmtId="0" fontId="0" fillId="0" borderId="7" xfId="0" applyBorder="1" applyAlignment="1">
      <alignment horizontal="left" vertical="center"/>
    </xf>
    <xf numFmtId="0" fontId="0" fillId="0" borderId="0" xfId="0"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48" fillId="0" borderId="0" xfId="3" applyAlignment="1">
      <alignment horizontal="left" vertical="center"/>
    </xf>
    <xf numFmtId="0" fontId="48" fillId="0" borderId="12" xfId="3" applyBorder="1" applyAlignment="1">
      <alignment horizontal="left" vertical="center"/>
    </xf>
    <xf numFmtId="0" fontId="20" fillId="12" borderId="23" xfId="0" applyFont="1" applyFill="1" applyBorder="1" applyAlignment="1">
      <alignment horizontal="center" vertical="center"/>
    </xf>
    <xf numFmtId="0" fontId="20" fillId="12" borderId="24" xfId="0" applyFont="1" applyFill="1" applyBorder="1" applyAlignment="1">
      <alignment horizontal="center" vertical="center"/>
    </xf>
    <xf numFmtId="0" fontId="20" fillId="12" borderId="1" xfId="0" quotePrefix="1" applyFont="1" applyFill="1" applyBorder="1" applyAlignment="1">
      <alignment horizontal="center" vertical="center"/>
    </xf>
    <xf numFmtId="0" fontId="20" fillId="12" borderId="2" xfId="0" quotePrefix="1" applyFont="1" applyFill="1" applyBorder="1" applyAlignment="1">
      <alignment horizontal="center" vertical="center"/>
    </xf>
    <xf numFmtId="0" fontId="20" fillId="12" borderId="17" xfId="0" quotePrefix="1" applyFont="1" applyFill="1" applyBorder="1" applyAlignment="1">
      <alignment horizontal="center" vertical="center"/>
    </xf>
    <xf numFmtId="0" fontId="20" fillId="12" borderId="7" xfId="0" quotePrefix="1" applyFont="1" applyFill="1" applyBorder="1" applyAlignment="1">
      <alignment horizontal="center" vertical="center"/>
    </xf>
    <xf numFmtId="0" fontId="20" fillId="12" borderId="0" xfId="0" quotePrefix="1" applyFont="1" applyFill="1" applyAlignment="1">
      <alignment horizontal="center" vertical="center"/>
    </xf>
    <xf numFmtId="0" fontId="20" fillId="12" borderId="10" xfId="0" quotePrefix="1" applyFont="1" applyFill="1" applyBorder="1" applyAlignment="1">
      <alignment horizontal="center" vertical="center"/>
    </xf>
    <xf numFmtId="0" fontId="20" fillId="12" borderId="11" xfId="0" quotePrefix="1" applyFont="1" applyFill="1" applyBorder="1" applyAlignment="1">
      <alignment horizontal="center" vertical="center"/>
    </xf>
    <xf numFmtId="0" fontId="20" fillId="12" borderId="12" xfId="0" quotePrefix="1" applyFont="1" applyFill="1" applyBorder="1" applyAlignment="1">
      <alignment horizontal="center" vertical="center"/>
    </xf>
    <xf numFmtId="0" fontId="20" fillId="12" borderId="18" xfId="0" quotePrefix="1" applyFont="1" applyFill="1" applyBorder="1" applyAlignment="1">
      <alignment horizontal="center" vertical="center"/>
    </xf>
    <xf numFmtId="49" fontId="18" fillId="0" borderId="19" xfId="0" applyNumberFormat="1" applyFont="1" applyBorder="1" applyAlignment="1" applyProtection="1">
      <alignment horizontal="center" vertical="center" shrinkToFit="1"/>
      <protection locked="0"/>
    </xf>
    <xf numFmtId="49" fontId="18" fillId="0" borderId="2" xfId="0" applyNumberFormat="1" applyFont="1" applyBorder="1" applyAlignment="1" applyProtection="1">
      <alignment horizontal="center" vertical="center" shrinkToFit="1"/>
      <protection locked="0"/>
    </xf>
    <xf numFmtId="49" fontId="18" fillId="0" borderId="3" xfId="0" applyNumberFormat="1" applyFont="1" applyBorder="1" applyAlignment="1" applyProtection="1">
      <alignment horizontal="center" vertical="center" shrinkToFit="1"/>
      <protection locked="0"/>
    </xf>
    <xf numFmtId="49" fontId="18" fillId="0" borderId="9" xfId="0" applyNumberFormat="1" applyFont="1" applyBorder="1" applyAlignment="1" applyProtection="1">
      <alignment horizontal="center" vertical="center" shrinkToFit="1"/>
      <protection locked="0"/>
    </xf>
    <xf numFmtId="49" fontId="18" fillId="0" borderId="0" xfId="0" applyNumberFormat="1" applyFont="1" applyAlignment="1" applyProtection="1">
      <alignment horizontal="center" vertical="center" shrinkToFit="1"/>
      <protection locked="0"/>
    </xf>
    <xf numFmtId="49" fontId="18" fillId="0" borderId="8" xfId="0" applyNumberFormat="1" applyFont="1" applyBorder="1" applyAlignment="1" applyProtection="1">
      <alignment horizontal="center" vertical="center" shrinkToFit="1"/>
      <protection locked="0"/>
    </xf>
    <xf numFmtId="49" fontId="18" fillId="0" borderId="25" xfId="0" applyNumberFormat="1" applyFont="1" applyBorder="1" applyAlignment="1" applyProtection="1">
      <alignment horizontal="center" vertical="center" shrinkToFit="1"/>
      <protection locked="0"/>
    </xf>
    <xf numFmtId="49" fontId="18" fillId="0" borderId="12" xfId="0" applyNumberFormat="1" applyFont="1" applyBorder="1" applyAlignment="1" applyProtection="1">
      <alignment horizontal="center" vertical="center" shrinkToFit="1"/>
      <protection locked="0"/>
    </xf>
    <xf numFmtId="49" fontId="18" fillId="0" borderId="13" xfId="0" applyNumberFormat="1" applyFont="1" applyBorder="1" applyAlignment="1" applyProtection="1">
      <alignment horizontal="center" vertical="center" shrinkToFit="1"/>
      <protection locked="0"/>
    </xf>
    <xf numFmtId="0" fontId="20" fillId="12" borderId="1" xfId="0" applyFont="1" applyFill="1" applyBorder="1" applyAlignment="1">
      <alignment vertical="center" wrapText="1"/>
    </xf>
    <xf numFmtId="0" fontId="20" fillId="12" borderId="2" xfId="0" applyFont="1" applyFill="1" applyBorder="1" applyAlignment="1">
      <alignment vertical="center" wrapText="1"/>
    </xf>
    <xf numFmtId="0" fontId="20" fillId="12" borderId="3" xfId="0" applyFont="1" applyFill="1" applyBorder="1" applyAlignment="1">
      <alignment vertical="center" wrapText="1"/>
    </xf>
    <xf numFmtId="0" fontId="20" fillId="12" borderId="7" xfId="0" applyFont="1" applyFill="1" applyBorder="1" applyAlignment="1">
      <alignment vertical="center" wrapText="1"/>
    </xf>
    <xf numFmtId="0" fontId="20" fillId="12" borderId="0" xfId="0" applyFont="1" applyFill="1" applyAlignment="1">
      <alignment vertical="center" wrapText="1"/>
    </xf>
    <xf numFmtId="0" fontId="20" fillId="12" borderId="8" xfId="0" applyFont="1" applyFill="1" applyBorder="1" applyAlignment="1">
      <alignment vertical="center" wrapText="1"/>
    </xf>
    <xf numFmtId="0" fontId="20" fillId="12" borderId="11" xfId="0" applyFont="1" applyFill="1" applyBorder="1" applyAlignment="1">
      <alignment vertical="center" wrapText="1"/>
    </xf>
    <xf numFmtId="0" fontId="20" fillId="12" borderId="12" xfId="0" applyFont="1" applyFill="1" applyBorder="1" applyAlignment="1">
      <alignment vertical="center" wrapText="1"/>
    </xf>
    <xf numFmtId="0" fontId="20" fillId="12" borderId="13" xfId="0" applyFont="1" applyFill="1" applyBorder="1" applyAlignment="1">
      <alignment vertical="center" wrapText="1"/>
    </xf>
    <xf numFmtId="0" fontId="20" fillId="12" borderId="1" xfId="0" applyFont="1" applyFill="1" applyBorder="1" applyAlignment="1">
      <alignment vertical="center" shrinkToFit="1"/>
    </xf>
    <xf numFmtId="0" fontId="20" fillId="12" borderId="2" xfId="0" applyFont="1" applyFill="1" applyBorder="1" applyAlignment="1">
      <alignment vertical="center" shrinkToFit="1"/>
    </xf>
    <xf numFmtId="0" fontId="20" fillId="12" borderId="3" xfId="0" applyFont="1" applyFill="1" applyBorder="1" applyAlignment="1">
      <alignment vertical="center" shrinkToFit="1"/>
    </xf>
    <xf numFmtId="0" fontId="20" fillId="12" borderId="7" xfId="0" applyFont="1" applyFill="1" applyBorder="1" applyAlignment="1">
      <alignment vertical="center" shrinkToFit="1"/>
    </xf>
    <xf numFmtId="0" fontId="20" fillId="12" borderId="0" xfId="0" applyFont="1" applyFill="1" applyAlignment="1">
      <alignment vertical="center" shrinkToFit="1"/>
    </xf>
    <xf numFmtId="0" fontId="20" fillId="12" borderId="8" xfId="0" applyFont="1" applyFill="1" applyBorder="1" applyAlignment="1">
      <alignment vertical="center" shrinkToFit="1"/>
    </xf>
    <xf numFmtId="0" fontId="20" fillId="12" borderId="11" xfId="0" applyFont="1" applyFill="1" applyBorder="1" applyAlignment="1">
      <alignment vertical="center" shrinkToFit="1"/>
    </xf>
    <xf numFmtId="0" fontId="20" fillId="12" borderId="12" xfId="0" applyFont="1" applyFill="1" applyBorder="1" applyAlignment="1">
      <alignment vertical="center" shrinkToFit="1"/>
    </xf>
    <xf numFmtId="0" fontId="20" fillId="12" borderId="13" xfId="0" applyFont="1" applyFill="1" applyBorder="1" applyAlignment="1">
      <alignment vertical="center" shrinkToFit="1"/>
    </xf>
    <xf numFmtId="0" fontId="15" fillId="0" borderId="2" xfId="0" applyFont="1" applyBorder="1" applyAlignment="1">
      <alignment horizontal="center" vertical="center"/>
    </xf>
    <xf numFmtId="0" fontId="15" fillId="0" borderId="12" xfId="0" applyFont="1" applyBorder="1" applyAlignment="1">
      <alignment horizontal="center" vertical="center"/>
    </xf>
    <xf numFmtId="0" fontId="12" fillId="12" borderId="1" xfId="0" quotePrefix="1" applyFont="1" applyFill="1" applyBorder="1" applyAlignment="1">
      <alignment horizontal="center" vertical="center" wrapText="1"/>
    </xf>
    <xf numFmtId="0" fontId="12" fillId="12" borderId="17" xfId="0" applyFont="1" applyFill="1" applyBorder="1" applyAlignment="1">
      <alignment horizontal="center" vertical="center"/>
    </xf>
    <xf numFmtId="0" fontId="12" fillId="12" borderId="7" xfId="0" applyFont="1" applyFill="1" applyBorder="1" applyAlignment="1">
      <alignment horizontal="center" vertical="center"/>
    </xf>
    <xf numFmtId="0" fontId="12" fillId="12" borderId="0" xfId="0" applyFont="1" applyFill="1" applyAlignment="1">
      <alignment horizontal="center" vertical="center"/>
    </xf>
    <xf numFmtId="0" fontId="12" fillId="12" borderId="10" xfId="0" applyFont="1" applyFill="1" applyBorder="1" applyAlignment="1">
      <alignment horizontal="center" vertical="center"/>
    </xf>
    <xf numFmtId="0" fontId="12" fillId="12" borderId="18" xfId="0" applyFont="1" applyFill="1" applyBorder="1" applyAlignment="1">
      <alignment horizontal="center" vertical="center"/>
    </xf>
    <xf numFmtId="0" fontId="20" fillId="12" borderId="17" xfId="0" applyFont="1" applyFill="1" applyBorder="1" applyAlignment="1">
      <alignment horizontal="center" vertical="center"/>
    </xf>
    <xf numFmtId="0" fontId="20" fillId="12" borderId="7" xfId="0" applyFont="1" applyFill="1" applyBorder="1" applyAlignment="1">
      <alignment horizontal="center" vertical="center"/>
    </xf>
    <xf numFmtId="0" fontId="20" fillId="12" borderId="0" xfId="0" applyFont="1" applyFill="1" applyAlignment="1">
      <alignment horizontal="center" vertical="center"/>
    </xf>
    <xf numFmtId="0" fontId="20" fillId="12" borderId="10" xfId="0" applyFont="1" applyFill="1" applyBorder="1" applyAlignment="1">
      <alignment horizontal="center" vertical="center"/>
    </xf>
    <xf numFmtId="0" fontId="20" fillId="12" borderId="18" xfId="0" applyFont="1" applyFill="1" applyBorder="1" applyAlignment="1">
      <alignment horizontal="center" vertical="center"/>
    </xf>
    <xf numFmtId="49" fontId="18" fillId="0" borderId="3" xfId="0" applyNumberFormat="1" applyFont="1" applyBorder="1" applyAlignment="1" applyProtection="1">
      <alignment horizontal="left" vertical="center" shrinkToFit="1"/>
      <protection locked="0"/>
    </xf>
    <xf numFmtId="49" fontId="18" fillId="0" borderId="8" xfId="0" applyNumberFormat="1" applyFont="1" applyBorder="1" applyAlignment="1" applyProtection="1">
      <alignment horizontal="left" vertical="center" shrinkToFit="1"/>
      <protection locked="0"/>
    </xf>
    <xf numFmtId="49" fontId="18" fillId="0" borderId="13" xfId="0" applyNumberFormat="1" applyFont="1" applyBorder="1" applyAlignment="1" applyProtection="1">
      <alignment horizontal="left" vertical="center" shrinkToFit="1"/>
      <protection locked="0"/>
    </xf>
    <xf numFmtId="0" fontId="17" fillId="12" borderId="1" xfId="0" applyFont="1" applyFill="1" applyBorder="1" applyAlignment="1">
      <alignment horizontal="center" vertical="center"/>
    </xf>
    <xf numFmtId="0" fontId="17" fillId="12" borderId="2" xfId="0" applyFont="1" applyFill="1" applyBorder="1" applyAlignment="1">
      <alignment horizontal="center" vertical="center"/>
    </xf>
    <xf numFmtId="0" fontId="17" fillId="12" borderId="17" xfId="0" applyFont="1" applyFill="1" applyBorder="1" applyAlignment="1">
      <alignment horizontal="center" vertical="center"/>
    </xf>
    <xf numFmtId="0" fontId="17" fillId="12" borderId="7" xfId="0" applyFont="1" applyFill="1" applyBorder="1" applyAlignment="1">
      <alignment horizontal="center" vertical="center"/>
    </xf>
    <xf numFmtId="0" fontId="17" fillId="12" borderId="0" xfId="0" applyFont="1" applyFill="1" applyAlignment="1">
      <alignment horizontal="center" vertical="center"/>
    </xf>
    <xf numFmtId="0" fontId="17" fillId="12" borderId="10" xfId="0" applyFont="1" applyFill="1" applyBorder="1" applyAlignment="1">
      <alignment horizontal="center" vertical="center"/>
    </xf>
    <xf numFmtId="0" fontId="17" fillId="12" borderId="11" xfId="0" applyFont="1" applyFill="1" applyBorder="1" applyAlignment="1">
      <alignment horizontal="center" vertical="center"/>
    </xf>
    <xf numFmtId="0" fontId="17" fillId="12" borderId="12" xfId="0" applyFont="1" applyFill="1" applyBorder="1" applyAlignment="1">
      <alignment horizontal="center" vertical="center"/>
    </xf>
    <xf numFmtId="0" fontId="17" fillId="12" borderId="18" xfId="0" applyFont="1" applyFill="1" applyBorder="1" applyAlignment="1">
      <alignment horizontal="center" vertical="center"/>
    </xf>
    <xf numFmtId="49" fontId="7" fillId="0" borderId="19" xfId="0" quotePrefix="1" applyNumberFormat="1" applyFont="1" applyBorder="1" applyAlignment="1" applyProtection="1">
      <alignment horizontal="center" vertical="center" shrinkToFit="1"/>
      <protection locked="0"/>
    </xf>
    <xf numFmtId="49" fontId="7" fillId="0" borderId="2" xfId="0" applyNumberFormat="1" applyFont="1" applyBorder="1" applyAlignment="1" applyProtection="1">
      <alignment horizontal="center" vertical="center" shrinkToFit="1"/>
      <protection locked="0"/>
    </xf>
    <xf numFmtId="49" fontId="7" fillId="0" borderId="3" xfId="0" applyNumberFormat="1" applyFont="1" applyBorder="1" applyAlignment="1" applyProtection="1">
      <alignment horizontal="center" vertical="center" shrinkToFit="1"/>
      <protection locked="0"/>
    </xf>
    <xf numFmtId="49" fontId="7" fillId="0" borderId="9" xfId="0" applyNumberFormat="1" applyFont="1" applyBorder="1" applyAlignment="1" applyProtection="1">
      <alignment horizontal="center" vertical="center" shrinkToFit="1"/>
      <protection locked="0"/>
    </xf>
    <xf numFmtId="49" fontId="7" fillId="0" borderId="0" xfId="0" applyNumberFormat="1" applyFont="1" applyAlignment="1" applyProtection="1">
      <alignment horizontal="center" vertical="center" shrinkToFit="1"/>
      <protection locked="0"/>
    </xf>
    <xf numFmtId="49" fontId="7" fillId="0" borderId="8" xfId="0" applyNumberFormat="1" applyFont="1" applyBorder="1" applyAlignment="1" applyProtection="1">
      <alignment horizontal="center" vertical="center" shrinkToFit="1"/>
      <protection locked="0"/>
    </xf>
    <xf numFmtId="49" fontId="7" fillId="0" borderId="25" xfId="0" applyNumberFormat="1" applyFont="1" applyBorder="1" applyAlignment="1" applyProtection="1">
      <alignment horizontal="center" vertical="center" shrinkToFit="1"/>
      <protection locked="0"/>
    </xf>
    <xf numFmtId="49" fontId="7" fillId="0" borderId="12" xfId="0" applyNumberFormat="1" applyFont="1" applyBorder="1" applyAlignment="1" applyProtection="1">
      <alignment horizontal="center" vertical="center" shrinkToFit="1"/>
      <protection locked="0"/>
    </xf>
    <xf numFmtId="49" fontId="7" fillId="0" borderId="13" xfId="0" applyNumberFormat="1" applyFont="1" applyBorder="1" applyAlignment="1" applyProtection="1">
      <alignment horizontal="center" vertical="center" shrinkToFit="1"/>
      <protection locked="0"/>
    </xf>
    <xf numFmtId="0" fontId="12" fillId="12" borderId="5" xfId="0" applyFont="1" applyFill="1" applyBorder="1" applyAlignment="1">
      <alignment vertical="top" wrapText="1"/>
    </xf>
    <xf numFmtId="0" fontId="12" fillId="12" borderId="6" xfId="0" applyFont="1" applyFill="1" applyBorder="1" applyAlignment="1">
      <alignment vertical="top" wrapText="1"/>
    </xf>
    <xf numFmtId="0" fontId="12" fillId="12" borderId="4" xfId="0" applyFont="1" applyFill="1" applyBorder="1" applyAlignment="1">
      <alignment horizontal="left"/>
    </xf>
    <xf numFmtId="181" fontId="14" fillId="0" borderId="5" xfId="2" applyNumberFormat="1" applyFont="1" applyBorder="1" applyAlignment="1" applyProtection="1">
      <alignment horizontal="right" shrinkToFit="1"/>
      <protection locked="0"/>
    </xf>
    <xf numFmtId="0" fontId="17" fillId="12" borderId="1" xfId="0" applyFont="1" applyFill="1" applyBorder="1" applyAlignment="1">
      <alignment vertical="top"/>
    </xf>
    <xf numFmtId="0" fontId="17" fillId="12" borderId="2" xfId="0" applyFont="1" applyFill="1" applyBorder="1" applyAlignment="1">
      <alignment vertical="top"/>
    </xf>
    <xf numFmtId="0" fontId="17" fillId="12" borderId="17" xfId="0" applyFont="1" applyFill="1" applyBorder="1" applyAlignment="1">
      <alignment vertical="top"/>
    </xf>
    <xf numFmtId="0" fontId="17" fillId="12" borderId="7" xfId="0" applyFont="1" applyFill="1" applyBorder="1" applyAlignment="1">
      <alignment vertical="top"/>
    </xf>
    <xf numFmtId="0" fontId="17" fillId="12" borderId="0" xfId="0" applyFont="1" applyFill="1" applyAlignment="1">
      <alignment vertical="top"/>
    </xf>
    <xf numFmtId="0" fontId="17" fillId="12" borderId="10" xfId="0" applyFont="1" applyFill="1" applyBorder="1" applyAlignment="1">
      <alignment vertical="top"/>
    </xf>
    <xf numFmtId="0" fontId="17" fillId="12" borderId="11" xfId="0" applyFont="1" applyFill="1" applyBorder="1" applyAlignment="1">
      <alignment vertical="top"/>
    </xf>
    <xf numFmtId="0" fontId="17" fillId="12" borderId="12" xfId="0" applyFont="1" applyFill="1" applyBorder="1" applyAlignment="1">
      <alignment vertical="top"/>
    </xf>
    <xf numFmtId="0" fontId="17" fillId="12" borderId="18" xfId="0" applyFont="1" applyFill="1" applyBorder="1" applyAlignment="1">
      <alignment vertical="top"/>
    </xf>
    <xf numFmtId="0" fontId="19" fillId="0" borderId="0" xfId="0" quotePrefix="1" applyFont="1" applyAlignment="1">
      <alignment horizontal="center" vertical="top" textRotation="255" wrapText="1"/>
    </xf>
    <xf numFmtId="0" fontId="19" fillId="0" borderId="12" xfId="0" quotePrefix="1" applyFont="1" applyBorder="1" applyAlignment="1">
      <alignment horizontal="center" vertical="top" textRotation="255" wrapText="1"/>
    </xf>
    <xf numFmtId="0" fontId="12" fillId="12" borderId="2" xfId="0" applyFont="1" applyFill="1" applyBorder="1">
      <alignment vertical="center"/>
    </xf>
    <xf numFmtId="0" fontId="12" fillId="12" borderId="3" xfId="0" applyFont="1" applyFill="1" applyBorder="1">
      <alignment vertical="center"/>
    </xf>
    <xf numFmtId="0" fontId="12" fillId="12" borderId="11" xfId="0" applyFont="1" applyFill="1" applyBorder="1">
      <alignment vertical="center"/>
    </xf>
    <xf numFmtId="0" fontId="12" fillId="12" borderId="12" xfId="0" applyFont="1" applyFill="1" applyBorder="1">
      <alignment vertical="center"/>
    </xf>
    <xf numFmtId="0" fontId="12" fillId="12" borderId="13" xfId="0" applyFont="1" applyFill="1" applyBorder="1">
      <alignment vertical="center"/>
    </xf>
    <xf numFmtId="0" fontId="12" fillId="12" borderId="43" xfId="0" applyFont="1" applyFill="1" applyBorder="1" applyAlignment="1">
      <alignment horizontal="center" vertical="top" wrapText="1"/>
    </xf>
    <xf numFmtId="0" fontId="12" fillId="12" borderId="43" xfId="0" quotePrefix="1" applyFont="1" applyFill="1" applyBorder="1" applyAlignment="1">
      <alignment horizontal="center" vertical="top" wrapText="1"/>
    </xf>
    <xf numFmtId="0" fontId="12" fillId="12" borderId="3" xfId="0" applyFont="1" applyFill="1" applyBorder="1" applyAlignment="1">
      <alignment horizontal="center" vertical="center"/>
    </xf>
    <xf numFmtId="0" fontId="12" fillId="12" borderId="13" xfId="0" applyFont="1" applyFill="1" applyBorder="1" applyAlignment="1">
      <alignment horizontal="center" vertical="center"/>
    </xf>
    <xf numFmtId="0" fontId="12" fillId="12" borderId="2" xfId="0" applyFont="1" applyFill="1" applyBorder="1" applyAlignment="1">
      <alignment horizontal="center" wrapText="1"/>
    </xf>
    <xf numFmtId="0" fontId="12" fillId="12" borderId="3" xfId="0" applyFont="1" applyFill="1" applyBorder="1" applyAlignment="1">
      <alignment horizontal="center" wrapText="1"/>
    </xf>
    <xf numFmtId="0" fontId="12" fillId="12" borderId="0" xfId="0" applyFont="1" applyFill="1" applyAlignment="1">
      <alignment horizontal="center" wrapText="1"/>
    </xf>
    <xf numFmtId="0" fontId="12" fillId="12" borderId="8" xfId="0" applyFont="1" applyFill="1" applyBorder="1" applyAlignment="1">
      <alignment horizontal="center" wrapText="1"/>
    </xf>
    <xf numFmtId="0" fontId="12" fillId="12" borderId="7" xfId="0" applyFont="1" applyFill="1" applyBorder="1" applyAlignment="1">
      <alignment horizontal="center" wrapText="1"/>
    </xf>
    <xf numFmtId="0" fontId="12" fillId="12" borderId="44" xfId="0" applyFont="1" applyFill="1" applyBorder="1" applyAlignment="1">
      <alignment horizontal="center" wrapText="1"/>
    </xf>
    <xf numFmtId="0" fontId="12" fillId="12" borderId="15" xfId="0" applyFont="1" applyFill="1" applyBorder="1" applyAlignment="1">
      <alignment horizontal="center" wrapText="1"/>
    </xf>
    <xf numFmtId="0" fontId="12" fillId="12" borderId="45" xfId="0" applyFont="1" applyFill="1" applyBorder="1" applyAlignment="1">
      <alignment horizontal="center" wrapText="1"/>
    </xf>
    <xf numFmtId="0" fontId="42" fillId="0" borderId="0" xfId="0" applyFont="1" applyAlignment="1">
      <alignment horizontal="center" vertical="top"/>
    </xf>
    <xf numFmtId="0" fontId="12" fillId="12" borderId="1" xfId="0" quotePrefix="1" applyFont="1" applyFill="1" applyBorder="1" applyAlignment="1">
      <alignment horizontal="center" vertical="top" wrapText="1"/>
    </xf>
    <xf numFmtId="0" fontId="15" fillId="12" borderId="2" xfId="0" applyFont="1" applyFill="1" applyBorder="1" applyAlignment="1">
      <alignment horizontal="center" vertical="top" wrapText="1"/>
    </xf>
    <xf numFmtId="0" fontId="15" fillId="12" borderId="3" xfId="0" applyFont="1" applyFill="1" applyBorder="1" applyAlignment="1">
      <alignment horizontal="center" vertical="top" wrapText="1"/>
    </xf>
    <xf numFmtId="0" fontId="15" fillId="12" borderId="0" xfId="0" applyFont="1" applyFill="1" applyAlignment="1">
      <alignment horizontal="center" vertical="top" wrapText="1"/>
    </xf>
    <xf numFmtId="0" fontId="15" fillId="12" borderId="8" xfId="0" applyFont="1" applyFill="1" applyBorder="1" applyAlignment="1">
      <alignment horizontal="center" vertical="top" wrapText="1"/>
    </xf>
    <xf numFmtId="0" fontId="15" fillId="12" borderId="7" xfId="0" applyFont="1" applyFill="1" applyBorder="1" applyAlignment="1">
      <alignment horizontal="center" vertical="top" wrapText="1"/>
    </xf>
    <xf numFmtId="0" fontId="15" fillId="12" borderId="44" xfId="0" applyFont="1" applyFill="1" applyBorder="1" applyAlignment="1">
      <alignment horizontal="center" vertical="top" wrapText="1"/>
    </xf>
    <xf numFmtId="0" fontId="15" fillId="12" borderId="15" xfId="0" applyFont="1" applyFill="1" applyBorder="1" applyAlignment="1">
      <alignment horizontal="center" vertical="top" wrapText="1"/>
    </xf>
    <xf numFmtId="0" fontId="15" fillId="12" borderId="45" xfId="0" applyFont="1" applyFill="1" applyBorder="1" applyAlignment="1">
      <alignment horizontal="center" vertical="top" wrapText="1"/>
    </xf>
    <xf numFmtId="0" fontId="12" fillId="12" borderId="46" xfId="0" applyFont="1" applyFill="1" applyBorder="1" applyAlignment="1">
      <alignment horizontal="center" vertical="center"/>
    </xf>
    <xf numFmtId="0" fontId="12" fillId="12" borderId="5" xfId="0" applyFont="1" applyFill="1" applyBorder="1" applyAlignment="1">
      <alignment horizontal="center" vertical="center"/>
    </xf>
    <xf numFmtId="0" fontId="12" fillId="12" borderId="19" xfId="0" applyFont="1" applyFill="1" applyBorder="1" applyAlignment="1">
      <alignment vertical="top"/>
    </xf>
    <xf numFmtId="0" fontId="12" fillId="12" borderId="9" xfId="0" applyFont="1" applyFill="1" applyBorder="1" applyAlignment="1">
      <alignment vertical="top"/>
    </xf>
    <xf numFmtId="0" fontId="12" fillId="12" borderId="14" xfId="0" applyFont="1" applyFill="1" applyBorder="1" applyAlignment="1">
      <alignment vertical="top"/>
    </xf>
    <xf numFmtId="0" fontId="12" fillId="12" borderId="21" xfId="0" applyFont="1" applyFill="1" applyBorder="1">
      <alignment vertical="center"/>
    </xf>
    <xf numFmtId="0" fontId="12" fillId="12" borderId="22" xfId="0" applyFont="1" applyFill="1" applyBorder="1">
      <alignment vertical="center"/>
    </xf>
    <xf numFmtId="181" fontId="18" fillId="6" borderId="61" xfId="2" applyNumberFormat="1" applyFont="1" applyFill="1" applyBorder="1" applyAlignment="1">
      <alignment horizontal="right" shrinkToFit="1"/>
    </xf>
    <xf numFmtId="181" fontId="18" fillId="6" borderId="1" xfId="2" applyNumberFormat="1" applyFont="1" applyFill="1" applyBorder="1" applyAlignment="1">
      <alignment horizontal="right" shrinkToFit="1"/>
    </xf>
    <xf numFmtId="181" fontId="18" fillId="6" borderId="48" xfId="2" applyNumberFormat="1" applyFont="1" applyFill="1" applyBorder="1" applyAlignment="1">
      <alignment horizontal="right" shrinkToFit="1"/>
    </xf>
    <xf numFmtId="181" fontId="18" fillId="6" borderId="60" xfId="2" applyNumberFormat="1" applyFont="1" applyFill="1" applyBorder="1" applyAlignment="1">
      <alignment horizontal="right" shrinkToFit="1"/>
    </xf>
    <xf numFmtId="0" fontId="20" fillId="12" borderId="7" xfId="0" quotePrefix="1" applyFont="1" applyFill="1" applyBorder="1" applyAlignment="1">
      <alignment horizontal="center" vertical="center" wrapText="1"/>
    </xf>
    <xf numFmtId="0" fontId="20" fillId="12" borderId="0" xfId="0" quotePrefix="1" applyFont="1" applyFill="1" applyAlignment="1">
      <alignment horizontal="center" vertical="center" wrapText="1"/>
    </xf>
    <xf numFmtId="0" fontId="20" fillId="12" borderId="10" xfId="0" quotePrefix="1" applyFont="1" applyFill="1" applyBorder="1" applyAlignment="1">
      <alignment horizontal="center" vertical="center" wrapText="1"/>
    </xf>
    <xf numFmtId="0" fontId="20" fillId="12" borderId="44" xfId="0" quotePrefix="1" applyFont="1" applyFill="1" applyBorder="1" applyAlignment="1">
      <alignment horizontal="center" vertical="center" wrapText="1"/>
    </xf>
    <xf numFmtId="0" fontId="20" fillId="12" borderId="15" xfId="0" quotePrefix="1" applyFont="1" applyFill="1" applyBorder="1" applyAlignment="1">
      <alignment horizontal="center" vertical="center" wrapText="1"/>
    </xf>
    <xf numFmtId="0" fontId="20" fillId="12" borderId="16" xfId="0" quotePrefix="1" applyFont="1" applyFill="1" applyBorder="1" applyAlignment="1">
      <alignment horizontal="center" vertical="center" wrapText="1"/>
    </xf>
    <xf numFmtId="181" fontId="18" fillId="6" borderId="4" xfId="2" applyNumberFormat="1" applyFont="1" applyFill="1" applyBorder="1" applyAlignment="1">
      <alignment horizontal="right" shrinkToFit="1"/>
    </xf>
    <xf numFmtId="181" fontId="18" fillId="0" borderId="46" xfId="2" applyNumberFormat="1" applyFont="1" applyBorder="1" applyAlignment="1" applyProtection="1">
      <alignment horizontal="right" shrinkToFit="1"/>
      <protection locked="0"/>
    </xf>
    <xf numFmtId="181" fontId="18" fillId="0" borderId="5" xfId="2" applyNumberFormat="1" applyFont="1" applyBorder="1" applyAlignment="1" applyProtection="1">
      <alignment horizontal="right" shrinkToFit="1"/>
      <protection locked="0"/>
    </xf>
    <xf numFmtId="0" fontId="12" fillId="12" borderId="61" xfId="0" applyFont="1" applyFill="1" applyBorder="1" applyAlignment="1">
      <alignment horizontal="left"/>
    </xf>
    <xf numFmtId="0" fontId="12" fillId="12" borderId="48" xfId="0" applyFont="1" applyFill="1" applyBorder="1" applyAlignment="1">
      <alignment horizontal="left"/>
    </xf>
    <xf numFmtId="0" fontId="12" fillId="12" borderId="60" xfId="0" applyFont="1" applyFill="1" applyBorder="1" applyAlignment="1">
      <alignment horizontal="left"/>
    </xf>
    <xf numFmtId="0" fontId="12" fillId="12" borderId="52" xfId="0" applyFont="1" applyFill="1" applyBorder="1" applyAlignment="1">
      <alignment horizontal="left"/>
    </xf>
    <xf numFmtId="0" fontId="12" fillId="12" borderId="11" xfId="0" applyFont="1" applyFill="1" applyBorder="1" applyAlignment="1">
      <alignment horizontal="left"/>
    </xf>
    <xf numFmtId="0" fontId="12" fillId="12" borderId="1" xfId="0" applyFont="1" applyFill="1" applyBorder="1" applyAlignment="1">
      <alignment horizontal="left"/>
    </xf>
    <xf numFmtId="181" fontId="18" fillId="6" borderId="20" xfId="2" applyNumberFormat="1" applyFont="1" applyFill="1" applyBorder="1" applyAlignment="1">
      <alignment horizontal="right" shrinkToFit="1"/>
    </xf>
    <xf numFmtId="181" fontId="18" fillId="6" borderId="21" xfId="2" applyNumberFormat="1" applyFont="1" applyFill="1" applyBorder="1" applyAlignment="1">
      <alignment horizontal="right" shrinkToFit="1"/>
    </xf>
    <xf numFmtId="0" fontId="12" fillId="12" borderId="7" xfId="0" applyFont="1" applyFill="1" applyBorder="1" applyAlignment="1">
      <alignment horizontal="left"/>
    </xf>
    <xf numFmtId="181" fontId="18" fillId="0" borderId="0" xfId="2" applyNumberFormat="1" applyFont="1" applyAlignment="1" applyProtection="1">
      <alignment horizontal="right" shrinkToFit="1"/>
      <protection locked="0"/>
    </xf>
    <xf numFmtId="181" fontId="18" fillId="0" borderId="11" xfId="2" applyNumberFormat="1" applyFont="1" applyBorder="1" applyAlignment="1" applyProtection="1">
      <alignment horizontal="right" shrinkToFit="1"/>
      <protection locked="0"/>
    </xf>
    <xf numFmtId="181" fontId="18" fillId="0" borderId="12" xfId="2" applyNumberFormat="1" applyFont="1" applyBorder="1" applyAlignment="1" applyProtection="1">
      <alignment horizontal="right" shrinkToFit="1"/>
      <protection locked="0"/>
    </xf>
    <xf numFmtId="0" fontId="21" fillId="12" borderId="1" xfId="0" applyFont="1" applyFill="1" applyBorder="1" applyAlignment="1">
      <alignment horizontal="center" vertical="top" textRotation="255"/>
    </xf>
    <xf numFmtId="0" fontId="21" fillId="12" borderId="2" xfId="0" applyFont="1" applyFill="1" applyBorder="1" applyAlignment="1">
      <alignment horizontal="center" vertical="top" textRotation="255"/>
    </xf>
    <xf numFmtId="0" fontId="21" fillId="12" borderId="0" xfId="0" applyFont="1" applyFill="1" applyAlignment="1">
      <alignment horizontal="center" vertical="top" textRotation="255"/>
    </xf>
    <xf numFmtId="0" fontId="21" fillId="12" borderId="12" xfId="0" applyFont="1" applyFill="1" applyBorder="1" applyAlignment="1">
      <alignment horizontal="center" vertical="top" textRotation="255"/>
    </xf>
    <xf numFmtId="0" fontId="12" fillId="12" borderId="56" xfId="0" applyFont="1" applyFill="1" applyBorder="1" applyAlignment="1">
      <alignment vertical="top"/>
    </xf>
    <xf numFmtId="0" fontId="12" fillId="12" borderId="57" xfId="0" applyFont="1" applyFill="1" applyBorder="1" applyAlignment="1">
      <alignment vertical="top"/>
    </xf>
    <xf numFmtId="0" fontId="12" fillId="12" borderId="58" xfId="0" applyFont="1" applyFill="1" applyBorder="1" applyAlignment="1">
      <alignment vertical="top"/>
    </xf>
    <xf numFmtId="0" fontId="12" fillId="12" borderId="21" xfId="0" applyFont="1" applyFill="1" applyBorder="1" applyAlignment="1">
      <alignment vertical="top"/>
    </xf>
    <xf numFmtId="0" fontId="12" fillId="12" borderId="22" xfId="0" applyFont="1" applyFill="1" applyBorder="1" applyAlignment="1">
      <alignment vertical="top"/>
    </xf>
    <xf numFmtId="0" fontId="12" fillId="12" borderId="43" xfId="0" applyFont="1" applyFill="1" applyBorder="1" applyAlignment="1">
      <alignment vertical="top"/>
    </xf>
    <xf numFmtId="0" fontId="12" fillId="12" borderId="1" xfId="0" applyFont="1" applyFill="1" applyBorder="1">
      <alignment vertical="center"/>
    </xf>
    <xf numFmtId="0" fontId="12" fillId="5" borderId="46" xfId="0" applyFont="1" applyFill="1" applyBorder="1" applyAlignment="1"/>
    <xf numFmtId="0" fontId="12" fillId="5" borderId="5" xfId="0" applyFont="1" applyFill="1" applyBorder="1" applyAlignment="1"/>
    <xf numFmtId="0" fontId="12" fillId="5" borderId="47" xfId="0" applyFont="1" applyFill="1" applyBorder="1" applyAlignment="1"/>
    <xf numFmtId="181" fontId="18" fillId="6" borderId="78" xfId="2" applyNumberFormat="1" applyFont="1" applyFill="1" applyBorder="1" applyAlignment="1">
      <alignment horizontal="right" shrinkToFit="1"/>
    </xf>
    <xf numFmtId="181" fontId="18" fillId="6" borderId="77" xfId="2" applyNumberFormat="1" applyFont="1" applyFill="1" applyBorder="1" applyAlignment="1">
      <alignment horizontal="right" shrinkToFit="1"/>
    </xf>
    <xf numFmtId="0" fontId="12" fillId="12" borderId="46" xfId="0" applyFont="1" applyFill="1" applyBorder="1" applyAlignment="1">
      <alignment horizontal="left"/>
    </xf>
    <xf numFmtId="0" fontId="12" fillId="12" borderId="59" xfId="0" applyFont="1" applyFill="1" applyBorder="1" applyAlignment="1"/>
    <xf numFmtId="0" fontId="12" fillId="12" borderId="48" xfId="0" applyFont="1" applyFill="1" applyBorder="1" applyAlignment="1"/>
    <xf numFmtId="0" fontId="12" fillId="12" borderId="7" xfId="0" applyFont="1" applyFill="1" applyBorder="1" applyAlignment="1"/>
    <xf numFmtId="0" fontId="15" fillId="12" borderId="46" xfId="0" applyFont="1" applyFill="1" applyBorder="1" applyAlignment="1">
      <alignment horizontal="center" vertical="top" textRotation="255"/>
    </xf>
    <xf numFmtId="0" fontId="21" fillId="12" borderId="5" xfId="0" applyFont="1" applyFill="1" applyBorder="1" applyAlignment="1">
      <alignment horizontal="center" vertical="top" textRotation="255"/>
    </xf>
    <xf numFmtId="0" fontId="21" fillId="12" borderId="47" xfId="0" applyFont="1" applyFill="1" applyBorder="1" applyAlignment="1">
      <alignment horizontal="center" vertical="top" textRotation="255"/>
    </xf>
    <xf numFmtId="0" fontId="20" fillId="12" borderId="44" xfId="0" applyFont="1" applyFill="1" applyBorder="1" applyAlignment="1">
      <alignment horizontal="center" vertical="center"/>
    </xf>
    <xf numFmtId="0" fontId="20" fillId="12" borderId="15" xfId="0" applyFont="1" applyFill="1" applyBorder="1" applyAlignment="1">
      <alignment horizontal="center" vertical="center"/>
    </xf>
    <xf numFmtId="0" fontId="20" fillId="12" borderId="16" xfId="0" applyFont="1" applyFill="1" applyBorder="1" applyAlignment="1">
      <alignment horizontal="center" vertical="center"/>
    </xf>
    <xf numFmtId="0" fontId="14" fillId="12" borderId="1" xfId="0" applyFont="1" applyFill="1" applyBorder="1" applyAlignment="1">
      <alignment horizontal="center" vertical="top" textRotation="255"/>
    </xf>
    <xf numFmtId="0" fontId="14" fillId="12" borderId="2" xfId="0" applyFont="1" applyFill="1" applyBorder="1" applyAlignment="1">
      <alignment horizontal="center" vertical="top" textRotation="255"/>
    </xf>
    <xf numFmtId="0" fontId="14" fillId="12" borderId="3" xfId="0" applyFont="1" applyFill="1" applyBorder="1" applyAlignment="1">
      <alignment horizontal="center" vertical="top" textRotation="255"/>
    </xf>
    <xf numFmtId="0" fontId="14" fillId="12" borderId="7" xfId="0" applyFont="1" applyFill="1" applyBorder="1" applyAlignment="1">
      <alignment horizontal="center" vertical="top" textRotation="255"/>
    </xf>
    <xf numFmtId="0" fontId="14" fillId="12" borderId="0" xfId="0" applyFont="1" applyFill="1" applyAlignment="1">
      <alignment horizontal="center" vertical="top" textRotation="255"/>
    </xf>
    <xf numFmtId="0" fontId="14" fillId="12" borderId="8" xfId="0" applyFont="1" applyFill="1" applyBorder="1" applyAlignment="1">
      <alignment horizontal="center" vertical="top" textRotation="255"/>
    </xf>
    <xf numFmtId="0" fontId="14" fillId="12" borderId="11" xfId="0" applyFont="1" applyFill="1" applyBorder="1" applyAlignment="1">
      <alignment horizontal="center" vertical="top" textRotation="255"/>
    </xf>
    <xf numFmtId="0" fontId="14" fillId="12" borderId="12" xfId="0" applyFont="1" applyFill="1" applyBorder="1" applyAlignment="1">
      <alignment horizontal="center" vertical="top" textRotation="255"/>
    </xf>
    <xf numFmtId="0" fontId="14" fillId="12" borderId="13" xfId="0" applyFont="1" applyFill="1" applyBorder="1" applyAlignment="1">
      <alignment horizontal="center" vertical="top" textRotation="255"/>
    </xf>
    <xf numFmtId="0" fontId="12" fillId="12" borderId="1" xfId="0" quotePrefix="1" applyFont="1" applyFill="1" applyBorder="1" applyAlignment="1">
      <alignment horizontal="left" vertical="top"/>
    </xf>
    <xf numFmtId="0" fontId="12" fillId="12" borderId="2" xfId="0" quotePrefix="1" applyFont="1" applyFill="1" applyBorder="1" applyAlignment="1">
      <alignment horizontal="left" vertical="top"/>
    </xf>
    <xf numFmtId="0" fontId="12" fillId="12" borderId="17" xfId="0" quotePrefix="1" applyFont="1" applyFill="1" applyBorder="1" applyAlignment="1">
      <alignment horizontal="left" vertical="top"/>
    </xf>
    <xf numFmtId="0" fontId="12" fillId="12" borderId="7" xfId="0" quotePrefix="1" applyFont="1" applyFill="1" applyBorder="1" applyAlignment="1">
      <alignment horizontal="left" vertical="top"/>
    </xf>
    <xf numFmtId="0" fontId="12" fillId="12" borderId="0" xfId="0" quotePrefix="1" applyFont="1" applyFill="1" applyAlignment="1">
      <alignment horizontal="left" vertical="top"/>
    </xf>
    <xf numFmtId="0" fontId="12" fillId="12" borderId="10" xfId="0" quotePrefix="1" applyFont="1" applyFill="1" applyBorder="1" applyAlignment="1">
      <alignment horizontal="left" vertical="top"/>
    </xf>
    <xf numFmtId="0" fontId="12" fillId="12" borderId="11" xfId="0" quotePrefix="1" applyFont="1" applyFill="1" applyBorder="1" applyAlignment="1">
      <alignment horizontal="left" vertical="top"/>
    </xf>
    <xf numFmtId="0" fontId="12" fillId="12" borderId="12" xfId="0" quotePrefix="1" applyFont="1" applyFill="1" applyBorder="1" applyAlignment="1">
      <alignment horizontal="left" vertical="top"/>
    </xf>
    <xf numFmtId="0" fontId="12" fillId="12" borderId="18" xfId="0" quotePrefix="1" applyFont="1" applyFill="1" applyBorder="1" applyAlignment="1">
      <alignment horizontal="left" vertical="top"/>
    </xf>
    <xf numFmtId="0" fontId="12" fillId="5" borderId="3" xfId="0" applyFont="1" applyFill="1" applyBorder="1" applyAlignment="1">
      <alignment horizontal="right"/>
    </xf>
    <xf numFmtId="0" fontId="12" fillId="5" borderId="8" xfId="0" applyFont="1" applyFill="1" applyBorder="1" applyAlignment="1">
      <alignment horizontal="right"/>
    </xf>
    <xf numFmtId="0" fontId="12" fillId="5" borderId="13" xfId="0" applyFont="1" applyFill="1" applyBorder="1" applyAlignment="1">
      <alignment horizontal="right"/>
    </xf>
    <xf numFmtId="181" fontId="18" fillId="0" borderId="9" xfId="2" applyNumberFormat="1" applyFont="1" applyBorder="1" applyAlignment="1" applyProtection="1">
      <alignment horizontal="right" shrinkToFit="1"/>
      <protection locked="0"/>
    </xf>
    <xf numFmtId="181" fontId="18" fillId="0" borderId="25" xfId="2" applyNumberFormat="1" applyFont="1" applyBorder="1" applyAlignment="1" applyProtection="1">
      <alignment horizontal="right" shrinkToFit="1"/>
      <protection locked="0"/>
    </xf>
    <xf numFmtId="181" fontId="18" fillId="6" borderId="9" xfId="2" applyNumberFormat="1" applyFont="1" applyFill="1" applyBorder="1" applyAlignment="1" applyProtection="1">
      <alignment horizontal="right" shrinkToFit="1"/>
      <protection locked="0"/>
    </xf>
    <xf numFmtId="181" fontId="18" fillId="6" borderId="0" xfId="2" applyNumberFormat="1" applyFont="1" applyFill="1" applyAlignment="1" applyProtection="1">
      <alignment horizontal="right" shrinkToFit="1"/>
      <protection locked="0"/>
    </xf>
    <xf numFmtId="181" fontId="18" fillId="6" borderId="25" xfId="2" applyNumberFormat="1" applyFont="1" applyFill="1" applyBorder="1" applyAlignment="1" applyProtection="1">
      <alignment horizontal="right" shrinkToFit="1"/>
      <protection locked="0"/>
    </xf>
    <xf numFmtId="181" fontId="18" fillId="6" borderId="12" xfId="2" applyNumberFormat="1" applyFont="1" applyFill="1" applyBorder="1" applyAlignment="1" applyProtection="1">
      <alignment horizontal="right" shrinkToFit="1"/>
      <protection locked="0"/>
    </xf>
    <xf numFmtId="0" fontId="14" fillId="12" borderId="7" xfId="0" quotePrefix="1" applyFont="1" applyFill="1" applyBorder="1" applyAlignment="1">
      <alignment horizontal="center" vertical="top" textRotation="255"/>
    </xf>
    <xf numFmtId="0" fontId="14" fillId="12" borderId="0" xfId="0" quotePrefix="1" applyFont="1" applyFill="1" applyAlignment="1">
      <alignment horizontal="center" vertical="top" textRotation="255"/>
    </xf>
    <xf numFmtId="0" fontId="14" fillId="12" borderId="8" xfId="0" quotePrefix="1" applyFont="1" applyFill="1" applyBorder="1" applyAlignment="1">
      <alignment horizontal="center" vertical="top" textRotation="255"/>
    </xf>
    <xf numFmtId="0" fontId="14" fillId="12" borderId="11" xfId="0" quotePrefix="1" applyFont="1" applyFill="1" applyBorder="1" applyAlignment="1">
      <alignment horizontal="center" vertical="top" textRotation="255"/>
    </xf>
    <xf numFmtId="0" fontId="14" fillId="12" borderId="12" xfId="0" quotePrefix="1" applyFont="1" applyFill="1" applyBorder="1" applyAlignment="1">
      <alignment horizontal="center" vertical="top" textRotation="255"/>
    </xf>
    <xf numFmtId="0" fontId="14" fillId="12" borderId="13" xfId="0" quotePrefix="1" applyFont="1" applyFill="1" applyBorder="1" applyAlignment="1">
      <alignment horizontal="center" vertical="top" textRotation="255"/>
    </xf>
    <xf numFmtId="0" fontId="7" fillId="0" borderId="12" xfId="0" quotePrefix="1" applyFont="1" applyBorder="1" applyAlignment="1">
      <alignment horizontal="left" vertical="center"/>
    </xf>
    <xf numFmtId="0" fontId="3" fillId="6" borderId="1" xfId="0" quotePrefix="1" applyFont="1" applyFill="1" applyBorder="1" applyAlignment="1">
      <alignment horizontal="center" vertical="center"/>
    </xf>
    <xf numFmtId="0" fontId="0" fillId="6" borderId="2" xfId="0" applyFill="1" applyBorder="1" applyAlignment="1"/>
    <xf numFmtId="0" fontId="0" fillId="6" borderId="3" xfId="0" applyFill="1" applyBorder="1" applyAlignment="1"/>
    <xf numFmtId="0" fontId="3" fillId="6" borderId="7" xfId="0" quotePrefix="1" applyFont="1" applyFill="1" applyBorder="1" applyAlignment="1">
      <alignment horizontal="center" vertical="center"/>
    </xf>
    <xf numFmtId="0" fontId="0" fillId="6" borderId="0" xfId="0" applyFill="1" applyAlignment="1"/>
    <xf numFmtId="0" fontId="0" fillId="6" borderId="8" xfId="0" applyFill="1" applyBorder="1" applyAlignment="1"/>
    <xf numFmtId="0" fontId="0" fillId="6" borderId="7" xfId="0" applyFill="1" applyBorder="1" applyAlignment="1"/>
    <xf numFmtId="0" fontId="0" fillId="6" borderId="11" xfId="0" applyFill="1" applyBorder="1" applyAlignment="1"/>
    <xf numFmtId="0" fontId="0" fillId="6" borderId="12" xfId="0" applyFill="1" applyBorder="1" applyAlignment="1"/>
    <xf numFmtId="0" fontId="0" fillId="6" borderId="13" xfId="0" applyFill="1" applyBorder="1" applyAlignment="1"/>
    <xf numFmtId="0" fontId="12" fillId="12" borderId="36" xfId="0" applyFont="1" applyFill="1" applyBorder="1" applyAlignment="1">
      <alignment vertical="top"/>
    </xf>
    <xf numFmtId="0" fontId="12" fillId="12" borderId="37" xfId="0" applyFont="1" applyFill="1" applyBorder="1" applyAlignment="1">
      <alignment vertical="top"/>
    </xf>
    <xf numFmtId="0" fontId="12" fillId="12" borderId="40" xfId="0" applyFont="1" applyFill="1" applyBorder="1" applyAlignment="1">
      <alignment vertical="top"/>
    </xf>
    <xf numFmtId="0" fontId="12" fillId="12" borderId="41" xfId="0" applyFont="1" applyFill="1" applyBorder="1" applyAlignment="1">
      <alignment vertical="top"/>
    </xf>
    <xf numFmtId="0" fontId="12" fillId="5" borderId="46" xfId="0" applyFont="1" applyFill="1" applyBorder="1" applyAlignment="1">
      <alignment vertical="top"/>
    </xf>
    <xf numFmtId="0" fontId="12" fillId="5" borderId="5" xfId="0" applyFont="1" applyFill="1" applyBorder="1" applyAlignment="1">
      <alignment vertical="top"/>
    </xf>
    <xf numFmtId="0" fontId="12" fillId="5" borderId="47" xfId="0" applyFont="1" applyFill="1" applyBorder="1" applyAlignment="1">
      <alignment vertical="top"/>
    </xf>
    <xf numFmtId="0" fontId="14" fillId="12" borderId="19" xfId="0" applyFont="1" applyFill="1" applyBorder="1" applyAlignment="1">
      <alignment horizontal="left" vertical="top"/>
    </xf>
    <xf numFmtId="0" fontId="14" fillId="12" borderId="2" xfId="0" applyFont="1" applyFill="1" applyBorder="1" applyAlignment="1">
      <alignment horizontal="left" vertical="top"/>
    </xf>
    <xf numFmtId="0" fontId="14" fillId="12" borderId="3" xfId="0" applyFont="1" applyFill="1" applyBorder="1" applyAlignment="1">
      <alignment horizontal="left" vertical="top"/>
    </xf>
    <xf numFmtId="0" fontId="14" fillId="12" borderId="9" xfId="0" applyFont="1" applyFill="1" applyBorder="1" applyAlignment="1">
      <alignment horizontal="left" vertical="top"/>
    </xf>
    <xf numFmtId="0" fontId="14" fillId="12" borderId="0" xfId="0" applyFont="1" applyFill="1" applyAlignment="1">
      <alignment horizontal="left" vertical="top"/>
    </xf>
    <xf numFmtId="0" fontId="14" fillId="12" borderId="8" xfId="0" applyFont="1" applyFill="1" applyBorder="1" applyAlignment="1">
      <alignment horizontal="left" vertical="top"/>
    </xf>
    <xf numFmtId="0" fontId="14" fillId="12" borderId="1" xfId="0" applyFont="1" applyFill="1" applyBorder="1" applyAlignment="1">
      <alignment horizontal="left" vertical="center"/>
    </xf>
    <xf numFmtId="0" fontId="14" fillId="12" borderId="2" xfId="0" applyFont="1" applyFill="1" applyBorder="1" applyAlignment="1">
      <alignment horizontal="left" vertical="center"/>
    </xf>
    <xf numFmtId="0" fontId="14" fillId="12" borderId="3" xfId="0" applyFont="1" applyFill="1" applyBorder="1" applyAlignment="1">
      <alignment horizontal="left" vertical="center"/>
    </xf>
    <xf numFmtId="0" fontId="14" fillId="12" borderId="11" xfId="0" applyFont="1" applyFill="1" applyBorder="1" applyAlignment="1">
      <alignment horizontal="left" vertical="center"/>
    </xf>
    <xf numFmtId="0" fontId="14" fillId="12" borderId="12" xfId="0" applyFont="1" applyFill="1" applyBorder="1" applyAlignment="1">
      <alignment horizontal="left" vertical="center"/>
    </xf>
    <xf numFmtId="0" fontId="14" fillId="12" borderId="13" xfId="0" applyFont="1" applyFill="1" applyBorder="1" applyAlignment="1">
      <alignment horizontal="left" vertical="center"/>
    </xf>
    <xf numFmtId="0" fontId="12" fillId="12" borderId="42" xfId="0" applyFont="1" applyFill="1" applyBorder="1" applyAlignment="1">
      <alignment vertical="top"/>
    </xf>
    <xf numFmtId="0" fontId="14" fillId="12" borderId="1" xfId="0" applyFont="1" applyFill="1" applyBorder="1" applyAlignment="1">
      <alignment vertical="top" wrapText="1"/>
    </xf>
    <xf numFmtId="0" fontId="14" fillId="12" borderId="1" xfId="0" applyFont="1" applyFill="1" applyBorder="1" applyAlignment="1">
      <alignment vertical="top"/>
    </xf>
    <xf numFmtId="0" fontId="58" fillId="0" borderId="0" xfId="0" quotePrefix="1" applyFont="1" applyAlignment="1">
      <alignment horizontal="left" vertical="top" wrapText="1"/>
    </xf>
    <xf numFmtId="0" fontId="58" fillId="0" borderId="0" xfId="0" applyFont="1" applyAlignment="1">
      <alignment horizontal="left" vertical="top" wrapText="1"/>
    </xf>
    <xf numFmtId="0" fontId="12" fillId="12" borderId="38" xfId="0" applyFont="1" applyFill="1" applyBorder="1" applyAlignment="1">
      <alignment vertical="top"/>
    </xf>
    <xf numFmtId="0" fontId="12" fillId="12" borderId="39" xfId="0" applyFont="1" applyFill="1" applyBorder="1" applyAlignment="1">
      <alignment vertical="top"/>
    </xf>
    <xf numFmtId="0" fontId="12" fillId="12" borderId="19" xfId="0" applyFont="1" applyFill="1" applyBorder="1">
      <alignment vertical="center"/>
    </xf>
    <xf numFmtId="0" fontId="12" fillId="12" borderId="9" xfId="0" applyFont="1" applyFill="1" applyBorder="1">
      <alignment vertical="center"/>
    </xf>
    <xf numFmtId="0" fontId="12" fillId="12" borderId="0" xfId="0" applyFont="1" applyFill="1">
      <alignment vertical="center"/>
    </xf>
    <xf numFmtId="0" fontId="12" fillId="12" borderId="8" xfId="0" applyFont="1" applyFill="1" applyBorder="1">
      <alignment vertical="center"/>
    </xf>
    <xf numFmtId="0" fontId="12" fillId="12" borderId="42" xfId="0" applyFont="1" applyFill="1" applyBorder="1">
      <alignment vertical="center"/>
    </xf>
    <xf numFmtId="0" fontId="15" fillId="0" borderId="2" xfId="0" applyFont="1" applyBorder="1">
      <alignment vertical="center"/>
    </xf>
    <xf numFmtId="0" fontId="15" fillId="0" borderId="12" xfId="0" applyFont="1" applyBorder="1">
      <alignment vertical="center"/>
    </xf>
    <xf numFmtId="0" fontId="20" fillId="12" borderId="2" xfId="0" quotePrefix="1" applyFont="1" applyFill="1" applyBorder="1" applyAlignment="1">
      <alignment horizontal="left" vertical="center"/>
    </xf>
    <xf numFmtId="0" fontId="20" fillId="12" borderId="0" xfId="0" quotePrefix="1" applyFont="1" applyFill="1" applyAlignment="1">
      <alignment horizontal="left" vertical="center"/>
    </xf>
    <xf numFmtId="0" fontId="12" fillId="0" borderId="2" xfId="0" quotePrefix="1" applyFont="1" applyBorder="1" applyAlignment="1">
      <alignment horizontal="right" vertical="center"/>
    </xf>
    <xf numFmtId="0" fontId="12" fillId="0" borderId="3" xfId="0" quotePrefix="1" applyFont="1" applyBorder="1" applyAlignment="1">
      <alignment horizontal="right" vertical="center"/>
    </xf>
    <xf numFmtId="0" fontId="12" fillId="0" borderId="0" xfId="0" quotePrefix="1" applyFont="1" applyAlignment="1">
      <alignment horizontal="right" vertical="center"/>
    </xf>
    <xf numFmtId="0" fontId="12" fillId="0" borderId="8" xfId="0" quotePrefix="1" applyFont="1" applyBorder="1" applyAlignment="1">
      <alignment horizontal="right" vertical="center"/>
    </xf>
    <xf numFmtId="0" fontId="44" fillId="6" borderId="1" xfId="0" applyFont="1" applyFill="1" applyBorder="1" applyAlignment="1">
      <alignment horizontal="center" vertical="center"/>
    </xf>
    <xf numFmtId="0" fontId="44" fillId="6" borderId="2"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7" xfId="0" applyFont="1" applyFill="1" applyBorder="1" applyAlignment="1">
      <alignment horizontal="center" vertical="center"/>
    </xf>
    <xf numFmtId="0" fontId="44" fillId="6" borderId="0" xfId="0" applyFont="1" applyFill="1" applyAlignment="1">
      <alignment horizontal="center" vertical="center"/>
    </xf>
    <xf numFmtId="0" fontId="44" fillId="6" borderId="8" xfId="0" applyFont="1" applyFill="1" applyBorder="1" applyAlignment="1">
      <alignment horizontal="center" vertical="center"/>
    </xf>
    <xf numFmtId="0" fontId="44" fillId="6" borderId="11" xfId="0" applyFont="1" applyFill="1" applyBorder="1" applyAlignment="1">
      <alignment horizontal="center" vertical="center"/>
    </xf>
    <xf numFmtId="0" fontId="44" fillId="6" borderId="12" xfId="0" applyFont="1" applyFill="1" applyBorder="1" applyAlignment="1">
      <alignment horizontal="center" vertical="center"/>
    </xf>
    <xf numFmtId="0" fontId="44" fillId="6" borderId="13" xfId="0" applyFont="1" applyFill="1" applyBorder="1" applyAlignment="1">
      <alignment horizontal="center" vertical="center"/>
    </xf>
    <xf numFmtId="0" fontId="5" fillId="0" borderId="3" xfId="0" applyFont="1" applyBorder="1">
      <alignment vertical="center"/>
    </xf>
    <xf numFmtId="0" fontId="5" fillId="0" borderId="8" xfId="0" applyFont="1" applyBorder="1">
      <alignment vertical="center"/>
    </xf>
    <xf numFmtId="0" fontId="0" fillId="0" borderId="8" xfId="0" applyBorder="1">
      <alignment vertical="center"/>
    </xf>
    <xf numFmtId="0" fontId="0" fillId="0" borderId="13" xfId="0" applyBorder="1">
      <alignment vertical="center"/>
    </xf>
    <xf numFmtId="178" fontId="26" fillId="0" borderId="21" xfId="0" applyNumberFormat="1" applyFont="1" applyBorder="1" applyProtection="1">
      <alignment vertical="center"/>
      <protection locked="0"/>
    </xf>
    <xf numFmtId="0" fontId="20" fillId="12" borderId="1" xfId="1" applyFont="1" applyFill="1" applyBorder="1" applyAlignment="1">
      <alignment horizontal="center" vertical="center"/>
    </xf>
    <xf numFmtId="0" fontId="20" fillId="12" borderId="2" xfId="1" applyFont="1" applyFill="1" applyBorder="1" applyAlignment="1">
      <alignment horizontal="center" vertical="center"/>
    </xf>
    <xf numFmtId="0" fontId="20" fillId="12" borderId="17" xfId="1" applyFont="1" applyFill="1" applyBorder="1" applyAlignment="1">
      <alignment horizontal="center" vertical="center"/>
    </xf>
    <xf numFmtId="0" fontId="20" fillId="12" borderId="7" xfId="1" applyFont="1" applyFill="1" applyBorder="1" applyAlignment="1">
      <alignment horizontal="center" vertical="center"/>
    </xf>
    <xf numFmtId="0" fontId="20" fillId="12" borderId="0" xfId="1" applyFont="1" applyFill="1" applyAlignment="1">
      <alignment horizontal="center" vertical="center"/>
    </xf>
    <xf numFmtId="0" fontId="20" fillId="12" borderId="10" xfId="1" applyFont="1" applyFill="1" applyBorder="1" applyAlignment="1">
      <alignment horizontal="center" vertical="center"/>
    </xf>
    <xf numFmtId="0" fontId="20" fillId="12" borderId="11" xfId="1" applyFont="1" applyFill="1" applyBorder="1" applyAlignment="1">
      <alignment horizontal="center" vertical="center"/>
    </xf>
    <xf numFmtId="0" fontId="20" fillId="12" borderId="12" xfId="1" applyFont="1" applyFill="1" applyBorder="1" applyAlignment="1">
      <alignment horizontal="center" vertical="center"/>
    </xf>
    <xf numFmtId="0" fontId="20" fillId="12" borderId="18" xfId="1" applyFont="1" applyFill="1" applyBorder="1" applyAlignment="1">
      <alignment horizontal="center" vertical="center"/>
    </xf>
    <xf numFmtId="0" fontId="18" fillId="0" borderId="19" xfId="1" applyFont="1" applyBorder="1" applyAlignment="1" applyProtection="1">
      <alignment vertical="center" shrinkToFit="1"/>
      <protection locked="0"/>
    </xf>
    <xf numFmtId="0" fontId="18" fillId="0" borderId="2" xfId="1" applyFont="1" applyBorder="1" applyAlignment="1" applyProtection="1">
      <alignment vertical="center" shrinkToFit="1"/>
      <protection locked="0"/>
    </xf>
    <xf numFmtId="0" fontId="18" fillId="0" borderId="9" xfId="1" applyFont="1" applyBorder="1" applyAlignment="1" applyProtection="1">
      <alignment vertical="center" shrinkToFit="1"/>
      <protection locked="0"/>
    </xf>
    <xf numFmtId="0" fontId="18" fillId="0" borderId="0" xfId="1" applyFont="1" applyAlignment="1" applyProtection="1">
      <alignment vertical="center" shrinkToFit="1"/>
      <protection locked="0"/>
    </xf>
    <xf numFmtId="0" fontId="18" fillId="0" borderId="25" xfId="1" applyFont="1" applyBorder="1" applyAlignment="1" applyProtection="1">
      <alignment vertical="center" shrinkToFit="1"/>
      <protection locked="0"/>
    </xf>
    <xf numFmtId="0" fontId="18" fillId="0" borderId="12" xfId="1" applyFont="1" applyBorder="1" applyAlignment="1" applyProtection="1">
      <alignment vertical="center" shrinkToFit="1"/>
      <protection locked="0"/>
    </xf>
    <xf numFmtId="0" fontId="12" fillId="12" borderId="1"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2" fillId="12" borderId="7" xfId="0" applyFont="1" applyFill="1" applyBorder="1" applyAlignment="1">
      <alignment horizontal="center" vertical="center" wrapText="1"/>
    </xf>
    <xf numFmtId="0" fontId="12" fillId="12" borderId="0" xfId="0" applyFont="1" applyFill="1" applyAlignment="1">
      <alignment horizontal="center" vertical="center" wrapText="1"/>
    </xf>
    <xf numFmtId="0" fontId="12" fillId="12" borderId="8" xfId="0" applyFont="1" applyFill="1" applyBorder="1" applyAlignment="1">
      <alignment horizontal="center" vertical="center" wrapText="1"/>
    </xf>
    <xf numFmtId="0" fontId="12" fillId="12" borderId="11" xfId="0" applyFont="1" applyFill="1" applyBorder="1" applyAlignment="1">
      <alignment horizontal="center" vertical="center" wrapText="1"/>
    </xf>
    <xf numFmtId="0" fontId="12" fillId="12" borderId="12" xfId="0" applyFont="1" applyFill="1" applyBorder="1" applyAlignment="1">
      <alignment horizontal="center" vertical="center" wrapText="1"/>
    </xf>
    <xf numFmtId="0" fontId="12" fillId="12" borderId="13" xfId="0" applyFont="1" applyFill="1" applyBorder="1" applyAlignment="1">
      <alignment horizontal="center" vertical="center" wrapText="1"/>
    </xf>
    <xf numFmtId="49" fontId="46" fillId="0" borderId="1" xfId="0" quotePrefix="1" applyNumberFormat="1" applyFont="1" applyBorder="1" applyAlignment="1" applyProtection="1">
      <alignment horizontal="center" vertical="center" shrinkToFit="1"/>
      <protection locked="0"/>
    </xf>
    <xf numFmtId="49" fontId="46" fillId="0" borderId="2" xfId="0" applyNumberFormat="1" applyFont="1" applyBorder="1" applyAlignment="1" applyProtection="1">
      <alignment horizontal="center" vertical="center" shrinkToFit="1"/>
      <protection locked="0"/>
    </xf>
    <xf numFmtId="49" fontId="46" fillId="0" borderId="3" xfId="0" applyNumberFormat="1" applyFont="1" applyBorder="1" applyAlignment="1" applyProtection="1">
      <alignment horizontal="center" vertical="center" shrinkToFit="1"/>
      <protection locked="0"/>
    </xf>
    <xf numFmtId="49" fontId="46" fillId="0" borderId="7" xfId="0" applyNumberFormat="1" applyFont="1" applyBorder="1" applyAlignment="1" applyProtection="1">
      <alignment horizontal="center" vertical="center" shrinkToFit="1"/>
      <protection locked="0"/>
    </xf>
    <xf numFmtId="49" fontId="46" fillId="0" borderId="0" xfId="0" applyNumberFormat="1" applyFont="1" applyAlignment="1" applyProtection="1">
      <alignment horizontal="center" vertical="center" shrinkToFit="1"/>
      <protection locked="0"/>
    </xf>
    <xf numFmtId="49" fontId="46" fillId="0" borderId="8" xfId="0" applyNumberFormat="1" applyFont="1" applyBorder="1" applyAlignment="1" applyProtection="1">
      <alignment horizontal="center" vertical="center" shrinkToFit="1"/>
      <protection locked="0"/>
    </xf>
    <xf numFmtId="49" fontId="46" fillId="0" borderId="11" xfId="0" applyNumberFormat="1" applyFont="1" applyBorder="1" applyAlignment="1" applyProtection="1">
      <alignment horizontal="center" vertical="center" shrinkToFit="1"/>
      <protection locked="0"/>
    </xf>
    <xf numFmtId="49" fontId="46" fillId="0" borderId="12" xfId="0" applyNumberFormat="1" applyFont="1" applyBorder="1" applyAlignment="1" applyProtection="1">
      <alignment horizontal="center" vertical="center" shrinkToFit="1"/>
      <protection locked="0"/>
    </xf>
    <xf numFmtId="49" fontId="46" fillId="0" borderId="13" xfId="0" applyNumberFormat="1" applyFont="1" applyBorder="1" applyAlignment="1" applyProtection="1">
      <alignment horizontal="center" vertical="center" shrinkToFit="1"/>
      <protection locked="0"/>
    </xf>
    <xf numFmtId="176" fontId="12" fillId="12" borderId="2" xfId="0" applyNumberFormat="1" applyFont="1" applyFill="1" applyBorder="1" applyAlignment="1">
      <alignment horizontal="center" vertical="center"/>
    </xf>
    <xf numFmtId="176" fontId="12" fillId="12" borderId="12" xfId="0" applyNumberFormat="1" applyFont="1" applyFill="1" applyBorder="1" applyAlignment="1">
      <alignment horizontal="center" vertical="center"/>
    </xf>
    <xf numFmtId="178" fontId="14" fillId="0" borderId="2" xfId="0" applyNumberFormat="1" applyFont="1" applyBorder="1" applyProtection="1">
      <alignment vertical="center"/>
      <protection locked="0"/>
    </xf>
    <xf numFmtId="178" fontId="14" fillId="0" borderId="12" xfId="0" applyNumberFormat="1" applyFont="1" applyBorder="1" applyProtection="1">
      <alignment vertical="center"/>
      <protection locked="0"/>
    </xf>
    <xf numFmtId="0" fontId="12" fillId="12" borderId="31" xfId="0" applyFont="1" applyFill="1" applyBorder="1">
      <alignment vertical="center"/>
    </xf>
    <xf numFmtId="0" fontId="9" fillId="4" borderId="1" xfId="0" applyFont="1" applyFill="1" applyBorder="1" applyAlignment="1">
      <alignment wrapText="1"/>
    </xf>
    <xf numFmtId="0" fontId="9" fillId="4" borderId="7" xfId="0" applyFont="1" applyFill="1" applyBorder="1" applyAlignment="1">
      <alignment wrapText="1"/>
    </xf>
    <xf numFmtId="0" fontId="9" fillId="4" borderId="7" xfId="0" applyFont="1" applyFill="1" applyBorder="1" applyAlignment="1"/>
    <xf numFmtId="0" fontId="9" fillId="4" borderId="11" xfId="0" applyFont="1" applyFill="1" applyBorder="1" applyAlignment="1"/>
    <xf numFmtId="0" fontId="17" fillId="0" borderId="19"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9" xfId="0" applyFont="1" applyBorder="1" applyAlignment="1">
      <alignment horizontal="center" vertical="center"/>
    </xf>
    <xf numFmtId="0" fontId="17" fillId="0" borderId="0" xfId="0" applyFont="1" applyAlignment="1">
      <alignment horizontal="center" vertical="center"/>
    </xf>
    <xf numFmtId="0" fontId="17" fillId="0" borderId="8" xfId="0" applyFont="1" applyBorder="1" applyAlignment="1">
      <alignment horizontal="center" vertical="center"/>
    </xf>
    <xf numFmtId="0" fontId="17" fillId="0" borderId="25"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0" fillId="0" borderId="0" xfId="0" applyFont="1" applyAlignment="1">
      <alignment horizontal="center" vertical="center"/>
    </xf>
    <xf numFmtId="0" fontId="2" fillId="0" borderId="0" xfId="0" applyFont="1" applyAlignment="1"/>
    <xf numFmtId="178" fontId="26" fillId="0" borderId="33" xfId="0" applyNumberFormat="1" applyFont="1" applyBorder="1" applyProtection="1">
      <alignment vertical="center"/>
      <protection locked="0"/>
    </xf>
    <xf numFmtId="0" fontId="12" fillId="12" borderId="30" xfId="0" applyFont="1" applyFill="1" applyBorder="1" applyAlignment="1">
      <alignment horizontal="center" vertical="center"/>
    </xf>
    <xf numFmtId="178" fontId="63" fillId="0" borderId="2" xfId="0" applyNumberFormat="1" applyFont="1" applyBorder="1" applyProtection="1">
      <alignment vertical="center"/>
      <protection locked="0"/>
    </xf>
    <xf numFmtId="178" fontId="14" fillId="0" borderId="0" xfId="0" applyNumberFormat="1" applyFont="1" applyProtection="1">
      <alignment vertical="center"/>
      <protection locked="0"/>
    </xf>
    <xf numFmtId="178" fontId="63" fillId="0" borderId="0" xfId="0" applyNumberFormat="1" applyFont="1" applyProtection="1">
      <alignment vertical="center"/>
      <protection locked="0"/>
    </xf>
    <xf numFmtId="178" fontId="63" fillId="0" borderId="12" xfId="0" applyNumberFormat="1" applyFont="1" applyBorder="1" applyProtection="1">
      <alignment vertical="center"/>
      <protection locked="0"/>
    </xf>
    <xf numFmtId="0" fontId="12" fillId="12" borderId="21" xfId="0" applyFont="1" applyFill="1" applyBorder="1" applyAlignment="1">
      <alignment horizontal="center" vertical="center"/>
    </xf>
    <xf numFmtId="0" fontId="16" fillId="12" borderId="2" xfId="1" applyFont="1" applyFill="1" applyBorder="1" applyAlignment="1">
      <alignment horizontal="center" vertical="center"/>
    </xf>
    <xf numFmtId="0" fontId="16" fillId="12" borderId="3" xfId="1" applyFont="1" applyFill="1" applyBorder="1" applyAlignment="1">
      <alignment horizontal="center" vertical="center"/>
    </xf>
    <xf numFmtId="0" fontId="16" fillId="12" borderId="0" xfId="1" applyFont="1" applyFill="1" applyAlignment="1">
      <alignment horizontal="center" vertical="center"/>
    </xf>
    <xf numFmtId="0" fontId="16" fillId="12" borderId="8" xfId="1" applyFont="1" applyFill="1" applyBorder="1" applyAlignment="1">
      <alignment horizontal="center" vertical="center"/>
    </xf>
    <xf numFmtId="38" fontId="18" fillId="0" borderId="19" xfId="2" applyFont="1" applyBorder="1" applyAlignment="1" applyProtection="1">
      <alignment vertical="center" shrinkToFit="1"/>
      <protection locked="0"/>
    </xf>
    <xf numFmtId="38" fontId="18" fillId="0" borderId="2" xfId="2" applyFont="1" applyBorder="1" applyAlignment="1" applyProtection="1">
      <alignment vertical="center" shrinkToFit="1"/>
      <protection locked="0"/>
    </xf>
    <xf numFmtId="38" fontId="18" fillId="0" borderId="9" xfId="2" applyFont="1" applyBorder="1" applyAlignment="1" applyProtection="1">
      <alignment vertical="center" shrinkToFit="1"/>
      <protection locked="0"/>
    </xf>
    <xf numFmtId="38" fontId="18" fillId="0" borderId="0" xfId="2" applyFont="1" applyBorder="1" applyAlignment="1" applyProtection="1">
      <alignment vertical="center" shrinkToFit="1"/>
      <protection locked="0"/>
    </xf>
    <xf numFmtId="38" fontId="18" fillId="0" borderId="25" xfId="2" applyFont="1" applyBorder="1" applyAlignment="1" applyProtection="1">
      <alignment vertical="center" shrinkToFit="1"/>
      <protection locked="0"/>
    </xf>
    <xf numFmtId="38" fontId="18" fillId="0" borderId="12" xfId="2" applyFont="1" applyBorder="1" applyAlignment="1" applyProtection="1">
      <alignment vertical="center" shrinkToFit="1"/>
      <protection locked="0"/>
    </xf>
    <xf numFmtId="0" fontId="5" fillId="12" borderId="2" xfId="0" quotePrefix="1" applyFont="1" applyFill="1" applyBorder="1" applyAlignment="1">
      <alignment horizontal="center" vertical="center"/>
    </xf>
    <xf numFmtId="0" fontId="5" fillId="12" borderId="2" xfId="0" applyFont="1" applyFill="1" applyBorder="1" applyAlignment="1">
      <alignment horizontal="center" vertical="center"/>
    </xf>
    <xf numFmtId="0" fontId="5" fillId="12" borderId="3" xfId="0" applyFont="1" applyFill="1" applyBorder="1" applyAlignment="1">
      <alignment horizontal="center" vertical="center"/>
    </xf>
    <xf numFmtId="0" fontId="5" fillId="12" borderId="0" xfId="0" applyFont="1" applyFill="1" applyAlignment="1">
      <alignment horizontal="center" vertical="center"/>
    </xf>
    <xf numFmtId="0" fontId="5" fillId="12" borderId="8" xfId="0" applyFont="1" applyFill="1" applyBorder="1" applyAlignment="1">
      <alignment horizontal="center" vertical="center"/>
    </xf>
    <xf numFmtId="0" fontId="12" fillId="12" borderId="0" xfId="0" applyFont="1" applyFill="1" applyAlignment="1"/>
    <xf numFmtId="0" fontId="12" fillId="12" borderId="12" xfId="0" applyFont="1" applyFill="1" applyBorder="1" applyAlignment="1"/>
    <xf numFmtId="0" fontId="3" fillId="3" borderId="1" xfId="0" quotePrefix="1" applyFont="1" applyFill="1" applyBorder="1" applyAlignment="1">
      <alignment horizontal="center" vertical="center"/>
    </xf>
    <xf numFmtId="0" fontId="0" fillId="3" borderId="2" xfId="0" applyFill="1" applyBorder="1" applyAlignment="1"/>
    <xf numFmtId="0" fontId="0" fillId="3" borderId="3" xfId="0" applyFill="1" applyBorder="1" applyAlignment="1"/>
    <xf numFmtId="0" fontId="3" fillId="3" borderId="7" xfId="0" quotePrefix="1" applyFont="1" applyFill="1" applyBorder="1" applyAlignment="1">
      <alignment horizontal="center" vertical="center"/>
    </xf>
    <xf numFmtId="0" fontId="0" fillId="3" borderId="0" xfId="0" applyFill="1" applyAlignment="1"/>
    <xf numFmtId="0" fontId="0" fillId="3" borderId="8" xfId="0" applyFill="1" applyBorder="1" applyAlignment="1"/>
    <xf numFmtId="0" fontId="0" fillId="3" borderId="7" xfId="0" applyFill="1" applyBorder="1" applyAlignment="1"/>
    <xf numFmtId="0" fontId="0" fillId="3" borderId="11" xfId="0" applyFill="1" applyBorder="1" applyAlignment="1"/>
    <xf numFmtId="0" fontId="0" fillId="3" borderId="12" xfId="0" applyFill="1" applyBorder="1" applyAlignment="1"/>
    <xf numFmtId="0" fontId="0" fillId="3" borderId="13" xfId="0" applyFill="1" applyBorder="1" applyAlignment="1"/>
    <xf numFmtId="0" fontId="19" fillId="12" borderId="21" xfId="0" applyFont="1" applyFill="1" applyBorder="1">
      <alignment vertical="center"/>
    </xf>
    <xf numFmtId="0" fontId="19" fillId="12" borderId="22" xfId="0" applyFont="1" applyFill="1" applyBorder="1">
      <alignment vertical="center"/>
    </xf>
    <xf numFmtId="0" fontId="19" fillId="12" borderId="20" xfId="0" applyFont="1" applyFill="1" applyBorder="1">
      <alignment vertical="center"/>
    </xf>
    <xf numFmtId="0" fontId="5" fillId="12" borderId="1" xfId="0" applyFont="1" applyFill="1" applyBorder="1" applyAlignment="1">
      <alignment horizontal="center" vertical="center"/>
    </xf>
    <xf numFmtId="0" fontId="5" fillId="12" borderId="11" xfId="0" applyFont="1" applyFill="1" applyBorder="1" applyAlignment="1">
      <alignment horizontal="center" vertical="center"/>
    </xf>
    <xf numFmtId="0" fontId="5" fillId="12" borderId="12" xfId="0" applyFont="1" applyFill="1" applyBorder="1" applyAlignment="1">
      <alignment horizontal="center" vertical="center"/>
    </xf>
    <xf numFmtId="180" fontId="18" fillId="0" borderId="2" xfId="0" applyNumberFormat="1" applyFont="1" applyBorder="1" applyAlignment="1" applyProtection="1">
      <alignment horizontal="center" vertical="center" shrinkToFit="1"/>
      <protection locked="0"/>
    </xf>
    <xf numFmtId="180" fontId="18" fillId="0" borderId="3" xfId="0" applyNumberFormat="1" applyFont="1" applyBorder="1" applyAlignment="1" applyProtection="1">
      <alignment horizontal="center" vertical="center" shrinkToFit="1"/>
      <protection locked="0"/>
    </xf>
    <xf numFmtId="180" fontId="18" fillId="0" borderId="0" xfId="0" applyNumberFormat="1" applyFont="1" applyAlignment="1" applyProtection="1">
      <alignment horizontal="center" vertical="center" shrinkToFit="1"/>
      <protection locked="0"/>
    </xf>
    <xf numFmtId="180" fontId="18" fillId="0" borderId="8" xfId="0" applyNumberFormat="1" applyFont="1" applyBorder="1" applyAlignment="1" applyProtection="1">
      <alignment horizontal="center" vertical="center" shrinkToFit="1"/>
      <protection locked="0"/>
    </xf>
    <xf numFmtId="180" fontId="18" fillId="0" borderId="12" xfId="0" applyNumberFormat="1" applyFont="1" applyBorder="1" applyAlignment="1" applyProtection="1">
      <alignment horizontal="center" vertical="center" shrinkToFit="1"/>
      <protection locked="0"/>
    </xf>
    <xf numFmtId="180" fontId="18" fillId="0" borderId="13" xfId="0" applyNumberFormat="1" applyFont="1" applyBorder="1" applyAlignment="1" applyProtection="1">
      <alignment horizontal="center" vertical="center" shrinkToFit="1"/>
      <protection locked="0"/>
    </xf>
    <xf numFmtId="0" fontId="12" fillId="12" borderId="33" xfId="0" applyFont="1" applyFill="1" applyBorder="1" applyAlignment="1">
      <alignment horizontal="center" vertical="center"/>
    </xf>
    <xf numFmtId="0" fontId="12" fillId="12" borderId="34" xfId="0" applyFont="1" applyFill="1" applyBorder="1">
      <alignment vertical="center"/>
    </xf>
    <xf numFmtId="0" fontId="12" fillId="12" borderId="35" xfId="0" applyFont="1" applyFill="1" applyBorder="1">
      <alignment vertical="center"/>
    </xf>
    <xf numFmtId="0" fontId="12" fillId="12" borderId="32" xfId="0" applyFont="1" applyFill="1" applyBorder="1" applyAlignment="1">
      <alignment horizontal="center" vertical="center"/>
    </xf>
    <xf numFmtId="0" fontId="20" fillId="12" borderId="7" xfId="1" quotePrefix="1" applyFont="1" applyFill="1" applyBorder="1" applyAlignment="1">
      <alignment horizontal="center" vertical="center" wrapText="1"/>
    </xf>
    <xf numFmtId="0" fontId="20" fillId="12" borderId="0" xfId="1" applyFont="1" applyFill="1"/>
    <xf numFmtId="0" fontId="20" fillId="12" borderId="10" xfId="1" applyFont="1" applyFill="1" applyBorder="1"/>
    <xf numFmtId="0" fontId="20" fillId="12" borderId="7" xfId="1" applyFont="1" applyFill="1" applyBorder="1" applyAlignment="1">
      <alignment horizontal="center" vertical="center" wrapText="1"/>
    </xf>
    <xf numFmtId="0" fontId="20" fillId="12" borderId="7" xfId="1" applyFont="1" applyFill="1" applyBorder="1"/>
    <xf numFmtId="0" fontId="20" fillId="12" borderId="11" xfId="1" applyFont="1" applyFill="1" applyBorder="1"/>
    <xf numFmtId="0" fontId="20" fillId="12" borderId="12" xfId="1" applyFont="1" applyFill="1" applyBorder="1"/>
    <xf numFmtId="0" fontId="20" fillId="12" borderId="18" xfId="1" applyFont="1" applyFill="1" applyBorder="1"/>
    <xf numFmtId="0" fontId="13" fillId="12" borderId="46" xfId="0" applyFont="1" applyFill="1" applyBorder="1" applyAlignment="1">
      <alignment horizontal="center" vertical="top" textRotation="255"/>
    </xf>
    <xf numFmtId="0" fontId="13" fillId="12" borderId="5" xfId="0" applyFont="1" applyFill="1" applyBorder="1" applyAlignment="1">
      <alignment horizontal="center" vertical="top" textRotation="255"/>
    </xf>
    <xf numFmtId="0" fontId="13" fillId="12" borderId="47" xfId="0" applyFont="1" applyFill="1" applyBorder="1" applyAlignment="1">
      <alignment horizontal="center" vertical="top" textRotation="255"/>
    </xf>
    <xf numFmtId="0" fontId="13" fillId="12" borderId="7" xfId="0" applyFont="1" applyFill="1" applyBorder="1" applyAlignment="1">
      <alignment horizontal="center" vertical="top" textRotation="255"/>
    </xf>
    <xf numFmtId="0" fontId="13" fillId="12" borderId="0" xfId="0" applyFont="1" applyFill="1" applyAlignment="1">
      <alignment horizontal="center" vertical="top" textRotation="255"/>
    </xf>
    <xf numFmtId="0" fontId="13" fillId="12" borderId="8" xfId="0" applyFont="1" applyFill="1" applyBorder="1" applyAlignment="1">
      <alignment horizontal="center" vertical="top" textRotation="255"/>
    </xf>
    <xf numFmtId="0" fontId="13" fillId="12" borderId="11" xfId="0" applyFont="1" applyFill="1" applyBorder="1" applyAlignment="1">
      <alignment horizontal="center" vertical="top" textRotation="255"/>
    </xf>
    <xf numFmtId="0" fontId="13" fillId="12" borderId="12" xfId="0" applyFont="1" applyFill="1" applyBorder="1" applyAlignment="1">
      <alignment horizontal="center" vertical="top" textRotation="255"/>
    </xf>
    <xf numFmtId="0" fontId="13" fillId="12" borderId="13" xfId="0" applyFont="1" applyFill="1" applyBorder="1" applyAlignment="1">
      <alignment horizontal="center" vertical="top" textRotation="255"/>
    </xf>
    <xf numFmtId="0" fontId="12" fillId="12" borderId="46" xfId="0" applyFont="1" applyFill="1" applyBorder="1" applyAlignment="1">
      <alignment horizontal="left" vertical="top"/>
    </xf>
    <xf numFmtId="0" fontId="12" fillId="12" borderId="5" xfId="0" applyFont="1" applyFill="1" applyBorder="1" applyAlignment="1">
      <alignment horizontal="left" vertical="top"/>
    </xf>
    <xf numFmtId="0" fontId="12" fillId="12" borderId="6" xfId="0" applyFont="1" applyFill="1" applyBorder="1" applyAlignment="1">
      <alignment horizontal="left" vertical="top"/>
    </xf>
    <xf numFmtId="0" fontId="12" fillId="12" borderId="28" xfId="0" quotePrefix="1" applyFont="1" applyFill="1" applyBorder="1" applyAlignment="1">
      <alignment horizontal="left" vertical="top"/>
    </xf>
    <xf numFmtId="0" fontId="12" fillId="12" borderId="29" xfId="0" applyFont="1" applyFill="1" applyBorder="1" applyAlignment="1">
      <alignment vertical="top"/>
    </xf>
    <xf numFmtId="0" fontId="12" fillId="12" borderId="28" xfId="0" applyFont="1" applyFill="1" applyBorder="1" applyAlignment="1">
      <alignment vertical="top"/>
    </xf>
    <xf numFmtId="0" fontId="55" fillId="22" borderId="20" xfId="0" applyFont="1" applyFill="1" applyBorder="1" applyAlignment="1">
      <alignment horizontal="center" vertical="center"/>
    </xf>
    <xf numFmtId="0" fontId="55" fillId="22" borderId="21" xfId="0" applyFont="1" applyFill="1" applyBorder="1" applyAlignment="1">
      <alignment horizontal="center" vertical="center"/>
    </xf>
    <xf numFmtId="0" fontId="55" fillId="22" borderId="22" xfId="0" applyFont="1" applyFill="1" applyBorder="1" applyAlignment="1">
      <alignment horizontal="center" vertical="center"/>
    </xf>
    <xf numFmtId="0" fontId="29" fillId="6" borderId="20" xfId="0" applyFont="1" applyFill="1" applyBorder="1" applyAlignment="1">
      <alignment horizontal="center" vertical="center"/>
    </xf>
    <xf numFmtId="0" fontId="29" fillId="6" borderId="21" xfId="0" applyFont="1" applyFill="1" applyBorder="1" applyAlignment="1">
      <alignment horizontal="center" vertical="center"/>
    </xf>
    <xf numFmtId="0" fontId="29" fillId="6" borderId="22" xfId="0" applyFont="1" applyFill="1" applyBorder="1" applyAlignment="1">
      <alignment horizontal="center" vertical="center"/>
    </xf>
    <xf numFmtId="0" fontId="0" fillId="6" borderId="20" xfId="0" applyFill="1" applyBorder="1" applyAlignment="1">
      <alignment horizontal="center" vertical="center"/>
    </xf>
    <xf numFmtId="0" fontId="0" fillId="6" borderId="21" xfId="0" applyFill="1" applyBorder="1" applyAlignment="1">
      <alignment horizontal="center" vertical="center"/>
    </xf>
    <xf numFmtId="0" fontId="0" fillId="6" borderId="22" xfId="0" applyFill="1" applyBorder="1" applyAlignment="1">
      <alignment horizontal="center" vertical="center"/>
    </xf>
    <xf numFmtId="0" fontId="56" fillId="22" borderId="0" xfId="0" quotePrefix="1" applyFont="1" applyFill="1" applyAlignment="1">
      <alignment horizontal="left" vertical="center" wrapText="1"/>
    </xf>
    <xf numFmtId="0" fontId="56" fillId="22" borderId="0" xfId="0" applyFont="1" applyFill="1" applyAlignment="1">
      <alignment vertical="center" wrapText="1"/>
    </xf>
    <xf numFmtId="0" fontId="0" fillId="0" borderId="12" xfId="0" applyBorder="1" applyAlignment="1">
      <alignment horizontal="center" vertical="center"/>
    </xf>
    <xf numFmtId="0" fontId="0" fillId="0" borderId="2" xfId="0" applyBorder="1" applyAlignment="1">
      <alignment horizontal="center" vertical="center"/>
    </xf>
    <xf numFmtId="0" fontId="14" fillId="12" borderId="1" xfId="0" quotePrefix="1" applyFont="1" applyFill="1" applyBorder="1" applyAlignment="1">
      <alignment horizontal="center" vertical="top" textRotation="255"/>
    </xf>
    <xf numFmtId="0" fontId="0" fillId="22" borderId="0" xfId="0" applyFill="1">
      <alignment vertical="center"/>
    </xf>
    <xf numFmtId="0" fontId="54" fillId="22" borderId="0" xfId="0" applyFont="1" applyFill="1" applyAlignment="1">
      <alignment horizontal="right" vertical="center"/>
    </xf>
    <xf numFmtId="0" fontId="0" fillId="22" borderId="8" xfId="0" applyFill="1" applyBorder="1">
      <alignment vertical="center"/>
    </xf>
    <xf numFmtId="0" fontId="7" fillId="8" borderId="20" xfId="1" applyFill="1" applyBorder="1" applyAlignment="1">
      <alignment horizontal="center" vertical="center"/>
    </xf>
    <xf numFmtId="0" fontId="7" fillId="8" borderId="22" xfId="1" applyFill="1" applyBorder="1" applyAlignment="1">
      <alignment horizontal="center" vertical="center"/>
    </xf>
    <xf numFmtId="0" fontId="0" fillId="0" borderId="61" xfId="0" applyBorder="1" applyAlignment="1">
      <alignment horizontal="center" vertical="top"/>
    </xf>
    <xf numFmtId="0" fontId="0" fillId="0" borderId="48" xfId="0" applyBorder="1" applyAlignment="1">
      <alignment horizontal="center" vertical="top"/>
    </xf>
    <xf numFmtId="0" fontId="0" fillId="0" borderId="60" xfId="0" applyBorder="1" applyAlignment="1">
      <alignment horizontal="center" vertical="top"/>
    </xf>
    <xf numFmtId="0" fontId="29" fillId="0" borderId="61" xfId="0" quotePrefix="1" applyFont="1" applyBorder="1" applyAlignment="1">
      <alignment horizontal="center" vertical="top" wrapText="1"/>
    </xf>
    <xf numFmtId="0" fontId="30" fillId="0" borderId="48" xfId="0" quotePrefix="1" applyFont="1" applyBorder="1" applyAlignment="1">
      <alignment horizontal="center" vertical="top" wrapText="1"/>
    </xf>
    <xf numFmtId="0" fontId="30" fillId="0" borderId="60" xfId="0" quotePrefix="1" applyFont="1" applyBorder="1" applyAlignment="1">
      <alignment horizontal="center" vertical="top" wrapText="1"/>
    </xf>
    <xf numFmtId="0" fontId="0" fillId="14" borderId="61" xfId="0" quotePrefix="1" applyFill="1" applyBorder="1" applyAlignment="1">
      <alignment horizontal="center" vertical="top" wrapText="1"/>
    </xf>
    <xf numFmtId="0" fontId="0" fillId="14" borderId="48" xfId="0" applyFill="1" applyBorder="1" applyAlignment="1">
      <alignment horizontal="center" vertical="top" wrapText="1"/>
    </xf>
    <xf numFmtId="0" fontId="0" fillId="14" borderId="60" xfId="0" applyFill="1" applyBorder="1" applyAlignment="1">
      <alignment horizontal="center" vertical="top" wrapText="1"/>
    </xf>
    <xf numFmtId="0" fontId="0" fillId="0" borderId="61" xfId="0" quotePrefix="1" applyBorder="1" applyAlignment="1">
      <alignment horizontal="center" vertical="top" wrapText="1"/>
    </xf>
    <xf numFmtId="0" fontId="0" fillId="0" borderId="48" xfId="0" applyBorder="1" applyAlignment="1">
      <alignment horizontal="center" vertical="top" wrapText="1"/>
    </xf>
    <xf numFmtId="0" fontId="0" fillId="0" borderId="60" xfId="0" applyBorder="1" applyAlignment="1">
      <alignment horizontal="center" vertical="top" wrapText="1"/>
    </xf>
    <xf numFmtId="0" fontId="23" fillId="0" borderId="61" xfId="0" quotePrefix="1" applyFont="1" applyBorder="1" applyAlignment="1">
      <alignment horizontal="center" vertical="top" wrapText="1"/>
    </xf>
    <xf numFmtId="0" fontId="24" fillId="0" borderId="48" xfId="0" applyFont="1" applyBorder="1" applyAlignment="1">
      <alignment horizontal="center" vertical="top" wrapText="1"/>
    </xf>
    <xf numFmtId="0" fontId="24" fillId="0" borderId="60" xfId="0" applyFont="1" applyBorder="1" applyAlignment="1">
      <alignment horizontal="center" vertical="top" wrapText="1"/>
    </xf>
    <xf numFmtId="0" fontId="0" fillId="14" borderId="61" xfId="0" applyFill="1" applyBorder="1" applyAlignment="1">
      <alignment horizontal="center" vertical="top" wrapText="1"/>
    </xf>
    <xf numFmtId="0" fontId="0" fillId="0" borderId="61" xfId="0" applyBorder="1" applyAlignment="1">
      <alignment horizontal="center" vertical="top" wrapText="1"/>
    </xf>
    <xf numFmtId="0" fontId="23" fillId="0" borderId="61" xfId="0" applyFont="1" applyBorder="1" applyAlignment="1">
      <alignment horizontal="center" vertical="top" wrapText="1"/>
    </xf>
    <xf numFmtId="0" fontId="24" fillId="0" borderId="48" xfId="0" quotePrefix="1" applyFont="1" applyBorder="1" applyAlignment="1">
      <alignment horizontal="center" vertical="top" wrapText="1"/>
    </xf>
    <xf numFmtId="0" fontId="24" fillId="0" borderId="60" xfId="0" quotePrefix="1" applyFont="1" applyBorder="1" applyAlignment="1">
      <alignment horizontal="center" vertical="top" wrapText="1"/>
    </xf>
    <xf numFmtId="0" fontId="23" fillId="0" borderId="1" xfId="0" quotePrefix="1" applyFont="1" applyBorder="1" applyAlignment="1">
      <alignment horizontal="center" vertical="top" wrapText="1"/>
    </xf>
    <xf numFmtId="0" fontId="24" fillId="0" borderId="7" xfId="0" quotePrefix="1" applyFont="1" applyBorder="1" applyAlignment="1">
      <alignment horizontal="center" vertical="top" wrapText="1"/>
    </xf>
    <xf numFmtId="0" fontId="24" fillId="0" borderId="11" xfId="0" quotePrefix="1" applyFont="1" applyBorder="1" applyAlignment="1">
      <alignment horizontal="center" vertical="top" wrapText="1"/>
    </xf>
    <xf numFmtId="0" fontId="24" fillId="0" borderId="61" xfId="0" quotePrefix="1" applyFont="1" applyBorder="1" applyAlignment="1">
      <alignment horizontal="center" vertical="top" wrapText="1"/>
    </xf>
    <xf numFmtId="0" fontId="23" fillId="4" borderId="61" xfId="0" quotePrefix="1" applyFont="1" applyFill="1" applyBorder="1" applyAlignment="1">
      <alignment horizontal="left" vertical="center" wrapText="1"/>
    </xf>
    <xf numFmtId="0" fontId="24" fillId="4" borderId="48" xfId="0" applyFont="1" applyFill="1" applyBorder="1" applyAlignment="1">
      <alignment vertical="center" wrapText="1"/>
    </xf>
    <xf numFmtId="0" fontId="24" fillId="4" borderId="60" xfId="0" applyFont="1" applyFill="1" applyBorder="1" applyAlignment="1">
      <alignment vertical="center" wrapText="1"/>
    </xf>
  </cellXfs>
  <cellStyles count="4">
    <cellStyle name="ハイパーリンク" xfId="3" builtinId="8"/>
    <cellStyle name="桁区切り" xfId="2" builtinId="6"/>
    <cellStyle name="標準" xfId="0" builtinId="0"/>
    <cellStyle name="標準 2" xfId="1" xr:uid="{00000000-0005-0000-0000-000003000000}"/>
  </cellStyles>
  <dxfs count="100">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s>
  <tableStyles count="0" defaultTableStyle="TableStyleMedium2" defaultPivotStyle="PivotStyleLight16"/>
  <colors>
    <mruColors>
      <color rgb="FFCCFFCC"/>
      <color rgb="FFFFE5FF"/>
      <color rgb="FF3333FF"/>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theme/theme1.xml" Type="http://schemas.openxmlformats.org/officeDocument/2006/relationships/theme"/><Relationship Id="rId7" Target="styles.xml" Type="http://schemas.openxmlformats.org/officeDocument/2006/relationships/styles"/><Relationship Id="rId8" Target="sharedStrings.xml" Type="http://schemas.openxmlformats.org/officeDocument/2006/relationships/sharedStrings"/><Relationship Id="rId9" Target="calcChain.xml" Type="http://schemas.openxmlformats.org/officeDocument/2006/relationships/calcChain"/></Relationships>
</file>

<file path=xl/activeX/_rels/activeX1.xml.rels><?xml version="1.0" encoding="UTF-8" standalone="yes"?><Relationships xmlns="http://schemas.openxmlformats.org/package/2006/relationships"><Relationship Id="rId1" Target="activeX1.bin" Type="http://schemas.microsoft.com/office/2006/relationships/activeXControlBinary"/></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15" dropStyle="combo" dx="16" fmlaLink="$SM$4" fmlaRange="Code!$X$11:$X$57" noThreeD="1" sel="0" val="0"/>
</file>

<file path=xl/ctrlProps/ctrlProp10.xml><?xml version="1.0" encoding="utf-8"?>
<formControlPr xmlns="http://schemas.microsoft.com/office/spreadsheetml/2009/9/main" objectType="Drop" dropLines="15" dropStyle="combo" dx="16" fmlaLink="$SK$4" fmlaRange="Code!$K$11:$K$57" noThreeD="1" sel="0" val="0"/>
</file>

<file path=xl/ctrlProps/ctrlProp11.xml><?xml version="1.0" encoding="utf-8"?>
<formControlPr xmlns="http://schemas.microsoft.com/office/spreadsheetml/2009/9/main" objectType="Drop" dropLines="15" dropStyle="combo" dx="16" fmlaLink="$SL$4" fmlaRange="Code!$T$11:$T$198" noThreeD="1" sel="0" val="30"/>
</file>

<file path=xl/ctrlProps/ctrlProp12.xml><?xml version="1.0" encoding="utf-8"?>
<formControlPr xmlns="http://schemas.microsoft.com/office/spreadsheetml/2009/9/main" objectType="Drop" dropLines="15" dropStyle="combo" dx="16" fmlaLink="$SO$4" fmlaRange="Code!$AY$11:$AY$17" noThreeD="1" sel="0" val="0"/>
</file>

<file path=xl/ctrlProps/ctrlProp13.xml><?xml version="1.0" encoding="utf-8"?>
<formControlPr xmlns="http://schemas.microsoft.com/office/spreadsheetml/2009/9/main" objectType="Drop" dropStyle="combo" dx="16" fmlaLink="$SP$4" fmlaRange="Code!$BF$11:$BF$16" noThreeD="1" sel="0" val="0"/>
</file>

<file path=xl/ctrlProps/ctrlProp2.xml><?xml version="1.0" encoding="utf-8"?>
<formControlPr xmlns="http://schemas.microsoft.com/office/spreadsheetml/2009/9/main" objectType="Drop" dropLines="15" dropStyle="combo" dx="16" fmlaLink="$SN$4" fmlaRange="Code!$AE$11:$AE$199" noThreeD="1" sel="0" val="0"/>
</file>

<file path=xl/ctrlProps/ctrlProp3.xml><?xml version="1.0" encoding="utf-8"?>
<formControlPr xmlns="http://schemas.microsoft.com/office/spreadsheetml/2009/9/main" objectType="Drop" dropLines="15" dropStyle="combo" dx="16" fmlaLink="$SR$4" fmlaRange="Code!$X$11:$X$57" noThreeD="1" sel="0" val="22"/>
</file>

<file path=xl/ctrlProps/ctrlProp4.xml><?xml version="1.0" encoding="utf-8"?>
<formControlPr xmlns="http://schemas.microsoft.com/office/spreadsheetml/2009/9/main" objectType="Drop" dropLines="15" dropStyle="combo" dx="16" fmlaLink="$SS$4" fmlaRange="Code!$AJ$11:$AJ$199" noThreeD="1" sel="0" val="0"/>
</file>

<file path=xl/ctrlProps/ctrlProp5.xml><?xml version="1.0" encoding="utf-8"?>
<formControlPr xmlns="http://schemas.microsoft.com/office/spreadsheetml/2009/9/main" objectType="Drop" dropLines="15" dropStyle="combo" dx="16" fmlaLink="$SU$4" fmlaRange="Code!$X$11:$X$57" noThreeD="1" sel="0" val="4"/>
</file>

<file path=xl/ctrlProps/ctrlProp6.xml><?xml version="1.0" encoding="utf-8"?>
<formControlPr xmlns="http://schemas.microsoft.com/office/spreadsheetml/2009/9/main" objectType="Drop" dropLines="15" dropStyle="combo" dx="16" fmlaLink="$SV$4" fmlaRange="Code!$AO$11:$AO$199" noThreeD="1" sel="0" val="13"/>
</file>

<file path=xl/ctrlProps/ctrlProp7.xml><?xml version="1.0" encoding="utf-8"?>
<formControlPr xmlns="http://schemas.microsoft.com/office/spreadsheetml/2009/9/main" objectType="Drop" dropLines="15" dropStyle="combo" dx="16" fmlaLink="$SX$4" fmlaRange="Code!$X$11:$X$57" noThreeD="1" sel="0" val="30"/>
</file>

<file path=xl/ctrlProps/ctrlProp8.xml><?xml version="1.0" encoding="utf-8"?>
<formControlPr xmlns="http://schemas.microsoft.com/office/spreadsheetml/2009/9/main" objectType="Drop" dropLines="15" dropStyle="combo" dx="16" fmlaLink="$SY$4" fmlaRange="Code!$AT$11:$AT$199" noThreeD="1" sel="0" val="0"/>
</file>

<file path=xl/ctrlProps/ctrlProp9.xml><?xml version="1.0" encoding="utf-8"?>
<formControlPr xmlns="http://schemas.microsoft.com/office/spreadsheetml/2009/9/main" objectType="Drop" dropLines="14" dropStyle="combo" dx="16" fmlaLink="$SJ$4" fmlaRange="Code!$C$11:$C$24" noThreeD="1" sel="0" val="0"/>
</file>

<file path=xl/drawings/_rels/drawing1.xml.rels><?xml version="1.0" encoding="UTF-8" standalone="yes"?><Relationships xmlns="http://schemas.openxmlformats.org/package/2006/relationships"><Relationship Id="rId1" Target="../media/image1.emf" Type="http://schemas.openxmlformats.org/officeDocument/2006/relationships/image"/><Relationship Id="rId2" Target="../media/image2.emf" Type="http://schemas.openxmlformats.org/officeDocument/2006/relationships/image"/><Relationship Id="rId3" Target="../media/image3.emf" Type="http://schemas.openxmlformats.org/officeDocument/2006/relationships/image"/></Relationships>
</file>

<file path=xl/drawings/_rels/vmlDrawing1.vml.rels><?xml version="1.0" encoding="UTF-8" standalone="yes"?><Relationships xmlns="http://schemas.openxmlformats.org/package/2006/relationships"><Relationship Id="rId1" Target="../media/image5.emf" Type="http://schemas.openxmlformats.org/officeDocument/2006/relationships/image"/><Relationship Id="rId2" Target="../media/image4.emf"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13</xdr:col>
      <xdr:colOff>57150</xdr:colOff>
      <xdr:row>11</xdr:row>
      <xdr:rowOff>0</xdr:rowOff>
    </xdr:from>
    <xdr:to>
      <xdr:col>24</xdr:col>
      <xdr:colOff>0</xdr:colOff>
      <xdr:row>16</xdr:row>
      <xdr:rowOff>85725</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1975" y="2066925"/>
          <a:ext cx="392430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304800</xdr:colOff>
      <xdr:row>25</xdr:row>
      <xdr:rowOff>0</xdr:rowOff>
    </xdr:from>
    <xdr:to>
      <xdr:col>24</xdr:col>
      <xdr:colOff>0</xdr:colOff>
      <xdr:row>28</xdr:row>
      <xdr:rowOff>167640</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33775" y="4867275"/>
          <a:ext cx="4762500" cy="767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31</xdr:row>
      <xdr:rowOff>85725</xdr:rowOff>
    </xdr:from>
    <xdr:to>
      <xdr:col>21</xdr:col>
      <xdr:colOff>140073</xdr:colOff>
      <xdr:row>32</xdr:row>
      <xdr:rowOff>160244</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1475" y="6153150"/>
          <a:ext cx="6979023" cy="274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86589</xdr:colOff>
      <xdr:row>210</xdr:row>
      <xdr:rowOff>0</xdr:rowOff>
    </xdr:from>
    <xdr:to>
      <xdr:col>23</xdr:col>
      <xdr:colOff>86590</xdr:colOff>
      <xdr:row>213</xdr:row>
      <xdr:rowOff>0</xdr:rowOff>
    </xdr:to>
    <xdr:sp macro="" textlink="">
      <xdr:nvSpPr>
        <xdr:cNvPr id="4" name="大かっこ 1">
          <a:extLst>
            <a:ext uri="{FF2B5EF4-FFF2-40B4-BE49-F238E27FC236}">
              <a16:creationId xmlns:a16="http://schemas.microsoft.com/office/drawing/2014/main" id="{00000000-0008-0000-0100-000004000000}"/>
            </a:ext>
          </a:extLst>
        </xdr:cNvPr>
        <xdr:cNvSpPr>
          <a:spLocks noChangeArrowheads="1"/>
        </xdr:cNvSpPr>
      </xdr:nvSpPr>
      <xdr:spPr bwMode="auto">
        <a:xfrm>
          <a:off x="515214" y="12858750"/>
          <a:ext cx="1543051" cy="257175"/>
        </a:xfrm>
        <a:prstGeom prst="bracketPair">
          <a:avLst>
            <a:gd name="adj" fmla="val 16667"/>
          </a:avLst>
        </a:prstGeom>
        <a:noFill/>
        <a:ln w="127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86589</xdr:colOff>
      <xdr:row>297</xdr:row>
      <xdr:rowOff>86590</xdr:rowOff>
    </xdr:from>
    <xdr:to>
      <xdr:col>23</xdr:col>
      <xdr:colOff>86590</xdr:colOff>
      <xdr:row>302</xdr:row>
      <xdr:rowOff>86590</xdr:rowOff>
    </xdr:to>
    <xdr:sp macro="" textlink="">
      <xdr:nvSpPr>
        <xdr:cNvPr id="5" name="大かっこ 3">
          <a:extLst>
            <a:ext uri="{FF2B5EF4-FFF2-40B4-BE49-F238E27FC236}">
              <a16:creationId xmlns:a16="http://schemas.microsoft.com/office/drawing/2014/main" id="{00000000-0008-0000-0100-000005000000}"/>
            </a:ext>
          </a:extLst>
        </xdr:cNvPr>
        <xdr:cNvSpPr>
          <a:spLocks noChangeArrowheads="1"/>
        </xdr:cNvSpPr>
      </xdr:nvSpPr>
      <xdr:spPr bwMode="auto">
        <a:xfrm>
          <a:off x="515214" y="20574865"/>
          <a:ext cx="1543051" cy="428625"/>
        </a:xfrm>
        <a:prstGeom prst="bracketPair">
          <a:avLst>
            <a:gd name="adj" fmla="val 16667"/>
          </a:avLst>
        </a:prstGeom>
        <a:noFill/>
        <a:ln w="127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51</xdr:col>
          <xdr:colOff>0</xdr:colOff>
          <xdr:row>3</xdr:row>
          <xdr:rowOff>0</xdr:rowOff>
        </xdr:to>
        <xdr:sp macro="" textlink="">
          <xdr:nvSpPr>
            <xdr:cNvPr id="1036" name="Drop Down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58</xdr:col>
          <xdr:colOff>0</xdr:colOff>
          <xdr:row>4</xdr:row>
          <xdr:rowOff>9525</xdr:rowOff>
        </xdr:to>
        <xdr:sp macro="" textlink="">
          <xdr:nvSpPr>
            <xdr:cNvPr id="1037" name="Drop Down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58</xdr:col>
      <xdr:colOff>47625</xdr:colOff>
      <xdr:row>2</xdr:row>
      <xdr:rowOff>0</xdr:rowOff>
    </xdr:from>
    <xdr:to>
      <xdr:col>60</xdr:col>
      <xdr:colOff>47625</xdr:colOff>
      <xdr:row>4</xdr:row>
      <xdr:rowOff>0</xdr:rowOff>
    </xdr:to>
    <xdr:sp macro="" textlink="">
      <xdr:nvSpPr>
        <xdr:cNvPr id="19" name="右矢印 18">
          <a:extLst>
            <a:ext uri="{FF2B5EF4-FFF2-40B4-BE49-F238E27FC236}">
              <a16:creationId xmlns:a16="http://schemas.microsoft.com/office/drawing/2014/main" id="{00000000-0008-0000-0100-000013000000}"/>
            </a:ext>
          </a:extLst>
        </xdr:cNvPr>
        <xdr:cNvSpPr/>
      </xdr:nvSpPr>
      <xdr:spPr>
        <a:xfrm>
          <a:off x="5019675"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191</xdr:col>
          <xdr:colOff>0</xdr:colOff>
          <xdr:row>2</xdr:row>
          <xdr:rowOff>0</xdr:rowOff>
        </xdr:from>
        <xdr:to>
          <xdr:col>205</xdr:col>
          <xdr:colOff>57150</xdr:colOff>
          <xdr:row>3</xdr:row>
          <xdr:rowOff>0</xdr:rowOff>
        </xdr:to>
        <xdr:sp macro="" textlink="">
          <xdr:nvSpPr>
            <xdr:cNvPr id="1038" name="Drop Down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0</xdr:colOff>
          <xdr:row>3</xdr:row>
          <xdr:rowOff>9525</xdr:rowOff>
        </xdr:from>
        <xdr:to>
          <xdr:col>212</xdr:col>
          <xdr:colOff>9525</xdr:colOff>
          <xdr:row>4</xdr:row>
          <xdr:rowOff>9525</xdr:rowOff>
        </xdr:to>
        <xdr:sp macro="" textlink="">
          <xdr:nvSpPr>
            <xdr:cNvPr id="1039" name="Drop Down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213</xdr:col>
      <xdr:colOff>47625</xdr:colOff>
      <xdr:row>2</xdr:row>
      <xdr:rowOff>0</xdr:rowOff>
    </xdr:from>
    <xdr:to>
      <xdr:col>215</xdr:col>
      <xdr:colOff>47625</xdr:colOff>
      <xdr:row>4</xdr:row>
      <xdr:rowOff>0</xdr:rowOff>
    </xdr:to>
    <xdr:sp macro="" textlink="">
      <xdr:nvSpPr>
        <xdr:cNvPr id="22" name="右矢印 21">
          <a:extLst>
            <a:ext uri="{FF2B5EF4-FFF2-40B4-BE49-F238E27FC236}">
              <a16:creationId xmlns:a16="http://schemas.microsoft.com/office/drawing/2014/main" id="{00000000-0008-0000-0100-000016000000}"/>
            </a:ext>
          </a:extLst>
        </xdr:cNvPr>
        <xdr:cNvSpPr/>
      </xdr:nvSpPr>
      <xdr:spPr>
        <a:xfrm>
          <a:off x="19030950"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301</xdr:col>
          <xdr:colOff>0</xdr:colOff>
          <xdr:row>2</xdr:row>
          <xdr:rowOff>0</xdr:rowOff>
        </xdr:from>
        <xdr:to>
          <xdr:col>315</xdr:col>
          <xdr:colOff>57150</xdr:colOff>
          <xdr:row>3</xdr:row>
          <xdr:rowOff>0</xdr:rowOff>
        </xdr:to>
        <xdr:sp macro="" textlink="">
          <xdr:nvSpPr>
            <xdr:cNvPr id="1040" name="Drop Down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301</xdr:col>
          <xdr:colOff>0</xdr:colOff>
          <xdr:row>3</xdr:row>
          <xdr:rowOff>9525</xdr:rowOff>
        </xdr:from>
        <xdr:to>
          <xdr:col>322</xdr:col>
          <xdr:colOff>9525</xdr:colOff>
          <xdr:row>4</xdr:row>
          <xdr:rowOff>9525</xdr:rowOff>
        </xdr:to>
        <xdr:sp macro="" textlink="">
          <xdr:nvSpPr>
            <xdr:cNvPr id="1041" name="Drop Down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323</xdr:col>
      <xdr:colOff>47625</xdr:colOff>
      <xdr:row>2</xdr:row>
      <xdr:rowOff>0</xdr:rowOff>
    </xdr:from>
    <xdr:to>
      <xdr:col>325</xdr:col>
      <xdr:colOff>47625</xdr:colOff>
      <xdr:row>4</xdr:row>
      <xdr:rowOff>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8841700"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411</xdr:col>
          <xdr:colOff>0</xdr:colOff>
          <xdr:row>2</xdr:row>
          <xdr:rowOff>0</xdr:rowOff>
        </xdr:from>
        <xdr:to>
          <xdr:col>425</xdr:col>
          <xdr:colOff>57150</xdr:colOff>
          <xdr:row>3</xdr:row>
          <xdr:rowOff>0</xdr:rowOff>
        </xdr:to>
        <xdr:sp macro="" textlink="">
          <xdr:nvSpPr>
            <xdr:cNvPr id="1042" name="Drop Down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411</xdr:col>
          <xdr:colOff>0</xdr:colOff>
          <xdr:row>3</xdr:row>
          <xdr:rowOff>9525</xdr:rowOff>
        </xdr:from>
        <xdr:to>
          <xdr:col>432</xdr:col>
          <xdr:colOff>9525</xdr:colOff>
          <xdr:row>4</xdr:row>
          <xdr:rowOff>9525</xdr:rowOff>
        </xdr:to>
        <xdr:sp macro="" textlink="">
          <xdr:nvSpPr>
            <xdr:cNvPr id="1043" name="Drop Down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433</xdr:col>
      <xdr:colOff>47625</xdr:colOff>
      <xdr:row>2</xdr:row>
      <xdr:rowOff>0</xdr:rowOff>
    </xdr:from>
    <xdr:to>
      <xdr:col>435</xdr:col>
      <xdr:colOff>47625</xdr:colOff>
      <xdr:row>4</xdr:row>
      <xdr:rowOff>0</xdr:rowOff>
    </xdr:to>
    <xdr:sp macro="" textlink="">
      <xdr:nvSpPr>
        <xdr:cNvPr id="28" name="右矢印 27">
          <a:extLst>
            <a:ext uri="{FF2B5EF4-FFF2-40B4-BE49-F238E27FC236}">
              <a16:creationId xmlns:a16="http://schemas.microsoft.com/office/drawing/2014/main" id="{00000000-0008-0000-0100-00001C000000}"/>
            </a:ext>
          </a:extLst>
        </xdr:cNvPr>
        <xdr:cNvSpPr/>
      </xdr:nvSpPr>
      <xdr:spPr>
        <a:xfrm>
          <a:off x="38652450"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30</xdr:col>
          <xdr:colOff>9525</xdr:colOff>
          <xdr:row>17</xdr:row>
          <xdr:rowOff>76200</xdr:rowOff>
        </xdr:to>
        <xdr:sp macro="" textlink="">
          <xdr:nvSpPr>
            <xdr:cNvPr id="1044" name="Drop Down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35</xdr:col>
          <xdr:colOff>66675</xdr:colOff>
          <xdr:row>20</xdr:row>
          <xdr:rowOff>76200</xdr:rowOff>
        </xdr:to>
        <xdr:sp macro="" textlink="">
          <xdr:nvSpPr>
            <xdr:cNvPr id="1045" name="Drop Down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50</xdr:col>
          <xdr:colOff>66675</xdr:colOff>
          <xdr:row>23</xdr:row>
          <xdr:rowOff>76200</xdr:rowOff>
        </xdr:to>
        <xdr:sp macro="" textlink="">
          <xdr:nvSpPr>
            <xdr:cNvPr id="1046" name="Drop Down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32</xdr:row>
          <xdr:rowOff>0</xdr:rowOff>
        </xdr:from>
        <xdr:to>
          <xdr:col>53</xdr:col>
          <xdr:colOff>0</xdr:colOff>
          <xdr:row>35</xdr:row>
          <xdr:rowOff>0</xdr:rowOff>
        </xdr:to>
        <xdr:sp macro="" textlink="">
          <xdr:nvSpPr>
            <xdr:cNvPr id="1054" name="Drop Down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19050</xdr:colOff>
          <xdr:row>30</xdr:row>
          <xdr:rowOff>57150</xdr:rowOff>
        </xdr:from>
        <xdr:to>
          <xdr:col>124</xdr:col>
          <xdr:colOff>47625</xdr:colOff>
          <xdr:row>34</xdr:row>
          <xdr:rowOff>0</xdr:rowOff>
        </xdr:to>
        <xdr:sp macro="" textlink="">
          <xdr:nvSpPr>
            <xdr:cNvPr id="1063" name="Drop Down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0</xdr:colOff>
          <xdr:row>0</xdr:row>
          <xdr:rowOff>0</xdr:rowOff>
        </xdr:from>
        <xdr:to>
          <xdr:col>170</xdr:col>
          <xdr:colOff>0</xdr:colOff>
          <xdr:row>4</xdr:row>
          <xdr:rowOff>0</xdr:rowOff>
        </xdr:to>
        <xdr:sp macro="" textlink="">
          <xdr:nvSpPr>
            <xdr:cNvPr id="1205" name="TextBox1" hidden="1">
              <a:extLst>
                <a:ext uri="{63B3BB69-23CF-44E3-9099-C40C66FF867C}">
                  <a14:compatExt spid="_x0000_s1205"/>
                </a:ext>
                <a:ext uri="{FF2B5EF4-FFF2-40B4-BE49-F238E27FC236}">
                  <a16:creationId xmlns:a16="http://schemas.microsoft.com/office/drawing/2014/main" id="{00000000-0008-0000-0100-0000B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171450</xdr:colOff>
          <xdr:row>109</xdr:row>
          <xdr:rowOff>38100</xdr:rowOff>
        </xdr:from>
        <xdr:to>
          <xdr:col>170</xdr:col>
          <xdr:colOff>2238375</xdr:colOff>
          <xdr:row>132</xdr:row>
          <xdr:rowOff>57150</xdr:rowOff>
        </xdr:to>
        <xdr:sp macro="" textlink="">
          <xdr:nvSpPr>
            <xdr:cNvPr id="7432" name="Object 1" hidden="1">
              <a:extLst>
                <a:ext uri="{63B3BB69-23CF-44E3-9099-C40C66FF867C}">
                  <a14:compatExt spid="_x0000_s7432"/>
                </a:ext>
                <a:ext uri="{FF2B5EF4-FFF2-40B4-BE49-F238E27FC236}">
                  <a16:creationId xmlns:a16="http://schemas.microsoft.com/office/drawing/2014/main" id="{00000000-0008-0000-0100-0000081D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170</xdr:col>
      <xdr:colOff>419100</xdr:colOff>
      <xdr:row>133</xdr:row>
      <xdr:rowOff>66675</xdr:rowOff>
    </xdr:from>
    <xdr:ext cx="1562100" cy="1376018"/>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15763875" y="11972925"/>
          <a:ext cx="1562100" cy="13760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a:t>このマークは、統計法に基づく国の統計調査であることを示し、提出いただいた調査票情報の秘密の保全に万全を期すことをお約束するものです。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http://www.houjin-bangou.nta.go.jp/" TargetMode="External" Type="http://schemas.openxmlformats.org/officeDocument/2006/relationships/hyperlink"/><Relationship Id="rId2" Target="../printerSettings/printerSettings1.bin" Type="http://schemas.openxmlformats.org/officeDocument/2006/relationships/printerSettings"/><Relationship Id="rId3" Target="../drawings/drawing1.xml" Type="http://schemas.openxmlformats.org/officeDocument/2006/relationships/drawing"/></Relationships>
</file>

<file path=xl/worksheets/_rels/sheet2.xml.rels><?xml version="1.0" encoding="UTF-8" standalone="yes"?><Relationships xmlns="http://schemas.openxmlformats.org/package/2006/relationships"><Relationship Id="rId1" Target="https://www.houjin-bangou.nta.go.jp/" TargetMode="External" Type="http://schemas.openxmlformats.org/officeDocument/2006/relationships/hyperlink"/><Relationship Id="rId10" Target="../ctrlProps/ctrlProp2.xml" Type="http://schemas.openxmlformats.org/officeDocument/2006/relationships/ctrlProp"/><Relationship Id="rId11" Target="../ctrlProps/ctrlProp3.xml" Type="http://schemas.openxmlformats.org/officeDocument/2006/relationships/ctrlProp"/><Relationship Id="rId12" Target="../ctrlProps/ctrlProp4.xml" Type="http://schemas.openxmlformats.org/officeDocument/2006/relationships/ctrlProp"/><Relationship Id="rId13" Target="../ctrlProps/ctrlProp5.xml" Type="http://schemas.openxmlformats.org/officeDocument/2006/relationships/ctrlProp"/><Relationship Id="rId14" Target="../ctrlProps/ctrlProp6.xml" Type="http://schemas.openxmlformats.org/officeDocument/2006/relationships/ctrlProp"/><Relationship Id="rId15" Target="../ctrlProps/ctrlProp7.xml" Type="http://schemas.openxmlformats.org/officeDocument/2006/relationships/ctrlProp"/><Relationship Id="rId16" Target="../ctrlProps/ctrlProp8.xml" Type="http://schemas.openxmlformats.org/officeDocument/2006/relationships/ctrlProp"/><Relationship Id="rId17" Target="../ctrlProps/ctrlProp9.xml" Type="http://schemas.openxmlformats.org/officeDocument/2006/relationships/ctrlProp"/><Relationship Id="rId18" Target="../ctrlProps/ctrlProp10.xml" Type="http://schemas.openxmlformats.org/officeDocument/2006/relationships/ctrlProp"/><Relationship Id="rId19" Target="../ctrlProps/ctrlProp11.xml" Type="http://schemas.openxmlformats.org/officeDocument/2006/relationships/ctrlProp"/><Relationship Id="rId2" Target="../printerSettings/printerSettings2.bin" Type="http://schemas.openxmlformats.org/officeDocument/2006/relationships/printerSettings"/><Relationship Id="rId20" Target="../ctrlProps/ctrlProp12.xml" Type="http://schemas.openxmlformats.org/officeDocument/2006/relationships/ctrlProp"/><Relationship Id="rId21" Target="../ctrlProps/ctrlProp13.xml" Type="http://schemas.openxmlformats.org/officeDocument/2006/relationships/ctrlProp"/><Relationship Id="rId22" Target="../comments1.xml" Type="http://schemas.openxmlformats.org/officeDocument/2006/relationships/comments"/><Relationship Id="rId3" Target="../drawings/drawing2.xml" Type="http://schemas.openxmlformats.org/officeDocument/2006/relationships/drawing"/><Relationship Id="rId4" Target="../drawings/vmlDrawing1.vml" Type="http://schemas.openxmlformats.org/officeDocument/2006/relationships/vmlDrawing"/><Relationship Id="rId5" Target="../embeddings/oleObject1.bin" Type="http://schemas.openxmlformats.org/officeDocument/2006/relationships/oleObject"/><Relationship Id="rId6" Target="../media/image4.emf" Type="http://schemas.openxmlformats.org/officeDocument/2006/relationships/image"/><Relationship Id="rId7" Target="../activeX/activeX1.xml" Type="http://schemas.openxmlformats.org/officeDocument/2006/relationships/control"/><Relationship Id="rId8" Target="../media/image5.emf" Type="http://schemas.openxmlformats.org/officeDocument/2006/relationships/image"/><Relationship Id="rId9" Target="../ctrlProps/ctrlProp1.xml" Type="http://schemas.openxmlformats.org/officeDocument/2006/relationships/ctrlProp"/></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D933"/>
  <sheetViews>
    <sheetView showGridLines="0" tabSelected="1" view="pageBreakPreview" zoomScaleNormal="100" zoomScaleSheetLayoutView="100" workbookViewId="0">
      <selection activeCell="B2" sqref="B2"/>
    </sheetView>
  </sheetViews>
  <sheetFormatPr defaultColWidth="0" defaultRowHeight="0" customHeight="1" zeroHeight="1" x14ac:dyDescent="0.15"/>
  <cols>
    <col min="1" max="1" width="1.625" style="120" customWidth="1"/>
    <col min="2" max="2" width="2.75" style="120" customWidth="1"/>
    <col min="3" max="24" width="4.75" style="120" customWidth="1"/>
    <col min="25" max="25" width="1.625" style="120" customWidth="1"/>
    <col min="26" max="26" width="1.625" style="120" hidden="1" customWidth="1"/>
    <col min="27" max="27" width="9" hidden="1" customWidth="1"/>
    <col min="28" max="83" width="9" style="120" hidden="1" customWidth="1"/>
    <col min="84" max="16384" width="9" style="120" hidden="1"/>
  </cols>
  <sheetData>
    <row r="1" spans="1:82" ht="8.1" customHeight="1" x14ac:dyDescent="0.15"/>
    <row r="2" spans="1:82" ht="17.25" x14ac:dyDescent="0.15">
      <c r="B2" s="121" t="s">
        <v>9255</v>
      </c>
      <c r="C2" s="122"/>
      <c r="D2" s="122"/>
      <c r="E2" s="122"/>
      <c r="F2" s="122"/>
      <c r="G2" s="122"/>
      <c r="H2" s="122"/>
      <c r="I2" s="122"/>
      <c r="J2" s="122"/>
      <c r="K2" s="122"/>
      <c r="L2" s="122"/>
      <c r="M2" s="122"/>
      <c r="N2" s="122"/>
      <c r="O2" s="122"/>
      <c r="P2" s="122"/>
      <c r="Q2" s="122"/>
      <c r="R2" s="122"/>
      <c r="S2" s="122"/>
      <c r="T2" s="122"/>
      <c r="U2" s="122"/>
      <c r="V2" s="122"/>
      <c r="W2" s="122"/>
      <c r="X2" s="12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ht="18.75" x14ac:dyDescent="0.15">
      <c r="B3" s="123" t="s">
        <v>9235</v>
      </c>
      <c r="C3" s="122"/>
      <c r="D3" s="122"/>
      <c r="E3" s="122"/>
      <c r="F3" s="122"/>
      <c r="G3" s="122"/>
      <c r="H3" s="122"/>
      <c r="I3" s="122"/>
      <c r="J3" s="122"/>
      <c r="K3" s="122"/>
      <c r="L3" s="122"/>
      <c r="M3" s="122"/>
      <c r="N3" s="122"/>
      <c r="O3" s="122"/>
      <c r="P3" s="122"/>
      <c r="Q3" s="122"/>
      <c r="R3" s="122"/>
      <c r="S3" s="122"/>
      <c r="T3" s="122"/>
      <c r="U3" s="122"/>
      <c r="V3" s="122"/>
      <c r="W3" s="122"/>
      <c r="X3" s="122"/>
    </row>
    <row r="4" spans="1:82" ht="13.5" x14ac:dyDescent="0.15">
      <c r="X4" s="124" t="s">
        <v>9256</v>
      </c>
    </row>
    <row r="5" spans="1:82" ht="13.5" x14ac:dyDescent="0.15">
      <c r="X5" s="124" t="s">
        <v>9230</v>
      </c>
    </row>
    <row r="6" spans="1:82" ht="13.5" x14ac:dyDescent="0.15"/>
    <row r="7" spans="1:82" customFormat="1" ht="16.149999999999999" customHeight="1" x14ac:dyDescent="0.15">
      <c r="A7" s="120"/>
      <c r="B7" s="205" t="s">
        <v>9257</v>
      </c>
      <c r="C7" s="205"/>
      <c r="D7" s="205"/>
      <c r="E7" s="205"/>
      <c r="F7" s="205"/>
      <c r="G7" s="205"/>
      <c r="H7" s="205"/>
      <c r="I7" s="205"/>
      <c r="J7" s="205"/>
      <c r="K7" s="205"/>
      <c r="L7" s="205"/>
      <c r="M7" s="205"/>
      <c r="N7" s="205"/>
      <c r="O7" s="205"/>
      <c r="P7" s="205"/>
      <c r="Q7" s="205"/>
      <c r="R7" s="205"/>
      <c r="S7" s="205"/>
      <c r="T7" s="205"/>
      <c r="U7" s="205"/>
      <c r="V7" s="205"/>
      <c r="W7" s="205"/>
      <c r="X7" s="205"/>
      <c r="Y7" s="120"/>
    </row>
    <row r="8" spans="1:82" customFormat="1" ht="16.149999999999999" customHeight="1" x14ac:dyDescent="0.15">
      <c r="A8" s="120"/>
      <c r="B8" s="205"/>
      <c r="C8" s="205"/>
      <c r="D8" s="205"/>
      <c r="E8" s="205"/>
      <c r="F8" s="205"/>
      <c r="G8" s="205"/>
      <c r="H8" s="205"/>
      <c r="I8" s="205"/>
      <c r="J8" s="205"/>
      <c r="K8" s="205"/>
      <c r="L8" s="205"/>
      <c r="M8" s="205"/>
      <c r="N8" s="205"/>
      <c r="O8" s="205"/>
      <c r="P8" s="205"/>
      <c r="Q8" s="205"/>
      <c r="R8" s="205"/>
      <c r="S8" s="205"/>
      <c r="T8" s="205"/>
      <c r="U8" s="205"/>
      <c r="V8" s="205"/>
      <c r="W8" s="205"/>
      <c r="X8" s="205"/>
      <c r="Y8" s="120"/>
    </row>
    <row r="9" spans="1:82" customFormat="1" ht="16.149999999999999" customHeight="1" x14ac:dyDescent="0.15">
      <c r="A9" s="120"/>
      <c r="B9" s="126" t="s">
        <v>9244</v>
      </c>
      <c r="C9" s="125"/>
      <c r="D9" s="125"/>
      <c r="E9" s="125"/>
      <c r="F9" s="125"/>
      <c r="G9" s="125"/>
      <c r="H9" s="125"/>
      <c r="I9" s="125"/>
      <c r="J9" s="125"/>
      <c r="K9" s="125"/>
      <c r="L9" s="125"/>
      <c r="M9" s="125"/>
      <c r="N9" s="125"/>
      <c r="O9" s="125"/>
      <c r="P9" s="125"/>
      <c r="Q9" s="125"/>
      <c r="R9" s="125"/>
      <c r="S9" s="125"/>
      <c r="T9" s="125"/>
      <c r="U9" s="125"/>
      <c r="V9" s="125"/>
      <c r="W9" s="125"/>
      <c r="X9" s="125"/>
      <c r="Y9" s="120"/>
    </row>
    <row r="10" spans="1:82" customFormat="1" ht="16.149999999999999" customHeight="1" x14ac:dyDescent="0.15">
      <c r="A10" s="120"/>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0"/>
    </row>
    <row r="11" spans="1:82" customFormat="1" ht="16.149999999999999" customHeight="1" x14ac:dyDescent="0.15">
      <c r="A11" s="120"/>
      <c r="B11" s="149" t="s">
        <v>9236</v>
      </c>
      <c r="C11" s="127"/>
      <c r="D11" s="127"/>
      <c r="E11" s="127"/>
      <c r="F11" s="127"/>
      <c r="G11" s="127"/>
      <c r="H11" s="127"/>
      <c r="I11" s="127"/>
      <c r="J11" s="127"/>
      <c r="K11" s="127"/>
      <c r="L11" s="127"/>
      <c r="M11" s="127"/>
      <c r="N11" s="127"/>
      <c r="O11" s="127"/>
      <c r="P11" s="127"/>
      <c r="Q11" s="127"/>
      <c r="R11" s="127"/>
      <c r="S11" s="127"/>
      <c r="T11" s="127"/>
      <c r="U11" s="127"/>
      <c r="V11" s="127"/>
      <c r="W11" s="127"/>
      <c r="X11" s="127"/>
      <c r="Y11" s="120"/>
    </row>
    <row r="12" spans="1:82" customFormat="1" ht="16.149999999999999" customHeight="1" x14ac:dyDescent="0.15">
      <c r="A12" s="120"/>
      <c r="B12" s="127"/>
      <c r="C12" s="205" t="s">
        <v>9237</v>
      </c>
      <c r="D12" s="205"/>
      <c r="E12" s="205"/>
      <c r="F12" s="205"/>
      <c r="G12" s="205"/>
      <c r="H12" s="205"/>
      <c r="I12" s="205"/>
      <c r="J12" s="205"/>
      <c r="K12" s="205"/>
      <c r="L12" s="205"/>
      <c r="M12" s="205"/>
      <c r="N12" s="125"/>
      <c r="O12" s="125"/>
      <c r="P12" s="125"/>
      <c r="Q12" s="125"/>
      <c r="R12" s="125"/>
      <c r="S12" s="125"/>
      <c r="T12" s="125"/>
      <c r="U12" s="125"/>
      <c r="V12" s="125"/>
      <c r="W12" s="127"/>
      <c r="X12" s="127"/>
      <c r="Y12" s="120"/>
    </row>
    <row r="13" spans="1:82" customFormat="1" ht="16.149999999999999" customHeight="1" x14ac:dyDescent="0.15">
      <c r="A13" s="120"/>
      <c r="B13" s="127"/>
      <c r="C13" s="205"/>
      <c r="D13" s="205"/>
      <c r="E13" s="205"/>
      <c r="F13" s="205"/>
      <c r="G13" s="205"/>
      <c r="H13" s="205"/>
      <c r="I13" s="205"/>
      <c r="J13" s="205"/>
      <c r="K13" s="205"/>
      <c r="L13" s="205"/>
      <c r="M13" s="205"/>
      <c r="N13" s="125"/>
      <c r="O13" s="125"/>
      <c r="P13" s="125"/>
      <c r="Q13" s="125"/>
      <c r="R13" s="125"/>
      <c r="S13" s="125"/>
      <c r="T13" s="125"/>
      <c r="U13" s="125"/>
      <c r="V13" s="125"/>
      <c r="W13" s="127"/>
      <c r="X13" s="127"/>
      <c r="Y13" s="120"/>
    </row>
    <row r="14" spans="1:82" customFormat="1" ht="16.149999999999999" customHeight="1" x14ac:dyDescent="0.15">
      <c r="A14" s="120"/>
      <c r="B14" s="127"/>
      <c r="C14" s="205" t="s">
        <v>9238</v>
      </c>
      <c r="D14" s="205"/>
      <c r="E14" s="205"/>
      <c r="F14" s="205"/>
      <c r="G14" s="205"/>
      <c r="H14" s="205"/>
      <c r="I14" s="205"/>
      <c r="J14" s="205"/>
      <c r="K14" s="205"/>
      <c r="L14" s="205"/>
      <c r="M14" s="205"/>
      <c r="N14" s="125"/>
      <c r="O14" s="125"/>
      <c r="P14" s="125"/>
      <c r="Q14" s="125"/>
      <c r="R14" s="125"/>
      <c r="S14" s="125"/>
      <c r="T14" s="125"/>
      <c r="U14" s="125"/>
      <c r="V14" s="125"/>
      <c r="W14" s="127"/>
      <c r="X14" s="127"/>
      <c r="Y14" s="120"/>
    </row>
    <row r="15" spans="1:82" customFormat="1" ht="16.149999999999999" customHeight="1" x14ac:dyDescent="0.15">
      <c r="A15" s="120"/>
      <c r="B15" s="127"/>
      <c r="C15" s="205"/>
      <c r="D15" s="205"/>
      <c r="E15" s="205"/>
      <c r="F15" s="205"/>
      <c r="G15" s="205"/>
      <c r="H15" s="205"/>
      <c r="I15" s="205"/>
      <c r="J15" s="205"/>
      <c r="K15" s="205"/>
      <c r="L15" s="205"/>
      <c r="M15" s="205"/>
      <c r="N15" s="125"/>
      <c r="O15" s="125"/>
      <c r="P15" s="125"/>
      <c r="Q15" s="125"/>
      <c r="R15" s="125"/>
      <c r="S15" s="125"/>
      <c r="T15" s="125"/>
      <c r="U15" s="125"/>
      <c r="V15" s="125"/>
      <c r="W15" s="127"/>
      <c r="X15" s="127"/>
      <c r="Y15" s="120"/>
    </row>
    <row r="16" spans="1:82" customFormat="1" ht="16.149999999999999" customHeight="1" x14ac:dyDescent="0.15">
      <c r="A16" s="120"/>
      <c r="B16" s="127"/>
      <c r="C16" s="205"/>
      <c r="D16" s="205"/>
      <c r="E16" s="205"/>
      <c r="F16" s="205"/>
      <c r="G16" s="205"/>
      <c r="H16" s="205"/>
      <c r="I16" s="205"/>
      <c r="J16" s="205"/>
      <c r="K16" s="205"/>
      <c r="L16" s="205"/>
      <c r="M16" s="205"/>
      <c r="N16" s="125"/>
      <c r="O16" s="125"/>
      <c r="P16" s="125"/>
      <c r="Q16" s="125"/>
      <c r="R16" s="125"/>
      <c r="S16" s="125"/>
      <c r="T16" s="125"/>
      <c r="U16" s="125"/>
      <c r="V16" s="125"/>
      <c r="W16" s="127"/>
      <c r="X16" s="127"/>
      <c r="Y16" s="120"/>
    </row>
    <row r="17" spans="1:25" customFormat="1" ht="16.149999999999999" customHeight="1" x14ac:dyDescent="0.15">
      <c r="A17" s="120"/>
      <c r="B17" s="127"/>
      <c r="C17" s="205"/>
      <c r="D17" s="205"/>
      <c r="E17" s="205"/>
      <c r="F17" s="205"/>
      <c r="G17" s="205"/>
      <c r="H17" s="205"/>
      <c r="I17" s="205"/>
      <c r="J17" s="205"/>
      <c r="K17" s="205"/>
      <c r="L17" s="205"/>
      <c r="M17" s="205"/>
      <c r="N17" s="125"/>
      <c r="O17" s="125"/>
      <c r="P17" s="125"/>
      <c r="Q17" s="125"/>
      <c r="R17" s="125"/>
      <c r="S17" s="125"/>
      <c r="T17" s="125"/>
      <c r="U17" s="125"/>
      <c r="V17" s="125"/>
      <c r="W17" s="127"/>
      <c r="X17" s="127"/>
      <c r="Y17" s="120"/>
    </row>
    <row r="18" spans="1:25" customFormat="1" ht="16.149999999999999" customHeight="1" x14ac:dyDescent="0.15">
      <c r="A18" s="120"/>
      <c r="B18" s="127"/>
      <c r="C18" s="128" t="s">
        <v>9239</v>
      </c>
      <c r="D18" s="125"/>
      <c r="E18" s="125"/>
      <c r="F18" s="125"/>
      <c r="G18" s="125"/>
      <c r="H18" s="125"/>
      <c r="I18" s="125"/>
      <c r="J18" s="125"/>
      <c r="K18" s="125"/>
      <c r="L18" s="125"/>
      <c r="M18" s="125"/>
      <c r="N18" s="125"/>
      <c r="O18" s="125"/>
      <c r="P18" s="125"/>
      <c r="Q18" s="125"/>
      <c r="R18" s="125"/>
      <c r="S18" s="125"/>
      <c r="T18" s="125"/>
      <c r="U18" s="125"/>
      <c r="V18" s="125"/>
      <c r="W18" s="127"/>
      <c r="X18" s="127"/>
      <c r="Y18" s="120"/>
    </row>
    <row r="19" spans="1:25" customFormat="1" ht="16.149999999999999" customHeight="1" x14ac:dyDescent="0.15">
      <c r="A19" s="120"/>
      <c r="B19" s="127"/>
      <c r="C19" s="127"/>
      <c r="D19" s="129" t="s">
        <v>9232</v>
      </c>
      <c r="E19" s="206" t="s">
        <v>9233</v>
      </c>
      <c r="F19" s="206"/>
      <c r="G19" s="206"/>
      <c r="H19" s="206"/>
      <c r="I19" s="206"/>
      <c r="J19" s="206"/>
      <c r="K19" s="206"/>
      <c r="L19" s="206"/>
      <c r="M19" s="206"/>
      <c r="N19" s="206"/>
      <c r="O19" s="206"/>
      <c r="P19" s="206"/>
      <c r="Q19" s="206"/>
      <c r="R19" s="206"/>
      <c r="S19" s="206"/>
      <c r="T19" s="206"/>
      <c r="U19" s="206"/>
      <c r="V19" s="206"/>
      <c r="W19" s="206"/>
      <c r="X19" s="206"/>
      <c r="Y19" s="120"/>
    </row>
    <row r="20" spans="1:25" customFormat="1" ht="16.149999999999999" customHeight="1" x14ac:dyDescent="0.15">
      <c r="A20" s="120"/>
      <c r="B20" s="127"/>
      <c r="C20" s="127"/>
      <c r="D20" s="130"/>
      <c r="E20" s="206"/>
      <c r="F20" s="206"/>
      <c r="G20" s="206"/>
      <c r="H20" s="206"/>
      <c r="I20" s="206"/>
      <c r="J20" s="206"/>
      <c r="K20" s="206"/>
      <c r="L20" s="206"/>
      <c r="M20" s="206"/>
      <c r="N20" s="206"/>
      <c r="O20" s="206"/>
      <c r="P20" s="206"/>
      <c r="Q20" s="206"/>
      <c r="R20" s="206"/>
      <c r="S20" s="206"/>
      <c r="T20" s="206"/>
      <c r="U20" s="206"/>
      <c r="V20" s="206"/>
      <c r="W20" s="206"/>
      <c r="X20" s="206"/>
      <c r="Y20" s="120"/>
    </row>
    <row r="21" spans="1:25" customFormat="1" ht="16.149999999999999" customHeight="1" x14ac:dyDescent="0.15">
      <c r="A21" s="120"/>
      <c r="B21" s="127"/>
      <c r="C21" s="205" t="s">
        <v>9231</v>
      </c>
      <c r="D21" s="207"/>
      <c r="E21" s="207"/>
      <c r="F21" s="207"/>
      <c r="G21" s="207"/>
      <c r="H21" s="207"/>
      <c r="I21" s="207"/>
      <c r="J21" s="207"/>
      <c r="K21" s="207"/>
      <c r="L21" s="207"/>
      <c r="M21" s="207"/>
      <c r="N21" s="207"/>
      <c r="O21" s="207"/>
      <c r="P21" s="207"/>
      <c r="Q21" s="207"/>
      <c r="R21" s="207"/>
      <c r="S21" s="207"/>
      <c r="T21" s="207"/>
      <c r="U21" s="207"/>
      <c r="V21" s="207"/>
      <c r="W21" s="207"/>
      <c r="X21" s="207"/>
      <c r="Y21" s="120"/>
    </row>
    <row r="22" spans="1:25" customFormat="1" ht="16.149999999999999" customHeight="1" x14ac:dyDescent="0.15">
      <c r="A22" s="120"/>
      <c r="B22" s="127"/>
      <c r="C22" s="207"/>
      <c r="D22" s="207"/>
      <c r="E22" s="207"/>
      <c r="F22" s="207"/>
      <c r="G22" s="207"/>
      <c r="H22" s="207"/>
      <c r="I22" s="207"/>
      <c r="J22" s="207"/>
      <c r="K22" s="207"/>
      <c r="L22" s="207"/>
      <c r="M22" s="207"/>
      <c r="N22" s="207"/>
      <c r="O22" s="207"/>
      <c r="P22" s="207"/>
      <c r="Q22" s="207"/>
      <c r="R22" s="207"/>
      <c r="S22" s="207"/>
      <c r="T22" s="207"/>
      <c r="U22" s="207"/>
      <c r="V22" s="207"/>
      <c r="W22" s="207"/>
      <c r="X22" s="207"/>
      <c r="Y22" s="120"/>
    </row>
    <row r="23" spans="1:25" customFormat="1" ht="16.149999999999999" customHeight="1" x14ac:dyDescent="0.15">
      <c r="A23" s="120"/>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0"/>
    </row>
    <row r="24" spans="1:25" customFormat="1" ht="16.149999999999999" customHeight="1" x14ac:dyDescent="0.15">
      <c r="A24" s="120"/>
      <c r="B24" s="149" t="s">
        <v>9323</v>
      </c>
      <c r="C24" s="150"/>
      <c r="D24" s="150"/>
      <c r="E24" s="150"/>
      <c r="F24" s="150"/>
      <c r="G24" s="127"/>
      <c r="H24" s="127"/>
      <c r="I24" s="127"/>
      <c r="J24" s="127"/>
      <c r="K24" s="127"/>
      <c r="L24" s="127"/>
      <c r="M24" s="127"/>
      <c r="N24" s="127"/>
      <c r="O24" s="127"/>
      <c r="P24" s="127"/>
      <c r="Q24" s="127"/>
      <c r="R24" s="127"/>
      <c r="S24" s="127"/>
      <c r="T24" s="127"/>
      <c r="U24" s="127"/>
      <c r="V24" s="127"/>
      <c r="W24" s="127"/>
      <c r="X24" s="127"/>
      <c r="Y24" s="120"/>
    </row>
    <row r="25" spans="1:25" customFormat="1" ht="16.149999999999999" customHeight="1" x14ac:dyDescent="0.15">
      <c r="A25" s="120"/>
      <c r="B25" s="127"/>
      <c r="C25" s="128" t="s">
        <v>9240</v>
      </c>
      <c r="D25" s="127"/>
      <c r="E25" s="127"/>
      <c r="F25" s="127"/>
      <c r="G25" s="127"/>
      <c r="H25" s="127"/>
      <c r="I25" s="127"/>
      <c r="J25" s="127"/>
      <c r="K25" s="127"/>
      <c r="L25" s="127"/>
      <c r="M25" s="127"/>
      <c r="N25" s="127"/>
      <c r="O25" s="127"/>
      <c r="P25" s="127"/>
      <c r="Q25" s="127"/>
      <c r="R25" s="127"/>
      <c r="S25" s="127"/>
      <c r="T25" s="127"/>
      <c r="U25" s="127"/>
      <c r="V25" s="127"/>
      <c r="W25" s="127"/>
      <c r="X25" s="127"/>
      <c r="Y25" s="120"/>
    </row>
    <row r="26" spans="1:25" customFormat="1" ht="16.149999999999999" customHeight="1" x14ac:dyDescent="0.15">
      <c r="A26" s="120"/>
      <c r="B26" s="127"/>
      <c r="C26" s="205" t="s">
        <v>9241</v>
      </c>
      <c r="D26" s="205"/>
      <c r="E26" s="205"/>
      <c r="F26" s="205"/>
      <c r="G26" s="205"/>
      <c r="H26" s="205"/>
      <c r="I26" s="205"/>
      <c r="J26" s="205"/>
      <c r="K26" s="127"/>
      <c r="L26" s="127"/>
      <c r="M26" s="127"/>
      <c r="N26" s="127"/>
      <c r="O26" s="127"/>
      <c r="P26" s="127"/>
      <c r="Q26" s="127"/>
      <c r="R26" s="127"/>
      <c r="S26" s="127"/>
      <c r="T26" s="127"/>
      <c r="U26" s="127"/>
      <c r="V26" s="127"/>
      <c r="W26" s="127"/>
      <c r="X26" s="127"/>
      <c r="Y26" s="120"/>
    </row>
    <row r="27" spans="1:25" customFormat="1" ht="16.149999999999999" customHeight="1" x14ac:dyDescent="0.15">
      <c r="A27" s="120"/>
      <c r="B27" s="127"/>
      <c r="C27" s="205"/>
      <c r="D27" s="205"/>
      <c r="E27" s="205"/>
      <c r="F27" s="205"/>
      <c r="G27" s="205"/>
      <c r="H27" s="205"/>
      <c r="I27" s="205"/>
      <c r="J27" s="205"/>
      <c r="K27" s="127"/>
      <c r="L27" s="127"/>
      <c r="M27" s="127"/>
      <c r="N27" s="127"/>
      <c r="O27" s="127"/>
      <c r="P27" s="127"/>
      <c r="Q27" s="127"/>
      <c r="R27" s="127"/>
      <c r="S27" s="127"/>
      <c r="T27" s="127"/>
      <c r="U27" s="127"/>
      <c r="V27" s="127"/>
      <c r="W27" s="127"/>
      <c r="X27" s="127"/>
      <c r="Y27" s="120"/>
    </row>
    <row r="28" spans="1:25" customFormat="1" ht="16.149999999999999" customHeight="1" x14ac:dyDescent="0.15">
      <c r="A28" s="120"/>
      <c r="B28" s="127"/>
      <c r="C28" s="205"/>
      <c r="D28" s="205"/>
      <c r="E28" s="205"/>
      <c r="F28" s="205"/>
      <c r="G28" s="205"/>
      <c r="H28" s="205"/>
      <c r="I28" s="205"/>
      <c r="J28" s="205"/>
      <c r="K28" s="127"/>
      <c r="L28" s="127"/>
      <c r="M28" s="127"/>
      <c r="N28" s="127"/>
      <c r="O28" s="127"/>
      <c r="P28" s="127"/>
      <c r="Q28" s="127"/>
      <c r="R28" s="127"/>
      <c r="S28" s="127"/>
      <c r="T28" s="127"/>
      <c r="U28" s="127"/>
      <c r="V28" s="127"/>
      <c r="W28" s="127"/>
      <c r="X28" s="127"/>
      <c r="Y28" s="120"/>
    </row>
    <row r="29" spans="1:25" customFormat="1" ht="16.149999999999999" customHeight="1" x14ac:dyDescent="0.15">
      <c r="A29" s="120"/>
      <c r="B29" s="127"/>
      <c r="C29" s="205"/>
      <c r="D29" s="205"/>
      <c r="E29" s="205"/>
      <c r="F29" s="205"/>
      <c r="G29" s="205"/>
      <c r="H29" s="205"/>
      <c r="I29" s="205"/>
      <c r="J29" s="205"/>
      <c r="K29" s="127"/>
      <c r="L29" s="127"/>
      <c r="M29" s="127"/>
      <c r="N29" s="127"/>
      <c r="O29" s="127"/>
      <c r="P29" s="127"/>
      <c r="Q29" s="127"/>
      <c r="R29" s="127"/>
      <c r="S29" s="127"/>
      <c r="T29" s="127"/>
      <c r="U29" s="127"/>
      <c r="V29" s="127"/>
      <c r="W29" s="127"/>
      <c r="X29" s="127"/>
      <c r="Y29" s="120"/>
    </row>
    <row r="30" spans="1:25" customFormat="1" ht="16.149999999999999" customHeight="1" x14ac:dyDescent="0.15">
      <c r="A30" s="120"/>
      <c r="B30" s="127"/>
      <c r="C30" s="125"/>
      <c r="D30" s="125"/>
      <c r="E30" s="125"/>
      <c r="F30" s="125"/>
      <c r="G30" s="125"/>
      <c r="H30" s="125"/>
      <c r="I30" s="125"/>
      <c r="J30" s="125"/>
      <c r="K30" s="125"/>
      <c r="L30" s="125"/>
      <c r="M30" s="125"/>
      <c r="N30" s="125"/>
      <c r="O30" s="125"/>
      <c r="P30" s="125"/>
      <c r="Q30" s="125"/>
      <c r="R30" s="125"/>
      <c r="S30" s="125"/>
      <c r="T30" s="125"/>
      <c r="U30" s="125"/>
      <c r="V30" s="125"/>
      <c r="W30" s="125"/>
      <c r="X30" s="125"/>
      <c r="Y30" s="120"/>
    </row>
    <row r="31" spans="1:25" customFormat="1" ht="16.149999999999999" customHeight="1" x14ac:dyDescent="0.15">
      <c r="A31" s="120"/>
      <c r="B31" s="149" t="s">
        <v>9324</v>
      </c>
      <c r="C31" s="127"/>
      <c r="D31" s="127"/>
      <c r="E31" s="127"/>
      <c r="F31" s="127"/>
      <c r="G31" s="127"/>
      <c r="H31" s="127"/>
      <c r="I31" s="127"/>
      <c r="J31" s="127"/>
      <c r="K31" s="127"/>
      <c r="L31" s="127"/>
      <c r="M31" s="127"/>
      <c r="N31" s="127"/>
      <c r="O31" s="127"/>
      <c r="P31" s="127"/>
      <c r="Q31" s="127"/>
      <c r="R31" s="127"/>
      <c r="S31" s="127"/>
      <c r="T31" s="127"/>
      <c r="U31" s="127"/>
      <c r="V31" s="127"/>
      <c r="W31" s="127"/>
      <c r="X31" s="127"/>
      <c r="Y31" s="120"/>
    </row>
    <row r="32" spans="1:25" customFormat="1" ht="16.149999999999999" customHeight="1" x14ac:dyDescent="0.15">
      <c r="A32" s="120"/>
      <c r="B32" s="156"/>
      <c r="C32" s="127"/>
      <c r="D32" s="127"/>
      <c r="E32" s="127"/>
      <c r="F32" s="127"/>
      <c r="G32" s="127"/>
      <c r="H32" s="127"/>
      <c r="I32" s="127"/>
      <c r="J32" s="127"/>
      <c r="K32" s="127"/>
      <c r="L32" s="127"/>
      <c r="M32" s="127"/>
      <c r="N32" s="127"/>
      <c r="O32" s="127"/>
      <c r="P32" s="127"/>
      <c r="Q32" s="127"/>
      <c r="R32" s="127"/>
      <c r="S32" s="127"/>
      <c r="T32" s="127"/>
      <c r="U32" s="127"/>
      <c r="V32" s="127"/>
      <c r="W32" s="127"/>
      <c r="X32" s="127"/>
      <c r="Y32" s="120"/>
    </row>
    <row r="33" spans="1:25" customFormat="1" ht="16.149999999999999" customHeight="1" x14ac:dyDescent="0.15">
      <c r="A33" s="120"/>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0"/>
    </row>
    <row r="34" spans="1:25" customFormat="1" ht="16.149999999999999" customHeight="1" x14ac:dyDescent="0.15">
      <c r="A34" s="120"/>
      <c r="B34" s="127"/>
      <c r="C34" s="128" t="s">
        <v>9242</v>
      </c>
      <c r="D34" s="127"/>
      <c r="E34" s="127"/>
      <c r="F34" s="127"/>
      <c r="G34" s="127"/>
      <c r="H34" s="127"/>
      <c r="I34" s="127"/>
      <c r="J34" s="127"/>
      <c r="K34" s="127"/>
      <c r="L34" s="127"/>
      <c r="M34" s="127"/>
      <c r="N34" s="127"/>
      <c r="O34" s="127"/>
      <c r="P34" s="127"/>
      <c r="Q34" s="127"/>
      <c r="R34" s="127"/>
      <c r="S34" s="127"/>
      <c r="T34" s="127"/>
      <c r="U34" s="127"/>
      <c r="V34" s="127"/>
      <c r="W34" s="127"/>
      <c r="X34" s="127"/>
      <c r="Y34" s="120"/>
    </row>
    <row r="35" spans="1:25" customFormat="1" ht="16.149999999999999" customHeight="1" x14ac:dyDescent="0.15">
      <c r="A35" s="120"/>
      <c r="B35" s="127"/>
      <c r="C35" s="205" t="s">
        <v>9243</v>
      </c>
      <c r="D35" s="205"/>
      <c r="E35" s="205"/>
      <c r="F35" s="205"/>
      <c r="G35" s="205"/>
      <c r="H35" s="205"/>
      <c r="I35" s="205"/>
      <c r="J35" s="205"/>
      <c r="K35" s="205"/>
      <c r="L35" s="205"/>
      <c r="M35" s="205"/>
      <c r="N35" s="205"/>
      <c r="O35" s="205"/>
      <c r="P35" s="205"/>
      <c r="Q35" s="205"/>
      <c r="R35" s="205"/>
      <c r="S35" s="205"/>
      <c r="T35" s="205"/>
      <c r="U35" s="205"/>
      <c r="V35" s="205"/>
      <c r="W35" s="205"/>
      <c r="X35" s="205"/>
      <c r="Y35" s="120"/>
    </row>
    <row r="36" spans="1:25" customFormat="1" ht="16.149999999999999" customHeight="1" x14ac:dyDescent="0.15">
      <c r="A36" s="120"/>
      <c r="B36" s="127"/>
      <c r="C36" s="205"/>
      <c r="D36" s="205"/>
      <c r="E36" s="205"/>
      <c r="F36" s="205"/>
      <c r="G36" s="205"/>
      <c r="H36" s="205"/>
      <c r="I36" s="205"/>
      <c r="J36" s="205"/>
      <c r="K36" s="205"/>
      <c r="L36" s="205"/>
      <c r="M36" s="205"/>
      <c r="N36" s="205"/>
      <c r="O36" s="205"/>
      <c r="P36" s="205"/>
      <c r="Q36" s="205"/>
      <c r="R36" s="205"/>
      <c r="S36" s="205"/>
      <c r="T36" s="205"/>
      <c r="U36" s="205"/>
      <c r="V36" s="205"/>
      <c r="W36" s="205"/>
      <c r="X36" s="205"/>
      <c r="Y36" s="120"/>
    </row>
    <row r="37" spans="1:25" customFormat="1" ht="16.149999999999999" customHeight="1" x14ac:dyDescent="0.15">
      <c r="A37" s="120"/>
      <c r="B37" s="127"/>
      <c r="C37" s="125"/>
      <c r="D37" s="209" t="s">
        <v>9234</v>
      </c>
      <c r="E37" s="209"/>
      <c r="F37" s="209"/>
      <c r="G37" s="210" t="s">
        <v>9258</v>
      </c>
      <c r="H37" s="210"/>
      <c r="I37" s="210"/>
      <c r="J37" s="210"/>
      <c r="K37" s="210"/>
      <c r="L37" s="210"/>
      <c r="M37" s="210"/>
      <c r="N37" s="210"/>
      <c r="O37" s="210"/>
      <c r="P37" s="210"/>
      <c r="Q37" s="125"/>
      <c r="R37" s="125"/>
      <c r="S37" s="125"/>
      <c r="T37" s="125"/>
      <c r="U37" s="125"/>
      <c r="V37" s="125"/>
      <c r="W37" s="125"/>
      <c r="X37" s="125"/>
      <c r="Y37" s="120"/>
    </row>
    <row r="38" spans="1:25" customFormat="1" ht="16.149999999999999" customHeight="1" x14ac:dyDescent="0.15">
      <c r="A38" s="120"/>
      <c r="B38" s="127"/>
      <c r="C38" s="128"/>
      <c r="D38" s="125"/>
      <c r="E38" s="125"/>
      <c r="F38" s="125"/>
      <c r="G38" s="125"/>
      <c r="H38" s="125"/>
      <c r="I38" s="125"/>
      <c r="J38" s="125"/>
      <c r="K38" s="125"/>
      <c r="L38" s="125"/>
      <c r="M38" s="125"/>
      <c r="N38" s="125"/>
      <c r="O38" s="125"/>
      <c r="P38" s="131"/>
      <c r="Q38" s="125"/>
      <c r="R38" s="125"/>
      <c r="S38" s="125"/>
      <c r="T38" s="125"/>
      <c r="U38" s="125"/>
      <c r="V38" s="125"/>
      <c r="W38" s="125"/>
      <c r="X38" s="125"/>
      <c r="Y38" s="120"/>
    </row>
    <row r="39" spans="1:25" customFormat="1" ht="16.149999999999999" customHeight="1" x14ac:dyDescent="0.15">
      <c r="A39" s="120"/>
      <c r="B39" s="151" t="s">
        <v>9325</v>
      </c>
      <c r="C39" s="138"/>
      <c r="D39" s="138"/>
      <c r="E39" s="138"/>
      <c r="F39" s="138"/>
      <c r="G39" s="138"/>
      <c r="H39" s="138"/>
      <c r="I39" s="138"/>
      <c r="J39" s="138"/>
      <c r="K39" s="138"/>
      <c r="L39" s="138"/>
      <c r="M39" s="138"/>
      <c r="N39" s="138"/>
      <c r="O39" s="138"/>
      <c r="P39" s="138"/>
      <c r="Q39" s="138"/>
      <c r="R39" s="138"/>
      <c r="S39" s="138"/>
      <c r="T39" s="138"/>
      <c r="U39" s="138"/>
      <c r="V39" s="138"/>
      <c r="W39" s="138"/>
      <c r="X39" s="138"/>
      <c r="Y39" s="120"/>
    </row>
    <row r="40" spans="1:25" customFormat="1" ht="16.149999999999999" customHeight="1" x14ac:dyDescent="0.15">
      <c r="A40" s="120"/>
      <c r="B40" s="139"/>
      <c r="C40" s="208" t="s">
        <v>9326</v>
      </c>
      <c r="D40" s="208"/>
      <c r="E40" s="208"/>
      <c r="F40" s="208"/>
      <c r="G40" s="208"/>
      <c r="H40" s="208"/>
      <c r="I40" s="208"/>
      <c r="J40" s="208"/>
      <c r="K40" s="208"/>
      <c r="L40" s="208"/>
      <c r="M40" s="208"/>
      <c r="N40" s="208"/>
      <c r="O40" s="208"/>
      <c r="P40" s="208"/>
      <c r="Q40" s="208"/>
      <c r="R40" s="208"/>
      <c r="S40" s="208"/>
      <c r="T40" s="208"/>
      <c r="U40" s="208"/>
      <c r="V40" s="208"/>
      <c r="W40" s="208"/>
      <c r="X40" s="208"/>
      <c r="Y40" s="120"/>
    </row>
    <row r="41" spans="1:25" customFormat="1" ht="16.149999999999999" customHeight="1" x14ac:dyDescent="0.15">
      <c r="A41" s="120"/>
      <c r="B41" s="138"/>
      <c r="C41" s="208"/>
      <c r="D41" s="208"/>
      <c r="E41" s="208"/>
      <c r="F41" s="208"/>
      <c r="G41" s="208"/>
      <c r="H41" s="208"/>
      <c r="I41" s="208"/>
      <c r="J41" s="208"/>
      <c r="K41" s="208"/>
      <c r="L41" s="208"/>
      <c r="M41" s="208"/>
      <c r="N41" s="208"/>
      <c r="O41" s="208"/>
      <c r="P41" s="208"/>
      <c r="Q41" s="208"/>
      <c r="R41" s="208"/>
      <c r="S41" s="208"/>
      <c r="T41" s="208"/>
      <c r="U41" s="208"/>
      <c r="V41" s="208"/>
      <c r="W41" s="208"/>
      <c r="X41" s="208"/>
      <c r="Y41" s="120"/>
    </row>
    <row r="42" spans="1:25" customFormat="1" ht="13.5" x14ac:dyDescent="0.15">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row>
    <row r="43" spans="1:25" customFormat="1" ht="16.149999999999999" customHeight="1" x14ac:dyDescent="0.15">
      <c r="A43" s="120"/>
      <c r="B43" s="149" t="s">
        <v>9327</v>
      </c>
      <c r="C43" s="150"/>
      <c r="D43" s="150"/>
      <c r="E43" s="150"/>
      <c r="F43" s="150"/>
      <c r="G43" s="150"/>
      <c r="H43" s="150"/>
      <c r="I43" s="150"/>
      <c r="J43" s="127"/>
      <c r="K43" s="127"/>
      <c r="L43" s="127"/>
      <c r="M43" s="127"/>
      <c r="N43" s="127"/>
      <c r="O43" s="127"/>
      <c r="P43" s="127"/>
      <c r="Q43" s="127"/>
      <c r="R43" s="127"/>
      <c r="S43" s="127"/>
      <c r="T43" s="127"/>
      <c r="U43" s="127"/>
      <c r="V43" s="127"/>
      <c r="W43" s="127"/>
      <c r="X43" s="127"/>
      <c r="Y43" s="120"/>
    </row>
    <row r="44" spans="1:25" customFormat="1" ht="16.149999999999999" customHeight="1" x14ac:dyDescent="0.15">
      <c r="A44" s="120"/>
      <c r="B44" s="127"/>
      <c r="C44" s="205" t="s">
        <v>9328</v>
      </c>
      <c r="D44" s="205"/>
      <c r="E44" s="205"/>
      <c r="F44" s="205"/>
      <c r="G44" s="205"/>
      <c r="H44" s="205"/>
      <c r="I44" s="205"/>
      <c r="J44" s="205"/>
      <c r="K44" s="205"/>
      <c r="L44" s="205"/>
      <c r="M44" s="205"/>
      <c r="N44" s="205"/>
      <c r="O44" s="205"/>
      <c r="P44" s="205"/>
      <c r="Q44" s="205"/>
      <c r="R44" s="205"/>
      <c r="S44" s="205"/>
      <c r="T44" s="205"/>
      <c r="U44" s="205"/>
      <c r="V44" s="205"/>
      <c r="W44" s="205"/>
      <c r="X44" s="205"/>
      <c r="Y44" s="120"/>
    </row>
    <row r="45" spans="1:25" customFormat="1" ht="16.149999999999999" customHeight="1" x14ac:dyDescent="0.15">
      <c r="A45" s="120"/>
      <c r="B45" s="127"/>
      <c r="C45" s="205"/>
      <c r="D45" s="205"/>
      <c r="E45" s="205"/>
      <c r="F45" s="205"/>
      <c r="G45" s="205"/>
      <c r="H45" s="205"/>
      <c r="I45" s="205"/>
      <c r="J45" s="205"/>
      <c r="K45" s="205"/>
      <c r="L45" s="205"/>
      <c r="M45" s="205"/>
      <c r="N45" s="205"/>
      <c r="O45" s="205"/>
      <c r="P45" s="205"/>
      <c r="Q45" s="205"/>
      <c r="R45" s="205"/>
      <c r="S45" s="205"/>
      <c r="T45" s="205"/>
      <c r="U45" s="205"/>
      <c r="V45" s="205"/>
      <c r="W45" s="205"/>
      <c r="X45" s="205"/>
      <c r="Y45" s="120"/>
    </row>
    <row r="46" spans="1:25" customFormat="1" ht="16.149999999999999" customHeight="1" x14ac:dyDescent="0.15">
      <c r="A46" s="120"/>
      <c r="B46" s="127"/>
      <c r="C46" s="205"/>
      <c r="D46" s="205"/>
      <c r="E46" s="205"/>
      <c r="F46" s="205"/>
      <c r="G46" s="205"/>
      <c r="H46" s="205"/>
      <c r="I46" s="205"/>
      <c r="J46" s="205"/>
      <c r="K46" s="205"/>
      <c r="L46" s="205"/>
      <c r="M46" s="205"/>
      <c r="N46" s="205"/>
      <c r="O46" s="205"/>
      <c r="P46" s="205"/>
      <c r="Q46" s="205"/>
      <c r="R46" s="205"/>
      <c r="S46" s="205"/>
      <c r="T46" s="205"/>
      <c r="U46" s="205"/>
      <c r="V46" s="205"/>
      <c r="W46" s="205"/>
      <c r="X46" s="205"/>
      <c r="Y46" s="120"/>
    </row>
    <row r="47" spans="1:25" ht="13.5" hidden="1" customHeight="1" x14ac:dyDescent="0.15"/>
    <row r="48" spans="1:25" ht="13.5" hidden="1" customHeight="1" x14ac:dyDescent="0.15"/>
    <row r="49" ht="13.5" hidden="1" customHeight="1" x14ac:dyDescent="0.15"/>
    <row r="50" ht="13.5" hidden="1" customHeight="1" x14ac:dyDescent="0.15"/>
    <row r="51" ht="13.5" hidden="1" customHeight="1" x14ac:dyDescent="0.15"/>
    <row r="52" ht="13.5" hidden="1" customHeight="1" x14ac:dyDescent="0.15"/>
    <row r="53" ht="13.5" hidden="1" customHeight="1" x14ac:dyDescent="0.15"/>
    <row r="54" ht="13.5" hidden="1" customHeight="1" x14ac:dyDescent="0.15"/>
    <row r="55" ht="13.5" hidden="1" customHeight="1" x14ac:dyDescent="0.15"/>
    <row r="56" ht="13.5" hidden="1" customHeight="1" x14ac:dyDescent="0.15"/>
    <row r="57" ht="13.5" hidden="1" customHeight="1" x14ac:dyDescent="0.15"/>
    <row r="58" ht="13.5" hidden="1" customHeight="1" x14ac:dyDescent="0.15"/>
    <row r="59" ht="13.5" hidden="1" customHeight="1" x14ac:dyDescent="0.15"/>
    <row r="60" ht="13.5" hidden="1" customHeight="1" x14ac:dyDescent="0.15"/>
    <row r="61" ht="13.5" hidden="1" customHeight="1" x14ac:dyDescent="0.15"/>
    <row r="62" ht="13.5" hidden="1" customHeight="1" x14ac:dyDescent="0.15"/>
    <row r="63" ht="13.5" hidden="1" customHeight="1" x14ac:dyDescent="0.15"/>
    <row r="64" ht="13.5" hidden="1" customHeight="1" x14ac:dyDescent="0.15"/>
    <row r="65" ht="13.5" hidden="1" customHeight="1" x14ac:dyDescent="0.15"/>
    <row r="66" ht="13.5" hidden="1" customHeight="1" x14ac:dyDescent="0.15"/>
    <row r="67" ht="13.5" hidden="1" customHeight="1" x14ac:dyDescent="0.15"/>
    <row r="68" ht="13.5" hidden="1" customHeight="1" x14ac:dyDescent="0.15"/>
    <row r="69" ht="13.5" hidden="1" x14ac:dyDescent="0.15"/>
    <row r="70" ht="13.5" hidden="1" x14ac:dyDescent="0.15"/>
    <row r="71" ht="13.5" hidden="1" x14ac:dyDescent="0.15"/>
    <row r="72" ht="13.5" hidden="1" x14ac:dyDescent="0.15"/>
    <row r="73" ht="13.5" hidden="1" x14ac:dyDescent="0.15"/>
    <row r="74" ht="13.5" hidden="1" x14ac:dyDescent="0.15"/>
    <row r="75" ht="13.5" hidden="1" x14ac:dyDescent="0.15"/>
    <row r="76" ht="13.5" hidden="1" x14ac:dyDescent="0.15"/>
    <row r="77" ht="13.5" hidden="1" x14ac:dyDescent="0.15"/>
    <row r="78" ht="13.5" hidden="1" x14ac:dyDescent="0.15"/>
    <row r="79" ht="13.5" hidden="1" x14ac:dyDescent="0.15"/>
    <row r="80" ht="13.5" hidden="1" x14ac:dyDescent="0.15"/>
    <row r="81" ht="13.5" hidden="1" x14ac:dyDescent="0.15"/>
    <row r="82" ht="13.5" hidden="1" x14ac:dyDescent="0.15"/>
    <row r="83" ht="13.5" hidden="1" x14ac:dyDescent="0.15"/>
    <row r="84" ht="13.5" hidden="1" x14ac:dyDescent="0.15"/>
    <row r="85" ht="13.5" hidden="1" x14ac:dyDescent="0.15"/>
    <row r="86" ht="13.5" hidden="1" x14ac:dyDescent="0.15"/>
    <row r="87" ht="13.5" hidden="1" x14ac:dyDescent="0.15"/>
    <row r="88" ht="13.5" hidden="1" x14ac:dyDescent="0.15"/>
    <row r="89" ht="13.5" hidden="1" x14ac:dyDescent="0.15"/>
    <row r="90" ht="13.5" hidden="1" x14ac:dyDescent="0.15"/>
    <row r="91" ht="13.5" hidden="1" x14ac:dyDescent="0.15"/>
    <row r="92" ht="13.5" hidden="1" x14ac:dyDescent="0.15"/>
    <row r="93" ht="13.5" hidden="1" x14ac:dyDescent="0.15"/>
    <row r="94" ht="13.5" hidden="1" x14ac:dyDescent="0.15"/>
    <row r="95" ht="13.5" hidden="1" x14ac:dyDescent="0.15"/>
    <row r="96" ht="13.5" hidden="1" x14ac:dyDescent="0.15"/>
    <row r="97" ht="13.5" hidden="1" x14ac:dyDescent="0.15"/>
    <row r="98" ht="13.5" hidden="1" x14ac:dyDescent="0.15"/>
    <row r="99" ht="13.5" hidden="1" x14ac:dyDescent="0.15"/>
    <row r="100" ht="13.5" hidden="1" x14ac:dyDescent="0.15"/>
    <row r="101" ht="13.5" hidden="1" x14ac:dyDescent="0.15"/>
    <row r="102" ht="13.5" hidden="1" x14ac:dyDescent="0.15"/>
    <row r="103" ht="13.5" hidden="1" x14ac:dyDescent="0.15"/>
    <row r="104" ht="13.5" hidden="1" x14ac:dyDescent="0.15"/>
    <row r="105" ht="13.5" hidden="1" x14ac:dyDescent="0.15"/>
    <row r="106" ht="13.5" hidden="1" x14ac:dyDescent="0.15"/>
    <row r="107" ht="13.5" hidden="1" x14ac:dyDescent="0.15"/>
    <row r="108" ht="13.5" hidden="1" x14ac:dyDescent="0.15"/>
    <row r="109" ht="13.5" hidden="1" x14ac:dyDescent="0.15"/>
    <row r="110" ht="13.5" hidden="1" x14ac:dyDescent="0.15"/>
    <row r="111" ht="13.5" hidden="1" x14ac:dyDescent="0.15"/>
    <row r="112" ht="13.5" hidden="1" x14ac:dyDescent="0.15"/>
    <row r="113" ht="13.5" hidden="1" x14ac:dyDescent="0.15"/>
    <row r="114" ht="13.5" hidden="1" x14ac:dyDescent="0.15"/>
    <row r="115" ht="13.5" hidden="1" x14ac:dyDescent="0.15"/>
    <row r="116" ht="13.5" hidden="1" x14ac:dyDescent="0.15"/>
    <row r="117" ht="13.5" hidden="1" x14ac:dyDescent="0.15"/>
    <row r="118" ht="13.5" hidden="1" x14ac:dyDescent="0.15"/>
    <row r="119" ht="13.5" hidden="1" x14ac:dyDescent="0.15"/>
    <row r="120" ht="13.5" hidden="1" x14ac:dyDescent="0.15"/>
    <row r="121" ht="13.5" hidden="1" x14ac:dyDescent="0.15"/>
    <row r="122" ht="13.5" hidden="1" x14ac:dyDescent="0.15"/>
    <row r="123" ht="13.5" hidden="1" x14ac:dyDescent="0.15"/>
    <row r="124" ht="13.5" hidden="1" x14ac:dyDescent="0.15"/>
    <row r="125" ht="13.5" hidden="1" x14ac:dyDescent="0.15"/>
    <row r="126" ht="13.5" hidden="1" x14ac:dyDescent="0.15"/>
    <row r="127" ht="13.5" hidden="1" x14ac:dyDescent="0.15"/>
    <row r="128" ht="13.5" hidden="1" x14ac:dyDescent="0.15"/>
    <row r="129" ht="13.5" hidden="1" x14ac:dyDescent="0.15"/>
    <row r="130" ht="13.5" hidden="1" x14ac:dyDescent="0.15"/>
    <row r="131" ht="13.5" hidden="1" x14ac:dyDescent="0.15"/>
    <row r="132" ht="13.5" hidden="1" x14ac:dyDescent="0.15"/>
    <row r="133" ht="13.5" hidden="1" x14ac:dyDescent="0.15"/>
    <row r="134" ht="13.5" hidden="1" x14ac:dyDescent="0.15"/>
    <row r="135" ht="13.5" hidden="1" x14ac:dyDescent="0.15"/>
    <row r="136" ht="13.5" hidden="1" x14ac:dyDescent="0.15"/>
    <row r="137" ht="13.5" hidden="1" x14ac:dyDescent="0.15"/>
    <row r="138" ht="13.5" hidden="1" x14ac:dyDescent="0.15"/>
    <row r="139" ht="13.5" hidden="1" x14ac:dyDescent="0.15"/>
    <row r="140" ht="13.5" hidden="1" x14ac:dyDescent="0.15"/>
    <row r="141" ht="13.5" hidden="1" x14ac:dyDescent="0.15"/>
    <row r="142" ht="13.5" hidden="1" x14ac:dyDescent="0.15"/>
    <row r="143" ht="13.5" hidden="1" x14ac:dyDescent="0.15"/>
    <row r="144" ht="13.5" hidden="1" x14ac:dyDescent="0.15"/>
    <row r="145" ht="13.5" hidden="1" x14ac:dyDescent="0.15"/>
    <row r="146" ht="13.5" hidden="1" x14ac:dyDescent="0.15"/>
    <row r="147" ht="13.5" hidden="1" x14ac:dyDescent="0.15"/>
    <row r="148" ht="13.5" hidden="1" x14ac:dyDescent="0.15"/>
    <row r="149" ht="13.5" hidden="1" x14ac:dyDescent="0.15"/>
    <row r="150" ht="13.5" hidden="1" x14ac:dyDescent="0.15"/>
    <row r="151" ht="13.5" hidden="1" x14ac:dyDescent="0.15"/>
    <row r="152" ht="13.5" hidden="1" x14ac:dyDescent="0.15"/>
    <row r="153" ht="13.5" hidden="1" x14ac:dyDescent="0.15"/>
    <row r="154" ht="13.5" hidden="1" x14ac:dyDescent="0.15"/>
    <row r="155" ht="13.5" hidden="1" x14ac:dyDescent="0.15"/>
    <row r="156" ht="13.5" hidden="1" x14ac:dyDescent="0.15"/>
    <row r="157" ht="13.5" hidden="1" x14ac:dyDescent="0.15"/>
    <row r="158" ht="13.5" hidden="1" x14ac:dyDescent="0.15"/>
    <row r="159" ht="13.5" hidden="1" x14ac:dyDescent="0.15"/>
    <row r="160" ht="13.5" hidden="1" x14ac:dyDescent="0.15"/>
    <row r="161" ht="13.5" hidden="1" x14ac:dyDescent="0.15"/>
    <row r="162" ht="13.5" hidden="1" x14ac:dyDescent="0.15"/>
    <row r="163" ht="13.5" hidden="1" x14ac:dyDescent="0.15"/>
    <row r="164" ht="13.5" hidden="1" x14ac:dyDescent="0.15"/>
    <row r="165" ht="13.5" hidden="1" x14ac:dyDescent="0.15"/>
    <row r="166" ht="13.5" hidden="1" x14ac:dyDescent="0.15"/>
    <row r="167" ht="13.5" hidden="1" x14ac:dyDescent="0.15"/>
    <row r="168" ht="13.5" hidden="1" x14ac:dyDescent="0.15"/>
    <row r="169" ht="13.5" hidden="1" x14ac:dyDescent="0.15"/>
    <row r="170" ht="13.5" hidden="1" x14ac:dyDescent="0.15"/>
    <row r="171" ht="13.5" hidden="1" x14ac:dyDescent="0.15"/>
    <row r="172" ht="13.5" hidden="1" x14ac:dyDescent="0.15"/>
    <row r="173" ht="13.5" hidden="1" x14ac:dyDescent="0.15"/>
    <row r="174" ht="13.5" hidden="1" x14ac:dyDescent="0.15"/>
    <row r="175" ht="13.5" hidden="1" x14ac:dyDescent="0.15"/>
    <row r="176" ht="13.5" hidden="1" x14ac:dyDescent="0.15"/>
    <row r="177" ht="13.5" hidden="1" x14ac:dyDescent="0.15"/>
    <row r="178" ht="13.5" hidden="1" x14ac:dyDescent="0.15"/>
    <row r="179" ht="13.5" hidden="1" x14ac:dyDescent="0.15"/>
    <row r="180" ht="13.5" hidden="1" x14ac:dyDescent="0.15"/>
    <row r="181" ht="13.5" hidden="1" x14ac:dyDescent="0.15"/>
    <row r="182" ht="13.5" hidden="1" x14ac:dyDescent="0.15"/>
    <row r="183" ht="13.5" hidden="1" x14ac:dyDescent="0.15"/>
    <row r="184" ht="13.5" hidden="1" x14ac:dyDescent="0.15"/>
    <row r="185" ht="13.5" hidden="1" x14ac:dyDescent="0.15"/>
    <row r="186" ht="13.5" hidden="1" x14ac:dyDescent="0.15"/>
    <row r="187" ht="13.5" hidden="1" x14ac:dyDescent="0.15"/>
    <row r="188" ht="13.5" hidden="1" x14ac:dyDescent="0.15"/>
    <row r="189" ht="13.5" hidden="1" x14ac:dyDescent="0.15"/>
    <row r="190" ht="13.5" hidden="1" x14ac:dyDescent="0.15"/>
    <row r="191" ht="13.5" hidden="1" x14ac:dyDescent="0.15"/>
    <row r="192" ht="13.5" hidden="1" x14ac:dyDescent="0.15"/>
    <row r="193" ht="13.5" hidden="1" x14ac:dyDescent="0.15"/>
    <row r="194" ht="13.5" hidden="1" x14ac:dyDescent="0.15"/>
    <row r="195" ht="13.5" hidden="1" x14ac:dyDescent="0.15"/>
    <row r="196" ht="13.5" hidden="1" x14ac:dyDescent="0.15"/>
    <row r="197" ht="13.5" hidden="1" x14ac:dyDescent="0.15"/>
    <row r="198" ht="13.5" hidden="1" x14ac:dyDescent="0.15"/>
    <row r="199" ht="13.5" hidden="1" x14ac:dyDescent="0.15"/>
    <row r="200" ht="13.5" hidden="1" x14ac:dyDescent="0.15"/>
    <row r="201" ht="13.5" hidden="1" x14ac:dyDescent="0.15"/>
    <row r="202" ht="13.5" hidden="1" x14ac:dyDescent="0.15"/>
    <row r="203" ht="13.5" hidden="1" x14ac:dyDescent="0.15"/>
    <row r="204" ht="13.5" hidden="1" x14ac:dyDescent="0.15"/>
    <row r="205" ht="13.5" hidden="1" x14ac:dyDescent="0.15"/>
    <row r="206" ht="13.5" hidden="1" x14ac:dyDescent="0.15"/>
    <row r="207" ht="13.5" hidden="1" x14ac:dyDescent="0.15"/>
    <row r="208" ht="13.5" hidden="1" x14ac:dyDescent="0.15"/>
    <row r="209" ht="13.5" hidden="1" x14ac:dyDescent="0.15"/>
    <row r="210" ht="13.5" hidden="1" x14ac:dyDescent="0.15"/>
    <row r="211" ht="13.5" hidden="1" x14ac:dyDescent="0.15"/>
    <row r="212" ht="13.5" hidden="1" x14ac:dyDescent="0.15"/>
    <row r="213" ht="13.5" hidden="1" x14ac:dyDescent="0.15"/>
    <row r="214" ht="13.5" hidden="1" x14ac:dyDescent="0.15"/>
    <row r="215" ht="13.5" hidden="1" x14ac:dyDescent="0.15"/>
    <row r="216" ht="13.5" hidden="1" x14ac:dyDescent="0.15"/>
    <row r="217" ht="13.5" hidden="1" x14ac:dyDescent="0.15"/>
    <row r="218" ht="13.5" hidden="1" x14ac:dyDescent="0.15"/>
    <row r="219" ht="13.5" hidden="1" x14ac:dyDescent="0.15"/>
    <row r="220" ht="13.5" hidden="1" x14ac:dyDescent="0.15"/>
    <row r="221" ht="13.5" hidden="1" x14ac:dyDescent="0.15"/>
    <row r="222" ht="13.5" hidden="1" x14ac:dyDescent="0.15"/>
    <row r="223" ht="13.5" hidden="1" x14ac:dyDescent="0.15"/>
    <row r="224" ht="13.5" hidden="1" x14ac:dyDescent="0.15"/>
    <row r="225" ht="13.5" hidden="1" x14ac:dyDescent="0.15"/>
    <row r="226" ht="13.5" hidden="1" x14ac:dyDescent="0.15"/>
    <row r="227" ht="13.5" hidden="1" x14ac:dyDescent="0.15"/>
    <row r="228" ht="13.5" hidden="1" x14ac:dyDescent="0.15"/>
    <row r="229" ht="13.5" hidden="1" x14ac:dyDescent="0.15"/>
    <row r="230" ht="13.5" hidden="1" x14ac:dyDescent="0.15"/>
    <row r="231" ht="13.5" hidden="1" x14ac:dyDescent="0.15"/>
    <row r="232" ht="13.5" hidden="1" x14ac:dyDescent="0.15"/>
    <row r="233" ht="13.5" hidden="1" x14ac:dyDescent="0.15"/>
    <row r="234" ht="13.5" hidden="1" x14ac:dyDescent="0.15"/>
    <row r="235" ht="13.5" hidden="1" x14ac:dyDescent="0.15"/>
    <row r="236" ht="13.5" hidden="1" x14ac:dyDescent="0.15"/>
    <row r="237" ht="13.5" hidden="1" x14ac:dyDescent="0.15"/>
    <row r="238" ht="13.5" hidden="1" x14ac:dyDescent="0.15"/>
    <row r="239" ht="13.5" hidden="1" x14ac:dyDescent="0.15"/>
    <row r="240" ht="13.5" hidden="1" x14ac:dyDescent="0.15"/>
    <row r="241" ht="13.5" hidden="1" x14ac:dyDescent="0.15"/>
    <row r="242" ht="13.5" hidden="1" x14ac:dyDescent="0.15"/>
    <row r="243" ht="13.5" hidden="1" x14ac:dyDescent="0.15"/>
    <row r="244" ht="13.5" hidden="1" x14ac:dyDescent="0.15"/>
    <row r="245" ht="13.5" hidden="1" x14ac:dyDescent="0.15"/>
    <row r="246" ht="13.5" hidden="1" x14ac:dyDescent="0.15"/>
    <row r="247" ht="13.5" hidden="1" x14ac:dyDescent="0.15"/>
    <row r="248" ht="13.5" hidden="1" x14ac:dyDescent="0.15"/>
    <row r="249" ht="13.5" hidden="1" x14ac:dyDescent="0.15"/>
    <row r="250" ht="13.5" hidden="1" x14ac:dyDescent="0.15"/>
    <row r="251" ht="13.5" hidden="1" x14ac:dyDescent="0.15"/>
    <row r="252" ht="13.5" hidden="1" x14ac:dyDescent="0.15"/>
    <row r="253" ht="13.5" hidden="1" x14ac:dyDescent="0.15"/>
    <row r="254" ht="13.5" hidden="1" x14ac:dyDescent="0.15"/>
    <row r="255" ht="13.5" hidden="1" x14ac:dyDescent="0.15"/>
    <row r="256" ht="13.5" hidden="1" x14ac:dyDescent="0.15"/>
    <row r="257" ht="13.5" hidden="1" x14ac:dyDescent="0.15"/>
    <row r="258" ht="13.5" hidden="1" x14ac:dyDescent="0.15"/>
    <row r="259" ht="13.5" hidden="1" x14ac:dyDescent="0.15"/>
    <row r="260" ht="13.5" hidden="1" x14ac:dyDescent="0.15"/>
    <row r="261" ht="13.5" hidden="1" x14ac:dyDescent="0.15"/>
    <row r="262" ht="13.5" hidden="1" x14ac:dyDescent="0.15"/>
    <row r="263" ht="13.5" hidden="1" x14ac:dyDescent="0.15"/>
    <row r="264" ht="13.5" hidden="1" x14ac:dyDescent="0.15"/>
    <row r="265" ht="13.5" hidden="1" x14ac:dyDescent="0.15"/>
    <row r="266" ht="13.5" hidden="1" x14ac:dyDescent="0.15"/>
    <row r="267" ht="13.5" hidden="1" x14ac:dyDescent="0.15"/>
    <row r="268" ht="13.5" hidden="1" x14ac:dyDescent="0.15"/>
    <row r="269" ht="13.5" hidden="1" x14ac:dyDescent="0.15"/>
    <row r="270" ht="13.5" hidden="1" x14ac:dyDescent="0.15"/>
    <row r="271" ht="13.5" hidden="1" x14ac:dyDescent="0.15"/>
    <row r="272" ht="13.5" hidden="1" x14ac:dyDescent="0.15"/>
    <row r="273" ht="13.5" hidden="1" x14ac:dyDescent="0.15"/>
    <row r="274" ht="13.5" hidden="1" x14ac:dyDescent="0.15"/>
    <row r="275" ht="13.5" hidden="1" x14ac:dyDescent="0.15"/>
    <row r="276" ht="13.5" hidden="1" x14ac:dyDescent="0.15"/>
    <row r="277" ht="13.5" hidden="1" x14ac:dyDescent="0.15"/>
    <row r="278" ht="13.5" hidden="1" x14ac:dyDescent="0.15"/>
    <row r="279" ht="13.5" hidden="1" x14ac:dyDescent="0.15"/>
    <row r="280" ht="13.5" hidden="1" x14ac:dyDescent="0.15"/>
    <row r="281" ht="13.5" hidden="1" x14ac:dyDescent="0.15"/>
    <row r="282" ht="13.5" hidden="1" x14ac:dyDescent="0.15"/>
    <row r="283" ht="13.5" hidden="1" x14ac:dyDescent="0.15"/>
    <row r="284" ht="13.5" hidden="1" x14ac:dyDescent="0.15"/>
    <row r="285" ht="13.5" hidden="1" x14ac:dyDescent="0.15"/>
    <row r="286" ht="13.5" hidden="1" x14ac:dyDescent="0.15"/>
    <row r="287" ht="13.5" hidden="1" x14ac:dyDescent="0.15"/>
    <row r="288" ht="13.5" hidden="1" x14ac:dyDescent="0.15"/>
    <row r="289" ht="13.5" hidden="1" x14ac:dyDescent="0.15"/>
    <row r="290" ht="13.5" hidden="1" x14ac:dyDescent="0.15"/>
    <row r="291" ht="13.5" hidden="1" x14ac:dyDescent="0.15"/>
    <row r="292" ht="13.5" hidden="1" x14ac:dyDescent="0.15"/>
    <row r="293" ht="13.5" hidden="1" x14ac:dyDescent="0.15"/>
    <row r="294" ht="13.5" hidden="1" x14ac:dyDescent="0.15"/>
    <row r="295" ht="13.5" hidden="1" x14ac:dyDescent="0.15"/>
    <row r="296" ht="13.5" hidden="1" x14ac:dyDescent="0.15"/>
    <row r="297" ht="13.5" hidden="1" x14ac:dyDescent="0.15"/>
    <row r="298" ht="13.5" hidden="1" x14ac:dyDescent="0.15"/>
    <row r="299" ht="13.5" hidden="1" x14ac:dyDescent="0.15"/>
    <row r="300" ht="13.5" hidden="1" x14ac:dyDescent="0.15"/>
    <row r="301" ht="13.5" hidden="1" x14ac:dyDescent="0.15"/>
    <row r="302" ht="13.5" hidden="1" x14ac:dyDescent="0.15"/>
    <row r="303" ht="13.5" hidden="1" x14ac:dyDescent="0.15"/>
    <row r="304" ht="13.5" hidden="1" x14ac:dyDescent="0.15"/>
    <row r="305" ht="13.5" hidden="1" x14ac:dyDescent="0.15"/>
    <row r="306" ht="13.5" hidden="1" x14ac:dyDescent="0.15"/>
    <row r="307" ht="13.5" hidden="1" x14ac:dyDescent="0.15"/>
    <row r="308" ht="13.5" hidden="1" x14ac:dyDescent="0.15"/>
    <row r="309" ht="13.5" hidden="1" x14ac:dyDescent="0.15"/>
    <row r="310" ht="13.5" hidden="1" x14ac:dyDescent="0.15"/>
    <row r="311" ht="13.5" hidden="1" x14ac:dyDescent="0.15"/>
    <row r="312" ht="13.5" hidden="1" x14ac:dyDescent="0.15"/>
    <row r="313" ht="13.5" hidden="1" x14ac:dyDescent="0.15"/>
    <row r="314" ht="13.5" hidden="1" x14ac:dyDescent="0.15"/>
    <row r="315" ht="13.5" hidden="1" x14ac:dyDescent="0.15"/>
    <row r="316" ht="13.5" hidden="1" x14ac:dyDescent="0.15"/>
    <row r="317" ht="13.5" hidden="1" x14ac:dyDescent="0.15"/>
    <row r="318" ht="13.5" hidden="1" x14ac:dyDescent="0.15"/>
    <row r="319" ht="13.5" hidden="1" x14ac:dyDescent="0.15"/>
    <row r="320" ht="13.5" hidden="1" x14ac:dyDescent="0.15"/>
    <row r="321" ht="13.5" hidden="1" x14ac:dyDescent="0.15"/>
    <row r="322" ht="13.5" hidden="1" x14ac:dyDescent="0.15"/>
    <row r="323" ht="13.5" hidden="1" x14ac:dyDescent="0.15"/>
    <row r="324" ht="13.5" hidden="1" x14ac:dyDescent="0.15"/>
    <row r="325" ht="13.5" hidden="1" x14ac:dyDescent="0.15"/>
    <row r="326" ht="13.5" hidden="1" x14ac:dyDescent="0.15"/>
    <row r="327" ht="13.5" hidden="1" x14ac:dyDescent="0.15"/>
    <row r="328" ht="13.5" hidden="1" x14ac:dyDescent="0.15"/>
    <row r="329" ht="13.5" hidden="1" x14ac:dyDescent="0.15"/>
    <row r="330" ht="13.5" hidden="1" x14ac:dyDescent="0.15"/>
    <row r="331" ht="13.5" hidden="1" x14ac:dyDescent="0.15"/>
    <row r="332" ht="13.5" hidden="1" x14ac:dyDescent="0.15"/>
    <row r="333" ht="13.5" hidden="1" x14ac:dyDescent="0.15"/>
    <row r="334" ht="13.5" hidden="1" x14ac:dyDescent="0.15"/>
    <row r="335" ht="13.5" hidden="1" x14ac:dyDescent="0.15"/>
    <row r="336" ht="13.5" hidden="1" x14ac:dyDescent="0.15"/>
    <row r="337" ht="13.5" hidden="1" x14ac:dyDescent="0.15"/>
    <row r="338" ht="13.5" hidden="1" x14ac:dyDescent="0.15"/>
    <row r="339" ht="13.5" hidden="1" x14ac:dyDescent="0.15"/>
    <row r="340" ht="13.5" hidden="1" x14ac:dyDescent="0.15"/>
    <row r="341" ht="13.5" hidden="1" x14ac:dyDescent="0.15"/>
    <row r="342" ht="13.5" hidden="1" x14ac:dyDescent="0.15"/>
    <row r="343" ht="13.5" hidden="1" x14ac:dyDescent="0.15"/>
    <row r="344" ht="13.5" hidden="1" x14ac:dyDescent="0.15"/>
    <row r="345" ht="13.5" hidden="1" x14ac:dyDescent="0.15"/>
    <row r="346" ht="13.5" hidden="1" x14ac:dyDescent="0.15"/>
    <row r="347" ht="13.5" hidden="1" x14ac:dyDescent="0.15"/>
    <row r="348" ht="13.5" hidden="1" x14ac:dyDescent="0.15"/>
    <row r="349" ht="13.5" hidden="1" x14ac:dyDescent="0.15"/>
    <row r="350" ht="13.5" hidden="1" x14ac:dyDescent="0.15"/>
    <row r="351" ht="13.5" hidden="1" x14ac:dyDescent="0.15"/>
    <row r="352" ht="13.5" hidden="1" x14ac:dyDescent="0.15"/>
    <row r="353" ht="13.5" hidden="1" x14ac:dyDescent="0.15"/>
    <row r="354" ht="13.5" hidden="1" x14ac:dyDescent="0.15"/>
    <row r="355" ht="13.5" hidden="1" x14ac:dyDescent="0.15"/>
    <row r="356" ht="13.5" hidden="1" x14ac:dyDescent="0.15"/>
    <row r="357" ht="13.5" hidden="1" x14ac:dyDescent="0.15"/>
    <row r="358" ht="13.5" hidden="1" x14ac:dyDescent="0.15"/>
    <row r="359" ht="13.5" hidden="1" x14ac:dyDescent="0.15"/>
    <row r="360" ht="13.5" hidden="1" x14ac:dyDescent="0.15"/>
    <row r="361" ht="13.5" hidden="1" x14ac:dyDescent="0.15"/>
    <row r="362" ht="13.5" hidden="1" x14ac:dyDescent="0.15"/>
    <row r="363" ht="13.5" hidden="1" x14ac:dyDescent="0.15"/>
    <row r="364" ht="13.5" hidden="1" x14ac:dyDescent="0.15"/>
    <row r="365" ht="13.5" hidden="1" x14ac:dyDescent="0.15"/>
    <row r="366" ht="13.5" hidden="1" x14ac:dyDescent="0.15"/>
    <row r="367" ht="13.5" hidden="1" x14ac:dyDescent="0.15"/>
    <row r="368" ht="13.5" hidden="1" x14ac:dyDescent="0.15"/>
    <row r="369" ht="13.5" hidden="1" x14ac:dyDescent="0.15"/>
    <row r="370" ht="13.5" hidden="1" x14ac:dyDescent="0.15"/>
    <row r="371" ht="13.5" hidden="1" x14ac:dyDescent="0.15"/>
    <row r="372" ht="13.5" hidden="1" x14ac:dyDescent="0.15"/>
    <row r="373" ht="13.5" hidden="1" x14ac:dyDescent="0.15"/>
    <row r="374" ht="13.5" hidden="1" x14ac:dyDescent="0.15"/>
    <row r="375" ht="13.5" hidden="1" x14ac:dyDescent="0.15"/>
    <row r="376" ht="13.5" hidden="1" x14ac:dyDescent="0.15"/>
    <row r="377" ht="13.5" hidden="1" x14ac:dyDescent="0.15"/>
    <row r="378" ht="13.5" hidden="1" x14ac:dyDescent="0.15"/>
    <row r="379" ht="13.5" hidden="1" x14ac:dyDescent="0.15"/>
    <row r="380" ht="13.5" hidden="1" x14ac:dyDescent="0.15"/>
    <row r="381" ht="13.5" hidden="1" x14ac:dyDescent="0.15"/>
    <row r="382" ht="13.5" hidden="1" x14ac:dyDescent="0.15"/>
    <row r="383" ht="13.5" hidden="1" x14ac:dyDescent="0.15"/>
    <row r="384" ht="13.5" hidden="1" x14ac:dyDescent="0.15"/>
    <row r="385" ht="13.5" hidden="1" x14ac:dyDescent="0.15"/>
    <row r="386" ht="13.5" hidden="1" x14ac:dyDescent="0.15"/>
    <row r="387" ht="13.5" hidden="1" x14ac:dyDescent="0.15"/>
    <row r="388" ht="13.5" hidden="1" x14ac:dyDescent="0.15"/>
    <row r="389" ht="13.5" hidden="1" x14ac:dyDescent="0.15"/>
    <row r="390" ht="13.5" hidden="1" x14ac:dyDescent="0.15"/>
    <row r="391" ht="13.5" hidden="1" x14ac:dyDescent="0.15"/>
    <row r="392" ht="13.5" hidden="1" x14ac:dyDescent="0.15"/>
    <row r="393" ht="13.5" hidden="1" x14ac:dyDescent="0.15"/>
    <row r="394" ht="13.5" hidden="1" x14ac:dyDescent="0.15"/>
    <row r="395" ht="13.5" hidden="1" x14ac:dyDescent="0.15"/>
    <row r="396" ht="13.5" hidden="1" x14ac:dyDescent="0.15"/>
    <row r="397" ht="13.5" hidden="1" x14ac:dyDescent="0.15"/>
    <row r="398" ht="13.5" hidden="1" x14ac:dyDescent="0.15"/>
    <row r="399" ht="13.5" hidden="1" x14ac:dyDescent="0.15"/>
    <row r="400" ht="13.5" hidden="1" x14ac:dyDescent="0.15"/>
    <row r="401" ht="13.5" hidden="1" x14ac:dyDescent="0.15"/>
    <row r="402" ht="13.5" hidden="1" x14ac:dyDescent="0.15"/>
    <row r="403" ht="13.5" hidden="1" x14ac:dyDescent="0.15"/>
    <row r="404" ht="13.5" hidden="1" x14ac:dyDescent="0.15"/>
    <row r="405" ht="13.5" hidden="1" x14ac:dyDescent="0.15"/>
    <row r="406" ht="13.5" hidden="1" x14ac:dyDescent="0.15"/>
    <row r="407" ht="13.5" hidden="1" x14ac:dyDescent="0.15"/>
    <row r="408" ht="13.5" hidden="1" x14ac:dyDescent="0.15"/>
    <row r="409" ht="13.5" hidden="1" x14ac:dyDescent="0.15"/>
    <row r="410" ht="13.5" hidden="1" x14ac:dyDescent="0.15"/>
    <row r="411" ht="13.5" hidden="1" x14ac:dyDescent="0.15"/>
    <row r="412" ht="13.5" hidden="1" x14ac:dyDescent="0.15"/>
    <row r="413" ht="13.5" hidden="1" x14ac:dyDescent="0.15"/>
    <row r="414" ht="13.5" hidden="1" x14ac:dyDescent="0.15"/>
    <row r="415" ht="13.5" hidden="1" x14ac:dyDescent="0.15"/>
    <row r="416" ht="13.5" hidden="1" x14ac:dyDescent="0.15"/>
    <row r="417" ht="13.5" hidden="1" x14ac:dyDescent="0.15"/>
    <row r="418" ht="13.5" hidden="1" x14ac:dyDescent="0.15"/>
    <row r="419" ht="13.5" hidden="1" x14ac:dyDescent="0.15"/>
    <row r="420" ht="13.5" hidden="1" x14ac:dyDescent="0.15"/>
    <row r="421" ht="13.5" hidden="1" x14ac:dyDescent="0.15"/>
    <row r="422" ht="13.5" hidden="1" x14ac:dyDescent="0.15"/>
    <row r="423" ht="13.5" hidden="1" x14ac:dyDescent="0.15"/>
    <row r="424" ht="13.5" hidden="1" x14ac:dyDescent="0.15"/>
    <row r="425" ht="13.5" hidden="1" x14ac:dyDescent="0.15"/>
    <row r="426" ht="13.5" hidden="1" x14ac:dyDescent="0.15"/>
    <row r="427" ht="13.5" hidden="1" x14ac:dyDescent="0.15"/>
    <row r="428" ht="13.5" hidden="1" x14ac:dyDescent="0.15"/>
    <row r="429" ht="13.5" hidden="1" x14ac:dyDescent="0.15"/>
    <row r="430" ht="13.5" hidden="1" x14ac:dyDescent="0.15"/>
    <row r="431" ht="13.5" hidden="1" x14ac:dyDescent="0.15"/>
    <row r="432" ht="13.5" hidden="1" x14ac:dyDescent="0.15"/>
    <row r="433" ht="13.5" hidden="1" x14ac:dyDescent="0.15"/>
    <row r="434" ht="13.5" hidden="1" x14ac:dyDescent="0.15"/>
    <row r="435" ht="13.5" hidden="1" x14ac:dyDescent="0.15"/>
    <row r="436" ht="13.5" hidden="1" x14ac:dyDescent="0.15"/>
    <row r="437" ht="13.5" hidden="1" x14ac:dyDescent="0.15"/>
    <row r="438" ht="13.5" hidden="1" x14ac:dyDescent="0.15"/>
    <row r="439" ht="13.5" hidden="1" x14ac:dyDescent="0.15"/>
    <row r="440" ht="13.5" hidden="1" x14ac:dyDescent="0.15"/>
    <row r="441" ht="13.5" hidden="1" x14ac:dyDescent="0.15"/>
    <row r="442" ht="13.5" hidden="1" x14ac:dyDescent="0.15"/>
    <row r="443" ht="13.5" hidden="1" x14ac:dyDescent="0.15"/>
    <row r="444" ht="13.5" hidden="1" x14ac:dyDescent="0.15"/>
    <row r="445" ht="13.5" hidden="1" x14ac:dyDescent="0.15"/>
    <row r="446" ht="13.5" hidden="1" x14ac:dyDescent="0.15"/>
    <row r="447" ht="13.5" hidden="1" x14ac:dyDescent="0.15"/>
    <row r="448" ht="13.5" hidden="1" x14ac:dyDescent="0.15"/>
    <row r="449" ht="13.5" hidden="1" x14ac:dyDescent="0.15"/>
    <row r="450" ht="13.5" hidden="1" x14ac:dyDescent="0.15"/>
    <row r="451" ht="13.5" hidden="1" x14ac:dyDescent="0.15"/>
    <row r="452" ht="13.5" hidden="1" x14ac:dyDescent="0.15"/>
    <row r="453" ht="13.5" hidden="1" x14ac:dyDescent="0.15"/>
    <row r="454" ht="13.5" hidden="1" x14ac:dyDescent="0.15"/>
    <row r="455" ht="13.5" hidden="1" x14ac:dyDescent="0.15"/>
    <row r="456" ht="13.5" hidden="1" x14ac:dyDescent="0.15"/>
    <row r="457" ht="13.5" hidden="1" x14ac:dyDescent="0.15"/>
    <row r="458" ht="13.5" hidden="1" x14ac:dyDescent="0.15"/>
    <row r="459" ht="13.5" hidden="1" x14ac:dyDescent="0.15"/>
    <row r="460" ht="13.5" hidden="1" x14ac:dyDescent="0.15"/>
    <row r="461" ht="13.5" hidden="1" x14ac:dyDescent="0.15"/>
    <row r="462" ht="13.5" hidden="1" x14ac:dyDescent="0.15"/>
    <row r="463" ht="13.5" hidden="1" x14ac:dyDescent="0.15"/>
    <row r="464" ht="13.5" hidden="1" x14ac:dyDescent="0.15"/>
    <row r="465" ht="13.5" hidden="1" x14ac:dyDescent="0.15"/>
    <row r="466" ht="13.5" hidden="1" x14ac:dyDescent="0.15"/>
    <row r="467" ht="13.5" hidden="1" x14ac:dyDescent="0.15"/>
    <row r="468" ht="13.5" hidden="1" x14ac:dyDescent="0.15"/>
    <row r="469" ht="13.5" hidden="1" x14ac:dyDescent="0.15"/>
    <row r="470" ht="13.5" hidden="1" x14ac:dyDescent="0.15"/>
    <row r="471" ht="13.5" hidden="1" x14ac:dyDescent="0.15"/>
    <row r="472" ht="13.5" hidden="1" x14ac:dyDescent="0.15"/>
    <row r="473" ht="13.5" hidden="1" x14ac:dyDescent="0.15"/>
    <row r="474" ht="13.5" hidden="1" x14ac:dyDescent="0.15"/>
    <row r="475" ht="13.5" hidden="1" x14ac:dyDescent="0.15"/>
    <row r="476" ht="13.5" hidden="1" x14ac:dyDescent="0.15"/>
    <row r="477" ht="13.5" hidden="1" x14ac:dyDescent="0.15"/>
    <row r="478" ht="13.5" hidden="1" x14ac:dyDescent="0.15"/>
    <row r="479" ht="13.5" hidden="1" x14ac:dyDescent="0.15"/>
    <row r="480" ht="13.5" hidden="1" x14ac:dyDescent="0.15"/>
    <row r="481" ht="13.5" hidden="1" x14ac:dyDescent="0.15"/>
    <row r="482" ht="13.5" hidden="1" x14ac:dyDescent="0.15"/>
    <row r="483" ht="13.5" hidden="1" x14ac:dyDescent="0.15"/>
    <row r="484" ht="13.5" hidden="1" x14ac:dyDescent="0.15"/>
    <row r="485" ht="13.5" hidden="1" x14ac:dyDescent="0.15"/>
    <row r="486" ht="13.5" hidden="1" x14ac:dyDescent="0.15"/>
    <row r="487" ht="13.5" hidden="1" x14ac:dyDescent="0.15"/>
    <row r="488" ht="13.5" hidden="1" x14ac:dyDescent="0.15"/>
    <row r="489" ht="13.5" hidden="1" x14ac:dyDescent="0.15"/>
    <row r="490" ht="13.5" hidden="1" x14ac:dyDescent="0.15"/>
    <row r="491" ht="13.5" hidden="1" x14ac:dyDescent="0.15"/>
    <row r="492" ht="13.5" hidden="1" x14ac:dyDescent="0.15"/>
    <row r="493" ht="13.5" hidden="1" x14ac:dyDescent="0.15"/>
    <row r="494" ht="13.5" hidden="1" x14ac:dyDescent="0.15"/>
    <row r="495" ht="13.5" hidden="1" x14ac:dyDescent="0.15"/>
    <row r="496" ht="13.5" hidden="1" x14ac:dyDescent="0.15"/>
    <row r="497" ht="13.5" hidden="1" x14ac:dyDescent="0.15"/>
    <row r="498" ht="13.5" hidden="1" x14ac:dyDescent="0.15"/>
    <row r="499" ht="13.5" hidden="1" customHeight="1" x14ac:dyDescent="0.15"/>
    <row r="500" ht="13.5" hidden="1" customHeight="1" x14ac:dyDescent="0.15"/>
    <row r="501" ht="13.5" hidden="1" customHeight="1" x14ac:dyDescent="0.15"/>
    <row r="502" ht="13.5" hidden="1" customHeight="1" x14ac:dyDescent="0.15"/>
    <row r="503" ht="13.5" hidden="1" customHeight="1" x14ac:dyDescent="0.15"/>
    <row r="504" ht="13.5" hidden="1" customHeight="1" x14ac:dyDescent="0.15"/>
    <row r="505" ht="13.5" hidden="1" customHeight="1" x14ac:dyDescent="0.15"/>
    <row r="506" ht="13.5" hidden="1" customHeight="1" x14ac:dyDescent="0.15"/>
    <row r="507" ht="13.5" hidden="1" customHeight="1" x14ac:dyDescent="0.15"/>
    <row r="508" ht="13.5" hidden="1" customHeight="1" x14ac:dyDescent="0.15"/>
    <row r="509" ht="13.5" hidden="1" customHeight="1" x14ac:dyDescent="0.15"/>
    <row r="510" ht="13.5" hidden="1" customHeight="1" x14ac:dyDescent="0.15"/>
    <row r="511" ht="13.5" hidden="1" customHeight="1" x14ac:dyDescent="0.15"/>
    <row r="512" ht="13.5" hidden="1" customHeight="1" x14ac:dyDescent="0.15"/>
    <row r="513" ht="13.5" hidden="1" customHeight="1" x14ac:dyDescent="0.15"/>
    <row r="514" ht="13.5" hidden="1" customHeight="1" x14ac:dyDescent="0.15"/>
    <row r="515" ht="13.5" hidden="1" customHeight="1" x14ac:dyDescent="0.15"/>
    <row r="516" ht="13.5" hidden="1" customHeight="1" x14ac:dyDescent="0.15"/>
    <row r="517" ht="13.5" hidden="1" customHeight="1" x14ac:dyDescent="0.15"/>
    <row r="518" ht="13.5" hidden="1" customHeight="1" x14ac:dyDescent="0.15"/>
    <row r="519" ht="13.5" hidden="1" customHeight="1" x14ac:dyDescent="0.15"/>
    <row r="520" ht="13.5" hidden="1" customHeight="1" x14ac:dyDescent="0.15"/>
    <row r="521" ht="13.5" hidden="1" customHeight="1" x14ac:dyDescent="0.15"/>
    <row r="522" ht="13.5" hidden="1" customHeight="1" x14ac:dyDescent="0.15"/>
    <row r="523" ht="13.5" hidden="1" customHeight="1" x14ac:dyDescent="0.15"/>
    <row r="524" ht="13.5" hidden="1" customHeight="1" x14ac:dyDescent="0.15"/>
    <row r="525" ht="13.5" hidden="1" customHeight="1" x14ac:dyDescent="0.15"/>
    <row r="526" ht="13.5" hidden="1" customHeight="1" x14ac:dyDescent="0.15"/>
    <row r="527" ht="13.5" hidden="1" customHeight="1" x14ac:dyDescent="0.15"/>
    <row r="528" ht="13.5" hidden="1" customHeight="1" x14ac:dyDescent="0.15"/>
    <row r="529" ht="13.5" hidden="1" customHeight="1" x14ac:dyDescent="0.15"/>
    <row r="530" ht="13.5" hidden="1" customHeight="1" x14ac:dyDescent="0.15"/>
    <row r="531" ht="13.5" hidden="1" customHeight="1" x14ac:dyDescent="0.15"/>
    <row r="532" ht="13.5" hidden="1" customHeight="1" x14ac:dyDescent="0.15"/>
    <row r="533" ht="13.5" hidden="1" customHeight="1" x14ac:dyDescent="0.15"/>
    <row r="534" ht="13.5" hidden="1" customHeight="1" x14ac:dyDescent="0.15"/>
    <row r="535" ht="13.5" hidden="1" customHeight="1" x14ac:dyDescent="0.15"/>
    <row r="536" ht="13.5" hidden="1" customHeight="1" x14ac:dyDescent="0.15"/>
    <row r="537" ht="13.5" hidden="1" customHeight="1" x14ac:dyDescent="0.15"/>
    <row r="538" ht="13.5" hidden="1" customHeight="1" x14ac:dyDescent="0.15"/>
    <row r="539" ht="13.5" hidden="1" customHeight="1" x14ac:dyDescent="0.15"/>
    <row r="540" ht="13.5" hidden="1" customHeight="1" x14ac:dyDescent="0.15"/>
    <row r="541" ht="13.5" hidden="1" customHeight="1" x14ac:dyDescent="0.15"/>
    <row r="542" ht="13.5" hidden="1" customHeight="1" x14ac:dyDescent="0.15"/>
    <row r="543" ht="13.5" hidden="1" customHeight="1" x14ac:dyDescent="0.15"/>
    <row r="544" ht="13.5" hidden="1" customHeight="1" x14ac:dyDescent="0.15"/>
    <row r="545" ht="13.5" hidden="1" customHeight="1" x14ac:dyDescent="0.15"/>
    <row r="546" ht="13.5" hidden="1" customHeight="1" x14ac:dyDescent="0.15"/>
    <row r="547" ht="13.5" hidden="1" customHeight="1" x14ac:dyDescent="0.15"/>
    <row r="548" ht="13.5" hidden="1" customHeight="1" x14ac:dyDescent="0.15"/>
    <row r="549" ht="13.5" hidden="1" customHeight="1" x14ac:dyDescent="0.15"/>
    <row r="550" ht="13.5" hidden="1" customHeight="1" x14ac:dyDescent="0.15"/>
    <row r="551" ht="13.5" hidden="1" customHeight="1" x14ac:dyDescent="0.15"/>
    <row r="552" ht="13.5" hidden="1" customHeight="1" x14ac:dyDescent="0.15"/>
    <row r="553" ht="13.5" hidden="1" customHeight="1" x14ac:dyDescent="0.15"/>
    <row r="554" ht="13.5" hidden="1" customHeight="1" x14ac:dyDescent="0.15"/>
    <row r="555" ht="13.5" hidden="1" customHeight="1" x14ac:dyDescent="0.15"/>
    <row r="556" ht="13.5" hidden="1" customHeight="1" x14ac:dyDescent="0.15"/>
    <row r="557" ht="13.5" hidden="1" customHeight="1" x14ac:dyDescent="0.15"/>
    <row r="558" ht="13.5" hidden="1" customHeight="1" x14ac:dyDescent="0.15"/>
    <row r="559" ht="13.5" hidden="1" customHeight="1" x14ac:dyDescent="0.15"/>
    <row r="560" ht="13.5" hidden="1" customHeight="1" x14ac:dyDescent="0.15"/>
    <row r="561" ht="13.5" hidden="1" customHeight="1" x14ac:dyDescent="0.15"/>
    <row r="562" ht="13.5" hidden="1" customHeight="1" x14ac:dyDescent="0.15"/>
    <row r="563" ht="13.5" hidden="1" customHeight="1" x14ac:dyDescent="0.15"/>
    <row r="564" ht="13.5" hidden="1" customHeight="1" x14ac:dyDescent="0.15"/>
    <row r="565" ht="13.5" hidden="1" customHeight="1" x14ac:dyDescent="0.15"/>
    <row r="566" ht="13.5" hidden="1" customHeight="1" x14ac:dyDescent="0.15"/>
    <row r="567" ht="13.5" hidden="1" customHeight="1" x14ac:dyDescent="0.15"/>
    <row r="568" ht="13.5" hidden="1" customHeight="1" x14ac:dyDescent="0.15"/>
    <row r="569" ht="13.5" hidden="1" customHeight="1" x14ac:dyDescent="0.15"/>
    <row r="570" ht="13.5" hidden="1" customHeight="1" x14ac:dyDescent="0.15"/>
    <row r="571" ht="13.5" hidden="1" customHeight="1" x14ac:dyDescent="0.15"/>
    <row r="572" ht="13.5" hidden="1" customHeight="1" x14ac:dyDescent="0.15"/>
    <row r="573" ht="13.5" hidden="1" customHeight="1" x14ac:dyDescent="0.15"/>
    <row r="574" ht="13.5" hidden="1" customHeight="1" x14ac:dyDescent="0.15"/>
    <row r="575" ht="13.5" hidden="1" customHeight="1" x14ac:dyDescent="0.15"/>
    <row r="576" ht="13.5" hidden="1" customHeight="1" x14ac:dyDescent="0.15"/>
    <row r="577" ht="13.5" hidden="1" customHeight="1" x14ac:dyDescent="0.15"/>
    <row r="578" ht="13.5" hidden="1" customHeight="1" x14ac:dyDescent="0.15"/>
    <row r="579" ht="13.5" hidden="1" customHeight="1" x14ac:dyDescent="0.15"/>
    <row r="580" ht="13.5" hidden="1" customHeight="1" x14ac:dyDescent="0.15"/>
    <row r="581" ht="13.5" hidden="1" customHeight="1" x14ac:dyDescent="0.15"/>
    <row r="582" ht="13.5" hidden="1" customHeight="1" x14ac:dyDescent="0.15"/>
    <row r="583" ht="13.5" hidden="1" customHeight="1" x14ac:dyDescent="0.15"/>
    <row r="584" ht="13.5" hidden="1" customHeight="1" x14ac:dyDescent="0.15"/>
    <row r="585" ht="13.5" hidden="1" customHeight="1" x14ac:dyDescent="0.15"/>
    <row r="586" ht="13.5" hidden="1" customHeight="1" x14ac:dyDescent="0.15"/>
    <row r="587" ht="13.5" hidden="1" customHeight="1" x14ac:dyDescent="0.15"/>
    <row r="588" ht="13.5" hidden="1" customHeight="1" x14ac:dyDescent="0.15"/>
    <row r="589" ht="13.5" hidden="1" customHeight="1" x14ac:dyDescent="0.15"/>
    <row r="590" ht="13.5" hidden="1" customHeight="1" x14ac:dyDescent="0.15"/>
    <row r="591" ht="13.5" hidden="1" customHeight="1" x14ac:dyDescent="0.15"/>
    <row r="592" ht="13.5" hidden="1" customHeight="1" x14ac:dyDescent="0.15"/>
    <row r="593" ht="13.5" hidden="1" customHeight="1" x14ac:dyDescent="0.15"/>
    <row r="594" ht="13.5" hidden="1" customHeight="1" x14ac:dyDescent="0.15"/>
    <row r="595" ht="13.5" hidden="1" customHeight="1" x14ac:dyDescent="0.15"/>
    <row r="596" ht="13.5" hidden="1" customHeight="1" x14ac:dyDescent="0.15"/>
    <row r="597" ht="13.5" hidden="1" customHeight="1" x14ac:dyDescent="0.15"/>
    <row r="598" ht="13.5" hidden="1" customHeight="1" x14ac:dyDescent="0.15"/>
    <row r="599" ht="13.5" hidden="1" customHeight="1" x14ac:dyDescent="0.15"/>
    <row r="600" ht="13.5" hidden="1" customHeight="1" x14ac:dyDescent="0.15"/>
    <row r="601" ht="13.5" hidden="1" customHeight="1" x14ac:dyDescent="0.15"/>
    <row r="602" ht="13.5" hidden="1" customHeight="1" x14ac:dyDescent="0.15"/>
    <row r="603" ht="13.5" hidden="1" customHeight="1" x14ac:dyDescent="0.15"/>
    <row r="604" ht="13.5" hidden="1" customHeight="1" x14ac:dyDescent="0.15"/>
    <row r="605" ht="13.5" hidden="1" customHeight="1" x14ac:dyDescent="0.15"/>
    <row r="606" ht="13.5" hidden="1" customHeight="1" x14ac:dyDescent="0.15"/>
    <row r="607" ht="13.5" hidden="1" customHeight="1" x14ac:dyDescent="0.15"/>
    <row r="608" ht="13.5" hidden="1" customHeight="1" x14ac:dyDescent="0.15"/>
    <row r="609" ht="13.5" hidden="1" customHeight="1" x14ac:dyDescent="0.15"/>
    <row r="610" ht="13.5" hidden="1" customHeight="1" x14ac:dyDescent="0.15"/>
    <row r="611" ht="13.5" hidden="1" customHeight="1" x14ac:dyDescent="0.15"/>
    <row r="612" ht="13.5" hidden="1" customHeight="1" x14ac:dyDescent="0.15"/>
    <row r="613" ht="13.5" hidden="1" customHeight="1" x14ac:dyDescent="0.15"/>
    <row r="614" ht="13.5" hidden="1" customHeight="1" x14ac:dyDescent="0.15"/>
    <row r="615" ht="13.5" hidden="1" customHeight="1" x14ac:dyDescent="0.15"/>
    <row r="616" ht="13.5" hidden="1" customHeight="1" x14ac:dyDescent="0.15"/>
    <row r="617" ht="13.5" hidden="1" customHeight="1" x14ac:dyDescent="0.15"/>
    <row r="618" ht="13.5" hidden="1" customHeight="1" x14ac:dyDescent="0.15"/>
    <row r="619" ht="13.5" hidden="1" customHeight="1" x14ac:dyDescent="0.15"/>
    <row r="620" ht="13.5" hidden="1" customHeight="1" x14ac:dyDescent="0.15"/>
    <row r="621" ht="13.5" hidden="1" customHeight="1" x14ac:dyDescent="0.15"/>
    <row r="622" ht="13.5" hidden="1" customHeight="1" x14ac:dyDescent="0.15"/>
    <row r="623" ht="13.5" hidden="1" customHeight="1" x14ac:dyDescent="0.15"/>
    <row r="624" ht="13.5" hidden="1" customHeight="1" x14ac:dyDescent="0.15"/>
    <row r="625" ht="13.5" hidden="1" customHeight="1" x14ac:dyDescent="0.15"/>
    <row r="626" ht="13.5" hidden="1" customHeight="1" x14ac:dyDescent="0.15"/>
    <row r="627" ht="13.5" hidden="1" customHeight="1" x14ac:dyDescent="0.15"/>
    <row r="628" ht="13.5" hidden="1" customHeight="1" x14ac:dyDescent="0.15"/>
    <row r="629" ht="13.5" hidden="1" customHeight="1" x14ac:dyDescent="0.15"/>
    <row r="630" ht="13.5" hidden="1" customHeight="1" x14ac:dyDescent="0.15"/>
    <row r="631" ht="13.5" hidden="1" customHeight="1" x14ac:dyDescent="0.15"/>
    <row r="632" ht="13.5" hidden="1" customHeight="1" x14ac:dyDescent="0.15"/>
    <row r="633" ht="13.5" hidden="1" customHeight="1" x14ac:dyDescent="0.15"/>
    <row r="634" ht="13.5" hidden="1" customHeight="1" x14ac:dyDescent="0.15"/>
    <row r="635" ht="13.5" hidden="1" customHeight="1" x14ac:dyDescent="0.15"/>
    <row r="636" ht="13.5" hidden="1" customHeight="1" x14ac:dyDescent="0.15"/>
    <row r="637" ht="13.5" hidden="1" customHeight="1" x14ac:dyDescent="0.15"/>
    <row r="638" ht="13.5" hidden="1" customHeight="1" x14ac:dyDescent="0.15"/>
    <row r="639" ht="13.5" hidden="1" customHeight="1" x14ac:dyDescent="0.15"/>
    <row r="640" ht="13.5" hidden="1" customHeight="1" x14ac:dyDescent="0.15"/>
    <row r="641" ht="13.5" hidden="1" customHeight="1" x14ac:dyDescent="0.15"/>
    <row r="642" ht="13.5" hidden="1" customHeight="1" x14ac:dyDescent="0.15"/>
    <row r="643" ht="13.5" hidden="1" customHeight="1" x14ac:dyDescent="0.15"/>
    <row r="644" ht="13.5" hidden="1" customHeight="1" x14ac:dyDescent="0.15"/>
    <row r="645" ht="13.5" hidden="1" customHeight="1" x14ac:dyDescent="0.15"/>
    <row r="646" ht="13.5" hidden="1" customHeight="1" x14ac:dyDescent="0.15"/>
    <row r="647" ht="13.5" hidden="1" customHeight="1" x14ac:dyDescent="0.15"/>
    <row r="648" ht="13.5" hidden="1" customHeight="1" x14ac:dyDescent="0.15"/>
    <row r="649" ht="13.5" hidden="1" customHeight="1" x14ac:dyDescent="0.15"/>
    <row r="650" ht="13.5" hidden="1" customHeight="1" x14ac:dyDescent="0.15"/>
    <row r="651" ht="13.5" hidden="1" customHeight="1" x14ac:dyDescent="0.15"/>
    <row r="652" ht="13.5" hidden="1" customHeight="1" x14ac:dyDescent="0.15"/>
    <row r="653" ht="13.5" hidden="1" customHeight="1" x14ac:dyDescent="0.15"/>
    <row r="654" ht="13.5" hidden="1" customHeight="1" x14ac:dyDescent="0.15"/>
    <row r="655" ht="13.5" hidden="1" customHeight="1" x14ac:dyDescent="0.15"/>
    <row r="656" ht="13.5" hidden="1" customHeight="1" x14ac:dyDescent="0.15"/>
    <row r="657" ht="13.5" hidden="1" customHeight="1" x14ac:dyDescent="0.15"/>
    <row r="658" ht="13.5" hidden="1" customHeight="1" x14ac:dyDescent="0.15"/>
    <row r="659" ht="13.5" hidden="1" customHeight="1" x14ac:dyDescent="0.15"/>
    <row r="660" ht="13.5" hidden="1" customHeight="1" x14ac:dyDescent="0.15"/>
    <row r="661" ht="13.5" hidden="1" customHeight="1" x14ac:dyDescent="0.15"/>
    <row r="662" ht="13.5" hidden="1" customHeight="1" x14ac:dyDescent="0.15"/>
    <row r="663" ht="13.5" hidden="1" customHeight="1" x14ac:dyDescent="0.15"/>
    <row r="664" ht="13.5" hidden="1" customHeight="1" x14ac:dyDescent="0.15"/>
    <row r="665" ht="13.5" hidden="1" customHeight="1" x14ac:dyDescent="0.15"/>
    <row r="666" ht="13.5" hidden="1" customHeight="1" x14ac:dyDescent="0.15"/>
    <row r="667" ht="13.5" hidden="1" customHeight="1" x14ac:dyDescent="0.15"/>
    <row r="668" ht="13.5" hidden="1" customHeight="1" x14ac:dyDescent="0.15"/>
    <row r="669" ht="13.5" hidden="1" customHeight="1" x14ac:dyDescent="0.15"/>
    <row r="670" ht="13.5" hidden="1" customHeight="1" x14ac:dyDescent="0.15"/>
    <row r="671" ht="13.5" hidden="1" customHeight="1" x14ac:dyDescent="0.15"/>
    <row r="672" ht="13.5" hidden="1" customHeight="1" x14ac:dyDescent="0.15"/>
    <row r="673" ht="13.5" hidden="1" customHeight="1" x14ac:dyDescent="0.15"/>
    <row r="674" ht="13.5" hidden="1" customHeight="1" x14ac:dyDescent="0.15"/>
    <row r="675" ht="13.5" hidden="1" customHeight="1" x14ac:dyDescent="0.15"/>
    <row r="676" ht="13.5" hidden="1" customHeight="1" x14ac:dyDescent="0.15"/>
    <row r="677" ht="13.5" hidden="1" customHeight="1" x14ac:dyDescent="0.15"/>
    <row r="678" ht="13.5" hidden="1" customHeight="1" x14ac:dyDescent="0.15"/>
    <row r="679" ht="13.5" hidden="1" customHeight="1" x14ac:dyDescent="0.15"/>
    <row r="680" ht="13.5" hidden="1" customHeight="1" x14ac:dyDescent="0.15"/>
    <row r="681" ht="13.5" hidden="1" customHeight="1" x14ac:dyDescent="0.15"/>
    <row r="682" ht="13.5" hidden="1" customHeight="1" x14ac:dyDescent="0.15"/>
    <row r="683" ht="13.5" hidden="1" customHeight="1" x14ac:dyDescent="0.15"/>
    <row r="684" ht="13.5" hidden="1" customHeight="1" x14ac:dyDescent="0.15"/>
    <row r="685" ht="13.5" hidden="1" customHeight="1" x14ac:dyDescent="0.15"/>
    <row r="686" ht="13.5" hidden="1" customHeight="1" x14ac:dyDescent="0.15"/>
    <row r="687" ht="13.5" hidden="1" customHeight="1" x14ac:dyDescent="0.15"/>
    <row r="688" ht="13.5" hidden="1" customHeight="1" x14ac:dyDescent="0.15"/>
    <row r="689" ht="13.5" hidden="1" customHeight="1" x14ac:dyDescent="0.15"/>
    <row r="690" ht="13.5" hidden="1" customHeight="1" x14ac:dyDescent="0.15"/>
    <row r="691" ht="13.5" hidden="1" customHeight="1" x14ac:dyDescent="0.15"/>
    <row r="692" ht="13.5" hidden="1" customHeight="1" x14ac:dyDescent="0.15"/>
    <row r="693" ht="13.5" hidden="1" customHeight="1" x14ac:dyDescent="0.15"/>
    <row r="694" ht="13.5" hidden="1" customHeight="1" x14ac:dyDescent="0.15"/>
    <row r="695" ht="13.5" hidden="1" customHeight="1" x14ac:dyDescent="0.15"/>
    <row r="696" ht="13.5" hidden="1" customHeight="1" x14ac:dyDescent="0.15"/>
    <row r="697" ht="13.5" hidden="1" customHeight="1" x14ac:dyDescent="0.15"/>
    <row r="698" ht="13.5" hidden="1" customHeight="1" x14ac:dyDescent="0.15"/>
    <row r="699" ht="13.5" hidden="1" customHeight="1" x14ac:dyDescent="0.15"/>
    <row r="700" ht="13.5" hidden="1" customHeight="1" x14ac:dyDescent="0.15"/>
    <row r="701" ht="13.5" hidden="1" customHeight="1" x14ac:dyDescent="0.15"/>
    <row r="702" ht="13.5" hidden="1" customHeight="1" x14ac:dyDescent="0.15"/>
    <row r="703" ht="13.5" hidden="1" customHeight="1" x14ac:dyDescent="0.15"/>
    <row r="704" ht="13.5" hidden="1" customHeight="1" x14ac:dyDescent="0.15"/>
    <row r="705" ht="13.5" hidden="1" customHeight="1" x14ac:dyDescent="0.15"/>
    <row r="706" ht="13.5" hidden="1" customHeight="1" x14ac:dyDescent="0.15"/>
    <row r="707" ht="13.5" hidden="1" customHeight="1" x14ac:dyDescent="0.15"/>
    <row r="708" ht="13.5" hidden="1" customHeight="1" x14ac:dyDescent="0.15"/>
    <row r="709" ht="13.5" hidden="1" customHeight="1" x14ac:dyDescent="0.15"/>
    <row r="710" ht="13.5" hidden="1" customHeight="1" x14ac:dyDescent="0.15"/>
    <row r="711" ht="13.5" hidden="1" customHeight="1" x14ac:dyDescent="0.15"/>
    <row r="712" ht="13.5" hidden="1" customHeight="1" x14ac:dyDescent="0.15"/>
    <row r="713" ht="13.5" hidden="1" customHeight="1" x14ac:dyDescent="0.15"/>
    <row r="714" ht="13.5" hidden="1" customHeight="1" x14ac:dyDescent="0.15"/>
    <row r="715" ht="13.5" hidden="1" customHeight="1" x14ac:dyDescent="0.15"/>
    <row r="716" ht="13.5" hidden="1" customHeight="1" x14ac:dyDescent="0.15"/>
    <row r="717" ht="13.5" hidden="1" customHeight="1" x14ac:dyDescent="0.15"/>
    <row r="718" ht="13.5" hidden="1" customHeight="1" x14ac:dyDescent="0.15"/>
    <row r="719" ht="13.5" hidden="1" customHeight="1" x14ac:dyDescent="0.15"/>
    <row r="720" ht="13.5" hidden="1" customHeight="1" x14ac:dyDescent="0.15"/>
    <row r="721" ht="13.5" hidden="1" customHeight="1" x14ac:dyDescent="0.15"/>
    <row r="722" ht="13.5" hidden="1" customHeight="1" x14ac:dyDescent="0.15"/>
    <row r="723" ht="13.5" hidden="1" customHeight="1" x14ac:dyDescent="0.15"/>
    <row r="724" ht="13.5" hidden="1" customHeight="1" x14ac:dyDescent="0.15"/>
    <row r="725" ht="13.5" hidden="1" customHeight="1" x14ac:dyDescent="0.15"/>
    <row r="726" ht="13.5" hidden="1" customHeight="1" x14ac:dyDescent="0.15"/>
    <row r="727" ht="13.5" hidden="1" customHeight="1" x14ac:dyDescent="0.15"/>
    <row r="728" ht="13.5" hidden="1" customHeight="1" x14ac:dyDescent="0.15"/>
    <row r="729" ht="13.5" hidden="1" customHeight="1" x14ac:dyDescent="0.15"/>
    <row r="730" ht="13.5" hidden="1" customHeight="1" x14ac:dyDescent="0.15"/>
    <row r="731" ht="13.5" hidden="1" customHeight="1" x14ac:dyDescent="0.15"/>
    <row r="732" ht="13.5" hidden="1" customHeight="1" x14ac:dyDescent="0.15"/>
    <row r="733" ht="13.5" hidden="1" customHeight="1" x14ac:dyDescent="0.15"/>
    <row r="734" ht="13.5" hidden="1" customHeight="1" x14ac:dyDescent="0.15"/>
    <row r="735" ht="13.5" hidden="1" customHeight="1" x14ac:dyDescent="0.15"/>
    <row r="736" ht="13.5" hidden="1" customHeight="1" x14ac:dyDescent="0.15"/>
    <row r="737" ht="13.5" hidden="1" customHeight="1" x14ac:dyDescent="0.15"/>
    <row r="738" ht="13.5" hidden="1" customHeight="1" x14ac:dyDescent="0.15"/>
    <row r="739" ht="13.5" hidden="1" customHeight="1" x14ac:dyDescent="0.15"/>
    <row r="740" ht="13.5" hidden="1" customHeight="1" x14ac:dyDescent="0.15"/>
    <row r="741" ht="13.5" hidden="1" customHeight="1" x14ac:dyDescent="0.15"/>
    <row r="742" ht="13.5" hidden="1" customHeight="1" x14ac:dyDescent="0.15"/>
    <row r="743" ht="13.5" hidden="1" customHeight="1" x14ac:dyDescent="0.15"/>
    <row r="744" ht="13.5" hidden="1" customHeight="1" x14ac:dyDescent="0.15"/>
    <row r="745" ht="13.5" hidden="1" customHeight="1" x14ac:dyDescent="0.15"/>
    <row r="746" ht="13.5" hidden="1" customHeight="1" x14ac:dyDescent="0.15"/>
    <row r="747" ht="13.5" hidden="1" customHeight="1" x14ac:dyDescent="0.15"/>
    <row r="748" ht="13.5" hidden="1" customHeight="1" x14ac:dyDescent="0.15"/>
    <row r="749" ht="13.5" hidden="1" customHeight="1" x14ac:dyDescent="0.15"/>
    <row r="750" ht="13.5" hidden="1" customHeight="1" x14ac:dyDescent="0.15"/>
    <row r="751" ht="13.5" hidden="1" customHeight="1" x14ac:dyDescent="0.15"/>
    <row r="752" ht="13.5" hidden="1" customHeight="1" x14ac:dyDescent="0.15"/>
    <row r="753" ht="13.5" hidden="1" customHeight="1" x14ac:dyDescent="0.15"/>
    <row r="754" ht="13.5" hidden="1" customHeight="1" x14ac:dyDescent="0.15"/>
    <row r="755" ht="13.5" hidden="1" customHeight="1" x14ac:dyDescent="0.15"/>
    <row r="756" ht="13.5" hidden="1" customHeight="1" x14ac:dyDescent="0.15"/>
    <row r="757" ht="13.5" hidden="1" customHeight="1" x14ac:dyDescent="0.15"/>
    <row r="758" ht="13.5" hidden="1" customHeight="1" x14ac:dyDescent="0.15"/>
    <row r="759" ht="13.5" hidden="1" customHeight="1" x14ac:dyDescent="0.15"/>
    <row r="760" ht="13.5" hidden="1" customHeight="1" x14ac:dyDescent="0.15"/>
    <row r="761" ht="13.5" hidden="1" customHeight="1" x14ac:dyDescent="0.15"/>
    <row r="762" ht="13.5" hidden="1" customHeight="1" x14ac:dyDescent="0.15"/>
    <row r="763" ht="13.5" hidden="1" customHeight="1" x14ac:dyDescent="0.15"/>
    <row r="764" ht="13.5" hidden="1" customHeight="1" x14ac:dyDescent="0.15"/>
    <row r="765" ht="13.5" hidden="1" customHeight="1" x14ac:dyDescent="0.15"/>
    <row r="766" ht="13.5" hidden="1" customHeight="1" x14ac:dyDescent="0.15"/>
    <row r="767" ht="13.5" hidden="1" customHeight="1" x14ac:dyDescent="0.15"/>
    <row r="768" ht="13.5" hidden="1" customHeight="1" x14ac:dyDescent="0.15"/>
    <row r="769" ht="13.5" hidden="1" customHeight="1" x14ac:dyDescent="0.15"/>
    <row r="770" ht="13.5" hidden="1" customHeight="1" x14ac:dyDescent="0.15"/>
    <row r="771" ht="13.5" hidden="1" customHeight="1" x14ac:dyDescent="0.15"/>
    <row r="772" ht="13.5" hidden="1" customHeight="1" x14ac:dyDescent="0.15"/>
    <row r="773" ht="13.5" hidden="1" customHeight="1" x14ac:dyDescent="0.15"/>
    <row r="774" ht="13.5" hidden="1" customHeight="1" x14ac:dyDescent="0.15"/>
    <row r="775" ht="13.5" hidden="1" customHeight="1" x14ac:dyDescent="0.15"/>
    <row r="776" ht="13.5" hidden="1" customHeight="1" x14ac:dyDescent="0.15"/>
    <row r="777" ht="13.5" hidden="1" customHeight="1" x14ac:dyDescent="0.15"/>
    <row r="778" ht="13.5" hidden="1" customHeight="1" x14ac:dyDescent="0.15"/>
    <row r="779" ht="13.5" hidden="1" customHeight="1" x14ac:dyDescent="0.15"/>
    <row r="780" ht="13.5" hidden="1" customHeight="1" x14ac:dyDescent="0.15"/>
    <row r="781" ht="13.5" hidden="1" customHeight="1" x14ac:dyDescent="0.15"/>
    <row r="782" ht="13.5" hidden="1" customHeight="1" x14ac:dyDescent="0.15"/>
    <row r="783" ht="13.5" hidden="1" customHeight="1" x14ac:dyDescent="0.15"/>
    <row r="784" ht="13.5" hidden="1" customHeight="1" x14ac:dyDescent="0.15"/>
    <row r="785" ht="13.5" hidden="1" customHeight="1" x14ac:dyDescent="0.15"/>
    <row r="786" ht="13.5" hidden="1" customHeight="1" x14ac:dyDescent="0.15"/>
    <row r="787" ht="13.5" hidden="1" customHeight="1" x14ac:dyDescent="0.15"/>
    <row r="788" ht="13.5" hidden="1" customHeight="1" x14ac:dyDescent="0.15"/>
    <row r="789" ht="13.5" hidden="1" customHeight="1" x14ac:dyDescent="0.15"/>
    <row r="790" ht="13.5" hidden="1" customHeight="1" x14ac:dyDescent="0.15"/>
    <row r="791" ht="13.5" hidden="1" customHeight="1" x14ac:dyDescent="0.15"/>
    <row r="792" ht="13.5" hidden="1" customHeight="1" x14ac:dyDescent="0.15"/>
    <row r="793" ht="13.5" hidden="1" customHeight="1" x14ac:dyDescent="0.15"/>
    <row r="794" ht="13.5" hidden="1" customHeight="1" x14ac:dyDescent="0.15"/>
    <row r="795" ht="13.5" hidden="1" customHeight="1" x14ac:dyDescent="0.15"/>
    <row r="796" ht="13.5" hidden="1" customHeight="1" x14ac:dyDescent="0.15"/>
    <row r="797" ht="13.5" hidden="1" customHeight="1" x14ac:dyDescent="0.15"/>
    <row r="798" ht="13.5" hidden="1" customHeight="1" x14ac:dyDescent="0.15"/>
    <row r="799" ht="13.5" hidden="1" customHeight="1" x14ac:dyDescent="0.15"/>
    <row r="800" ht="13.5" hidden="1" customHeight="1" x14ac:dyDescent="0.15"/>
    <row r="801" ht="13.5" hidden="1" customHeight="1" x14ac:dyDescent="0.15"/>
    <row r="802" ht="13.5" hidden="1" customHeight="1" x14ac:dyDescent="0.15"/>
    <row r="803" ht="13.5" hidden="1" customHeight="1" x14ac:dyDescent="0.15"/>
    <row r="804" ht="13.5" hidden="1" customHeight="1" x14ac:dyDescent="0.15"/>
    <row r="805" ht="13.5" hidden="1" customHeight="1" x14ac:dyDescent="0.15"/>
    <row r="806" ht="13.5" hidden="1" customHeight="1" x14ac:dyDescent="0.15"/>
    <row r="807" ht="13.5" hidden="1" customHeight="1" x14ac:dyDescent="0.15"/>
    <row r="808" ht="13.5" hidden="1" customHeight="1" x14ac:dyDescent="0.15"/>
    <row r="809" ht="13.5" hidden="1" customHeight="1" x14ac:dyDescent="0.15"/>
    <row r="810" ht="13.5" hidden="1" customHeight="1" x14ac:dyDescent="0.15"/>
    <row r="811" ht="13.5" hidden="1" customHeight="1" x14ac:dyDescent="0.15"/>
    <row r="812" ht="13.5" hidden="1" customHeight="1" x14ac:dyDescent="0.15"/>
    <row r="813" ht="13.5" hidden="1" customHeight="1" x14ac:dyDescent="0.15"/>
    <row r="814" ht="13.5" hidden="1" customHeight="1" x14ac:dyDescent="0.15"/>
    <row r="815" ht="13.5" hidden="1" customHeight="1" x14ac:dyDescent="0.15"/>
    <row r="816" ht="13.5" hidden="1" customHeight="1" x14ac:dyDescent="0.15"/>
    <row r="817" ht="13.5" hidden="1" customHeight="1" x14ac:dyDescent="0.15"/>
    <row r="818" ht="13.5" hidden="1" customHeight="1" x14ac:dyDescent="0.15"/>
    <row r="819" ht="13.5" hidden="1" customHeight="1" x14ac:dyDescent="0.15"/>
    <row r="820" ht="13.5" hidden="1" customHeight="1" x14ac:dyDescent="0.15"/>
    <row r="821" ht="13.5" hidden="1" customHeight="1" x14ac:dyDescent="0.15"/>
    <row r="822" ht="13.5" hidden="1" customHeight="1" x14ac:dyDescent="0.15"/>
    <row r="823" ht="13.5" hidden="1" customHeight="1" x14ac:dyDescent="0.15"/>
    <row r="824" ht="13.5" hidden="1" customHeight="1" x14ac:dyDescent="0.15"/>
    <row r="825" ht="13.5" hidden="1" customHeight="1" x14ac:dyDescent="0.15"/>
    <row r="826" ht="13.5" hidden="1" customHeight="1" x14ac:dyDescent="0.15"/>
    <row r="827" ht="13.5" hidden="1" customHeight="1" x14ac:dyDescent="0.15"/>
    <row r="828" ht="13.5" hidden="1" customHeight="1" x14ac:dyDescent="0.15"/>
    <row r="829" ht="13.5" hidden="1" customHeight="1" x14ac:dyDescent="0.15"/>
    <row r="830" ht="13.5" hidden="1" customHeight="1" x14ac:dyDescent="0.15"/>
    <row r="831" ht="13.5" hidden="1" customHeight="1" x14ac:dyDescent="0.15"/>
    <row r="832" ht="13.5" hidden="1" customHeight="1" x14ac:dyDescent="0.15"/>
    <row r="833" ht="13.5" hidden="1" customHeight="1" x14ac:dyDescent="0.15"/>
    <row r="834" ht="13.5" hidden="1" customHeight="1" x14ac:dyDescent="0.15"/>
    <row r="835" ht="13.5" hidden="1" customHeight="1" x14ac:dyDescent="0.15"/>
    <row r="836" ht="13.5" hidden="1" customHeight="1" x14ac:dyDescent="0.15"/>
    <row r="837" ht="13.5" hidden="1" customHeight="1" x14ac:dyDescent="0.15"/>
    <row r="838" ht="13.5" hidden="1" customHeight="1" x14ac:dyDescent="0.15"/>
    <row r="839" ht="13.5" hidden="1" customHeight="1" x14ac:dyDescent="0.15"/>
    <row r="840" ht="13.5" hidden="1" customHeight="1" x14ac:dyDescent="0.15"/>
    <row r="841" ht="13.5" hidden="1" customHeight="1" x14ac:dyDescent="0.15"/>
    <row r="842" ht="13.5" hidden="1" customHeight="1" x14ac:dyDescent="0.15"/>
    <row r="843" ht="13.5" hidden="1" customHeight="1" x14ac:dyDescent="0.15"/>
    <row r="844" ht="13.5" hidden="1" customHeight="1" x14ac:dyDescent="0.15"/>
    <row r="845" ht="13.5" hidden="1" customHeight="1" x14ac:dyDescent="0.15"/>
    <row r="846" ht="13.5" hidden="1" customHeight="1" x14ac:dyDescent="0.15"/>
    <row r="847" ht="13.5" hidden="1" customHeight="1" x14ac:dyDescent="0.15"/>
    <row r="848" ht="13.5" hidden="1" customHeight="1" x14ac:dyDescent="0.15"/>
    <row r="849" ht="13.5" hidden="1" customHeight="1" x14ac:dyDescent="0.15"/>
    <row r="850" ht="13.5" hidden="1" customHeight="1" x14ac:dyDescent="0.15"/>
    <row r="851" ht="13.5" hidden="1" customHeight="1" x14ac:dyDescent="0.15"/>
    <row r="852" ht="13.5" hidden="1" customHeight="1" x14ac:dyDescent="0.15"/>
    <row r="853" ht="13.5" hidden="1" customHeight="1" x14ac:dyDescent="0.15"/>
    <row r="854" ht="13.5" hidden="1" customHeight="1" x14ac:dyDescent="0.15"/>
    <row r="855" ht="13.5" hidden="1" customHeight="1" x14ac:dyDescent="0.15"/>
    <row r="856" ht="13.5" hidden="1" customHeight="1" x14ac:dyDescent="0.15"/>
    <row r="857" ht="13.5" hidden="1" customHeight="1" x14ac:dyDescent="0.15"/>
    <row r="858" ht="13.5" hidden="1" customHeight="1" x14ac:dyDescent="0.15"/>
    <row r="859" ht="13.5" hidden="1" customHeight="1" x14ac:dyDescent="0.15"/>
    <row r="860" ht="13.5" hidden="1" customHeight="1" x14ac:dyDescent="0.15"/>
    <row r="861" ht="13.5" hidden="1" customHeight="1" x14ac:dyDescent="0.15"/>
    <row r="862" ht="13.5" hidden="1" customHeight="1" x14ac:dyDescent="0.15"/>
    <row r="863" ht="13.5" hidden="1" customHeight="1" x14ac:dyDescent="0.15"/>
    <row r="864" ht="13.5" hidden="1" customHeight="1" x14ac:dyDescent="0.15"/>
    <row r="865" ht="13.5" hidden="1" customHeight="1" x14ac:dyDescent="0.15"/>
    <row r="866" ht="13.5" hidden="1" customHeight="1" x14ac:dyDescent="0.15"/>
    <row r="867" ht="13.5" hidden="1" customHeight="1" x14ac:dyDescent="0.15"/>
    <row r="868" ht="13.5" hidden="1" customHeight="1" x14ac:dyDescent="0.15"/>
    <row r="869" ht="13.5" hidden="1" customHeight="1" x14ac:dyDescent="0.15"/>
    <row r="870" ht="13.5" hidden="1" customHeight="1" x14ac:dyDescent="0.15"/>
    <row r="871" ht="13.5" hidden="1" customHeight="1" x14ac:dyDescent="0.15"/>
    <row r="872" ht="13.5" hidden="1" customHeight="1" x14ac:dyDescent="0.15"/>
    <row r="873" ht="13.5" hidden="1" customHeight="1" x14ac:dyDescent="0.15"/>
    <row r="874" ht="13.5" hidden="1" customHeight="1" x14ac:dyDescent="0.15"/>
    <row r="875" ht="13.5" hidden="1" customHeight="1" x14ac:dyDescent="0.15"/>
    <row r="876" ht="13.5" hidden="1" customHeight="1" x14ac:dyDescent="0.15"/>
    <row r="877" ht="13.5" hidden="1" customHeight="1" x14ac:dyDescent="0.15"/>
    <row r="878" ht="13.5" hidden="1" customHeight="1" x14ac:dyDescent="0.15"/>
    <row r="879" ht="13.5" hidden="1" customHeight="1" x14ac:dyDescent="0.15"/>
    <row r="880" ht="13.5" hidden="1" customHeight="1" x14ac:dyDescent="0.15"/>
    <row r="881" ht="13.5" hidden="1" customHeight="1" x14ac:dyDescent="0.15"/>
    <row r="882" ht="13.5" hidden="1" customHeight="1" x14ac:dyDescent="0.15"/>
    <row r="883" ht="13.5" hidden="1" customHeight="1" x14ac:dyDescent="0.15"/>
    <row r="884" ht="13.5" hidden="1" customHeight="1" x14ac:dyDescent="0.15"/>
    <row r="885" ht="13.5" hidden="1" customHeight="1" x14ac:dyDescent="0.15"/>
    <row r="886" ht="13.5" hidden="1" customHeight="1" x14ac:dyDescent="0.15"/>
    <row r="887" ht="13.5" hidden="1" customHeight="1" x14ac:dyDescent="0.15"/>
    <row r="888" ht="13.5" hidden="1" customHeight="1" x14ac:dyDescent="0.15"/>
    <row r="889" ht="13.5" hidden="1" customHeight="1" x14ac:dyDescent="0.15"/>
    <row r="890" ht="13.5" hidden="1" customHeight="1" x14ac:dyDescent="0.15"/>
    <row r="891" ht="13.5" hidden="1" customHeight="1" x14ac:dyDescent="0.15"/>
    <row r="892" ht="13.5" hidden="1" customHeight="1" x14ac:dyDescent="0.15"/>
    <row r="893" ht="13.5" hidden="1" customHeight="1" x14ac:dyDescent="0.15"/>
    <row r="894" ht="13.5" hidden="1" customHeight="1" x14ac:dyDescent="0.15"/>
    <row r="895" ht="13.5" hidden="1" customHeight="1" x14ac:dyDescent="0.15"/>
    <row r="896" ht="13.5" hidden="1" customHeight="1" x14ac:dyDescent="0.15"/>
    <row r="897" ht="13.5" hidden="1" customHeight="1" x14ac:dyDescent="0.15"/>
    <row r="898" ht="13.5" hidden="1" customHeight="1" x14ac:dyDescent="0.15"/>
    <row r="899" ht="13.5" hidden="1" customHeight="1" x14ac:dyDescent="0.15"/>
    <row r="900" ht="13.5" hidden="1" customHeight="1" x14ac:dyDescent="0.15"/>
    <row r="901" ht="13.5" hidden="1" customHeight="1" x14ac:dyDescent="0.15"/>
    <row r="902" ht="13.5" hidden="1" customHeight="1" x14ac:dyDescent="0.15"/>
    <row r="903" ht="13.5" hidden="1" customHeight="1" x14ac:dyDescent="0.15"/>
    <row r="904" ht="13.5" hidden="1" customHeight="1" x14ac:dyDescent="0.15"/>
    <row r="905" ht="13.5" hidden="1" customHeight="1" x14ac:dyDescent="0.15"/>
    <row r="906" ht="13.5" hidden="1" customHeight="1" x14ac:dyDescent="0.15"/>
    <row r="907" ht="13.5" hidden="1" customHeight="1" x14ac:dyDescent="0.15"/>
    <row r="908" ht="13.5" hidden="1" customHeight="1" x14ac:dyDescent="0.15"/>
    <row r="909" ht="13.5" hidden="1" customHeight="1" x14ac:dyDescent="0.15"/>
    <row r="910" ht="13.5" hidden="1" customHeight="1" x14ac:dyDescent="0.15"/>
    <row r="911" ht="13.5" hidden="1" customHeight="1" x14ac:dyDescent="0.15"/>
    <row r="912" ht="13.5" hidden="1" customHeight="1" x14ac:dyDescent="0.15"/>
    <row r="913" ht="13.5" hidden="1" customHeight="1" x14ac:dyDescent="0.15"/>
    <row r="914" ht="13.5" hidden="1" customHeight="1" x14ac:dyDescent="0.15"/>
    <row r="915" ht="13.5" hidden="1" customHeight="1" x14ac:dyDescent="0.15"/>
    <row r="916" ht="13.5" hidden="1" customHeight="1" x14ac:dyDescent="0.15"/>
    <row r="917" ht="13.5" hidden="1" customHeight="1" x14ac:dyDescent="0.15"/>
    <row r="918" ht="13.5" hidden="1" customHeight="1" x14ac:dyDescent="0.15"/>
    <row r="919" ht="13.5" hidden="1" customHeight="1" x14ac:dyDescent="0.15"/>
    <row r="920" ht="13.5" hidden="1" customHeight="1" x14ac:dyDescent="0.15"/>
    <row r="921" ht="13.5" hidden="1" customHeight="1" x14ac:dyDescent="0.15"/>
    <row r="922" ht="13.5" hidden="1" customHeight="1" x14ac:dyDescent="0.15"/>
    <row r="923" ht="13.5" hidden="1" customHeight="1" x14ac:dyDescent="0.15"/>
    <row r="924" ht="13.5" hidden="1" customHeight="1" x14ac:dyDescent="0.15"/>
    <row r="925" ht="13.5" hidden="1" customHeight="1" x14ac:dyDescent="0.15"/>
    <row r="926" ht="13.5" hidden="1" customHeight="1" x14ac:dyDescent="0.15"/>
    <row r="927" ht="13.5" hidden="1" customHeight="1" x14ac:dyDescent="0.15"/>
    <row r="928" ht="13.5" hidden="1" customHeight="1" x14ac:dyDescent="0.15"/>
    <row r="929" ht="13.5" hidden="1" customHeight="1" x14ac:dyDescent="0.15"/>
    <row r="930" ht="13.5" hidden="1" customHeight="1" x14ac:dyDescent="0.15"/>
    <row r="931" ht="13.5" hidden="1" customHeight="1" x14ac:dyDescent="0.15"/>
    <row r="932" ht="13.5" hidden="1" customHeight="1" x14ac:dyDescent="0.15"/>
    <row r="933" ht="13.5" hidden="1" customHeight="1" x14ac:dyDescent="0.15"/>
  </sheetData>
  <sheetProtection algorithmName="SHA-512" hashValue="nMoZjc4gsjMk2vw0CzbCtAFmcLGHYjvM2Zl1e87wpJXVn5ogtPNwm3pzljq2evtwD8Q77Pnl2x7U3zCDIX9KsA==" saltValue="lflVg5UXssVfNpq0xxcZRw==" spinCount="100000" sheet="1" objects="1" scenarios="1"/>
  <mergeCells count="11">
    <mergeCell ref="C40:X41"/>
    <mergeCell ref="C44:X46"/>
    <mergeCell ref="C26:J29"/>
    <mergeCell ref="C35:X36"/>
    <mergeCell ref="D37:F37"/>
    <mergeCell ref="G37:P37"/>
    <mergeCell ref="B7:X8"/>
    <mergeCell ref="C12:M13"/>
    <mergeCell ref="C14:M17"/>
    <mergeCell ref="E19:X20"/>
    <mergeCell ref="C21:X22"/>
  </mergeCells>
  <phoneticPr fontId="4"/>
  <hyperlinks>
    <hyperlink ref="G37" r:id="rId1" display="http://www.houjin-bangou.nta.go.jp" xr:uid="{EE1FE218-9C30-422C-9ADC-B6495BC7D965}"/>
  </hyperlinks>
  <printOptions horizontalCentered="1"/>
  <pageMargins left="0.51181102362204722" right="0.51181102362204722" top="0.74803149606299213" bottom="0.74803149606299213" header="0.31496062992125984" footer="0.31496062992125984"/>
  <pageSetup paperSize="9" scale="87"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SZ418"/>
  <sheetViews>
    <sheetView showGridLines="0" zoomScaleNormal="100" workbookViewId="0">
      <pane ySplit="5" topLeftCell="A6" activePane="bottomLeft" state="frozen"/>
      <selection pane="bottomLeft" activeCell="L26" sqref="L26:BC29"/>
    </sheetView>
  </sheetViews>
  <sheetFormatPr defaultColWidth="0" defaultRowHeight="13.5" zeroHeight="1" x14ac:dyDescent="0.15"/>
  <cols>
    <col min="1" max="1" width="1.125" customWidth="1"/>
    <col min="2" max="32" width="1.25" customWidth="1"/>
    <col min="33" max="120" width="1.125" customWidth="1"/>
    <col min="121" max="170" width="1.25" customWidth="1"/>
    <col min="171" max="171" width="30.625" customWidth="1"/>
    <col min="172" max="203" width="1.125" customWidth="1"/>
    <col min="204" max="280" width="1.25" customWidth="1"/>
    <col min="281" max="281" width="10.625" customWidth="1"/>
    <col min="282" max="313" width="1.125" customWidth="1"/>
    <col min="314" max="390" width="1.25" customWidth="1"/>
    <col min="391" max="391" width="10.625" customWidth="1"/>
    <col min="392" max="423" width="1.125" customWidth="1"/>
    <col min="424" max="500" width="1.25" customWidth="1"/>
    <col min="501" max="501" width="10.625" customWidth="1"/>
    <col min="502" max="502" width="1.625" customWidth="1"/>
    <col min="503" max="503" width="2.625" hidden="1" customWidth="1"/>
    <col min="504" max="506" width="7.5" hidden="1" customWidth="1"/>
    <col min="507" max="507" width="9.25" hidden="1" customWidth="1"/>
    <col min="508" max="509" width="9.5" hidden="1" customWidth="1"/>
    <col min="510" max="510" width="5.5" hidden="1" customWidth="1"/>
    <col min="511" max="511" width="2.625" hidden="1" customWidth="1"/>
    <col min="512" max="513" width="8.875" hidden="1" customWidth="1"/>
    <col min="514" max="514" width="2.625" hidden="1" customWidth="1"/>
    <col min="515" max="516" width="8.875" hidden="1" customWidth="1"/>
    <col min="517" max="517" width="2.625" hidden="1" customWidth="1"/>
    <col min="518" max="519" width="8.875" hidden="1" customWidth="1"/>
    <col min="520" max="520" width="2.625" hidden="1" customWidth="1"/>
    <col min="521" max="521" width="8.875" hidden="1" customWidth="1"/>
    <col min="522" max="16384" width="8.875" hidden="1"/>
  </cols>
  <sheetData>
    <row r="1" spans="2:519" s="133" customFormat="1" ht="20.100000000000001" customHeight="1" x14ac:dyDescent="0.15">
      <c r="B1" s="759">
        <v>1</v>
      </c>
      <c r="C1" s="759"/>
      <c r="D1" s="759"/>
      <c r="E1" s="1327"/>
      <c r="F1" s="1327"/>
      <c r="G1" s="1327"/>
      <c r="H1" s="1327"/>
      <c r="I1" s="1327"/>
      <c r="J1" s="1327"/>
      <c r="K1" s="1327"/>
      <c r="L1" s="1327"/>
      <c r="M1" s="1327"/>
      <c r="N1" s="1327"/>
      <c r="O1" s="1327"/>
      <c r="P1" s="1327"/>
      <c r="Q1" s="1327"/>
      <c r="R1" s="1327"/>
      <c r="S1" s="1327"/>
      <c r="T1" s="1327"/>
      <c r="U1" s="1327"/>
      <c r="V1" s="1327"/>
      <c r="W1" s="1327"/>
      <c r="X1" s="1327"/>
      <c r="Y1" s="1327"/>
      <c r="Z1" s="1327"/>
      <c r="AA1" s="866" t="s">
        <v>8283</v>
      </c>
      <c r="AB1" s="867"/>
      <c r="AC1" s="867"/>
      <c r="AD1" s="867"/>
      <c r="AE1" s="867"/>
      <c r="AF1" s="867"/>
      <c r="AG1" s="867"/>
      <c r="AH1" s="867"/>
      <c r="AI1" s="867"/>
      <c r="AJ1" s="867"/>
      <c r="AK1" s="867"/>
      <c r="AL1" s="867"/>
      <c r="AM1" s="867"/>
      <c r="AN1" s="867"/>
      <c r="AO1" s="867"/>
      <c r="AP1" s="867"/>
      <c r="AQ1" s="867"/>
      <c r="AR1" s="867"/>
      <c r="AS1" s="867"/>
      <c r="AT1" s="867"/>
      <c r="AU1" s="867"/>
      <c r="AV1" s="867"/>
      <c r="AW1" s="867"/>
      <c r="AX1" s="867"/>
      <c r="AY1" s="867"/>
      <c r="AZ1" s="867"/>
      <c r="BA1" s="867"/>
      <c r="BB1" s="867"/>
      <c r="BC1" s="867"/>
      <c r="BD1" s="867"/>
      <c r="BE1" s="867"/>
      <c r="BF1" s="867"/>
      <c r="BG1" s="867"/>
      <c r="BH1" s="867"/>
      <c r="BI1" s="867"/>
      <c r="BJ1" s="867"/>
      <c r="BK1" s="867"/>
      <c r="BL1" s="867"/>
      <c r="BM1" s="867"/>
      <c r="BN1" s="867"/>
      <c r="BO1" s="867"/>
      <c r="BP1" s="867"/>
      <c r="BQ1" s="867"/>
      <c r="BR1" s="867"/>
      <c r="BS1" s="867"/>
      <c r="BT1" s="132"/>
      <c r="BU1" s="132"/>
      <c r="BV1" s="868"/>
      <c r="BW1" s="868"/>
      <c r="BX1" s="868"/>
      <c r="BY1" s="868"/>
      <c r="BZ1" s="868"/>
      <c r="CA1" s="868"/>
      <c r="CB1" s="868"/>
      <c r="CC1" s="868"/>
      <c r="CD1" s="868"/>
      <c r="CE1" s="868"/>
      <c r="CF1" s="868"/>
      <c r="CG1" s="868"/>
      <c r="CH1" s="868"/>
      <c r="CI1" s="868"/>
      <c r="CJ1" s="868"/>
      <c r="CK1" s="868"/>
      <c r="CL1" s="868"/>
      <c r="CM1" s="868"/>
      <c r="CN1" s="868"/>
      <c r="CO1" s="868"/>
      <c r="CP1" s="868"/>
      <c r="CQ1" s="868"/>
      <c r="CR1" s="868"/>
      <c r="CS1" s="868"/>
      <c r="CT1" s="868"/>
      <c r="CU1" s="868"/>
      <c r="CV1" s="868"/>
      <c r="CW1" s="868"/>
      <c r="CX1" s="868"/>
      <c r="CY1" s="868"/>
      <c r="CZ1" s="868"/>
      <c r="DA1" s="868"/>
      <c r="DB1" s="868"/>
      <c r="DC1" s="868"/>
      <c r="DD1" s="868"/>
      <c r="DE1" s="868"/>
      <c r="DF1" s="868"/>
      <c r="DG1" s="868"/>
      <c r="DH1" s="868"/>
      <c r="DI1" s="868"/>
      <c r="DJ1" s="868"/>
      <c r="DK1" s="868"/>
      <c r="DL1" s="868"/>
      <c r="DM1" s="868"/>
      <c r="DN1" s="868"/>
      <c r="DO1" s="868"/>
      <c r="DP1" s="868"/>
      <c r="DQ1" s="869" t="e">
        <f ca="1">Check!AR4</f>
        <v>#VALUE!</v>
      </c>
      <c r="DR1" s="869"/>
      <c r="DS1" s="869"/>
      <c r="DT1" s="869"/>
      <c r="DU1" s="869"/>
      <c r="DV1" s="869"/>
      <c r="DW1" s="869"/>
      <c r="DX1" s="869"/>
      <c r="DY1" s="869"/>
      <c r="DZ1" s="869"/>
      <c r="EA1" s="869"/>
      <c r="EB1" s="869"/>
      <c r="EC1" s="869"/>
      <c r="ED1" s="869"/>
      <c r="EE1" s="869"/>
      <c r="EF1" s="869"/>
      <c r="EG1" s="869"/>
      <c r="EH1" s="869"/>
      <c r="EI1" s="869"/>
      <c r="EJ1" s="869"/>
      <c r="EK1" s="869"/>
      <c r="EL1" s="869"/>
      <c r="EM1" s="869"/>
      <c r="EN1" s="869"/>
      <c r="EO1" s="869"/>
      <c r="EP1" s="869"/>
      <c r="EQ1" s="869"/>
      <c r="ER1" s="869"/>
      <c r="ES1" s="869"/>
      <c r="ET1" s="869"/>
      <c r="EU1" s="869"/>
      <c r="EV1" s="869"/>
      <c r="EW1" s="869"/>
      <c r="EX1" s="869"/>
      <c r="EY1" s="869"/>
      <c r="EZ1" s="869"/>
      <c r="FA1" s="869"/>
      <c r="FB1" s="869"/>
      <c r="FC1" s="869"/>
      <c r="FD1" s="869"/>
      <c r="FE1" s="869"/>
      <c r="FF1" s="869"/>
      <c r="FG1" s="869"/>
      <c r="FH1" s="869"/>
      <c r="FI1" s="869"/>
      <c r="FJ1" s="869"/>
      <c r="FK1" s="869"/>
      <c r="FL1" s="869"/>
      <c r="FM1" s="869"/>
      <c r="FN1" s="869"/>
      <c r="FP1" s="759">
        <v>2</v>
      </c>
      <c r="FQ1" s="759"/>
      <c r="FR1" s="759"/>
      <c r="FS1" s="1327"/>
      <c r="FT1" s="1327"/>
      <c r="FU1" s="1327"/>
      <c r="FV1" s="1327"/>
      <c r="FW1" s="1327"/>
      <c r="FX1" s="1327"/>
      <c r="FY1" s="1327"/>
      <c r="FZ1" s="866" t="s">
        <v>8283</v>
      </c>
      <c r="GA1" s="867"/>
      <c r="GB1" s="867"/>
      <c r="GC1" s="867"/>
      <c r="GD1" s="867"/>
      <c r="GE1" s="867"/>
      <c r="GF1" s="867"/>
      <c r="GG1" s="867"/>
      <c r="GH1" s="867"/>
      <c r="GI1" s="867"/>
      <c r="GJ1" s="867"/>
      <c r="GK1" s="867"/>
      <c r="GL1" s="867"/>
      <c r="GM1" s="867"/>
      <c r="GN1" s="867"/>
      <c r="GO1" s="867"/>
      <c r="GP1" s="867"/>
      <c r="GQ1" s="867"/>
      <c r="GR1" s="867"/>
      <c r="GS1" s="867"/>
      <c r="GT1" s="867"/>
      <c r="GU1" s="867"/>
      <c r="GV1" s="867"/>
      <c r="GW1" s="867"/>
      <c r="GX1" s="867"/>
      <c r="GY1" s="867"/>
      <c r="GZ1" s="867"/>
      <c r="HA1" s="867"/>
      <c r="HB1" s="867"/>
      <c r="HC1" s="867"/>
      <c r="HD1" s="867"/>
      <c r="HE1" s="867"/>
      <c r="HF1" s="867"/>
      <c r="HG1" s="867"/>
      <c r="HH1" s="867"/>
      <c r="HI1" s="867"/>
      <c r="HJ1" s="867"/>
      <c r="HK1" s="867"/>
      <c r="HL1" s="867"/>
      <c r="HM1" s="867"/>
      <c r="HN1" s="867"/>
      <c r="HO1" s="867"/>
      <c r="HP1" s="867"/>
      <c r="HQ1" s="867"/>
      <c r="HR1" s="867"/>
      <c r="HT1" s="868"/>
      <c r="HU1" s="868"/>
      <c r="HV1" s="868"/>
      <c r="HW1" s="868"/>
      <c r="HX1" s="868"/>
      <c r="HY1" s="868"/>
      <c r="HZ1" s="868"/>
      <c r="IA1" s="868"/>
      <c r="IB1" s="868"/>
      <c r="IC1" s="868"/>
      <c r="ID1" s="868"/>
      <c r="IE1" s="868"/>
      <c r="IF1" s="868"/>
      <c r="IG1" s="868"/>
      <c r="IH1" s="868"/>
      <c r="II1" s="868"/>
      <c r="IJ1" s="868"/>
      <c r="IK1" s="868"/>
      <c r="IL1" s="868"/>
      <c r="IM1" s="868"/>
      <c r="IN1" s="868"/>
      <c r="IO1" s="868"/>
      <c r="IP1" s="868"/>
      <c r="IQ1" s="868"/>
      <c r="IR1" s="868"/>
      <c r="IS1" s="868"/>
      <c r="IT1" s="868"/>
      <c r="IU1" s="868"/>
      <c r="IV1" s="868"/>
      <c r="IW1" s="868"/>
      <c r="IX1" s="868"/>
      <c r="IY1" s="868"/>
      <c r="IZ1" s="868"/>
      <c r="JA1" s="868"/>
      <c r="JB1" s="868"/>
      <c r="JC1" s="868"/>
      <c r="JD1" s="868"/>
      <c r="JE1" s="868"/>
      <c r="JF1" s="868"/>
      <c r="JG1" s="868"/>
      <c r="JH1" s="868"/>
      <c r="JI1" s="868"/>
      <c r="JJ1" s="868"/>
      <c r="JK1" s="868"/>
      <c r="JL1" s="868"/>
      <c r="JM1" s="868"/>
      <c r="JN1" s="868"/>
      <c r="JO1" s="868"/>
      <c r="JP1" s="868"/>
      <c r="JQ1" s="868"/>
      <c r="JR1" s="868"/>
      <c r="JS1" s="868"/>
      <c r="JT1" s="868"/>
      <c r="JV1" s="759">
        <v>3</v>
      </c>
      <c r="JW1" s="759"/>
      <c r="JX1" s="759"/>
      <c r="JY1" s="1327"/>
      <c r="JZ1" s="1327"/>
      <c r="KA1" s="1327"/>
      <c r="KB1" s="1327"/>
      <c r="KC1" s="1327"/>
      <c r="KD1" s="1327"/>
      <c r="KE1" s="1327"/>
      <c r="KF1" s="1322" t="s">
        <v>8283</v>
      </c>
      <c r="KG1" s="1323"/>
      <c r="KH1" s="1323"/>
      <c r="KI1" s="1323"/>
      <c r="KJ1" s="1323"/>
      <c r="KK1" s="1323"/>
      <c r="KL1" s="1323"/>
      <c r="KM1" s="1323"/>
      <c r="KN1" s="1323"/>
      <c r="KO1" s="1323"/>
      <c r="KP1" s="1323"/>
      <c r="KQ1" s="1323"/>
      <c r="KR1" s="1323"/>
      <c r="KS1" s="1323"/>
      <c r="KT1" s="1323"/>
      <c r="KU1" s="1323"/>
      <c r="KV1" s="1323"/>
      <c r="KW1" s="1323"/>
      <c r="KX1" s="1323"/>
      <c r="KY1" s="1323"/>
      <c r="KZ1" s="1323"/>
      <c r="LA1" s="1323"/>
      <c r="LB1" s="1323"/>
      <c r="LC1" s="1323"/>
      <c r="LD1" s="1323"/>
      <c r="LE1" s="1323"/>
      <c r="LF1" s="1323"/>
      <c r="LG1" s="1323"/>
      <c r="LH1" s="1323"/>
      <c r="LI1" s="1323"/>
      <c r="LJ1" s="1323"/>
      <c r="LK1" s="1323"/>
      <c r="LL1" s="1323"/>
      <c r="LM1" s="1323"/>
      <c r="LN1" s="1323"/>
      <c r="LO1" s="1323"/>
      <c r="LP1" s="1323"/>
      <c r="LQ1" s="1323"/>
      <c r="LR1" s="1323"/>
      <c r="LS1" s="1323"/>
      <c r="LT1" s="1323"/>
      <c r="LU1" s="1323"/>
      <c r="LV1" s="1323"/>
      <c r="LW1" s="1323"/>
      <c r="LX1" s="1323"/>
      <c r="LZ1" s="868"/>
      <c r="MA1" s="868"/>
      <c r="MB1" s="868"/>
      <c r="MC1" s="868"/>
      <c r="MD1" s="868"/>
      <c r="ME1" s="868"/>
      <c r="MF1" s="868"/>
      <c r="MG1" s="868"/>
      <c r="MH1" s="868"/>
      <c r="MI1" s="868"/>
      <c r="MJ1" s="868"/>
      <c r="MK1" s="868"/>
      <c r="ML1" s="868"/>
      <c r="MM1" s="868"/>
      <c r="MN1" s="868"/>
      <c r="MO1" s="868"/>
      <c r="MP1" s="868"/>
      <c r="MQ1" s="868"/>
      <c r="MR1" s="868"/>
      <c r="MS1" s="868"/>
      <c r="MT1" s="868"/>
      <c r="MU1" s="868"/>
      <c r="MV1" s="868"/>
      <c r="MW1" s="868"/>
      <c r="MX1" s="868"/>
      <c r="MY1" s="868"/>
      <c r="MZ1" s="868"/>
      <c r="NA1" s="868"/>
      <c r="NB1" s="868"/>
      <c r="NC1" s="868"/>
      <c r="ND1" s="868"/>
      <c r="NE1" s="868"/>
      <c r="NF1" s="868"/>
      <c r="NG1" s="868"/>
      <c r="NH1" s="868"/>
      <c r="NI1" s="868"/>
      <c r="NJ1" s="868"/>
      <c r="NK1" s="868"/>
      <c r="NL1" s="868"/>
      <c r="NM1" s="868"/>
      <c r="NN1" s="868"/>
      <c r="NO1" s="868"/>
      <c r="NP1" s="868"/>
      <c r="NQ1" s="868"/>
      <c r="NR1" s="868"/>
      <c r="NS1" s="868"/>
      <c r="NT1" s="868"/>
      <c r="NU1" s="868"/>
      <c r="NV1" s="868"/>
      <c r="NW1" s="868"/>
      <c r="NX1" s="868"/>
      <c r="NY1" s="868"/>
      <c r="NZ1" s="868"/>
      <c r="OB1" s="759">
        <v>4</v>
      </c>
      <c r="OC1" s="759"/>
      <c r="OD1" s="759"/>
      <c r="OE1" s="1327"/>
      <c r="OF1" s="1327"/>
      <c r="OG1" s="1327"/>
      <c r="OH1" s="1327"/>
      <c r="OI1" s="1327"/>
      <c r="OJ1" s="1327"/>
      <c r="OK1" s="1327"/>
      <c r="OL1" s="1322" t="s">
        <v>8283</v>
      </c>
      <c r="OM1" s="1323"/>
      <c r="ON1" s="1323"/>
      <c r="OO1" s="1323"/>
      <c r="OP1" s="1323"/>
      <c r="OQ1" s="1323"/>
      <c r="OR1" s="1323"/>
      <c r="OS1" s="1323"/>
      <c r="OT1" s="1323"/>
      <c r="OU1" s="1323"/>
      <c r="OV1" s="1323"/>
      <c r="OW1" s="1323"/>
      <c r="OX1" s="1323"/>
      <c r="OY1" s="1323"/>
      <c r="OZ1" s="1323"/>
      <c r="PA1" s="1323"/>
      <c r="PB1" s="1323"/>
      <c r="PC1" s="1323"/>
      <c r="PD1" s="1323"/>
      <c r="PE1" s="1323"/>
      <c r="PF1" s="1323"/>
      <c r="PG1" s="1323"/>
      <c r="PH1" s="1323"/>
      <c r="PI1" s="1323"/>
      <c r="PJ1" s="1323"/>
      <c r="PK1" s="1323"/>
      <c r="PL1" s="1323"/>
      <c r="PM1" s="1323"/>
      <c r="PN1" s="1323"/>
      <c r="PO1" s="1323"/>
      <c r="PP1" s="1323"/>
      <c r="PQ1" s="1323"/>
      <c r="PR1" s="1323"/>
      <c r="PS1" s="1323"/>
      <c r="PT1" s="1323"/>
      <c r="PU1" s="1323"/>
      <c r="PV1" s="1323"/>
      <c r="PW1" s="1323"/>
      <c r="PX1" s="1323"/>
      <c r="PY1" s="1323"/>
      <c r="PZ1" s="1323"/>
      <c r="QA1" s="1323"/>
      <c r="QB1" s="1323"/>
      <c r="QC1" s="1323"/>
      <c r="QD1" s="1323"/>
      <c r="QF1" s="868"/>
      <c r="QG1" s="868"/>
      <c r="QH1" s="868"/>
      <c r="QI1" s="868"/>
      <c r="QJ1" s="868"/>
      <c r="QK1" s="868"/>
      <c r="QL1" s="868"/>
      <c r="QM1" s="868"/>
      <c r="QN1" s="868"/>
      <c r="QO1" s="868"/>
      <c r="QP1" s="868"/>
      <c r="QQ1" s="868"/>
      <c r="QR1" s="868"/>
      <c r="QS1" s="868"/>
      <c r="QT1" s="868"/>
      <c r="QU1" s="868"/>
      <c r="QV1" s="868"/>
      <c r="QW1" s="868"/>
      <c r="QX1" s="868"/>
      <c r="QY1" s="868"/>
      <c r="QZ1" s="868"/>
      <c r="RA1" s="868"/>
      <c r="RB1" s="868"/>
      <c r="RC1" s="868"/>
      <c r="RD1" s="868"/>
      <c r="RE1" s="868"/>
      <c r="RF1" s="868"/>
      <c r="RG1" s="868"/>
      <c r="RH1" s="868"/>
      <c r="RI1" s="868"/>
      <c r="RJ1" s="868"/>
      <c r="RK1" s="868"/>
      <c r="RL1" s="868"/>
      <c r="RM1" s="868"/>
      <c r="RN1" s="868"/>
      <c r="RO1" s="868"/>
      <c r="RP1" s="868"/>
      <c r="RQ1" s="868"/>
      <c r="RR1" s="868"/>
      <c r="RS1" s="868"/>
      <c r="RT1" s="868"/>
      <c r="RU1" s="868"/>
      <c r="RV1" s="868"/>
      <c r="RW1" s="868"/>
      <c r="RX1" s="868"/>
      <c r="RY1" s="868"/>
      <c r="RZ1" s="868"/>
      <c r="SA1" s="868"/>
      <c r="SB1" s="868"/>
      <c r="SC1" s="868"/>
      <c r="SD1" s="868"/>
      <c r="SE1" s="868"/>
      <c r="SF1" s="868"/>
      <c r="SJ1" s="133" t="s">
        <v>9219</v>
      </c>
      <c r="SR1" s="133" t="s">
        <v>9220</v>
      </c>
      <c r="SU1" s="133" t="s">
        <v>9221</v>
      </c>
      <c r="SX1" s="133" t="s">
        <v>9222</v>
      </c>
    </row>
    <row r="2" spans="2:519" s="133" customFormat="1" ht="20.100000000000001" customHeight="1" x14ac:dyDescent="0.15">
      <c r="B2" s="1327"/>
      <c r="C2" s="1327"/>
      <c r="D2" s="1327"/>
      <c r="E2" s="1327"/>
      <c r="F2" s="1327"/>
      <c r="G2" s="1327"/>
      <c r="H2" s="1327"/>
      <c r="I2" s="1327"/>
      <c r="J2" s="1327"/>
      <c r="K2" s="1327"/>
      <c r="L2" s="1327"/>
      <c r="M2" s="1327"/>
      <c r="N2" s="1327"/>
      <c r="O2" s="1327"/>
      <c r="P2" s="1327"/>
      <c r="Q2" s="1327"/>
      <c r="R2" s="1327"/>
      <c r="S2" s="1327"/>
      <c r="T2" s="1327"/>
      <c r="U2" s="1327"/>
      <c r="V2" s="1327"/>
      <c r="W2" s="1327"/>
      <c r="X2" s="1327"/>
      <c r="Y2" s="1327"/>
      <c r="Z2" s="1327"/>
      <c r="AA2" s="867"/>
      <c r="AB2" s="867"/>
      <c r="AC2" s="867"/>
      <c r="AD2" s="867"/>
      <c r="AE2" s="867"/>
      <c r="AF2" s="867"/>
      <c r="AG2" s="867"/>
      <c r="AH2" s="867"/>
      <c r="AI2" s="867"/>
      <c r="AJ2" s="867"/>
      <c r="AK2" s="867"/>
      <c r="AL2" s="867"/>
      <c r="AM2" s="867"/>
      <c r="AN2" s="867"/>
      <c r="AO2" s="867"/>
      <c r="AP2" s="867"/>
      <c r="AQ2" s="867"/>
      <c r="AR2" s="867"/>
      <c r="AS2" s="867"/>
      <c r="AT2" s="867"/>
      <c r="AU2" s="867"/>
      <c r="AV2" s="867"/>
      <c r="AW2" s="867"/>
      <c r="AX2" s="867"/>
      <c r="AY2" s="867"/>
      <c r="AZ2" s="867"/>
      <c r="BA2" s="867"/>
      <c r="BB2" s="867"/>
      <c r="BC2" s="867"/>
      <c r="BD2" s="867"/>
      <c r="BE2" s="867"/>
      <c r="BF2" s="867"/>
      <c r="BG2" s="867"/>
      <c r="BH2" s="867"/>
      <c r="BI2" s="867"/>
      <c r="BJ2" s="867"/>
      <c r="BK2" s="867"/>
      <c r="BL2" s="867"/>
      <c r="BM2" s="867"/>
      <c r="BN2" s="867"/>
      <c r="BO2" s="867"/>
      <c r="BP2" s="867"/>
      <c r="BQ2" s="867"/>
      <c r="BR2" s="867"/>
      <c r="BS2" s="867"/>
      <c r="BT2" s="132"/>
      <c r="BU2" s="132"/>
      <c r="BV2" s="868"/>
      <c r="BW2" s="868"/>
      <c r="BX2" s="868"/>
      <c r="BY2" s="868"/>
      <c r="BZ2" s="868"/>
      <c r="CA2" s="868"/>
      <c r="CB2" s="868"/>
      <c r="CC2" s="868"/>
      <c r="CD2" s="868"/>
      <c r="CE2" s="868"/>
      <c r="CF2" s="868"/>
      <c r="CG2" s="868"/>
      <c r="CH2" s="868"/>
      <c r="CI2" s="868"/>
      <c r="CJ2" s="868"/>
      <c r="CK2" s="868"/>
      <c r="CL2" s="868"/>
      <c r="CM2" s="868"/>
      <c r="CN2" s="868"/>
      <c r="CO2" s="868"/>
      <c r="CP2" s="868"/>
      <c r="CQ2" s="868"/>
      <c r="CR2" s="868"/>
      <c r="CS2" s="868"/>
      <c r="CT2" s="868"/>
      <c r="CU2" s="868"/>
      <c r="CV2" s="868"/>
      <c r="CW2" s="868"/>
      <c r="CX2" s="868"/>
      <c r="CY2" s="868"/>
      <c r="CZ2" s="868"/>
      <c r="DA2" s="868"/>
      <c r="DB2" s="868"/>
      <c r="DC2" s="868"/>
      <c r="DD2" s="868"/>
      <c r="DE2" s="868"/>
      <c r="DF2" s="868"/>
      <c r="DG2" s="868"/>
      <c r="DH2" s="868"/>
      <c r="DI2" s="868"/>
      <c r="DJ2" s="868"/>
      <c r="DK2" s="868"/>
      <c r="DL2" s="868"/>
      <c r="DM2" s="868"/>
      <c r="DN2" s="868"/>
      <c r="DO2" s="868"/>
      <c r="DP2" s="868"/>
      <c r="DQ2" s="869"/>
      <c r="DR2" s="869"/>
      <c r="DS2" s="869"/>
      <c r="DT2" s="869"/>
      <c r="DU2" s="869"/>
      <c r="DV2" s="869"/>
      <c r="DW2" s="869"/>
      <c r="DX2" s="869"/>
      <c r="DY2" s="869"/>
      <c r="DZ2" s="869"/>
      <c r="EA2" s="869"/>
      <c r="EB2" s="869"/>
      <c r="EC2" s="869"/>
      <c r="ED2" s="869"/>
      <c r="EE2" s="869"/>
      <c r="EF2" s="869"/>
      <c r="EG2" s="869"/>
      <c r="EH2" s="869"/>
      <c r="EI2" s="869"/>
      <c r="EJ2" s="869"/>
      <c r="EK2" s="869"/>
      <c r="EL2" s="869"/>
      <c r="EM2" s="869"/>
      <c r="EN2" s="869"/>
      <c r="EO2" s="869"/>
      <c r="EP2" s="869"/>
      <c r="EQ2" s="869"/>
      <c r="ER2" s="869"/>
      <c r="ES2" s="869"/>
      <c r="ET2" s="869"/>
      <c r="EU2" s="869"/>
      <c r="EV2" s="869"/>
      <c r="EW2" s="869"/>
      <c r="EX2" s="869"/>
      <c r="EY2" s="869"/>
      <c r="EZ2" s="869"/>
      <c r="FA2" s="869"/>
      <c r="FB2" s="869"/>
      <c r="FC2" s="869"/>
      <c r="FD2" s="869"/>
      <c r="FE2" s="869"/>
      <c r="FF2" s="869"/>
      <c r="FG2" s="869"/>
      <c r="FH2" s="869"/>
      <c r="FI2" s="869"/>
      <c r="FJ2" s="869"/>
      <c r="FK2" s="869"/>
      <c r="FL2" s="869"/>
      <c r="FM2" s="869"/>
      <c r="FN2" s="869"/>
      <c r="FP2" s="1327"/>
      <c r="FQ2" s="1327"/>
      <c r="FR2" s="1327"/>
      <c r="FS2" s="1327"/>
      <c r="FT2" s="1327"/>
      <c r="FU2" s="1327"/>
      <c r="FV2" s="1327"/>
      <c r="FW2" s="1327"/>
      <c r="FX2" s="1327"/>
      <c r="FY2" s="1327"/>
      <c r="FZ2" s="867"/>
      <c r="GA2" s="867"/>
      <c r="GB2" s="867"/>
      <c r="GC2" s="867"/>
      <c r="GD2" s="867"/>
      <c r="GE2" s="867"/>
      <c r="GF2" s="867"/>
      <c r="GG2" s="867"/>
      <c r="GH2" s="867"/>
      <c r="GI2" s="867"/>
      <c r="GJ2" s="867"/>
      <c r="GK2" s="867"/>
      <c r="GL2" s="867"/>
      <c r="GM2" s="867"/>
      <c r="GN2" s="867"/>
      <c r="GO2" s="867"/>
      <c r="GP2" s="867"/>
      <c r="GQ2" s="867"/>
      <c r="GR2" s="867"/>
      <c r="GS2" s="867"/>
      <c r="GT2" s="867"/>
      <c r="GU2" s="867"/>
      <c r="GV2" s="867"/>
      <c r="GW2" s="867"/>
      <c r="GX2" s="867"/>
      <c r="GY2" s="867"/>
      <c r="GZ2" s="867"/>
      <c r="HA2" s="867"/>
      <c r="HB2" s="867"/>
      <c r="HC2" s="867"/>
      <c r="HD2" s="867"/>
      <c r="HE2" s="867"/>
      <c r="HF2" s="867"/>
      <c r="HG2" s="867"/>
      <c r="HH2" s="867"/>
      <c r="HI2" s="867"/>
      <c r="HJ2" s="867"/>
      <c r="HK2" s="867"/>
      <c r="HL2" s="867"/>
      <c r="HM2" s="867"/>
      <c r="HN2" s="867"/>
      <c r="HO2" s="867"/>
      <c r="HP2" s="867"/>
      <c r="HQ2" s="867"/>
      <c r="HR2" s="867"/>
      <c r="HT2" s="868"/>
      <c r="HU2" s="868"/>
      <c r="HV2" s="868"/>
      <c r="HW2" s="868"/>
      <c r="HX2" s="868"/>
      <c r="HY2" s="868"/>
      <c r="HZ2" s="868"/>
      <c r="IA2" s="868"/>
      <c r="IB2" s="868"/>
      <c r="IC2" s="868"/>
      <c r="ID2" s="868"/>
      <c r="IE2" s="868"/>
      <c r="IF2" s="868"/>
      <c r="IG2" s="868"/>
      <c r="IH2" s="868"/>
      <c r="II2" s="868"/>
      <c r="IJ2" s="868"/>
      <c r="IK2" s="868"/>
      <c r="IL2" s="868"/>
      <c r="IM2" s="868"/>
      <c r="IN2" s="868"/>
      <c r="IO2" s="868"/>
      <c r="IP2" s="868"/>
      <c r="IQ2" s="868"/>
      <c r="IR2" s="868"/>
      <c r="IS2" s="868"/>
      <c r="IT2" s="868"/>
      <c r="IU2" s="868"/>
      <c r="IV2" s="868"/>
      <c r="IW2" s="868"/>
      <c r="IX2" s="868"/>
      <c r="IY2" s="868"/>
      <c r="IZ2" s="868"/>
      <c r="JA2" s="868"/>
      <c r="JB2" s="868"/>
      <c r="JC2" s="868"/>
      <c r="JD2" s="868"/>
      <c r="JE2" s="868"/>
      <c r="JF2" s="868"/>
      <c r="JG2" s="868"/>
      <c r="JH2" s="868"/>
      <c r="JI2" s="868"/>
      <c r="JJ2" s="868"/>
      <c r="JK2" s="868"/>
      <c r="JL2" s="868"/>
      <c r="JM2" s="868"/>
      <c r="JN2" s="868"/>
      <c r="JO2" s="868"/>
      <c r="JP2" s="868"/>
      <c r="JQ2" s="868"/>
      <c r="JR2" s="868"/>
      <c r="JS2" s="868"/>
      <c r="JT2" s="868"/>
      <c r="JV2" s="1327"/>
      <c r="JW2" s="1327"/>
      <c r="JX2" s="1327"/>
      <c r="JY2" s="1327"/>
      <c r="JZ2" s="1327"/>
      <c r="KA2" s="1327"/>
      <c r="KB2" s="1327"/>
      <c r="KC2" s="1327"/>
      <c r="KD2" s="1327"/>
      <c r="KE2" s="1327"/>
      <c r="KF2" s="1323"/>
      <c r="KG2" s="1323"/>
      <c r="KH2" s="1323"/>
      <c r="KI2" s="1323"/>
      <c r="KJ2" s="1323"/>
      <c r="KK2" s="1323"/>
      <c r="KL2" s="1323"/>
      <c r="KM2" s="1323"/>
      <c r="KN2" s="1323"/>
      <c r="KO2" s="1323"/>
      <c r="KP2" s="1323"/>
      <c r="KQ2" s="1323"/>
      <c r="KR2" s="1323"/>
      <c r="KS2" s="1323"/>
      <c r="KT2" s="1323"/>
      <c r="KU2" s="1323"/>
      <c r="KV2" s="1323"/>
      <c r="KW2" s="1323"/>
      <c r="KX2" s="1323"/>
      <c r="KY2" s="1323"/>
      <c r="KZ2" s="1323"/>
      <c r="LA2" s="1323"/>
      <c r="LB2" s="1323"/>
      <c r="LC2" s="1323"/>
      <c r="LD2" s="1323"/>
      <c r="LE2" s="1323"/>
      <c r="LF2" s="1323"/>
      <c r="LG2" s="1323"/>
      <c r="LH2" s="1323"/>
      <c r="LI2" s="1323"/>
      <c r="LJ2" s="1323"/>
      <c r="LK2" s="1323"/>
      <c r="LL2" s="1323"/>
      <c r="LM2" s="1323"/>
      <c r="LN2" s="1323"/>
      <c r="LO2" s="1323"/>
      <c r="LP2" s="1323"/>
      <c r="LQ2" s="1323"/>
      <c r="LR2" s="1323"/>
      <c r="LS2" s="1323"/>
      <c r="LT2" s="1323"/>
      <c r="LU2" s="1323"/>
      <c r="LV2" s="1323"/>
      <c r="LW2" s="1323"/>
      <c r="LX2" s="1323"/>
      <c r="LZ2" s="868"/>
      <c r="MA2" s="868"/>
      <c r="MB2" s="868"/>
      <c r="MC2" s="868"/>
      <c r="MD2" s="868"/>
      <c r="ME2" s="868"/>
      <c r="MF2" s="868"/>
      <c r="MG2" s="868"/>
      <c r="MH2" s="868"/>
      <c r="MI2" s="868"/>
      <c r="MJ2" s="868"/>
      <c r="MK2" s="868"/>
      <c r="ML2" s="868"/>
      <c r="MM2" s="868"/>
      <c r="MN2" s="868"/>
      <c r="MO2" s="868"/>
      <c r="MP2" s="868"/>
      <c r="MQ2" s="868"/>
      <c r="MR2" s="868"/>
      <c r="MS2" s="868"/>
      <c r="MT2" s="868"/>
      <c r="MU2" s="868"/>
      <c r="MV2" s="868"/>
      <c r="MW2" s="868"/>
      <c r="MX2" s="868"/>
      <c r="MY2" s="868"/>
      <c r="MZ2" s="868"/>
      <c r="NA2" s="868"/>
      <c r="NB2" s="868"/>
      <c r="NC2" s="868"/>
      <c r="ND2" s="868"/>
      <c r="NE2" s="868"/>
      <c r="NF2" s="868"/>
      <c r="NG2" s="868"/>
      <c r="NH2" s="868"/>
      <c r="NI2" s="868"/>
      <c r="NJ2" s="868"/>
      <c r="NK2" s="868"/>
      <c r="NL2" s="868"/>
      <c r="NM2" s="868"/>
      <c r="NN2" s="868"/>
      <c r="NO2" s="868"/>
      <c r="NP2" s="868"/>
      <c r="NQ2" s="868"/>
      <c r="NR2" s="868"/>
      <c r="NS2" s="868"/>
      <c r="NT2" s="868"/>
      <c r="NU2" s="868"/>
      <c r="NV2" s="868"/>
      <c r="NW2" s="868"/>
      <c r="NX2" s="868"/>
      <c r="NY2" s="868"/>
      <c r="NZ2" s="868"/>
      <c r="OB2" s="1327"/>
      <c r="OC2" s="1327"/>
      <c r="OD2" s="1327"/>
      <c r="OE2" s="1327"/>
      <c r="OF2" s="1327"/>
      <c r="OG2" s="1327"/>
      <c r="OH2" s="1327"/>
      <c r="OI2" s="1327"/>
      <c r="OJ2" s="1327"/>
      <c r="OK2" s="1327"/>
      <c r="OL2" s="1323"/>
      <c r="OM2" s="1323"/>
      <c r="ON2" s="1323"/>
      <c r="OO2" s="1323"/>
      <c r="OP2" s="1323"/>
      <c r="OQ2" s="1323"/>
      <c r="OR2" s="1323"/>
      <c r="OS2" s="1323"/>
      <c r="OT2" s="1323"/>
      <c r="OU2" s="1323"/>
      <c r="OV2" s="1323"/>
      <c r="OW2" s="1323"/>
      <c r="OX2" s="1323"/>
      <c r="OY2" s="1323"/>
      <c r="OZ2" s="1323"/>
      <c r="PA2" s="1323"/>
      <c r="PB2" s="1323"/>
      <c r="PC2" s="1323"/>
      <c r="PD2" s="1323"/>
      <c r="PE2" s="1323"/>
      <c r="PF2" s="1323"/>
      <c r="PG2" s="1323"/>
      <c r="PH2" s="1323"/>
      <c r="PI2" s="1323"/>
      <c r="PJ2" s="1323"/>
      <c r="PK2" s="1323"/>
      <c r="PL2" s="1323"/>
      <c r="PM2" s="1323"/>
      <c r="PN2" s="1323"/>
      <c r="PO2" s="1323"/>
      <c r="PP2" s="1323"/>
      <c r="PQ2" s="1323"/>
      <c r="PR2" s="1323"/>
      <c r="PS2" s="1323"/>
      <c r="PT2" s="1323"/>
      <c r="PU2" s="1323"/>
      <c r="PV2" s="1323"/>
      <c r="PW2" s="1323"/>
      <c r="PX2" s="1323"/>
      <c r="PY2" s="1323"/>
      <c r="PZ2" s="1323"/>
      <c r="QA2" s="1323"/>
      <c r="QB2" s="1323"/>
      <c r="QC2" s="1323"/>
      <c r="QD2" s="1323"/>
      <c r="QF2" s="868"/>
      <c r="QG2" s="868"/>
      <c r="QH2" s="868"/>
      <c r="QI2" s="868"/>
      <c r="QJ2" s="868"/>
      <c r="QK2" s="868"/>
      <c r="QL2" s="868"/>
      <c r="QM2" s="868"/>
      <c r="QN2" s="868"/>
      <c r="QO2" s="868"/>
      <c r="QP2" s="868"/>
      <c r="QQ2" s="868"/>
      <c r="QR2" s="868"/>
      <c r="QS2" s="868"/>
      <c r="QT2" s="868"/>
      <c r="QU2" s="868"/>
      <c r="QV2" s="868"/>
      <c r="QW2" s="868"/>
      <c r="QX2" s="868"/>
      <c r="QY2" s="868"/>
      <c r="QZ2" s="868"/>
      <c r="RA2" s="868"/>
      <c r="RB2" s="868"/>
      <c r="RC2" s="868"/>
      <c r="RD2" s="868"/>
      <c r="RE2" s="868"/>
      <c r="RF2" s="868"/>
      <c r="RG2" s="868"/>
      <c r="RH2" s="868"/>
      <c r="RI2" s="868"/>
      <c r="RJ2" s="868"/>
      <c r="RK2" s="868"/>
      <c r="RL2" s="868"/>
      <c r="RM2" s="868"/>
      <c r="RN2" s="868"/>
      <c r="RO2" s="868"/>
      <c r="RP2" s="868"/>
      <c r="RQ2" s="868"/>
      <c r="RR2" s="868"/>
      <c r="RS2" s="868"/>
      <c r="RT2" s="868"/>
      <c r="RU2" s="868"/>
      <c r="RV2" s="868"/>
      <c r="RW2" s="868"/>
      <c r="RX2" s="868"/>
      <c r="RY2" s="868"/>
      <c r="RZ2" s="868"/>
      <c r="SA2" s="868"/>
      <c r="SB2" s="868"/>
      <c r="SC2" s="868"/>
      <c r="SD2" s="868"/>
      <c r="SE2" s="868"/>
      <c r="SF2" s="868"/>
    </row>
    <row r="3" spans="2:519" s="133" customFormat="1" ht="20.100000000000001" customHeight="1" x14ac:dyDescent="0.15">
      <c r="B3" s="1327"/>
      <c r="C3" s="1327"/>
      <c r="D3" s="1327"/>
      <c r="E3" s="1327"/>
      <c r="F3" s="1327"/>
      <c r="G3" s="1327"/>
      <c r="H3" s="1327"/>
      <c r="I3" s="1327"/>
      <c r="J3" s="1327"/>
      <c r="K3" s="1327"/>
      <c r="L3" s="1327"/>
      <c r="M3" s="1327"/>
      <c r="N3" s="1327"/>
      <c r="O3" s="1327"/>
      <c r="P3" s="1327"/>
      <c r="Q3" s="1327"/>
      <c r="R3" s="1327"/>
      <c r="S3" s="1327"/>
      <c r="T3" s="1327"/>
      <c r="U3" s="1327"/>
      <c r="V3" s="1327"/>
      <c r="W3" s="1327"/>
      <c r="X3" s="1327"/>
      <c r="Y3" s="1327"/>
      <c r="Z3" s="1327"/>
      <c r="AA3" s="1328" t="s">
        <v>8285</v>
      </c>
      <c r="AB3" s="1328"/>
      <c r="AC3" s="1328"/>
      <c r="AD3" s="1328"/>
      <c r="AE3" s="1328"/>
      <c r="AF3" s="1328"/>
      <c r="AG3" s="1328"/>
      <c r="AH3" s="1328"/>
      <c r="AI3" s="1328"/>
      <c r="AJ3" s="1328"/>
      <c r="AK3" s="1327"/>
      <c r="AL3" s="1327"/>
      <c r="AM3" s="1327"/>
      <c r="AN3" s="1327"/>
      <c r="AO3" s="1327"/>
      <c r="AP3" s="1327"/>
      <c r="AQ3" s="1327"/>
      <c r="AR3" s="1327"/>
      <c r="AS3" s="1327"/>
      <c r="AT3" s="1327"/>
      <c r="AU3" s="1327"/>
      <c r="AV3" s="1327"/>
      <c r="AW3" s="1327"/>
      <c r="AX3" s="1327"/>
      <c r="AY3" s="1327"/>
      <c r="AZ3" s="1327"/>
      <c r="BA3" s="1327"/>
      <c r="BB3" s="1327"/>
      <c r="BC3" s="1327"/>
      <c r="BD3" s="1327"/>
      <c r="BE3" s="1327"/>
      <c r="BF3" s="1327"/>
      <c r="BG3" s="1327"/>
      <c r="BH3" s="1327"/>
      <c r="BI3" s="1329"/>
      <c r="BJ3" s="1313" t="s">
        <v>146</v>
      </c>
      <c r="BK3" s="1314"/>
      <c r="BL3" s="1314"/>
      <c r="BM3" s="1314"/>
      <c r="BN3" s="1314"/>
      <c r="BO3" s="1314"/>
      <c r="BP3" s="1314"/>
      <c r="BQ3" s="1314"/>
      <c r="BR3" s="1314"/>
      <c r="BS3" s="1315"/>
      <c r="BV3" s="868"/>
      <c r="BW3" s="868"/>
      <c r="BX3" s="868"/>
      <c r="BY3" s="868"/>
      <c r="BZ3" s="868"/>
      <c r="CA3" s="868"/>
      <c r="CB3" s="868"/>
      <c r="CC3" s="868"/>
      <c r="CD3" s="868"/>
      <c r="CE3" s="868"/>
      <c r="CF3" s="868"/>
      <c r="CG3" s="868"/>
      <c r="CH3" s="868"/>
      <c r="CI3" s="868"/>
      <c r="CJ3" s="868"/>
      <c r="CK3" s="868"/>
      <c r="CL3" s="868"/>
      <c r="CM3" s="868"/>
      <c r="CN3" s="868"/>
      <c r="CO3" s="868"/>
      <c r="CP3" s="868"/>
      <c r="CQ3" s="868"/>
      <c r="CR3" s="868"/>
      <c r="CS3" s="868"/>
      <c r="CT3" s="868"/>
      <c r="CU3" s="868"/>
      <c r="CV3" s="868"/>
      <c r="CW3" s="868"/>
      <c r="CX3" s="868"/>
      <c r="CY3" s="868"/>
      <c r="CZ3" s="868"/>
      <c r="DA3" s="868"/>
      <c r="DB3" s="868"/>
      <c r="DC3" s="868"/>
      <c r="DD3" s="868"/>
      <c r="DE3" s="868"/>
      <c r="DF3" s="868"/>
      <c r="DG3" s="868"/>
      <c r="DH3" s="868"/>
      <c r="DI3" s="868"/>
      <c r="DJ3" s="868"/>
      <c r="DK3" s="868"/>
      <c r="DL3" s="868"/>
      <c r="DM3" s="868"/>
      <c r="DN3" s="868"/>
      <c r="DO3" s="868"/>
      <c r="DP3" s="868"/>
      <c r="DQ3" s="869"/>
      <c r="DR3" s="869"/>
      <c r="DS3" s="869"/>
      <c r="DT3" s="869"/>
      <c r="DU3" s="869"/>
      <c r="DV3" s="869"/>
      <c r="DW3" s="869"/>
      <c r="DX3" s="869"/>
      <c r="DY3" s="869"/>
      <c r="DZ3" s="869"/>
      <c r="EA3" s="869"/>
      <c r="EB3" s="869"/>
      <c r="EC3" s="869"/>
      <c r="ED3" s="869"/>
      <c r="EE3" s="869"/>
      <c r="EF3" s="869"/>
      <c r="EG3" s="869"/>
      <c r="EH3" s="869"/>
      <c r="EI3" s="869"/>
      <c r="EJ3" s="869"/>
      <c r="EK3" s="869"/>
      <c r="EL3" s="869"/>
      <c r="EM3" s="869"/>
      <c r="EN3" s="869"/>
      <c r="EO3" s="869"/>
      <c r="EP3" s="869"/>
      <c r="EQ3" s="869"/>
      <c r="ER3" s="869"/>
      <c r="ES3" s="869"/>
      <c r="ET3" s="869"/>
      <c r="EU3" s="869"/>
      <c r="EV3" s="869"/>
      <c r="EW3" s="869"/>
      <c r="EX3" s="869"/>
      <c r="EY3" s="869"/>
      <c r="EZ3" s="869"/>
      <c r="FA3" s="869"/>
      <c r="FB3" s="869"/>
      <c r="FC3" s="869"/>
      <c r="FD3" s="869"/>
      <c r="FE3" s="869"/>
      <c r="FF3" s="869"/>
      <c r="FG3" s="869"/>
      <c r="FH3" s="869"/>
      <c r="FI3" s="869"/>
      <c r="FJ3" s="869"/>
      <c r="FK3" s="869"/>
      <c r="FL3" s="869"/>
      <c r="FM3" s="869"/>
      <c r="FN3" s="869"/>
      <c r="FP3" s="1327"/>
      <c r="FQ3" s="1327"/>
      <c r="FR3" s="1327"/>
      <c r="FS3" s="1327"/>
      <c r="FT3" s="1327"/>
      <c r="FU3" s="1327"/>
      <c r="FV3" s="1327"/>
      <c r="FW3" s="1327"/>
      <c r="FX3" s="1327"/>
      <c r="FY3" s="1327"/>
      <c r="FZ3" s="1328" t="s">
        <v>8285</v>
      </c>
      <c r="GA3" s="1328"/>
      <c r="GB3" s="1328"/>
      <c r="GC3" s="1328"/>
      <c r="GD3" s="1328"/>
      <c r="GE3" s="1328"/>
      <c r="GF3" s="1328"/>
      <c r="GG3" s="1328"/>
      <c r="GH3" s="1328"/>
      <c r="GI3" s="1328"/>
      <c r="GJ3" s="1327"/>
      <c r="GK3" s="1327"/>
      <c r="GL3" s="1327"/>
      <c r="GM3" s="1327"/>
      <c r="GN3" s="1327"/>
      <c r="GO3" s="1327"/>
      <c r="GP3" s="1327"/>
      <c r="GQ3" s="1327"/>
      <c r="GR3" s="1327"/>
      <c r="GS3" s="1327"/>
      <c r="GT3" s="1327"/>
      <c r="GU3" s="1327"/>
      <c r="GV3" s="1327"/>
      <c r="GW3" s="1327"/>
      <c r="GX3" s="1327"/>
      <c r="GY3" s="1327"/>
      <c r="GZ3" s="1327"/>
      <c r="HA3" s="1327"/>
      <c r="HB3" s="1327"/>
      <c r="HC3" s="1327"/>
      <c r="HD3" s="1327"/>
      <c r="HE3" s="1327"/>
      <c r="HF3" s="1327"/>
      <c r="HG3" s="1327"/>
      <c r="HH3" s="1329"/>
      <c r="HI3" s="1313" t="s">
        <v>146</v>
      </c>
      <c r="HJ3" s="1314"/>
      <c r="HK3" s="1314"/>
      <c r="HL3" s="1314"/>
      <c r="HM3" s="1314"/>
      <c r="HN3" s="1314"/>
      <c r="HO3" s="1314"/>
      <c r="HP3" s="1314"/>
      <c r="HQ3" s="1314"/>
      <c r="HR3" s="1315"/>
      <c r="HT3" s="868"/>
      <c r="HU3" s="868"/>
      <c r="HV3" s="868"/>
      <c r="HW3" s="868"/>
      <c r="HX3" s="868"/>
      <c r="HY3" s="868"/>
      <c r="HZ3" s="868"/>
      <c r="IA3" s="868"/>
      <c r="IB3" s="868"/>
      <c r="IC3" s="868"/>
      <c r="ID3" s="868"/>
      <c r="IE3" s="868"/>
      <c r="IF3" s="868"/>
      <c r="IG3" s="868"/>
      <c r="IH3" s="868"/>
      <c r="II3" s="868"/>
      <c r="IJ3" s="868"/>
      <c r="IK3" s="868"/>
      <c r="IL3" s="868"/>
      <c r="IM3" s="868"/>
      <c r="IN3" s="868"/>
      <c r="IO3" s="868"/>
      <c r="IP3" s="868"/>
      <c r="IQ3" s="868"/>
      <c r="IR3" s="868"/>
      <c r="IS3" s="868"/>
      <c r="IT3" s="868"/>
      <c r="IU3" s="868"/>
      <c r="IV3" s="868"/>
      <c r="IW3" s="868"/>
      <c r="IX3" s="868"/>
      <c r="IY3" s="868"/>
      <c r="IZ3" s="868"/>
      <c r="JA3" s="868"/>
      <c r="JB3" s="868"/>
      <c r="JC3" s="868"/>
      <c r="JD3" s="868"/>
      <c r="JE3" s="868"/>
      <c r="JF3" s="868"/>
      <c r="JG3" s="868"/>
      <c r="JH3" s="868"/>
      <c r="JI3" s="868"/>
      <c r="JJ3" s="868"/>
      <c r="JK3" s="868"/>
      <c r="JL3" s="868"/>
      <c r="JM3" s="868"/>
      <c r="JN3" s="868"/>
      <c r="JO3" s="868"/>
      <c r="JP3" s="868"/>
      <c r="JQ3" s="868"/>
      <c r="JR3" s="868"/>
      <c r="JS3" s="868"/>
      <c r="JT3" s="868"/>
      <c r="JV3" s="1327"/>
      <c r="JW3" s="1327"/>
      <c r="JX3" s="1327"/>
      <c r="JY3" s="1327"/>
      <c r="JZ3" s="1327"/>
      <c r="KA3" s="1327"/>
      <c r="KB3" s="1327"/>
      <c r="KC3" s="1327"/>
      <c r="KD3" s="1327"/>
      <c r="KE3" s="1327"/>
      <c r="KF3" s="1328" t="s">
        <v>8285</v>
      </c>
      <c r="KG3" s="1328"/>
      <c r="KH3" s="1328"/>
      <c r="KI3" s="1328"/>
      <c r="KJ3" s="1328"/>
      <c r="KK3" s="1328"/>
      <c r="KL3" s="1328"/>
      <c r="KM3" s="1328"/>
      <c r="KN3" s="1328"/>
      <c r="KO3" s="1328"/>
      <c r="KP3" s="1327"/>
      <c r="KQ3" s="1327"/>
      <c r="KR3" s="1327"/>
      <c r="KS3" s="1327"/>
      <c r="KT3" s="1327"/>
      <c r="KU3" s="1327"/>
      <c r="KV3" s="1327"/>
      <c r="KW3" s="1327"/>
      <c r="KX3" s="1327"/>
      <c r="KY3" s="1327"/>
      <c r="KZ3" s="1327"/>
      <c r="LA3" s="1327"/>
      <c r="LB3" s="1327"/>
      <c r="LC3" s="1327"/>
      <c r="LD3" s="1327"/>
      <c r="LE3" s="1327"/>
      <c r="LF3" s="1327"/>
      <c r="LG3" s="1327"/>
      <c r="LH3" s="1327"/>
      <c r="LI3" s="1327"/>
      <c r="LJ3" s="1327"/>
      <c r="LK3" s="1327"/>
      <c r="LL3" s="1327"/>
      <c r="LM3" s="1327"/>
      <c r="LN3" s="1329"/>
      <c r="LO3" s="1313" t="s">
        <v>146</v>
      </c>
      <c r="LP3" s="1314"/>
      <c r="LQ3" s="1314"/>
      <c r="LR3" s="1314"/>
      <c r="LS3" s="1314"/>
      <c r="LT3" s="1314"/>
      <c r="LU3" s="1314"/>
      <c r="LV3" s="1314"/>
      <c r="LW3" s="1314"/>
      <c r="LX3" s="1315"/>
      <c r="LZ3" s="868"/>
      <c r="MA3" s="868"/>
      <c r="MB3" s="868"/>
      <c r="MC3" s="868"/>
      <c r="MD3" s="868"/>
      <c r="ME3" s="868"/>
      <c r="MF3" s="868"/>
      <c r="MG3" s="868"/>
      <c r="MH3" s="868"/>
      <c r="MI3" s="868"/>
      <c r="MJ3" s="868"/>
      <c r="MK3" s="868"/>
      <c r="ML3" s="868"/>
      <c r="MM3" s="868"/>
      <c r="MN3" s="868"/>
      <c r="MO3" s="868"/>
      <c r="MP3" s="868"/>
      <c r="MQ3" s="868"/>
      <c r="MR3" s="868"/>
      <c r="MS3" s="868"/>
      <c r="MT3" s="868"/>
      <c r="MU3" s="868"/>
      <c r="MV3" s="868"/>
      <c r="MW3" s="868"/>
      <c r="MX3" s="868"/>
      <c r="MY3" s="868"/>
      <c r="MZ3" s="868"/>
      <c r="NA3" s="868"/>
      <c r="NB3" s="868"/>
      <c r="NC3" s="868"/>
      <c r="ND3" s="868"/>
      <c r="NE3" s="868"/>
      <c r="NF3" s="868"/>
      <c r="NG3" s="868"/>
      <c r="NH3" s="868"/>
      <c r="NI3" s="868"/>
      <c r="NJ3" s="868"/>
      <c r="NK3" s="868"/>
      <c r="NL3" s="868"/>
      <c r="NM3" s="868"/>
      <c r="NN3" s="868"/>
      <c r="NO3" s="868"/>
      <c r="NP3" s="868"/>
      <c r="NQ3" s="868"/>
      <c r="NR3" s="868"/>
      <c r="NS3" s="868"/>
      <c r="NT3" s="868"/>
      <c r="NU3" s="868"/>
      <c r="NV3" s="868"/>
      <c r="NW3" s="868"/>
      <c r="NX3" s="868"/>
      <c r="NY3" s="868"/>
      <c r="NZ3" s="868"/>
      <c r="OB3" s="1327"/>
      <c r="OC3" s="1327"/>
      <c r="OD3" s="1327"/>
      <c r="OE3" s="1327"/>
      <c r="OF3" s="1327"/>
      <c r="OG3" s="1327"/>
      <c r="OH3" s="1327"/>
      <c r="OI3" s="1327"/>
      <c r="OJ3" s="1327"/>
      <c r="OK3" s="1327"/>
      <c r="OL3" s="1328" t="s">
        <v>8285</v>
      </c>
      <c r="OM3" s="1328"/>
      <c r="ON3" s="1328"/>
      <c r="OO3" s="1328"/>
      <c r="OP3" s="1328"/>
      <c r="OQ3" s="1328"/>
      <c r="OR3" s="1328"/>
      <c r="OS3" s="1328"/>
      <c r="OT3" s="1328"/>
      <c r="OU3" s="1328"/>
      <c r="OV3" s="1327"/>
      <c r="OW3" s="1327"/>
      <c r="OX3" s="1327"/>
      <c r="OY3" s="1327"/>
      <c r="OZ3" s="1327"/>
      <c r="PA3" s="1327"/>
      <c r="PB3" s="1327"/>
      <c r="PC3" s="1327"/>
      <c r="PD3" s="1327"/>
      <c r="PE3" s="1327"/>
      <c r="PF3" s="1327"/>
      <c r="PG3" s="1327"/>
      <c r="PH3" s="1327"/>
      <c r="PI3" s="1327"/>
      <c r="PJ3" s="1327"/>
      <c r="PK3" s="1327"/>
      <c r="PL3" s="1327"/>
      <c r="PM3" s="1327"/>
      <c r="PN3" s="1327"/>
      <c r="PO3" s="1327"/>
      <c r="PP3" s="1327"/>
      <c r="PQ3" s="1327"/>
      <c r="PR3" s="1327"/>
      <c r="PS3" s="1327"/>
      <c r="PT3" s="1329"/>
      <c r="PU3" s="1313" t="s">
        <v>146</v>
      </c>
      <c r="PV3" s="1314"/>
      <c r="PW3" s="1314"/>
      <c r="PX3" s="1314"/>
      <c r="PY3" s="1314"/>
      <c r="PZ3" s="1314"/>
      <c r="QA3" s="1314"/>
      <c r="QB3" s="1314"/>
      <c r="QC3" s="1314"/>
      <c r="QD3" s="1315"/>
      <c r="QF3" s="868"/>
      <c r="QG3" s="868"/>
      <c r="QH3" s="868"/>
      <c r="QI3" s="868"/>
      <c r="QJ3" s="868"/>
      <c r="QK3" s="868"/>
      <c r="QL3" s="868"/>
      <c r="QM3" s="868"/>
      <c r="QN3" s="868"/>
      <c r="QO3" s="868"/>
      <c r="QP3" s="868"/>
      <c r="QQ3" s="868"/>
      <c r="QR3" s="868"/>
      <c r="QS3" s="868"/>
      <c r="QT3" s="868"/>
      <c r="QU3" s="868"/>
      <c r="QV3" s="868"/>
      <c r="QW3" s="868"/>
      <c r="QX3" s="868"/>
      <c r="QY3" s="868"/>
      <c r="QZ3" s="868"/>
      <c r="RA3" s="868"/>
      <c r="RB3" s="868"/>
      <c r="RC3" s="868"/>
      <c r="RD3" s="868"/>
      <c r="RE3" s="868"/>
      <c r="RF3" s="868"/>
      <c r="RG3" s="868"/>
      <c r="RH3" s="868"/>
      <c r="RI3" s="868"/>
      <c r="RJ3" s="868"/>
      <c r="RK3" s="868"/>
      <c r="RL3" s="868"/>
      <c r="RM3" s="868"/>
      <c r="RN3" s="868"/>
      <c r="RO3" s="868"/>
      <c r="RP3" s="868"/>
      <c r="RQ3" s="868"/>
      <c r="RR3" s="868"/>
      <c r="RS3" s="868"/>
      <c r="RT3" s="868"/>
      <c r="RU3" s="868"/>
      <c r="RV3" s="868"/>
      <c r="RW3" s="868"/>
      <c r="RX3" s="868"/>
      <c r="RY3" s="868"/>
      <c r="RZ3" s="868"/>
      <c r="SA3" s="868"/>
      <c r="SB3" s="868"/>
      <c r="SC3" s="868"/>
      <c r="SD3" s="868"/>
      <c r="SE3" s="868"/>
      <c r="SF3" s="868"/>
      <c r="SJ3" s="134" t="s">
        <v>8289</v>
      </c>
      <c r="SK3" s="134" t="s">
        <v>8290</v>
      </c>
      <c r="SL3" s="134" t="s">
        <v>9215</v>
      </c>
      <c r="SM3" s="134" t="s">
        <v>169</v>
      </c>
      <c r="SN3" s="134" t="s">
        <v>9216</v>
      </c>
      <c r="SO3" s="134" t="s">
        <v>9217</v>
      </c>
      <c r="SP3" s="134" t="s">
        <v>9218</v>
      </c>
      <c r="SR3" s="134" t="s">
        <v>169</v>
      </c>
      <c r="SS3" s="134" t="s">
        <v>9216</v>
      </c>
      <c r="SU3" s="134" t="s">
        <v>169</v>
      </c>
      <c r="SV3" s="134" t="s">
        <v>9216</v>
      </c>
      <c r="SX3" s="134" t="s">
        <v>169</v>
      </c>
      <c r="SY3" s="134" t="s">
        <v>9216</v>
      </c>
    </row>
    <row r="4" spans="2:519" s="133" customFormat="1" ht="20.100000000000001" customHeight="1" x14ac:dyDescent="0.15">
      <c r="B4" s="1327"/>
      <c r="C4" s="1327"/>
      <c r="D4" s="1327"/>
      <c r="E4" s="1327"/>
      <c r="F4" s="1327"/>
      <c r="G4" s="1327"/>
      <c r="H4" s="1327"/>
      <c r="I4" s="1327"/>
      <c r="J4" s="1327"/>
      <c r="K4" s="1327"/>
      <c r="L4" s="1327"/>
      <c r="M4" s="1327"/>
      <c r="N4" s="1327"/>
      <c r="O4" s="1327"/>
      <c r="P4" s="1327"/>
      <c r="Q4" s="1327"/>
      <c r="R4" s="1327"/>
      <c r="S4" s="1327"/>
      <c r="T4" s="1327"/>
      <c r="U4" s="1327"/>
      <c r="V4" s="1327"/>
      <c r="W4" s="1327"/>
      <c r="X4" s="1327"/>
      <c r="Y4" s="1327"/>
      <c r="Z4" s="1327"/>
      <c r="AA4" s="1328" t="s">
        <v>8286</v>
      </c>
      <c r="AB4" s="1328"/>
      <c r="AC4" s="1328"/>
      <c r="AD4" s="1328"/>
      <c r="AE4" s="1328"/>
      <c r="AF4" s="1328"/>
      <c r="AG4" s="1328"/>
      <c r="AH4" s="1328"/>
      <c r="AI4" s="1328"/>
      <c r="AJ4" s="1328"/>
      <c r="AK4" s="1327"/>
      <c r="AL4" s="1327"/>
      <c r="AM4" s="1327"/>
      <c r="AN4" s="1327"/>
      <c r="AO4" s="1327"/>
      <c r="AP4" s="1327"/>
      <c r="AQ4" s="1327"/>
      <c r="AR4" s="1327"/>
      <c r="AS4" s="1327"/>
      <c r="AT4" s="1327"/>
      <c r="AU4" s="1327"/>
      <c r="AV4" s="1327"/>
      <c r="AW4" s="1327"/>
      <c r="AX4" s="1327"/>
      <c r="AY4" s="1327"/>
      <c r="AZ4" s="1327"/>
      <c r="BA4" s="1327"/>
      <c r="BB4" s="1327"/>
      <c r="BC4" s="1327"/>
      <c r="BD4" s="1327"/>
      <c r="BE4" s="1327"/>
      <c r="BF4" s="1327"/>
      <c r="BG4" s="1327"/>
      <c r="BH4" s="1327"/>
      <c r="BI4" s="1329"/>
      <c r="BJ4" s="1316" t="str">
        <f>Code!AF3</f>
        <v/>
      </c>
      <c r="BK4" s="1317"/>
      <c r="BL4" s="1317"/>
      <c r="BM4" s="1317"/>
      <c r="BN4" s="1317"/>
      <c r="BO4" s="1317"/>
      <c r="BP4" s="1317"/>
      <c r="BQ4" s="1317"/>
      <c r="BR4" s="1317"/>
      <c r="BS4" s="1318"/>
      <c r="BV4" s="868"/>
      <c r="BW4" s="868"/>
      <c r="BX4" s="868"/>
      <c r="BY4" s="868"/>
      <c r="BZ4" s="868"/>
      <c r="CA4" s="868"/>
      <c r="CB4" s="868"/>
      <c r="CC4" s="868"/>
      <c r="CD4" s="868"/>
      <c r="CE4" s="868"/>
      <c r="CF4" s="868"/>
      <c r="CG4" s="868"/>
      <c r="CH4" s="868"/>
      <c r="CI4" s="868"/>
      <c r="CJ4" s="868"/>
      <c r="CK4" s="868"/>
      <c r="CL4" s="868"/>
      <c r="CM4" s="868"/>
      <c r="CN4" s="868"/>
      <c r="CO4" s="868"/>
      <c r="CP4" s="868"/>
      <c r="CQ4" s="868"/>
      <c r="CR4" s="868"/>
      <c r="CS4" s="868"/>
      <c r="CT4" s="868"/>
      <c r="CU4" s="868"/>
      <c r="CV4" s="868"/>
      <c r="CW4" s="868"/>
      <c r="CX4" s="868"/>
      <c r="CY4" s="868"/>
      <c r="CZ4" s="868"/>
      <c r="DA4" s="868"/>
      <c r="DB4" s="868"/>
      <c r="DC4" s="868"/>
      <c r="DD4" s="868"/>
      <c r="DE4" s="868"/>
      <c r="DF4" s="868"/>
      <c r="DG4" s="868"/>
      <c r="DH4" s="868"/>
      <c r="DI4" s="868"/>
      <c r="DJ4" s="868"/>
      <c r="DK4" s="868"/>
      <c r="DL4" s="868"/>
      <c r="DM4" s="868"/>
      <c r="DN4" s="868"/>
      <c r="DO4" s="868"/>
      <c r="DP4" s="868"/>
      <c r="DQ4" s="869"/>
      <c r="DR4" s="869"/>
      <c r="DS4" s="869"/>
      <c r="DT4" s="869"/>
      <c r="DU4" s="869"/>
      <c r="DV4" s="869"/>
      <c r="DW4" s="869"/>
      <c r="DX4" s="869"/>
      <c r="DY4" s="869"/>
      <c r="DZ4" s="869"/>
      <c r="EA4" s="869"/>
      <c r="EB4" s="869"/>
      <c r="EC4" s="869"/>
      <c r="ED4" s="869"/>
      <c r="EE4" s="869"/>
      <c r="EF4" s="869"/>
      <c r="EG4" s="869"/>
      <c r="EH4" s="869"/>
      <c r="EI4" s="869"/>
      <c r="EJ4" s="869"/>
      <c r="EK4" s="869"/>
      <c r="EL4" s="869"/>
      <c r="EM4" s="869"/>
      <c r="EN4" s="869"/>
      <c r="EO4" s="869"/>
      <c r="EP4" s="869"/>
      <c r="EQ4" s="869"/>
      <c r="ER4" s="869"/>
      <c r="ES4" s="869"/>
      <c r="ET4" s="869"/>
      <c r="EU4" s="869"/>
      <c r="EV4" s="869"/>
      <c r="EW4" s="869"/>
      <c r="EX4" s="869"/>
      <c r="EY4" s="869"/>
      <c r="EZ4" s="869"/>
      <c r="FA4" s="869"/>
      <c r="FB4" s="869"/>
      <c r="FC4" s="869"/>
      <c r="FD4" s="869"/>
      <c r="FE4" s="869"/>
      <c r="FF4" s="869"/>
      <c r="FG4" s="869"/>
      <c r="FH4" s="869"/>
      <c r="FI4" s="869"/>
      <c r="FJ4" s="869"/>
      <c r="FK4" s="869"/>
      <c r="FL4" s="869"/>
      <c r="FM4" s="869"/>
      <c r="FN4" s="869"/>
      <c r="FP4" s="1327"/>
      <c r="FQ4" s="1327"/>
      <c r="FR4" s="1327"/>
      <c r="FS4" s="1327"/>
      <c r="FT4" s="1327"/>
      <c r="FU4" s="1327"/>
      <c r="FV4" s="1327"/>
      <c r="FW4" s="1327"/>
      <c r="FX4" s="1327"/>
      <c r="FY4" s="1327"/>
      <c r="FZ4" s="1328" t="s">
        <v>8286</v>
      </c>
      <c r="GA4" s="1328"/>
      <c r="GB4" s="1328"/>
      <c r="GC4" s="1328"/>
      <c r="GD4" s="1328"/>
      <c r="GE4" s="1328"/>
      <c r="GF4" s="1328"/>
      <c r="GG4" s="1328"/>
      <c r="GH4" s="1328"/>
      <c r="GI4" s="1328"/>
      <c r="GJ4" s="1327"/>
      <c r="GK4" s="1327"/>
      <c r="GL4" s="1327"/>
      <c r="GM4" s="1327"/>
      <c r="GN4" s="1327"/>
      <c r="GO4" s="1327"/>
      <c r="GP4" s="1327"/>
      <c r="GQ4" s="1327"/>
      <c r="GR4" s="1327"/>
      <c r="GS4" s="1327"/>
      <c r="GT4" s="1327"/>
      <c r="GU4" s="1327"/>
      <c r="GV4" s="1327"/>
      <c r="GW4" s="1327"/>
      <c r="GX4" s="1327"/>
      <c r="GY4" s="1327"/>
      <c r="GZ4" s="1327"/>
      <c r="HA4" s="1327"/>
      <c r="HB4" s="1327"/>
      <c r="HC4" s="1327"/>
      <c r="HD4" s="1327"/>
      <c r="HE4" s="1327"/>
      <c r="HF4" s="1327"/>
      <c r="HG4" s="1327"/>
      <c r="HH4" s="1329"/>
      <c r="HI4" s="1316" t="str">
        <f>Code!AK4</f>
        <v/>
      </c>
      <c r="HJ4" s="1317"/>
      <c r="HK4" s="1317"/>
      <c r="HL4" s="1317"/>
      <c r="HM4" s="1317"/>
      <c r="HN4" s="1317"/>
      <c r="HO4" s="1317"/>
      <c r="HP4" s="1317"/>
      <c r="HQ4" s="1317"/>
      <c r="HR4" s="1318"/>
      <c r="HT4" s="868"/>
      <c r="HU4" s="868"/>
      <c r="HV4" s="868"/>
      <c r="HW4" s="868"/>
      <c r="HX4" s="868"/>
      <c r="HY4" s="868"/>
      <c r="HZ4" s="868"/>
      <c r="IA4" s="868"/>
      <c r="IB4" s="868"/>
      <c r="IC4" s="868"/>
      <c r="ID4" s="868"/>
      <c r="IE4" s="868"/>
      <c r="IF4" s="868"/>
      <c r="IG4" s="868"/>
      <c r="IH4" s="868"/>
      <c r="II4" s="868"/>
      <c r="IJ4" s="868"/>
      <c r="IK4" s="868"/>
      <c r="IL4" s="868"/>
      <c r="IM4" s="868"/>
      <c r="IN4" s="868"/>
      <c r="IO4" s="868"/>
      <c r="IP4" s="868"/>
      <c r="IQ4" s="868"/>
      <c r="IR4" s="868"/>
      <c r="IS4" s="868"/>
      <c r="IT4" s="868"/>
      <c r="IU4" s="868"/>
      <c r="IV4" s="868"/>
      <c r="IW4" s="868"/>
      <c r="IX4" s="868"/>
      <c r="IY4" s="868"/>
      <c r="IZ4" s="868"/>
      <c r="JA4" s="868"/>
      <c r="JB4" s="868"/>
      <c r="JC4" s="868"/>
      <c r="JD4" s="868"/>
      <c r="JE4" s="868"/>
      <c r="JF4" s="868"/>
      <c r="JG4" s="868"/>
      <c r="JH4" s="868"/>
      <c r="JI4" s="868"/>
      <c r="JJ4" s="868"/>
      <c r="JK4" s="868"/>
      <c r="JL4" s="868"/>
      <c r="JM4" s="868"/>
      <c r="JN4" s="868"/>
      <c r="JO4" s="868"/>
      <c r="JP4" s="868"/>
      <c r="JQ4" s="868"/>
      <c r="JR4" s="868"/>
      <c r="JS4" s="868"/>
      <c r="JT4" s="868"/>
      <c r="JV4" s="1327"/>
      <c r="JW4" s="1327"/>
      <c r="JX4" s="1327"/>
      <c r="JY4" s="1327"/>
      <c r="JZ4" s="1327"/>
      <c r="KA4" s="1327"/>
      <c r="KB4" s="1327"/>
      <c r="KC4" s="1327"/>
      <c r="KD4" s="1327"/>
      <c r="KE4" s="1327"/>
      <c r="KF4" s="1328" t="s">
        <v>8286</v>
      </c>
      <c r="KG4" s="1328"/>
      <c r="KH4" s="1328"/>
      <c r="KI4" s="1328"/>
      <c r="KJ4" s="1328"/>
      <c r="KK4" s="1328"/>
      <c r="KL4" s="1328"/>
      <c r="KM4" s="1328"/>
      <c r="KN4" s="1328"/>
      <c r="KO4" s="1328"/>
      <c r="KP4" s="1327"/>
      <c r="KQ4" s="1327"/>
      <c r="KR4" s="1327"/>
      <c r="KS4" s="1327"/>
      <c r="KT4" s="1327"/>
      <c r="KU4" s="1327"/>
      <c r="KV4" s="1327"/>
      <c r="KW4" s="1327"/>
      <c r="KX4" s="1327"/>
      <c r="KY4" s="1327"/>
      <c r="KZ4" s="1327"/>
      <c r="LA4" s="1327"/>
      <c r="LB4" s="1327"/>
      <c r="LC4" s="1327"/>
      <c r="LD4" s="1327"/>
      <c r="LE4" s="1327"/>
      <c r="LF4" s="1327"/>
      <c r="LG4" s="1327"/>
      <c r="LH4" s="1327"/>
      <c r="LI4" s="1327"/>
      <c r="LJ4" s="1327"/>
      <c r="LK4" s="1327"/>
      <c r="LL4" s="1327"/>
      <c r="LM4" s="1327"/>
      <c r="LN4" s="1329"/>
      <c r="LO4" s="1319" t="str">
        <f>Code!AP5</f>
        <v/>
      </c>
      <c r="LP4" s="1320"/>
      <c r="LQ4" s="1320"/>
      <c r="LR4" s="1320"/>
      <c r="LS4" s="1320"/>
      <c r="LT4" s="1320"/>
      <c r="LU4" s="1320"/>
      <c r="LV4" s="1320"/>
      <c r="LW4" s="1320"/>
      <c r="LX4" s="1321"/>
      <c r="LZ4" s="868"/>
      <c r="MA4" s="868"/>
      <c r="MB4" s="868"/>
      <c r="MC4" s="868"/>
      <c r="MD4" s="868"/>
      <c r="ME4" s="868"/>
      <c r="MF4" s="868"/>
      <c r="MG4" s="868"/>
      <c r="MH4" s="868"/>
      <c r="MI4" s="868"/>
      <c r="MJ4" s="868"/>
      <c r="MK4" s="868"/>
      <c r="ML4" s="868"/>
      <c r="MM4" s="868"/>
      <c r="MN4" s="868"/>
      <c r="MO4" s="868"/>
      <c r="MP4" s="868"/>
      <c r="MQ4" s="868"/>
      <c r="MR4" s="868"/>
      <c r="MS4" s="868"/>
      <c r="MT4" s="868"/>
      <c r="MU4" s="868"/>
      <c r="MV4" s="868"/>
      <c r="MW4" s="868"/>
      <c r="MX4" s="868"/>
      <c r="MY4" s="868"/>
      <c r="MZ4" s="868"/>
      <c r="NA4" s="868"/>
      <c r="NB4" s="868"/>
      <c r="NC4" s="868"/>
      <c r="ND4" s="868"/>
      <c r="NE4" s="868"/>
      <c r="NF4" s="868"/>
      <c r="NG4" s="868"/>
      <c r="NH4" s="868"/>
      <c r="NI4" s="868"/>
      <c r="NJ4" s="868"/>
      <c r="NK4" s="868"/>
      <c r="NL4" s="868"/>
      <c r="NM4" s="868"/>
      <c r="NN4" s="868"/>
      <c r="NO4" s="868"/>
      <c r="NP4" s="868"/>
      <c r="NQ4" s="868"/>
      <c r="NR4" s="868"/>
      <c r="NS4" s="868"/>
      <c r="NT4" s="868"/>
      <c r="NU4" s="868"/>
      <c r="NV4" s="868"/>
      <c r="NW4" s="868"/>
      <c r="NX4" s="868"/>
      <c r="NY4" s="868"/>
      <c r="NZ4" s="868"/>
      <c r="OB4" s="1327"/>
      <c r="OC4" s="1327"/>
      <c r="OD4" s="1327"/>
      <c r="OE4" s="1327"/>
      <c r="OF4" s="1327"/>
      <c r="OG4" s="1327"/>
      <c r="OH4" s="1327"/>
      <c r="OI4" s="1327"/>
      <c r="OJ4" s="1327"/>
      <c r="OK4" s="1327"/>
      <c r="OL4" s="1328" t="s">
        <v>8286</v>
      </c>
      <c r="OM4" s="1328"/>
      <c r="ON4" s="1328"/>
      <c r="OO4" s="1328"/>
      <c r="OP4" s="1328"/>
      <c r="OQ4" s="1328"/>
      <c r="OR4" s="1328"/>
      <c r="OS4" s="1328"/>
      <c r="OT4" s="1328"/>
      <c r="OU4" s="1328"/>
      <c r="OV4" s="1327"/>
      <c r="OW4" s="1327"/>
      <c r="OX4" s="1327"/>
      <c r="OY4" s="1327"/>
      <c r="OZ4" s="1327"/>
      <c r="PA4" s="1327"/>
      <c r="PB4" s="1327"/>
      <c r="PC4" s="1327"/>
      <c r="PD4" s="1327"/>
      <c r="PE4" s="1327"/>
      <c r="PF4" s="1327"/>
      <c r="PG4" s="1327"/>
      <c r="PH4" s="1327"/>
      <c r="PI4" s="1327"/>
      <c r="PJ4" s="1327"/>
      <c r="PK4" s="1327"/>
      <c r="PL4" s="1327"/>
      <c r="PM4" s="1327"/>
      <c r="PN4" s="1327"/>
      <c r="PO4" s="1327"/>
      <c r="PP4" s="1327"/>
      <c r="PQ4" s="1327"/>
      <c r="PR4" s="1327"/>
      <c r="PS4" s="1327"/>
      <c r="PT4" s="1329"/>
      <c r="PU4" s="1319" t="str">
        <f>Code!AU6</f>
        <v/>
      </c>
      <c r="PV4" s="1320"/>
      <c r="PW4" s="1320"/>
      <c r="PX4" s="1320"/>
      <c r="PY4" s="1320"/>
      <c r="PZ4" s="1320"/>
      <c r="QA4" s="1320"/>
      <c r="QB4" s="1320"/>
      <c r="QC4" s="1320"/>
      <c r="QD4" s="1321"/>
      <c r="QF4" s="868"/>
      <c r="QG4" s="868"/>
      <c r="QH4" s="868"/>
      <c r="QI4" s="868"/>
      <c r="QJ4" s="868"/>
      <c r="QK4" s="868"/>
      <c r="QL4" s="868"/>
      <c r="QM4" s="868"/>
      <c r="QN4" s="868"/>
      <c r="QO4" s="868"/>
      <c r="QP4" s="868"/>
      <c r="QQ4" s="868"/>
      <c r="QR4" s="868"/>
      <c r="QS4" s="868"/>
      <c r="QT4" s="868"/>
      <c r="QU4" s="868"/>
      <c r="QV4" s="868"/>
      <c r="QW4" s="868"/>
      <c r="QX4" s="868"/>
      <c r="QY4" s="868"/>
      <c r="QZ4" s="868"/>
      <c r="RA4" s="868"/>
      <c r="RB4" s="868"/>
      <c r="RC4" s="868"/>
      <c r="RD4" s="868"/>
      <c r="RE4" s="868"/>
      <c r="RF4" s="868"/>
      <c r="RG4" s="868"/>
      <c r="RH4" s="868"/>
      <c r="RI4" s="868"/>
      <c r="RJ4" s="868"/>
      <c r="RK4" s="868"/>
      <c r="RL4" s="868"/>
      <c r="RM4" s="868"/>
      <c r="RN4" s="868"/>
      <c r="RO4" s="868"/>
      <c r="RP4" s="868"/>
      <c r="RQ4" s="868"/>
      <c r="RR4" s="868"/>
      <c r="RS4" s="868"/>
      <c r="RT4" s="868"/>
      <c r="RU4" s="868"/>
      <c r="RV4" s="868"/>
      <c r="RW4" s="868"/>
      <c r="RX4" s="868"/>
      <c r="RY4" s="868"/>
      <c r="RZ4" s="868"/>
      <c r="SA4" s="868"/>
      <c r="SB4" s="868"/>
      <c r="SC4" s="868"/>
      <c r="SD4" s="868"/>
      <c r="SE4" s="868"/>
      <c r="SF4" s="868"/>
      <c r="SJ4" s="135"/>
      <c r="SK4" s="135"/>
      <c r="SL4" s="135"/>
      <c r="SM4" s="135"/>
      <c r="SN4" s="135"/>
      <c r="SO4" s="135"/>
      <c r="SP4" s="135"/>
      <c r="SR4" s="135"/>
      <c r="SS4" s="135"/>
      <c r="SU4" s="135"/>
      <c r="SV4" s="135"/>
      <c r="SX4" s="135"/>
      <c r="SY4" s="135"/>
    </row>
    <row r="5" spans="2:519" s="133" customFormat="1" ht="6.95" customHeight="1" x14ac:dyDescent="0.15"/>
    <row r="6" spans="2:519" ht="6.95" customHeight="1" x14ac:dyDescent="0.15"/>
    <row r="7" spans="2:519" s="2" customFormat="1" ht="6.95" customHeight="1" x14ac:dyDescent="0.15">
      <c r="B7" s="843" t="s">
        <v>87</v>
      </c>
      <c r="C7" s="843"/>
      <c r="D7" s="843"/>
      <c r="E7" s="843"/>
      <c r="F7" s="843"/>
      <c r="G7" s="843"/>
      <c r="H7" s="843"/>
      <c r="I7" s="843"/>
      <c r="J7" s="843"/>
      <c r="K7" s="843"/>
      <c r="L7" s="843"/>
      <c r="M7" s="843"/>
      <c r="N7" s="843"/>
      <c r="O7" s="843"/>
      <c r="S7" s="863" t="s">
        <v>9259</v>
      </c>
      <c r="T7" s="864"/>
      <c r="U7" s="864"/>
      <c r="V7" s="864"/>
      <c r="W7" s="864"/>
      <c r="X7" s="864"/>
      <c r="Y7" s="864"/>
      <c r="Z7" s="864"/>
      <c r="AA7" s="864"/>
      <c r="AB7" s="864"/>
      <c r="AC7" s="864"/>
      <c r="AD7" s="864"/>
      <c r="AE7" s="864"/>
      <c r="AF7" s="864"/>
      <c r="AG7" s="864"/>
      <c r="AH7" s="864"/>
      <c r="AI7" s="864"/>
      <c r="AJ7" s="864"/>
      <c r="AK7" s="865"/>
      <c r="AL7" s="865"/>
      <c r="AM7" s="865"/>
      <c r="AN7" s="865"/>
      <c r="AO7" s="865"/>
      <c r="AP7" s="865"/>
      <c r="AQ7" s="865"/>
      <c r="AR7" s="865"/>
      <c r="AS7" s="865"/>
      <c r="AT7" s="865"/>
      <c r="FO7" s="734"/>
      <c r="FP7" s="843" t="s">
        <v>121</v>
      </c>
      <c r="FQ7" s="843"/>
      <c r="FR7" s="843"/>
      <c r="FS7" s="843"/>
      <c r="FT7" s="843"/>
      <c r="FU7" s="843"/>
      <c r="FV7" s="843"/>
      <c r="FW7" s="843"/>
      <c r="FX7" s="843"/>
      <c r="FY7" s="843"/>
      <c r="FZ7" s="843"/>
      <c r="GA7" s="843"/>
      <c r="GB7" s="843"/>
      <c r="GC7" s="843"/>
      <c r="GD7" s="1022">
        <v>2</v>
      </c>
      <c r="GE7" s="1022"/>
      <c r="GF7" s="1022"/>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JU7" s="734"/>
      <c r="JV7" s="843" t="s">
        <v>121</v>
      </c>
      <c r="JW7" s="843"/>
      <c r="JX7" s="843"/>
      <c r="JY7" s="843"/>
      <c r="JZ7" s="843"/>
      <c r="KA7" s="843"/>
      <c r="KB7" s="843"/>
      <c r="KC7" s="843"/>
      <c r="KD7" s="843"/>
      <c r="KE7" s="843"/>
      <c r="KF7" s="843"/>
      <c r="KG7" s="843"/>
      <c r="KH7" s="843"/>
      <c r="KI7" s="843"/>
      <c r="KJ7" s="1022">
        <v>3</v>
      </c>
      <c r="KK7" s="1022"/>
      <c r="KL7" s="1022"/>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OA7" s="734"/>
      <c r="OB7" s="843" t="s">
        <v>121</v>
      </c>
      <c r="OC7" s="843"/>
      <c r="OD7" s="843"/>
      <c r="OE7" s="843"/>
      <c r="OF7" s="843"/>
      <c r="OG7" s="843"/>
      <c r="OH7" s="843"/>
      <c r="OI7" s="843"/>
      <c r="OJ7" s="843"/>
      <c r="OK7" s="843"/>
      <c r="OL7" s="843"/>
      <c r="OM7" s="843"/>
      <c r="ON7" s="843"/>
      <c r="OO7" s="843"/>
      <c r="OP7" s="1022">
        <v>4</v>
      </c>
      <c r="OQ7" s="1022"/>
      <c r="OR7" s="1022"/>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SG7" s="734"/>
    </row>
    <row r="8" spans="2:519" s="2" customFormat="1" ht="6.95" customHeight="1" x14ac:dyDescent="0.15">
      <c r="B8" s="843"/>
      <c r="C8" s="843"/>
      <c r="D8" s="843"/>
      <c r="E8" s="843"/>
      <c r="F8" s="843"/>
      <c r="G8" s="843"/>
      <c r="H8" s="843"/>
      <c r="I8" s="843"/>
      <c r="J8" s="843"/>
      <c r="K8" s="843"/>
      <c r="L8" s="843"/>
      <c r="M8" s="843"/>
      <c r="N8" s="843"/>
      <c r="O8" s="843"/>
      <c r="S8" s="864"/>
      <c r="T8" s="864"/>
      <c r="U8" s="864"/>
      <c r="V8" s="864"/>
      <c r="W8" s="864"/>
      <c r="X8" s="864"/>
      <c r="Y8" s="864"/>
      <c r="Z8" s="864"/>
      <c r="AA8" s="864"/>
      <c r="AB8" s="864"/>
      <c r="AC8" s="864"/>
      <c r="AD8" s="864"/>
      <c r="AE8" s="864"/>
      <c r="AF8" s="864"/>
      <c r="AG8" s="864"/>
      <c r="AH8" s="864"/>
      <c r="AI8" s="864"/>
      <c r="AJ8" s="864"/>
      <c r="AK8" s="865"/>
      <c r="AL8" s="865"/>
      <c r="AM8" s="865"/>
      <c r="AN8" s="865"/>
      <c r="AO8" s="865"/>
      <c r="AP8" s="865"/>
      <c r="AQ8" s="865"/>
      <c r="AR8" s="865"/>
      <c r="AS8" s="865"/>
      <c r="AT8" s="865"/>
      <c r="AU8" s="3" t="s">
        <v>0</v>
      </c>
      <c r="AV8" s="3" t="s">
        <v>0</v>
      </c>
      <c r="AW8" s="3" t="s">
        <v>0</v>
      </c>
      <c r="AX8" s="3" t="s">
        <v>0</v>
      </c>
      <c r="AY8" s="3" t="s">
        <v>0</v>
      </c>
      <c r="AZ8" s="3"/>
      <c r="BA8" s="3"/>
      <c r="BB8" s="3"/>
      <c r="BC8" s="3" t="s">
        <v>0</v>
      </c>
      <c r="BD8" s="3" t="s">
        <v>0</v>
      </c>
      <c r="BE8" s="3" t="s">
        <v>0</v>
      </c>
      <c r="BF8" s="3"/>
      <c r="BG8" s="3" t="s">
        <v>0</v>
      </c>
      <c r="BH8" s="3" t="s">
        <v>0</v>
      </c>
      <c r="BI8" s="3" t="s">
        <v>0</v>
      </c>
      <c r="BJ8" s="3"/>
      <c r="BK8" s="3"/>
      <c r="BL8" s="3" t="s">
        <v>0</v>
      </c>
      <c r="BM8" s="3"/>
      <c r="BN8" s="3" t="s">
        <v>0</v>
      </c>
      <c r="BO8" s="3"/>
      <c r="BP8" s="3" t="s">
        <v>0</v>
      </c>
      <c r="BQ8" s="3"/>
      <c r="BR8" s="3"/>
      <c r="BS8" s="3" t="s">
        <v>0</v>
      </c>
      <c r="BT8" s="3"/>
      <c r="BU8" s="3" t="s">
        <v>0</v>
      </c>
      <c r="BV8" s="3"/>
      <c r="BW8" s="3" t="s">
        <v>0</v>
      </c>
      <c r="BX8" s="3" t="s">
        <v>0</v>
      </c>
      <c r="BY8" s="3" t="s">
        <v>0</v>
      </c>
      <c r="BZ8" s="3" t="s">
        <v>0</v>
      </c>
      <c r="CA8" s="3" t="s">
        <v>0</v>
      </c>
      <c r="CB8" s="3" t="s">
        <v>0</v>
      </c>
      <c r="CC8" s="3"/>
      <c r="CD8" s="3" t="s">
        <v>0</v>
      </c>
      <c r="CE8" s="3" t="s">
        <v>0</v>
      </c>
      <c r="CF8" s="3" t="s">
        <v>0</v>
      </c>
      <c r="CG8" s="3"/>
      <c r="CH8" s="3" t="s">
        <v>0</v>
      </c>
      <c r="DQ8" s="4"/>
      <c r="EV8" s="3" t="s">
        <v>0</v>
      </c>
      <c r="EW8" s="3"/>
      <c r="EX8" s="3"/>
      <c r="FO8" s="734"/>
      <c r="FP8" s="843"/>
      <c r="FQ8" s="843"/>
      <c r="FR8" s="843"/>
      <c r="FS8" s="843"/>
      <c r="FT8" s="843"/>
      <c r="FU8" s="843"/>
      <c r="FV8" s="843"/>
      <c r="FW8" s="843"/>
      <c r="FX8" s="843"/>
      <c r="FY8" s="843"/>
      <c r="FZ8" s="843"/>
      <c r="GA8" s="843"/>
      <c r="GB8" s="843"/>
      <c r="GC8" s="843"/>
      <c r="GD8" s="1022"/>
      <c r="GE8" s="1022"/>
      <c r="GF8" s="1022"/>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JU8" s="734"/>
      <c r="JV8" s="843"/>
      <c r="JW8" s="843"/>
      <c r="JX8" s="843"/>
      <c r="JY8" s="843"/>
      <c r="JZ8" s="843"/>
      <c r="KA8" s="843"/>
      <c r="KB8" s="843"/>
      <c r="KC8" s="843"/>
      <c r="KD8" s="843"/>
      <c r="KE8" s="843"/>
      <c r="KF8" s="843"/>
      <c r="KG8" s="843"/>
      <c r="KH8" s="843"/>
      <c r="KI8" s="843"/>
      <c r="KJ8" s="1022"/>
      <c r="KK8" s="1022"/>
      <c r="KL8" s="1022"/>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OA8" s="734"/>
      <c r="OB8" s="843"/>
      <c r="OC8" s="843"/>
      <c r="OD8" s="843"/>
      <c r="OE8" s="843"/>
      <c r="OF8" s="843"/>
      <c r="OG8" s="843"/>
      <c r="OH8" s="843"/>
      <c r="OI8" s="843"/>
      <c r="OJ8" s="843"/>
      <c r="OK8" s="843"/>
      <c r="OL8" s="843"/>
      <c r="OM8" s="843"/>
      <c r="ON8" s="843"/>
      <c r="OO8" s="843"/>
      <c r="OP8" s="1022"/>
      <c r="OQ8" s="1022"/>
      <c r="OR8" s="1022"/>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SG8" s="734"/>
    </row>
    <row r="9" spans="2:519" s="2" customFormat="1" ht="6.95" customHeight="1" x14ac:dyDescent="0.2">
      <c r="B9" s="843"/>
      <c r="C9" s="843"/>
      <c r="D9" s="843"/>
      <c r="E9" s="843"/>
      <c r="F9" s="843"/>
      <c r="G9" s="843"/>
      <c r="H9" s="843"/>
      <c r="I9" s="843"/>
      <c r="J9" s="843"/>
      <c r="K9" s="843"/>
      <c r="L9" s="843"/>
      <c r="M9" s="843"/>
      <c r="N9" s="843"/>
      <c r="O9" s="843"/>
      <c r="S9" s="1264" t="s">
        <v>1</v>
      </c>
      <c r="T9" s="1265"/>
      <c r="U9" s="1265"/>
      <c r="V9" s="1265"/>
      <c r="W9" s="1265"/>
      <c r="X9" s="1265"/>
      <c r="Y9" s="1265"/>
      <c r="Z9" s="1265"/>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6"/>
      <c r="CB9" s="5"/>
      <c r="CD9" s="811" t="s">
        <v>2</v>
      </c>
      <c r="CE9" s="812"/>
      <c r="CF9" s="812"/>
      <c r="CG9" s="812"/>
      <c r="CH9" s="812"/>
      <c r="CI9" s="812"/>
      <c r="CJ9" s="812"/>
      <c r="CK9" s="812"/>
      <c r="CL9" s="812"/>
      <c r="CM9" s="812"/>
      <c r="CN9" s="812"/>
      <c r="CO9" s="812"/>
      <c r="CP9" s="812"/>
      <c r="CQ9" s="812"/>
      <c r="CR9" s="812"/>
      <c r="CS9" s="812"/>
      <c r="CT9" s="812"/>
      <c r="CU9" s="813"/>
      <c r="CV9" s="1225"/>
      <c r="CW9" s="844" t="s">
        <v>9260</v>
      </c>
      <c r="CX9" s="844"/>
      <c r="CY9" s="844"/>
      <c r="CZ9" s="844"/>
      <c r="DA9" s="844"/>
      <c r="DB9" s="844"/>
      <c r="DC9" s="844"/>
      <c r="DD9" s="844"/>
      <c r="DE9" s="844"/>
      <c r="DF9" s="844"/>
      <c r="DG9" s="844"/>
      <c r="DH9" s="844"/>
      <c r="DI9" s="844"/>
      <c r="DJ9" s="844"/>
      <c r="DK9" s="844"/>
      <c r="DL9" s="844"/>
      <c r="DM9" s="844"/>
      <c r="DN9" s="844"/>
      <c r="DO9" s="844"/>
      <c r="DP9" s="844"/>
      <c r="DQ9" s="844"/>
      <c r="DR9" s="844"/>
      <c r="DS9" s="844"/>
      <c r="DT9" s="844"/>
      <c r="DU9" s="844"/>
      <c r="DV9" s="844"/>
      <c r="DW9" s="844"/>
      <c r="DX9" s="844"/>
      <c r="DY9" s="844"/>
      <c r="DZ9" s="844"/>
      <c r="EA9" s="844"/>
      <c r="EB9" s="844"/>
      <c r="EC9" s="844"/>
      <c r="ED9" s="844"/>
      <c r="EE9" s="844"/>
      <c r="EF9" s="844"/>
      <c r="EG9" s="844"/>
      <c r="EH9" s="844"/>
      <c r="EI9" s="844"/>
      <c r="EJ9" s="883" t="s">
        <v>0</v>
      </c>
      <c r="FD9" s="1238"/>
      <c r="FE9" s="1239"/>
      <c r="FF9" s="1239"/>
      <c r="FG9" s="1239"/>
      <c r="FH9" s="1239"/>
      <c r="FI9" s="1239"/>
      <c r="FJ9" s="1239"/>
      <c r="FK9" s="1239"/>
      <c r="FL9" s="1239"/>
      <c r="FM9" s="1239"/>
      <c r="FN9" s="1239"/>
      <c r="FO9" s="734"/>
      <c r="FP9" s="843"/>
      <c r="FQ9" s="843"/>
      <c r="FR9" s="843"/>
      <c r="FS9" s="843"/>
      <c r="FT9" s="843"/>
      <c r="FU9" s="843"/>
      <c r="FV9" s="843"/>
      <c r="FW9" s="843"/>
      <c r="FX9" s="843"/>
      <c r="FY9" s="843"/>
      <c r="FZ9" s="843"/>
      <c r="GA9" s="843"/>
      <c r="GB9" s="843"/>
      <c r="GC9" s="843"/>
      <c r="GD9" s="1022"/>
      <c r="GE9" s="1022"/>
      <c r="GF9" s="1022"/>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R9" s="811" t="s">
        <v>120</v>
      </c>
      <c r="IS9" s="812"/>
      <c r="IT9" s="812"/>
      <c r="IU9" s="812"/>
      <c r="IV9" s="812"/>
      <c r="IW9" s="812"/>
      <c r="IX9" s="812"/>
      <c r="IY9" s="812"/>
      <c r="IZ9" s="812"/>
      <c r="JA9" s="812"/>
      <c r="JB9" s="812"/>
      <c r="JC9" s="812"/>
      <c r="JD9" s="812"/>
      <c r="JE9" s="812"/>
      <c r="JF9" s="812"/>
      <c r="JG9" s="812"/>
      <c r="JH9" s="812"/>
      <c r="JI9" s="813"/>
      <c r="JU9" s="734"/>
      <c r="JV9" s="843"/>
      <c r="JW9" s="843"/>
      <c r="JX9" s="843"/>
      <c r="JY9" s="843"/>
      <c r="JZ9" s="843"/>
      <c r="KA9" s="843"/>
      <c r="KB9" s="843"/>
      <c r="KC9" s="843"/>
      <c r="KD9" s="843"/>
      <c r="KE9" s="843"/>
      <c r="KF9" s="843"/>
      <c r="KG9" s="843"/>
      <c r="KH9" s="843"/>
      <c r="KI9" s="843"/>
      <c r="KJ9" s="1022"/>
      <c r="KK9" s="1022"/>
      <c r="KL9" s="1022"/>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X9" s="811" t="s">
        <v>2</v>
      </c>
      <c r="MY9" s="812"/>
      <c r="MZ9" s="812"/>
      <c r="NA9" s="812"/>
      <c r="NB9" s="812"/>
      <c r="NC9" s="812"/>
      <c r="ND9" s="812"/>
      <c r="NE9" s="812"/>
      <c r="NF9" s="812"/>
      <c r="NG9" s="812"/>
      <c r="NH9" s="812"/>
      <c r="NI9" s="812"/>
      <c r="NJ9" s="812"/>
      <c r="NK9" s="812"/>
      <c r="NL9" s="812"/>
      <c r="NM9" s="812"/>
      <c r="NN9" s="812"/>
      <c r="NO9" s="813"/>
      <c r="OA9" s="734"/>
      <c r="OB9" s="843"/>
      <c r="OC9" s="843"/>
      <c r="OD9" s="843"/>
      <c r="OE9" s="843"/>
      <c r="OF9" s="843"/>
      <c r="OG9" s="843"/>
      <c r="OH9" s="843"/>
      <c r="OI9" s="843"/>
      <c r="OJ9" s="843"/>
      <c r="OK9" s="843"/>
      <c r="OL9" s="843"/>
      <c r="OM9" s="843"/>
      <c r="ON9" s="843"/>
      <c r="OO9" s="843"/>
      <c r="OP9" s="1022"/>
      <c r="OQ9" s="1022"/>
      <c r="OR9" s="1022"/>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D9" s="811" t="s">
        <v>2</v>
      </c>
      <c r="RE9" s="812"/>
      <c r="RF9" s="812"/>
      <c r="RG9" s="812"/>
      <c r="RH9" s="812"/>
      <c r="RI9" s="812"/>
      <c r="RJ9" s="812"/>
      <c r="RK9" s="812"/>
      <c r="RL9" s="812"/>
      <c r="RM9" s="812"/>
      <c r="RN9" s="812"/>
      <c r="RO9" s="812"/>
      <c r="RP9" s="812"/>
      <c r="RQ9" s="812"/>
      <c r="RR9" s="812"/>
      <c r="RS9" s="812"/>
      <c r="RT9" s="812"/>
      <c r="RU9" s="813"/>
      <c r="SG9" s="734"/>
    </row>
    <row r="10" spans="2:519" s="2" customFormat="1" ht="6.95" customHeight="1" x14ac:dyDescent="0.2">
      <c r="B10" s="843"/>
      <c r="C10" s="843"/>
      <c r="D10" s="843"/>
      <c r="E10" s="843"/>
      <c r="F10" s="843"/>
      <c r="G10" s="843"/>
      <c r="H10" s="843"/>
      <c r="I10" s="843"/>
      <c r="J10" s="843"/>
      <c r="K10" s="843"/>
      <c r="L10" s="843"/>
      <c r="M10" s="843"/>
      <c r="N10" s="843"/>
      <c r="O10" s="843"/>
      <c r="S10" s="1267"/>
      <c r="T10" s="1268"/>
      <c r="U10" s="1268"/>
      <c r="V10" s="1268"/>
      <c r="W10" s="1268"/>
      <c r="X10" s="1268"/>
      <c r="Y10" s="1268"/>
      <c r="Z10" s="1268"/>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9"/>
      <c r="CB10" s="5"/>
      <c r="CD10" s="814"/>
      <c r="CE10" s="815"/>
      <c r="CF10" s="815"/>
      <c r="CG10" s="815"/>
      <c r="CH10" s="815"/>
      <c r="CI10" s="815"/>
      <c r="CJ10" s="815"/>
      <c r="CK10" s="815"/>
      <c r="CL10" s="815"/>
      <c r="CM10" s="815"/>
      <c r="CN10" s="815"/>
      <c r="CO10" s="815"/>
      <c r="CP10" s="815"/>
      <c r="CQ10" s="815"/>
      <c r="CR10" s="815"/>
      <c r="CS10" s="815"/>
      <c r="CT10" s="815"/>
      <c r="CU10" s="816"/>
      <c r="CV10" s="1226"/>
      <c r="CW10" s="845"/>
      <c r="CX10" s="845"/>
      <c r="CY10" s="845"/>
      <c r="CZ10" s="845"/>
      <c r="DA10" s="845"/>
      <c r="DB10" s="845"/>
      <c r="DC10" s="845"/>
      <c r="DD10" s="845"/>
      <c r="DE10" s="845"/>
      <c r="DF10" s="845"/>
      <c r="DG10" s="845"/>
      <c r="DH10" s="845"/>
      <c r="DI10" s="845"/>
      <c r="DJ10" s="845"/>
      <c r="DK10" s="845"/>
      <c r="DL10" s="845"/>
      <c r="DM10" s="845"/>
      <c r="DN10" s="845"/>
      <c r="DO10" s="845"/>
      <c r="DP10" s="845"/>
      <c r="DQ10" s="845"/>
      <c r="DR10" s="845"/>
      <c r="DS10" s="845"/>
      <c r="DT10" s="845"/>
      <c r="DU10" s="845"/>
      <c r="DV10" s="845"/>
      <c r="DW10" s="845"/>
      <c r="DX10" s="845"/>
      <c r="DY10" s="845"/>
      <c r="DZ10" s="845"/>
      <c r="EA10" s="845"/>
      <c r="EB10" s="845"/>
      <c r="EC10" s="845"/>
      <c r="ED10" s="845"/>
      <c r="EE10" s="845"/>
      <c r="EF10" s="845"/>
      <c r="EG10" s="845"/>
      <c r="EH10" s="845"/>
      <c r="EI10" s="845"/>
      <c r="EJ10" s="884"/>
      <c r="FD10" s="1238"/>
      <c r="FE10" s="1239"/>
      <c r="FF10" s="1239"/>
      <c r="FG10" s="1239"/>
      <c r="FH10" s="1239"/>
      <c r="FI10" s="1239"/>
      <c r="FJ10" s="1239"/>
      <c r="FK10" s="1239"/>
      <c r="FL10" s="1239"/>
      <c r="FM10" s="1239"/>
      <c r="FN10" s="1239"/>
      <c r="FO10" s="734"/>
      <c r="FP10" s="843"/>
      <c r="FQ10" s="843"/>
      <c r="FR10" s="843"/>
      <c r="FS10" s="843"/>
      <c r="FT10" s="843"/>
      <c r="FU10" s="843"/>
      <c r="FV10" s="843"/>
      <c r="FW10" s="843"/>
      <c r="FX10" s="843"/>
      <c r="FY10" s="843"/>
      <c r="FZ10" s="843"/>
      <c r="GA10" s="843"/>
      <c r="GB10" s="843"/>
      <c r="GC10" s="843"/>
      <c r="GD10" s="1022"/>
      <c r="GE10" s="1022"/>
      <c r="GF10" s="1022"/>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R10" s="814"/>
      <c r="IS10" s="815"/>
      <c r="IT10" s="815"/>
      <c r="IU10" s="815"/>
      <c r="IV10" s="815"/>
      <c r="IW10" s="815"/>
      <c r="IX10" s="815"/>
      <c r="IY10" s="815"/>
      <c r="IZ10" s="815"/>
      <c r="JA10" s="815"/>
      <c r="JB10" s="815"/>
      <c r="JC10" s="815"/>
      <c r="JD10" s="815"/>
      <c r="JE10" s="815"/>
      <c r="JF10" s="815"/>
      <c r="JG10" s="815"/>
      <c r="JH10" s="815"/>
      <c r="JI10" s="816"/>
      <c r="JU10" s="734"/>
      <c r="JV10" s="843"/>
      <c r="JW10" s="843"/>
      <c r="JX10" s="843"/>
      <c r="JY10" s="843"/>
      <c r="JZ10" s="843"/>
      <c r="KA10" s="843"/>
      <c r="KB10" s="843"/>
      <c r="KC10" s="843"/>
      <c r="KD10" s="843"/>
      <c r="KE10" s="843"/>
      <c r="KF10" s="843"/>
      <c r="KG10" s="843"/>
      <c r="KH10" s="843"/>
      <c r="KI10" s="843"/>
      <c r="KJ10" s="1022"/>
      <c r="KK10" s="1022"/>
      <c r="KL10" s="1022"/>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X10" s="814"/>
      <c r="MY10" s="815"/>
      <c r="MZ10" s="815"/>
      <c r="NA10" s="815"/>
      <c r="NB10" s="815"/>
      <c r="NC10" s="815"/>
      <c r="ND10" s="815"/>
      <c r="NE10" s="815"/>
      <c r="NF10" s="815"/>
      <c r="NG10" s="815"/>
      <c r="NH10" s="815"/>
      <c r="NI10" s="815"/>
      <c r="NJ10" s="815"/>
      <c r="NK10" s="815"/>
      <c r="NL10" s="815"/>
      <c r="NM10" s="815"/>
      <c r="NN10" s="815"/>
      <c r="NO10" s="816"/>
      <c r="OA10" s="734"/>
      <c r="OB10" s="843"/>
      <c r="OC10" s="843"/>
      <c r="OD10" s="843"/>
      <c r="OE10" s="843"/>
      <c r="OF10" s="843"/>
      <c r="OG10" s="843"/>
      <c r="OH10" s="843"/>
      <c r="OI10" s="843"/>
      <c r="OJ10" s="843"/>
      <c r="OK10" s="843"/>
      <c r="OL10" s="843"/>
      <c r="OM10" s="843"/>
      <c r="ON10" s="843"/>
      <c r="OO10" s="843"/>
      <c r="OP10" s="1022"/>
      <c r="OQ10" s="1022"/>
      <c r="OR10" s="1022"/>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D10" s="814"/>
      <c r="RE10" s="815"/>
      <c r="RF10" s="815"/>
      <c r="RG10" s="815"/>
      <c r="RH10" s="815"/>
      <c r="RI10" s="815"/>
      <c r="RJ10" s="815"/>
      <c r="RK10" s="815"/>
      <c r="RL10" s="815"/>
      <c r="RM10" s="815"/>
      <c r="RN10" s="815"/>
      <c r="RO10" s="815"/>
      <c r="RP10" s="815"/>
      <c r="RQ10" s="815"/>
      <c r="RR10" s="815"/>
      <c r="RS10" s="815"/>
      <c r="RT10" s="815"/>
      <c r="RU10" s="816"/>
      <c r="SG10" s="734"/>
    </row>
    <row r="11" spans="2:519" s="2" customFormat="1" ht="6.95" customHeight="1" x14ac:dyDescent="0.2">
      <c r="B11" s="1"/>
      <c r="C11" s="1"/>
      <c r="D11" s="1"/>
      <c r="E11" s="1"/>
      <c r="F11" s="1"/>
      <c r="G11" s="1"/>
      <c r="H11" s="1"/>
      <c r="I11" s="1"/>
      <c r="J11" s="1"/>
      <c r="K11" s="1"/>
      <c r="L11" s="1"/>
      <c r="S11" s="1270"/>
      <c r="T11" s="1268"/>
      <c r="U11" s="1268"/>
      <c r="V11" s="1268"/>
      <c r="W11" s="1268"/>
      <c r="X11" s="1268"/>
      <c r="Y11" s="1268"/>
      <c r="Z11" s="1268"/>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9"/>
      <c r="CB11" s="5"/>
      <c r="CD11" s="814"/>
      <c r="CE11" s="815"/>
      <c r="CF11" s="815"/>
      <c r="CG11" s="815"/>
      <c r="CH11" s="815"/>
      <c r="CI11" s="815"/>
      <c r="CJ11" s="815"/>
      <c r="CK11" s="815"/>
      <c r="CL11" s="815"/>
      <c r="CM11" s="815"/>
      <c r="CN11" s="815"/>
      <c r="CO11" s="815"/>
      <c r="CP11" s="815"/>
      <c r="CQ11" s="815"/>
      <c r="CR11" s="815"/>
      <c r="CS11" s="815"/>
      <c r="CT11" s="815"/>
      <c r="CU11" s="816"/>
      <c r="CV11" s="1227"/>
      <c r="CW11" s="845"/>
      <c r="CX11" s="845"/>
      <c r="CY11" s="845"/>
      <c r="CZ11" s="845"/>
      <c r="DA11" s="845"/>
      <c r="DB11" s="845"/>
      <c r="DC11" s="845"/>
      <c r="DD11" s="845"/>
      <c r="DE11" s="845"/>
      <c r="DF11" s="845"/>
      <c r="DG11" s="845"/>
      <c r="DH11" s="845"/>
      <c r="DI11" s="845"/>
      <c r="DJ11" s="845"/>
      <c r="DK11" s="845"/>
      <c r="DL11" s="845"/>
      <c r="DM11" s="845"/>
      <c r="DN11" s="845"/>
      <c r="DO11" s="845"/>
      <c r="DP11" s="845"/>
      <c r="DQ11" s="845"/>
      <c r="DR11" s="845"/>
      <c r="DS11" s="845"/>
      <c r="DT11" s="845"/>
      <c r="DU11" s="845"/>
      <c r="DV11" s="845"/>
      <c r="DW11" s="845"/>
      <c r="DX11" s="845"/>
      <c r="DY11" s="845"/>
      <c r="DZ11" s="845"/>
      <c r="EA11" s="845"/>
      <c r="EB11" s="845"/>
      <c r="EC11" s="845"/>
      <c r="ED11" s="845"/>
      <c r="EE11" s="845"/>
      <c r="EF11" s="845"/>
      <c r="EG11" s="845"/>
      <c r="EH11" s="845"/>
      <c r="EI11" s="845"/>
      <c r="EJ11" s="884"/>
      <c r="FD11" s="1239"/>
      <c r="FE11" s="1239"/>
      <c r="FF11" s="1239"/>
      <c r="FG11" s="1239"/>
      <c r="FH11" s="1239"/>
      <c r="FI11" s="1239"/>
      <c r="FJ11" s="1239"/>
      <c r="FK11" s="1239"/>
      <c r="FL11" s="1239"/>
      <c r="FM11" s="1239"/>
      <c r="FN11" s="1239"/>
      <c r="FO11" s="734"/>
      <c r="FP11" s="10"/>
      <c r="FQ11" s="10"/>
      <c r="FR11" s="10"/>
      <c r="FS11" s="10"/>
      <c r="FT11" s="10"/>
      <c r="FU11" s="10"/>
      <c r="FV11" s="10"/>
      <c r="FW11" s="10"/>
      <c r="FX11" s="10"/>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R11" s="814"/>
      <c r="IS11" s="815"/>
      <c r="IT11" s="815"/>
      <c r="IU11" s="815"/>
      <c r="IV11" s="815"/>
      <c r="IW11" s="815"/>
      <c r="IX11" s="815"/>
      <c r="IY11" s="815"/>
      <c r="IZ11" s="815"/>
      <c r="JA11" s="815"/>
      <c r="JB11" s="815"/>
      <c r="JC11" s="815"/>
      <c r="JD11" s="815"/>
      <c r="JE11" s="815"/>
      <c r="JF11" s="815"/>
      <c r="JG11" s="815"/>
      <c r="JH11" s="815"/>
      <c r="JI11" s="816"/>
      <c r="JU11" s="734"/>
      <c r="JV11" s="10"/>
      <c r="JW11" s="10"/>
      <c r="JX11" s="10"/>
      <c r="JY11" s="10"/>
      <c r="JZ11" s="10"/>
      <c r="KA11" s="10"/>
      <c r="KB11" s="10"/>
      <c r="KC11" s="10"/>
      <c r="KD11" s="10"/>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X11" s="814"/>
      <c r="MY11" s="815"/>
      <c r="MZ11" s="815"/>
      <c r="NA11" s="815"/>
      <c r="NB11" s="815"/>
      <c r="NC11" s="815"/>
      <c r="ND11" s="815"/>
      <c r="NE11" s="815"/>
      <c r="NF11" s="815"/>
      <c r="NG11" s="815"/>
      <c r="NH11" s="815"/>
      <c r="NI11" s="815"/>
      <c r="NJ11" s="815"/>
      <c r="NK11" s="815"/>
      <c r="NL11" s="815"/>
      <c r="NM11" s="815"/>
      <c r="NN11" s="815"/>
      <c r="NO11" s="816"/>
      <c r="OA11" s="734"/>
      <c r="OB11" s="10"/>
      <c r="OC11" s="10"/>
      <c r="OD11" s="10"/>
      <c r="OE11" s="10"/>
      <c r="OF11" s="10"/>
      <c r="OG11" s="10"/>
      <c r="OH11" s="10"/>
      <c r="OI11" s="10"/>
      <c r="OJ11" s="10"/>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D11" s="814"/>
      <c r="RE11" s="815"/>
      <c r="RF11" s="815"/>
      <c r="RG11" s="815"/>
      <c r="RH11" s="815"/>
      <c r="RI11" s="815"/>
      <c r="RJ11" s="815"/>
      <c r="RK11" s="815"/>
      <c r="RL11" s="815"/>
      <c r="RM11" s="815"/>
      <c r="RN11" s="815"/>
      <c r="RO11" s="815"/>
      <c r="RP11" s="815"/>
      <c r="RQ11" s="815"/>
      <c r="RR11" s="815"/>
      <c r="RS11" s="815"/>
      <c r="RT11" s="815"/>
      <c r="RU11" s="816"/>
      <c r="SG11" s="734"/>
    </row>
    <row r="12" spans="2:519" s="2" customFormat="1" ht="6.95" customHeight="1" x14ac:dyDescent="0.2">
      <c r="S12" s="1271"/>
      <c r="T12" s="1272"/>
      <c r="U12" s="1272"/>
      <c r="V12" s="1272"/>
      <c r="W12" s="1272"/>
      <c r="X12" s="1272"/>
      <c r="Y12" s="1272"/>
      <c r="Z12" s="1272"/>
      <c r="AA12" s="1272"/>
      <c r="AB12" s="1272"/>
      <c r="AC12" s="1272"/>
      <c r="AD12" s="1272"/>
      <c r="AE12" s="1272"/>
      <c r="AF12" s="1272"/>
      <c r="AG12" s="1272"/>
      <c r="AH12" s="1272"/>
      <c r="AI12" s="1272"/>
      <c r="AJ12" s="1272"/>
      <c r="AK12" s="1272"/>
      <c r="AL12" s="1272"/>
      <c r="AM12" s="1272"/>
      <c r="AN12" s="1272"/>
      <c r="AO12" s="1272"/>
      <c r="AP12" s="1272"/>
      <c r="AQ12" s="1272"/>
      <c r="AR12" s="1272"/>
      <c r="AS12" s="1272"/>
      <c r="AT12" s="1272"/>
      <c r="AU12" s="1272"/>
      <c r="AV12" s="1272"/>
      <c r="AW12" s="1272"/>
      <c r="AX12" s="1272"/>
      <c r="AY12" s="1272"/>
      <c r="AZ12" s="1272"/>
      <c r="BA12" s="1272"/>
      <c r="BB12" s="1272"/>
      <c r="BC12" s="1272"/>
      <c r="BD12" s="1272"/>
      <c r="BE12" s="1272"/>
      <c r="BF12" s="1272"/>
      <c r="BG12" s="1272"/>
      <c r="BH12" s="1272"/>
      <c r="BI12" s="1272"/>
      <c r="BJ12" s="1272"/>
      <c r="BK12" s="1272"/>
      <c r="BL12" s="1272"/>
      <c r="BM12" s="1272"/>
      <c r="BN12" s="1272"/>
      <c r="BO12" s="1272"/>
      <c r="BP12" s="1272"/>
      <c r="BQ12" s="1272"/>
      <c r="BR12" s="1272"/>
      <c r="BS12" s="1272"/>
      <c r="BT12" s="1272"/>
      <c r="BU12" s="1272"/>
      <c r="BV12" s="1272"/>
      <c r="BW12" s="1272"/>
      <c r="BX12" s="1272"/>
      <c r="BY12" s="1272"/>
      <c r="BZ12" s="1272"/>
      <c r="CA12" s="1273"/>
      <c r="CB12" s="5"/>
      <c r="CD12" s="817"/>
      <c r="CE12" s="818"/>
      <c r="CF12" s="818"/>
      <c r="CG12" s="818"/>
      <c r="CH12" s="818"/>
      <c r="CI12" s="818"/>
      <c r="CJ12" s="818"/>
      <c r="CK12" s="818"/>
      <c r="CL12" s="818"/>
      <c r="CM12" s="818"/>
      <c r="CN12" s="818"/>
      <c r="CO12" s="818"/>
      <c r="CP12" s="818"/>
      <c r="CQ12" s="818"/>
      <c r="CR12" s="818"/>
      <c r="CS12" s="818"/>
      <c r="CT12" s="818"/>
      <c r="CU12" s="819"/>
      <c r="CV12" s="1228"/>
      <c r="CW12" s="846"/>
      <c r="CX12" s="846"/>
      <c r="CY12" s="846"/>
      <c r="CZ12" s="846"/>
      <c r="DA12" s="846"/>
      <c r="DB12" s="846"/>
      <c r="DC12" s="846"/>
      <c r="DD12" s="846"/>
      <c r="DE12" s="846"/>
      <c r="DF12" s="846"/>
      <c r="DG12" s="846"/>
      <c r="DH12" s="846"/>
      <c r="DI12" s="846"/>
      <c r="DJ12" s="846"/>
      <c r="DK12" s="846"/>
      <c r="DL12" s="846"/>
      <c r="DM12" s="846"/>
      <c r="DN12" s="846"/>
      <c r="DO12" s="846"/>
      <c r="DP12" s="846"/>
      <c r="DQ12" s="846"/>
      <c r="DR12" s="846"/>
      <c r="DS12" s="846"/>
      <c r="DT12" s="846"/>
      <c r="DU12" s="846"/>
      <c r="DV12" s="846"/>
      <c r="DW12" s="846"/>
      <c r="DX12" s="846"/>
      <c r="DY12" s="846"/>
      <c r="DZ12" s="846"/>
      <c r="EA12" s="846"/>
      <c r="EB12" s="846"/>
      <c r="EC12" s="846"/>
      <c r="ED12" s="846"/>
      <c r="EE12" s="846"/>
      <c r="EF12" s="846"/>
      <c r="EG12" s="846"/>
      <c r="EH12" s="846"/>
      <c r="EI12" s="846"/>
      <c r="EJ12" s="885"/>
      <c r="FD12" s="1239"/>
      <c r="FE12" s="1239"/>
      <c r="FF12" s="1239"/>
      <c r="FG12" s="1239"/>
      <c r="FH12" s="1239"/>
      <c r="FI12" s="1239"/>
      <c r="FJ12" s="1239"/>
      <c r="FK12" s="1239"/>
      <c r="FL12" s="1239"/>
      <c r="FM12" s="1239"/>
      <c r="FN12" s="1239"/>
      <c r="FO12" s="734"/>
      <c r="FP12" s="3" t="s">
        <v>0</v>
      </c>
      <c r="FQ12" s="3" t="s">
        <v>0</v>
      </c>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R12" s="817"/>
      <c r="IS12" s="818"/>
      <c r="IT12" s="818"/>
      <c r="IU12" s="818"/>
      <c r="IV12" s="818"/>
      <c r="IW12" s="818"/>
      <c r="IX12" s="818"/>
      <c r="IY12" s="818"/>
      <c r="IZ12" s="818"/>
      <c r="JA12" s="818"/>
      <c r="JB12" s="818"/>
      <c r="JC12" s="818"/>
      <c r="JD12" s="818"/>
      <c r="JE12" s="818"/>
      <c r="JF12" s="818"/>
      <c r="JG12" s="818"/>
      <c r="JH12" s="818"/>
      <c r="JI12" s="819"/>
      <c r="JU12" s="734"/>
      <c r="JV12" s="3" t="s">
        <v>0</v>
      </c>
      <c r="JW12" s="3" t="s">
        <v>0</v>
      </c>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X12" s="817"/>
      <c r="MY12" s="818"/>
      <c r="MZ12" s="818"/>
      <c r="NA12" s="818"/>
      <c r="NB12" s="818"/>
      <c r="NC12" s="818"/>
      <c r="ND12" s="818"/>
      <c r="NE12" s="818"/>
      <c r="NF12" s="818"/>
      <c r="NG12" s="818"/>
      <c r="NH12" s="818"/>
      <c r="NI12" s="818"/>
      <c r="NJ12" s="818"/>
      <c r="NK12" s="818"/>
      <c r="NL12" s="818"/>
      <c r="NM12" s="818"/>
      <c r="NN12" s="818"/>
      <c r="NO12" s="819"/>
      <c r="OA12" s="734"/>
      <c r="OB12" s="3" t="s">
        <v>0</v>
      </c>
      <c r="OC12" s="3" t="s">
        <v>0</v>
      </c>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D12" s="817"/>
      <c r="RE12" s="818"/>
      <c r="RF12" s="818"/>
      <c r="RG12" s="818"/>
      <c r="RH12" s="818"/>
      <c r="RI12" s="818"/>
      <c r="RJ12" s="818"/>
      <c r="RK12" s="818"/>
      <c r="RL12" s="818"/>
      <c r="RM12" s="818"/>
      <c r="RN12" s="818"/>
      <c r="RO12" s="818"/>
      <c r="RP12" s="818"/>
      <c r="RQ12" s="818"/>
      <c r="RR12" s="818"/>
      <c r="RS12" s="818"/>
      <c r="RT12" s="818"/>
      <c r="RU12" s="819"/>
      <c r="SG12" s="734"/>
    </row>
    <row r="13" spans="2:519" s="2" customFormat="1" ht="6.95" customHeight="1" x14ac:dyDescent="0.15">
      <c r="B13" s="820" t="s">
        <v>8287</v>
      </c>
      <c r="C13" s="886"/>
      <c r="D13" s="886"/>
      <c r="E13" s="886"/>
      <c r="F13" s="886"/>
      <c r="G13" s="886"/>
      <c r="H13" s="886"/>
      <c r="I13" s="886"/>
      <c r="J13" s="886"/>
      <c r="K13" s="886"/>
      <c r="L13" s="886"/>
      <c r="M13" s="886"/>
      <c r="N13" s="886"/>
      <c r="O13" s="886"/>
      <c r="P13" s="886"/>
      <c r="AF13" s="6"/>
      <c r="AG13" s="6"/>
      <c r="AH13" s="6"/>
      <c r="AI13" s="6"/>
      <c r="AJ13" s="6"/>
      <c r="AK13" s="6"/>
      <c r="AL13" s="6"/>
      <c r="AM13" s="6"/>
      <c r="AN13" s="6"/>
      <c r="AO13" s="6"/>
      <c r="AP13" s="6"/>
      <c r="AQ13" s="6"/>
      <c r="AR13" s="6"/>
      <c r="AS13" s="6"/>
      <c r="AT13" s="7" t="s">
        <v>0</v>
      </c>
      <c r="AU13" s="7" t="s">
        <v>0</v>
      </c>
      <c r="AV13" s="7" t="s">
        <v>0</v>
      </c>
      <c r="AW13" s="7" t="s">
        <v>0</v>
      </c>
      <c r="AX13" s="7" t="s">
        <v>0</v>
      </c>
      <c r="AY13" s="7" t="s">
        <v>0</v>
      </c>
      <c r="AZ13" s="7" t="s">
        <v>0</v>
      </c>
      <c r="BA13" s="7" t="s">
        <v>0</v>
      </c>
      <c r="BB13" s="7" t="s">
        <v>0</v>
      </c>
      <c r="BC13" s="7" t="s">
        <v>0</v>
      </c>
      <c r="BD13" s="7" t="s">
        <v>0</v>
      </c>
      <c r="BE13" s="7"/>
      <c r="BF13" s="7" t="s">
        <v>0</v>
      </c>
      <c r="BG13" s="7" t="s">
        <v>0</v>
      </c>
      <c r="BH13" s="7" t="s">
        <v>0</v>
      </c>
      <c r="BI13" s="7" t="s">
        <v>0</v>
      </c>
      <c r="BJ13" s="7" t="s">
        <v>0</v>
      </c>
      <c r="BK13" s="7"/>
      <c r="BL13" s="7"/>
      <c r="BM13" s="7"/>
      <c r="BN13" s="7" t="s">
        <v>0</v>
      </c>
      <c r="BO13" s="7" t="s">
        <v>0</v>
      </c>
      <c r="BP13" s="7" t="s">
        <v>0</v>
      </c>
      <c r="BQ13" s="7"/>
      <c r="BR13" s="7" t="s">
        <v>0</v>
      </c>
      <c r="BS13" s="7" t="s">
        <v>0</v>
      </c>
      <c r="BT13" s="7" t="s">
        <v>0</v>
      </c>
      <c r="BU13" s="7"/>
      <c r="BV13" s="7"/>
      <c r="BW13" s="7" t="s">
        <v>0</v>
      </c>
      <c r="BX13" s="7"/>
      <c r="BY13" s="7" t="s">
        <v>0</v>
      </c>
      <c r="BZ13" s="7"/>
      <c r="CA13" s="7" t="s">
        <v>0</v>
      </c>
      <c r="CB13" s="7"/>
      <c r="CC13" s="7"/>
      <c r="CD13" s="7" t="s">
        <v>0</v>
      </c>
      <c r="CE13" s="7"/>
      <c r="CF13" s="7" t="s">
        <v>0</v>
      </c>
      <c r="CG13" s="7"/>
      <c r="CH13" s="7" t="s">
        <v>0</v>
      </c>
      <c r="CI13" s="7" t="s">
        <v>0</v>
      </c>
      <c r="CJ13" s="7" t="s">
        <v>0</v>
      </c>
      <c r="CK13" s="7" t="s">
        <v>0</v>
      </c>
      <c r="CL13" s="7" t="s">
        <v>0</v>
      </c>
      <c r="CM13" s="7" t="s">
        <v>0</v>
      </c>
      <c r="CN13" s="7"/>
      <c r="CO13" s="3" t="s">
        <v>0</v>
      </c>
      <c r="CP13" s="3" t="s">
        <v>0</v>
      </c>
      <c r="CQ13" s="3" t="s">
        <v>0</v>
      </c>
      <c r="CR13" s="3"/>
      <c r="CS13" s="3" t="s">
        <v>0</v>
      </c>
      <c r="FO13" s="734"/>
      <c r="FP13" s="749"/>
      <c r="FQ13" s="749"/>
      <c r="FR13" s="749"/>
      <c r="FS13" s="749"/>
      <c r="FT13" s="749"/>
      <c r="FU13" s="749"/>
      <c r="FV13" s="749"/>
      <c r="FW13" s="749"/>
      <c r="FX13" s="749"/>
      <c r="FY13" s="749"/>
      <c r="FZ13" s="749"/>
      <c r="GA13" s="749"/>
      <c r="GB13" s="749"/>
      <c r="GC13" s="749"/>
      <c r="GD13" s="749"/>
      <c r="GE13" s="749"/>
      <c r="GF13" s="749"/>
      <c r="GG13" s="749"/>
      <c r="GH13" s="749"/>
      <c r="GI13" s="749"/>
      <c r="GJ13" s="749"/>
      <c r="GK13" s="749"/>
      <c r="GL13" s="749"/>
      <c r="GM13" s="749"/>
      <c r="GN13" s="749"/>
      <c r="GO13" s="749"/>
      <c r="GP13" s="749"/>
      <c r="GQ13" s="749"/>
      <c r="GR13" s="749"/>
      <c r="GS13" s="749"/>
      <c r="GT13" s="749"/>
      <c r="GU13" s="749"/>
      <c r="GV13" s="749"/>
      <c r="GW13" s="749"/>
      <c r="GX13" s="749"/>
      <c r="GY13" s="749"/>
      <c r="GZ13" s="749"/>
      <c r="HA13" s="749"/>
      <c r="HB13" s="749"/>
      <c r="HC13" s="749"/>
      <c r="HD13" s="749"/>
      <c r="HE13" s="749"/>
      <c r="HF13" s="749"/>
      <c r="HG13" s="749"/>
      <c r="HH13" s="749"/>
      <c r="HI13" s="749"/>
      <c r="HJ13" s="749"/>
      <c r="HK13" s="749"/>
      <c r="HL13" s="749"/>
      <c r="HM13" s="749"/>
      <c r="HN13" s="749"/>
      <c r="HO13" s="749"/>
      <c r="HP13" s="749"/>
      <c r="HQ13" s="749"/>
      <c r="HR13" s="749"/>
      <c r="HS13" s="749"/>
      <c r="HT13" s="749"/>
      <c r="HU13" s="749"/>
      <c r="HV13" s="749"/>
      <c r="HW13" s="749"/>
      <c r="HX13" s="749"/>
      <c r="HY13" s="749"/>
      <c r="HZ13" s="749"/>
      <c r="IA13" s="749"/>
      <c r="IB13" s="749"/>
      <c r="IC13" s="749"/>
      <c r="ID13" s="749"/>
      <c r="IE13" s="749"/>
      <c r="IF13" s="749"/>
      <c r="IG13" s="749"/>
      <c r="IH13" s="749"/>
      <c r="II13" s="749"/>
      <c r="IJ13" s="749"/>
      <c r="IK13" s="749"/>
      <c r="IL13" s="749"/>
      <c r="IM13" s="749"/>
      <c r="IN13" s="749"/>
      <c r="IO13" s="749"/>
      <c r="IP13" s="749"/>
      <c r="IQ13" s="749"/>
      <c r="IR13" s="749"/>
      <c r="IS13" s="749"/>
      <c r="IT13" s="749"/>
      <c r="IU13" s="749"/>
      <c r="IV13" s="749"/>
      <c r="IW13" s="749"/>
      <c r="IX13" s="749"/>
      <c r="IY13" s="749"/>
      <c r="IZ13" s="749"/>
      <c r="JA13" s="749"/>
      <c r="JB13" s="749"/>
      <c r="JC13" s="749"/>
      <c r="JD13" s="749"/>
      <c r="JE13" s="749"/>
      <c r="JF13" s="749"/>
      <c r="JG13" s="749"/>
      <c r="JH13" s="749"/>
      <c r="JI13" s="749"/>
      <c r="JJ13" s="749"/>
      <c r="JK13" s="749"/>
      <c r="JL13" s="749"/>
      <c r="JM13" s="749"/>
      <c r="JN13" s="749"/>
      <c r="JO13" s="749"/>
      <c r="JP13" s="749"/>
      <c r="JQ13" s="749"/>
      <c r="JR13" s="749"/>
      <c r="JS13" s="749"/>
      <c r="JT13" s="749"/>
      <c r="JU13" s="734"/>
      <c r="JV13" s="749"/>
      <c r="JW13" s="749"/>
      <c r="JX13" s="749"/>
      <c r="JY13" s="749"/>
      <c r="JZ13" s="749"/>
      <c r="KA13" s="749"/>
      <c r="KB13" s="749"/>
      <c r="KC13" s="749"/>
      <c r="KD13" s="749"/>
      <c r="KE13" s="749"/>
      <c r="KF13" s="749"/>
      <c r="KG13" s="749"/>
      <c r="KH13" s="749"/>
      <c r="KI13" s="749"/>
      <c r="KJ13" s="749"/>
      <c r="KK13" s="749"/>
      <c r="KL13" s="749"/>
      <c r="KM13" s="749"/>
      <c r="KN13" s="749"/>
      <c r="KO13" s="749"/>
      <c r="KP13" s="749"/>
      <c r="KQ13" s="749"/>
      <c r="KR13" s="749"/>
      <c r="KS13" s="749"/>
      <c r="KT13" s="749"/>
      <c r="KU13" s="749"/>
      <c r="KV13" s="749"/>
      <c r="KW13" s="749"/>
      <c r="KX13" s="749"/>
      <c r="KY13" s="749"/>
      <c r="KZ13" s="749"/>
      <c r="LA13" s="749"/>
      <c r="LB13" s="749"/>
      <c r="LC13" s="749"/>
      <c r="LD13" s="749"/>
      <c r="LE13" s="749"/>
      <c r="LF13" s="749"/>
      <c r="LG13" s="749"/>
      <c r="LH13" s="749"/>
      <c r="LI13" s="749"/>
      <c r="LJ13" s="749"/>
      <c r="LK13" s="749"/>
      <c r="LL13" s="749"/>
      <c r="LM13" s="749"/>
      <c r="LN13" s="749"/>
      <c r="LO13" s="749"/>
      <c r="LP13" s="749"/>
      <c r="LQ13" s="749"/>
      <c r="LR13" s="749"/>
      <c r="LS13" s="749"/>
      <c r="LT13" s="749"/>
      <c r="LU13" s="749"/>
      <c r="LV13" s="749"/>
      <c r="LW13" s="749"/>
      <c r="LX13" s="749"/>
      <c r="LY13" s="749"/>
      <c r="LZ13" s="749"/>
      <c r="MA13" s="749"/>
      <c r="MB13" s="749"/>
      <c r="MC13" s="749"/>
      <c r="MD13" s="749"/>
      <c r="ME13" s="749"/>
      <c r="MF13" s="749"/>
      <c r="MG13" s="749"/>
      <c r="MH13" s="749"/>
      <c r="MI13" s="749"/>
      <c r="MJ13" s="749"/>
      <c r="MK13" s="749"/>
      <c r="ML13" s="749"/>
      <c r="MM13" s="749"/>
      <c r="MN13" s="749"/>
      <c r="MO13" s="749"/>
      <c r="MP13" s="749"/>
      <c r="MQ13" s="749"/>
      <c r="MR13" s="749"/>
      <c r="MS13" s="749"/>
      <c r="MT13" s="749"/>
      <c r="MU13" s="749"/>
      <c r="MV13" s="749"/>
      <c r="MW13" s="749"/>
      <c r="MX13" s="749"/>
      <c r="MY13" s="749"/>
      <c r="MZ13" s="749"/>
      <c r="NA13" s="749"/>
      <c r="NB13" s="749"/>
      <c r="NC13" s="749"/>
      <c r="ND13" s="749"/>
      <c r="NE13" s="749"/>
      <c r="NF13" s="749"/>
      <c r="NG13" s="749"/>
      <c r="NH13" s="749"/>
      <c r="NI13" s="749"/>
      <c r="NJ13" s="749"/>
      <c r="NK13" s="749"/>
      <c r="NL13" s="749"/>
      <c r="NM13" s="749"/>
      <c r="NN13" s="749"/>
      <c r="NO13" s="749"/>
      <c r="NP13" s="749"/>
      <c r="NQ13" s="749"/>
      <c r="NR13" s="749"/>
      <c r="NS13" s="749"/>
      <c r="NT13" s="749"/>
      <c r="NU13" s="749"/>
      <c r="NV13" s="749"/>
      <c r="NW13" s="749"/>
      <c r="NX13" s="749"/>
      <c r="NY13" s="749"/>
      <c r="NZ13" s="749"/>
      <c r="OA13" s="734"/>
      <c r="OB13" s="749"/>
      <c r="OC13" s="749"/>
      <c r="OD13" s="749"/>
      <c r="OE13" s="749"/>
      <c r="OF13" s="749"/>
      <c r="OG13" s="749"/>
      <c r="OH13" s="749"/>
      <c r="OI13" s="749"/>
      <c r="OJ13" s="749"/>
      <c r="OK13" s="749"/>
      <c r="OL13" s="749"/>
      <c r="OM13" s="749"/>
      <c r="ON13" s="749"/>
      <c r="OO13" s="749"/>
      <c r="OP13" s="749"/>
      <c r="OQ13" s="749"/>
      <c r="OR13" s="749"/>
      <c r="OS13" s="749"/>
      <c r="OT13" s="749"/>
      <c r="OU13" s="749"/>
      <c r="OV13" s="749"/>
      <c r="OW13" s="749"/>
      <c r="OX13" s="749"/>
      <c r="OY13" s="749"/>
      <c r="OZ13" s="749"/>
      <c r="PA13" s="749"/>
      <c r="PB13" s="749"/>
      <c r="PC13" s="749"/>
      <c r="PD13" s="749"/>
      <c r="PE13" s="749"/>
      <c r="PF13" s="749"/>
      <c r="PG13" s="749"/>
      <c r="PH13" s="749"/>
      <c r="PI13" s="749"/>
      <c r="PJ13" s="749"/>
      <c r="PK13" s="749"/>
      <c r="PL13" s="749"/>
      <c r="PM13" s="749"/>
      <c r="PN13" s="749"/>
      <c r="PO13" s="749"/>
      <c r="PP13" s="749"/>
      <c r="PQ13" s="749"/>
      <c r="PR13" s="749"/>
      <c r="PS13" s="749"/>
      <c r="PT13" s="749"/>
      <c r="PU13" s="749"/>
      <c r="PV13" s="749"/>
      <c r="PW13" s="749"/>
      <c r="PX13" s="749"/>
      <c r="PY13" s="749"/>
      <c r="PZ13" s="749"/>
      <c r="QA13" s="749"/>
      <c r="QB13" s="749"/>
      <c r="QC13" s="749"/>
      <c r="QD13" s="749"/>
      <c r="QE13" s="749"/>
      <c r="QF13" s="749"/>
      <c r="QG13" s="749"/>
      <c r="QH13" s="749"/>
      <c r="QI13" s="749"/>
      <c r="QJ13" s="749"/>
      <c r="QK13" s="749"/>
      <c r="QL13" s="749"/>
      <c r="QM13" s="749"/>
      <c r="QN13" s="749"/>
      <c r="QO13" s="749"/>
      <c r="QP13" s="749"/>
      <c r="QQ13" s="749"/>
      <c r="QR13" s="749"/>
      <c r="QS13" s="749"/>
      <c r="QT13" s="749"/>
      <c r="QU13" s="749"/>
      <c r="QV13" s="749"/>
      <c r="QW13" s="749"/>
      <c r="QX13" s="749"/>
      <c r="QY13" s="749"/>
      <c r="QZ13" s="749"/>
      <c r="RA13" s="749"/>
      <c r="RB13" s="749"/>
      <c r="RC13" s="749"/>
      <c r="RD13" s="749"/>
      <c r="RE13" s="749"/>
      <c r="RF13" s="749"/>
      <c r="RG13" s="749"/>
      <c r="RH13" s="749"/>
      <c r="RI13" s="749"/>
      <c r="RJ13" s="749"/>
      <c r="RK13" s="749"/>
      <c r="RL13" s="749"/>
      <c r="RM13" s="749"/>
      <c r="RN13" s="749"/>
      <c r="RO13" s="749"/>
      <c r="RP13" s="749"/>
      <c r="RQ13" s="749"/>
      <c r="RR13" s="749"/>
      <c r="RS13" s="749"/>
      <c r="RT13" s="749"/>
      <c r="RU13" s="749"/>
      <c r="RV13" s="749"/>
      <c r="RW13" s="749"/>
      <c r="RX13" s="749"/>
      <c r="RY13" s="749"/>
      <c r="RZ13" s="749"/>
      <c r="SA13" s="749"/>
      <c r="SB13" s="749"/>
      <c r="SC13" s="749"/>
      <c r="SD13" s="749"/>
      <c r="SE13" s="749"/>
      <c r="SF13" s="749"/>
      <c r="SG13" s="734"/>
    </row>
    <row r="14" spans="2:519" s="2" customFormat="1" ht="6.95" customHeight="1" x14ac:dyDescent="0.15">
      <c r="B14" s="886"/>
      <c r="C14" s="886"/>
      <c r="D14" s="886"/>
      <c r="E14" s="886"/>
      <c r="F14" s="886"/>
      <c r="G14" s="886"/>
      <c r="H14" s="886"/>
      <c r="I14" s="886"/>
      <c r="J14" s="886"/>
      <c r="K14" s="886"/>
      <c r="L14" s="886"/>
      <c r="M14" s="886"/>
      <c r="N14" s="886"/>
      <c r="O14" s="886"/>
      <c r="P14" s="886"/>
      <c r="BW14" s="920" t="s">
        <v>123</v>
      </c>
      <c r="BX14" s="921"/>
      <c r="BY14" s="921"/>
      <c r="BZ14" s="921"/>
      <c r="CA14" s="921"/>
      <c r="CB14" s="921"/>
      <c r="CC14" s="921"/>
      <c r="CD14" s="921"/>
      <c r="CE14" s="921"/>
      <c r="CF14" s="921"/>
      <c r="CG14" s="922"/>
      <c r="CH14" s="929"/>
      <c r="CI14" s="930"/>
      <c r="CJ14" s="930"/>
      <c r="CK14" s="930"/>
      <c r="CL14" s="930"/>
      <c r="CM14" s="930"/>
      <c r="CN14" s="930"/>
      <c r="CO14" s="930"/>
      <c r="CP14" s="930"/>
      <c r="CQ14" s="930"/>
      <c r="CR14" s="930"/>
      <c r="CS14" s="930"/>
      <c r="CT14" s="930"/>
      <c r="CU14" s="930"/>
      <c r="CV14" s="930"/>
      <c r="CW14" s="930"/>
      <c r="CX14" s="930"/>
      <c r="CY14" s="930"/>
      <c r="CZ14" s="930"/>
      <c r="DA14" s="930"/>
      <c r="DB14" s="930"/>
      <c r="DC14" s="930"/>
      <c r="DD14" s="930"/>
      <c r="DE14" s="930"/>
      <c r="DF14" s="930"/>
      <c r="DG14" s="930"/>
      <c r="DH14" s="930"/>
      <c r="DI14" s="930"/>
      <c r="DJ14" s="931"/>
      <c r="DK14" s="912" t="s">
        <v>9165</v>
      </c>
      <c r="DL14" s="913"/>
      <c r="DM14" s="916" t="s">
        <v>9258</v>
      </c>
      <c r="DN14" s="916"/>
      <c r="DO14" s="916"/>
      <c r="DP14" s="916"/>
      <c r="DQ14" s="916"/>
      <c r="DR14" s="916"/>
      <c r="DS14" s="916"/>
      <c r="DT14" s="916"/>
      <c r="DU14" s="916"/>
      <c r="DV14" s="916"/>
      <c r="DW14" s="916"/>
      <c r="DX14" s="916"/>
      <c r="DY14" s="916"/>
      <c r="DZ14" s="916"/>
      <c r="EA14" s="916"/>
      <c r="EB14" s="916"/>
      <c r="EC14" s="916"/>
      <c r="ED14" s="916"/>
      <c r="EE14" s="916"/>
      <c r="EF14" s="916"/>
      <c r="EG14" s="916"/>
      <c r="EH14" s="916"/>
      <c r="EI14" s="916"/>
      <c r="EJ14" s="916"/>
      <c r="EK14" s="916"/>
      <c r="EL14" s="916"/>
      <c r="EM14" s="916"/>
      <c r="EN14" s="916"/>
      <c r="EO14" s="916"/>
      <c r="EP14" s="916"/>
      <c r="EQ14" s="916"/>
      <c r="ER14" s="916"/>
      <c r="ES14" s="916"/>
      <c r="ET14" s="916"/>
      <c r="EU14" s="916"/>
      <c r="EX14"/>
      <c r="EY14"/>
      <c r="EZ14"/>
      <c r="FA14"/>
      <c r="FB14"/>
      <c r="FC14"/>
      <c r="FD14"/>
      <c r="FE14"/>
      <c r="FF14"/>
      <c r="FG14"/>
      <c r="FH14"/>
      <c r="FI14"/>
      <c r="FJ14"/>
      <c r="FK14"/>
      <c r="FO14" s="734"/>
      <c r="FP14" s="749"/>
      <c r="FQ14" s="749"/>
      <c r="FR14" s="749"/>
      <c r="FS14" s="749"/>
      <c r="FT14" s="749"/>
      <c r="FU14" s="749"/>
      <c r="FV14" s="749"/>
      <c r="FW14" s="749"/>
      <c r="FX14" s="749"/>
      <c r="FY14" s="749"/>
      <c r="FZ14" s="749"/>
      <c r="GA14" s="749"/>
      <c r="GB14" s="749"/>
      <c r="GC14" s="749"/>
      <c r="GD14" s="749"/>
      <c r="GE14" s="749"/>
      <c r="GF14" s="749"/>
      <c r="GG14" s="749"/>
      <c r="GH14" s="749"/>
      <c r="GI14" s="749"/>
      <c r="GJ14" s="749"/>
      <c r="GK14" s="749"/>
      <c r="GL14" s="749"/>
      <c r="GM14" s="749"/>
      <c r="GN14" s="749"/>
      <c r="GO14" s="749"/>
      <c r="GP14" s="749"/>
      <c r="GQ14" s="749"/>
      <c r="GR14" s="749"/>
      <c r="GS14" s="749"/>
      <c r="GT14" s="749"/>
      <c r="GU14" s="749"/>
      <c r="GV14" s="749"/>
      <c r="GW14" s="749"/>
      <c r="GX14" s="749"/>
      <c r="GY14" s="749"/>
      <c r="GZ14" s="749"/>
      <c r="HA14" s="749"/>
      <c r="HB14" s="749"/>
      <c r="HC14" s="749"/>
      <c r="HD14" s="749"/>
      <c r="HE14" s="749"/>
      <c r="HF14" s="749"/>
      <c r="HG14" s="749"/>
      <c r="HH14" s="749"/>
      <c r="HI14" s="749"/>
      <c r="HJ14" s="749"/>
      <c r="HK14" s="749"/>
      <c r="HL14" s="749"/>
      <c r="HM14" s="749"/>
      <c r="HN14" s="749"/>
      <c r="HO14" s="749"/>
      <c r="HP14" s="749"/>
      <c r="HQ14" s="749"/>
      <c r="HR14" s="749"/>
      <c r="HS14" s="749"/>
      <c r="HT14" s="749"/>
      <c r="HU14" s="749"/>
      <c r="HV14" s="749"/>
      <c r="HW14" s="749"/>
      <c r="HX14" s="749"/>
      <c r="HY14" s="749"/>
      <c r="HZ14" s="749"/>
      <c r="IA14" s="749"/>
      <c r="IB14" s="749"/>
      <c r="IC14" s="749"/>
      <c r="ID14" s="749"/>
      <c r="IE14" s="749"/>
      <c r="IF14" s="749"/>
      <c r="IG14" s="749"/>
      <c r="IH14" s="749"/>
      <c r="II14" s="749"/>
      <c r="IJ14" s="749"/>
      <c r="IK14" s="749"/>
      <c r="IL14" s="749"/>
      <c r="IM14" s="749"/>
      <c r="IN14" s="749"/>
      <c r="IO14" s="749"/>
      <c r="IP14" s="749"/>
      <c r="IQ14" s="749"/>
      <c r="IR14" s="749"/>
      <c r="IS14" s="749"/>
      <c r="IT14" s="749"/>
      <c r="IU14" s="749"/>
      <c r="IV14" s="749"/>
      <c r="IW14" s="749"/>
      <c r="IX14" s="749"/>
      <c r="IY14" s="749"/>
      <c r="IZ14" s="749"/>
      <c r="JA14" s="749"/>
      <c r="JB14" s="749"/>
      <c r="JC14" s="749"/>
      <c r="JD14" s="749"/>
      <c r="JE14" s="749"/>
      <c r="JF14" s="749"/>
      <c r="JG14" s="749"/>
      <c r="JH14" s="749"/>
      <c r="JI14" s="749"/>
      <c r="JJ14" s="749"/>
      <c r="JK14" s="749"/>
      <c r="JL14" s="749"/>
      <c r="JM14" s="749"/>
      <c r="JN14" s="749"/>
      <c r="JO14" s="749"/>
      <c r="JP14" s="749"/>
      <c r="JQ14" s="749"/>
      <c r="JR14" s="749"/>
      <c r="JS14" s="749"/>
      <c r="JT14" s="749"/>
      <c r="JU14" s="734"/>
      <c r="JV14" s="749"/>
      <c r="JW14" s="749"/>
      <c r="JX14" s="749"/>
      <c r="JY14" s="749"/>
      <c r="JZ14" s="749"/>
      <c r="KA14" s="749"/>
      <c r="KB14" s="749"/>
      <c r="KC14" s="749"/>
      <c r="KD14" s="749"/>
      <c r="KE14" s="749"/>
      <c r="KF14" s="749"/>
      <c r="KG14" s="749"/>
      <c r="KH14" s="749"/>
      <c r="KI14" s="749"/>
      <c r="KJ14" s="749"/>
      <c r="KK14" s="749"/>
      <c r="KL14" s="749"/>
      <c r="KM14" s="749"/>
      <c r="KN14" s="749"/>
      <c r="KO14" s="749"/>
      <c r="KP14" s="749"/>
      <c r="KQ14" s="749"/>
      <c r="KR14" s="749"/>
      <c r="KS14" s="749"/>
      <c r="KT14" s="749"/>
      <c r="KU14" s="749"/>
      <c r="KV14" s="749"/>
      <c r="KW14" s="749"/>
      <c r="KX14" s="749"/>
      <c r="KY14" s="749"/>
      <c r="KZ14" s="749"/>
      <c r="LA14" s="749"/>
      <c r="LB14" s="749"/>
      <c r="LC14" s="749"/>
      <c r="LD14" s="749"/>
      <c r="LE14" s="749"/>
      <c r="LF14" s="749"/>
      <c r="LG14" s="749"/>
      <c r="LH14" s="749"/>
      <c r="LI14" s="749"/>
      <c r="LJ14" s="749"/>
      <c r="LK14" s="749"/>
      <c r="LL14" s="749"/>
      <c r="LM14" s="749"/>
      <c r="LN14" s="749"/>
      <c r="LO14" s="749"/>
      <c r="LP14" s="749"/>
      <c r="LQ14" s="749"/>
      <c r="LR14" s="749"/>
      <c r="LS14" s="749"/>
      <c r="LT14" s="749"/>
      <c r="LU14" s="749"/>
      <c r="LV14" s="749"/>
      <c r="LW14" s="749"/>
      <c r="LX14" s="749"/>
      <c r="LY14" s="749"/>
      <c r="LZ14" s="749"/>
      <c r="MA14" s="749"/>
      <c r="MB14" s="749"/>
      <c r="MC14" s="749"/>
      <c r="MD14" s="749"/>
      <c r="ME14" s="749"/>
      <c r="MF14" s="749"/>
      <c r="MG14" s="749"/>
      <c r="MH14" s="749"/>
      <c r="MI14" s="749"/>
      <c r="MJ14" s="749"/>
      <c r="MK14" s="749"/>
      <c r="ML14" s="749"/>
      <c r="MM14" s="749"/>
      <c r="MN14" s="749"/>
      <c r="MO14" s="749"/>
      <c r="MP14" s="749"/>
      <c r="MQ14" s="749"/>
      <c r="MR14" s="749"/>
      <c r="MS14" s="749"/>
      <c r="MT14" s="749"/>
      <c r="MU14" s="749"/>
      <c r="MV14" s="749"/>
      <c r="MW14" s="749"/>
      <c r="MX14" s="749"/>
      <c r="MY14" s="749"/>
      <c r="MZ14" s="749"/>
      <c r="NA14" s="749"/>
      <c r="NB14" s="749"/>
      <c r="NC14" s="749"/>
      <c r="ND14" s="749"/>
      <c r="NE14" s="749"/>
      <c r="NF14" s="749"/>
      <c r="NG14" s="749"/>
      <c r="NH14" s="749"/>
      <c r="NI14" s="749"/>
      <c r="NJ14" s="749"/>
      <c r="NK14" s="749"/>
      <c r="NL14" s="749"/>
      <c r="NM14" s="749"/>
      <c r="NN14" s="749"/>
      <c r="NO14" s="749"/>
      <c r="NP14" s="749"/>
      <c r="NQ14" s="749"/>
      <c r="NR14" s="749"/>
      <c r="NS14" s="749"/>
      <c r="NT14" s="749"/>
      <c r="NU14" s="749"/>
      <c r="NV14" s="749"/>
      <c r="NW14" s="749"/>
      <c r="NX14" s="749"/>
      <c r="NY14" s="749"/>
      <c r="NZ14" s="749"/>
      <c r="OA14" s="734"/>
      <c r="OB14" s="749"/>
      <c r="OC14" s="749"/>
      <c r="OD14" s="749"/>
      <c r="OE14" s="749"/>
      <c r="OF14" s="749"/>
      <c r="OG14" s="749"/>
      <c r="OH14" s="749"/>
      <c r="OI14" s="749"/>
      <c r="OJ14" s="749"/>
      <c r="OK14" s="749"/>
      <c r="OL14" s="749"/>
      <c r="OM14" s="749"/>
      <c r="ON14" s="749"/>
      <c r="OO14" s="749"/>
      <c r="OP14" s="749"/>
      <c r="OQ14" s="749"/>
      <c r="OR14" s="749"/>
      <c r="OS14" s="749"/>
      <c r="OT14" s="749"/>
      <c r="OU14" s="749"/>
      <c r="OV14" s="749"/>
      <c r="OW14" s="749"/>
      <c r="OX14" s="749"/>
      <c r="OY14" s="749"/>
      <c r="OZ14" s="749"/>
      <c r="PA14" s="749"/>
      <c r="PB14" s="749"/>
      <c r="PC14" s="749"/>
      <c r="PD14" s="749"/>
      <c r="PE14" s="749"/>
      <c r="PF14" s="749"/>
      <c r="PG14" s="749"/>
      <c r="PH14" s="749"/>
      <c r="PI14" s="749"/>
      <c r="PJ14" s="749"/>
      <c r="PK14" s="749"/>
      <c r="PL14" s="749"/>
      <c r="PM14" s="749"/>
      <c r="PN14" s="749"/>
      <c r="PO14" s="749"/>
      <c r="PP14" s="749"/>
      <c r="PQ14" s="749"/>
      <c r="PR14" s="749"/>
      <c r="PS14" s="749"/>
      <c r="PT14" s="749"/>
      <c r="PU14" s="749"/>
      <c r="PV14" s="749"/>
      <c r="PW14" s="749"/>
      <c r="PX14" s="749"/>
      <c r="PY14" s="749"/>
      <c r="PZ14" s="749"/>
      <c r="QA14" s="749"/>
      <c r="QB14" s="749"/>
      <c r="QC14" s="749"/>
      <c r="QD14" s="749"/>
      <c r="QE14" s="749"/>
      <c r="QF14" s="749"/>
      <c r="QG14" s="749"/>
      <c r="QH14" s="749"/>
      <c r="QI14" s="749"/>
      <c r="QJ14" s="749"/>
      <c r="QK14" s="749"/>
      <c r="QL14" s="749"/>
      <c r="QM14" s="749"/>
      <c r="QN14" s="749"/>
      <c r="QO14" s="749"/>
      <c r="QP14" s="749"/>
      <c r="QQ14" s="749"/>
      <c r="QR14" s="749"/>
      <c r="QS14" s="749"/>
      <c r="QT14" s="749"/>
      <c r="QU14" s="749"/>
      <c r="QV14" s="749"/>
      <c r="QW14" s="749"/>
      <c r="QX14" s="749"/>
      <c r="QY14" s="749"/>
      <c r="QZ14" s="749"/>
      <c r="RA14" s="749"/>
      <c r="RB14" s="749"/>
      <c r="RC14" s="749"/>
      <c r="RD14" s="749"/>
      <c r="RE14" s="749"/>
      <c r="RF14" s="749"/>
      <c r="RG14" s="749"/>
      <c r="RH14" s="749"/>
      <c r="RI14" s="749"/>
      <c r="RJ14" s="749"/>
      <c r="RK14" s="749"/>
      <c r="RL14" s="749"/>
      <c r="RM14" s="749"/>
      <c r="RN14" s="749"/>
      <c r="RO14" s="749"/>
      <c r="RP14" s="749"/>
      <c r="RQ14" s="749"/>
      <c r="RR14" s="749"/>
      <c r="RS14" s="749"/>
      <c r="RT14" s="749"/>
      <c r="RU14" s="749"/>
      <c r="RV14" s="749"/>
      <c r="RW14" s="749"/>
      <c r="RX14" s="749"/>
      <c r="RY14" s="749"/>
      <c r="RZ14" s="749"/>
      <c r="SA14" s="749"/>
      <c r="SB14" s="749"/>
      <c r="SC14" s="749"/>
      <c r="SD14" s="749"/>
      <c r="SE14" s="749"/>
      <c r="SF14" s="749"/>
      <c r="SG14" s="734"/>
    </row>
    <row r="15" spans="2:519" s="2" customFormat="1" ht="6.95" customHeight="1" x14ac:dyDescent="0.15">
      <c r="B15" s="886"/>
      <c r="C15" s="886"/>
      <c r="D15" s="886"/>
      <c r="E15" s="886"/>
      <c r="F15" s="886"/>
      <c r="G15" s="886"/>
      <c r="H15" s="886"/>
      <c r="I15" s="886"/>
      <c r="J15" s="886"/>
      <c r="K15" s="886"/>
      <c r="L15" s="886"/>
      <c r="M15" s="886"/>
      <c r="N15" s="886"/>
      <c r="O15" s="886"/>
      <c r="P15" s="886"/>
      <c r="BW15" s="923"/>
      <c r="BX15" s="924"/>
      <c r="BY15" s="924"/>
      <c r="BZ15" s="924"/>
      <c r="CA15" s="924"/>
      <c r="CB15" s="924"/>
      <c r="CC15" s="924"/>
      <c r="CD15" s="924"/>
      <c r="CE15" s="924"/>
      <c r="CF15" s="924"/>
      <c r="CG15" s="925"/>
      <c r="CH15" s="932"/>
      <c r="CI15" s="933"/>
      <c r="CJ15" s="933"/>
      <c r="CK15" s="933"/>
      <c r="CL15" s="933"/>
      <c r="CM15" s="933"/>
      <c r="CN15" s="933"/>
      <c r="CO15" s="933"/>
      <c r="CP15" s="933"/>
      <c r="CQ15" s="933"/>
      <c r="CR15" s="933"/>
      <c r="CS15" s="933"/>
      <c r="CT15" s="933"/>
      <c r="CU15" s="933"/>
      <c r="CV15" s="933"/>
      <c r="CW15" s="933"/>
      <c r="CX15" s="933"/>
      <c r="CY15" s="933"/>
      <c r="CZ15" s="933"/>
      <c r="DA15" s="933"/>
      <c r="DB15" s="933"/>
      <c r="DC15" s="933"/>
      <c r="DD15" s="933"/>
      <c r="DE15" s="933"/>
      <c r="DF15" s="933"/>
      <c r="DG15" s="933"/>
      <c r="DH15" s="933"/>
      <c r="DI15" s="933"/>
      <c r="DJ15" s="934"/>
      <c r="DK15" s="912"/>
      <c r="DL15" s="913"/>
      <c r="DM15" s="916"/>
      <c r="DN15" s="916"/>
      <c r="DO15" s="916"/>
      <c r="DP15" s="916"/>
      <c r="DQ15" s="916"/>
      <c r="DR15" s="916"/>
      <c r="DS15" s="916"/>
      <c r="DT15" s="916"/>
      <c r="DU15" s="916"/>
      <c r="DV15" s="916"/>
      <c r="DW15" s="916"/>
      <c r="DX15" s="916"/>
      <c r="DY15" s="916"/>
      <c r="DZ15" s="916"/>
      <c r="EA15" s="916"/>
      <c r="EB15" s="916"/>
      <c r="EC15" s="916"/>
      <c r="ED15" s="916"/>
      <c r="EE15" s="916"/>
      <c r="EF15" s="916"/>
      <c r="EG15" s="916"/>
      <c r="EH15" s="916"/>
      <c r="EI15" s="916"/>
      <c r="EJ15" s="916"/>
      <c r="EK15" s="916"/>
      <c r="EL15" s="916"/>
      <c r="EM15" s="916"/>
      <c r="EN15" s="916"/>
      <c r="EO15" s="916"/>
      <c r="EP15" s="916"/>
      <c r="EQ15" s="916"/>
      <c r="ER15" s="916"/>
      <c r="ES15" s="916"/>
      <c r="ET15" s="916"/>
      <c r="EU15" s="916"/>
      <c r="EX15"/>
      <c r="EY15"/>
      <c r="EZ15"/>
      <c r="FA15"/>
      <c r="FB15"/>
      <c r="FC15"/>
      <c r="FD15"/>
      <c r="FE15"/>
      <c r="FF15"/>
      <c r="FG15"/>
      <c r="FH15"/>
      <c r="FI15"/>
      <c r="FJ15"/>
      <c r="FK15"/>
      <c r="FO15" s="734"/>
      <c r="FP15" s="749"/>
      <c r="FQ15" s="749"/>
      <c r="FR15" s="749"/>
      <c r="FS15" s="749"/>
      <c r="FT15" s="749"/>
      <c r="FU15" s="749"/>
      <c r="FV15" s="749"/>
      <c r="FW15" s="749"/>
      <c r="FX15" s="749"/>
      <c r="FY15" s="749"/>
      <c r="FZ15" s="749"/>
      <c r="GA15" s="749"/>
      <c r="GB15" s="749"/>
      <c r="GC15" s="749"/>
      <c r="GD15" s="749"/>
      <c r="GE15" s="749"/>
      <c r="GF15" s="749"/>
      <c r="GG15" s="749"/>
      <c r="GH15" s="749"/>
      <c r="GI15" s="749"/>
      <c r="GJ15" s="749"/>
      <c r="GK15" s="749"/>
      <c r="GL15" s="749"/>
      <c r="GM15" s="749"/>
      <c r="GN15" s="749"/>
      <c r="GO15" s="749"/>
      <c r="GP15" s="749"/>
      <c r="GQ15" s="749"/>
      <c r="GR15" s="749"/>
      <c r="GS15" s="749"/>
      <c r="GT15" s="749"/>
      <c r="GU15" s="749"/>
      <c r="GV15" s="749"/>
      <c r="GW15" s="749"/>
      <c r="GX15" s="749"/>
      <c r="GY15" s="749"/>
      <c r="GZ15" s="749"/>
      <c r="HA15" s="749"/>
      <c r="HB15" s="749"/>
      <c r="HC15" s="749"/>
      <c r="HD15" s="749"/>
      <c r="HE15" s="749"/>
      <c r="HF15" s="749"/>
      <c r="HG15" s="749"/>
      <c r="HH15" s="749"/>
      <c r="HI15" s="749"/>
      <c r="HJ15" s="749"/>
      <c r="HK15" s="749"/>
      <c r="HL15" s="749"/>
      <c r="HM15" s="749"/>
      <c r="HN15" s="749"/>
      <c r="HO15" s="749"/>
      <c r="HP15" s="749"/>
      <c r="HQ15" s="749"/>
      <c r="HR15" s="749"/>
      <c r="HS15" s="749"/>
      <c r="HT15" s="749"/>
      <c r="HU15" s="749"/>
      <c r="HV15" s="749"/>
      <c r="HW15" s="749"/>
      <c r="HX15" s="749"/>
      <c r="HY15" s="749"/>
      <c r="HZ15" s="749"/>
      <c r="IA15" s="749"/>
      <c r="IB15" s="749"/>
      <c r="IC15" s="749"/>
      <c r="ID15" s="749"/>
      <c r="IE15" s="749"/>
      <c r="IF15" s="749"/>
      <c r="IG15" s="749"/>
      <c r="IH15" s="749"/>
      <c r="II15" s="749"/>
      <c r="IJ15" s="749"/>
      <c r="IK15" s="749"/>
      <c r="IL15" s="749"/>
      <c r="IM15" s="749"/>
      <c r="IN15" s="749"/>
      <c r="IO15" s="749"/>
      <c r="IP15" s="749"/>
      <c r="IQ15" s="749"/>
      <c r="IR15" s="749"/>
      <c r="IS15" s="749"/>
      <c r="IT15" s="749"/>
      <c r="IU15" s="749"/>
      <c r="IV15" s="749"/>
      <c r="IW15" s="749"/>
      <c r="IX15" s="749"/>
      <c r="IY15" s="749"/>
      <c r="IZ15" s="749"/>
      <c r="JA15" s="749"/>
      <c r="JB15" s="749"/>
      <c r="JC15" s="749"/>
      <c r="JD15" s="749"/>
      <c r="JE15" s="749"/>
      <c r="JF15" s="749"/>
      <c r="JG15" s="749"/>
      <c r="JH15" s="749"/>
      <c r="JI15" s="749"/>
      <c r="JJ15" s="749"/>
      <c r="JK15" s="749"/>
      <c r="JL15" s="749"/>
      <c r="JM15" s="749"/>
      <c r="JN15" s="749"/>
      <c r="JO15" s="749"/>
      <c r="JP15" s="749"/>
      <c r="JQ15" s="749"/>
      <c r="JR15" s="749"/>
      <c r="JS15" s="749"/>
      <c r="JT15" s="749"/>
      <c r="JU15" s="734"/>
      <c r="JV15" s="749"/>
      <c r="JW15" s="749"/>
      <c r="JX15" s="749"/>
      <c r="JY15" s="749"/>
      <c r="JZ15" s="749"/>
      <c r="KA15" s="749"/>
      <c r="KB15" s="749"/>
      <c r="KC15" s="749"/>
      <c r="KD15" s="749"/>
      <c r="KE15" s="749"/>
      <c r="KF15" s="749"/>
      <c r="KG15" s="749"/>
      <c r="KH15" s="749"/>
      <c r="KI15" s="749"/>
      <c r="KJ15" s="749"/>
      <c r="KK15" s="749"/>
      <c r="KL15" s="749"/>
      <c r="KM15" s="749"/>
      <c r="KN15" s="749"/>
      <c r="KO15" s="749"/>
      <c r="KP15" s="749"/>
      <c r="KQ15" s="749"/>
      <c r="KR15" s="749"/>
      <c r="KS15" s="749"/>
      <c r="KT15" s="749"/>
      <c r="KU15" s="749"/>
      <c r="KV15" s="749"/>
      <c r="KW15" s="749"/>
      <c r="KX15" s="749"/>
      <c r="KY15" s="749"/>
      <c r="KZ15" s="749"/>
      <c r="LA15" s="749"/>
      <c r="LB15" s="749"/>
      <c r="LC15" s="749"/>
      <c r="LD15" s="749"/>
      <c r="LE15" s="749"/>
      <c r="LF15" s="749"/>
      <c r="LG15" s="749"/>
      <c r="LH15" s="749"/>
      <c r="LI15" s="749"/>
      <c r="LJ15" s="749"/>
      <c r="LK15" s="749"/>
      <c r="LL15" s="749"/>
      <c r="LM15" s="749"/>
      <c r="LN15" s="749"/>
      <c r="LO15" s="749"/>
      <c r="LP15" s="749"/>
      <c r="LQ15" s="749"/>
      <c r="LR15" s="749"/>
      <c r="LS15" s="749"/>
      <c r="LT15" s="749"/>
      <c r="LU15" s="749"/>
      <c r="LV15" s="749"/>
      <c r="LW15" s="749"/>
      <c r="LX15" s="749"/>
      <c r="LY15" s="749"/>
      <c r="LZ15" s="749"/>
      <c r="MA15" s="749"/>
      <c r="MB15" s="749"/>
      <c r="MC15" s="749"/>
      <c r="MD15" s="749"/>
      <c r="ME15" s="749"/>
      <c r="MF15" s="749"/>
      <c r="MG15" s="749"/>
      <c r="MH15" s="749"/>
      <c r="MI15" s="749"/>
      <c r="MJ15" s="749"/>
      <c r="MK15" s="749"/>
      <c r="ML15" s="749"/>
      <c r="MM15" s="749"/>
      <c r="MN15" s="749"/>
      <c r="MO15" s="749"/>
      <c r="MP15" s="749"/>
      <c r="MQ15" s="749"/>
      <c r="MR15" s="749"/>
      <c r="MS15" s="749"/>
      <c r="MT15" s="749"/>
      <c r="MU15" s="749"/>
      <c r="MV15" s="749"/>
      <c r="MW15" s="749"/>
      <c r="MX15" s="749"/>
      <c r="MY15" s="749"/>
      <c r="MZ15" s="749"/>
      <c r="NA15" s="749"/>
      <c r="NB15" s="749"/>
      <c r="NC15" s="749"/>
      <c r="ND15" s="749"/>
      <c r="NE15" s="749"/>
      <c r="NF15" s="749"/>
      <c r="NG15" s="749"/>
      <c r="NH15" s="749"/>
      <c r="NI15" s="749"/>
      <c r="NJ15" s="749"/>
      <c r="NK15" s="749"/>
      <c r="NL15" s="749"/>
      <c r="NM15" s="749"/>
      <c r="NN15" s="749"/>
      <c r="NO15" s="749"/>
      <c r="NP15" s="749"/>
      <c r="NQ15" s="749"/>
      <c r="NR15" s="749"/>
      <c r="NS15" s="749"/>
      <c r="NT15" s="749"/>
      <c r="NU15" s="749"/>
      <c r="NV15" s="749"/>
      <c r="NW15" s="749"/>
      <c r="NX15" s="749"/>
      <c r="NY15" s="749"/>
      <c r="NZ15" s="749"/>
      <c r="OA15" s="734"/>
      <c r="OB15" s="749"/>
      <c r="OC15" s="749"/>
      <c r="OD15" s="749"/>
      <c r="OE15" s="749"/>
      <c r="OF15" s="749"/>
      <c r="OG15" s="749"/>
      <c r="OH15" s="749"/>
      <c r="OI15" s="749"/>
      <c r="OJ15" s="749"/>
      <c r="OK15" s="749"/>
      <c r="OL15" s="749"/>
      <c r="OM15" s="749"/>
      <c r="ON15" s="749"/>
      <c r="OO15" s="749"/>
      <c r="OP15" s="749"/>
      <c r="OQ15" s="749"/>
      <c r="OR15" s="749"/>
      <c r="OS15" s="749"/>
      <c r="OT15" s="749"/>
      <c r="OU15" s="749"/>
      <c r="OV15" s="749"/>
      <c r="OW15" s="749"/>
      <c r="OX15" s="749"/>
      <c r="OY15" s="749"/>
      <c r="OZ15" s="749"/>
      <c r="PA15" s="749"/>
      <c r="PB15" s="749"/>
      <c r="PC15" s="749"/>
      <c r="PD15" s="749"/>
      <c r="PE15" s="749"/>
      <c r="PF15" s="749"/>
      <c r="PG15" s="749"/>
      <c r="PH15" s="749"/>
      <c r="PI15" s="749"/>
      <c r="PJ15" s="749"/>
      <c r="PK15" s="749"/>
      <c r="PL15" s="749"/>
      <c r="PM15" s="749"/>
      <c r="PN15" s="749"/>
      <c r="PO15" s="749"/>
      <c r="PP15" s="749"/>
      <c r="PQ15" s="749"/>
      <c r="PR15" s="749"/>
      <c r="PS15" s="749"/>
      <c r="PT15" s="749"/>
      <c r="PU15" s="749"/>
      <c r="PV15" s="749"/>
      <c r="PW15" s="749"/>
      <c r="PX15" s="749"/>
      <c r="PY15" s="749"/>
      <c r="PZ15" s="749"/>
      <c r="QA15" s="749"/>
      <c r="QB15" s="749"/>
      <c r="QC15" s="749"/>
      <c r="QD15" s="749"/>
      <c r="QE15" s="749"/>
      <c r="QF15" s="749"/>
      <c r="QG15" s="749"/>
      <c r="QH15" s="749"/>
      <c r="QI15" s="749"/>
      <c r="QJ15" s="749"/>
      <c r="QK15" s="749"/>
      <c r="QL15" s="749"/>
      <c r="QM15" s="749"/>
      <c r="QN15" s="749"/>
      <c r="QO15" s="749"/>
      <c r="QP15" s="749"/>
      <c r="QQ15" s="749"/>
      <c r="QR15" s="749"/>
      <c r="QS15" s="749"/>
      <c r="QT15" s="749"/>
      <c r="QU15" s="749"/>
      <c r="QV15" s="749"/>
      <c r="QW15" s="749"/>
      <c r="QX15" s="749"/>
      <c r="QY15" s="749"/>
      <c r="QZ15" s="749"/>
      <c r="RA15" s="749"/>
      <c r="RB15" s="749"/>
      <c r="RC15" s="749"/>
      <c r="RD15" s="749"/>
      <c r="RE15" s="749"/>
      <c r="RF15" s="749"/>
      <c r="RG15" s="749"/>
      <c r="RH15" s="749"/>
      <c r="RI15" s="749"/>
      <c r="RJ15" s="749"/>
      <c r="RK15" s="749"/>
      <c r="RL15" s="749"/>
      <c r="RM15" s="749"/>
      <c r="RN15" s="749"/>
      <c r="RO15" s="749"/>
      <c r="RP15" s="749"/>
      <c r="RQ15" s="749"/>
      <c r="RR15" s="749"/>
      <c r="RS15" s="749"/>
      <c r="RT15" s="749"/>
      <c r="RU15" s="749"/>
      <c r="RV15" s="749"/>
      <c r="RW15" s="749"/>
      <c r="RX15" s="749"/>
      <c r="RY15" s="749"/>
      <c r="RZ15" s="749"/>
      <c r="SA15" s="749"/>
      <c r="SB15" s="749"/>
      <c r="SC15" s="749"/>
      <c r="SD15" s="749"/>
      <c r="SE15" s="749"/>
      <c r="SF15" s="749"/>
      <c r="SG15" s="734"/>
    </row>
    <row r="16" spans="2:519" s="2" customFormat="1" ht="6.95" customHeight="1" x14ac:dyDescent="0.15">
      <c r="B16" s="938" t="s">
        <v>8288</v>
      </c>
      <c r="C16" s="939"/>
      <c r="D16" s="939"/>
      <c r="E16" s="939"/>
      <c r="F16" s="939"/>
      <c r="G16" s="940"/>
      <c r="H16" s="947" t="s">
        <v>8289</v>
      </c>
      <c r="I16" s="948"/>
      <c r="J16" s="948"/>
      <c r="K16" s="949"/>
      <c r="L16" s="903"/>
      <c r="M16" s="904"/>
      <c r="N16" s="904"/>
      <c r="O16" s="904"/>
      <c r="P16" s="904"/>
      <c r="Q16" s="904"/>
      <c r="R16" s="904"/>
      <c r="S16" s="904"/>
      <c r="T16" s="904"/>
      <c r="U16" s="904"/>
      <c r="V16" s="904"/>
      <c r="W16" s="904"/>
      <c r="X16" s="904"/>
      <c r="Y16" s="904"/>
      <c r="Z16" s="904"/>
      <c r="AA16" s="904"/>
      <c r="AB16" s="904"/>
      <c r="AC16" s="904"/>
      <c r="AD16" s="904"/>
      <c r="AE16" s="904"/>
      <c r="AF16" s="904"/>
      <c r="AG16" s="904"/>
      <c r="AH16" s="904"/>
      <c r="AI16" s="904"/>
      <c r="AJ16" s="904"/>
      <c r="AK16" s="904"/>
      <c r="AL16" s="904"/>
      <c r="AM16" s="904"/>
      <c r="AN16" s="15"/>
      <c r="AO16" s="956" t="s">
        <v>145</v>
      </c>
      <c r="AP16" s="956"/>
      <c r="AQ16" s="956"/>
      <c r="AR16" s="956"/>
      <c r="AS16" s="956"/>
      <c r="AT16" s="956"/>
      <c r="AU16" s="956"/>
      <c r="AV16" s="956"/>
      <c r="AW16" s="956"/>
      <c r="AX16" s="956"/>
      <c r="AY16" s="15"/>
      <c r="AZ16" s="15"/>
      <c r="BA16" s="35" t="s">
        <v>0</v>
      </c>
      <c r="BB16" s="36" t="s">
        <v>0</v>
      </c>
      <c r="BC16" s="958" t="s">
        <v>9164</v>
      </c>
      <c r="BD16" s="692"/>
      <c r="BE16" s="692"/>
      <c r="BF16" s="692"/>
      <c r="BG16" s="959"/>
      <c r="BH16" s="929"/>
      <c r="BI16" s="930"/>
      <c r="BJ16" s="930"/>
      <c r="BK16" s="930"/>
      <c r="BL16" s="930"/>
      <c r="BM16" s="930"/>
      <c r="BN16" s="930"/>
      <c r="BO16" s="930"/>
      <c r="BP16" s="930"/>
      <c r="BQ16" s="930"/>
      <c r="BR16" s="930"/>
      <c r="BS16" s="930"/>
      <c r="BT16" s="930"/>
      <c r="BU16" s="931"/>
      <c r="BW16" s="926"/>
      <c r="BX16" s="927"/>
      <c r="BY16" s="927"/>
      <c r="BZ16" s="927"/>
      <c r="CA16" s="927"/>
      <c r="CB16" s="927"/>
      <c r="CC16" s="927"/>
      <c r="CD16" s="927"/>
      <c r="CE16" s="927"/>
      <c r="CF16" s="927"/>
      <c r="CG16" s="928"/>
      <c r="CH16" s="935"/>
      <c r="CI16" s="936"/>
      <c r="CJ16" s="936"/>
      <c r="CK16" s="936"/>
      <c r="CL16" s="936"/>
      <c r="CM16" s="936"/>
      <c r="CN16" s="936"/>
      <c r="CO16" s="936"/>
      <c r="CP16" s="936"/>
      <c r="CQ16" s="936"/>
      <c r="CR16" s="936"/>
      <c r="CS16" s="936"/>
      <c r="CT16" s="936"/>
      <c r="CU16" s="936"/>
      <c r="CV16" s="936"/>
      <c r="CW16" s="936"/>
      <c r="CX16" s="936"/>
      <c r="CY16" s="936"/>
      <c r="CZ16" s="936"/>
      <c r="DA16" s="936"/>
      <c r="DB16" s="936"/>
      <c r="DC16" s="936"/>
      <c r="DD16" s="936"/>
      <c r="DE16" s="936"/>
      <c r="DF16" s="936"/>
      <c r="DG16" s="936"/>
      <c r="DH16" s="936"/>
      <c r="DI16" s="936"/>
      <c r="DJ16" s="937"/>
      <c r="DK16" s="914"/>
      <c r="DL16" s="915"/>
      <c r="DM16" s="917"/>
      <c r="DN16" s="917"/>
      <c r="DO16" s="917"/>
      <c r="DP16" s="917"/>
      <c r="DQ16" s="917"/>
      <c r="DR16" s="917"/>
      <c r="DS16" s="917"/>
      <c r="DT16" s="917"/>
      <c r="DU16" s="917"/>
      <c r="DV16" s="917"/>
      <c r="DW16" s="917"/>
      <c r="DX16" s="917"/>
      <c r="DY16" s="917"/>
      <c r="DZ16" s="917"/>
      <c r="EA16" s="917"/>
      <c r="EB16" s="917"/>
      <c r="EC16" s="917"/>
      <c r="ED16" s="917"/>
      <c r="EE16" s="917"/>
      <c r="EF16" s="917"/>
      <c r="EG16" s="917"/>
      <c r="EH16" s="917"/>
      <c r="EI16" s="917"/>
      <c r="EJ16" s="917"/>
      <c r="EK16" s="917"/>
      <c r="EL16" s="917"/>
      <c r="EM16" s="917"/>
      <c r="EN16" s="917"/>
      <c r="EO16" s="917"/>
      <c r="EP16" s="917"/>
      <c r="EQ16" s="917"/>
      <c r="ER16" s="917"/>
      <c r="ES16" s="917"/>
      <c r="ET16" s="917"/>
      <c r="EU16" s="917"/>
      <c r="EX16"/>
      <c r="EY16"/>
      <c r="EZ16"/>
      <c r="FA16"/>
      <c r="FB16"/>
      <c r="FC16"/>
      <c r="FD16"/>
      <c r="FE16"/>
      <c r="FF16"/>
      <c r="FG16"/>
      <c r="FH16"/>
      <c r="FI16"/>
      <c r="FJ16"/>
      <c r="FK16"/>
      <c r="FO16" s="734"/>
      <c r="FP16" s="749"/>
      <c r="FQ16" s="749"/>
      <c r="FR16" s="749"/>
      <c r="FS16" s="749"/>
      <c r="FT16" s="749"/>
      <c r="FU16" s="749"/>
      <c r="FV16" s="749"/>
      <c r="FW16" s="749"/>
      <c r="FX16" s="749"/>
      <c r="FY16" s="749"/>
      <c r="FZ16" s="749"/>
      <c r="GA16" s="749"/>
      <c r="GB16" s="749"/>
      <c r="GC16" s="749"/>
      <c r="GD16" s="749"/>
      <c r="GE16" s="749"/>
      <c r="GF16" s="749"/>
      <c r="GG16" s="749"/>
      <c r="GH16" s="749"/>
      <c r="GI16" s="749"/>
      <c r="GJ16" s="749"/>
      <c r="GK16" s="749"/>
      <c r="GL16" s="749"/>
      <c r="GM16" s="749"/>
      <c r="GN16" s="749"/>
      <c r="GO16" s="749"/>
      <c r="GP16" s="749"/>
      <c r="GQ16" s="749"/>
      <c r="GR16" s="749"/>
      <c r="GS16" s="749"/>
      <c r="GT16" s="749"/>
      <c r="GU16" s="749"/>
      <c r="GV16" s="749"/>
      <c r="GW16" s="749"/>
      <c r="GX16" s="749"/>
      <c r="GY16" s="749"/>
      <c r="GZ16" s="749"/>
      <c r="HA16" s="749"/>
      <c r="HB16" s="749"/>
      <c r="HC16" s="749"/>
      <c r="HD16" s="749"/>
      <c r="HE16" s="749"/>
      <c r="HF16" s="749"/>
      <c r="HG16" s="749"/>
      <c r="HH16" s="749"/>
      <c r="HI16" s="749"/>
      <c r="HJ16" s="749"/>
      <c r="HK16" s="749"/>
      <c r="HL16" s="749"/>
      <c r="HM16" s="749"/>
      <c r="HN16" s="749"/>
      <c r="HO16" s="749"/>
      <c r="HP16" s="749"/>
      <c r="HQ16" s="749"/>
      <c r="HR16" s="749"/>
      <c r="HS16" s="749"/>
      <c r="HT16" s="749"/>
      <c r="HU16" s="749"/>
      <c r="HV16" s="749"/>
      <c r="HW16" s="749"/>
      <c r="HX16" s="749"/>
      <c r="HY16" s="749"/>
      <c r="HZ16" s="749"/>
      <c r="IA16" s="749"/>
      <c r="IB16" s="749"/>
      <c r="IC16" s="749"/>
      <c r="ID16" s="749"/>
      <c r="IE16" s="749"/>
      <c r="IF16" s="749"/>
      <c r="IG16" s="749"/>
      <c r="IH16" s="749"/>
      <c r="II16" s="749"/>
      <c r="IJ16" s="749"/>
      <c r="IK16" s="749"/>
      <c r="IL16" s="749"/>
      <c r="IM16" s="749"/>
      <c r="IN16" s="749"/>
      <c r="IO16" s="749"/>
      <c r="IP16" s="749"/>
      <c r="IQ16" s="749"/>
      <c r="IR16" s="749"/>
      <c r="IS16" s="749"/>
      <c r="IT16" s="749"/>
      <c r="IU16" s="749"/>
      <c r="IV16" s="749"/>
      <c r="IW16" s="749"/>
      <c r="IX16" s="749"/>
      <c r="IY16" s="749"/>
      <c r="IZ16" s="749"/>
      <c r="JA16" s="749"/>
      <c r="JB16" s="749"/>
      <c r="JC16" s="749"/>
      <c r="JD16" s="749"/>
      <c r="JE16" s="749"/>
      <c r="JF16" s="749"/>
      <c r="JG16" s="749"/>
      <c r="JH16" s="749"/>
      <c r="JI16" s="749"/>
      <c r="JJ16" s="749"/>
      <c r="JK16" s="749"/>
      <c r="JL16" s="749"/>
      <c r="JM16" s="749"/>
      <c r="JN16" s="749"/>
      <c r="JO16" s="749"/>
      <c r="JP16" s="749"/>
      <c r="JQ16" s="749"/>
      <c r="JR16" s="749"/>
      <c r="JS16" s="749"/>
      <c r="JT16" s="749"/>
      <c r="JU16" s="734"/>
      <c r="JV16" s="749"/>
      <c r="JW16" s="749"/>
      <c r="JX16" s="749"/>
      <c r="JY16" s="749"/>
      <c r="JZ16" s="749"/>
      <c r="KA16" s="749"/>
      <c r="KB16" s="749"/>
      <c r="KC16" s="749"/>
      <c r="KD16" s="749"/>
      <c r="KE16" s="749"/>
      <c r="KF16" s="749"/>
      <c r="KG16" s="749"/>
      <c r="KH16" s="749"/>
      <c r="KI16" s="749"/>
      <c r="KJ16" s="749"/>
      <c r="KK16" s="749"/>
      <c r="KL16" s="749"/>
      <c r="KM16" s="749"/>
      <c r="KN16" s="749"/>
      <c r="KO16" s="749"/>
      <c r="KP16" s="749"/>
      <c r="KQ16" s="749"/>
      <c r="KR16" s="749"/>
      <c r="KS16" s="749"/>
      <c r="KT16" s="749"/>
      <c r="KU16" s="749"/>
      <c r="KV16" s="749"/>
      <c r="KW16" s="749"/>
      <c r="KX16" s="749"/>
      <c r="KY16" s="749"/>
      <c r="KZ16" s="749"/>
      <c r="LA16" s="749"/>
      <c r="LB16" s="749"/>
      <c r="LC16" s="749"/>
      <c r="LD16" s="749"/>
      <c r="LE16" s="749"/>
      <c r="LF16" s="749"/>
      <c r="LG16" s="749"/>
      <c r="LH16" s="749"/>
      <c r="LI16" s="749"/>
      <c r="LJ16" s="749"/>
      <c r="LK16" s="749"/>
      <c r="LL16" s="749"/>
      <c r="LM16" s="749"/>
      <c r="LN16" s="749"/>
      <c r="LO16" s="749"/>
      <c r="LP16" s="749"/>
      <c r="LQ16" s="749"/>
      <c r="LR16" s="749"/>
      <c r="LS16" s="749"/>
      <c r="LT16" s="749"/>
      <c r="LU16" s="749"/>
      <c r="LV16" s="749"/>
      <c r="LW16" s="749"/>
      <c r="LX16" s="749"/>
      <c r="LY16" s="749"/>
      <c r="LZ16" s="749"/>
      <c r="MA16" s="749"/>
      <c r="MB16" s="749"/>
      <c r="MC16" s="749"/>
      <c r="MD16" s="749"/>
      <c r="ME16" s="749"/>
      <c r="MF16" s="749"/>
      <c r="MG16" s="749"/>
      <c r="MH16" s="749"/>
      <c r="MI16" s="749"/>
      <c r="MJ16" s="749"/>
      <c r="MK16" s="749"/>
      <c r="ML16" s="749"/>
      <c r="MM16" s="749"/>
      <c r="MN16" s="749"/>
      <c r="MO16" s="749"/>
      <c r="MP16" s="749"/>
      <c r="MQ16" s="749"/>
      <c r="MR16" s="749"/>
      <c r="MS16" s="749"/>
      <c r="MT16" s="749"/>
      <c r="MU16" s="749"/>
      <c r="MV16" s="749"/>
      <c r="MW16" s="749"/>
      <c r="MX16" s="749"/>
      <c r="MY16" s="749"/>
      <c r="MZ16" s="749"/>
      <c r="NA16" s="749"/>
      <c r="NB16" s="749"/>
      <c r="NC16" s="749"/>
      <c r="ND16" s="749"/>
      <c r="NE16" s="749"/>
      <c r="NF16" s="749"/>
      <c r="NG16" s="749"/>
      <c r="NH16" s="749"/>
      <c r="NI16" s="749"/>
      <c r="NJ16" s="749"/>
      <c r="NK16" s="749"/>
      <c r="NL16" s="749"/>
      <c r="NM16" s="749"/>
      <c r="NN16" s="749"/>
      <c r="NO16" s="749"/>
      <c r="NP16" s="749"/>
      <c r="NQ16" s="749"/>
      <c r="NR16" s="749"/>
      <c r="NS16" s="749"/>
      <c r="NT16" s="749"/>
      <c r="NU16" s="749"/>
      <c r="NV16" s="749"/>
      <c r="NW16" s="749"/>
      <c r="NX16" s="749"/>
      <c r="NY16" s="749"/>
      <c r="NZ16" s="749"/>
      <c r="OA16" s="734"/>
      <c r="OB16" s="749"/>
      <c r="OC16" s="749"/>
      <c r="OD16" s="749"/>
      <c r="OE16" s="749"/>
      <c r="OF16" s="749"/>
      <c r="OG16" s="749"/>
      <c r="OH16" s="749"/>
      <c r="OI16" s="749"/>
      <c r="OJ16" s="749"/>
      <c r="OK16" s="749"/>
      <c r="OL16" s="749"/>
      <c r="OM16" s="749"/>
      <c r="ON16" s="749"/>
      <c r="OO16" s="749"/>
      <c r="OP16" s="749"/>
      <c r="OQ16" s="749"/>
      <c r="OR16" s="749"/>
      <c r="OS16" s="749"/>
      <c r="OT16" s="749"/>
      <c r="OU16" s="749"/>
      <c r="OV16" s="749"/>
      <c r="OW16" s="749"/>
      <c r="OX16" s="749"/>
      <c r="OY16" s="749"/>
      <c r="OZ16" s="749"/>
      <c r="PA16" s="749"/>
      <c r="PB16" s="749"/>
      <c r="PC16" s="749"/>
      <c r="PD16" s="749"/>
      <c r="PE16" s="749"/>
      <c r="PF16" s="749"/>
      <c r="PG16" s="749"/>
      <c r="PH16" s="749"/>
      <c r="PI16" s="749"/>
      <c r="PJ16" s="749"/>
      <c r="PK16" s="749"/>
      <c r="PL16" s="749"/>
      <c r="PM16" s="749"/>
      <c r="PN16" s="749"/>
      <c r="PO16" s="749"/>
      <c r="PP16" s="749"/>
      <c r="PQ16" s="749"/>
      <c r="PR16" s="749"/>
      <c r="PS16" s="749"/>
      <c r="PT16" s="749"/>
      <c r="PU16" s="749"/>
      <c r="PV16" s="749"/>
      <c r="PW16" s="749"/>
      <c r="PX16" s="749"/>
      <c r="PY16" s="749"/>
      <c r="PZ16" s="749"/>
      <c r="QA16" s="749"/>
      <c r="QB16" s="749"/>
      <c r="QC16" s="749"/>
      <c r="QD16" s="749"/>
      <c r="QE16" s="749"/>
      <c r="QF16" s="749"/>
      <c r="QG16" s="749"/>
      <c r="QH16" s="749"/>
      <c r="QI16" s="749"/>
      <c r="QJ16" s="749"/>
      <c r="QK16" s="749"/>
      <c r="QL16" s="749"/>
      <c r="QM16" s="749"/>
      <c r="QN16" s="749"/>
      <c r="QO16" s="749"/>
      <c r="QP16" s="749"/>
      <c r="QQ16" s="749"/>
      <c r="QR16" s="749"/>
      <c r="QS16" s="749"/>
      <c r="QT16" s="749"/>
      <c r="QU16" s="749"/>
      <c r="QV16" s="749"/>
      <c r="QW16" s="749"/>
      <c r="QX16" s="749"/>
      <c r="QY16" s="749"/>
      <c r="QZ16" s="749"/>
      <c r="RA16" s="749"/>
      <c r="RB16" s="749"/>
      <c r="RC16" s="749"/>
      <c r="RD16" s="749"/>
      <c r="RE16" s="749"/>
      <c r="RF16" s="749"/>
      <c r="RG16" s="749"/>
      <c r="RH16" s="749"/>
      <c r="RI16" s="749"/>
      <c r="RJ16" s="749"/>
      <c r="RK16" s="749"/>
      <c r="RL16" s="749"/>
      <c r="RM16" s="749"/>
      <c r="RN16" s="749"/>
      <c r="RO16" s="749"/>
      <c r="RP16" s="749"/>
      <c r="RQ16" s="749"/>
      <c r="RR16" s="749"/>
      <c r="RS16" s="749"/>
      <c r="RT16" s="749"/>
      <c r="RU16" s="749"/>
      <c r="RV16" s="749"/>
      <c r="RW16" s="749"/>
      <c r="RX16" s="749"/>
      <c r="RY16" s="749"/>
      <c r="RZ16" s="749"/>
      <c r="SA16" s="749"/>
      <c r="SB16" s="749"/>
      <c r="SC16" s="749"/>
      <c r="SD16" s="749"/>
      <c r="SE16" s="749"/>
      <c r="SF16" s="749"/>
      <c r="SG16" s="734"/>
    </row>
    <row r="17" spans="2:501" s="2" customFormat="1" ht="6.95" customHeight="1" x14ac:dyDescent="0.15">
      <c r="B17" s="941"/>
      <c r="C17" s="942"/>
      <c r="D17" s="942"/>
      <c r="E17" s="942"/>
      <c r="F17" s="942"/>
      <c r="G17" s="943"/>
      <c r="H17" s="950"/>
      <c r="I17" s="951"/>
      <c r="J17" s="951"/>
      <c r="K17" s="952"/>
      <c r="L17" s="905"/>
      <c r="M17" s="734"/>
      <c r="N17" s="734"/>
      <c r="O17" s="734"/>
      <c r="P17" s="734"/>
      <c r="Q17" s="734"/>
      <c r="R17" s="734"/>
      <c r="S17" s="734"/>
      <c r="T17" s="734"/>
      <c r="U17" s="734"/>
      <c r="V17" s="734"/>
      <c r="W17" s="734"/>
      <c r="X17" s="734"/>
      <c r="Y17" s="734"/>
      <c r="Z17" s="734"/>
      <c r="AA17" s="734"/>
      <c r="AB17" s="734"/>
      <c r="AC17" s="734"/>
      <c r="AD17" s="734"/>
      <c r="AE17" s="734"/>
      <c r="AF17" s="734"/>
      <c r="AG17" s="734"/>
      <c r="AH17" s="734"/>
      <c r="AI17" s="734"/>
      <c r="AJ17" s="734"/>
      <c r="AK17" s="734"/>
      <c r="AL17" s="734"/>
      <c r="AM17" s="734"/>
      <c r="AO17" s="957"/>
      <c r="AP17" s="957"/>
      <c r="AQ17" s="957"/>
      <c r="AR17" s="957"/>
      <c r="AS17" s="957"/>
      <c r="AT17" s="957"/>
      <c r="AU17" s="957"/>
      <c r="AV17" s="957"/>
      <c r="AW17" s="957"/>
      <c r="AX17" s="957"/>
      <c r="BB17" s="16"/>
      <c r="BC17" s="960"/>
      <c r="BD17" s="961"/>
      <c r="BE17" s="961"/>
      <c r="BF17" s="961"/>
      <c r="BG17" s="962"/>
      <c r="BH17" s="932"/>
      <c r="BI17" s="933"/>
      <c r="BJ17" s="933"/>
      <c r="BK17" s="933"/>
      <c r="BL17" s="933"/>
      <c r="BM17" s="933"/>
      <c r="BN17" s="933"/>
      <c r="BO17" s="933"/>
      <c r="BP17" s="933"/>
      <c r="BQ17" s="933"/>
      <c r="BR17" s="933"/>
      <c r="BS17" s="933"/>
      <c r="BT17" s="933"/>
      <c r="BU17" s="934"/>
      <c r="BW17" s="847" t="s">
        <v>3</v>
      </c>
      <c r="BX17" s="848"/>
      <c r="BY17" s="848"/>
      <c r="BZ17" s="848"/>
      <c r="CA17" s="848"/>
      <c r="CB17" s="848"/>
      <c r="CC17" s="848"/>
      <c r="CD17" s="848"/>
      <c r="CE17" s="848"/>
      <c r="CF17" s="848"/>
      <c r="CG17" s="964"/>
      <c r="CH17" s="892"/>
      <c r="CI17" s="893"/>
      <c r="CJ17" s="893"/>
      <c r="CK17" s="893"/>
      <c r="CL17" s="893"/>
      <c r="CM17" s="893"/>
      <c r="CN17" s="893"/>
      <c r="CO17" s="893"/>
      <c r="CP17" s="893"/>
      <c r="CQ17" s="893"/>
      <c r="CR17" s="893"/>
      <c r="CS17" s="893"/>
      <c r="CT17" s="893"/>
      <c r="CU17" s="893"/>
      <c r="CV17" s="893"/>
      <c r="CW17" s="893"/>
      <c r="CX17" s="893"/>
      <c r="CY17" s="893"/>
      <c r="CZ17" s="893"/>
      <c r="DA17" s="893"/>
      <c r="DB17" s="893"/>
      <c r="DC17" s="893"/>
      <c r="DD17" s="893"/>
      <c r="DE17" s="893"/>
      <c r="DF17" s="893"/>
      <c r="DG17" s="893"/>
      <c r="DH17" s="893"/>
      <c r="DI17" s="893"/>
      <c r="DJ17" s="893"/>
      <c r="DK17" s="893"/>
      <c r="DL17" s="893"/>
      <c r="DM17" s="893"/>
      <c r="DN17" s="893"/>
      <c r="DO17" s="893"/>
      <c r="DP17" s="893"/>
      <c r="DQ17" s="893"/>
      <c r="DR17" s="893"/>
      <c r="DS17" s="893"/>
      <c r="DT17" s="893"/>
      <c r="DU17" s="893"/>
      <c r="DV17" s="893"/>
      <c r="DW17" s="893"/>
      <c r="DX17" s="893"/>
      <c r="DY17" s="893"/>
      <c r="DZ17" s="893"/>
      <c r="EA17" s="893"/>
      <c r="EB17" s="893"/>
      <c r="EC17" s="893"/>
      <c r="ED17" s="893"/>
      <c r="EE17" s="969"/>
      <c r="EF17" s="859" t="s">
        <v>4</v>
      </c>
      <c r="EG17" s="1274"/>
      <c r="EH17" s="1274"/>
      <c r="EI17" s="1274"/>
      <c r="EJ17" s="1274"/>
      <c r="EK17" s="1274"/>
      <c r="EL17" s="1274"/>
      <c r="EM17" s="1274"/>
      <c r="EN17" s="1274"/>
      <c r="EO17" s="1274"/>
      <c r="EP17" s="1275"/>
      <c r="EQ17" s="1277" t="s">
        <v>9262</v>
      </c>
      <c r="ER17" s="1258"/>
      <c r="ES17" s="1222"/>
      <c r="ET17" s="1222"/>
      <c r="EU17" s="1222"/>
      <c r="EV17" s="1222"/>
      <c r="EW17" s="1220" t="s">
        <v>5</v>
      </c>
      <c r="EX17" s="1220"/>
      <c r="EY17" s="1222"/>
      <c r="EZ17" s="1222"/>
      <c r="FA17" s="1222"/>
      <c r="FB17" s="1222"/>
      <c r="FC17" s="692" t="s">
        <v>6</v>
      </c>
      <c r="FD17" s="692"/>
      <c r="FE17" s="1222"/>
      <c r="FF17" s="1222"/>
      <c r="FG17" s="1222"/>
      <c r="FH17" s="1222"/>
      <c r="FI17" s="692" t="s">
        <v>7</v>
      </c>
      <c r="FJ17" s="1012"/>
      <c r="FO17" s="734"/>
      <c r="FP17" s="749"/>
      <c r="FQ17" s="749"/>
      <c r="FR17" s="749"/>
      <c r="FS17" s="749"/>
      <c r="FT17" s="749"/>
      <c r="FU17" s="749"/>
      <c r="FV17" s="749"/>
      <c r="FW17" s="749"/>
      <c r="FX17" s="749"/>
      <c r="FY17" s="749"/>
      <c r="FZ17" s="749"/>
      <c r="GA17" s="749"/>
      <c r="GB17" s="749"/>
      <c r="GC17" s="749"/>
      <c r="GD17" s="749"/>
      <c r="GE17" s="749"/>
      <c r="GF17" s="749"/>
      <c r="GG17" s="749"/>
      <c r="GH17" s="749"/>
      <c r="GI17" s="749"/>
      <c r="GJ17" s="749"/>
      <c r="GK17" s="749"/>
      <c r="GL17" s="749"/>
      <c r="GM17" s="749"/>
      <c r="GN17" s="749"/>
      <c r="GO17" s="749"/>
      <c r="GP17" s="749"/>
      <c r="GQ17" s="749"/>
      <c r="GR17" s="749"/>
      <c r="GS17" s="749"/>
      <c r="GT17" s="749"/>
      <c r="GU17" s="749"/>
      <c r="GV17" s="749"/>
      <c r="GW17" s="749"/>
      <c r="GX17" s="749"/>
      <c r="GY17" s="749"/>
      <c r="GZ17" s="749"/>
      <c r="HA17" s="749"/>
      <c r="HB17" s="749"/>
      <c r="HC17" s="749"/>
      <c r="HD17" s="749"/>
      <c r="HE17" s="749"/>
      <c r="HF17" s="749"/>
      <c r="HG17" s="749"/>
      <c r="HH17" s="749"/>
      <c r="HI17" s="749"/>
      <c r="HJ17" s="749"/>
      <c r="HK17" s="749"/>
      <c r="HL17" s="749"/>
      <c r="HM17" s="749"/>
      <c r="HN17" s="749"/>
      <c r="HO17" s="749"/>
      <c r="HP17" s="749"/>
      <c r="HQ17" s="749"/>
      <c r="HR17" s="749"/>
      <c r="HS17" s="749"/>
      <c r="HT17" s="749"/>
      <c r="HU17" s="749"/>
      <c r="HV17" s="749"/>
      <c r="HW17" s="749"/>
      <c r="HX17" s="749"/>
      <c r="HY17" s="749"/>
      <c r="HZ17" s="749"/>
      <c r="IA17" s="749"/>
      <c r="IB17" s="749"/>
      <c r="IC17" s="749"/>
      <c r="ID17" s="749"/>
      <c r="IE17" s="749"/>
      <c r="IF17" s="749"/>
      <c r="IG17" s="749"/>
      <c r="IH17" s="749"/>
      <c r="II17" s="749"/>
      <c r="IJ17" s="749"/>
      <c r="IK17" s="749"/>
      <c r="IL17" s="749"/>
      <c r="IM17" s="749"/>
      <c r="IN17" s="749"/>
      <c r="IO17" s="749"/>
      <c r="IP17" s="749"/>
      <c r="IQ17" s="749"/>
      <c r="IR17" s="749"/>
      <c r="IS17" s="749"/>
      <c r="IT17" s="749"/>
      <c r="IU17" s="749"/>
      <c r="IV17" s="749"/>
      <c r="IW17" s="749"/>
      <c r="IX17" s="749"/>
      <c r="IY17" s="749"/>
      <c r="IZ17" s="749"/>
      <c r="JA17" s="749"/>
      <c r="JB17" s="749"/>
      <c r="JC17" s="749"/>
      <c r="JD17" s="749"/>
      <c r="JE17" s="749"/>
      <c r="JF17" s="749"/>
      <c r="JG17" s="749"/>
      <c r="JH17" s="749"/>
      <c r="JI17" s="749"/>
      <c r="JJ17" s="749"/>
      <c r="JK17" s="749"/>
      <c r="JL17" s="749"/>
      <c r="JM17" s="749"/>
      <c r="JN17" s="749"/>
      <c r="JO17" s="749"/>
      <c r="JP17" s="749"/>
      <c r="JQ17" s="749"/>
      <c r="JR17" s="749"/>
      <c r="JS17" s="749"/>
      <c r="JT17" s="749"/>
      <c r="JU17" s="734"/>
      <c r="JV17" s="749"/>
      <c r="JW17" s="749"/>
      <c r="JX17" s="749"/>
      <c r="JY17" s="749"/>
      <c r="JZ17" s="749"/>
      <c r="KA17" s="749"/>
      <c r="KB17" s="749"/>
      <c r="KC17" s="749"/>
      <c r="KD17" s="749"/>
      <c r="KE17" s="749"/>
      <c r="KF17" s="749"/>
      <c r="KG17" s="749"/>
      <c r="KH17" s="749"/>
      <c r="KI17" s="749"/>
      <c r="KJ17" s="749"/>
      <c r="KK17" s="749"/>
      <c r="KL17" s="749"/>
      <c r="KM17" s="749"/>
      <c r="KN17" s="749"/>
      <c r="KO17" s="749"/>
      <c r="KP17" s="749"/>
      <c r="KQ17" s="749"/>
      <c r="KR17" s="749"/>
      <c r="KS17" s="749"/>
      <c r="KT17" s="749"/>
      <c r="KU17" s="749"/>
      <c r="KV17" s="749"/>
      <c r="KW17" s="749"/>
      <c r="KX17" s="749"/>
      <c r="KY17" s="749"/>
      <c r="KZ17" s="749"/>
      <c r="LA17" s="749"/>
      <c r="LB17" s="749"/>
      <c r="LC17" s="749"/>
      <c r="LD17" s="749"/>
      <c r="LE17" s="749"/>
      <c r="LF17" s="749"/>
      <c r="LG17" s="749"/>
      <c r="LH17" s="749"/>
      <c r="LI17" s="749"/>
      <c r="LJ17" s="749"/>
      <c r="LK17" s="749"/>
      <c r="LL17" s="749"/>
      <c r="LM17" s="749"/>
      <c r="LN17" s="749"/>
      <c r="LO17" s="749"/>
      <c r="LP17" s="749"/>
      <c r="LQ17" s="749"/>
      <c r="LR17" s="749"/>
      <c r="LS17" s="749"/>
      <c r="LT17" s="749"/>
      <c r="LU17" s="749"/>
      <c r="LV17" s="749"/>
      <c r="LW17" s="749"/>
      <c r="LX17" s="749"/>
      <c r="LY17" s="749"/>
      <c r="LZ17" s="749"/>
      <c r="MA17" s="749"/>
      <c r="MB17" s="749"/>
      <c r="MC17" s="749"/>
      <c r="MD17" s="749"/>
      <c r="ME17" s="749"/>
      <c r="MF17" s="749"/>
      <c r="MG17" s="749"/>
      <c r="MH17" s="749"/>
      <c r="MI17" s="749"/>
      <c r="MJ17" s="749"/>
      <c r="MK17" s="749"/>
      <c r="ML17" s="749"/>
      <c r="MM17" s="749"/>
      <c r="MN17" s="749"/>
      <c r="MO17" s="749"/>
      <c r="MP17" s="749"/>
      <c r="MQ17" s="749"/>
      <c r="MR17" s="749"/>
      <c r="MS17" s="749"/>
      <c r="MT17" s="749"/>
      <c r="MU17" s="749"/>
      <c r="MV17" s="749"/>
      <c r="MW17" s="749"/>
      <c r="MX17" s="749"/>
      <c r="MY17" s="749"/>
      <c r="MZ17" s="749"/>
      <c r="NA17" s="749"/>
      <c r="NB17" s="749"/>
      <c r="NC17" s="749"/>
      <c r="ND17" s="749"/>
      <c r="NE17" s="749"/>
      <c r="NF17" s="749"/>
      <c r="NG17" s="749"/>
      <c r="NH17" s="749"/>
      <c r="NI17" s="749"/>
      <c r="NJ17" s="749"/>
      <c r="NK17" s="749"/>
      <c r="NL17" s="749"/>
      <c r="NM17" s="749"/>
      <c r="NN17" s="749"/>
      <c r="NO17" s="749"/>
      <c r="NP17" s="749"/>
      <c r="NQ17" s="749"/>
      <c r="NR17" s="749"/>
      <c r="NS17" s="749"/>
      <c r="NT17" s="749"/>
      <c r="NU17" s="749"/>
      <c r="NV17" s="749"/>
      <c r="NW17" s="749"/>
      <c r="NX17" s="749"/>
      <c r="NY17" s="749"/>
      <c r="NZ17" s="749"/>
      <c r="OA17" s="734"/>
      <c r="OB17" s="749"/>
      <c r="OC17" s="749"/>
      <c r="OD17" s="749"/>
      <c r="OE17" s="749"/>
      <c r="OF17" s="749"/>
      <c r="OG17" s="749"/>
      <c r="OH17" s="749"/>
      <c r="OI17" s="749"/>
      <c r="OJ17" s="749"/>
      <c r="OK17" s="749"/>
      <c r="OL17" s="749"/>
      <c r="OM17" s="749"/>
      <c r="ON17" s="749"/>
      <c r="OO17" s="749"/>
      <c r="OP17" s="749"/>
      <c r="OQ17" s="749"/>
      <c r="OR17" s="749"/>
      <c r="OS17" s="749"/>
      <c r="OT17" s="749"/>
      <c r="OU17" s="749"/>
      <c r="OV17" s="749"/>
      <c r="OW17" s="749"/>
      <c r="OX17" s="749"/>
      <c r="OY17" s="749"/>
      <c r="OZ17" s="749"/>
      <c r="PA17" s="749"/>
      <c r="PB17" s="749"/>
      <c r="PC17" s="749"/>
      <c r="PD17" s="749"/>
      <c r="PE17" s="749"/>
      <c r="PF17" s="749"/>
      <c r="PG17" s="749"/>
      <c r="PH17" s="749"/>
      <c r="PI17" s="749"/>
      <c r="PJ17" s="749"/>
      <c r="PK17" s="749"/>
      <c r="PL17" s="749"/>
      <c r="PM17" s="749"/>
      <c r="PN17" s="749"/>
      <c r="PO17" s="749"/>
      <c r="PP17" s="749"/>
      <c r="PQ17" s="749"/>
      <c r="PR17" s="749"/>
      <c r="PS17" s="749"/>
      <c r="PT17" s="749"/>
      <c r="PU17" s="749"/>
      <c r="PV17" s="749"/>
      <c r="PW17" s="749"/>
      <c r="PX17" s="749"/>
      <c r="PY17" s="749"/>
      <c r="PZ17" s="749"/>
      <c r="QA17" s="749"/>
      <c r="QB17" s="749"/>
      <c r="QC17" s="749"/>
      <c r="QD17" s="749"/>
      <c r="QE17" s="749"/>
      <c r="QF17" s="749"/>
      <c r="QG17" s="749"/>
      <c r="QH17" s="749"/>
      <c r="QI17" s="749"/>
      <c r="QJ17" s="749"/>
      <c r="QK17" s="749"/>
      <c r="QL17" s="749"/>
      <c r="QM17" s="749"/>
      <c r="QN17" s="749"/>
      <c r="QO17" s="749"/>
      <c r="QP17" s="749"/>
      <c r="QQ17" s="749"/>
      <c r="QR17" s="749"/>
      <c r="QS17" s="749"/>
      <c r="QT17" s="749"/>
      <c r="QU17" s="749"/>
      <c r="QV17" s="749"/>
      <c r="QW17" s="749"/>
      <c r="QX17" s="749"/>
      <c r="QY17" s="749"/>
      <c r="QZ17" s="749"/>
      <c r="RA17" s="749"/>
      <c r="RB17" s="749"/>
      <c r="RC17" s="749"/>
      <c r="RD17" s="749"/>
      <c r="RE17" s="749"/>
      <c r="RF17" s="749"/>
      <c r="RG17" s="749"/>
      <c r="RH17" s="749"/>
      <c r="RI17" s="749"/>
      <c r="RJ17" s="749"/>
      <c r="RK17" s="749"/>
      <c r="RL17" s="749"/>
      <c r="RM17" s="749"/>
      <c r="RN17" s="749"/>
      <c r="RO17" s="749"/>
      <c r="RP17" s="749"/>
      <c r="RQ17" s="749"/>
      <c r="RR17" s="749"/>
      <c r="RS17" s="749"/>
      <c r="RT17" s="749"/>
      <c r="RU17" s="749"/>
      <c r="RV17" s="749"/>
      <c r="RW17" s="749"/>
      <c r="RX17" s="749"/>
      <c r="RY17" s="749"/>
      <c r="RZ17" s="749"/>
      <c r="SA17" s="749"/>
      <c r="SB17" s="749"/>
      <c r="SC17" s="749"/>
      <c r="SD17" s="749"/>
      <c r="SE17" s="749"/>
      <c r="SF17" s="749"/>
      <c r="SG17" s="734"/>
    </row>
    <row r="18" spans="2:501" s="2" customFormat="1" ht="6.95" customHeight="1" x14ac:dyDescent="0.15">
      <c r="B18" s="941"/>
      <c r="C18" s="942"/>
      <c r="D18" s="942"/>
      <c r="E18" s="942"/>
      <c r="F18" s="942"/>
      <c r="G18" s="943"/>
      <c r="H18" s="953"/>
      <c r="I18" s="954"/>
      <c r="J18" s="954"/>
      <c r="K18" s="955"/>
      <c r="L18" s="905"/>
      <c r="M18" s="734"/>
      <c r="N18" s="734"/>
      <c r="O18" s="734"/>
      <c r="P18" s="734"/>
      <c r="Q18" s="734"/>
      <c r="R18" s="734"/>
      <c r="S18" s="734"/>
      <c r="T18" s="734"/>
      <c r="U18" s="734"/>
      <c r="V18" s="734"/>
      <c r="W18" s="734"/>
      <c r="X18" s="734"/>
      <c r="Y18" s="734"/>
      <c r="Z18" s="734"/>
      <c r="AA18" s="734"/>
      <c r="AB18" s="734"/>
      <c r="AC18" s="734"/>
      <c r="AD18" s="734"/>
      <c r="AE18" s="734"/>
      <c r="AF18" s="734"/>
      <c r="AG18" s="734"/>
      <c r="AH18" s="734"/>
      <c r="AI18" s="734"/>
      <c r="AJ18" s="734"/>
      <c r="AK18" s="734"/>
      <c r="AL18" s="734"/>
      <c r="AM18" s="734"/>
      <c r="AO18" s="874" t="str">
        <f>Code!U5</f>
        <v/>
      </c>
      <c r="AP18" s="875"/>
      <c r="AQ18" s="875"/>
      <c r="AR18" s="875"/>
      <c r="AS18" s="875"/>
      <c r="AT18" s="875"/>
      <c r="AU18" s="875"/>
      <c r="AV18" s="875"/>
      <c r="AW18" s="875"/>
      <c r="AX18" s="876"/>
      <c r="AY18" s="37"/>
      <c r="AZ18" s="37"/>
      <c r="BA18" s="37"/>
      <c r="BB18" s="16"/>
      <c r="BC18" s="960"/>
      <c r="BD18" s="961"/>
      <c r="BE18" s="961"/>
      <c r="BF18" s="961"/>
      <c r="BG18" s="962"/>
      <c r="BH18" s="932"/>
      <c r="BI18" s="933"/>
      <c r="BJ18" s="933"/>
      <c r="BK18" s="933"/>
      <c r="BL18" s="933"/>
      <c r="BM18" s="933"/>
      <c r="BN18" s="933"/>
      <c r="BO18" s="933"/>
      <c r="BP18" s="933"/>
      <c r="BQ18" s="933"/>
      <c r="BR18" s="933"/>
      <c r="BS18" s="933"/>
      <c r="BT18" s="933"/>
      <c r="BU18" s="934"/>
      <c r="BW18" s="965"/>
      <c r="BX18" s="966"/>
      <c r="BY18" s="966"/>
      <c r="BZ18" s="966"/>
      <c r="CA18" s="966"/>
      <c r="CB18" s="966"/>
      <c r="CC18" s="966"/>
      <c r="CD18" s="966"/>
      <c r="CE18" s="966"/>
      <c r="CF18" s="966"/>
      <c r="CG18" s="967"/>
      <c r="CH18" s="895"/>
      <c r="CI18" s="896"/>
      <c r="CJ18" s="896"/>
      <c r="CK18" s="896"/>
      <c r="CL18" s="896"/>
      <c r="CM18" s="896"/>
      <c r="CN18" s="896"/>
      <c r="CO18" s="896"/>
      <c r="CP18" s="896"/>
      <c r="CQ18" s="896"/>
      <c r="CR18" s="896"/>
      <c r="CS18" s="896"/>
      <c r="CT18" s="896"/>
      <c r="CU18" s="896"/>
      <c r="CV18" s="896"/>
      <c r="CW18" s="896"/>
      <c r="CX18" s="896"/>
      <c r="CY18" s="896"/>
      <c r="CZ18" s="896"/>
      <c r="DA18" s="896"/>
      <c r="DB18" s="896"/>
      <c r="DC18" s="896"/>
      <c r="DD18" s="896"/>
      <c r="DE18" s="896"/>
      <c r="DF18" s="896"/>
      <c r="DG18" s="896"/>
      <c r="DH18" s="896"/>
      <c r="DI18" s="896"/>
      <c r="DJ18" s="896"/>
      <c r="DK18" s="896"/>
      <c r="DL18" s="896"/>
      <c r="DM18" s="896"/>
      <c r="DN18" s="896"/>
      <c r="DO18" s="896"/>
      <c r="DP18" s="896"/>
      <c r="DQ18" s="896"/>
      <c r="DR18" s="896"/>
      <c r="DS18" s="896"/>
      <c r="DT18" s="896"/>
      <c r="DU18" s="896"/>
      <c r="DV18" s="896"/>
      <c r="DW18" s="896"/>
      <c r="DX18" s="896"/>
      <c r="DY18" s="896"/>
      <c r="DZ18" s="896"/>
      <c r="EA18" s="896"/>
      <c r="EB18" s="896"/>
      <c r="EC18" s="896"/>
      <c r="ED18" s="896"/>
      <c r="EE18" s="970"/>
      <c r="EF18" s="1276"/>
      <c r="EG18" s="1274"/>
      <c r="EH18" s="1274"/>
      <c r="EI18" s="1274"/>
      <c r="EJ18" s="1274"/>
      <c r="EK18" s="1274"/>
      <c r="EL18" s="1274"/>
      <c r="EM18" s="1274"/>
      <c r="EN18" s="1274"/>
      <c r="EO18" s="1274"/>
      <c r="EP18" s="1275"/>
      <c r="EQ18" s="1278"/>
      <c r="ER18" s="1279"/>
      <c r="ES18" s="1223"/>
      <c r="ET18" s="1223"/>
      <c r="EU18" s="1223"/>
      <c r="EV18" s="1223"/>
      <c r="EW18" s="1221"/>
      <c r="EX18" s="1221"/>
      <c r="EY18" s="1223"/>
      <c r="EZ18" s="1223"/>
      <c r="FA18" s="1223"/>
      <c r="FB18" s="1223"/>
      <c r="FC18" s="656"/>
      <c r="FD18" s="656"/>
      <c r="FE18" s="1223"/>
      <c r="FF18" s="1223"/>
      <c r="FG18" s="1223"/>
      <c r="FH18" s="1223"/>
      <c r="FI18" s="656"/>
      <c r="FJ18" s="1013"/>
      <c r="FO18" s="734"/>
      <c r="FP18" s="749"/>
      <c r="FQ18" s="749"/>
      <c r="FR18" s="749"/>
      <c r="FS18" s="749"/>
      <c r="FT18" s="749"/>
      <c r="FU18" s="749"/>
      <c r="FV18" s="749"/>
      <c r="FW18" s="749"/>
      <c r="FX18" s="749"/>
      <c r="FY18" s="749"/>
      <c r="FZ18" s="749"/>
      <c r="GA18" s="749"/>
      <c r="GB18" s="749"/>
      <c r="GC18" s="749"/>
      <c r="GD18" s="749"/>
      <c r="GE18" s="749"/>
      <c r="GF18" s="749"/>
      <c r="GG18" s="749"/>
      <c r="GH18" s="749"/>
      <c r="GI18" s="749"/>
      <c r="GJ18" s="749"/>
      <c r="GK18" s="749"/>
      <c r="GL18" s="749"/>
      <c r="GM18" s="749"/>
      <c r="GN18" s="749"/>
      <c r="GO18" s="749"/>
      <c r="GP18" s="749"/>
      <c r="GQ18" s="749"/>
      <c r="GR18" s="749"/>
      <c r="GS18" s="749"/>
      <c r="GT18" s="749"/>
      <c r="GU18" s="749"/>
      <c r="GV18" s="749"/>
      <c r="GW18" s="749"/>
      <c r="GX18" s="749"/>
      <c r="GY18" s="749"/>
      <c r="GZ18" s="749"/>
      <c r="HA18" s="749"/>
      <c r="HB18" s="749"/>
      <c r="HC18" s="749"/>
      <c r="HD18" s="749"/>
      <c r="HE18" s="749"/>
      <c r="HF18" s="749"/>
      <c r="HG18" s="749"/>
      <c r="HH18" s="749"/>
      <c r="HI18" s="749"/>
      <c r="HJ18" s="749"/>
      <c r="HK18" s="749"/>
      <c r="HL18" s="749"/>
      <c r="HM18" s="749"/>
      <c r="HN18" s="749"/>
      <c r="HO18" s="749"/>
      <c r="HP18" s="749"/>
      <c r="HQ18" s="749"/>
      <c r="HR18" s="749"/>
      <c r="HS18" s="749"/>
      <c r="HT18" s="749"/>
      <c r="HU18" s="749"/>
      <c r="HV18" s="749"/>
      <c r="HW18" s="749"/>
      <c r="HX18" s="749"/>
      <c r="HY18" s="749"/>
      <c r="HZ18" s="749"/>
      <c r="IA18" s="749"/>
      <c r="IB18" s="749"/>
      <c r="IC18" s="749"/>
      <c r="ID18" s="749"/>
      <c r="IE18" s="749"/>
      <c r="IF18" s="749"/>
      <c r="IG18" s="749"/>
      <c r="IH18" s="749"/>
      <c r="II18" s="749"/>
      <c r="IJ18" s="749"/>
      <c r="IK18" s="749"/>
      <c r="IL18" s="749"/>
      <c r="IM18" s="749"/>
      <c r="IN18" s="749"/>
      <c r="IO18" s="749"/>
      <c r="IP18" s="749"/>
      <c r="IQ18" s="749"/>
      <c r="IR18" s="749"/>
      <c r="IS18" s="749"/>
      <c r="IT18" s="749"/>
      <c r="IU18" s="749"/>
      <c r="IV18" s="749"/>
      <c r="IW18" s="749"/>
      <c r="IX18" s="749"/>
      <c r="IY18" s="749"/>
      <c r="IZ18" s="749"/>
      <c r="JA18" s="749"/>
      <c r="JB18" s="749"/>
      <c r="JC18" s="749"/>
      <c r="JD18" s="749"/>
      <c r="JE18" s="749"/>
      <c r="JF18" s="749"/>
      <c r="JG18" s="749"/>
      <c r="JH18" s="749"/>
      <c r="JI18" s="749"/>
      <c r="JJ18" s="749"/>
      <c r="JK18" s="749"/>
      <c r="JL18" s="749"/>
      <c r="JM18" s="749"/>
      <c r="JN18" s="749"/>
      <c r="JO18" s="749"/>
      <c r="JP18" s="749"/>
      <c r="JQ18" s="749"/>
      <c r="JR18" s="749"/>
      <c r="JS18" s="749"/>
      <c r="JT18" s="749"/>
      <c r="JU18" s="734"/>
      <c r="JV18" s="749"/>
      <c r="JW18" s="749"/>
      <c r="JX18" s="749"/>
      <c r="JY18" s="749"/>
      <c r="JZ18" s="749"/>
      <c r="KA18" s="749"/>
      <c r="KB18" s="749"/>
      <c r="KC18" s="749"/>
      <c r="KD18" s="749"/>
      <c r="KE18" s="749"/>
      <c r="KF18" s="749"/>
      <c r="KG18" s="749"/>
      <c r="KH18" s="749"/>
      <c r="KI18" s="749"/>
      <c r="KJ18" s="749"/>
      <c r="KK18" s="749"/>
      <c r="KL18" s="749"/>
      <c r="KM18" s="749"/>
      <c r="KN18" s="749"/>
      <c r="KO18" s="749"/>
      <c r="KP18" s="749"/>
      <c r="KQ18" s="749"/>
      <c r="KR18" s="749"/>
      <c r="KS18" s="749"/>
      <c r="KT18" s="749"/>
      <c r="KU18" s="749"/>
      <c r="KV18" s="749"/>
      <c r="KW18" s="749"/>
      <c r="KX18" s="749"/>
      <c r="KY18" s="749"/>
      <c r="KZ18" s="749"/>
      <c r="LA18" s="749"/>
      <c r="LB18" s="749"/>
      <c r="LC18" s="749"/>
      <c r="LD18" s="749"/>
      <c r="LE18" s="749"/>
      <c r="LF18" s="749"/>
      <c r="LG18" s="749"/>
      <c r="LH18" s="749"/>
      <c r="LI18" s="749"/>
      <c r="LJ18" s="749"/>
      <c r="LK18" s="749"/>
      <c r="LL18" s="749"/>
      <c r="LM18" s="749"/>
      <c r="LN18" s="749"/>
      <c r="LO18" s="749"/>
      <c r="LP18" s="749"/>
      <c r="LQ18" s="749"/>
      <c r="LR18" s="749"/>
      <c r="LS18" s="749"/>
      <c r="LT18" s="749"/>
      <c r="LU18" s="749"/>
      <c r="LV18" s="749"/>
      <c r="LW18" s="749"/>
      <c r="LX18" s="749"/>
      <c r="LY18" s="749"/>
      <c r="LZ18" s="749"/>
      <c r="MA18" s="749"/>
      <c r="MB18" s="749"/>
      <c r="MC18" s="749"/>
      <c r="MD18" s="749"/>
      <c r="ME18" s="749"/>
      <c r="MF18" s="749"/>
      <c r="MG18" s="749"/>
      <c r="MH18" s="749"/>
      <c r="MI18" s="749"/>
      <c r="MJ18" s="749"/>
      <c r="MK18" s="749"/>
      <c r="ML18" s="749"/>
      <c r="MM18" s="749"/>
      <c r="MN18" s="749"/>
      <c r="MO18" s="749"/>
      <c r="MP18" s="749"/>
      <c r="MQ18" s="749"/>
      <c r="MR18" s="749"/>
      <c r="MS18" s="749"/>
      <c r="MT18" s="749"/>
      <c r="MU18" s="749"/>
      <c r="MV18" s="749"/>
      <c r="MW18" s="749"/>
      <c r="MX18" s="749"/>
      <c r="MY18" s="749"/>
      <c r="MZ18" s="749"/>
      <c r="NA18" s="749"/>
      <c r="NB18" s="749"/>
      <c r="NC18" s="749"/>
      <c r="ND18" s="749"/>
      <c r="NE18" s="749"/>
      <c r="NF18" s="749"/>
      <c r="NG18" s="749"/>
      <c r="NH18" s="749"/>
      <c r="NI18" s="749"/>
      <c r="NJ18" s="749"/>
      <c r="NK18" s="749"/>
      <c r="NL18" s="749"/>
      <c r="NM18" s="749"/>
      <c r="NN18" s="749"/>
      <c r="NO18" s="749"/>
      <c r="NP18" s="749"/>
      <c r="NQ18" s="749"/>
      <c r="NR18" s="749"/>
      <c r="NS18" s="749"/>
      <c r="NT18" s="749"/>
      <c r="NU18" s="749"/>
      <c r="NV18" s="749"/>
      <c r="NW18" s="749"/>
      <c r="NX18" s="749"/>
      <c r="NY18" s="749"/>
      <c r="NZ18" s="749"/>
      <c r="OA18" s="734"/>
      <c r="OB18" s="749"/>
      <c r="OC18" s="749"/>
      <c r="OD18" s="749"/>
      <c r="OE18" s="749"/>
      <c r="OF18" s="749"/>
      <c r="OG18" s="749"/>
      <c r="OH18" s="749"/>
      <c r="OI18" s="749"/>
      <c r="OJ18" s="749"/>
      <c r="OK18" s="749"/>
      <c r="OL18" s="749"/>
      <c r="OM18" s="749"/>
      <c r="ON18" s="749"/>
      <c r="OO18" s="749"/>
      <c r="OP18" s="749"/>
      <c r="OQ18" s="749"/>
      <c r="OR18" s="749"/>
      <c r="OS18" s="749"/>
      <c r="OT18" s="749"/>
      <c r="OU18" s="749"/>
      <c r="OV18" s="749"/>
      <c r="OW18" s="749"/>
      <c r="OX18" s="749"/>
      <c r="OY18" s="749"/>
      <c r="OZ18" s="749"/>
      <c r="PA18" s="749"/>
      <c r="PB18" s="749"/>
      <c r="PC18" s="749"/>
      <c r="PD18" s="749"/>
      <c r="PE18" s="749"/>
      <c r="PF18" s="749"/>
      <c r="PG18" s="749"/>
      <c r="PH18" s="749"/>
      <c r="PI18" s="749"/>
      <c r="PJ18" s="749"/>
      <c r="PK18" s="749"/>
      <c r="PL18" s="749"/>
      <c r="PM18" s="749"/>
      <c r="PN18" s="749"/>
      <c r="PO18" s="749"/>
      <c r="PP18" s="749"/>
      <c r="PQ18" s="749"/>
      <c r="PR18" s="749"/>
      <c r="PS18" s="749"/>
      <c r="PT18" s="749"/>
      <c r="PU18" s="749"/>
      <c r="PV18" s="749"/>
      <c r="PW18" s="749"/>
      <c r="PX18" s="749"/>
      <c r="PY18" s="749"/>
      <c r="PZ18" s="749"/>
      <c r="QA18" s="749"/>
      <c r="QB18" s="749"/>
      <c r="QC18" s="749"/>
      <c r="QD18" s="749"/>
      <c r="QE18" s="749"/>
      <c r="QF18" s="749"/>
      <c r="QG18" s="749"/>
      <c r="QH18" s="749"/>
      <c r="QI18" s="749"/>
      <c r="QJ18" s="749"/>
      <c r="QK18" s="749"/>
      <c r="QL18" s="749"/>
      <c r="QM18" s="749"/>
      <c r="QN18" s="749"/>
      <c r="QO18" s="749"/>
      <c r="QP18" s="749"/>
      <c r="QQ18" s="749"/>
      <c r="QR18" s="749"/>
      <c r="QS18" s="749"/>
      <c r="QT18" s="749"/>
      <c r="QU18" s="749"/>
      <c r="QV18" s="749"/>
      <c r="QW18" s="749"/>
      <c r="QX18" s="749"/>
      <c r="QY18" s="749"/>
      <c r="QZ18" s="749"/>
      <c r="RA18" s="749"/>
      <c r="RB18" s="749"/>
      <c r="RC18" s="749"/>
      <c r="RD18" s="749"/>
      <c r="RE18" s="749"/>
      <c r="RF18" s="749"/>
      <c r="RG18" s="749"/>
      <c r="RH18" s="749"/>
      <c r="RI18" s="749"/>
      <c r="RJ18" s="749"/>
      <c r="RK18" s="749"/>
      <c r="RL18" s="749"/>
      <c r="RM18" s="749"/>
      <c r="RN18" s="749"/>
      <c r="RO18" s="749"/>
      <c r="RP18" s="749"/>
      <c r="RQ18" s="749"/>
      <c r="RR18" s="749"/>
      <c r="RS18" s="749"/>
      <c r="RT18" s="749"/>
      <c r="RU18" s="749"/>
      <c r="RV18" s="749"/>
      <c r="RW18" s="749"/>
      <c r="RX18" s="749"/>
      <c r="RY18" s="749"/>
      <c r="RZ18" s="749"/>
      <c r="SA18" s="749"/>
      <c r="SB18" s="749"/>
      <c r="SC18" s="749"/>
      <c r="SD18" s="749"/>
      <c r="SE18" s="749"/>
      <c r="SF18" s="749"/>
      <c r="SG18" s="734"/>
    </row>
    <row r="19" spans="2:501" s="2" customFormat="1" ht="6.95" customHeight="1" x14ac:dyDescent="0.15">
      <c r="B19" s="941"/>
      <c r="C19" s="942"/>
      <c r="D19" s="942"/>
      <c r="E19" s="942"/>
      <c r="F19" s="942"/>
      <c r="G19" s="943"/>
      <c r="H19" s="947" t="s">
        <v>8290</v>
      </c>
      <c r="I19" s="948"/>
      <c r="J19" s="948"/>
      <c r="K19" s="949"/>
      <c r="L19" s="906"/>
      <c r="M19" s="907"/>
      <c r="N19" s="907"/>
      <c r="O19" s="907"/>
      <c r="P19" s="907"/>
      <c r="Q19" s="907"/>
      <c r="R19" s="907"/>
      <c r="S19" s="907"/>
      <c r="T19" s="907"/>
      <c r="U19" s="907"/>
      <c r="V19" s="907"/>
      <c r="W19" s="907"/>
      <c r="X19" s="907"/>
      <c r="Y19" s="907"/>
      <c r="Z19" s="907"/>
      <c r="AA19" s="907"/>
      <c r="AB19" s="907"/>
      <c r="AC19" s="907"/>
      <c r="AD19" s="907"/>
      <c r="AE19" s="907"/>
      <c r="AF19" s="907"/>
      <c r="AG19" s="907"/>
      <c r="AH19" s="907"/>
      <c r="AI19" s="907"/>
      <c r="AJ19" s="907"/>
      <c r="AK19" s="907"/>
      <c r="AL19" s="907"/>
      <c r="AM19" s="907"/>
      <c r="AO19" s="877"/>
      <c r="AP19" s="878"/>
      <c r="AQ19" s="878"/>
      <c r="AR19" s="878"/>
      <c r="AS19" s="878"/>
      <c r="AT19" s="878"/>
      <c r="AU19" s="878"/>
      <c r="AV19" s="878"/>
      <c r="AW19" s="878"/>
      <c r="AX19" s="879"/>
      <c r="AY19" s="37"/>
      <c r="AZ19" s="37"/>
      <c r="BA19" s="37"/>
      <c r="BB19" s="16"/>
      <c r="BC19" s="960"/>
      <c r="BD19" s="961"/>
      <c r="BE19" s="961"/>
      <c r="BF19" s="961"/>
      <c r="BG19" s="962"/>
      <c r="BH19" s="932"/>
      <c r="BI19" s="933"/>
      <c r="BJ19" s="933"/>
      <c r="BK19" s="933"/>
      <c r="BL19" s="933"/>
      <c r="BM19" s="933"/>
      <c r="BN19" s="933"/>
      <c r="BO19" s="933"/>
      <c r="BP19" s="933"/>
      <c r="BQ19" s="933"/>
      <c r="BR19" s="933"/>
      <c r="BS19" s="933"/>
      <c r="BT19" s="933"/>
      <c r="BU19" s="934"/>
      <c r="BW19" s="965"/>
      <c r="BX19" s="966"/>
      <c r="BY19" s="966"/>
      <c r="BZ19" s="966"/>
      <c r="CA19" s="966"/>
      <c r="CB19" s="966"/>
      <c r="CC19" s="966"/>
      <c r="CD19" s="966"/>
      <c r="CE19" s="966"/>
      <c r="CF19" s="966"/>
      <c r="CG19" s="967"/>
      <c r="CH19" s="895"/>
      <c r="CI19" s="896"/>
      <c r="CJ19" s="896"/>
      <c r="CK19" s="896"/>
      <c r="CL19" s="896"/>
      <c r="CM19" s="896"/>
      <c r="CN19" s="896"/>
      <c r="CO19" s="896"/>
      <c r="CP19" s="896"/>
      <c r="CQ19" s="896"/>
      <c r="CR19" s="896"/>
      <c r="CS19" s="896"/>
      <c r="CT19" s="896"/>
      <c r="CU19" s="896"/>
      <c r="CV19" s="896"/>
      <c r="CW19" s="896"/>
      <c r="CX19" s="896"/>
      <c r="CY19" s="896"/>
      <c r="CZ19" s="896"/>
      <c r="DA19" s="896"/>
      <c r="DB19" s="896"/>
      <c r="DC19" s="896"/>
      <c r="DD19" s="896"/>
      <c r="DE19" s="896"/>
      <c r="DF19" s="896"/>
      <c r="DG19" s="896"/>
      <c r="DH19" s="896"/>
      <c r="DI19" s="896"/>
      <c r="DJ19" s="896"/>
      <c r="DK19" s="896"/>
      <c r="DL19" s="896"/>
      <c r="DM19" s="896"/>
      <c r="DN19" s="896"/>
      <c r="DO19" s="896"/>
      <c r="DP19" s="896"/>
      <c r="DQ19" s="896"/>
      <c r="DR19" s="896"/>
      <c r="DS19" s="896"/>
      <c r="DT19" s="896"/>
      <c r="DU19" s="896"/>
      <c r="DV19" s="896"/>
      <c r="DW19" s="896"/>
      <c r="DX19" s="896"/>
      <c r="DY19" s="896"/>
      <c r="DZ19" s="896"/>
      <c r="EA19" s="896"/>
      <c r="EB19" s="896"/>
      <c r="EC19" s="896"/>
      <c r="ED19" s="896"/>
      <c r="EE19" s="970"/>
      <c r="EF19" s="1202" t="s">
        <v>9</v>
      </c>
      <c r="EG19" s="1203"/>
      <c r="EH19" s="1203"/>
      <c r="EI19" s="1203"/>
      <c r="EJ19" s="1203"/>
      <c r="EK19" s="1203"/>
      <c r="EL19" s="1203"/>
      <c r="EM19" s="1203"/>
      <c r="EN19" s="1203"/>
      <c r="EO19" s="1203"/>
      <c r="EP19" s="1204"/>
      <c r="EQ19" s="1211"/>
      <c r="ER19" s="1212"/>
      <c r="ES19" s="1212"/>
      <c r="ET19" s="1212"/>
      <c r="EU19" s="1212"/>
      <c r="EV19" s="1212"/>
      <c r="EW19" s="1212"/>
      <c r="EX19" s="1212"/>
      <c r="EY19" s="1212"/>
      <c r="EZ19" s="1212"/>
      <c r="FA19" s="1212"/>
      <c r="FB19" s="1212"/>
      <c r="FC19" s="1212"/>
      <c r="FD19" s="1212"/>
      <c r="FE19" s="1212"/>
      <c r="FF19" s="1212"/>
      <c r="FG19" s="1212"/>
      <c r="FH19" s="1212"/>
      <c r="FI19" s="1212"/>
      <c r="FJ19" s="1213"/>
      <c r="FO19" s="734"/>
      <c r="FP19" s="749"/>
      <c r="FQ19" s="749"/>
      <c r="FR19" s="749"/>
      <c r="FS19" s="749"/>
      <c r="FT19" s="749"/>
      <c r="FU19" s="749"/>
      <c r="FV19" s="749"/>
      <c r="FW19" s="749"/>
      <c r="FX19" s="749"/>
      <c r="FY19" s="749"/>
      <c r="FZ19" s="749"/>
      <c r="GA19" s="749"/>
      <c r="GB19" s="749"/>
      <c r="GC19" s="749"/>
      <c r="GD19" s="749"/>
      <c r="GE19" s="749"/>
      <c r="GF19" s="749"/>
      <c r="GG19" s="749"/>
      <c r="GH19" s="749"/>
      <c r="GI19" s="749"/>
      <c r="GJ19" s="749"/>
      <c r="GK19" s="749"/>
      <c r="GL19" s="749"/>
      <c r="GM19" s="749"/>
      <c r="GN19" s="749"/>
      <c r="GO19" s="749"/>
      <c r="GP19" s="749"/>
      <c r="GQ19" s="749"/>
      <c r="GR19" s="749"/>
      <c r="GS19" s="749"/>
      <c r="GT19" s="749"/>
      <c r="GU19" s="749"/>
      <c r="GV19" s="749"/>
      <c r="GW19" s="749"/>
      <c r="GX19" s="749"/>
      <c r="GY19" s="749"/>
      <c r="GZ19" s="749"/>
      <c r="HA19" s="749"/>
      <c r="HB19" s="749"/>
      <c r="HC19" s="749"/>
      <c r="HD19" s="749"/>
      <c r="HE19" s="749"/>
      <c r="HF19" s="749"/>
      <c r="HG19" s="749"/>
      <c r="HH19" s="749"/>
      <c r="HI19" s="749"/>
      <c r="HJ19" s="749"/>
      <c r="HK19" s="749"/>
      <c r="HL19" s="749"/>
      <c r="HM19" s="749"/>
      <c r="HN19" s="749"/>
      <c r="HO19" s="749"/>
      <c r="HP19" s="749"/>
      <c r="HQ19" s="749"/>
      <c r="HR19" s="749"/>
      <c r="HS19" s="749"/>
      <c r="HT19" s="749"/>
      <c r="HU19" s="749"/>
      <c r="HV19" s="749"/>
      <c r="HW19" s="749"/>
      <c r="HX19" s="749"/>
      <c r="HY19" s="749"/>
      <c r="HZ19" s="749"/>
      <c r="IA19" s="749"/>
      <c r="IB19" s="749"/>
      <c r="IC19" s="749"/>
      <c r="ID19" s="749"/>
      <c r="IE19" s="749"/>
      <c r="IF19" s="749"/>
      <c r="IG19" s="749"/>
      <c r="IH19" s="749"/>
      <c r="II19" s="749"/>
      <c r="IJ19" s="749"/>
      <c r="IK19" s="749"/>
      <c r="IL19" s="749"/>
      <c r="IM19" s="749"/>
      <c r="IN19" s="749"/>
      <c r="IO19" s="749"/>
      <c r="IP19" s="749"/>
      <c r="IQ19" s="749"/>
      <c r="IR19" s="749"/>
      <c r="IS19" s="749"/>
      <c r="IT19" s="749"/>
      <c r="IU19" s="749"/>
      <c r="IV19" s="749"/>
      <c r="IW19" s="749"/>
      <c r="IX19" s="749"/>
      <c r="IY19" s="749"/>
      <c r="IZ19" s="749"/>
      <c r="JA19" s="749"/>
      <c r="JB19" s="749"/>
      <c r="JC19" s="749"/>
      <c r="JD19" s="749"/>
      <c r="JE19" s="749"/>
      <c r="JF19" s="749"/>
      <c r="JG19" s="749"/>
      <c r="JH19" s="749"/>
      <c r="JI19" s="749"/>
      <c r="JJ19" s="749"/>
      <c r="JK19" s="749"/>
      <c r="JL19" s="749"/>
      <c r="JM19" s="749"/>
      <c r="JN19" s="749"/>
      <c r="JO19" s="749"/>
      <c r="JP19" s="749"/>
      <c r="JQ19" s="749"/>
      <c r="JR19" s="749"/>
      <c r="JS19" s="749"/>
      <c r="JT19" s="749"/>
      <c r="JU19" s="734"/>
      <c r="JV19" s="749"/>
      <c r="JW19" s="749"/>
      <c r="JX19" s="749"/>
      <c r="JY19" s="749"/>
      <c r="JZ19" s="749"/>
      <c r="KA19" s="749"/>
      <c r="KB19" s="749"/>
      <c r="KC19" s="749"/>
      <c r="KD19" s="749"/>
      <c r="KE19" s="749"/>
      <c r="KF19" s="749"/>
      <c r="KG19" s="749"/>
      <c r="KH19" s="749"/>
      <c r="KI19" s="749"/>
      <c r="KJ19" s="749"/>
      <c r="KK19" s="749"/>
      <c r="KL19" s="749"/>
      <c r="KM19" s="749"/>
      <c r="KN19" s="749"/>
      <c r="KO19" s="749"/>
      <c r="KP19" s="749"/>
      <c r="KQ19" s="749"/>
      <c r="KR19" s="749"/>
      <c r="KS19" s="749"/>
      <c r="KT19" s="749"/>
      <c r="KU19" s="749"/>
      <c r="KV19" s="749"/>
      <c r="KW19" s="749"/>
      <c r="KX19" s="749"/>
      <c r="KY19" s="749"/>
      <c r="KZ19" s="749"/>
      <c r="LA19" s="749"/>
      <c r="LB19" s="749"/>
      <c r="LC19" s="749"/>
      <c r="LD19" s="749"/>
      <c r="LE19" s="749"/>
      <c r="LF19" s="749"/>
      <c r="LG19" s="749"/>
      <c r="LH19" s="749"/>
      <c r="LI19" s="749"/>
      <c r="LJ19" s="749"/>
      <c r="LK19" s="749"/>
      <c r="LL19" s="749"/>
      <c r="LM19" s="749"/>
      <c r="LN19" s="749"/>
      <c r="LO19" s="749"/>
      <c r="LP19" s="749"/>
      <c r="LQ19" s="749"/>
      <c r="LR19" s="749"/>
      <c r="LS19" s="749"/>
      <c r="LT19" s="749"/>
      <c r="LU19" s="749"/>
      <c r="LV19" s="749"/>
      <c r="LW19" s="749"/>
      <c r="LX19" s="749"/>
      <c r="LY19" s="749"/>
      <c r="LZ19" s="749"/>
      <c r="MA19" s="749"/>
      <c r="MB19" s="749"/>
      <c r="MC19" s="749"/>
      <c r="MD19" s="749"/>
      <c r="ME19" s="749"/>
      <c r="MF19" s="749"/>
      <c r="MG19" s="749"/>
      <c r="MH19" s="749"/>
      <c r="MI19" s="749"/>
      <c r="MJ19" s="749"/>
      <c r="MK19" s="749"/>
      <c r="ML19" s="749"/>
      <c r="MM19" s="749"/>
      <c r="MN19" s="749"/>
      <c r="MO19" s="749"/>
      <c r="MP19" s="749"/>
      <c r="MQ19" s="749"/>
      <c r="MR19" s="749"/>
      <c r="MS19" s="749"/>
      <c r="MT19" s="749"/>
      <c r="MU19" s="749"/>
      <c r="MV19" s="749"/>
      <c r="MW19" s="749"/>
      <c r="MX19" s="749"/>
      <c r="MY19" s="749"/>
      <c r="MZ19" s="749"/>
      <c r="NA19" s="749"/>
      <c r="NB19" s="749"/>
      <c r="NC19" s="749"/>
      <c r="ND19" s="749"/>
      <c r="NE19" s="749"/>
      <c r="NF19" s="749"/>
      <c r="NG19" s="749"/>
      <c r="NH19" s="749"/>
      <c r="NI19" s="749"/>
      <c r="NJ19" s="749"/>
      <c r="NK19" s="749"/>
      <c r="NL19" s="749"/>
      <c r="NM19" s="749"/>
      <c r="NN19" s="749"/>
      <c r="NO19" s="749"/>
      <c r="NP19" s="749"/>
      <c r="NQ19" s="749"/>
      <c r="NR19" s="749"/>
      <c r="NS19" s="749"/>
      <c r="NT19" s="749"/>
      <c r="NU19" s="749"/>
      <c r="NV19" s="749"/>
      <c r="NW19" s="749"/>
      <c r="NX19" s="749"/>
      <c r="NY19" s="749"/>
      <c r="NZ19" s="749"/>
      <c r="OA19" s="734"/>
      <c r="OB19" s="749"/>
      <c r="OC19" s="749"/>
      <c r="OD19" s="749"/>
      <c r="OE19" s="749"/>
      <c r="OF19" s="749"/>
      <c r="OG19" s="749"/>
      <c r="OH19" s="749"/>
      <c r="OI19" s="749"/>
      <c r="OJ19" s="749"/>
      <c r="OK19" s="749"/>
      <c r="OL19" s="749"/>
      <c r="OM19" s="749"/>
      <c r="ON19" s="749"/>
      <c r="OO19" s="749"/>
      <c r="OP19" s="749"/>
      <c r="OQ19" s="749"/>
      <c r="OR19" s="749"/>
      <c r="OS19" s="749"/>
      <c r="OT19" s="749"/>
      <c r="OU19" s="749"/>
      <c r="OV19" s="749"/>
      <c r="OW19" s="749"/>
      <c r="OX19" s="749"/>
      <c r="OY19" s="749"/>
      <c r="OZ19" s="749"/>
      <c r="PA19" s="749"/>
      <c r="PB19" s="749"/>
      <c r="PC19" s="749"/>
      <c r="PD19" s="749"/>
      <c r="PE19" s="749"/>
      <c r="PF19" s="749"/>
      <c r="PG19" s="749"/>
      <c r="PH19" s="749"/>
      <c r="PI19" s="749"/>
      <c r="PJ19" s="749"/>
      <c r="PK19" s="749"/>
      <c r="PL19" s="749"/>
      <c r="PM19" s="749"/>
      <c r="PN19" s="749"/>
      <c r="PO19" s="749"/>
      <c r="PP19" s="749"/>
      <c r="PQ19" s="749"/>
      <c r="PR19" s="749"/>
      <c r="PS19" s="749"/>
      <c r="PT19" s="749"/>
      <c r="PU19" s="749"/>
      <c r="PV19" s="749"/>
      <c r="PW19" s="749"/>
      <c r="PX19" s="749"/>
      <c r="PY19" s="749"/>
      <c r="PZ19" s="749"/>
      <c r="QA19" s="749"/>
      <c r="QB19" s="749"/>
      <c r="QC19" s="749"/>
      <c r="QD19" s="749"/>
      <c r="QE19" s="749"/>
      <c r="QF19" s="749"/>
      <c r="QG19" s="749"/>
      <c r="QH19" s="749"/>
      <c r="QI19" s="749"/>
      <c r="QJ19" s="749"/>
      <c r="QK19" s="749"/>
      <c r="QL19" s="749"/>
      <c r="QM19" s="749"/>
      <c r="QN19" s="749"/>
      <c r="QO19" s="749"/>
      <c r="QP19" s="749"/>
      <c r="QQ19" s="749"/>
      <c r="QR19" s="749"/>
      <c r="QS19" s="749"/>
      <c r="QT19" s="749"/>
      <c r="QU19" s="749"/>
      <c r="QV19" s="749"/>
      <c r="QW19" s="749"/>
      <c r="QX19" s="749"/>
      <c r="QY19" s="749"/>
      <c r="QZ19" s="749"/>
      <c r="RA19" s="749"/>
      <c r="RB19" s="749"/>
      <c r="RC19" s="749"/>
      <c r="RD19" s="749"/>
      <c r="RE19" s="749"/>
      <c r="RF19" s="749"/>
      <c r="RG19" s="749"/>
      <c r="RH19" s="749"/>
      <c r="RI19" s="749"/>
      <c r="RJ19" s="749"/>
      <c r="RK19" s="749"/>
      <c r="RL19" s="749"/>
      <c r="RM19" s="749"/>
      <c r="RN19" s="749"/>
      <c r="RO19" s="749"/>
      <c r="RP19" s="749"/>
      <c r="RQ19" s="749"/>
      <c r="RR19" s="749"/>
      <c r="RS19" s="749"/>
      <c r="RT19" s="749"/>
      <c r="RU19" s="749"/>
      <c r="RV19" s="749"/>
      <c r="RW19" s="749"/>
      <c r="RX19" s="749"/>
      <c r="RY19" s="749"/>
      <c r="RZ19" s="749"/>
      <c r="SA19" s="749"/>
      <c r="SB19" s="749"/>
      <c r="SC19" s="749"/>
      <c r="SD19" s="749"/>
      <c r="SE19" s="749"/>
      <c r="SF19" s="749"/>
      <c r="SG19" s="734"/>
    </row>
    <row r="20" spans="2:501" s="2" customFormat="1" ht="6.95" customHeight="1" x14ac:dyDescent="0.15">
      <c r="B20" s="941"/>
      <c r="C20" s="942"/>
      <c r="D20" s="942"/>
      <c r="E20" s="942"/>
      <c r="F20" s="942"/>
      <c r="G20" s="943"/>
      <c r="H20" s="950"/>
      <c r="I20" s="951"/>
      <c r="J20" s="951"/>
      <c r="K20" s="952"/>
      <c r="L20" s="906"/>
      <c r="M20" s="907"/>
      <c r="N20" s="907"/>
      <c r="O20" s="907"/>
      <c r="P20" s="907"/>
      <c r="Q20" s="907"/>
      <c r="R20" s="907"/>
      <c r="S20" s="907"/>
      <c r="T20" s="907"/>
      <c r="U20" s="907"/>
      <c r="V20" s="907"/>
      <c r="W20" s="907"/>
      <c r="X20" s="907"/>
      <c r="Y20" s="907"/>
      <c r="Z20" s="907"/>
      <c r="AA20" s="907"/>
      <c r="AB20" s="907"/>
      <c r="AC20" s="907"/>
      <c r="AD20" s="907"/>
      <c r="AE20" s="907"/>
      <c r="AF20" s="907"/>
      <c r="AG20" s="907"/>
      <c r="AH20" s="907"/>
      <c r="AI20" s="907"/>
      <c r="AJ20" s="907"/>
      <c r="AK20" s="907"/>
      <c r="AL20" s="907"/>
      <c r="AM20" s="907"/>
      <c r="AN20" s="37"/>
      <c r="AO20" s="880"/>
      <c r="AP20" s="881"/>
      <c r="AQ20" s="881"/>
      <c r="AR20" s="881"/>
      <c r="AS20" s="881"/>
      <c r="AT20" s="881"/>
      <c r="AU20" s="881"/>
      <c r="AV20" s="881"/>
      <c r="AW20" s="881"/>
      <c r="AX20" s="882"/>
      <c r="AY20" s="37"/>
      <c r="AZ20" s="37"/>
      <c r="BA20" s="37"/>
      <c r="BB20" s="16"/>
      <c r="BC20" s="690"/>
      <c r="BD20" s="656"/>
      <c r="BE20" s="656"/>
      <c r="BF20" s="656"/>
      <c r="BG20" s="963"/>
      <c r="BH20" s="935"/>
      <c r="BI20" s="936"/>
      <c r="BJ20" s="936"/>
      <c r="BK20" s="936"/>
      <c r="BL20" s="936"/>
      <c r="BM20" s="936"/>
      <c r="BN20" s="936"/>
      <c r="BO20" s="936"/>
      <c r="BP20" s="936"/>
      <c r="BQ20" s="936"/>
      <c r="BR20" s="936"/>
      <c r="BS20" s="936"/>
      <c r="BT20" s="936"/>
      <c r="BU20" s="937"/>
      <c r="BW20" s="850"/>
      <c r="BX20" s="851"/>
      <c r="BY20" s="851"/>
      <c r="BZ20" s="851"/>
      <c r="CA20" s="851"/>
      <c r="CB20" s="851"/>
      <c r="CC20" s="851"/>
      <c r="CD20" s="851"/>
      <c r="CE20" s="851"/>
      <c r="CF20" s="851"/>
      <c r="CG20" s="968"/>
      <c r="CH20" s="898"/>
      <c r="CI20" s="899"/>
      <c r="CJ20" s="899"/>
      <c r="CK20" s="899"/>
      <c r="CL20" s="899"/>
      <c r="CM20" s="899"/>
      <c r="CN20" s="899"/>
      <c r="CO20" s="899"/>
      <c r="CP20" s="899"/>
      <c r="CQ20" s="899"/>
      <c r="CR20" s="899"/>
      <c r="CS20" s="899"/>
      <c r="CT20" s="899"/>
      <c r="CU20" s="899"/>
      <c r="CV20" s="899"/>
      <c r="CW20" s="899"/>
      <c r="CX20" s="899"/>
      <c r="CY20" s="899"/>
      <c r="CZ20" s="899"/>
      <c r="DA20" s="899"/>
      <c r="DB20" s="899"/>
      <c r="DC20" s="899"/>
      <c r="DD20" s="899"/>
      <c r="DE20" s="899"/>
      <c r="DF20" s="899"/>
      <c r="DG20" s="899"/>
      <c r="DH20" s="899"/>
      <c r="DI20" s="899"/>
      <c r="DJ20" s="899"/>
      <c r="DK20" s="899"/>
      <c r="DL20" s="899"/>
      <c r="DM20" s="899"/>
      <c r="DN20" s="899"/>
      <c r="DO20" s="899"/>
      <c r="DP20" s="899"/>
      <c r="DQ20" s="899"/>
      <c r="DR20" s="899"/>
      <c r="DS20" s="899"/>
      <c r="DT20" s="899"/>
      <c r="DU20" s="899"/>
      <c r="DV20" s="899"/>
      <c r="DW20" s="899"/>
      <c r="DX20" s="899"/>
      <c r="DY20" s="899"/>
      <c r="DZ20" s="899"/>
      <c r="EA20" s="899"/>
      <c r="EB20" s="899"/>
      <c r="EC20" s="899"/>
      <c r="ED20" s="899"/>
      <c r="EE20" s="971"/>
      <c r="EF20" s="1205"/>
      <c r="EG20" s="1206"/>
      <c r="EH20" s="1206"/>
      <c r="EI20" s="1206"/>
      <c r="EJ20" s="1206"/>
      <c r="EK20" s="1206"/>
      <c r="EL20" s="1206"/>
      <c r="EM20" s="1206"/>
      <c r="EN20" s="1206"/>
      <c r="EO20" s="1206"/>
      <c r="EP20" s="1207"/>
      <c r="EQ20" s="1214"/>
      <c r="ER20" s="1215"/>
      <c r="ES20" s="1215"/>
      <c r="ET20" s="1215"/>
      <c r="EU20" s="1215"/>
      <c r="EV20" s="1215"/>
      <c r="EW20" s="1215"/>
      <c r="EX20" s="1215"/>
      <c r="EY20" s="1215"/>
      <c r="EZ20" s="1215"/>
      <c r="FA20" s="1215"/>
      <c r="FB20" s="1215"/>
      <c r="FC20" s="1215"/>
      <c r="FD20" s="1215"/>
      <c r="FE20" s="1215"/>
      <c r="FF20" s="1215"/>
      <c r="FG20" s="1215"/>
      <c r="FH20" s="1215"/>
      <c r="FI20" s="1215"/>
      <c r="FJ20" s="1216"/>
      <c r="FO20" s="734"/>
      <c r="FP20" s="749"/>
      <c r="FQ20" s="749"/>
      <c r="FR20" s="749"/>
      <c r="FS20" s="749"/>
      <c r="FT20" s="749"/>
      <c r="FU20" s="749"/>
      <c r="FV20" s="749"/>
      <c r="FW20" s="749"/>
      <c r="FX20" s="749"/>
      <c r="FY20" s="749"/>
      <c r="FZ20" s="749"/>
      <c r="GA20" s="749"/>
      <c r="GB20" s="749"/>
      <c r="GC20" s="749"/>
      <c r="GD20" s="749"/>
      <c r="GE20" s="749"/>
      <c r="GF20" s="749"/>
      <c r="GG20" s="749"/>
      <c r="GH20" s="749"/>
      <c r="GI20" s="749"/>
      <c r="GJ20" s="749"/>
      <c r="GK20" s="749"/>
      <c r="GL20" s="749"/>
      <c r="GM20" s="749"/>
      <c r="GN20" s="749"/>
      <c r="GO20" s="749"/>
      <c r="GP20" s="749"/>
      <c r="GQ20" s="749"/>
      <c r="GR20" s="749"/>
      <c r="GS20" s="749"/>
      <c r="GT20" s="749"/>
      <c r="GU20" s="749"/>
      <c r="GV20" s="749"/>
      <c r="GW20" s="749"/>
      <c r="GX20" s="749"/>
      <c r="GY20" s="749"/>
      <c r="GZ20" s="749"/>
      <c r="HA20" s="749"/>
      <c r="HB20" s="749"/>
      <c r="HC20" s="749"/>
      <c r="HD20" s="749"/>
      <c r="HE20" s="749"/>
      <c r="HF20" s="749"/>
      <c r="HG20" s="749"/>
      <c r="HH20" s="749"/>
      <c r="HI20" s="749"/>
      <c r="HJ20" s="749"/>
      <c r="HK20" s="749"/>
      <c r="HL20" s="749"/>
      <c r="HM20" s="749"/>
      <c r="HN20" s="749"/>
      <c r="HO20" s="749"/>
      <c r="HP20" s="749"/>
      <c r="HQ20" s="749"/>
      <c r="HR20" s="749"/>
      <c r="HS20" s="749"/>
      <c r="HT20" s="749"/>
      <c r="HU20" s="749"/>
      <c r="HV20" s="749"/>
      <c r="HW20" s="749"/>
      <c r="HX20" s="749"/>
      <c r="HY20" s="749"/>
      <c r="HZ20" s="749"/>
      <c r="IA20" s="749"/>
      <c r="IB20" s="749"/>
      <c r="IC20" s="749"/>
      <c r="ID20" s="749"/>
      <c r="IE20" s="749"/>
      <c r="IF20" s="749"/>
      <c r="IG20" s="749"/>
      <c r="IH20" s="749"/>
      <c r="II20" s="749"/>
      <c r="IJ20" s="749"/>
      <c r="IK20" s="749"/>
      <c r="IL20" s="749"/>
      <c r="IM20" s="749"/>
      <c r="IN20" s="749"/>
      <c r="IO20" s="749"/>
      <c r="IP20" s="749"/>
      <c r="IQ20" s="749"/>
      <c r="IR20" s="749"/>
      <c r="IS20" s="749"/>
      <c r="IT20" s="749"/>
      <c r="IU20" s="749"/>
      <c r="IV20" s="749"/>
      <c r="IW20" s="749"/>
      <c r="IX20" s="749"/>
      <c r="IY20" s="749"/>
      <c r="IZ20" s="749"/>
      <c r="JA20" s="749"/>
      <c r="JB20" s="749"/>
      <c r="JC20" s="749"/>
      <c r="JD20" s="749"/>
      <c r="JE20" s="749"/>
      <c r="JF20" s="749"/>
      <c r="JG20" s="749"/>
      <c r="JH20" s="749"/>
      <c r="JI20" s="749"/>
      <c r="JJ20" s="749"/>
      <c r="JK20" s="749"/>
      <c r="JL20" s="749"/>
      <c r="JM20" s="749"/>
      <c r="JN20" s="749"/>
      <c r="JO20" s="749"/>
      <c r="JP20" s="749"/>
      <c r="JQ20" s="749"/>
      <c r="JR20" s="749"/>
      <c r="JS20" s="749"/>
      <c r="JT20" s="749"/>
      <c r="JU20" s="734"/>
      <c r="JV20" s="749"/>
      <c r="JW20" s="749"/>
      <c r="JX20" s="749"/>
      <c r="JY20" s="749"/>
      <c r="JZ20" s="749"/>
      <c r="KA20" s="749"/>
      <c r="KB20" s="749"/>
      <c r="KC20" s="749"/>
      <c r="KD20" s="749"/>
      <c r="KE20" s="749"/>
      <c r="KF20" s="749"/>
      <c r="KG20" s="749"/>
      <c r="KH20" s="749"/>
      <c r="KI20" s="749"/>
      <c r="KJ20" s="749"/>
      <c r="KK20" s="749"/>
      <c r="KL20" s="749"/>
      <c r="KM20" s="749"/>
      <c r="KN20" s="749"/>
      <c r="KO20" s="749"/>
      <c r="KP20" s="749"/>
      <c r="KQ20" s="749"/>
      <c r="KR20" s="749"/>
      <c r="KS20" s="749"/>
      <c r="KT20" s="749"/>
      <c r="KU20" s="749"/>
      <c r="KV20" s="749"/>
      <c r="KW20" s="749"/>
      <c r="KX20" s="749"/>
      <c r="KY20" s="749"/>
      <c r="KZ20" s="749"/>
      <c r="LA20" s="749"/>
      <c r="LB20" s="749"/>
      <c r="LC20" s="749"/>
      <c r="LD20" s="749"/>
      <c r="LE20" s="749"/>
      <c r="LF20" s="749"/>
      <c r="LG20" s="749"/>
      <c r="LH20" s="749"/>
      <c r="LI20" s="749"/>
      <c r="LJ20" s="749"/>
      <c r="LK20" s="749"/>
      <c r="LL20" s="749"/>
      <c r="LM20" s="749"/>
      <c r="LN20" s="749"/>
      <c r="LO20" s="749"/>
      <c r="LP20" s="749"/>
      <c r="LQ20" s="749"/>
      <c r="LR20" s="749"/>
      <c r="LS20" s="749"/>
      <c r="LT20" s="749"/>
      <c r="LU20" s="749"/>
      <c r="LV20" s="749"/>
      <c r="LW20" s="749"/>
      <c r="LX20" s="749"/>
      <c r="LY20" s="749"/>
      <c r="LZ20" s="749"/>
      <c r="MA20" s="749"/>
      <c r="MB20" s="749"/>
      <c r="MC20" s="749"/>
      <c r="MD20" s="749"/>
      <c r="ME20" s="749"/>
      <c r="MF20" s="749"/>
      <c r="MG20" s="749"/>
      <c r="MH20" s="749"/>
      <c r="MI20" s="749"/>
      <c r="MJ20" s="749"/>
      <c r="MK20" s="749"/>
      <c r="ML20" s="749"/>
      <c r="MM20" s="749"/>
      <c r="MN20" s="749"/>
      <c r="MO20" s="749"/>
      <c r="MP20" s="749"/>
      <c r="MQ20" s="749"/>
      <c r="MR20" s="749"/>
      <c r="MS20" s="749"/>
      <c r="MT20" s="749"/>
      <c r="MU20" s="749"/>
      <c r="MV20" s="749"/>
      <c r="MW20" s="749"/>
      <c r="MX20" s="749"/>
      <c r="MY20" s="749"/>
      <c r="MZ20" s="749"/>
      <c r="NA20" s="749"/>
      <c r="NB20" s="749"/>
      <c r="NC20" s="749"/>
      <c r="ND20" s="749"/>
      <c r="NE20" s="749"/>
      <c r="NF20" s="749"/>
      <c r="NG20" s="749"/>
      <c r="NH20" s="749"/>
      <c r="NI20" s="749"/>
      <c r="NJ20" s="749"/>
      <c r="NK20" s="749"/>
      <c r="NL20" s="749"/>
      <c r="NM20" s="749"/>
      <c r="NN20" s="749"/>
      <c r="NO20" s="749"/>
      <c r="NP20" s="749"/>
      <c r="NQ20" s="749"/>
      <c r="NR20" s="749"/>
      <c r="NS20" s="749"/>
      <c r="NT20" s="749"/>
      <c r="NU20" s="749"/>
      <c r="NV20" s="749"/>
      <c r="NW20" s="749"/>
      <c r="NX20" s="749"/>
      <c r="NY20" s="749"/>
      <c r="NZ20" s="749"/>
      <c r="OA20" s="734"/>
      <c r="OB20" s="749"/>
      <c r="OC20" s="749"/>
      <c r="OD20" s="749"/>
      <c r="OE20" s="749"/>
      <c r="OF20" s="749"/>
      <c r="OG20" s="749"/>
      <c r="OH20" s="749"/>
      <c r="OI20" s="749"/>
      <c r="OJ20" s="749"/>
      <c r="OK20" s="749"/>
      <c r="OL20" s="749"/>
      <c r="OM20" s="749"/>
      <c r="ON20" s="749"/>
      <c r="OO20" s="749"/>
      <c r="OP20" s="749"/>
      <c r="OQ20" s="749"/>
      <c r="OR20" s="749"/>
      <c r="OS20" s="749"/>
      <c r="OT20" s="749"/>
      <c r="OU20" s="749"/>
      <c r="OV20" s="749"/>
      <c r="OW20" s="749"/>
      <c r="OX20" s="749"/>
      <c r="OY20" s="749"/>
      <c r="OZ20" s="749"/>
      <c r="PA20" s="749"/>
      <c r="PB20" s="749"/>
      <c r="PC20" s="749"/>
      <c r="PD20" s="749"/>
      <c r="PE20" s="749"/>
      <c r="PF20" s="749"/>
      <c r="PG20" s="749"/>
      <c r="PH20" s="749"/>
      <c r="PI20" s="749"/>
      <c r="PJ20" s="749"/>
      <c r="PK20" s="749"/>
      <c r="PL20" s="749"/>
      <c r="PM20" s="749"/>
      <c r="PN20" s="749"/>
      <c r="PO20" s="749"/>
      <c r="PP20" s="749"/>
      <c r="PQ20" s="749"/>
      <c r="PR20" s="749"/>
      <c r="PS20" s="749"/>
      <c r="PT20" s="749"/>
      <c r="PU20" s="749"/>
      <c r="PV20" s="749"/>
      <c r="PW20" s="749"/>
      <c r="PX20" s="749"/>
      <c r="PY20" s="749"/>
      <c r="PZ20" s="749"/>
      <c r="QA20" s="749"/>
      <c r="QB20" s="749"/>
      <c r="QC20" s="749"/>
      <c r="QD20" s="749"/>
      <c r="QE20" s="749"/>
      <c r="QF20" s="749"/>
      <c r="QG20" s="749"/>
      <c r="QH20" s="749"/>
      <c r="QI20" s="749"/>
      <c r="QJ20" s="749"/>
      <c r="QK20" s="749"/>
      <c r="QL20" s="749"/>
      <c r="QM20" s="749"/>
      <c r="QN20" s="749"/>
      <c r="QO20" s="749"/>
      <c r="QP20" s="749"/>
      <c r="QQ20" s="749"/>
      <c r="QR20" s="749"/>
      <c r="QS20" s="749"/>
      <c r="QT20" s="749"/>
      <c r="QU20" s="749"/>
      <c r="QV20" s="749"/>
      <c r="QW20" s="749"/>
      <c r="QX20" s="749"/>
      <c r="QY20" s="749"/>
      <c r="QZ20" s="749"/>
      <c r="RA20" s="749"/>
      <c r="RB20" s="749"/>
      <c r="RC20" s="749"/>
      <c r="RD20" s="749"/>
      <c r="RE20" s="749"/>
      <c r="RF20" s="749"/>
      <c r="RG20" s="749"/>
      <c r="RH20" s="749"/>
      <c r="RI20" s="749"/>
      <c r="RJ20" s="749"/>
      <c r="RK20" s="749"/>
      <c r="RL20" s="749"/>
      <c r="RM20" s="749"/>
      <c r="RN20" s="749"/>
      <c r="RO20" s="749"/>
      <c r="RP20" s="749"/>
      <c r="RQ20" s="749"/>
      <c r="RR20" s="749"/>
      <c r="RS20" s="749"/>
      <c r="RT20" s="749"/>
      <c r="RU20" s="749"/>
      <c r="RV20" s="749"/>
      <c r="RW20" s="749"/>
      <c r="RX20" s="749"/>
      <c r="RY20" s="749"/>
      <c r="RZ20" s="749"/>
      <c r="SA20" s="749"/>
      <c r="SB20" s="749"/>
      <c r="SC20" s="749"/>
      <c r="SD20" s="749"/>
      <c r="SE20" s="749"/>
      <c r="SF20" s="749"/>
      <c r="SG20" s="734"/>
    </row>
    <row r="21" spans="2:501" s="2" customFormat="1" ht="6.95" customHeight="1" x14ac:dyDescent="0.15">
      <c r="B21" s="941"/>
      <c r="C21" s="942"/>
      <c r="D21" s="942"/>
      <c r="E21" s="942"/>
      <c r="F21" s="942"/>
      <c r="G21" s="943"/>
      <c r="H21" s="953"/>
      <c r="I21" s="954"/>
      <c r="J21" s="954"/>
      <c r="K21" s="955"/>
      <c r="L21" s="906"/>
      <c r="M21" s="907"/>
      <c r="N21" s="907"/>
      <c r="O21" s="907"/>
      <c r="P21" s="907"/>
      <c r="Q21" s="907"/>
      <c r="R21" s="907"/>
      <c r="S21" s="907"/>
      <c r="T21" s="907"/>
      <c r="U21" s="907"/>
      <c r="V21" s="907"/>
      <c r="W21" s="907"/>
      <c r="X21" s="907"/>
      <c r="Y21" s="907"/>
      <c r="Z21" s="907"/>
      <c r="AA21" s="907"/>
      <c r="AB21" s="907"/>
      <c r="AC21" s="907"/>
      <c r="AD21" s="907"/>
      <c r="AE21" s="907"/>
      <c r="AF21" s="907"/>
      <c r="AG21" s="907"/>
      <c r="AH21" s="907"/>
      <c r="AI21" s="907"/>
      <c r="AJ21" s="907"/>
      <c r="AK21" s="907"/>
      <c r="AL21" s="907"/>
      <c r="AM21" s="907"/>
      <c r="AN21" s="37"/>
      <c r="AO21" s="37"/>
      <c r="AP21" s="37"/>
      <c r="AQ21" s="37"/>
      <c r="AR21" s="37"/>
      <c r="AS21" s="37"/>
      <c r="AT21" s="37"/>
      <c r="AU21" s="37"/>
      <c r="AV21" s="37"/>
      <c r="AW21" s="37"/>
      <c r="AX21" s="37"/>
      <c r="AY21" s="37"/>
      <c r="AZ21" s="37"/>
      <c r="BA21" s="37"/>
      <c r="BB21" s="16"/>
      <c r="BC21" s="972" t="s">
        <v>10</v>
      </c>
      <c r="BD21" s="973"/>
      <c r="BE21" s="973"/>
      <c r="BF21" s="973"/>
      <c r="BG21" s="974"/>
      <c r="BH21" s="981"/>
      <c r="BI21" s="982"/>
      <c r="BJ21" s="982"/>
      <c r="BK21" s="982"/>
      <c r="BL21" s="982"/>
      <c r="BM21" s="982"/>
      <c r="BN21" s="982"/>
      <c r="BO21" s="982"/>
      <c r="BP21" s="982"/>
      <c r="BQ21" s="982"/>
      <c r="BR21" s="982"/>
      <c r="BS21" s="982"/>
      <c r="BT21" s="982"/>
      <c r="BU21" s="983"/>
      <c r="BW21" s="847" t="s">
        <v>11</v>
      </c>
      <c r="BX21" s="848"/>
      <c r="BY21" s="848"/>
      <c r="BZ21" s="848"/>
      <c r="CA21" s="848"/>
      <c r="CB21" s="848"/>
      <c r="CC21" s="848"/>
      <c r="CD21" s="848"/>
      <c r="CE21" s="848"/>
      <c r="CF21" s="848"/>
      <c r="CG21" s="964"/>
      <c r="CH21" s="892"/>
      <c r="CI21" s="893"/>
      <c r="CJ21" s="893"/>
      <c r="CK21" s="893"/>
      <c r="CL21" s="893"/>
      <c r="CM21" s="893"/>
      <c r="CN21" s="893"/>
      <c r="CO21" s="893"/>
      <c r="CP21" s="893"/>
      <c r="CQ21" s="893"/>
      <c r="CR21" s="893"/>
      <c r="CS21" s="893"/>
      <c r="CT21" s="893"/>
      <c r="CU21" s="893"/>
      <c r="CV21" s="893"/>
      <c r="CW21" s="893"/>
      <c r="CX21" s="893"/>
      <c r="CY21" s="893"/>
      <c r="CZ21" s="893"/>
      <c r="DA21" s="893"/>
      <c r="DB21" s="893"/>
      <c r="DC21" s="893"/>
      <c r="DD21" s="893"/>
      <c r="DE21" s="893"/>
      <c r="DF21" s="893"/>
      <c r="DG21" s="893"/>
      <c r="DH21" s="893"/>
      <c r="DI21" s="893"/>
      <c r="DJ21" s="969"/>
      <c r="DK21" s="847" t="s">
        <v>10</v>
      </c>
      <c r="DL21" s="848"/>
      <c r="DM21" s="848"/>
      <c r="DN21" s="849"/>
      <c r="DO21" s="853"/>
      <c r="DP21" s="854"/>
      <c r="DQ21" s="854"/>
      <c r="DR21" s="854"/>
      <c r="DS21" s="854"/>
      <c r="DT21" s="854"/>
      <c r="DU21" s="854"/>
      <c r="DV21" s="854"/>
      <c r="DW21" s="854"/>
      <c r="DX21" s="854"/>
      <c r="DY21" s="854"/>
      <c r="DZ21" s="854"/>
      <c r="EA21" s="854"/>
      <c r="EB21" s="854"/>
      <c r="EC21" s="854"/>
      <c r="ED21" s="854"/>
      <c r="EE21" s="855"/>
      <c r="EF21" s="1208"/>
      <c r="EG21" s="1209"/>
      <c r="EH21" s="1209"/>
      <c r="EI21" s="1209"/>
      <c r="EJ21" s="1209"/>
      <c r="EK21" s="1209"/>
      <c r="EL21" s="1209"/>
      <c r="EM21" s="1209"/>
      <c r="EN21" s="1209"/>
      <c r="EO21" s="1209"/>
      <c r="EP21" s="1210"/>
      <c r="EQ21" s="1217"/>
      <c r="ER21" s="1218"/>
      <c r="ES21" s="1218"/>
      <c r="ET21" s="1218"/>
      <c r="EU21" s="1218"/>
      <c r="EV21" s="1218"/>
      <c r="EW21" s="1218"/>
      <c r="EX21" s="1218"/>
      <c r="EY21" s="1218"/>
      <c r="EZ21" s="1218"/>
      <c r="FA21" s="1218"/>
      <c r="FB21" s="1218"/>
      <c r="FC21" s="1218"/>
      <c r="FD21" s="1218"/>
      <c r="FE21" s="1218"/>
      <c r="FF21" s="1218"/>
      <c r="FG21" s="1218"/>
      <c r="FH21" s="1218"/>
      <c r="FI21" s="1218"/>
      <c r="FJ21" s="1219"/>
      <c r="FO21" s="734"/>
      <c r="FP21" s="749"/>
      <c r="FQ21" s="749"/>
      <c r="FR21" s="749"/>
      <c r="FS21" s="749"/>
      <c r="FT21" s="749"/>
      <c r="FU21" s="749"/>
      <c r="FV21" s="749"/>
      <c r="FW21" s="749"/>
      <c r="FX21" s="749"/>
      <c r="FY21" s="749"/>
      <c r="FZ21" s="749"/>
      <c r="GA21" s="749"/>
      <c r="GB21" s="749"/>
      <c r="GC21" s="749"/>
      <c r="GD21" s="749"/>
      <c r="GE21" s="749"/>
      <c r="GF21" s="749"/>
      <c r="GG21" s="749"/>
      <c r="GH21" s="749"/>
      <c r="GI21" s="749"/>
      <c r="GJ21" s="749"/>
      <c r="GK21" s="749"/>
      <c r="GL21" s="749"/>
      <c r="GM21" s="749"/>
      <c r="GN21" s="749"/>
      <c r="GO21" s="749"/>
      <c r="GP21" s="749"/>
      <c r="GQ21" s="749"/>
      <c r="GR21" s="749"/>
      <c r="GS21" s="749"/>
      <c r="GT21" s="749"/>
      <c r="GU21" s="749"/>
      <c r="GV21" s="749"/>
      <c r="GW21" s="749"/>
      <c r="GX21" s="749"/>
      <c r="GY21" s="749"/>
      <c r="GZ21" s="749"/>
      <c r="HA21" s="749"/>
      <c r="HB21" s="749"/>
      <c r="HC21" s="749"/>
      <c r="HD21" s="749"/>
      <c r="HE21" s="749"/>
      <c r="HF21" s="749"/>
      <c r="HG21" s="749"/>
      <c r="HH21" s="749"/>
      <c r="HI21" s="749"/>
      <c r="HJ21" s="749"/>
      <c r="HK21" s="749"/>
      <c r="HL21" s="749"/>
      <c r="HM21" s="749"/>
      <c r="HN21" s="749"/>
      <c r="HO21" s="749"/>
      <c r="HP21" s="749"/>
      <c r="HQ21" s="749"/>
      <c r="HR21" s="749"/>
      <c r="HS21" s="749"/>
      <c r="HT21" s="749"/>
      <c r="HU21" s="749"/>
      <c r="HV21" s="749"/>
      <c r="HW21" s="749"/>
      <c r="HX21" s="749"/>
      <c r="HY21" s="749"/>
      <c r="HZ21" s="749"/>
      <c r="IA21" s="749"/>
      <c r="IB21" s="749"/>
      <c r="IC21" s="749"/>
      <c r="ID21" s="749"/>
      <c r="IE21" s="749"/>
      <c r="IF21" s="749"/>
      <c r="IG21" s="749"/>
      <c r="IH21" s="749"/>
      <c r="II21" s="749"/>
      <c r="IJ21" s="749"/>
      <c r="IK21" s="749"/>
      <c r="IL21" s="749"/>
      <c r="IM21" s="749"/>
      <c r="IN21" s="749"/>
      <c r="IO21" s="749"/>
      <c r="IP21" s="749"/>
      <c r="IQ21" s="749"/>
      <c r="IR21" s="749"/>
      <c r="IS21" s="749"/>
      <c r="IT21" s="749"/>
      <c r="IU21" s="749"/>
      <c r="IV21" s="749"/>
      <c r="IW21" s="749"/>
      <c r="IX21" s="749"/>
      <c r="IY21" s="749"/>
      <c r="IZ21" s="749"/>
      <c r="JA21" s="749"/>
      <c r="JB21" s="749"/>
      <c r="JC21" s="749"/>
      <c r="JD21" s="749"/>
      <c r="JE21" s="749"/>
      <c r="JF21" s="749"/>
      <c r="JG21" s="749"/>
      <c r="JH21" s="749"/>
      <c r="JI21" s="749"/>
      <c r="JJ21" s="749"/>
      <c r="JK21" s="749"/>
      <c r="JL21" s="749"/>
      <c r="JM21" s="749"/>
      <c r="JN21" s="749"/>
      <c r="JO21" s="749"/>
      <c r="JP21" s="749"/>
      <c r="JQ21" s="749"/>
      <c r="JR21" s="749"/>
      <c r="JS21" s="749"/>
      <c r="JT21" s="749"/>
      <c r="JU21" s="734"/>
      <c r="JV21" s="749"/>
      <c r="JW21" s="749"/>
      <c r="JX21" s="749"/>
      <c r="JY21" s="749"/>
      <c r="JZ21" s="749"/>
      <c r="KA21" s="749"/>
      <c r="KB21" s="749"/>
      <c r="KC21" s="749"/>
      <c r="KD21" s="749"/>
      <c r="KE21" s="749"/>
      <c r="KF21" s="749"/>
      <c r="KG21" s="749"/>
      <c r="KH21" s="749"/>
      <c r="KI21" s="749"/>
      <c r="KJ21" s="749"/>
      <c r="KK21" s="749"/>
      <c r="KL21" s="749"/>
      <c r="KM21" s="749"/>
      <c r="KN21" s="749"/>
      <c r="KO21" s="749"/>
      <c r="KP21" s="749"/>
      <c r="KQ21" s="749"/>
      <c r="KR21" s="749"/>
      <c r="KS21" s="749"/>
      <c r="KT21" s="749"/>
      <c r="KU21" s="749"/>
      <c r="KV21" s="749"/>
      <c r="KW21" s="749"/>
      <c r="KX21" s="749"/>
      <c r="KY21" s="749"/>
      <c r="KZ21" s="749"/>
      <c r="LA21" s="749"/>
      <c r="LB21" s="749"/>
      <c r="LC21" s="749"/>
      <c r="LD21" s="749"/>
      <c r="LE21" s="749"/>
      <c r="LF21" s="749"/>
      <c r="LG21" s="749"/>
      <c r="LH21" s="749"/>
      <c r="LI21" s="749"/>
      <c r="LJ21" s="749"/>
      <c r="LK21" s="749"/>
      <c r="LL21" s="749"/>
      <c r="LM21" s="749"/>
      <c r="LN21" s="749"/>
      <c r="LO21" s="749"/>
      <c r="LP21" s="749"/>
      <c r="LQ21" s="749"/>
      <c r="LR21" s="749"/>
      <c r="LS21" s="749"/>
      <c r="LT21" s="749"/>
      <c r="LU21" s="749"/>
      <c r="LV21" s="749"/>
      <c r="LW21" s="749"/>
      <c r="LX21" s="749"/>
      <c r="LY21" s="749"/>
      <c r="LZ21" s="749"/>
      <c r="MA21" s="749"/>
      <c r="MB21" s="749"/>
      <c r="MC21" s="749"/>
      <c r="MD21" s="749"/>
      <c r="ME21" s="749"/>
      <c r="MF21" s="749"/>
      <c r="MG21" s="749"/>
      <c r="MH21" s="749"/>
      <c r="MI21" s="749"/>
      <c r="MJ21" s="749"/>
      <c r="MK21" s="749"/>
      <c r="ML21" s="749"/>
      <c r="MM21" s="749"/>
      <c r="MN21" s="749"/>
      <c r="MO21" s="749"/>
      <c r="MP21" s="749"/>
      <c r="MQ21" s="749"/>
      <c r="MR21" s="749"/>
      <c r="MS21" s="749"/>
      <c r="MT21" s="749"/>
      <c r="MU21" s="749"/>
      <c r="MV21" s="749"/>
      <c r="MW21" s="749"/>
      <c r="MX21" s="749"/>
      <c r="MY21" s="749"/>
      <c r="MZ21" s="749"/>
      <c r="NA21" s="749"/>
      <c r="NB21" s="749"/>
      <c r="NC21" s="749"/>
      <c r="ND21" s="749"/>
      <c r="NE21" s="749"/>
      <c r="NF21" s="749"/>
      <c r="NG21" s="749"/>
      <c r="NH21" s="749"/>
      <c r="NI21" s="749"/>
      <c r="NJ21" s="749"/>
      <c r="NK21" s="749"/>
      <c r="NL21" s="749"/>
      <c r="NM21" s="749"/>
      <c r="NN21" s="749"/>
      <c r="NO21" s="749"/>
      <c r="NP21" s="749"/>
      <c r="NQ21" s="749"/>
      <c r="NR21" s="749"/>
      <c r="NS21" s="749"/>
      <c r="NT21" s="749"/>
      <c r="NU21" s="749"/>
      <c r="NV21" s="749"/>
      <c r="NW21" s="749"/>
      <c r="NX21" s="749"/>
      <c r="NY21" s="749"/>
      <c r="NZ21" s="749"/>
      <c r="OA21" s="734"/>
      <c r="OB21" s="749"/>
      <c r="OC21" s="749"/>
      <c r="OD21" s="749"/>
      <c r="OE21" s="749"/>
      <c r="OF21" s="749"/>
      <c r="OG21" s="749"/>
      <c r="OH21" s="749"/>
      <c r="OI21" s="749"/>
      <c r="OJ21" s="749"/>
      <c r="OK21" s="749"/>
      <c r="OL21" s="749"/>
      <c r="OM21" s="749"/>
      <c r="ON21" s="749"/>
      <c r="OO21" s="749"/>
      <c r="OP21" s="749"/>
      <c r="OQ21" s="749"/>
      <c r="OR21" s="749"/>
      <c r="OS21" s="749"/>
      <c r="OT21" s="749"/>
      <c r="OU21" s="749"/>
      <c r="OV21" s="749"/>
      <c r="OW21" s="749"/>
      <c r="OX21" s="749"/>
      <c r="OY21" s="749"/>
      <c r="OZ21" s="749"/>
      <c r="PA21" s="749"/>
      <c r="PB21" s="749"/>
      <c r="PC21" s="749"/>
      <c r="PD21" s="749"/>
      <c r="PE21" s="749"/>
      <c r="PF21" s="749"/>
      <c r="PG21" s="749"/>
      <c r="PH21" s="749"/>
      <c r="PI21" s="749"/>
      <c r="PJ21" s="749"/>
      <c r="PK21" s="749"/>
      <c r="PL21" s="749"/>
      <c r="PM21" s="749"/>
      <c r="PN21" s="749"/>
      <c r="PO21" s="749"/>
      <c r="PP21" s="749"/>
      <c r="PQ21" s="749"/>
      <c r="PR21" s="749"/>
      <c r="PS21" s="749"/>
      <c r="PT21" s="749"/>
      <c r="PU21" s="749"/>
      <c r="PV21" s="749"/>
      <c r="PW21" s="749"/>
      <c r="PX21" s="749"/>
      <c r="PY21" s="749"/>
      <c r="PZ21" s="749"/>
      <c r="QA21" s="749"/>
      <c r="QB21" s="749"/>
      <c r="QC21" s="749"/>
      <c r="QD21" s="749"/>
      <c r="QE21" s="749"/>
      <c r="QF21" s="749"/>
      <c r="QG21" s="749"/>
      <c r="QH21" s="749"/>
      <c r="QI21" s="749"/>
      <c r="QJ21" s="749"/>
      <c r="QK21" s="749"/>
      <c r="QL21" s="749"/>
      <c r="QM21" s="749"/>
      <c r="QN21" s="749"/>
      <c r="QO21" s="749"/>
      <c r="QP21" s="749"/>
      <c r="QQ21" s="749"/>
      <c r="QR21" s="749"/>
      <c r="QS21" s="749"/>
      <c r="QT21" s="749"/>
      <c r="QU21" s="749"/>
      <c r="QV21" s="749"/>
      <c r="QW21" s="749"/>
      <c r="QX21" s="749"/>
      <c r="QY21" s="749"/>
      <c r="QZ21" s="749"/>
      <c r="RA21" s="749"/>
      <c r="RB21" s="749"/>
      <c r="RC21" s="749"/>
      <c r="RD21" s="749"/>
      <c r="RE21" s="749"/>
      <c r="RF21" s="749"/>
      <c r="RG21" s="749"/>
      <c r="RH21" s="749"/>
      <c r="RI21" s="749"/>
      <c r="RJ21" s="749"/>
      <c r="RK21" s="749"/>
      <c r="RL21" s="749"/>
      <c r="RM21" s="749"/>
      <c r="RN21" s="749"/>
      <c r="RO21" s="749"/>
      <c r="RP21" s="749"/>
      <c r="RQ21" s="749"/>
      <c r="RR21" s="749"/>
      <c r="RS21" s="749"/>
      <c r="RT21" s="749"/>
      <c r="RU21" s="749"/>
      <c r="RV21" s="749"/>
      <c r="RW21" s="749"/>
      <c r="RX21" s="749"/>
      <c r="RY21" s="749"/>
      <c r="RZ21" s="749"/>
      <c r="SA21" s="749"/>
      <c r="SB21" s="749"/>
      <c r="SC21" s="749"/>
      <c r="SD21" s="749"/>
      <c r="SE21" s="749"/>
      <c r="SF21" s="749"/>
      <c r="SG21" s="734"/>
    </row>
    <row r="22" spans="2:501" s="2" customFormat="1" ht="6.95" customHeight="1" x14ac:dyDescent="0.15">
      <c r="B22" s="941"/>
      <c r="C22" s="942"/>
      <c r="D22" s="942"/>
      <c r="E22" s="942"/>
      <c r="F22" s="942"/>
      <c r="G22" s="943"/>
      <c r="H22" s="947" t="s">
        <v>8291</v>
      </c>
      <c r="I22" s="948"/>
      <c r="J22" s="948"/>
      <c r="K22" s="949"/>
      <c r="L22" s="908" t="s">
        <v>0</v>
      </c>
      <c r="M22" s="909"/>
      <c r="N22" s="909"/>
      <c r="O22" s="909"/>
      <c r="P22" s="909"/>
      <c r="Q22" s="909"/>
      <c r="R22" s="909"/>
      <c r="S22" s="909"/>
      <c r="T22" s="909"/>
      <c r="U22" s="909"/>
      <c r="V22" s="909"/>
      <c r="W22" s="909"/>
      <c r="X22" s="909"/>
      <c r="Y22" s="909"/>
      <c r="Z22" s="909"/>
      <c r="AA22" s="909"/>
      <c r="AB22" s="909"/>
      <c r="AC22" s="909"/>
      <c r="AD22" s="909"/>
      <c r="AE22" s="909"/>
      <c r="AF22" s="909"/>
      <c r="AG22" s="909"/>
      <c r="AH22" s="909"/>
      <c r="AI22" s="909"/>
      <c r="AJ22" s="909"/>
      <c r="AK22" s="909"/>
      <c r="AL22" s="909"/>
      <c r="AM22" s="909"/>
      <c r="AN22" s="909"/>
      <c r="AO22" s="909"/>
      <c r="AP22" s="909"/>
      <c r="AQ22" s="909"/>
      <c r="AR22" s="909"/>
      <c r="AS22" s="909"/>
      <c r="AT22" s="909"/>
      <c r="AU22" s="909"/>
      <c r="AV22" s="909"/>
      <c r="AW22" s="909"/>
      <c r="AX22" s="909"/>
      <c r="AY22" s="909"/>
      <c r="AZ22" s="909"/>
      <c r="BA22" s="909"/>
      <c r="BB22" s="38"/>
      <c r="BC22" s="975"/>
      <c r="BD22" s="976"/>
      <c r="BE22" s="976"/>
      <c r="BF22" s="976"/>
      <c r="BG22" s="977"/>
      <c r="BH22" s="984"/>
      <c r="BI22" s="985"/>
      <c r="BJ22" s="985"/>
      <c r="BK22" s="985"/>
      <c r="BL22" s="985"/>
      <c r="BM22" s="985"/>
      <c r="BN22" s="985"/>
      <c r="BO22" s="985"/>
      <c r="BP22" s="985"/>
      <c r="BQ22" s="985"/>
      <c r="BR22" s="985"/>
      <c r="BS22" s="985"/>
      <c r="BT22" s="985"/>
      <c r="BU22" s="986"/>
      <c r="BW22" s="965"/>
      <c r="BX22" s="966"/>
      <c r="BY22" s="966"/>
      <c r="BZ22" s="966"/>
      <c r="CA22" s="966"/>
      <c r="CB22" s="966"/>
      <c r="CC22" s="966"/>
      <c r="CD22" s="966"/>
      <c r="CE22" s="966"/>
      <c r="CF22" s="966"/>
      <c r="CG22" s="967"/>
      <c r="CH22" s="895"/>
      <c r="CI22" s="896"/>
      <c r="CJ22" s="896"/>
      <c r="CK22" s="896"/>
      <c r="CL22" s="896"/>
      <c r="CM22" s="896"/>
      <c r="CN22" s="896"/>
      <c r="CO22" s="896"/>
      <c r="CP22" s="896"/>
      <c r="CQ22" s="896"/>
      <c r="CR22" s="896"/>
      <c r="CS22" s="896"/>
      <c r="CT22" s="896"/>
      <c r="CU22" s="896"/>
      <c r="CV22" s="896"/>
      <c r="CW22" s="896"/>
      <c r="CX22" s="896"/>
      <c r="CY22" s="896"/>
      <c r="CZ22" s="896"/>
      <c r="DA22" s="896"/>
      <c r="DB22" s="896"/>
      <c r="DC22" s="896"/>
      <c r="DD22" s="896"/>
      <c r="DE22" s="896"/>
      <c r="DF22" s="896"/>
      <c r="DG22" s="896"/>
      <c r="DH22" s="896"/>
      <c r="DI22" s="896"/>
      <c r="DJ22" s="970"/>
      <c r="DK22" s="850"/>
      <c r="DL22" s="851"/>
      <c r="DM22" s="851"/>
      <c r="DN22" s="852"/>
      <c r="DO22" s="856"/>
      <c r="DP22" s="857"/>
      <c r="DQ22" s="857"/>
      <c r="DR22" s="857"/>
      <c r="DS22" s="857"/>
      <c r="DT22" s="857"/>
      <c r="DU22" s="857"/>
      <c r="DV22" s="857"/>
      <c r="DW22" s="857"/>
      <c r="DX22" s="857"/>
      <c r="DY22" s="857"/>
      <c r="DZ22" s="857"/>
      <c r="EA22" s="857"/>
      <c r="EB22" s="857"/>
      <c r="EC22" s="857"/>
      <c r="ED22" s="857"/>
      <c r="EE22" s="858"/>
      <c r="EF22" s="859" t="s">
        <v>12</v>
      </c>
      <c r="EG22" s="860"/>
      <c r="EH22" s="860"/>
      <c r="EI22" s="860"/>
      <c r="EJ22" s="860"/>
      <c r="EK22" s="860"/>
      <c r="EL22" s="860"/>
      <c r="EM22" s="860"/>
      <c r="EN22" s="860"/>
      <c r="EO22" s="860"/>
      <c r="EP22" s="861"/>
      <c r="EQ22" s="1211"/>
      <c r="ER22" s="1212"/>
      <c r="ES22" s="1212"/>
      <c r="ET22" s="1212"/>
      <c r="EU22" s="1212"/>
      <c r="EV22" s="1212"/>
      <c r="EW22" s="1212"/>
      <c r="EX22" s="1212"/>
      <c r="EY22" s="1212"/>
      <c r="EZ22" s="1212"/>
      <c r="FA22" s="1212"/>
      <c r="FB22" s="1212"/>
      <c r="FC22" s="1212"/>
      <c r="FD22" s="1212"/>
      <c r="FE22" s="1212"/>
      <c r="FF22" s="1212"/>
      <c r="FG22" s="1212"/>
      <c r="FH22" s="1212"/>
      <c r="FI22" s="1212"/>
      <c r="FJ22" s="1213"/>
      <c r="FO22" s="734"/>
      <c r="FP22" s="749"/>
      <c r="FQ22" s="749"/>
      <c r="FR22" s="749"/>
      <c r="FS22" s="749"/>
      <c r="FT22" s="749"/>
      <c r="FU22" s="749"/>
      <c r="FV22" s="749"/>
      <c r="FW22" s="749"/>
      <c r="FX22" s="749"/>
      <c r="FY22" s="749"/>
      <c r="FZ22" s="749"/>
      <c r="GA22" s="749"/>
      <c r="GB22" s="749"/>
      <c r="GC22" s="749"/>
      <c r="GD22" s="749"/>
      <c r="GE22" s="749"/>
      <c r="GF22" s="749"/>
      <c r="GG22" s="749"/>
      <c r="GH22" s="749"/>
      <c r="GI22" s="749"/>
      <c r="GJ22" s="749"/>
      <c r="GK22" s="749"/>
      <c r="GL22" s="749"/>
      <c r="GM22" s="749"/>
      <c r="GN22" s="749"/>
      <c r="GO22" s="749"/>
      <c r="GP22" s="749"/>
      <c r="GQ22" s="749"/>
      <c r="GR22" s="749"/>
      <c r="GS22" s="749"/>
      <c r="GT22" s="749"/>
      <c r="GU22" s="749"/>
      <c r="GV22" s="749"/>
      <c r="GW22" s="749"/>
      <c r="GX22" s="749"/>
      <c r="GY22" s="749"/>
      <c r="GZ22" s="749"/>
      <c r="HA22" s="749"/>
      <c r="HB22" s="749"/>
      <c r="HC22" s="749"/>
      <c r="HD22" s="749"/>
      <c r="HE22" s="749"/>
      <c r="HF22" s="749"/>
      <c r="HG22" s="749"/>
      <c r="HH22" s="749"/>
      <c r="HI22" s="749"/>
      <c r="HJ22" s="749"/>
      <c r="HK22" s="749"/>
      <c r="HL22" s="749"/>
      <c r="HM22" s="749"/>
      <c r="HN22" s="749"/>
      <c r="HO22" s="749"/>
      <c r="HP22" s="749"/>
      <c r="HQ22" s="749"/>
      <c r="HR22" s="749"/>
      <c r="HS22" s="749"/>
      <c r="HT22" s="749"/>
      <c r="HU22" s="749"/>
      <c r="HV22" s="749"/>
      <c r="HW22" s="749"/>
      <c r="HX22" s="749"/>
      <c r="HY22" s="749"/>
      <c r="HZ22" s="749"/>
      <c r="IA22" s="749"/>
      <c r="IB22" s="749"/>
      <c r="IC22" s="749"/>
      <c r="ID22" s="749"/>
      <c r="IE22" s="749"/>
      <c r="IF22" s="749"/>
      <c r="IG22" s="749"/>
      <c r="IH22" s="749"/>
      <c r="II22" s="749"/>
      <c r="IJ22" s="749"/>
      <c r="IK22" s="749"/>
      <c r="IL22" s="749"/>
      <c r="IM22" s="749"/>
      <c r="IN22" s="749"/>
      <c r="IO22" s="749"/>
      <c r="IP22" s="749"/>
      <c r="IQ22" s="749"/>
      <c r="IR22" s="749"/>
      <c r="IS22" s="749"/>
      <c r="IT22" s="749"/>
      <c r="IU22" s="749"/>
      <c r="IV22" s="749"/>
      <c r="IW22" s="749"/>
      <c r="IX22" s="749"/>
      <c r="IY22" s="749"/>
      <c r="IZ22" s="749"/>
      <c r="JA22" s="749"/>
      <c r="JB22" s="749"/>
      <c r="JC22" s="749"/>
      <c r="JD22" s="749"/>
      <c r="JE22" s="749"/>
      <c r="JF22" s="749"/>
      <c r="JG22" s="749"/>
      <c r="JH22" s="749"/>
      <c r="JI22" s="749"/>
      <c r="JJ22" s="749"/>
      <c r="JK22" s="749"/>
      <c r="JL22" s="749"/>
      <c r="JM22" s="749"/>
      <c r="JN22" s="749"/>
      <c r="JO22" s="749"/>
      <c r="JP22" s="749"/>
      <c r="JQ22" s="749"/>
      <c r="JR22" s="749"/>
      <c r="JS22" s="749"/>
      <c r="JT22" s="749"/>
      <c r="JU22" s="734"/>
      <c r="JV22" s="749"/>
      <c r="JW22" s="749"/>
      <c r="JX22" s="749"/>
      <c r="JY22" s="749"/>
      <c r="JZ22" s="749"/>
      <c r="KA22" s="749"/>
      <c r="KB22" s="749"/>
      <c r="KC22" s="749"/>
      <c r="KD22" s="749"/>
      <c r="KE22" s="749"/>
      <c r="KF22" s="749"/>
      <c r="KG22" s="749"/>
      <c r="KH22" s="749"/>
      <c r="KI22" s="749"/>
      <c r="KJ22" s="749"/>
      <c r="KK22" s="749"/>
      <c r="KL22" s="749"/>
      <c r="KM22" s="749"/>
      <c r="KN22" s="749"/>
      <c r="KO22" s="749"/>
      <c r="KP22" s="749"/>
      <c r="KQ22" s="749"/>
      <c r="KR22" s="749"/>
      <c r="KS22" s="749"/>
      <c r="KT22" s="749"/>
      <c r="KU22" s="749"/>
      <c r="KV22" s="749"/>
      <c r="KW22" s="749"/>
      <c r="KX22" s="749"/>
      <c r="KY22" s="749"/>
      <c r="KZ22" s="749"/>
      <c r="LA22" s="749"/>
      <c r="LB22" s="749"/>
      <c r="LC22" s="749"/>
      <c r="LD22" s="749"/>
      <c r="LE22" s="749"/>
      <c r="LF22" s="749"/>
      <c r="LG22" s="749"/>
      <c r="LH22" s="749"/>
      <c r="LI22" s="749"/>
      <c r="LJ22" s="749"/>
      <c r="LK22" s="749"/>
      <c r="LL22" s="749"/>
      <c r="LM22" s="749"/>
      <c r="LN22" s="749"/>
      <c r="LO22" s="749"/>
      <c r="LP22" s="749"/>
      <c r="LQ22" s="749"/>
      <c r="LR22" s="749"/>
      <c r="LS22" s="749"/>
      <c r="LT22" s="749"/>
      <c r="LU22" s="749"/>
      <c r="LV22" s="749"/>
      <c r="LW22" s="749"/>
      <c r="LX22" s="749"/>
      <c r="LY22" s="749"/>
      <c r="LZ22" s="749"/>
      <c r="MA22" s="749"/>
      <c r="MB22" s="749"/>
      <c r="MC22" s="749"/>
      <c r="MD22" s="749"/>
      <c r="ME22" s="749"/>
      <c r="MF22" s="749"/>
      <c r="MG22" s="749"/>
      <c r="MH22" s="749"/>
      <c r="MI22" s="749"/>
      <c r="MJ22" s="749"/>
      <c r="MK22" s="749"/>
      <c r="ML22" s="749"/>
      <c r="MM22" s="749"/>
      <c r="MN22" s="749"/>
      <c r="MO22" s="749"/>
      <c r="MP22" s="749"/>
      <c r="MQ22" s="749"/>
      <c r="MR22" s="749"/>
      <c r="MS22" s="749"/>
      <c r="MT22" s="749"/>
      <c r="MU22" s="749"/>
      <c r="MV22" s="749"/>
      <c r="MW22" s="749"/>
      <c r="MX22" s="749"/>
      <c r="MY22" s="749"/>
      <c r="MZ22" s="749"/>
      <c r="NA22" s="749"/>
      <c r="NB22" s="749"/>
      <c r="NC22" s="749"/>
      <c r="ND22" s="749"/>
      <c r="NE22" s="749"/>
      <c r="NF22" s="749"/>
      <c r="NG22" s="749"/>
      <c r="NH22" s="749"/>
      <c r="NI22" s="749"/>
      <c r="NJ22" s="749"/>
      <c r="NK22" s="749"/>
      <c r="NL22" s="749"/>
      <c r="NM22" s="749"/>
      <c r="NN22" s="749"/>
      <c r="NO22" s="749"/>
      <c r="NP22" s="749"/>
      <c r="NQ22" s="749"/>
      <c r="NR22" s="749"/>
      <c r="NS22" s="749"/>
      <c r="NT22" s="749"/>
      <c r="NU22" s="749"/>
      <c r="NV22" s="749"/>
      <c r="NW22" s="749"/>
      <c r="NX22" s="749"/>
      <c r="NY22" s="749"/>
      <c r="NZ22" s="749"/>
      <c r="OA22" s="734"/>
      <c r="OB22" s="749"/>
      <c r="OC22" s="749"/>
      <c r="OD22" s="749"/>
      <c r="OE22" s="749"/>
      <c r="OF22" s="749"/>
      <c r="OG22" s="749"/>
      <c r="OH22" s="749"/>
      <c r="OI22" s="749"/>
      <c r="OJ22" s="749"/>
      <c r="OK22" s="749"/>
      <c r="OL22" s="749"/>
      <c r="OM22" s="749"/>
      <c r="ON22" s="749"/>
      <c r="OO22" s="749"/>
      <c r="OP22" s="749"/>
      <c r="OQ22" s="749"/>
      <c r="OR22" s="749"/>
      <c r="OS22" s="749"/>
      <c r="OT22" s="749"/>
      <c r="OU22" s="749"/>
      <c r="OV22" s="749"/>
      <c r="OW22" s="749"/>
      <c r="OX22" s="749"/>
      <c r="OY22" s="749"/>
      <c r="OZ22" s="749"/>
      <c r="PA22" s="749"/>
      <c r="PB22" s="749"/>
      <c r="PC22" s="749"/>
      <c r="PD22" s="749"/>
      <c r="PE22" s="749"/>
      <c r="PF22" s="749"/>
      <c r="PG22" s="749"/>
      <c r="PH22" s="749"/>
      <c r="PI22" s="749"/>
      <c r="PJ22" s="749"/>
      <c r="PK22" s="749"/>
      <c r="PL22" s="749"/>
      <c r="PM22" s="749"/>
      <c r="PN22" s="749"/>
      <c r="PO22" s="749"/>
      <c r="PP22" s="749"/>
      <c r="PQ22" s="749"/>
      <c r="PR22" s="749"/>
      <c r="PS22" s="749"/>
      <c r="PT22" s="749"/>
      <c r="PU22" s="749"/>
      <c r="PV22" s="749"/>
      <c r="PW22" s="749"/>
      <c r="PX22" s="749"/>
      <c r="PY22" s="749"/>
      <c r="PZ22" s="749"/>
      <c r="QA22" s="749"/>
      <c r="QB22" s="749"/>
      <c r="QC22" s="749"/>
      <c r="QD22" s="749"/>
      <c r="QE22" s="749"/>
      <c r="QF22" s="749"/>
      <c r="QG22" s="749"/>
      <c r="QH22" s="749"/>
      <c r="QI22" s="749"/>
      <c r="QJ22" s="749"/>
      <c r="QK22" s="749"/>
      <c r="QL22" s="749"/>
      <c r="QM22" s="749"/>
      <c r="QN22" s="749"/>
      <c r="QO22" s="749"/>
      <c r="QP22" s="749"/>
      <c r="QQ22" s="749"/>
      <c r="QR22" s="749"/>
      <c r="QS22" s="749"/>
      <c r="QT22" s="749"/>
      <c r="QU22" s="749"/>
      <c r="QV22" s="749"/>
      <c r="QW22" s="749"/>
      <c r="QX22" s="749"/>
      <c r="QY22" s="749"/>
      <c r="QZ22" s="749"/>
      <c r="RA22" s="749"/>
      <c r="RB22" s="749"/>
      <c r="RC22" s="749"/>
      <c r="RD22" s="749"/>
      <c r="RE22" s="749"/>
      <c r="RF22" s="749"/>
      <c r="RG22" s="749"/>
      <c r="RH22" s="749"/>
      <c r="RI22" s="749"/>
      <c r="RJ22" s="749"/>
      <c r="RK22" s="749"/>
      <c r="RL22" s="749"/>
      <c r="RM22" s="749"/>
      <c r="RN22" s="749"/>
      <c r="RO22" s="749"/>
      <c r="RP22" s="749"/>
      <c r="RQ22" s="749"/>
      <c r="RR22" s="749"/>
      <c r="RS22" s="749"/>
      <c r="RT22" s="749"/>
      <c r="RU22" s="749"/>
      <c r="RV22" s="749"/>
      <c r="RW22" s="749"/>
      <c r="RX22" s="749"/>
      <c r="RY22" s="749"/>
      <c r="RZ22" s="749"/>
      <c r="SA22" s="749"/>
      <c r="SB22" s="749"/>
      <c r="SC22" s="749"/>
      <c r="SD22" s="749"/>
      <c r="SE22" s="749"/>
      <c r="SF22" s="749"/>
      <c r="SG22" s="734"/>
    </row>
    <row r="23" spans="2:501" s="2" customFormat="1" ht="6.95" customHeight="1" x14ac:dyDescent="0.15">
      <c r="B23" s="941"/>
      <c r="C23" s="942"/>
      <c r="D23" s="942"/>
      <c r="E23" s="942"/>
      <c r="F23" s="942"/>
      <c r="G23" s="943"/>
      <c r="H23" s="950"/>
      <c r="I23" s="951"/>
      <c r="J23" s="951"/>
      <c r="K23" s="952"/>
      <c r="L23" s="908"/>
      <c r="M23" s="909"/>
      <c r="N23" s="909"/>
      <c r="O23" s="909"/>
      <c r="P23" s="909"/>
      <c r="Q23" s="909"/>
      <c r="R23" s="909"/>
      <c r="S23" s="909"/>
      <c r="T23" s="909"/>
      <c r="U23" s="909"/>
      <c r="V23" s="909"/>
      <c r="W23" s="909"/>
      <c r="X23" s="909"/>
      <c r="Y23" s="909"/>
      <c r="Z23" s="909"/>
      <c r="AA23" s="909"/>
      <c r="AB23" s="909"/>
      <c r="AC23" s="909"/>
      <c r="AD23" s="909"/>
      <c r="AE23" s="909"/>
      <c r="AF23" s="909"/>
      <c r="AG23" s="909"/>
      <c r="AH23" s="909"/>
      <c r="AI23" s="909"/>
      <c r="AJ23" s="909"/>
      <c r="AK23" s="909"/>
      <c r="AL23" s="909"/>
      <c r="AM23" s="909"/>
      <c r="AN23" s="909"/>
      <c r="AO23" s="909"/>
      <c r="AP23" s="909"/>
      <c r="AQ23" s="909"/>
      <c r="AR23" s="909"/>
      <c r="AS23" s="909"/>
      <c r="AT23" s="909"/>
      <c r="AU23" s="909"/>
      <c r="AV23" s="909"/>
      <c r="AW23" s="909"/>
      <c r="AX23" s="909"/>
      <c r="AY23" s="909"/>
      <c r="AZ23" s="909"/>
      <c r="BA23" s="909"/>
      <c r="BB23" s="38"/>
      <c r="BC23" s="975"/>
      <c r="BD23" s="976"/>
      <c r="BE23" s="976"/>
      <c r="BF23" s="976"/>
      <c r="BG23" s="977"/>
      <c r="BH23" s="984"/>
      <c r="BI23" s="985"/>
      <c r="BJ23" s="985"/>
      <c r="BK23" s="985"/>
      <c r="BL23" s="985"/>
      <c r="BM23" s="985"/>
      <c r="BN23" s="985"/>
      <c r="BO23" s="985"/>
      <c r="BP23" s="985"/>
      <c r="BQ23" s="985"/>
      <c r="BR23" s="985"/>
      <c r="BS23" s="985"/>
      <c r="BT23" s="985"/>
      <c r="BU23" s="986"/>
      <c r="BW23" s="965"/>
      <c r="BX23" s="966"/>
      <c r="BY23" s="966"/>
      <c r="BZ23" s="966"/>
      <c r="CA23" s="966"/>
      <c r="CB23" s="966"/>
      <c r="CC23" s="966"/>
      <c r="CD23" s="966"/>
      <c r="CE23" s="966"/>
      <c r="CF23" s="966"/>
      <c r="CG23" s="967"/>
      <c r="CH23" s="895"/>
      <c r="CI23" s="896"/>
      <c r="CJ23" s="896"/>
      <c r="CK23" s="896"/>
      <c r="CL23" s="896"/>
      <c r="CM23" s="896"/>
      <c r="CN23" s="896"/>
      <c r="CO23" s="896"/>
      <c r="CP23" s="896"/>
      <c r="CQ23" s="896"/>
      <c r="CR23" s="896"/>
      <c r="CS23" s="896"/>
      <c r="CT23" s="896"/>
      <c r="CU23" s="896"/>
      <c r="CV23" s="896"/>
      <c r="CW23" s="896"/>
      <c r="CX23" s="896"/>
      <c r="CY23" s="896"/>
      <c r="CZ23" s="896"/>
      <c r="DA23" s="896"/>
      <c r="DB23" s="896"/>
      <c r="DC23" s="896"/>
      <c r="DD23" s="896"/>
      <c r="DE23" s="896"/>
      <c r="DF23" s="896"/>
      <c r="DG23" s="896"/>
      <c r="DH23" s="896"/>
      <c r="DI23" s="896"/>
      <c r="DJ23" s="970"/>
      <c r="DK23" s="726" t="s">
        <v>9261</v>
      </c>
      <c r="DL23" s="692"/>
      <c r="DM23" s="692"/>
      <c r="DN23" s="1012"/>
      <c r="DO23" s="853"/>
      <c r="DP23" s="854"/>
      <c r="DQ23" s="854"/>
      <c r="DR23" s="854"/>
      <c r="DS23" s="854"/>
      <c r="DT23" s="854"/>
      <c r="DU23" s="854"/>
      <c r="DV23" s="854"/>
      <c r="DW23" s="854"/>
      <c r="DX23" s="854"/>
      <c r="DY23" s="854"/>
      <c r="DZ23" s="854"/>
      <c r="EA23" s="854"/>
      <c r="EB23" s="854"/>
      <c r="EC23" s="854"/>
      <c r="ED23" s="854"/>
      <c r="EE23" s="855"/>
      <c r="EF23" s="862"/>
      <c r="EG23" s="860"/>
      <c r="EH23" s="860"/>
      <c r="EI23" s="860"/>
      <c r="EJ23" s="860"/>
      <c r="EK23" s="860"/>
      <c r="EL23" s="860"/>
      <c r="EM23" s="860"/>
      <c r="EN23" s="860"/>
      <c r="EO23" s="860"/>
      <c r="EP23" s="861"/>
      <c r="EQ23" s="1214"/>
      <c r="ER23" s="1215"/>
      <c r="ES23" s="1215"/>
      <c r="ET23" s="1215"/>
      <c r="EU23" s="1215"/>
      <c r="EV23" s="1215"/>
      <c r="EW23" s="1215"/>
      <c r="EX23" s="1215"/>
      <c r="EY23" s="1215"/>
      <c r="EZ23" s="1215"/>
      <c r="FA23" s="1215"/>
      <c r="FB23" s="1215"/>
      <c r="FC23" s="1215"/>
      <c r="FD23" s="1215"/>
      <c r="FE23" s="1215"/>
      <c r="FF23" s="1215"/>
      <c r="FG23" s="1215"/>
      <c r="FH23" s="1215"/>
      <c r="FI23" s="1215"/>
      <c r="FJ23" s="1216"/>
      <c r="FO23" s="734"/>
      <c r="FP23" s="749"/>
      <c r="FQ23" s="749"/>
      <c r="FR23" s="749"/>
      <c r="FS23" s="749"/>
      <c r="FT23" s="749"/>
      <c r="FU23" s="749"/>
      <c r="FV23" s="749"/>
      <c r="FW23" s="749"/>
      <c r="FX23" s="749"/>
      <c r="FY23" s="749"/>
      <c r="FZ23" s="749"/>
      <c r="GA23" s="749"/>
      <c r="GB23" s="749"/>
      <c r="GC23" s="749"/>
      <c r="GD23" s="749"/>
      <c r="GE23" s="749"/>
      <c r="GF23" s="749"/>
      <c r="GG23" s="749"/>
      <c r="GH23" s="749"/>
      <c r="GI23" s="749"/>
      <c r="GJ23" s="749"/>
      <c r="GK23" s="749"/>
      <c r="GL23" s="749"/>
      <c r="GM23" s="749"/>
      <c r="GN23" s="749"/>
      <c r="GO23" s="749"/>
      <c r="GP23" s="749"/>
      <c r="GQ23" s="749"/>
      <c r="GR23" s="749"/>
      <c r="GS23" s="749"/>
      <c r="GT23" s="749"/>
      <c r="GU23" s="749"/>
      <c r="GV23" s="749"/>
      <c r="GW23" s="749"/>
      <c r="GX23" s="749"/>
      <c r="GY23" s="749"/>
      <c r="GZ23" s="749"/>
      <c r="HA23" s="749"/>
      <c r="HB23" s="749"/>
      <c r="HC23" s="749"/>
      <c r="HD23" s="749"/>
      <c r="HE23" s="749"/>
      <c r="HF23" s="749"/>
      <c r="HG23" s="749"/>
      <c r="HH23" s="749"/>
      <c r="HI23" s="749"/>
      <c r="HJ23" s="749"/>
      <c r="HK23" s="749"/>
      <c r="HL23" s="749"/>
      <c r="HM23" s="749"/>
      <c r="HN23" s="749"/>
      <c r="HO23" s="749"/>
      <c r="HP23" s="749"/>
      <c r="HQ23" s="749"/>
      <c r="HR23" s="749"/>
      <c r="HS23" s="749"/>
      <c r="HT23" s="749"/>
      <c r="HU23" s="749"/>
      <c r="HV23" s="749"/>
      <c r="HW23" s="749"/>
      <c r="HX23" s="749"/>
      <c r="HY23" s="749"/>
      <c r="HZ23" s="749"/>
      <c r="IA23" s="749"/>
      <c r="IB23" s="749"/>
      <c r="IC23" s="749"/>
      <c r="ID23" s="749"/>
      <c r="IE23" s="749"/>
      <c r="IF23" s="749"/>
      <c r="IG23" s="749"/>
      <c r="IH23" s="749"/>
      <c r="II23" s="749"/>
      <c r="IJ23" s="749"/>
      <c r="IK23" s="749"/>
      <c r="IL23" s="749"/>
      <c r="IM23" s="749"/>
      <c r="IN23" s="749"/>
      <c r="IO23" s="749"/>
      <c r="IP23" s="749"/>
      <c r="IQ23" s="749"/>
      <c r="IR23" s="749"/>
      <c r="IS23" s="749"/>
      <c r="IT23" s="749"/>
      <c r="IU23" s="749"/>
      <c r="IV23" s="749"/>
      <c r="IW23" s="749"/>
      <c r="IX23" s="749"/>
      <c r="IY23" s="749"/>
      <c r="IZ23" s="749"/>
      <c r="JA23" s="749"/>
      <c r="JB23" s="749"/>
      <c r="JC23" s="749"/>
      <c r="JD23" s="749"/>
      <c r="JE23" s="749"/>
      <c r="JF23" s="749"/>
      <c r="JG23" s="749"/>
      <c r="JH23" s="749"/>
      <c r="JI23" s="749"/>
      <c r="JJ23" s="749"/>
      <c r="JK23" s="749"/>
      <c r="JL23" s="749"/>
      <c r="JM23" s="749"/>
      <c r="JN23" s="749"/>
      <c r="JO23" s="749"/>
      <c r="JP23" s="749"/>
      <c r="JQ23" s="749"/>
      <c r="JR23" s="749"/>
      <c r="JS23" s="749"/>
      <c r="JT23" s="749"/>
      <c r="JU23" s="734"/>
      <c r="JV23" s="749"/>
      <c r="JW23" s="749"/>
      <c r="JX23" s="749"/>
      <c r="JY23" s="749"/>
      <c r="JZ23" s="749"/>
      <c r="KA23" s="749"/>
      <c r="KB23" s="749"/>
      <c r="KC23" s="749"/>
      <c r="KD23" s="749"/>
      <c r="KE23" s="749"/>
      <c r="KF23" s="749"/>
      <c r="KG23" s="749"/>
      <c r="KH23" s="749"/>
      <c r="KI23" s="749"/>
      <c r="KJ23" s="749"/>
      <c r="KK23" s="749"/>
      <c r="KL23" s="749"/>
      <c r="KM23" s="749"/>
      <c r="KN23" s="749"/>
      <c r="KO23" s="749"/>
      <c r="KP23" s="749"/>
      <c r="KQ23" s="749"/>
      <c r="KR23" s="749"/>
      <c r="KS23" s="749"/>
      <c r="KT23" s="749"/>
      <c r="KU23" s="749"/>
      <c r="KV23" s="749"/>
      <c r="KW23" s="749"/>
      <c r="KX23" s="749"/>
      <c r="KY23" s="749"/>
      <c r="KZ23" s="749"/>
      <c r="LA23" s="749"/>
      <c r="LB23" s="749"/>
      <c r="LC23" s="749"/>
      <c r="LD23" s="749"/>
      <c r="LE23" s="749"/>
      <c r="LF23" s="749"/>
      <c r="LG23" s="749"/>
      <c r="LH23" s="749"/>
      <c r="LI23" s="749"/>
      <c r="LJ23" s="749"/>
      <c r="LK23" s="749"/>
      <c r="LL23" s="749"/>
      <c r="LM23" s="749"/>
      <c r="LN23" s="749"/>
      <c r="LO23" s="749"/>
      <c r="LP23" s="749"/>
      <c r="LQ23" s="749"/>
      <c r="LR23" s="749"/>
      <c r="LS23" s="749"/>
      <c r="LT23" s="749"/>
      <c r="LU23" s="749"/>
      <c r="LV23" s="749"/>
      <c r="LW23" s="749"/>
      <c r="LX23" s="749"/>
      <c r="LY23" s="749"/>
      <c r="LZ23" s="749"/>
      <c r="MA23" s="749"/>
      <c r="MB23" s="749"/>
      <c r="MC23" s="749"/>
      <c r="MD23" s="749"/>
      <c r="ME23" s="749"/>
      <c r="MF23" s="749"/>
      <c r="MG23" s="749"/>
      <c r="MH23" s="749"/>
      <c r="MI23" s="749"/>
      <c r="MJ23" s="749"/>
      <c r="MK23" s="749"/>
      <c r="ML23" s="749"/>
      <c r="MM23" s="749"/>
      <c r="MN23" s="749"/>
      <c r="MO23" s="749"/>
      <c r="MP23" s="749"/>
      <c r="MQ23" s="749"/>
      <c r="MR23" s="749"/>
      <c r="MS23" s="749"/>
      <c r="MT23" s="749"/>
      <c r="MU23" s="749"/>
      <c r="MV23" s="749"/>
      <c r="MW23" s="749"/>
      <c r="MX23" s="749"/>
      <c r="MY23" s="749"/>
      <c r="MZ23" s="749"/>
      <c r="NA23" s="749"/>
      <c r="NB23" s="749"/>
      <c r="NC23" s="749"/>
      <c r="ND23" s="749"/>
      <c r="NE23" s="749"/>
      <c r="NF23" s="749"/>
      <c r="NG23" s="749"/>
      <c r="NH23" s="749"/>
      <c r="NI23" s="749"/>
      <c r="NJ23" s="749"/>
      <c r="NK23" s="749"/>
      <c r="NL23" s="749"/>
      <c r="NM23" s="749"/>
      <c r="NN23" s="749"/>
      <c r="NO23" s="749"/>
      <c r="NP23" s="749"/>
      <c r="NQ23" s="749"/>
      <c r="NR23" s="749"/>
      <c r="NS23" s="749"/>
      <c r="NT23" s="749"/>
      <c r="NU23" s="749"/>
      <c r="NV23" s="749"/>
      <c r="NW23" s="749"/>
      <c r="NX23" s="749"/>
      <c r="NY23" s="749"/>
      <c r="NZ23" s="749"/>
      <c r="OA23" s="734"/>
      <c r="OB23" s="749"/>
      <c r="OC23" s="749"/>
      <c r="OD23" s="749"/>
      <c r="OE23" s="749"/>
      <c r="OF23" s="749"/>
      <c r="OG23" s="749"/>
      <c r="OH23" s="749"/>
      <c r="OI23" s="749"/>
      <c r="OJ23" s="749"/>
      <c r="OK23" s="749"/>
      <c r="OL23" s="749"/>
      <c r="OM23" s="749"/>
      <c r="ON23" s="749"/>
      <c r="OO23" s="749"/>
      <c r="OP23" s="749"/>
      <c r="OQ23" s="749"/>
      <c r="OR23" s="749"/>
      <c r="OS23" s="749"/>
      <c r="OT23" s="749"/>
      <c r="OU23" s="749"/>
      <c r="OV23" s="749"/>
      <c r="OW23" s="749"/>
      <c r="OX23" s="749"/>
      <c r="OY23" s="749"/>
      <c r="OZ23" s="749"/>
      <c r="PA23" s="749"/>
      <c r="PB23" s="749"/>
      <c r="PC23" s="749"/>
      <c r="PD23" s="749"/>
      <c r="PE23" s="749"/>
      <c r="PF23" s="749"/>
      <c r="PG23" s="749"/>
      <c r="PH23" s="749"/>
      <c r="PI23" s="749"/>
      <c r="PJ23" s="749"/>
      <c r="PK23" s="749"/>
      <c r="PL23" s="749"/>
      <c r="PM23" s="749"/>
      <c r="PN23" s="749"/>
      <c r="PO23" s="749"/>
      <c r="PP23" s="749"/>
      <c r="PQ23" s="749"/>
      <c r="PR23" s="749"/>
      <c r="PS23" s="749"/>
      <c r="PT23" s="749"/>
      <c r="PU23" s="749"/>
      <c r="PV23" s="749"/>
      <c r="PW23" s="749"/>
      <c r="PX23" s="749"/>
      <c r="PY23" s="749"/>
      <c r="PZ23" s="749"/>
      <c r="QA23" s="749"/>
      <c r="QB23" s="749"/>
      <c r="QC23" s="749"/>
      <c r="QD23" s="749"/>
      <c r="QE23" s="749"/>
      <c r="QF23" s="749"/>
      <c r="QG23" s="749"/>
      <c r="QH23" s="749"/>
      <c r="QI23" s="749"/>
      <c r="QJ23" s="749"/>
      <c r="QK23" s="749"/>
      <c r="QL23" s="749"/>
      <c r="QM23" s="749"/>
      <c r="QN23" s="749"/>
      <c r="QO23" s="749"/>
      <c r="QP23" s="749"/>
      <c r="QQ23" s="749"/>
      <c r="QR23" s="749"/>
      <c r="QS23" s="749"/>
      <c r="QT23" s="749"/>
      <c r="QU23" s="749"/>
      <c r="QV23" s="749"/>
      <c r="QW23" s="749"/>
      <c r="QX23" s="749"/>
      <c r="QY23" s="749"/>
      <c r="QZ23" s="749"/>
      <c r="RA23" s="749"/>
      <c r="RB23" s="749"/>
      <c r="RC23" s="749"/>
      <c r="RD23" s="749"/>
      <c r="RE23" s="749"/>
      <c r="RF23" s="749"/>
      <c r="RG23" s="749"/>
      <c r="RH23" s="749"/>
      <c r="RI23" s="749"/>
      <c r="RJ23" s="749"/>
      <c r="RK23" s="749"/>
      <c r="RL23" s="749"/>
      <c r="RM23" s="749"/>
      <c r="RN23" s="749"/>
      <c r="RO23" s="749"/>
      <c r="RP23" s="749"/>
      <c r="RQ23" s="749"/>
      <c r="RR23" s="749"/>
      <c r="RS23" s="749"/>
      <c r="RT23" s="749"/>
      <c r="RU23" s="749"/>
      <c r="RV23" s="749"/>
      <c r="RW23" s="749"/>
      <c r="RX23" s="749"/>
      <c r="RY23" s="749"/>
      <c r="RZ23" s="749"/>
      <c r="SA23" s="749"/>
      <c r="SB23" s="749"/>
      <c r="SC23" s="749"/>
      <c r="SD23" s="749"/>
      <c r="SE23" s="749"/>
      <c r="SF23" s="749"/>
      <c r="SG23" s="734"/>
    </row>
    <row r="24" spans="2:501" s="2" customFormat="1" ht="6.95" customHeight="1" x14ac:dyDescent="0.15">
      <c r="B24" s="944"/>
      <c r="C24" s="945"/>
      <c r="D24" s="945"/>
      <c r="E24" s="945"/>
      <c r="F24" s="945"/>
      <c r="G24" s="946"/>
      <c r="H24" s="953"/>
      <c r="I24" s="954"/>
      <c r="J24" s="954"/>
      <c r="K24" s="955"/>
      <c r="L24" s="910"/>
      <c r="M24" s="911"/>
      <c r="N24" s="911"/>
      <c r="O24" s="911"/>
      <c r="P24" s="911"/>
      <c r="Q24" s="911"/>
      <c r="R24" s="911"/>
      <c r="S24" s="911"/>
      <c r="T24" s="911"/>
      <c r="U24" s="911"/>
      <c r="V24" s="911"/>
      <c r="W24" s="911"/>
      <c r="X24" s="911"/>
      <c r="Y24" s="911"/>
      <c r="Z24" s="911"/>
      <c r="AA24" s="911"/>
      <c r="AB24" s="911"/>
      <c r="AC24" s="911"/>
      <c r="AD24" s="911"/>
      <c r="AE24" s="911"/>
      <c r="AF24" s="911"/>
      <c r="AG24" s="911"/>
      <c r="AH24" s="911"/>
      <c r="AI24" s="911"/>
      <c r="AJ24" s="911"/>
      <c r="AK24" s="911"/>
      <c r="AL24" s="911"/>
      <c r="AM24" s="911"/>
      <c r="AN24" s="911"/>
      <c r="AO24" s="911"/>
      <c r="AP24" s="911"/>
      <c r="AQ24" s="911"/>
      <c r="AR24" s="911"/>
      <c r="AS24" s="911"/>
      <c r="AT24" s="911"/>
      <c r="AU24" s="911"/>
      <c r="AV24" s="911"/>
      <c r="AW24" s="911"/>
      <c r="AX24" s="911"/>
      <c r="AY24" s="911"/>
      <c r="AZ24" s="911"/>
      <c r="BA24" s="911"/>
      <c r="BB24" s="39" t="s">
        <v>0</v>
      </c>
      <c r="BC24" s="978"/>
      <c r="BD24" s="979"/>
      <c r="BE24" s="979"/>
      <c r="BF24" s="979"/>
      <c r="BG24" s="980"/>
      <c r="BH24" s="987"/>
      <c r="BI24" s="988"/>
      <c r="BJ24" s="988"/>
      <c r="BK24" s="988"/>
      <c r="BL24" s="988"/>
      <c r="BM24" s="988"/>
      <c r="BN24" s="988"/>
      <c r="BO24" s="988"/>
      <c r="BP24" s="988"/>
      <c r="BQ24" s="988"/>
      <c r="BR24" s="988"/>
      <c r="BS24" s="988"/>
      <c r="BT24" s="988"/>
      <c r="BU24" s="989"/>
      <c r="BW24" s="850"/>
      <c r="BX24" s="851"/>
      <c r="BY24" s="851"/>
      <c r="BZ24" s="851"/>
      <c r="CA24" s="851"/>
      <c r="CB24" s="851"/>
      <c r="CC24" s="851"/>
      <c r="CD24" s="851"/>
      <c r="CE24" s="851"/>
      <c r="CF24" s="851"/>
      <c r="CG24" s="968"/>
      <c r="CH24" s="898"/>
      <c r="CI24" s="899"/>
      <c r="CJ24" s="899"/>
      <c r="CK24" s="899"/>
      <c r="CL24" s="899"/>
      <c r="CM24" s="899"/>
      <c r="CN24" s="899"/>
      <c r="CO24" s="899"/>
      <c r="CP24" s="899"/>
      <c r="CQ24" s="899"/>
      <c r="CR24" s="899"/>
      <c r="CS24" s="899"/>
      <c r="CT24" s="899"/>
      <c r="CU24" s="899"/>
      <c r="CV24" s="899"/>
      <c r="CW24" s="899"/>
      <c r="CX24" s="899"/>
      <c r="CY24" s="899"/>
      <c r="CZ24" s="899"/>
      <c r="DA24" s="899"/>
      <c r="DB24" s="899"/>
      <c r="DC24" s="899"/>
      <c r="DD24" s="899"/>
      <c r="DE24" s="899"/>
      <c r="DF24" s="899"/>
      <c r="DG24" s="899"/>
      <c r="DH24" s="899"/>
      <c r="DI24" s="899"/>
      <c r="DJ24" s="971"/>
      <c r="DK24" s="690"/>
      <c r="DL24" s="656"/>
      <c r="DM24" s="656"/>
      <c r="DN24" s="1013"/>
      <c r="DO24" s="856"/>
      <c r="DP24" s="857"/>
      <c r="DQ24" s="857"/>
      <c r="DR24" s="857"/>
      <c r="DS24" s="857"/>
      <c r="DT24" s="857"/>
      <c r="DU24" s="857"/>
      <c r="DV24" s="857"/>
      <c r="DW24" s="857"/>
      <c r="DX24" s="857"/>
      <c r="DY24" s="857"/>
      <c r="DZ24" s="857"/>
      <c r="EA24" s="857"/>
      <c r="EB24" s="857"/>
      <c r="EC24" s="857"/>
      <c r="ED24" s="857"/>
      <c r="EE24" s="858"/>
      <c r="EF24" s="862"/>
      <c r="EG24" s="860"/>
      <c r="EH24" s="860"/>
      <c r="EI24" s="860"/>
      <c r="EJ24" s="860"/>
      <c r="EK24" s="860"/>
      <c r="EL24" s="860"/>
      <c r="EM24" s="860"/>
      <c r="EN24" s="860"/>
      <c r="EO24" s="860"/>
      <c r="EP24" s="861"/>
      <c r="EQ24" s="1217"/>
      <c r="ER24" s="1218"/>
      <c r="ES24" s="1218"/>
      <c r="ET24" s="1218"/>
      <c r="EU24" s="1218"/>
      <c r="EV24" s="1218"/>
      <c r="EW24" s="1218"/>
      <c r="EX24" s="1218"/>
      <c r="EY24" s="1218"/>
      <c r="EZ24" s="1218"/>
      <c r="FA24" s="1218"/>
      <c r="FB24" s="1218"/>
      <c r="FC24" s="1218"/>
      <c r="FD24" s="1218"/>
      <c r="FE24" s="1218"/>
      <c r="FF24" s="1218"/>
      <c r="FG24" s="1218"/>
      <c r="FH24" s="1218"/>
      <c r="FI24" s="1218"/>
      <c r="FJ24" s="1219"/>
      <c r="FO24" s="734"/>
      <c r="FP24" s="749"/>
      <c r="FQ24" s="749"/>
      <c r="FR24" s="749"/>
      <c r="FS24" s="749"/>
      <c r="FT24" s="749"/>
      <c r="FU24" s="749"/>
      <c r="FV24" s="749"/>
      <c r="FW24" s="749"/>
      <c r="FX24" s="749"/>
      <c r="FY24" s="749"/>
      <c r="FZ24" s="749"/>
      <c r="GA24" s="749"/>
      <c r="GB24" s="749"/>
      <c r="GC24" s="749"/>
      <c r="GD24" s="749"/>
      <c r="GE24" s="749"/>
      <c r="GF24" s="749"/>
      <c r="GG24" s="749"/>
      <c r="GH24" s="749"/>
      <c r="GI24" s="749"/>
      <c r="GJ24" s="749"/>
      <c r="GK24" s="749"/>
      <c r="GL24" s="749"/>
      <c r="GM24" s="749"/>
      <c r="GN24" s="749"/>
      <c r="GO24" s="749"/>
      <c r="GP24" s="749"/>
      <c r="GQ24" s="749"/>
      <c r="GR24" s="749"/>
      <c r="GS24" s="749"/>
      <c r="GT24" s="749"/>
      <c r="GU24" s="749"/>
      <c r="GV24" s="749"/>
      <c r="GW24" s="749"/>
      <c r="GX24" s="749"/>
      <c r="GY24" s="749"/>
      <c r="GZ24" s="749"/>
      <c r="HA24" s="749"/>
      <c r="HB24" s="749"/>
      <c r="HC24" s="749"/>
      <c r="HD24" s="749"/>
      <c r="HE24" s="749"/>
      <c r="HF24" s="749"/>
      <c r="HG24" s="749"/>
      <c r="HH24" s="749"/>
      <c r="HI24" s="749"/>
      <c r="HJ24" s="749"/>
      <c r="HK24" s="749"/>
      <c r="HL24" s="749"/>
      <c r="HM24" s="749"/>
      <c r="HN24" s="749"/>
      <c r="HO24" s="749"/>
      <c r="HP24" s="749"/>
      <c r="HQ24" s="749"/>
      <c r="HR24" s="749"/>
      <c r="HS24" s="749"/>
      <c r="HT24" s="749"/>
      <c r="HU24" s="749"/>
      <c r="HV24" s="749"/>
      <c r="HW24" s="749"/>
      <c r="HX24" s="749"/>
      <c r="HY24" s="749"/>
      <c r="HZ24" s="749"/>
      <c r="IA24" s="749"/>
      <c r="IB24" s="749"/>
      <c r="IC24" s="749"/>
      <c r="ID24" s="749"/>
      <c r="IE24" s="749"/>
      <c r="IF24" s="749"/>
      <c r="IG24" s="749"/>
      <c r="IH24" s="749"/>
      <c r="II24" s="749"/>
      <c r="IJ24" s="749"/>
      <c r="IK24" s="749"/>
      <c r="IL24" s="749"/>
      <c r="IM24" s="749"/>
      <c r="IN24" s="749"/>
      <c r="IO24" s="749"/>
      <c r="IP24" s="749"/>
      <c r="IQ24" s="749"/>
      <c r="IR24" s="749"/>
      <c r="IS24" s="749"/>
      <c r="IT24" s="749"/>
      <c r="IU24" s="749"/>
      <c r="IV24" s="749"/>
      <c r="IW24" s="749"/>
      <c r="IX24" s="749"/>
      <c r="IY24" s="749"/>
      <c r="IZ24" s="749"/>
      <c r="JA24" s="749"/>
      <c r="JB24" s="749"/>
      <c r="JC24" s="749"/>
      <c r="JD24" s="749"/>
      <c r="JE24" s="749"/>
      <c r="JF24" s="749"/>
      <c r="JG24" s="749"/>
      <c r="JH24" s="749"/>
      <c r="JI24" s="749"/>
      <c r="JJ24" s="749"/>
      <c r="JK24" s="749"/>
      <c r="JL24" s="749"/>
      <c r="JM24" s="749"/>
      <c r="JN24" s="749"/>
      <c r="JO24" s="749"/>
      <c r="JP24" s="749"/>
      <c r="JQ24" s="749"/>
      <c r="JR24" s="749"/>
      <c r="JS24" s="749"/>
      <c r="JT24" s="749"/>
      <c r="JU24" s="734"/>
      <c r="JV24" s="749"/>
      <c r="JW24" s="749"/>
      <c r="JX24" s="749"/>
      <c r="JY24" s="749"/>
      <c r="JZ24" s="749"/>
      <c r="KA24" s="749"/>
      <c r="KB24" s="749"/>
      <c r="KC24" s="749"/>
      <c r="KD24" s="749"/>
      <c r="KE24" s="749"/>
      <c r="KF24" s="749"/>
      <c r="KG24" s="749"/>
      <c r="KH24" s="749"/>
      <c r="KI24" s="749"/>
      <c r="KJ24" s="749"/>
      <c r="KK24" s="749"/>
      <c r="KL24" s="749"/>
      <c r="KM24" s="749"/>
      <c r="KN24" s="749"/>
      <c r="KO24" s="749"/>
      <c r="KP24" s="749"/>
      <c r="KQ24" s="749"/>
      <c r="KR24" s="749"/>
      <c r="KS24" s="749"/>
      <c r="KT24" s="749"/>
      <c r="KU24" s="749"/>
      <c r="KV24" s="749"/>
      <c r="KW24" s="749"/>
      <c r="KX24" s="749"/>
      <c r="KY24" s="749"/>
      <c r="KZ24" s="749"/>
      <c r="LA24" s="749"/>
      <c r="LB24" s="749"/>
      <c r="LC24" s="749"/>
      <c r="LD24" s="749"/>
      <c r="LE24" s="749"/>
      <c r="LF24" s="749"/>
      <c r="LG24" s="749"/>
      <c r="LH24" s="749"/>
      <c r="LI24" s="749"/>
      <c r="LJ24" s="749"/>
      <c r="LK24" s="749"/>
      <c r="LL24" s="749"/>
      <c r="LM24" s="749"/>
      <c r="LN24" s="749"/>
      <c r="LO24" s="749"/>
      <c r="LP24" s="749"/>
      <c r="LQ24" s="749"/>
      <c r="LR24" s="749"/>
      <c r="LS24" s="749"/>
      <c r="LT24" s="749"/>
      <c r="LU24" s="749"/>
      <c r="LV24" s="749"/>
      <c r="LW24" s="749"/>
      <c r="LX24" s="749"/>
      <c r="LY24" s="749"/>
      <c r="LZ24" s="749"/>
      <c r="MA24" s="749"/>
      <c r="MB24" s="749"/>
      <c r="MC24" s="749"/>
      <c r="MD24" s="749"/>
      <c r="ME24" s="749"/>
      <c r="MF24" s="749"/>
      <c r="MG24" s="749"/>
      <c r="MH24" s="749"/>
      <c r="MI24" s="749"/>
      <c r="MJ24" s="749"/>
      <c r="MK24" s="749"/>
      <c r="ML24" s="749"/>
      <c r="MM24" s="749"/>
      <c r="MN24" s="749"/>
      <c r="MO24" s="749"/>
      <c r="MP24" s="749"/>
      <c r="MQ24" s="749"/>
      <c r="MR24" s="749"/>
      <c r="MS24" s="749"/>
      <c r="MT24" s="749"/>
      <c r="MU24" s="749"/>
      <c r="MV24" s="749"/>
      <c r="MW24" s="749"/>
      <c r="MX24" s="749"/>
      <c r="MY24" s="749"/>
      <c r="MZ24" s="749"/>
      <c r="NA24" s="749"/>
      <c r="NB24" s="749"/>
      <c r="NC24" s="749"/>
      <c r="ND24" s="749"/>
      <c r="NE24" s="749"/>
      <c r="NF24" s="749"/>
      <c r="NG24" s="749"/>
      <c r="NH24" s="749"/>
      <c r="NI24" s="749"/>
      <c r="NJ24" s="749"/>
      <c r="NK24" s="749"/>
      <c r="NL24" s="749"/>
      <c r="NM24" s="749"/>
      <c r="NN24" s="749"/>
      <c r="NO24" s="749"/>
      <c r="NP24" s="749"/>
      <c r="NQ24" s="749"/>
      <c r="NR24" s="749"/>
      <c r="NS24" s="749"/>
      <c r="NT24" s="749"/>
      <c r="NU24" s="749"/>
      <c r="NV24" s="749"/>
      <c r="NW24" s="749"/>
      <c r="NX24" s="749"/>
      <c r="NY24" s="749"/>
      <c r="NZ24" s="749"/>
      <c r="OA24" s="734"/>
      <c r="OB24" s="749"/>
      <c r="OC24" s="749"/>
      <c r="OD24" s="749"/>
      <c r="OE24" s="749"/>
      <c r="OF24" s="749"/>
      <c r="OG24" s="749"/>
      <c r="OH24" s="749"/>
      <c r="OI24" s="749"/>
      <c r="OJ24" s="749"/>
      <c r="OK24" s="749"/>
      <c r="OL24" s="749"/>
      <c r="OM24" s="749"/>
      <c r="ON24" s="749"/>
      <c r="OO24" s="749"/>
      <c r="OP24" s="749"/>
      <c r="OQ24" s="749"/>
      <c r="OR24" s="749"/>
      <c r="OS24" s="749"/>
      <c r="OT24" s="749"/>
      <c r="OU24" s="749"/>
      <c r="OV24" s="749"/>
      <c r="OW24" s="749"/>
      <c r="OX24" s="749"/>
      <c r="OY24" s="749"/>
      <c r="OZ24" s="749"/>
      <c r="PA24" s="749"/>
      <c r="PB24" s="749"/>
      <c r="PC24" s="749"/>
      <c r="PD24" s="749"/>
      <c r="PE24" s="749"/>
      <c r="PF24" s="749"/>
      <c r="PG24" s="749"/>
      <c r="PH24" s="749"/>
      <c r="PI24" s="749"/>
      <c r="PJ24" s="749"/>
      <c r="PK24" s="749"/>
      <c r="PL24" s="749"/>
      <c r="PM24" s="749"/>
      <c r="PN24" s="749"/>
      <c r="PO24" s="749"/>
      <c r="PP24" s="749"/>
      <c r="PQ24" s="749"/>
      <c r="PR24" s="749"/>
      <c r="PS24" s="749"/>
      <c r="PT24" s="749"/>
      <c r="PU24" s="749"/>
      <c r="PV24" s="749"/>
      <c r="PW24" s="749"/>
      <c r="PX24" s="749"/>
      <c r="PY24" s="749"/>
      <c r="PZ24" s="749"/>
      <c r="QA24" s="749"/>
      <c r="QB24" s="749"/>
      <c r="QC24" s="749"/>
      <c r="QD24" s="749"/>
      <c r="QE24" s="749"/>
      <c r="QF24" s="749"/>
      <c r="QG24" s="749"/>
      <c r="QH24" s="749"/>
      <c r="QI24" s="749"/>
      <c r="QJ24" s="749"/>
      <c r="QK24" s="749"/>
      <c r="QL24" s="749"/>
      <c r="QM24" s="749"/>
      <c r="QN24" s="749"/>
      <c r="QO24" s="749"/>
      <c r="QP24" s="749"/>
      <c r="QQ24" s="749"/>
      <c r="QR24" s="749"/>
      <c r="QS24" s="749"/>
      <c r="QT24" s="749"/>
      <c r="QU24" s="749"/>
      <c r="QV24" s="749"/>
      <c r="QW24" s="749"/>
      <c r="QX24" s="749"/>
      <c r="QY24" s="749"/>
      <c r="QZ24" s="749"/>
      <c r="RA24" s="749"/>
      <c r="RB24" s="749"/>
      <c r="RC24" s="749"/>
      <c r="RD24" s="749"/>
      <c r="RE24" s="749"/>
      <c r="RF24" s="749"/>
      <c r="RG24" s="749"/>
      <c r="RH24" s="749"/>
      <c r="RI24" s="749"/>
      <c r="RJ24" s="749"/>
      <c r="RK24" s="749"/>
      <c r="RL24" s="749"/>
      <c r="RM24" s="749"/>
      <c r="RN24" s="749"/>
      <c r="RO24" s="749"/>
      <c r="RP24" s="749"/>
      <c r="RQ24" s="749"/>
      <c r="RR24" s="749"/>
      <c r="RS24" s="749"/>
      <c r="RT24" s="749"/>
      <c r="RU24" s="749"/>
      <c r="RV24" s="749"/>
      <c r="RW24" s="749"/>
      <c r="RX24" s="749"/>
      <c r="RY24" s="749"/>
      <c r="RZ24" s="749"/>
      <c r="SA24" s="749"/>
      <c r="SB24" s="749"/>
      <c r="SC24" s="749"/>
      <c r="SD24" s="749"/>
      <c r="SE24" s="749"/>
      <c r="SF24" s="749"/>
      <c r="SG24" s="734"/>
    </row>
    <row r="25" spans="2:501" s="2" customFormat="1" ht="6.95" customHeight="1" x14ac:dyDescent="0.15">
      <c r="BS25" s="3"/>
      <c r="FO25" s="734"/>
      <c r="FP25" s="749"/>
      <c r="FQ25" s="749"/>
      <c r="FR25" s="749"/>
      <c r="FS25" s="749"/>
      <c r="FT25" s="749"/>
      <c r="FU25" s="749"/>
      <c r="FV25" s="749"/>
      <c r="FW25" s="749"/>
      <c r="FX25" s="749"/>
      <c r="FY25" s="749"/>
      <c r="FZ25" s="749"/>
      <c r="GA25" s="749"/>
      <c r="GB25" s="749"/>
      <c r="GC25" s="749"/>
      <c r="GD25" s="749"/>
      <c r="GE25" s="749"/>
      <c r="GF25" s="749"/>
      <c r="GG25" s="749"/>
      <c r="GH25" s="749"/>
      <c r="GI25" s="749"/>
      <c r="GJ25" s="749"/>
      <c r="GK25" s="749"/>
      <c r="GL25" s="749"/>
      <c r="GM25" s="749"/>
      <c r="GN25" s="749"/>
      <c r="GO25" s="749"/>
      <c r="GP25" s="749"/>
      <c r="GQ25" s="749"/>
      <c r="GR25" s="749"/>
      <c r="GS25" s="749"/>
      <c r="GT25" s="749"/>
      <c r="GU25" s="749"/>
      <c r="GV25" s="749"/>
      <c r="GW25" s="749"/>
      <c r="GX25" s="749"/>
      <c r="GY25" s="749"/>
      <c r="GZ25" s="749"/>
      <c r="HA25" s="749"/>
      <c r="HB25" s="749"/>
      <c r="HC25" s="749"/>
      <c r="HD25" s="749"/>
      <c r="HE25" s="749"/>
      <c r="HF25" s="749"/>
      <c r="HG25" s="749"/>
      <c r="HH25" s="749"/>
      <c r="HI25" s="749"/>
      <c r="HJ25" s="749"/>
      <c r="HK25" s="749"/>
      <c r="HL25" s="749"/>
      <c r="HM25" s="749"/>
      <c r="HN25" s="749"/>
      <c r="HO25" s="749"/>
      <c r="HP25" s="749"/>
      <c r="HQ25" s="749"/>
      <c r="HR25" s="749"/>
      <c r="HS25" s="749"/>
      <c r="HT25" s="749"/>
      <c r="HU25" s="749"/>
      <c r="HV25" s="749"/>
      <c r="HW25" s="749"/>
      <c r="HX25" s="749"/>
      <c r="HY25" s="749"/>
      <c r="HZ25" s="749"/>
      <c r="IA25" s="749"/>
      <c r="IB25" s="749"/>
      <c r="IC25" s="749"/>
      <c r="ID25" s="749"/>
      <c r="IE25" s="749"/>
      <c r="IF25" s="749"/>
      <c r="IG25" s="749"/>
      <c r="IH25" s="749"/>
      <c r="II25" s="749"/>
      <c r="IJ25" s="749"/>
      <c r="IK25" s="749"/>
      <c r="IL25" s="749"/>
      <c r="IM25" s="749"/>
      <c r="IN25" s="749"/>
      <c r="IO25" s="749"/>
      <c r="IP25" s="749"/>
      <c r="IQ25" s="749"/>
      <c r="IR25" s="749"/>
      <c r="IS25" s="749"/>
      <c r="IT25" s="749"/>
      <c r="IU25" s="749"/>
      <c r="IV25" s="749"/>
      <c r="IW25" s="749"/>
      <c r="IX25" s="749"/>
      <c r="IY25" s="749"/>
      <c r="IZ25" s="749"/>
      <c r="JA25" s="749"/>
      <c r="JB25" s="749"/>
      <c r="JC25" s="749"/>
      <c r="JD25" s="749"/>
      <c r="JE25" s="749"/>
      <c r="JF25" s="749"/>
      <c r="JG25" s="749"/>
      <c r="JH25" s="749"/>
      <c r="JI25" s="749"/>
      <c r="JJ25" s="749"/>
      <c r="JK25" s="749"/>
      <c r="JL25" s="749"/>
      <c r="JM25" s="749"/>
      <c r="JN25" s="749"/>
      <c r="JO25" s="749"/>
      <c r="JP25" s="749"/>
      <c r="JQ25" s="749"/>
      <c r="JR25" s="749"/>
      <c r="JS25" s="749"/>
      <c r="JT25" s="749"/>
      <c r="JU25" s="734"/>
      <c r="JV25" s="749"/>
      <c r="JW25" s="749"/>
      <c r="JX25" s="749"/>
      <c r="JY25" s="749"/>
      <c r="JZ25" s="749"/>
      <c r="KA25" s="749"/>
      <c r="KB25" s="749"/>
      <c r="KC25" s="749"/>
      <c r="KD25" s="749"/>
      <c r="KE25" s="749"/>
      <c r="KF25" s="749"/>
      <c r="KG25" s="749"/>
      <c r="KH25" s="749"/>
      <c r="KI25" s="749"/>
      <c r="KJ25" s="749"/>
      <c r="KK25" s="749"/>
      <c r="KL25" s="749"/>
      <c r="KM25" s="749"/>
      <c r="KN25" s="749"/>
      <c r="KO25" s="749"/>
      <c r="KP25" s="749"/>
      <c r="KQ25" s="749"/>
      <c r="KR25" s="749"/>
      <c r="KS25" s="749"/>
      <c r="KT25" s="749"/>
      <c r="KU25" s="749"/>
      <c r="KV25" s="749"/>
      <c r="KW25" s="749"/>
      <c r="KX25" s="749"/>
      <c r="KY25" s="749"/>
      <c r="KZ25" s="749"/>
      <c r="LA25" s="749"/>
      <c r="LB25" s="749"/>
      <c r="LC25" s="749"/>
      <c r="LD25" s="749"/>
      <c r="LE25" s="749"/>
      <c r="LF25" s="749"/>
      <c r="LG25" s="749"/>
      <c r="LH25" s="749"/>
      <c r="LI25" s="749"/>
      <c r="LJ25" s="749"/>
      <c r="LK25" s="749"/>
      <c r="LL25" s="749"/>
      <c r="LM25" s="749"/>
      <c r="LN25" s="749"/>
      <c r="LO25" s="749"/>
      <c r="LP25" s="749"/>
      <c r="LQ25" s="749"/>
      <c r="LR25" s="749"/>
      <c r="LS25" s="749"/>
      <c r="LT25" s="749"/>
      <c r="LU25" s="749"/>
      <c r="LV25" s="749"/>
      <c r="LW25" s="749"/>
      <c r="LX25" s="749"/>
      <c r="LY25" s="749"/>
      <c r="LZ25" s="749"/>
      <c r="MA25" s="749"/>
      <c r="MB25" s="749"/>
      <c r="MC25" s="749"/>
      <c r="MD25" s="749"/>
      <c r="ME25" s="749"/>
      <c r="MF25" s="749"/>
      <c r="MG25" s="749"/>
      <c r="MH25" s="749"/>
      <c r="MI25" s="749"/>
      <c r="MJ25" s="749"/>
      <c r="MK25" s="749"/>
      <c r="ML25" s="749"/>
      <c r="MM25" s="749"/>
      <c r="MN25" s="749"/>
      <c r="MO25" s="749"/>
      <c r="MP25" s="749"/>
      <c r="MQ25" s="749"/>
      <c r="MR25" s="749"/>
      <c r="MS25" s="749"/>
      <c r="MT25" s="749"/>
      <c r="MU25" s="749"/>
      <c r="MV25" s="749"/>
      <c r="MW25" s="749"/>
      <c r="MX25" s="749"/>
      <c r="MY25" s="749"/>
      <c r="MZ25" s="749"/>
      <c r="NA25" s="749"/>
      <c r="NB25" s="749"/>
      <c r="NC25" s="749"/>
      <c r="ND25" s="749"/>
      <c r="NE25" s="749"/>
      <c r="NF25" s="749"/>
      <c r="NG25" s="749"/>
      <c r="NH25" s="749"/>
      <c r="NI25" s="749"/>
      <c r="NJ25" s="749"/>
      <c r="NK25" s="749"/>
      <c r="NL25" s="749"/>
      <c r="NM25" s="749"/>
      <c r="NN25" s="749"/>
      <c r="NO25" s="749"/>
      <c r="NP25" s="749"/>
      <c r="NQ25" s="749"/>
      <c r="NR25" s="749"/>
      <c r="NS25" s="749"/>
      <c r="NT25" s="749"/>
      <c r="NU25" s="749"/>
      <c r="NV25" s="749"/>
      <c r="NW25" s="749"/>
      <c r="NX25" s="749"/>
      <c r="NY25" s="749"/>
      <c r="NZ25" s="749"/>
      <c r="OA25" s="734"/>
      <c r="OB25" s="749"/>
      <c r="OC25" s="749"/>
      <c r="OD25" s="749"/>
      <c r="OE25" s="749"/>
      <c r="OF25" s="749"/>
      <c r="OG25" s="749"/>
      <c r="OH25" s="749"/>
      <c r="OI25" s="749"/>
      <c r="OJ25" s="749"/>
      <c r="OK25" s="749"/>
      <c r="OL25" s="749"/>
      <c r="OM25" s="749"/>
      <c r="ON25" s="749"/>
      <c r="OO25" s="749"/>
      <c r="OP25" s="749"/>
      <c r="OQ25" s="749"/>
      <c r="OR25" s="749"/>
      <c r="OS25" s="749"/>
      <c r="OT25" s="749"/>
      <c r="OU25" s="749"/>
      <c r="OV25" s="749"/>
      <c r="OW25" s="749"/>
      <c r="OX25" s="749"/>
      <c r="OY25" s="749"/>
      <c r="OZ25" s="749"/>
      <c r="PA25" s="749"/>
      <c r="PB25" s="749"/>
      <c r="PC25" s="749"/>
      <c r="PD25" s="749"/>
      <c r="PE25" s="749"/>
      <c r="PF25" s="749"/>
      <c r="PG25" s="749"/>
      <c r="PH25" s="749"/>
      <c r="PI25" s="749"/>
      <c r="PJ25" s="749"/>
      <c r="PK25" s="749"/>
      <c r="PL25" s="749"/>
      <c r="PM25" s="749"/>
      <c r="PN25" s="749"/>
      <c r="PO25" s="749"/>
      <c r="PP25" s="749"/>
      <c r="PQ25" s="749"/>
      <c r="PR25" s="749"/>
      <c r="PS25" s="749"/>
      <c r="PT25" s="749"/>
      <c r="PU25" s="749"/>
      <c r="PV25" s="749"/>
      <c r="PW25" s="749"/>
      <c r="PX25" s="749"/>
      <c r="PY25" s="749"/>
      <c r="PZ25" s="749"/>
      <c r="QA25" s="749"/>
      <c r="QB25" s="749"/>
      <c r="QC25" s="749"/>
      <c r="QD25" s="749"/>
      <c r="QE25" s="749"/>
      <c r="QF25" s="749"/>
      <c r="QG25" s="749"/>
      <c r="QH25" s="749"/>
      <c r="QI25" s="749"/>
      <c r="QJ25" s="749"/>
      <c r="QK25" s="749"/>
      <c r="QL25" s="749"/>
      <c r="QM25" s="749"/>
      <c r="QN25" s="749"/>
      <c r="QO25" s="749"/>
      <c r="QP25" s="749"/>
      <c r="QQ25" s="749"/>
      <c r="QR25" s="749"/>
      <c r="QS25" s="749"/>
      <c r="QT25" s="749"/>
      <c r="QU25" s="749"/>
      <c r="QV25" s="749"/>
      <c r="QW25" s="749"/>
      <c r="QX25" s="749"/>
      <c r="QY25" s="749"/>
      <c r="QZ25" s="749"/>
      <c r="RA25" s="749"/>
      <c r="RB25" s="749"/>
      <c r="RC25" s="749"/>
      <c r="RD25" s="749"/>
      <c r="RE25" s="749"/>
      <c r="RF25" s="749"/>
      <c r="RG25" s="749"/>
      <c r="RH25" s="749"/>
      <c r="RI25" s="749"/>
      <c r="RJ25" s="749"/>
      <c r="RK25" s="749"/>
      <c r="RL25" s="749"/>
      <c r="RM25" s="749"/>
      <c r="RN25" s="749"/>
      <c r="RO25" s="749"/>
      <c r="RP25" s="749"/>
      <c r="RQ25" s="749"/>
      <c r="RR25" s="749"/>
      <c r="RS25" s="749"/>
      <c r="RT25" s="749"/>
      <c r="RU25" s="749"/>
      <c r="RV25" s="749"/>
      <c r="RW25" s="749"/>
      <c r="RX25" s="749"/>
      <c r="RY25" s="749"/>
      <c r="RZ25" s="749"/>
      <c r="SA25" s="749"/>
      <c r="SB25" s="749"/>
      <c r="SC25" s="749"/>
      <c r="SD25" s="749"/>
      <c r="SE25" s="749"/>
      <c r="SF25" s="749"/>
      <c r="SG25" s="734"/>
    </row>
    <row r="26" spans="2:501" s="2" customFormat="1" ht="6.95" customHeight="1" thickBot="1" x14ac:dyDescent="0.2">
      <c r="B26" s="888" t="s">
        <v>14</v>
      </c>
      <c r="C26" s="889"/>
      <c r="D26" s="889"/>
      <c r="E26" s="889"/>
      <c r="F26" s="889"/>
      <c r="G26" s="889"/>
      <c r="H26" s="889"/>
      <c r="I26" s="889"/>
      <c r="J26" s="889"/>
      <c r="K26" s="889"/>
      <c r="L26" s="892"/>
      <c r="M26" s="893"/>
      <c r="N26" s="893"/>
      <c r="O26" s="893"/>
      <c r="P26" s="893"/>
      <c r="Q26" s="893"/>
      <c r="R26" s="893"/>
      <c r="S26" s="893"/>
      <c r="T26" s="893"/>
      <c r="U26" s="893"/>
      <c r="V26" s="893"/>
      <c r="W26" s="893"/>
      <c r="X26" s="893"/>
      <c r="Y26" s="893"/>
      <c r="Z26" s="893"/>
      <c r="AA26" s="893"/>
      <c r="AB26" s="893"/>
      <c r="AC26" s="893"/>
      <c r="AD26" s="893"/>
      <c r="AE26" s="893"/>
      <c r="AF26" s="893"/>
      <c r="AG26" s="893"/>
      <c r="AH26" s="893"/>
      <c r="AI26" s="893"/>
      <c r="AJ26" s="893"/>
      <c r="AK26" s="893"/>
      <c r="AL26" s="893"/>
      <c r="AM26" s="893"/>
      <c r="AN26" s="893"/>
      <c r="AO26" s="893"/>
      <c r="AP26" s="893"/>
      <c r="AQ26" s="893"/>
      <c r="AR26" s="893"/>
      <c r="AS26" s="893"/>
      <c r="AT26" s="893"/>
      <c r="AU26" s="893"/>
      <c r="AV26" s="893"/>
      <c r="AW26" s="893"/>
      <c r="AX26" s="893"/>
      <c r="AY26" s="893"/>
      <c r="AZ26" s="893"/>
      <c r="BA26" s="893"/>
      <c r="BB26" s="893"/>
      <c r="BC26" s="894"/>
      <c r="BE26" s="888" t="s">
        <v>15</v>
      </c>
      <c r="BF26" s="889"/>
      <c r="BG26" s="889"/>
      <c r="BH26" s="889"/>
      <c r="BI26" s="889"/>
      <c r="BJ26" s="889"/>
      <c r="BK26" s="1251"/>
      <c r="BL26" s="1252"/>
      <c r="BM26" s="1252"/>
      <c r="BN26" s="1252"/>
      <c r="BO26" s="1252"/>
      <c r="BP26" s="1252"/>
      <c r="BQ26" s="1252"/>
      <c r="BR26" s="1252"/>
      <c r="BS26" s="1252"/>
      <c r="BT26" s="1252"/>
      <c r="BU26" s="1252"/>
      <c r="BV26" s="1252"/>
      <c r="BW26" s="1252"/>
      <c r="BX26" s="1252"/>
      <c r="BY26" s="1252"/>
      <c r="BZ26" s="1252"/>
      <c r="CA26" s="1257" t="s">
        <v>8292</v>
      </c>
      <c r="CB26" s="1258"/>
      <c r="CC26" s="1258"/>
      <c r="CD26" s="1258"/>
      <c r="CE26" s="1258"/>
      <c r="CF26" s="1258"/>
      <c r="CG26" s="1258"/>
      <c r="CH26" s="1258"/>
      <c r="CI26" s="1258"/>
      <c r="CJ26" s="1258"/>
      <c r="CK26" s="1259"/>
      <c r="CM26" s="1187" t="s">
        <v>17</v>
      </c>
      <c r="CN26" s="1188"/>
      <c r="CO26" s="1188"/>
      <c r="CP26" s="1188"/>
      <c r="CQ26" s="1188"/>
      <c r="CR26" s="1188"/>
      <c r="CS26" s="1188"/>
      <c r="CT26" s="1188"/>
      <c r="CU26" s="1188"/>
      <c r="CV26" s="1188"/>
      <c r="CW26" s="1189"/>
      <c r="CX26" s="1196"/>
      <c r="CY26" s="1197"/>
      <c r="CZ26" s="1197"/>
      <c r="DA26" s="1197"/>
      <c r="DB26" s="1197"/>
      <c r="DC26" s="1197"/>
      <c r="DD26" s="1197"/>
      <c r="DE26" s="1197"/>
      <c r="DF26" s="1197"/>
      <c r="DG26" s="1197"/>
      <c r="DH26" s="1197"/>
      <c r="DI26" s="1197"/>
      <c r="DJ26" s="1197"/>
      <c r="DK26" s="1197"/>
      <c r="DL26" s="1197"/>
      <c r="DM26" s="1197"/>
      <c r="DN26" s="1197"/>
      <c r="DO26" s="1197"/>
      <c r="DP26" s="1197"/>
      <c r="DQ26" s="1197"/>
      <c r="DR26" s="1197"/>
      <c r="DS26" s="1247" t="s">
        <v>0</v>
      </c>
      <c r="DT26" s="1247"/>
      <c r="DU26" s="1247"/>
      <c r="DV26" s="1248"/>
      <c r="DX26" s="1156" t="s">
        <v>9247</v>
      </c>
      <c r="DY26" s="1157"/>
      <c r="DZ26" s="1156" t="s">
        <v>9251</v>
      </c>
      <c r="EA26" s="1157"/>
      <c r="EB26" s="1157"/>
      <c r="EC26" s="1157"/>
      <c r="ED26" s="1157"/>
      <c r="EE26" s="1157"/>
      <c r="EF26" s="1157"/>
      <c r="EG26" s="1157"/>
      <c r="EH26" s="1157"/>
      <c r="EI26" s="1157"/>
      <c r="EJ26" s="1157"/>
      <c r="EK26" s="1157"/>
      <c r="EL26" s="1157"/>
      <c r="EM26" s="1157"/>
      <c r="EN26" s="1157"/>
      <c r="EO26" s="1157"/>
      <c r="EP26" s="1157"/>
      <c r="EQ26" s="1157"/>
      <c r="ER26" s="1157"/>
      <c r="ES26" s="1157"/>
      <c r="ET26" s="1157"/>
      <c r="EU26" s="1157"/>
      <c r="EV26" s="1157"/>
      <c r="EW26" s="1157"/>
      <c r="EX26" s="1157"/>
      <c r="EY26" s="1157"/>
      <c r="EZ26" s="1157"/>
      <c r="FA26" s="1157"/>
      <c r="FB26" s="1157"/>
      <c r="FC26" s="1157"/>
      <c r="FD26" s="1157"/>
      <c r="FE26" s="1157"/>
      <c r="FF26" s="1157"/>
      <c r="FG26" s="1157"/>
      <c r="FH26" s="1157"/>
      <c r="FI26" s="1157"/>
      <c r="FJ26" s="1157"/>
      <c r="FK26" s="1157"/>
      <c r="FL26" s="1157"/>
      <c r="FM26" s="1157"/>
      <c r="FN26" s="1157"/>
      <c r="FO26" s="734"/>
      <c r="FP26" s="749"/>
      <c r="FQ26" s="749"/>
      <c r="FR26" s="749"/>
      <c r="FS26" s="749"/>
      <c r="FT26" s="749"/>
      <c r="FU26" s="749"/>
      <c r="FV26" s="749"/>
      <c r="FW26" s="749"/>
      <c r="FX26" s="749"/>
      <c r="FY26" s="749"/>
      <c r="FZ26" s="749"/>
      <c r="GA26" s="749"/>
      <c r="GB26" s="749"/>
      <c r="GC26" s="749"/>
      <c r="GD26" s="749"/>
      <c r="GE26" s="749"/>
      <c r="GF26" s="749"/>
      <c r="GG26" s="749"/>
      <c r="GH26" s="749"/>
      <c r="GI26" s="749"/>
      <c r="GJ26" s="749"/>
      <c r="GK26" s="749"/>
      <c r="GL26" s="749"/>
      <c r="GM26" s="749"/>
      <c r="GN26" s="749"/>
      <c r="GO26" s="749"/>
      <c r="GP26" s="749"/>
      <c r="GQ26" s="749"/>
      <c r="GR26" s="749"/>
      <c r="GS26" s="749"/>
      <c r="GT26" s="749"/>
      <c r="GU26" s="749"/>
      <c r="GV26" s="749"/>
      <c r="GW26" s="749"/>
      <c r="GX26" s="749"/>
      <c r="GY26" s="749"/>
      <c r="GZ26" s="749"/>
      <c r="HA26" s="749"/>
      <c r="HB26" s="749"/>
      <c r="HC26" s="749"/>
      <c r="HD26" s="749"/>
      <c r="HE26" s="749"/>
      <c r="HF26" s="749"/>
      <c r="HG26" s="749"/>
      <c r="HH26" s="749"/>
      <c r="HI26" s="749"/>
      <c r="HJ26" s="749"/>
      <c r="HK26" s="749"/>
      <c r="HL26" s="749"/>
      <c r="HM26" s="749"/>
      <c r="HN26" s="749"/>
      <c r="HO26" s="749"/>
      <c r="HP26" s="749"/>
      <c r="HQ26" s="749"/>
      <c r="HR26" s="749"/>
      <c r="HS26" s="749"/>
      <c r="HT26" s="749"/>
      <c r="HU26" s="749"/>
      <c r="HV26" s="749"/>
      <c r="HW26" s="749"/>
      <c r="HX26" s="749"/>
      <c r="HY26" s="749"/>
      <c r="HZ26" s="749"/>
      <c r="IA26" s="749"/>
      <c r="IB26" s="749"/>
      <c r="IC26" s="749"/>
      <c r="ID26" s="749"/>
      <c r="IE26" s="749"/>
      <c r="IF26" s="749"/>
      <c r="IG26" s="749"/>
      <c r="IH26" s="749"/>
      <c r="II26" s="749"/>
      <c r="IJ26" s="749"/>
      <c r="IK26" s="749"/>
      <c r="IL26" s="749"/>
      <c r="IM26" s="749"/>
      <c r="IN26" s="749"/>
      <c r="IO26" s="749"/>
      <c r="IP26" s="749"/>
      <c r="IQ26" s="749"/>
      <c r="IR26" s="749"/>
      <c r="IS26" s="749"/>
      <c r="IT26" s="749"/>
      <c r="IU26" s="749"/>
      <c r="IV26" s="749"/>
      <c r="IW26" s="749"/>
      <c r="IX26" s="749"/>
      <c r="IY26" s="749"/>
      <c r="IZ26" s="749"/>
      <c r="JA26" s="749"/>
      <c r="JB26" s="749"/>
      <c r="JC26" s="749"/>
      <c r="JD26" s="749"/>
      <c r="JE26" s="749"/>
      <c r="JF26" s="749"/>
      <c r="JG26" s="749"/>
      <c r="JH26" s="749"/>
      <c r="JI26" s="749"/>
      <c r="JJ26" s="749"/>
      <c r="JK26" s="749"/>
      <c r="JL26" s="749"/>
      <c r="JM26" s="749"/>
      <c r="JN26" s="749"/>
      <c r="JO26" s="749"/>
      <c r="JP26" s="749"/>
      <c r="JQ26" s="749"/>
      <c r="JR26" s="749"/>
      <c r="JS26" s="749"/>
      <c r="JT26" s="749"/>
      <c r="JU26" s="734"/>
      <c r="JV26" s="749"/>
      <c r="JW26" s="749"/>
      <c r="JX26" s="749"/>
      <c r="JY26" s="749"/>
      <c r="JZ26" s="749"/>
      <c r="KA26" s="749"/>
      <c r="KB26" s="749"/>
      <c r="KC26" s="749"/>
      <c r="KD26" s="749"/>
      <c r="KE26" s="749"/>
      <c r="KF26" s="749"/>
      <c r="KG26" s="749"/>
      <c r="KH26" s="749"/>
      <c r="KI26" s="749"/>
      <c r="KJ26" s="749"/>
      <c r="KK26" s="749"/>
      <c r="KL26" s="749"/>
      <c r="KM26" s="749"/>
      <c r="KN26" s="749"/>
      <c r="KO26" s="749"/>
      <c r="KP26" s="749"/>
      <c r="KQ26" s="749"/>
      <c r="KR26" s="749"/>
      <c r="KS26" s="749"/>
      <c r="KT26" s="749"/>
      <c r="KU26" s="749"/>
      <c r="KV26" s="749"/>
      <c r="KW26" s="749"/>
      <c r="KX26" s="749"/>
      <c r="KY26" s="749"/>
      <c r="KZ26" s="749"/>
      <c r="LA26" s="749"/>
      <c r="LB26" s="749"/>
      <c r="LC26" s="749"/>
      <c r="LD26" s="749"/>
      <c r="LE26" s="749"/>
      <c r="LF26" s="749"/>
      <c r="LG26" s="749"/>
      <c r="LH26" s="749"/>
      <c r="LI26" s="749"/>
      <c r="LJ26" s="749"/>
      <c r="LK26" s="749"/>
      <c r="LL26" s="749"/>
      <c r="LM26" s="749"/>
      <c r="LN26" s="749"/>
      <c r="LO26" s="749"/>
      <c r="LP26" s="749"/>
      <c r="LQ26" s="749"/>
      <c r="LR26" s="749"/>
      <c r="LS26" s="749"/>
      <c r="LT26" s="749"/>
      <c r="LU26" s="749"/>
      <c r="LV26" s="749"/>
      <c r="LW26" s="749"/>
      <c r="LX26" s="749"/>
      <c r="LY26" s="749"/>
      <c r="LZ26" s="749"/>
      <c r="MA26" s="749"/>
      <c r="MB26" s="749"/>
      <c r="MC26" s="749"/>
      <c r="MD26" s="749"/>
      <c r="ME26" s="749"/>
      <c r="MF26" s="749"/>
      <c r="MG26" s="749"/>
      <c r="MH26" s="749"/>
      <c r="MI26" s="749"/>
      <c r="MJ26" s="749"/>
      <c r="MK26" s="749"/>
      <c r="ML26" s="749"/>
      <c r="MM26" s="749"/>
      <c r="MN26" s="749"/>
      <c r="MO26" s="749"/>
      <c r="MP26" s="749"/>
      <c r="MQ26" s="749"/>
      <c r="MR26" s="749"/>
      <c r="MS26" s="749"/>
      <c r="MT26" s="749"/>
      <c r="MU26" s="749"/>
      <c r="MV26" s="749"/>
      <c r="MW26" s="749"/>
      <c r="MX26" s="749"/>
      <c r="MY26" s="749"/>
      <c r="MZ26" s="749"/>
      <c r="NA26" s="749"/>
      <c r="NB26" s="749"/>
      <c r="NC26" s="749"/>
      <c r="ND26" s="749"/>
      <c r="NE26" s="749"/>
      <c r="NF26" s="749"/>
      <c r="NG26" s="749"/>
      <c r="NH26" s="749"/>
      <c r="NI26" s="749"/>
      <c r="NJ26" s="749"/>
      <c r="NK26" s="749"/>
      <c r="NL26" s="749"/>
      <c r="NM26" s="749"/>
      <c r="NN26" s="749"/>
      <c r="NO26" s="749"/>
      <c r="NP26" s="749"/>
      <c r="NQ26" s="749"/>
      <c r="NR26" s="749"/>
      <c r="NS26" s="749"/>
      <c r="NT26" s="749"/>
      <c r="NU26" s="749"/>
      <c r="NV26" s="749"/>
      <c r="NW26" s="749"/>
      <c r="NX26" s="749"/>
      <c r="NY26" s="749"/>
      <c r="NZ26" s="749"/>
      <c r="OA26" s="734"/>
      <c r="OB26" s="749"/>
      <c r="OC26" s="749"/>
      <c r="OD26" s="749"/>
      <c r="OE26" s="749"/>
      <c r="OF26" s="749"/>
      <c r="OG26" s="749"/>
      <c r="OH26" s="749"/>
      <c r="OI26" s="749"/>
      <c r="OJ26" s="749"/>
      <c r="OK26" s="749"/>
      <c r="OL26" s="749"/>
      <c r="OM26" s="749"/>
      <c r="ON26" s="749"/>
      <c r="OO26" s="749"/>
      <c r="OP26" s="749"/>
      <c r="OQ26" s="749"/>
      <c r="OR26" s="749"/>
      <c r="OS26" s="749"/>
      <c r="OT26" s="749"/>
      <c r="OU26" s="749"/>
      <c r="OV26" s="749"/>
      <c r="OW26" s="749"/>
      <c r="OX26" s="749"/>
      <c r="OY26" s="749"/>
      <c r="OZ26" s="749"/>
      <c r="PA26" s="749"/>
      <c r="PB26" s="749"/>
      <c r="PC26" s="749"/>
      <c r="PD26" s="749"/>
      <c r="PE26" s="749"/>
      <c r="PF26" s="749"/>
      <c r="PG26" s="749"/>
      <c r="PH26" s="749"/>
      <c r="PI26" s="749"/>
      <c r="PJ26" s="749"/>
      <c r="PK26" s="749"/>
      <c r="PL26" s="749"/>
      <c r="PM26" s="749"/>
      <c r="PN26" s="749"/>
      <c r="PO26" s="749"/>
      <c r="PP26" s="749"/>
      <c r="PQ26" s="749"/>
      <c r="PR26" s="749"/>
      <c r="PS26" s="749"/>
      <c r="PT26" s="749"/>
      <c r="PU26" s="749"/>
      <c r="PV26" s="749"/>
      <c r="PW26" s="749"/>
      <c r="PX26" s="749"/>
      <c r="PY26" s="749"/>
      <c r="PZ26" s="749"/>
      <c r="QA26" s="749"/>
      <c r="QB26" s="749"/>
      <c r="QC26" s="749"/>
      <c r="QD26" s="749"/>
      <c r="QE26" s="749"/>
      <c r="QF26" s="749"/>
      <c r="QG26" s="749"/>
      <c r="QH26" s="749"/>
      <c r="QI26" s="749"/>
      <c r="QJ26" s="749"/>
      <c r="QK26" s="749"/>
      <c r="QL26" s="749"/>
      <c r="QM26" s="749"/>
      <c r="QN26" s="749"/>
      <c r="QO26" s="749"/>
      <c r="QP26" s="749"/>
      <c r="QQ26" s="749"/>
      <c r="QR26" s="749"/>
      <c r="QS26" s="749"/>
      <c r="QT26" s="749"/>
      <c r="QU26" s="749"/>
      <c r="QV26" s="749"/>
      <c r="QW26" s="749"/>
      <c r="QX26" s="749"/>
      <c r="QY26" s="749"/>
      <c r="QZ26" s="749"/>
      <c r="RA26" s="749"/>
      <c r="RB26" s="749"/>
      <c r="RC26" s="749"/>
      <c r="RD26" s="749"/>
      <c r="RE26" s="749"/>
      <c r="RF26" s="749"/>
      <c r="RG26" s="749"/>
      <c r="RH26" s="749"/>
      <c r="RI26" s="749"/>
      <c r="RJ26" s="749"/>
      <c r="RK26" s="749"/>
      <c r="RL26" s="749"/>
      <c r="RM26" s="749"/>
      <c r="RN26" s="749"/>
      <c r="RO26" s="749"/>
      <c r="RP26" s="749"/>
      <c r="RQ26" s="749"/>
      <c r="RR26" s="749"/>
      <c r="RS26" s="749"/>
      <c r="RT26" s="749"/>
      <c r="RU26" s="749"/>
      <c r="RV26" s="749"/>
      <c r="RW26" s="749"/>
      <c r="RX26" s="749"/>
      <c r="RY26" s="749"/>
      <c r="RZ26" s="749"/>
      <c r="SA26" s="749"/>
      <c r="SB26" s="749"/>
      <c r="SC26" s="749"/>
      <c r="SD26" s="749"/>
      <c r="SE26" s="749"/>
      <c r="SF26" s="749"/>
      <c r="SG26" s="734"/>
    </row>
    <row r="27" spans="2:501" s="2" customFormat="1" ht="6.95" customHeight="1" thickBot="1" x14ac:dyDescent="0.2">
      <c r="B27" s="890"/>
      <c r="C27" s="891"/>
      <c r="D27" s="891"/>
      <c r="E27" s="891"/>
      <c r="F27" s="891"/>
      <c r="G27" s="891"/>
      <c r="H27" s="891"/>
      <c r="I27" s="891"/>
      <c r="J27" s="891"/>
      <c r="K27" s="891"/>
      <c r="L27" s="895"/>
      <c r="M27" s="896"/>
      <c r="N27" s="896"/>
      <c r="O27" s="896"/>
      <c r="P27" s="896"/>
      <c r="Q27" s="896"/>
      <c r="R27" s="896"/>
      <c r="S27" s="896"/>
      <c r="T27" s="896"/>
      <c r="U27" s="896"/>
      <c r="V27" s="896"/>
      <c r="W27" s="896"/>
      <c r="X27" s="896"/>
      <c r="Y27" s="896"/>
      <c r="Z27" s="896"/>
      <c r="AA27" s="896"/>
      <c r="AB27" s="896"/>
      <c r="AC27" s="896"/>
      <c r="AD27" s="896"/>
      <c r="AE27" s="896"/>
      <c r="AF27" s="896"/>
      <c r="AG27" s="896"/>
      <c r="AH27" s="896"/>
      <c r="AI27" s="896"/>
      <c r="AJ27" s="896"/>
      <c r="AK27" s="896"/>
      <c r="AL27" s="896"/>
      <c r="AM27" s="896"/>
      <c r="AN27" s="896"/>
      <c r="AO27" s="896"/>
      <c r="AP27" s="896"/>
      <c r="AQ27" s="896"/>
      <c r="AR27" s="896"/>
      <c r="AS27" s="896"/>
      <c r="AT27" s="896"/>
      <c r="AU27" s="896"/>
      <c r="AV27" s="896"/>
      <c r="AW27" s="896"/>
      <c r="AX27" s="896"/>
      <c r="AY27" s="896"/>
      <c r="AZ27" s="896"/>
      <c r="BA27" s="896"/>
      <c r="BB27" s="896"/>
      <c r="BC27" s="897"/>
      <c r="BE27" s="890"/>
      <c r="BF27" s="891"/>
      <c r="BG27" s="891"/>
      <c r="BH27" s="891"/>
      <c r="BI27" s="891"/>
      <c r="BJ27" s="891"/>
      <c r="BK27" s="1253"/>
      <c r="BL27" s="1254"/>
      <c r="BM27" s="1254"/>
      <c r="BN27" s="1254"/>
      <c r="BO27" s="1254"/>
      <c r="BP27" s="1254"/>
      <c r="BQ27" s="1254"/>
      <c r="BR27" s="1254"/>
      <c r="BS27" s="1254"/>
      <c r="BT27" s="1254"/>
      <c r="BU27" s="1254"/>
      <c r="BV27" s="1254"/>
      <c r="BW27" s="1254"/>
      <c r="BX27" s="1254"/>
      <c r="BY27" s="1254"/>
      <c r="BZ27" s="1254"/>
      <c r="CA27" s="1260"/>
      <c r="CB27" s="1260"/>
      <c r="CC27" s="1260"/>
      <c r="CD27" s="1260"/>
      <c r="CE27" s="1260"/>
      <c r="CF27" s="1260"/>
      <c r="CG27" s="1260"/>
      <c r="CH27" s="1260"/>
      <c r="CI27" s="1260"/>
      <c r="CJ27" s="1260"/>
      <c r="CK27" s="1261"/>
      <c r="CM27" s="1190"/>
      <c r="CN27" s="1191"/>
      <c r="CO27" s="1191"/>
      <c r="CP27" s="1191"/>
      <c r="CQ27" s="1191"/>
      <c r="CR27" s="1191"/>
      <c r="CS27" s="1191"/>
      <c r="CT27" s="1191"/>
      <c r="CU27" s="1191"/>
      <c r="CV27" s="1191"/>
      <c r="CW27" s="1192"/>
      <c r="CX27" s="1198"/>
      <c r="CY27" s="1199"/>
      <c r="CZ27" s="1199"/>
      <c r="DA27" s="1199"/>
      <c r="DB27" s="1199"/>
      <c r="DC27" s="1199"/>
      <c r="DD27" s="1199"/>
      <c r="DE27" s="1199"/>
      <c r="DF27" s="1199"/>
      <c r="DG27" s="1199"/>
      <c r="DH27" s="1199"/>
      <c r="DI27" s="1199"/>
      <c r="DJ27" s="1199"/>
      <c r="DK27" s="1199"/>
      <c r="DL27" s="1199"/>
      <c r="DM27" s="1199"/>
      <c r="DN27" s="1199"/>
      <c r="DO27" s="1199"/>
      <c r="DP27" s="1199"/>
      <c r="DQ27" s="1199"/>
      <c r="DR27" s="1199"/>
      <c r="DS27" s="1249"/>
      <c r="DT27" s="1249"/>
      <c r="DU27" s="1249"/>
      <c r="DV27" s="1250"/>
      <c r="DX27" s="1157"/>
      <c r="DY27" s="1157"/>
      <c r="DZ27" s="1157"/>
      <c r="EA27" s="1157"/>
      <c r="EB27" s="1157"/>
      <c r="EC27" s="1157"/>
      <c r="ED27" s="1157"/>
      <c r="EE27" s="1157"/>
      <c r="EF27" s="1157"/>
      <c r="EG27" s="1157"/>
      <c r="EH27" s="1157"/>
      <c r="EI27" s="1157"/>
      <c r="EJ27" s="1157"/>
      <c r="EK27" s="1157"/>
      <c r="EL27" s="1157"/>
      <c r="EM27" s="1157"/>
      <c r="EN27" s="1157"/>
      <c r="EO27" s="1157"/>
      <c r="EP27" s="1157"/>
      <c r="EQ27" s="1157"/>
      <c r="ER27" s="1157"/>
      <c r="ES27" s="1157"/>
      <c r="ET27" s="1157"/>
      <c r="EU27" s="1157"/>
      <c r="EV27" s="1157"/>
      <c r="EW27" s="1157"/>
      <c r="EX27" s="1157"/>
      <c r="EY27" s="1157"/>
      <c r="EZ27" s="1157"/>
      <c r="FA27" s="1157"/>
      <c r="FB27" s="1157"/>
      <c r="FC27" s="1157"/>
      <c r="FD27" s="1157"/>
      <c r="FE27" s="1157"/>
      <c r="FF27" s="1157"/>
      <c r="FG27" s="1157"/>
      <c r="FH27" s="1157"/>
      <c r="FI27" s="1157"/>
      <c r="FJ27" s="1157"/>
      <c r="FK27" s="1157"/>
      <c r="FL27" s="1157"/>
      <c r="FM27" s="1157"/>
      <c r="FN27" s="1157"/>
      <c r="FO27" s="734"/>
      <c r="FP27" s="749"/>
      <c r="FQ27" s="749"/>
      <c r="FR27" s="749"/>
      <c r="FS27" s="749"/>
      <c r="FT27" s="749"/>
      <c r="FU27" s="749"/>
      <c r="FV27" s="749"/>
      <c r="FW27" s="749"/>
      <c r="FX27" s="749"/>
      <c r="FY27" s="749"/>
      <c r="FZ27" s="749"/>
      <c r="GA27" s="749"/>
      <c r="GB27" s="749"/>
      <c r="GC27" s="749"/>
      <c r="GD27" s="749"/>
      <c r="GE27" s="749"/>
      <c r="GF27" s="749"/>
      <c r="GG27" s="749"/>
      <c r="GH27" s="749"/>
      <c r="GI27" s="749"/>
      <c r="GJ27" s="749"/>
      <c r="GK27" s="749"/>
      <c r="GL27" s="749"/>
      <c r="GM27" s="749"/>
      <c r="GN27" s="749"/>
      <c r="GO27" s="749"/>
      <c r="GP27" s="749"/>
      <c r="GQ27" s="749"/>
      <c r="GR27" s="749"/>
      <c r="GS27" s="749"/>
      <c r="GT27" s="749"/>
      <c r="GU27" s="749"/>
      <c r="GV27" s="749"/>
      <c r="GW27" s="749"/>
      <c r="GX27" s="749"/>
      <c r="GY27" s="749"/>
      <c r="GZ27" s="749"/>
      <c r="HA27" s="749"/>
      <c r="HB27" s="749"/>
      <c r="HC27" s="749"/>
      <c r="HD27" s="749"/>
      <c r="HE27" s="749"/>
      <c r="HF27" s="749"/>
      <c r="HG27" s="749"/>
      <c r="HH27" s="749"/>
      <c r="HI27" s="749"/>
      <c r="HJ27" s="749"/>
      <c r="HK27" s="749"/>
      <c r="HL27" s="749"/>
      <c r="HM27" s="749"/>
      <c r="HN27" s="749"/>
      <c r="HO27" s="749"/>
      <c r="HP27" s="749"/>
      <c r="HQ27" s="749"/>
      <c r="HR27" s="749"/>
      <c r="HS27" s="749"/>
      <c r="HT27" s="749"/>
      <c r="HU27" s="749"/>
      <c r="HV27" s="749"/>
      <c r="HW27" s="749"/>
      <c r="HX27" s="749"/>
      <c r="HY27" s="749"/>
      <c r="HZ27" s="749"/>
      <c r="IA27" s="749"/>
      <c r="IB27" s="749"/>
      <c r="IC27" s="749"/>
      <c r="ID27" s="749"/>
      <c r="IE27" s="749"/>
      <c r="IF27" s="749"/>
      <c r="IG27" s="749"/>
      <c r="IH27" s="749"/>
      <c r="II27" s="749"/>
      <c r="IJ27" s="749"/>
      <c r="IK27" s="749"/>
      <c r="IL27" s="749"/>
      <c r="IM27" s="749"/>
      <c r="IN27" s="749"/>
      <c r="IO27" s="749"/>
      <c r="IP27" s="749"/>
      <c r="IQ27" s="749"/>
      <c r="IR27" s="749"/>
      <c r="IS27" s="749"/>
      <c r="IT27" s="749"/>
      <c r="IU27" s="749"/>
      <c r="IV27" s="749"/>
      <c r="IW27" s="749"/>
      <c r="IX27" s="749"/>
      <c r="IY27" s="749"/>
      <c r="IZ27" s="749"/>
      <c r="JA27" s="749"/>
      <c r="JB27" s="749"/>
      <c r="JC27" s="749"/>
      <c r="JD27" s="749"/>
      <c r="JE27" s="749"/>
      <c r="JF27" s="749"/>
      <c r="JG27" s="749"/>
      <c r="JH27" s="749"/>
      <c r="JI27" s="749"/>
      <c r="JJ27" s="749"/>
      <c r="JK27" s="749"/>
      <c r="JL27" s="749"/>
      <c r="JM27" s="749"/>
      <c r="JN27" s="749"/>
      <c r="JO27" s="749"/>
      <c r="JP27" s="749"/>
      <c r="JQ27" s="749"/>
      <c r="JR27" s="749"/>
      <c r="JS27" s="749"/>
      <c r="JT27" s="749"/>
      <c r="JU27" s="734"/>
      <c r="JV27" s="749"/>
      <c r="JW27" s="749"/>
      <c r="JX27" s="749"/>
      <c r="JY27" s="749"/>
      <c r="JZ27" s="749"/>
      <c r="KA27" s="749"/>
      <c r="KB27" s="749"/>
      <c r="KC27" s="749"/>
      <c r="KD27" s="749"/>
      <c r="KE27" s="749"/>
      <c r="KF27" s="749"/>
      <c r="KG27" s="749"/>
      <c r="KH27" s="749"/>
      <c r="KI27" s="749"/>
      <c r="KJ27" s="749"/>
      <c r="KK27" s="749"/>
      <c r="KL27" s="749"/>
      <c r="KM27" s="749"/>
      <c r="KN27" s="749"/>
      <c r="KO27" s="749"/>
      <c r="KP27" s="749"/>
      <c r="KQ27" s="749"/>
      <c r="KR27" s="749"/>
      <c r="KS27" s="749"/>
      <c r="KT27" s="749"/>
      <c r="KU27" s="749"/>
      <c r="KV27" s="749"/>
      <c r="KW27" s="749"/>
      <c r="KX27" s="749"/>
      <c r="KY27" s="749"/>
      <c r="KZ27" s="749"/>
      <c r="LA27" s="749"/>
      <c r="LB27" s="749"/>
      <c r="LC27" s="749"/>
      <c r="LD27" s="749"/>
      <c r="LE27" s="749"/>
      <c r="LF27" s="749"/>
      <c r="LG27" s="749"/>
      <c r="LH27" s="749"/>
      <c r="LI27" s="749"/>
      <c r="LJ27" s="749"/>
      <c r="LK27" s="749"/>
      <c r="LL27" s="749"/>
      <c r="LM27" s="749"/>
      <c r="LN27" s="749"/>
      <c r="LO27" s="749"/>
      <c r="LP27" s="749"/>
      <c r="LQ27" s="749"/>
      <c r="LR27" s="749"/>
      <c r="LS27" s="749"/>
      <c r="LT27" s="749"/>
      <c r="LU27" s="749"/>
      <c r="LV27" s="749"/>
      <c r="LW27" s="749"/>
      <c r="LX27" s="749"/>
      <c r="LY27" s="749"/>
      <c r="LZ27" s="749"/>
      <c r="MA27" s="749"/>
      <c r="MB27" s="749"/>
      <c r="MC27" s="749"/>
      <c r="MD27" s="749"/>
      <c r="ME27" s="749"/>
      <c r="MF27" s="749"/>
      <c r="MG27" s="749"/>
      <c r="MH27" s="749"/>
      <c r="MI27" s="749"/>
      <c r="MJ27" s="749"/>
      <c r="MK27" s="749"/>
      <c r="ML27" s="749"/>
      <c r="MM27" s="749"/>
      <c r="MN27" s="749"/>
      <c r="MO27" s="749"/>
      <c r="MP27" s="749"/>
      <c r="MQ27" s="749"/>
      <c r="MR27" s="749"/>
      <c r="MS27" s="749"/>
      <c r="MT27" s="749"/>
      <c r="MU27" s="749"/>
      <c r="MV27" s="749"/>
      <c r="MW27" s="749"/>
      <c r="MX27" s="749"/>
      <c r="MY27" s="749"/>
      <c r="MZ27" s="749"/>
      <c r="NA27" s="749"/>
      <c r="NB27" s="749"/>
      <c r="NC27" s="749"/>
      <c r="ND27" s="749"/>
      <c r="NE27" s="749"/>
      <c r="NF27" s="749"/>
      <c r="NG27" s="749"/>
      <c r="NH27" s="749"/>
      <c r="NI27" s="749"/>
      <c r="NJ27" s="749"/>
      <c r="NK27" s="749"/>
      <c r="NL27" s="749"/>
      <c r="NM27" s="749"/>
      <c r="NN27" s="749"/>
      <c r="NO27" s="749"/>
      <c r="NP27" s="749"/>
      <c r="NQ27" s="749"/>
      <c r="NR27" s="749"/>
      <c r="NS27" s="749"/>
      <c r="NT27" s="749"/>
      <c r="NU27" s="749"/>
      <c r="NV27" s="749"/>
      <c r="NW27" s="749"/>
      <c r="NX27" s="749"/>
      <c r="NY27" s="749"/>
      <c r="NZ27" s="749"/>
      <c r="OA27" s="734"/>
      <c r="OB27" s="749"/>
      <c r="OC27" s="749"/>
      <c r="OD27" s="749"/>
      <c r="OE27" s="749"/>
      <c r="OF27" s="749"/>
      <c r="OG27" s="749"/>
      <c r="OH27" s="749"/>
      <c r="OI27" s="749"/>
      <c r="OJ27" s="749"/>
      <c r="OK27" s="749"/>
      <c r="OL27" s="749"/>
      <c r="OM27" s="749"/>
      <c r="ON27" s="749"/>
      <c r="OO27" s="749"/>
      <c r="OP27" s="749"/>
      <c r="OQ27" s="749"/>
      <c r="OR27" s="749"/>
      <c r="OS27" s="749"/>
      <c r="OT27" s="749"/>
      <c r="OU27" s="749"/>
      <c r="OV27" s="749"/>
      <c r="OW27" s="749"/>
      <c r="OX27" s="749"/>
      <c r="OY27" s="749"/>
      <c r="OZ27" s="749"/>
      <c r="PA27" s="749"/>
      <c r="PB27" s="749"/>
      <c r="PC27" s="749"/>
      <c r="PD27" s="749"/>
      <c r="PE27" s="749"/>
      <c r="PF27" s="749"/>
      <c r="PG27" s="749"/>
      <c r="PH27" s="749"/>
      <c r="PI27" s="749"/>
      <c r="PJ27" s="749"/>
      <c r="PK27" s="749"/>
      <c r="PL27" s="749"/>
      <c r="PM27" s="749"/>
      <c r="PN27" s="749"/>
      <c r="PO27" s="749"/>
      <c r="PP27" s="749"/>
      <c r="PQ27" s="749"/>
      <c r="PR27" s="749"/>
      <c r="PS27" s="749"/>
      <c r="PT27" s="749"/>
      <c r="PU27" s="749"/>
      <c r="PV27" s="749"/>
      <c r="PW27" s="749"/>
      <c r="PX27" s="749"/>
      <c r="PY27" s="749"/>
      <c r="PZ27" s="749"/>
      <c r="QA27" s="749"/>
      <c r="QB27" s="749"/>
      <c r="QC27" s="749"/>
      <c r="QD27" s="749"/>
      <c r="QE27" s="749"/>
      <c r="QF27" s="749"/>
      <c r="QG27" s="749"/>
      <c r="QH27" s="749"/>
      <c r="QI27" s="749"/>
      <c r="QJ27" s="749"/>
      <c r="QK27" s="749"/>
      <c r="QL27" s="749"/>
      <c r="QM27" s="749"/>
      <c r="QN27" s="749"/>
      <c r="QO27" s="749"/>
      <c r="QP27" s="749"/>
      <c r="QQ27" s="749"/>
      <c r="QR27" s="749"/>
      <c r="QS27" s="749"/>
      <c r="QT27" s="749"/>
      <c r="QU27" s="749"/>
      <c r="QV27" s="749"/>
      <c r="QW27" s="749"/>
      <c r="QX27" s="749"/>
      <c r="QY27" s="749"/>
      <c r="QZ27" s="749"/>
      <c r="RA27" s="749"/>
      <c r="RB27" s="749"/>
      <c r="RC27" s="749"/>
      <c r="RD27" s="749"/>
      <c r="RE27" s="749"/>
      <c r="RF27" s="749"/>
      <c r="RG27" s="749"/>
      <c r="RH27" s="749"/>
      <c r="RI27" s="749"/>
      <c r="RJ27" s="749"/>
      <c r="RK27" s="749"/>
      <c r="RL27" s="749"/>
      <c r="RM27" s="749"/>
      <c r="RN27" s="749"/>
      <c r="RO27" s="749"/>
      <c r="RP27" s="749"/>
      <c r="RQ27" s="749"/>
      <c r="RR27" s="749"/>
      <c r="RS27" s="749"/>
      <c r="RT27" s="749"/>
      <c r="RU27" s="749"/>
      <c r="RV27" s="749"/>
      <c r="RW27" s="749"/>
      <c r="RX27" s="749"/>
      <c r="RY27" s="749"/>
      <c r="RZ27" s="749"/>
      <c r="SA27" s="749"/>
      <c r="SB27" s="749"/>
      <c r="SC27" s="749"/>
      <c r="SD27" s="749"/>
      <c r="SE27" s="749"/>
      <c r="SF27" s="749"/>
      <c r="SG27" s="734"/>
    </row>
    <row r="28" spans="2:501" s="2" customFormat="1" ht="6.95" customHeight="1" thickBot="1" x14ac:dyDescent="0.2">
      <c r="B28" s="890"/>
      <c r="C28" s="891"/>
      <c r="D28" s="891"/>
      <c r="E28" s="891"/>
      <c r="F28" s="891"/>
      <c r="G28" s="891"/>
      <c r="H28" s="891"/>
      <c r="I28" s="891"/>
      <c r="J28" s="891"/>
      <c r="K28" s="891"/>
      <c r="L28" s="895"/>
      <c r="M28" s="896"/>
      <c r="N28" s="896"/>
      <c r="O28" s="896"/>
      <c r="P28" s="896"/>
      <c r="Q28" s="896"/>
      <c r="R28" s="896"/>
      <c r="S28" s="896"/>
      <c r="T28" s="896"/>
      <c r="U28" s="896"/>
      <c r="V28" s="896"/>
      <c r="W28" s="896"/>
      <c r="X28" s="896"/>
      <c r="Y28" s="896"/>
      <c r="Z28" s="896"/>
      <c r="AA28" s="896"/>
      <c r="AB28" s="896"/>
      <c r="AC28" s="896"/>
      <c r="AD28" s="896"/>
      <c r="AE28" s="896"/>
      <c r="AF28" s="896"/>
      <c r="AG28" s="896"/>
      <c r="AH28" s="896"/>
      <c r="AI28" s="896"/>
      <c r="AJ28" s="896"/>
      <c r="AK28" s="896"/>
      <c r="AL28" s="896"/>
      <c r="AM28" s="896"/>
      <c r="AN28" s="896"/>
      <c r="AO28" s="896"/>
      <c r="AP28" s="896"/>
      <c r="AQ28" s="896"/>
      <c r="AR28" s="896"/>
      <c r="AS28" s="896"/>
      <c r="AT28" s="896"/>
      <c r="AU28" s="896"/>
      <c r="AV28" s="896"/>
      <c r="AW28" s="896"/>
      <c r="AX28" s="896"/>
      <c r="AY28" s="896"/>
      <c r="AZ28" s="896"/>
      <c r="BA28" s="896"/>
      <c r="BB28" s="896"/>
      <c r="BC28" s="897"/>
      <c r="BE28" s="890"/>
      <c r="BF28" s="891"/>
      <c r="BG28" s="891"/>
      <c r="BH28" s="891"/>
      <c r="BI28" s="891"/>
      <c r="BJ28" s="891"/>
      <c r="BK28" s="1253"/>
      <c r="BL28" s="1254"/>
      <c r="BM28" s="1254"/>
      <c r="BN28" s="1254"/>
      <c r="BO28" s="1254"/>
      <c r="BP28" s="1254"/>
      <c r="BQ28" s="1254"/>
      <c r="BR28" s="1254"/>
      <c r="BS28" s="1254"/>
      <c r="BT28" s="1254"/>
      <c r="BU28" s="1254"/>
      <c r="BV28" s="1254"/>
      <c r="BW28" s="1254"/>
      <c r="BX28" s="1254"/>
      <c r="BY28" s="1254"/>
      <c r="BZ28" s="1254"/>
      <c r="CA28" s="961" t="s">
        <v>107</v>
      </c>
      <c r="CB28" s="961"/>
      <c r="CC28" s="961"/>
      <c r="CD28" s="1262"/>
      <c r="CE28" s="1162" t="s">
        <v>16</v>
      </c>
      <c r="CF28" s="1162"/>
      <c r="CG28" s="1162"/>
      <c r="CH28" s="1162"/>
      <c r="CI28" s="1162"/>
      <c r="CJ28" s="1162"/>
      <c r="CK28" s="1163"/>
      <c r="CL28"/>
      <c r="CM28" s="1190"/>
      <c r="CN28" s="1191"/>
      <c r="CO28" s="1191"/>
      <c r="CP28" s="1191"/>
      <c r="CQ28" s="1191"/>
      <c r="CR28" s="1191"/>
      <c r="CS28" s="1191"/>
      <c r="CT28" s="1191"/>
      <c r="CU28" s="1191"/>
      <c r="CV28" s="1191"/>
      <c r="CW28" s="1192"/>
      <c r="CX28" s="1198"/>
      <c r="CY28" s="1199"/>
      <c r="CZ28" s="1199"/>
      <c r="DA28" s="1199"/>
      <c r="DB28" s="1199"/>
      <c r="DC28" s="1199"/>
      <c r="DD28" s="1199"/>
      <c r="DE28" s="1199"/>
      <c r="DF28" s="1199"/>
      <c r="DG28" s="1199"/>
      <c r="DH28" s="1199"/>
      <c r="DI28" s="1199"/>
      <c r="DJ28" s="1199"/>
      <c r="DK28" s="1199"/>
      <c r="DL28" s="1199"/>
      <c r="DM28" s="1199"/>
      <c r="DN28" s="1199"/>
      <c r="DO28" s="1199"/>
      <c r="DP28" s="1199"/>
      <c r="DQ28" s="1199"/>
      <c r="DR28" s="1199"/>
      <c r="DS28" s="870" t="s">
        <v>18</v>
      </c>
      <c r="DT28" s="870"/>
      <c r="DU28" s="870"/>
      <c r="DV28" s="871"/>
      <c r="DX28" s="1157"/>
      <c r="DY28" s="1157"/>
      <c r="DZ28" s="1157"/>
      <c r="EA28" s="1157"/>
      <c r="EB28" s="1157"/>
      <c r="EC28" s="1157"/>
      <c r="ED28" s="1157"/>
      <c r="EE28" s="1157"/>
      <c r="EF28" s="1157"/>
      <c r="EG28" s="1157"/>
      <c r="EH28" s="1157"/>
      <c r="EI28" s="1157"/>
      <c r="EJ28" s="1157"/>
      <c r="EK28" s="1157"/>
      <c r="EL28" s="1157"/>
      <c r="EM28" s="1157"/>
      <c r="EN28" s="1157"/>
      <c r="EO28" s="1157"/>
      <c r="EP28" s="1157"/>
      <c r="EQ28" s="1157"/>
      <c r="ER28" s="1157"/>
      <c r="ES28" s="1157"/>
      <c r="ET28" s="1157"/>
      <c r="EU28" s="1157"/>
      <c r="EV28" s="1157"/>
      <c r="EW28" s="1157"/>
      <c r="EX28" s="1157"/>
      <c r="EY28" s="1157"/>
      <c r="EZ28" s="1157"/>
      <c r="FA28" s="1157"/>
      <c r="FB28" s="1157"/>
      <c r="FC28" s="1157"/>
      <c r="FD28" s="1157"/>
      <c r="FE28" s="1157"/>
      <c r="FF28" s="1157"/>
      <c r="FG28" s="1157"/>
      <c r="FH28" s="1157"/>
      <c r="FI28" s="1157"/>
      <c r="FJ28" s="1157"/>
      <c r="FK28" s="1157"/>
      <c r="FL28" s="1157"/>
      <c r="FM28" s="1157"/>
      <c r="FN28" s="1157"/>
      <c r="FO28" s="734"/>
      <c r="FP28" s="749"/>
      <c r="FQ28" s="749"/>
      <c r="FR28" s="749"/>
      <c r="FS28" s="749"/>
      <c r="FT28" s="749"/>
      <c r="FU28" s="749"/>
      <c r="FV28" s="749"/>
      <c r="FW28" s="749"/>
      <c r="FX28" s="749"/>
      <c r="FY28" s="749"/>
      <c r="FZ28" s="749"/>
      <c r="GA28" s="749"/>
      <c r="GB28" s="749"/>
      <c r="GC28" s="749"/>
      <c r="GD28" s="749"/>
      <c r="GE28" s="749"/>
      <c r="GF28" s="749"/>
      <c r="GG28" s="749"/>
      <c r="GH28" s="749"/>
      <c r="GI28" s="749"/>
      <c r="GJ28" s="749"/>
      <c r="GK28" s="749"/>
      <c r="GL28" s="749"/>
      <c r="GM28" s="749"/>
      <c r="GN28" s="749"/>
      <c r="GO28" s="749"/>
      <c r="GP28" s="749"/>
      <c r="GQ28" s="749"/>
      <c r="GR28" s="749"/>
      <c r="GS28" s="749"/>
      <c r="GT28" s="749"/>
      <c r="GU28" s="749"/>
      <c r="GV28" s="749"/>
      <c r="GW28" s="749"/>
      <c r="GX28" s="749"/>
      <c r="GY28" s="749"/>
      <c r="GZ28" s="749"/>
      <c r="HA28" s="749"/>
      <c r="HB28" s="749"/>
      <c r="HC28" s="749"/>
      <c r="HD28" s="749"/>
      <c r="HE28" s="749"/>
      <c r="HF28" s="749"/>
      <c r="HG28" s="749"/>
      <c r="HH28" s="749"/>
      <c r="HI28" s="749"/>
      <c r="HJ28" s="749"/>
      <c r="HK28" s="749"/>
      <c r="HL28" s="749"/>
      <c r="HM28" s="749"/>
      <c r="HN28" s="749"/>
      <c r="HO28" s="749"/>
      <c r="HP28" s="749"/>
      <c r="HQ28" s="749"/>
      <c r="HR28" s="749"/>
      <c r="HS28" s="749"/>
      <c r="HT28" s="749"/>
      <c r="HU28" s="749"/>
      <c r="HV28" s="749"/>
      <c r="HW28" s="749"/>
      <c r="HX28" s="749"/>
      <c r="HY28" s="749"/>
      <c r="HZ28" s="749"/>
      <c r="IA28" s="749"/>
      <c r="IB28" s="749"/>
      <c r="IC28" s="749"/>
      <c r="ID28" s="749"/>
      <c r="IE28" s="749"/>
      <c r="IF28" s="749"/>
      <c r="IG28" s="749"/>
      <c r="IH28" s="749"/>
      <c r="II28" s="749"/>
      <c r="IJ28" s="749"/>
      <c r="IK28" s="749"/>
      <c r="IL28" s="749"/>
      <c r="IM28" s="749"/>
      <c r="IN28" s="749"/>
      <c r="IO28" s="749"/>
      <c r="IP28" s="749"/>
      <c r="IQ28" s="749"/>
      <c r="IR28" s="749"/>
      <c r="IS28" s="749"/>
      <c r="IT28" s="749"/>
      <c r="IU28" s="749"/>
      <c r="IV28" s="749"/>
      <c r="IW28" s="749"/>
      <c r="IX28" s="749"/>
      <c r="IY28" s="749"/>
      <c r="IZ28" s="749"/>
      <c r="JA28" s="749"/>
      <c r="JB28" s="749"/>
      <c r="JC28" s="749"/>
      <c r="JD28" s="749"/>
      <c r="JE28" s="749"/>
      <c r="JF28" s="749"/>
      <c r="JG28" s="749"/>
      <c r="JH28" s="749"/>
      <c r="JI28" s="749"/>
      <c r="JJ28" s="749"/>
      <c r="JK28" s="749"/>
      <c r="JL28" s="749"/>
      <c r="JM28" s="749"/>
      <c r="JN28" s="749"/>
      <c r="JO28" s="749"/>
      <c r="JP28" s="749"/>
      <c r="JQ28" s="749"/>
      <c r="JR28" s="749"/>
      <c r="JS28" s="749"/>
      <c r="JT28" s="749"/>
      <c r="JU28" s="734"/>
      <c r="JV28" s="749"/>
      <c r="JW28" s="749"/>
      <c r="JX28" s="749"/>
      <c r="JY28" s="749"/>
      <c r="JZ28" s="749"/>
      <c r="KA28" s="749"/>
      <c r="KB28" s="749"/>
      <c r="KC28" s="749"/>
      <c r="KD28" s="749"/>
      <c r="KE28" s="749"/>
      <c r="KF28" s="749"/>
      <c r="KG28" s="749"/>
      <c r="KH28" s="749"/>
      <c r="KI28" s="749"/>
      <c r="KJ28" s="749"/>
      <c r="KK28" s="749"/>
      <c r="KL28" s="749"/>
      <c r="KM28" s="749"/>
      <c r="KN28" s="749"/>
      <c r="KO28" s="749"/>
      <c r="KP28" s="749"/>
      <c r="KQ28" s="749"/>
      <c r="KR28" s="749"/>
      <c r="KS28" s="749"/>
      <c r="KT28" s="749"/>
      <c r="KU28" s="749"/>
      <c r="KV28" s="749"/>
      <c r="KW28" s="749"/>
      <c r="KX28" s="749"/>
      <c r="KY28" s="749"/>
      <c r="KZ28" s="749"/>
      <c r="LA28" s="749"/>
      <c r="LB28" s="749"/>
      <c r="LC28" s="749"/>
      <c r="LD28" s="749"/>
      <c r="LE28" s="749"/>
      <c r="LF28" s="749"/>
      <c r="LG28" s="749"/>
      <c r="LH28" s="749"/>
      <c r="LI28" s="749"/>
      <c r="LJ28" s="749"/>
      <c r="LK28" s="749"/>
      <c r="LL28" s="749"/>
      <c r="LM28" s="749"/>
      <c r="LN28" s="749"/>
      <c r="LO28" s="749"/>
      <c r="LP28" s="749"/>
      <c r="LQ28" s="749"/>
      <c r="LR28" s="749"/>
      <c r="LS28" s="749"/>
      <c r="LT28" s="749"/>
      <c r="LU28" s="749"/>
      <c r="LV28" s="749"/>
      <c r="LW28" s="749"/>
      <c r="LX28" s="749"/>
      <c r="LY28" s="749"/>
      <c r="LZ28" s="749"/>
      <c r="MA28" s="749"/>
      <c r="MB28" s="749"/>
      <c r="MC28" s="749"/>
      <c r="MD28" s="749"/>
      <c r="ME28" s="749"/>
      <c r="MF28" s="749"/>
      <c r="MG28" s="749"/>
      <c r="MH28" s="749"/>
      <c r="MI28" s="749"/>
      <c r="MJ28" s="749"/>
      <c r="MK28" s="749"/>
      <c r="ML28" s="749"/>
      <c r="MM28" s="749"/>
      <c r="MN28" s="749"/>
      <c r="MO28" s="749"/>
      <c r="MP28" s="749"/>
      <c r="MQ28" s="749"/>
      <c r="MR28" s="749"/>
      <c r="MS28" s="749"/>
      <c r="MT28" s="749"/>
      <c r="MU28" s="749"/>
      <c r="MV28" s="749"/>
      <c r="MW28" s="749"/>
      <c r="MX28" s="749"/>
      <c r="MY28" s="749"/>
      <c r="MZ28" s="749"/>
      <c r="NA28" s="749"/>
      <c r="NB28" s="749"/>
      <c r="NC28" s="749"/>
      <c r="ND28" s="749"/>
      <c r="NE28" s="749"/>
      <c r="NF28" s="749"/>
      <c r="NG28" s="749"/>
      <c r="NH28" s="749"/>
      <c r="NI28" s="749"/>
      <c r="NJ28" s="749"/>
      <c r="NK28" s="749"/>
      <c r="NL28" s="749"/>
      <c r="NM28" s="749"/>
      <c r="NN28" s="749"/>
      <c r="NO28" s="749"/>
      <c r="NP28" s="749"/>
      <c r="NQ28" s="749"/>
      <c r="NR28" s="749"/>
      <c r="NS28" s="749"/>
      <c r="NT28" s="749"/>
      <c r="NU28" s="749"/>
      <c r="NV28" s="749"/>
      <c r="NW28" s="749"/>
      <c r="NX28" s="749"/>
      <c r="NY28" s="749"/>
      <c r="NZ28" s="749"/>
      <c r="OA28" s="734"/>
      <c r="OB28" s="749"/>
      <c r="OC28" s="749"/>
      <c r="OD28" s="749"/>
      <c r="OE28" s="749"/>
      <c r="OF28" s="749"/>
      <c r="OG28" s="749"/>
      <c r="OH28" s="749"/>
      <c r="OI28" s="749"/>
      <c r="OJ28" s="749"/>
      <c r="OK28" s="749"/>
      <c r="OL28" s="749"/>
      <c r="OM28" s="749"/>
      <c r="ON28" s="749"/>
      <c r="OO28" s="749"/>
      <c r="OP28" s="749"/>
      <c r="OQ28" s="749"/>
      <c r="OR28" s="749"/>
      <c r="OS28" s="749"/>
      <c r="OT28" s="749"/>
      <c r="OU28" s="749"/>
      <c r="OV28" s="749"/>
      <c r="OW28" s="749"/>
      <c r="OX28" s="749"/>
      <c r="OY28" s="749"/>
      <c r="OZ28" s="749"/>
      <c r="PA28" s="749"/>
      <c r="PB28" s="749"/>
      <c r="PC28" s="749"/>
      <c r="PD28" s="749"/>
      <c r="PE28" s="749"/>
      <c r="PF28" s="749"/>
      <c r="PG28" s="749"/>
      <c r="PH28" s="749"/>
      <c r="PI28" s="749"/>
      <c r="PJ28" s="749"/>
      <c r="PK28" s="749"/>
      <c r="PL28" s="749"/>
      <c r="PM28" s="749"/>
      <c r="PN28" s="749"/>
      <c r="PO28" s="749"/>
      <c r="PP28" s="749"/>
      <c r="PQ28" s="749"/>
      <c r="PR28" s="749"/>
      <c r="PS28" s="749"/>
      <c r="PT28" s="749"/>
      <c r="PU28" s="749"/>
      <c r="PV28" s="749"/>
      <c r="PW28" s="749"/>
      <c r="PX28" s="749"/>
      <c r="PY28" s="749"/>
      <c r="PZ28" s="749"/>
      <c r="QA28" s="749"/>
      <c r="QB28" s="749"/>
      <c r="QC28" s="749"/>
      <c r="QD28" s="749"/>
      <c r="QE28" s="749"/>
      <c r="QF28" s="749"/>
      <c r="QG28" s="749"/>
      <c r="QH28" s="749"/>
      <c r="QI28" s="749"/>
      <c r="QJ28" s="749"/>
      <c r="QK28" s="749"/>
      <c r="QL28" s="749"/>
      <c r="QM28" s="749"/>
      <c r="QN28" s="749"/>
      <c r="QO28" s="749"/>
      <c r="QP28" s="749"/>
      <c r="QQ28" s="749"/>
      <c r="QR28" s="749"/>
      <c r="QS28" s="749"/>
      <c r="QT28" s="749"/>
      <c r="QU28" s="749"/>
      <c r="QV28" s="749"/>
      <c r="QW28" s="749"/>
      <c r="QX28" s="749"/>
      <c r="QY28" s="749"/>
      <c r="QZ28" s="749"/>
      <c r="RA28" s="749"/>
      <c r="RB28" s="749"/>
      <c r="RC28" s="749"/>
      <c r="RD28" s="749"/>
      <c r="RE28" s="749"/>
      <c r="RF28" s="749"/>
      <c r="RG28" s="749"/>
      <c r="RH28" s="749"/>
      <c r="RI28" s="749"/>
      <c r="RJ28" s="749"/>
      <c r="RK28" s="749"/>
      <c r="RL28" s="749"/>
      <c r="RM28" s="749"/>
      <c r="RN28" s="749"/>
      <c r="RO28" s="749"/>
      <c r="RP28" s="749"/>
      <c r="RQ28" s="749"/>
      <c r="RR28" s="749"/>
      <c r="RS28" s="749"/>
      <c r="RT28" s="749"/>
      <c r="RU28" s="749"/>
      <c r="RV28" s="749"/>
      <c r="RW28" s="749"/>
      <c r="RX28" s="749"/>
      <c r="RY28" s="749"/>
      <c r="RZ28" s="749"/>
      <c r="SA28" s="749"/>
      <c r="SB28" s="749"/>
      <c r="SC28" s="749"/>
      <c r="SD28" s="749"/>
      <c r="SE28" s="749"/>
      <c r="SF28" s="749"/>
      <c r="SG28" s="734"/>
    </row>
    <row r="29" spans="2:501" s="2" customFormat="1" ht="6.95" customHeight="1" x14ac:dyDescent="0.15">
      <c r="B29" s="890"/>
      <c r="C29" s="891"/>
      <c r="D29" s="891"/>
      <c r="E29" s="891"/>
      <c r="F29" s="891"/>
      <c r="G29" s="891"/>
      <c r="H29" s="891"/>
      <c r="I29" s="891"/>
      <c r="J29" s="891"/>
      <c r="K29" s="891"/>
      <c r="L29" s="898"/>
      <c r="M29" s="899"/>
      <c r="N29" s="899"/>
      <c r="O29" s="899"/>
      <c r="P29" s="899"/>
      <c r="Q29" s="899"/>
      <c r="R29" s="899"/>
      <c r="S29" s="899"/>
      <c r="T29" s="899"/>
      <c r="U29" s="899"/>
      <c r="V29" s="899"/>
      <c r="W29" s="899"/>
      <c r="X29" s="899"/>
      <c r="Y29" s="899"/>
      <c r="Z29" s="899"/>
      <c r="AA29" s="899"/>
      <c r="AB29" s="899"/>
      <c r="AC29" s="899"/>
      <c r="AD29" s="899"/>
      <c r="AE29" s="899"/>
      <c r="AF29" s="899"/>
      <c r="AG29" s="899"/>
      <c r="AH29" s="899"/>
      <c r="AI29" s="899"/>
      <c r="AJ29" s="899"/>
      <c r="AK29" s="899"/>
      <c r="AL29" s="899"/>
      <c r="AM29" s="899"/>
      <c r="AN29" s="899"/>
      <c r="AO29" s="899"/>
      <c r="AP29" s="899"/>
      <c r="AQ29" s="899"/>
      <c r="AR29" s="899"/>
      <c r="AS29" s="899"/>
      <c r="AT29" s="899"/>
      <c r="AU29" s="899"/>
      <c r="AV29" s="899"/>
      <c r="AW29" s="899"/>
      <c r="AX29" s="899"/>
      <c r="AY29" s="899"/>
      <c r="AZ29" s="899"/>
      <c r="BA29" s="899"/>
      <c r="BB29" s="899"/>
      <c r="BC29" s="900"/>
      <c r="BE29" s="890"/>
      <c r="BF29" s="891"/>
      <c r="BG29" s="891"/>
      <c r="BH29" s="891"/>
      <c r="BI29" s="891"/>
      <c r="BJ29" s="891"/>
      <c r="BK29" s="1255"/>
      <c r="BL29" s="1256"/>
      <c r="BM29" s="1256"/>
      <c r="BN29" s="1256"/>
      <c r="BO29" s="1256"/>
      <c r="BP29" s="1256"/>
      <c r="BQ29" s="1256"/>
      <c r="BR29" s="1256"/>
      <c r="BS29" s="1256"/>
      <c r="BT29" s="1256"/>
      <c r="BU29" s="1256"/>
      <c r="BV29" s="1256"/>
      <c r="BW29" s="1256"/>
      <c r="BX29" s="1256"/>
      <c r="BY29" s="1256"/>
      <c r="BZ29" s="1256"/>
      <c r="CA29" s="656"/>
      <c r="CB29" s="656"/>
      <c r="CC29" s="656"/>
      <c r="CD29" s="1263"/>
      <c r="CE29" s="1008"/>
      <c r="CF29" s="1008"/>
      <c r="CG29" s="1008"/>
      <c r="CH29" s="1008"/>
      <c r="CI29" s="1008"/>
      <c r="CJ29" s="1008"/>
      <c r="CK29" s="1009"/>
      <c r="CL29"/>
      <c r="CM29" s="1193"/>
      <c r="CN29" s="1194"/>
      <c r="CO29" s="1194"/>
      <c r="CP29" s="1194"/>
      <c r="CQ29" s="1194"/>
      <c r="CR29" s="1194"/>
      <c r="CS29" s="1194"/>
      <c r="CT29" s="1194"/>
      <c r="CU29" s="1194"/>
      <c r="CV29" s="1194"/>
      <c r="CW29" s="1195"/>
      <c r="CX29" s="1200"/>
      <c r="CY29" s="1201"/>
      <c r="CZ29" s="1201"/>
      <c r="DA29" s="1201"/>
      <c r="DB29" s="1201"/>
      <c r="DC29" s="1201"/>
      <c r="DD29" s="1201"/>
      <c r="DE29" s="1201"/>
      <c r="DF29" s="1201"/>
      <c r="DG29" s="1201"/>
      <c r="DH29" s="1201"/>
      <c r="DI29" s="1201"/>
      <c r="DJ29" s="1201"/>
      <c r="DK29" s="1201"/>
      <c r="DL29" s="1201"/>
      <c r="DM29" s="1201"/>
      <c r="DN29" s="1201"/>
      <c r="DO29" s="1201"/>
      <c r="DP29" s="1201"/>
      <c r="DQ29" s="1201"/>
      <c r="DR29" s="1201"/>
      <c r="DS29" s="872"/>
      <c r="DT29" s="872"/>
      <c r="DU29" s="872"/>
      <c r="DV29" s="873"/>
      <c r="DX29" s="1157"/>
      <c r="DY29" s="1157"/>
      <c r="DZ29" s="1157"/>
      <c r="EA29" s="1157"/>
      <c r="EB29" s="1157"/>
      <c r="EC29" s="1157"/>
      <c r="ED29" s="1157"/>
      <c r="EE29" s="1157"/>
      <c r="EF29" s="1157"/>
      <c r="EG29" s="1157"/>
      <c r="EH29" s="1157"/>
      <c r="EI29" s="1157"/>
      <c r="EJ29" s="1157"/>
      <c r="EK29" s="1157"/>
      <c r="EL29" s="1157"/>
      <c r="EM29" s="1157"/>
      <c r="EN29" s="1157"/>
      <c r="EO29" s="1157"/>
      <c r="EP29" s="1157"/>
      <c r="EQ29" s="1157"/>
      <c r="ER29" s="1157"/>
      <c r="ES29" s="1157"/>
      <c r="ET29" s="1157"/>
      <c r="EU29" s="1157"/>
      <c r="EV29" s="1157"/>
      <c r="EW29" s="1157"/>
      <c r="EX29" s="1157"/>
      <c r="EY29" s="1157"/>
      <c r="EZ29" s="1157"/>
      <c r="FA29" s="1157"/>
      <c r="FB29" s="1157"/>
      <c r="FC29" s="1157"/>
      <c r="FD29" s="1157"/>
      <c r="FE29" s="1157"/>
      <c r="FF29" s="1157"/>
      <c r="FG29" s="1157"/>
      <c r="FH29" s="1157"/>
      <c r="FI29" s="1157"/>
      <c r="FJ29" s="1157"/>
      <c r="FK29" s="1157"/>
      <c r="FL29" s="1157"/>
      <c r="FM29" s="1157"/>
      <c r="FN29" s="1157"/>
      <c r="FO29" s="734"/>
      <c r="FP29" s="749"/>
      <c r="FQ29" s="749"/>
      <c r="FR29" s="749"/>
      <c r="FS29" s="749"/>
      <c r="FT29" s="749"/>
      <c r="FU29" s="749"/>
      <c r="FV29" s="749"/>
      <c r="FW29" s="749"/>
      <c r="FX29" s="749"/>
      <c r="FY29" s="749"/>
      <c r="FZ29" s="749"/>
      <c r="GA29" s="749"/>
      <c r="GB29" s="749"/>
      <c r="GC29" s="749"/>
      <c r="GD29" s="749"/>
      <c r="GE29" s="749"/>
      <c r="GF29" s="749"/>
      <c r="GG29" s="749"/>
      <c r="GH29" s="749"/>
      <c r="GI29" s="749"/>
      <c r="GJ29" s="749"/>
      <c r="GK29" s="749"/>
      <c r="GL29" s="749"/>
      <c r="GM29" s="749"/>
      <c r="GN29" s="749"/>
      <c r="GO29" s="749"/>
      <c r="GP29" s="749"/>
      <c r="GQ29" s="749"/>
      <c r="GR29" s="749"/>
      <c r="GS29" s="749"/>
      <c r="GT29" s="749"/>
      <c r="GU29" s="749"/>
      <c r="GV29" s="749"/>
      <c r="GW29" s="749"/>
      <c r="GX29" s="749"/>
      <c r="GY29" s="749"/>
      <c r="GZ29" s="749"/>
      <c r="HA29" s="749"/>
      <c r="HB29" s="749"/>
      <c r="HC29" s="749"/>
      <c r="HD29" s="749"/>
      <c r="HE29" s="749"/>
      <c r="HF29" s="749"/>
      <c r="HG29" s="749"/>
      <c r="HH29" s="749"/>
      <c r="HI29" s="749"/>
      <c r="HJ29" s="749"/>
      <c r="HK29" s="749"/>
      <c r="HL29" s="749"/>
      <c r="HM29" s="749"/>
      <c r="HN29" s="749"/>
      <c r="HO29" s="749"/>
      <c r="HP29" s="749"/>
      <c r="HQ29" s="749"/>
      <c r="HR29" s="749"/>
      <c r="HS29" s="749"/>
      <c r="HT29" s="749"/>
      <c r="HU29" s="749"/>
      <c r="HV29" s="749"/>
      <c r="HW29" s="749"/>
      <c r="HX29" s="749"/>
      <c r="HY29" s="749"/>
      <c r="HZ29" s="749"/>
      <c r="IA29" s="749"/>
      <c r="IB29" s="749"/>
      <c r="IC29" s="749"/>
      <c r="ID29" s="749"/>
      <c r="IE29" s="749"/>
      <c r="IF29" s="749"/>
      <c r="IG29" s="749"/>
      <c r="IH29" s="749"/>
      <c r="II29" s="749"/>
      <c r="IJ29" s="749"/>
      <c r="IK29" s="749"/>
      <c r="IL29" s="749"/>
      <c r="IM29" s="749"/>
      <c r="IN29" s="749"/>
      <c r="IO29" s="749"/>
      <c r="IP29" s="749"/>
      <c r="IQ29" s="749"/>
      <c r="IR29" s="749"/>
      <c r="IS29" s="749"/>
      <c r="IT29" s="749"/>
      <c r="IU29" s="749"/>
      <c r="IV29" s="749"/>
      <c r="IW29" s="749"/>
      <c r="IX29" s="749"/>
      <c r="IY29" s="749"/>
      <c r="IZ29" s="749"/>
      <c r="JA29" s="749"/>
      <c r="JB29" s="749"/>
      <c r="JC29" s="749"/>
      <c r="JD29" s="749"/>
      <c r="JE29" s="749"/>
      <c r="JF29" s="749"/>
      <c r="JG29" s="749"/>
      <c r="JH29" s="749"/>
      <c r="JI29" s="749"/>
      <c r="JJ29" s="749"/>
      <c r="JK29" s="749"/>
      <c r="JL29" s="749"/>
      <c r="JM29" s="749"/>
      <c r="JN29" s="749"/>
      <c r="JO29" s="749"/>
      <c r="JP29" s="749"/>
      <c r="JQ29" s="749"/>
      <c r="JR29" s="749"/>
      <c r="JS29" s="749"/>
      <c r="JT29" s="749"/>
      <c r="JU29" s="734"/>
      <c r="JV29" s="749"/>
      <c r="JW29" s="749"/>
      <c r="JX29" s="749"/>
      <c r="JY29" s="749"/>
      <c r="JZ29" s="749"/>
      <c r="KA29" s="749"/>
      <c r="KB29" s="749"/>
      <c r="KC29" s="749"/>
      <c r="KD29" s="749"/>
      <c r="KE29" s="749"/>
      <c r="KF29" s="749"/>
      <c r="KG29" s="749"/>
      <c r="KH29" s="749"/>
      <c r="KI29" s="749"/>
      <c r="KJ29" s="749"/>
      <c r="KK29" s="749"/>
      <c r="KL29" s="749"/>
      <c r="KM29" s="749"/>
      <c r="KN29" s="749"/>
      <c r="KO29" s="749"/>
      <c r="KP29" s="749"/>
      <c r="KQ29" s="749"/>
      <c r="KR29" s="749"/>
      <c r="KS29" s="749"/>
      <c r="KT29" s="749"/>
      <c r="KU29" s="749"/>
      <c r="KV29" s="749"/>
      <c r="KW29" s="749"/>
      <c r="KX29" s="749"/>
      <c r="KY29" s="749"/>
      <c r="KZ29" s="749"/>
      <c r="LA29" s="749"/>
      <c r="LB29" s="749"/>
      <c r="LC29" s="749"/>
      <c r="LD29" s="749"/>
      <c r="LE29" s="749"/>
      <c r="LF29" s="749"/>
      <c r="LG29" s="749"/>
      <c r="LH29" s="749"/>
      <c r="LI29" s="749"/>
      <c r="LJ29" s="749"/>
      <c r="LK29" s="749"/>
      <c r="LL29" s="749"/>
      <c r="LM29" s="749"/>
      <c r="LN29" s="749"/>
      <c r="LO29" s="749"/>
      <c r="LP29" s="749"/>
      <c r="LQ29" s="749"/>
      <c r="LR29" s="749"/>
      <c r="LS29" s="749"/>
      <c r="LT29" s="749"/>
      <c r="LU29" s="749"/>
      <c r="LV29" s="749"/>
      <c r="LW29" s="749"/>
      <c r="LX29" s="749"/>
      <c r="LY29" s="749"/>
      <c r="LZ29" s="749"/>
      <c r="MA29" s="749"/>
      <c r="MB29" s="749"/>
      <c r="MC29" s="749"/>
      <c r="MD29" s="749"/>
      <c r="ME29" s="749"/>
      <c r="MF29" s="749"/>
      <c r="MG29" s="749"/>
      <c r="MH29" s="749"/>
      <c r="MI29" s="749"/>
      <c r="MJ29" s="749"/>
      <c r="MK29" s="749"/>
      <c r="ML29" s="749"/>
      <c r="MM29" s="749"/>
      <c r="MN29" s="749"/>
      <c r="MO29" s="749"/>
      <c r="MP29" s="749"/>
      <c r="MQ29" s="749"/>
      <c r="MR29" s="749"/>
      <c r="MS29" s="749"/>
      <c r="MT29" s="749"/>
      <c r="MU29" s="749"/>
      <c r="MV29" s="749"/>
      <c r="MW29" s="749"/>
      <c r="MX29" s="749"/>
      <c r="MY29" s="749"/>
      <c r="MZ29" s="749"/>
      <c r="NA29" s="749"/>
      <c r="NB29" s="749"/>
      <c r="NC29" s="749"/>
      <c r="ND29" s="749"/>
      <c r="NE29" s="749"/>
      <c r="NF29" s="749"/>
      <c r="NG29" s="749"/>
      <c r="NH29" s="749"/>
      <c r="NI29" s="749"/>
      <c r="NJ29" s="749"/>
      <c r="NK29" s="749"/>
      <c r="NL29" s="749"/>
      <c r="NM29" s="749"/>
      <c r="NN29" s="749"/>
      <c r="NO29" s="749"/>
      <c r="NP29" s="749"/>
      <c r="NQ29" s="749"/>
      <c r="NR29" s="749"/>
      <c r="NS29" s="749"/>
      <c r="NT29" s="749"/>
      <c r="NU29" s="749"/>
      <c r="NV29" s="749"/>
      <c r="NW29" s="749"/>
      <c r="NX29" s="749"/>
      <c r="NY29" s="749"/>
      <c r="NZ29" s="749"/>
      <c r="OA29" s="734"/>
      <c r="OB29" s="749"/>
      <c r="OC29" s="749"/>
      <c r="OD29" s="749"/>
      <c r="OE29" s="749"/>
      <c r="OF29" s="749"/>
      <c r="OG29" s="749"/>
      <c r="OH29" s="749"/>
      <c r="OI29" s="749"/>
      <c r="OJ29" s="749"/>
      <c r="OK29" s="749"/>
      <c r="OL29" s="749"/>
      <c r="OM29" s="749"/>
      <c r="ON29" s="749"/>
      <c r="OO29" s="749"/>
      <c r="OP29" s="749"/>
      <c r="OQ29" s="749"/>
      <c r="OR29" s="749"/>
      <c r="OS29" s="749"/>
      <c r="OT29" s="749"/>
      <c r="OU29" s="749"/>
      <c r="OV29" s="749"/>
      <c r="OW29" s="749"/>
      <c r="OX29" s="749"/>
      <c r="OY29" s="749"/>
      <c r="OZ29" s="749"/>
      <c r="PA29" s="749"/>
      <c r="PB29" s="749"/>
      <c r="PC29" s="749"/>
      <c r="PD29" s="749"/>
      <c r="PE29" s="749"/>
      <c r="PF29" s="749"/>
      <c r="PG29" s="749"/>
      <c r="PH29" s="749"/>
      <c r="PI29" s="749"/>
      <c r="PJ29" s="749"/>
      <c r="PK29" s="749"/>
      <c r="PL29" s="749"/>
      <c r="PM29" s="749"/>
      <c r="PN29" s="749"/>
      <c r="PO29" s="749"/>
      <c r="PP29" s="749"/>
      <c r="PQ29" s="749"/>
      <c r="PR29" s="749"/>
      <c r="PS29" s="749"/>
      <c r="PT29" s="749"/>
      <c r="PU29" s="749"/>
      <c r="PV29" s="749"/>
      <c r="PW29" s="749"/>
      <c r="PX29" s="749"/>
      <c r="PY29" s="749"/>
      <c r="PZ29" s="749"/>
      <c r="QA29" s="749"/>
      <c r="QB29" s="749"/>
      <c r="QC29" s="749"/>
      <c r="QD29" s="749"/>
      <c r="QE29" s="749"/>
      <c r="QF29" s="749"/>
      <c r="QG29" s="749"/>
      <c r="QH29" s="749"/>
      <c r="QI29" s="749"/>
      <c r="QJ29" s="749"/>
      <c r="QK29" s="749"/>
      <c r="QL29" s="749"/>
      <c r="QM29" s="749"/>
      <c r="QN29" s="749"/>
      <c r="QO29" s="749"/>
      <c r="QP29" s="749"/>
      <c r="QQ29" s="749"/>
      <c r="QR29" s="749"/>
      <c r="QS29" s="749"/>
      <c r="QT29" s="749"/>
      <c r="QU29" s="749"/>
      <c r="QV29" s="749"/>
      <c r="QW29" s="749"/>
      <c r="QX29" s="749"/>
      <c r="QY29" s="749"/>
      <c r="QZ29" s="749"/>
      <c r="RA29" s="749"/>
      <c r="RB29" s="749"/>
      <c r="RC29" s="749"/>
      <c r="RD29" s="749"/>
      <c r="RE29" s="749"/>
      <c r="RF29" s="749"/>
      <c r="RG29" s="749"/>
      <c r="RH29" s="749"/>
      <c r="RI29" s="749"/>
      <c r="RJ29" s="749"/>
      <c r="RK29" s="749"/>
      <c r="RL29" s="749"/>
      <c r="RM29" s="749"/>
      <c r="RN29" s="749"/>
      <c r="RO29" s="749"/>
      <c r="RP29" s="749"/>
      <c r="RQ29" s="749"/>
      <c r="RR29" s="749"/>
      <c r="RS29" s="749"/>
      <c r="RT29" s="749"/>
      <c r="RU29" s="749"/>
      <c r="RV29" s="749"/>
      <c r="RW29" s="749"/>
      <c r="RX29" s="749"/>
      <c r="RY29" s="749"/>
      <c r="RZ29" s="749"/>
      <c r="SA29" s="749"/>
      <c r="SB29" s="749"/>
      <c r="SC29" s="749"/>
      <c r="SD29" s="749"/>
      <c r="SE29" s="749"/>
      <c r="SF29" s="749"/>
      <c r="SG29" s="734"/>
    </row>
    <row r="30" spans="2:501" s="2" customFormat="1" ht="6.95" customHeight="1" thickBot="1" x14ac:dyDescent="0.2">
      <c r="B30" s="918" t="s">
        <v>19</v>
      </c>
      <c r="C30" s="919"/>
      <c r="D30" s="919"/>
      <c r="E30" s="919"/>
      <c r="F30" s="919"/>
      <c r="G30" s="919"/>
      <c r="H30" s="919"/>
      <c r="I30" s="919"/>
      <c r="J30" s="919"/>
      <c r="K30" s="919"/>
      <c r="L30" s="921" t="s">
        <v>8293</v>
      </c>
      <c r="M30" s="921"/>
      <c r="N30" s="921"/>
      <c r="O30" s="921"/>
      <c r="P30" s="921"/>
      <c r="Q30" s="921"/>
      <c r="R30" s="921"/>
      <c r="S30" s="921"/>
      <c r="T30" s="921"/>
      <c r="U30" s="921"/>
      <c r="V30" s="1165"/>
      <c r="W30" s="1167" t="s">
        <v>8294</v>
      </c>
      <c r="X30" s="1167"/>
      <c r="Y30" s="1167"/>
      <c r="Z30" s="1167"/>
      <c r="AA30" s="1167"/>
      <c r="AB30" s="1167"/>
      <c r="AC30" s="1167"/>
      <c r="AD30" s="1167"/>
      <c r="AE30" s="1167"/>
      <c r="AF30" s="1167"/>
      <c r="AG30" s="1167"/>
      <c r="AH30" s="1167"/>
      <c r="AI30" s="1167"/>
      <c r="AJ30" s="1167"/>
      <c r="AK30" s="1169" t="s">
        <v>8295</v>
      </c>
      <c r="AL30" s="1169"/>
      <c r="AM30" s="1169"/>
      <c r="AN30" s="1169"/>
      <c r="AO30" s="1169"/>
      <c r="AP30" s="1169"/>
      <c r="AQ30" s="1169"/>
      <c r="AR30" s="1169"/>
      <c r="AS30" s="1170"/>
      <c r="AT30" s="1173" t="str">
        <f>Code!AZ3</f>
        <v/>
      </c>
      <c r="AU30" s="1174"/>
      <c r="AV30" s="1174"/>
      <c r="AW30" s="1174"/>
      <c r="AX30" s="1174"/>
      <c r="AY30" s="1175"/>
      <c r="AZ30" s="40"/>
      <c r="BA30" s="40"/>
      <c r="BB30" s="40"/>
      <c r="BC30" s="1182"/>
      <c r="BE30" s="918" t="s">
        <v>20</v>
      </c>
      <c r="BF30" s="919"/>
      <c r="BG30" s="919"/>
      <c r="BH30" s="919"/>
      <c r="BI30" s="919"/>
      <c r="BJ30" s="919"/>
      <c r="BK30" s="1241" t="s">
        <v>9262</v>
      </c>
      <c r="BL30" s="1241"/>
      <c r="BM30" s="1241"/>
      <c r="BN30" s="1241"/>
      <c r="BO30" s="1241"/>
      <c r="BP30" s="1222"/>
      <c r="BQ30" s="1242"/>
      <c r="BR30" s="1242"/>
      <c r="BS30" s="1242"/>
      <c r="BT30" s="692" t="s">
        <v>21</v>
      </c>
      <c r="BU30" s="692"/>
      <c r="BV30" s="692"/>
      <c r="BW30" s="1186"/>
      <c r="BX30" s="1186"/>
      <c r="BY30" s="1186"/>
      <c r="BZ30" s="1186"/>
      <c r="CA30" s="1246" t="s">
        <v>22</v>
      </c>
      <c r="CB30" s="1246"/>
      <c r="CC30" s="1186"/>
      <c r="CD30" s="1186"/>
      <c r="CE30" s="1186"/>
      <c r="CF30" s="1186"/>
      <c r="CG30" s="1224" t="s">
        <v>23</v>
      </c>
      <c r="CH30" s="1224"/>
      <c r="CI30" s="1224"/>
      <c r="CJ30" s="1224"/>
      <c r="CK30" s="1038"/>
      <c r="CL30"/>
      <c r="CM30" s="1290" t="s">
        <v>8296</v>
      </c>
      <c r="CN30" s="1291"/>
      <c r="CO30" s="1291"/>
      <c r="CP30" s="1291"/>
      <c r="CQ30" s="1291"/>
      <c r="CR30" s="1291"/>
      <c r="CS30" s="1291"/>
      <c r="CT30" s="1291"/>
      <c r="CU30" s="1291"/>
      <c r="CV30" s="1291"/>
      <c r="CW30" s="1292"/>
      <c r="CX30" s="1229"/>
      <c r="CY30" s="1230"/>
      <c r="CZ30" s="1230"/>
      <c r="DA30" s="1230"/>
      <c r="DB30" s="1230"/>
      <c r="DC30" s="1230"/>
      <c r="DD30" s="1230"/>
      <c r="DE30" s="1230"/>
      <c r="DF30" s="1230"/>
      <c r="DG30" s="1230"/>
      <c r="DH30" s="1230"/>
      <c r="DI30" s="1230"/>
      <c r="DJ30" s="1230"/>
      <c r="DK30" s="1230"/>
      <c r="DL30" s="1230"/>
      <c r="DM30" s="1230"/>
      <c r="DN30" s="1230"/>
      <c r="DO30" s="1230"/>
      <c r="DP30" s="1230"/>
      <c r="DQ30" s="1230"/>
      <c r="DR30" s="1230"/>
      <c r="DS30" s="1230"/>
      <c r="DT30" s="1230"/>
      <c r="DU30" s="1230"/>
      <c r="DV30" s="1231"/>
      <c r="DX30" s="1157"/>
      <c r="DY30" s="1157"/>
      <c r="DZ30" s="1157"/>
      <c r="EA30" s="1157"/>
      <c r="EB30" s="1157"/>
      <c r="EC30" s="1157"/>
      <c r="ED30" s="1157"/>
      <c r="EE30" s="1157"/>
      <c r="EF30" s="1157"/>
      <c r="EG30" s="1157"/>
      <c r="EH30" s="1157"/>
      <c r="EI30" s="1157"/>
      <c r="EJ30" s="1157"/>
      <c r="EK30" s="1157"/>
      <c r="EL30" s="1157"/>
      <c r="EM30" s="1157"/>
      <c r="EN30" s="1157"/>
      <c r="EO30" s="1157"/>
      <c r="EP30" s="1157"/>
      <c r="EQ30" s="1157"/>
      <c r="ER30" s="1157"/>
      <c r="ES30" s="1157"/>
      <c r="ET30" s="1157"/>
      <c r="EU30" s="1157"/>
      <c r="EV30" s="1157"/>
      <c r="EW30" s="1157"/>
      <c r="EX30" s="1157"/>
      <c r="EY30" s="1157"/>
      <c r="EZ30" s="1157"/>
      <c r="FA30" s="1157"/>
      <c r="FB30" s="1157"/>
      <c r="FC30" s="1157"/>
      <c r="FD30" s="1157"/>
      <c r="FE30" s="1157"/>
      <c r="FF30" s="1157"/>
      <c r="FG30" s="1157"/>
      <c r="FH30" s="1157"/>
      <c r="FI30" s="1157"/>
      <c r="FJ30" s="1157"/>
      <c r="FK30" s="1157"/>
      <c r="FL30" s="1157"/>
      <c r="FM30" s="1157"/>
      <c r="FN30" s="1157"/>
      <c r="FO30" s="734"/>
      <c r="FP30" s="749"/>
      <c r="FQ30" s="749"/>
      <c r="FR30" s="749"/>
      <c r="FS30" s="749"/>
      <c r="FT30" s="749"/>
      <c r="FU30" s="749"/>
      <c r="FV30" s="749"/>
      <c r="FW30" s="749"/>
      <c r="FX30" s="749"/>
      <c r="FY30" s="749"/>
      <c r="FZ30" s="749"/>
      <c r="GA30" s="749"/>
      <c r="GB30" s="749"/>
      <c r="GC30" s="749"/>
      <c r="GD30" s="749"/>
      <c r="GE30" s="749"/>
      <c r="GF30" s="749"/>
      <c r="GG30" s="749"/>
      <c r="GH30" s="749"/>
      <c r="GI30" s="749"/>
      <c r="GJ30" s="749"/>
      <c r="GK30" s="749"/>
      <c r="GL30" s="749"/>
      <c r="GM30" s="749"/>
      <c r="GN30" s="749"/>
      <c r="GO30" s="749"/>
      <c r="GP30" s="749"/>
      <c r="GQ30" s="749"/>
      <c r="GR30" s="749"/>
      <c r="GS30" s="749"/>
      <c r="GT30" s="749"/>
      <c r="GU30" s="749"/>
      <c r="GV30" s="749"/>
      <c r="GW30" s="749"/>
      <c r="GX30" s="749"/>
      <c r="GY30" s="749"/>
      <c r="GZ30" s="749"/>
      <c r="HA30" s="749"/>
      <c r="HB30" s="749"/>
      <c r="HC30" s="749"/>
      <c r="HD30" s="749"/>
      <c r="HE30" s="749"/>
      <c r="HF30" s="749"/>
      <c r="HG30" s="749"/>
      <c r="HH30" s="749"/>
      <c r="HI30" s="749"/>
      <c r="HJ30" s="749"/>
      <c r="HK30" s="749"/>
      <c r="HL30" s="749"/>
      <c r="HM30" s="749"/>
      <c r="HN30" s="749"/>
      <c r="HO30" s="749"/>
      <c r="HP30" s="749"/>
      <c r="HQ30" s="749"/>
      <c r="HR30" s="749"/>
      <c r="HS30" s="749"/>
      <c r="HT30" s="749"/>
      <c r="HU30" s="749"/>
      <c r="HV30" s="749"/>
      <c r="HW30" s="749"/>
      <c r="HX30" s="749"/>
      <c r="HY30" s="749"/>
      <c r="HZ30" s="749"/>
      <c r="IA30" s="749"/>
      <c r="IB30" s="749"/>
      <c r="IC30" s="749"/>
      <c r="ID30" s="749"/>
      <c r="IE30" s="749"/>
      <c r="IF30" s="749"/>
      <c r="IG30" s="749"/>
      <c r="IH30" s="749"/>
      <c r="II30" s="749"/>
      <c r="IJ30" s="749"/>
      <c r="IK30" s="749"/>
      <c r="IL30" s="749"/>
      <c r="IM30" s="749"/>
      <c r="IN30" s="749"/>
      <c r="IO30" s="749"/>
      <c r="IP30" s="749"/>
      <c r="IQ30" s="749"/>
      <c r="IR30" s="749"/>
      <c r="IS30" s="749"/>
      <c r="IT30" s="749"/>
      <c r="IU30" s="749"/>
      <c r="IV30" s="749"/>
      <c r="IW30" s="749"/>
      <c r="IX30" s="749"/>
      <c r="IY30" s="749"/>
      <c r="IZ30" s="749"/>
      <c r="JA30" s="749"/>
      <c r="JB30" s="749"/>
      <c r="JC30" s="749"/>
      <c r="JD30" s="749"/>
      <c r="JE30" s="749"/>
      <c r="JF30" s="749"/>
      <c r="JG30" s="749"/>
      <c r="JH30" s="749"/>
      <c r="JI30" s="749"/>
      <c r="JJ30" s="749"/>
      <c r="JK30" s="749"/>
      <c r="JL30" s="749"/>
      <c r="JM30" s="749"/>
      <c r="JN30" s="749"/>
      <c r="JO30" s="749"/>
      <c r="JP30" s="749"/>
      <c r="JQ30" s="749"/>
      <c r="JR30" s="749"/>
      <c r="JS30" s="749"/>
      <c r="JT30" s="749"/>
      <c r="JU30" s="734"/>
      <c r="JV30" s="749"/>
      <c r="JW30" s="749"/>
      <c r="JX30" s="749"/>
      <c r="JY30" s="749"/>
      <c r="JZ30" s="749"/>
      <c r="KA30" s="749"/>
      <c r="KB30" s="749"/>
      <c r="KC30" s="749"/>
      <c r="KD30" s="749"/>
      <c r="KE30" s="749"/>
      <c r="KF30" s="749"/>
      <c r="KG30" s="749"/>
      <c r="KH30" s="749"/>
      <c r="KI30" s="749"/>
      <c r="KJ30" s="749"/>
      <c r="KK30" s="749"/>
      <c r="KL30" s="749"/>
      <c r="KM30" s="749"/>
      <c r="KN30" s="749"/>
      <c r="KO30" s="749"/>
      <c r="KP30" s="749"/>
      <c r="KQ30" s="749"/>
      <c r="KR30" s="749"/>
      <c r="KS30" s="749"/>
      <c r="KT30" s="749"/>
      <c r="KU30" s="749"/>
      <c r="KV30" s="749"/>
      <c r="KW30" s="749"/>
      <c r="KX30" s="749"/>
      <c r="KY30" s="749"/>
      <c r="KZ30" s="749"/>
      <c r="LA30" s="749"/>
      <c r="LB30" s="749"/>
      <c r="LC30" s="749"/>
      <c r="LD30" s="749"/>
      <c r="LE30" s="749"/>
      <c r="LF30" s="749"/>
      <c r="LG30" s="749"/>
      <c r="LH30" s="749"/>
      <c r="LI30" s="749"/>
      <c r="LJ30" s="749"/>
      <c r="LK30" s="749"/>
      <c r="LL30" s="749"/>
      <c r="LM30" s="749"/>
      <c r="LN30" s="749"/>
      <c r="LO30" s="749"/>
      <c r="LP30" s="749"/>
      <c r="LQ30" s="749"/>
      <c r="LR30" s="749"/>
      <c r="LS30" s="749"/>
      <c r="LT30" s="749"/>
      <c r="LU30" s="749"/>
      <c r="LV30" s="749"/>
      <c r="LW30" s="749"/>
      <c r="LX30" s="749"/>
      <c r="LY30" s="749"/>
      <c r="LZ30" s="749"/>
      <c r="MA30" s="749"/>
      <c r="MB30" s="749"/>
      <c r="MC30" s="749"/>
      <c r="MD30" s="749"/>
      <c r="ME30" s="749"/>
      <c r="MF30" s="749"/>
      <c r="MG30" s="749"/>
      <c r="MH30" s="749"/>
      <c r="MI30" s="749"/>
      <c r="MJ30" s="749"/>
      <c r="MK30" s="749"/>
      <c r="ML30" s="749"/>
      <c r="MM30" s="749"/>
      <c r="MN30" s="749"/>
      <c r="MO30" s="749"/>
      <c r="MP30" s="749"/>
      <c r="MQ30" s="749"/>
      <c r="MR30" s="749"/>
      <c r="MS30" s="749"/>
      <c r="MT30" s="749"/>
      <c r="MU30" s="749"/>
      <c r="MV30" s="749"/>
      <c r="MW30" s="749"/>
      <c r="MX30" s="749"/>
      <c r="MY30" s="749"/>
      <c r="MZ30" s="749"/>
      <c r="NA30" s="749"/>
      <c r="NB30" s="749"/>
      <c r="NC30" s="749"/>
      <c r="ND30" s="749"/>
      <c r="NE30" s="749"/>
      <c r="NF30" s="749"/>
      <c r="NG30" s="749"/>
      <c r="NH30" s="749"/>
      <c r="NI30" s="749"/>
      <c r="NJ30" s="749"/>
      <c r="NK30" s="749"/>
      <c r="NL30" s="749"/>
      <c r="NM30" s="749"/>
      <c r="NN30" s="749"/>
      <c r="NO30" s="749"/>
      <c r="NP30" s="749"/>
      <c r="NQ30" s="749"/>
      <c r="NR30" s="749"/>
      <c r="NS30" s="749"/>
      <c r="NT30" s="749"/>
      <c r="NU30" s="749"/>
      <c r="NV30" s="749"/>
      <c r="NW30" s="749"/>
      <c r="NX30" s="749"/>
      <c r="NY30" s="749"/>
      <c r="NZ30" s="749"/>
      <c r="OA30" s="734"/>
      <c r="OB30" s="749"/>
      <c r="OC30" s="749"/>
      <c r="OD30" s="749"/>
      <c r="OE30" s="749"/>
      <c r="OF30" s="749"/>
      <c r="OG30" s="749"/>
      <c r="OH30" s="749"/>
      <c r="OI30" s="749"/>
      <c r="OJ30" s="749"/>
      <c r="OK30" s="749"/>
      <c r="OL30" s="749"/>
      <c r="OM30" s="749"/>
      <c r="ON30" s="749"/>
      <c r="OO30" s="749"/>
      <c r="OP30" s="749"/>
      <c r="OQ30" s="749"/>
      <c r="OR30" s="749"/>
      <c r="OS30" s="749"/>
      <c r="OT30" s="749"/>
      <c r="OU30" s="749"/>
      <c r="OV30" s="749"/>
      <c r="OW30" s="749"/>
      <c r="OX30" s="749"/>
      <c r="OY30" s="749"/>
      <c r="OZ30" s="749"/>
      <c r="PA30" s="749"/>
      <c r="PB30" s="749"/>
      <c r="PC30" s="749"/>
      <c r="PD30" s="749"/>
      <c r="PE30" s="749"/>
      <c r="PF30" s="749"/>
      <c r="PG30" s="749"/>
      <c r="PH30" s="749"/>
      <c r="PI30" s="749"/>
      <c r="PJ30" s="749"/>
      <c r="PK30" s="749"/>
      <c r="PL30" s="749"/>
      <c r="PM30" s="749"/>
      <c r="PN30" s="749"/>
      <c r="PO30" s="749"/>
      <c r="PP30" s="749"/>
      <c r="PQ30" s="749"/>
      <c r="PR30" s="749"/>
      <c r="PS30" s="749"/>
      <c r="PT30" s="749"/>
      <c r="PU30" s="749"/>
      <c r="PV30" s="749"/>
      <c r="PW30" s="749"/>
      <c r="PX30" s="749"/>
      <c r="PY30" s="749"/>
      <c r="PZ30" s="749"/>
      <c r="QA30" s="749"/>
      <c r="QB30" s="749"/>
      <c r="QC30" s="749"/>
      <c r="QD30" s="749"/>
      <c r="QE30" s="749"/>
      <c r="QF30" s="749"/>
      <c r="QG30" s="749"/>
      <c r="QH30" s="749"/>
      <c r="QI30" s="749"/>
      <c r="QJ30" s="749"/>
      <c r="QK30" s="749"/>
      <c r="QL30" s="749"/>
      <c r="QM30" s="749"/>
      <c r="QN30" s="749"/>
      <c r="QO30" s="749"/>
      <c r="QP30" s="749"/>
      <c r="QQ30" s="749"/>
      <c r="QR30" s="749"/>
      <c r="QS30" s="749"/>
      <c r="QT30" s="749"/>
      <c r="QU30" s="749"/>
      <c r="QV30" s="749"/>
      <c r="QW30" s="749"/>
      <c r="QX30" s="749"/>
      <c r="QY30" s="749"/>
      <c r="QZ30" s="749"/>
      <c r="RA30" s="749"/>
      <c r="RB30" s="749"/>
      <c r="RC30" s="749"/>
      <c r="RD30" s="749"/>
      <c r="RE30" s="749"/>
      <c r="RF30" s="749"/>
      <c r="RG30" s="749"/>
      <c r="RH30" s="749"/>
      <c r="RI30" s="749"/>
      <c r="RJ30" s="749"/>
      <c r="RK30" s="749"/>
      <c r="RL30" s="749"/>
      <c r="RM30" s="749"/>
      <c r="RN30" s="749"/>
      <c r="RO30" s="749"/>
      <c r="RP30" s="749"/>
      <c r="RQ30" s="749"/>
      <c r="RR30" s="749"/>
      <c r="RS30" s="749"/>
      <c r="RT30" s="749"/>
      <c r="RU30" s="749"/>
      <c r="RV30" s="749"/>
      <c r="RW30" s="749"/>
      <c r="RX30" s="749"/>
      <c r="RY30" s="749"/>
      <c r="RZ30" s="749"/>
      <c r="SA30" s="749"/>
      <c r="SB30" s="749"/>
      <c r="SC30" s="749"/>
      <c r="SD30" s="749"/>
      <c r="SE30" s="749"/>
      <c r="SF30" s="749"/>
      <c r="SG30" s="734"/>
    </row>
    <row r="31" spans="2:501" s="2" customFormat="1" ht="6.95" customHeight="1" thickBot="1" x14ac:dyDescent="0.2">
      <c r="B31" s="918"/>
      <c r="C31" s="919"/>
      <c r="D31" s="919"/>
      <c r="E31" s="919"/>
      <c r="F31" s="919"/>
      <c r="G31" s="919"/>
      <c r="H31" s="919"/>
      <c r="I31" s="919"/>
      <c r="J31" s="919"/>
      <c r="K31" s="919"/>
      <c r="L31" s="927"/>
      <c r="M31" s="927"/>
      <c r="N31" s="927"/>
      <c r="O31" s="927"/>
      <c r="P31" s="927"/>
      <c r="Q31" s="927"/>
      <c r="R31" s="927"/>
      <c r="S31" s="927"/>
      <c r="T31" s="927"/>
      <c r="U31" s="927"/>
      <c r="V31" s="907"/>
      <c r="W31" s="1168"/>
      <c r="X31" s="1168"/>
      <c r="Y31" s="1168"/>
      <c r="Z31" s="1168"/>
      <c r="AA31" s="1168"/>
      <c r="AB31" s="1168"/>
      <c r="AC31" s="1168"/>
      <c r="AD31" s="1168"/>
      <c r="AE31" s="1168"/>
      <c r="AF31" s="1168"/>
      <c r="AG31" s="1168"/>
      <c r="AH31" s="1168"/>
      <c r="AI31" s="1168"/>
      <c r="AJ31" s="1168"/>
      <c r="AK31" s="1171"/>
      <c r="AL31" s="1171"/>
      <c r="AM31" s="1171"/>
      <c r="AN31" s="1171"/>
      <c r="AO31" s="1171"/>
      <c r="AP31" s="1171"/>
      <c r="AQ31" s="1171"/>
      <c r="AR31" s="1171"/>
      <c r="AS31" s="1172"/>
      <c r="AT31" s="1176"/>
      <c r="AU31" s="1177"/>
      <c r="AV31" s="1177"/>
      <c r="AW31" s="1177"/>
      <c r="AX31" s="1177"/>
      <c r="AY31" s="1178"/>
      <c r="AZ31" s="41"/>
      <c r="BA31" s="41"/>
      <c r="BB31" s="41"/>
      <c r="BC31" s="1183"/>
      <c r="BE31" s="918"/>
      <c r="BF31" s="919"/>
      <c r="BG31" s="919"/>
      <c r="BH31" s="919"/>
      <c r="BI31" s="919"/>
      <c r="BJ31" s="919"/>
      <c r="BK31" s="1241"/>
      <c r="BL31" s="1241"/>
      <c r="BM31" s="1241"/>
      <c r="BN31" s="1241"/>
      <c r="BO31" s="1241"/>
      <c r="BP31" s="1243"/>
      <c r="BQ31" s="1244"/>
      <c r="BR31" s="1244"/>
      <c r="BS31" s="1244"/>
      <c r="BT31" s="961"/>
      <c r="BU31" s="961"/>
      <c r="BV31" s="961"/>
      <c r="BW31" s="1186"/>
      <c r="BX31" s="1186"/>
      <c r="BY31" s="1186"/>
      <c r="BZ31" s="1186"/>
      <c r="CA31" s="1246"/>
      <c r="CB31" s="1246"/>
      <c r="CC31" s="1186"/>
      <c r="CD31" s="1186"/>
      <c r="CE31" s="1186"/>
      <c r="CF31" s="1186"/>
      <c r="CG31" s="1224"/>
      <c r="CH31" s="1224"/>
      <c r="CI31" s="1224"/>
      <c r="CJ31" s="1224"/>
      <c r="CK31" s="1038"/>
      <c r="CL31"/>
      <c r="CM31" s="1293"/>
      <c r="CN31" s="1291"/>
      <c r="CO31" s="1291"/>
      <c r="CP31" s="1291"/>
      <c r="CQ31" s="1291"/>
      <c r="CR31" s="1291"/>
      <c r="CS31" s="1291"/>
      <c r="CT31" s="1291"/>
      <c r="CU31" s="1291"/>
      <c r="CV31" s="1291"/>
      <c r="CW31" s="1292"/>
      <c r="CX31" s="1232"/>
      <c r="CY31" s="1233"/>
      <c r="CZ31" s="1233"/>
      <c r="DA31" s="1233"/>
      <c r="DB31" s="1233"/>
      <c r="DC31" s="1233"/>
      <c r="DD31" s="1233"/>
      <c r="DE31" s="1233"/>
      <c r="DF31" s="1233"/>
      <c r="DG31" s="1233"/>
      <c r="DH31" s="1233"/>
      <c r="DI31" s="1233"/>
      <c r="DJ31" s="1233"/>
      <c r="DK31" s="1233"/>
      <c r="DL31" s="1233"/>
      <c r="DM31" s="1233"/>
      <c r="DN31" s="1233"/>
      <c r="DO31" s="1233"/>
      <c r="DP31" s="1233"/>
      <c r="DQ31" s="1233"/>
      <c r="DR31" s="1233"/>
      <c r="DS31" s="1233"/>
      <c r="DT31" s="1233"/>
      <c r="DU31" s="1233"/>
      <c r="DV31" s="1234"/>
      <c r="DX31" s="1157"/>
      <c r="DY31" s="1157"/>
      <c r="DZ31" s="1157"/>
      <c r="EA31" s="1157"/>
      <c r="EB31" s="1157"/>
      <c r="EC31" s="1157"/>
      <c r="ED31" s="1157"/>
      <c r="EE31" s="1157"/>
      <c r="EF31" s="1157"/>
      <c r="EG31" s="1157"/>
      <c r="EH31" s="1157"/>
      <c r="EI31" s="1157"/>
      <c r="EJ31" s="1157"/>
      <c r="EK31" s="1157"/>
      <c r="EL31" s="1157"/>
      <c r="EM31" s="1157"/>
      <c r="EN31" s="1157"/>
      <c r="EO31" s="1157"/>
      <c r="EP31" s="1157"/>
      <c r="EQ31" s="1157"/>
      <c r="ER31" s="1157"/>
      <c r="ES31" s="1157"/>
      <c r="ET31" s="1157"/>
      <c r="EU31" s="1157"/>
      <c r="EV31" s="1157"/>
      <c r="EW31" s="1157"/>
      <c r="EX31" s="1157"/>
      <c r="EY31" s="1157"/>
      <c r="EZ31" s="1157"/>
      <c r="FA31" s="1157"/>
      <c r="FB31" s="1157"/>
      <c r="FC31" s="1157"/>
      <c r="FD31" s="1157"/>
      <c r="FE31" s="1157"/>
      <c r="FF31" s="1157"/>
      <c r="FG31" s="1157"/>
      <c r="FH31" s="1157"/>
      <c r="FI31" s="1157"/>
      <c r="FJ31" s="1157"/>
      <c r="FK31" s="1157"/>
      <c r="FL31" s="1157"/>
      <c r="FM31" s="1157"/>
      <c r="FN31" s="1157"/>
      <c r="FO31" s="734"/>
      <c r="FP31" s="749"/>
      <c r="FQ31" s="749"/>
      <c r="FR31" s="749"/>
      <c r="FS31" s="749"/>
      <c r="FT31" s="749"/>
      <c r="FU31" s="749"/>
      <c r="FV31" s="749"/>
      <c r="FW31" s="749"/>
      <c r="FX31" s="749"/>
      <c r="FY31" s="749"/>
      <c r="FZ31" s="749"/>
      <c r="GA31" s="749"/>
      <c r="GB31" s="749"/>
      <c r="GC31" s="749"/>
      <c r="GD31" s="749"/>
      <c r="GE31" s="749"/>
      <c r="GF31" s="749"/>
      <c r="GG31" s="749"/>
      <c r="GH31" s="749"/>
      <c r="GI31" s="749"/>
      <c r="GJ31" s="749"/>
      <c r="GK31" s="749"/>
      <c r="GL31" s="749"/>
      <c r="GM31" s="749"/>
      <c r="GN31" s="749"/>
      <c r="GO31" s="749"/>
      <c r="GP31" s="749"/>
      <c r="GQ31" s="749"/>
      <c r="GR31" s="749"/>
      <c r="GS31" s="749"/>
      <c r="GT31" s="749"/>
      <c r="GU31" s="749"/>
      <c r="GV31" s="749"/>
      <c r="GW31" s="749"/>
      <c r="GX31" s="749"/>
      <c r="GY31" s="749"/>
      <c r="GZ31" s="749"/>
      <c r="HA31" s="749"/>
      <c r="HB31" s="749"/>
      <c r="HC31" s="749"/>
      <c r="HD31" s="749"/>
      <c r="HE31" s="749"/>
      <c r="HF31" s="749"/>
      <c r="HG31" s="749"/>
      <c r="HH31" s="749"/>
      <c r="HI31" s="749"/>
      <c r="HJ31" s="749"/>
      <c r="HK31" s="749"/>
      <c r="HL31" s="749"/>
      <c r="HM31" s="749"/>
      <c r="HN31" s="749"/>
      <c r="HO31" s="749"/>
      <c r="HP31" s="749"/>
      <c r="HQ31" s="749"/>
      <c r="HR31" s="749"/>
      <c r="HS31" s="749"/>
      <c r="HT31" s="749"/>
      <c r="HU31" s="749"/>
      <c r="HV31" s="749"/>
      <c r="HW31" s="749"/>
      <c r="HX31" s="749"/>
      <c r="HY31" s="749"/>
      <c r="HZ31" s="749"/>
      <c r="IA31" s="749"/>
      <c r="IB31" s="749"/>
      <c r="IC31" s="749"/>
      <c r="ID31" s="749"/>
      <c r="IE31" s="749"/>
      <c r="IF31" s="749"/>
      <c r="IG31" s="749"/>
      <c r="IH31" s="749"/>
      <c r="II31" s="749"/>
      <c r="IJ31" s="749"/>
      <c r="IK31" s="749"/>
      <c r="IL31" s="749"/>
      <c r="IM31" s="749"/>
      <c r="IN31" s="749"/>
      <c r="IO31" s="749"/>
      <c r="IP31" s="749"/>
      <c r="IQ31" s="749"/>
      <c r="IR31" s="749"/>
      <c r="IS31" s="749"/>
      <c r="IT31" s="749"/>
      <c r="IU31" s="749"/>
      <c r="IV31" s="749"/>
      <c r="IW31" s="749"/>
      <c r="IX31" s="749"/>
      <c r="IY31" s="749"/>
      <c r="IZ31" s="749"/>
      <c r="JA31" s="749"/>
      <c r="JB31" s="749"/>
      <c r="JC31" s="749"/>
      <c r="JD31" s="749"/>
      <c r="JE31" s="749"/>
      <c r="JF31" s="749"/>
      <c r="JG31" s="749"/>
      <c r="JH31" s="749"/>
      <c r="JI31" s="749"/>
      <c r="JJ31" s="749"/>
      <c r="JK31" s="749"/>
      <c r="JL31" s="749"/>
      <c r="JM31" s="749"/>
      <c r="JN31" s="749"/>
      <c r="JO31" s="749"/>
      <c r="JP31" s="749"/>
      <c r="JQ31" s="749"/>
      <c r="JR31" s="749"/>
      <c r="JS31" s="749"/>
      <c r="JT31" s="749"/>
      <c r="JU31" s="734"/>
      <c r="JV31" s="749"/>
      <c r="JW31" s="749"/>
      <c r="JX31" s="749"/>
      <c r="JY31" s="749"/>
      <c r="JZ31" s="749"/>
      <c r="KA31" s="749"/>
      <c r="KB31" s="749"/>
      <c r="KC31" s="749"/>
      <c r="KD31" s="749"/>
      <c r="KE31" s="749"/>
      <c r="KF31" s="749"/>
      <c r="KG31" s="749"/>
      <c r="KH31" s="749"/>
      <c r="KI31" s="749"/>
      <c r="KJ31" s="749"/>
      <c r="KK31" s="749"/>
      <c r="KL31" s="749"/>
      <c r="KM31" s="749"/>
      <c r="KN31" s="749"/>
      <c r="KO31" s="749"/>
      <c r="KP31" s="749"/>
      <c r="KQ31" s="749"/>
      <c r="KR31" s="749"/>
      <c r="KS31" s="749"/>
      <c r="KT31" s="749"/>
      <c r="KU31" s="749"/>
      <c r="KV31" s="749"/>
      <c r="KW31" s="749"/>
      <c r="KX31" s="749"/>
      <c r="KY31" s="749"/>
      <c r="KZ31" s="749"/>
      <c r="LA31" s="749"/>
      <c r="LB31" s="749"/>
      <c r="LC31" s="749"/>
      <c r="LD31" s="749"/>
      <c r="LE31" s="749"/>
      <c r="LF31" s="749"/>
      <c r="LG31" s="749"/>
      <c r="LH31" s="749"/>
      <c r="LI31" s="749"/>
      <c r="LJ31" s="749"/>
      <c r="LK31" s="749"/>
      <c r="LL31" s="749"/>
      <c r="LM31" s="749"/>
      <c r="LN31" s="749"/>
      <c r="LO31" s="749"/>
      <c r="LP31" s="749"/>
      <c r="LQ31" s="749"/>
      <c r="LR31" s="749"/>
      <c r="LS31" s="749"/>
      <c r="LT31" s="749"/>
      <c r="LU31" s="749"/>
      <c r="LV31" s="749"/>
      <c r="LW31" s="749"/>
      <c r="LX31" s="749"/>
      <c r="LY31" s="749"/>
      <c r="LZ31" s="749"/>
      <c r="MA31" s="749"/>
      <c r="MB31" s="749"/>
      <c r="MC31" s="749"/>
      <c r="MD31" s="749"/>
      <c r="ME31" s="749"/>
      <c r="MF31" s="749"/>
      <c r="MG31" s="749"/>
      <c r="MH31" s="749"/>
      <c r="MI31" s="749"/>
      <c r="MJ31" s="749"/>
      <c r="MK31" s="749"/>
      <c r="ML31" s="749"/>
      <c r="MM31" s="749"/>
      <c r="MN31" s="749"/>
      <c r="MO31" s="749"/>
      <c r="MP31" s="749"/>
      <c r="MQ31" s="749"/>
      <c r="MR31" s="749"/>
      <c r="MS31" s="749"/>
      <c r="MT31" s="749"/>
      <c r="MU31" s="749"/>
      <c r="MV31" s="749"/>
      <c r="MW31" s="749"/>
      <c r="MX31" s="749"/>
      <c r="MY31" s="749"/>
      <c r="MZ31" s="749"/>
      <c r="NA31" s="749"/>
      <c r="NB31" s="749"/>
      <c r="NC31" s="749"/>
      <c r="ND31" s="749"/>
      <c r="NE31" s="749"/>
      <c r="NF31" s="749"/>
      <c r="NG31" s="749"/>
      <c r="NH31" s="749"/>
      <c r="NI31" s="749"/>
      <c r="NJ31" s="749"/>
      <c r="NK31" s="749"/>
      <c r="NL31" s="749"/>
      <c r="NM31" s="749"/>
      <c r="NN31" s="749"/>
      <c r="NO31" s="749"/>
      <c r="NP31" s="749"/>
      <c r="NQ31" s="749"/>
      <c r="NR31" s="749"/>
      <c r="NS31" s="749"/>
      <c r="NT31" s="749"/>
      <c r="NU31" s="749"/>
      <c r="NV31" s="749"/>
      <c r="NW31" s="749"/>
      <c r="NX31" s="749"/>
      <c r="NY31" s="749"/>
      <c r="NZ31" s="749"/>
      <c r="OA31" s="734"/>
      <c r="OB31" s="749"/>
      <c r="OC31" s="749"/>
      <c r="OD31" s="749"/>
      <c r="OE31" s="749"/>
      <c r="OF31" s="749"/>
      <c r="OG31" s="749"/>
      <c r="OH31" s="749"/>
      <c r="OI31" s="749"/>
      <c r="OJ31" s="749"/>
      <c r="OK31" s="749"/>
      <c r="OL31" s="749"/>
      <c r="OM31" s="749"/>
      <c r="ON31" s="749"/>
      <c r="OO31" s="749"/>
      <c r="OP31" s="749"/>
      <c r="OQ31" s="749"/>
      <c r="OR31" s="749"/>
      <c r="OS31" s="749"/>
      <c r="OT31" s="749"/>
      <c r="OU31" s="749"/>
      <c r="OV31" s="749"/>
      <c r="OW31" s="749"/>
      <c r="OX31" s="749"/>
      <c r="OY31" s="749"/>
      <c r="OZ31" s="749"/>
      <c r="PA31" s="749"/>
      <c r="PB31" s="749"/>
      <c r="PC31" s="749"/>
      <c r="PD31" s="749"/>
      <c r="PE31" s="749"/>
      <c r="PF31" s="749"/>
      <c r="PG31" s="749"/>
      <c r="PH31" s="749"/>
      <c r="PI31" s="749"/>
      <c r="PJ31" s="749"/>
      <c r="PK31" s="749"/>
      <c r="PL31" s="749"/>
      <c r="PM31" s="749"/>
      <c r="PN31" s="749"/>
      <c r="PO31" s="749"/>
      <c r="PP31" s="749"/>
      <c r="PQ31" s="749"/>
      <c r="PR31" s="749"/>
      <c r="PS31" s="749"/>
      <c r="PT31" s="749"/>
      <c r="PU31" s="749"/>
      <c r="PV31" s="749"/>
      <c r="PW31" s="749"/>
      <c r="PX31" s="749"/>
      <c r="PY31" s="749"/>
      <c r="PZ31" s="749"/>
      <c r="QA31" s="749"/>
      <c r="QB31" s="749"/>
      <c r="QC31" s="749"/>
      <c r="QD31" s="749"/>
      <c r="QE31" s="749"/>
      <c r="QF31" s="749"/>
      <c r="QG31" s="749"/>
      <c r="QH31" s="749"/>
      <c r="QI31" s="749"/>
      <c r="QJ31" s="749"/>
      <c r="QK31" s="749"/>
      <c r="QL31" s="749"/>
      <c r="QM31" s="749"/>
      <c r="QN31" s="749"/>
      <c r="QO31" s="749"/>
      <c r="QP31" s="749"/>
      <c r="QQ31" s="749"/>
      <c r="QR31" s="749"/>
      <c r="QS31" s="749"/>
      <c r="QT31" s="749"/>
      <c r="QU31" s="749"/>
      <c r="QV31" s="749"/>
      <c r="QW31" s="749"/>
      <c r="QX31" s="749"/>
      <c r="QY31" s="749"/>
      <c r="QZ31" s="749"/>
      <c r="RA31" s="749"/>
      <c r="RB31" s="749"/>
      <c r="RC31" s="749"/>
      <c r="RD31" s="749"/>
      <c r="RE31" s="749"/>
      <c r="RF31" s="749"/>
      <c r="RG31" s="749"/>
      <c r="RH31" s="749"/>
      <c r="RI31" s="749"/>
      <c r="RJ31" s="749"/>
      <c r="RK31" s="749"/>
      <c r="RL31" s="749"/>
      <c r="RM31" s="749"/>
      <c r="RN31" s="749"/>
      <c r="RO31" s="749"/>
      <c r="RP31" s="749"/>
      <c r="RQ31" s="749"/>
      <c r="RR31" s="749"/>
      <c r="RS31" s="749"/>
      <c r="RT31" s="749"/>
      <c r="RU31" s="749"/>
      <c r="RV31" s="749"/>
      <c r="RW31" s="749"/>
      <c r="RX31" s="749"/>
      <c r="RY31" s="749"/>
      <c r="RZ31" s="749"/>
      <c r="SA31" s="749"/>
      <c r="SB31" s="749"/>
      <c r="SC31" s="749"/>
      <c r="SD31" s="749"/>
      <c r="SE31" s="749"/>
      <c r="SF31" s="749"/>
      <c r="SG31" s="734"/>
    </row>
    <row r="32" spans="2:501" s="2" customFormat="1" ht="6.95" customHeight="1" thickBot="1" x14ac:dyDescent="0.2">
      <c r="B32" s="918"/>
      <c r="C32" s="919"/>
      <c r="D32" s="919"/>
      <c r="E32" s="919"/>
      <c r="F32" s="919"/>
      <c r="G32" s="919"/>
      <c r="H32" s="919"/>
      <c r="I32" s="919"/>
      <c r="J32" s="919"/>
      <c r="K32" s="919"/>
      <c r="L32" s="1280"/>
      <c r="M32" s="1280"/>
      <c r="N32" s="1280"/>
      <c r="O32" s="1280"/>
      <c r="P32" s="1280"/>
      <c r="Q32" s="1280"/>
      <c r="R32" s="1280"/>
      <c r="S32" s="1280"/>
      <c r="T32" s="1280"/>
      <c r="U32" s="1281"/>
      <c r="V32" s="907"/>
      <c r="W32" s="1168"/>
      <c r="X32" s="1168"/>
      <c r="Y32" s="1168"/>
      <c r="Z32" s="1168"/>
      <c r="AA32" s="1168"/>
      <c r="AB32" s="1168"/>
      <c r="AC32" s="1168"/>
      <c r="AD32" s="1168"/>
      <c r="AE32" s="1168"/>
      <c r="AF32" s="1168"/>
      <c r="AG32" s="1168"/>
      <c r="AH32" s="1168"/>
      <c r="AI32" s="1168"/>
      <c r="AJ32" s="1168"/>
      <c r="AK32" s="1171"/>
      <c r="AL32" s="1171"/>
      <c r="AM32" s="1171"/>
      <c r="AN32" s="1171"/>
      <c r="AO32" s="1171"/>
      <c r="AP32" s="1171"/>
      <c r="AQ32" s="1171"/>
      <c r="AR32" s="1171"/>
      <c r="AS32" s="1172"/>
      <c r="AT32" s="1179"/>
      <c r="AU32" s="1180"/>
      <c r="AV32" s="1180"/>
      <c r="AW32" s="1180"/>
      <c r="AX32" s="1180"/>
      <c r="AY32" s="1181"/>
      <c r="AZ32"/>
      <c r="BA32"/>
      <c r="BB32"/>
      <c r="BC32" s="1184"/>
      <c r="BE32" s="918"/>
      <c r="BF32" s="919"/>
      <c r="BG32" s="919"/>
      <c r="BH32" s="919"/>
      <c r="BI32" s="919"/>
      <c r="BJ32" s="919"/>
      <c r="BK32" s="1241"/>
      <c r="BL32" s="1241"/>
      <c r="BM32" s="1241"/>
      <c r="BN32" s="1241"/>
      <c r="BO32" s="1241"/>
      <c r="BP32" s="1245"/>
      <c r="BQ32" s="1245"/>
      <c r="BR32" s="1245"/>
      <c r="BS32" s="1245"/>
      <c r="BT32" s="656"/>
      <c r="BU32" s="656"/>
      <c r="BV32" s="656"/>
      <c r="BW32" s="1186"/>
      <c r="BX32" s="1186"/>
      <c r="BY32" s="1186"/>
      <c r="BZ32" s="1186"/>
      <c r="CA32" s="1246"/>
      <c r="CB32" s="1246"/>
      <c r="CC32" s="1186"/>
      <c r="CD32" s="1186"/>
      <c r="CE32" s="1186"/>
      <c r="CF32" s="1186"/>
      <c r="CG32" s="1224"/>
      <c r="CH32" s="1224"/>
      <c r="CI32" s="1224"/>
      <c r="CJ32" s="1224"/>
      <c r="CK32" s="1038"/>
      <c r="CL32"/>
      <c r="CM32" s="1294"/>
      <c r="CN32" s="1291"/>
      <c r="CO32" s="1291"/>
      <c r="CP32" s="1291"/>
      <c r="CQ32" s="1291"/>
      <c r="CR32" s="1291"/>
      <c r="CS32" s="1291"/>
      <c r="CT32" s="1291"/>
      <c r="CU32" s="1291"/>
      <c r="CV32" s="1291"/>
      <c r="CW32" s="1292"/>
      <c r="CX32" s="1232"/>
      <c r="CY32" s="1233"/>
      <c r="CZ32" s="1233"/>
      <c r="DA32" s="1233"/>
      <c r="DB32" s="1233"/>
      <c r="DC32" s="1233"/>
      <c r="DD32" s="1233"/>
      <c r="DE32" s="1233"/>
      <c r="DF32" s="1233"/>
      <c r="DG32" s="1233"/>
      <c r="DH32" s="1233"/>
      <c r="DI32" s="1233"/>
      <c r="DJ32" s="1233"/>
      <c r="DK32" s="1233"/>
      <c r="DL32" s="1233"/>
      <c r="DM32" s="1233"/>
      <c r="DN32" s="1233"/>
      <c r="DO32" s="1233"/>
      <c r="DP32" s="1233"/>
      <c r="DQ32" s="1233"/>
      <c r="DR32" s="1233"/>
      <c r="DS32" s="1233"/>
      <c r="DT32" s="1233"/>
      <c r="DU32" s="1233"/>
      <c r="DV32" s="1234"/>
      <c r="DX32" s="1157"/>
      <c r="DY32" s="1157"/>
      <c r="DZ32" s="1157"/>
      <c r="EA32" s="1157"/>
      <c r="EB32" s="1157"/>
      <c r="EC32" s="1157"/>
      <c r="ED32" s="1157"/>
      <c r="EE32" s="1157"/>
      <c r="EF32" s="1157"/>
      <c r="EG32" s="1157"/>
      <c r="EH32" s="1157"/>
      <c r="EI32" s="1157"/>
      <c r="EJ32" s="1157"/>
      <c r="EK32" s="1157"/>
      <c r="EL32" s="1157"/>
      <c r="EM32" s="1157"/>
      <c r="EN32" s="1157"/>
      <c r="EO32" s="1157"/>
      <c r="EP32" s="1157"/>
      <c r="EQ32" s="1157"/>
      <c r="ER32" s="1157"/>
      <c r="ES32" s="1157"/>
      <c r="ET32" s="1157"/>
      <c r="EU32" s="1157"/>
      <c r="EV32" s="1157"/>
      <c r="EW32" s="1157"/>
      <c r="EX32" s="1157"/>
      <c r="EY32" s="1157"/>
      <c r="EZ32" s="1157"/>
      <c r="FA32" s="1157"/>
      <c r="FB32" s="1157"/>
      <c r="FC32" s="1157"/>
      <c r="FD32" s="1157"/>
      <c r="FE32" s="1157"/>
      <c r="FF32" s="1157"/>
      <c r="FG32" s="1157"/>
      <c r="FH32" s="1157"/>
      <c r="FI32" s="1157"/>
      <c r="FJ32" s="1157"/>
      <c r="FK32" s="1157"/>
      <c r="FL32" s="1157"/>
      <c r="FM32" s="1157"/>
      <c r="FN32" s="1157"/>
      <c r="FO32" s="734"/>
      <c r="FP32" s="749"/>
      <c r="FQ32" s="749"/>
      <c r="FR32" s="749"/>
      <c r="FS32" s="749"/>
      <c r="FT32" s="749"/>
      <c r="FU32" s="749"/>
      <c r="FV32" s="749"/>
      <c r="FW32" s="749"/>
      <c r="FX32" s="749"/>
      <c r="FY32" s="749"/>
      <c r="FZ32" s="749"/>
      <c r="GA32" s="749"/>
      <c r="GB32" s="749"/>
      <c r="GC32" s="749"/>
      <c r="GD32" s="749"/>
      <c r="GE32" s="749"/>
      <c r="GF32" s="749"/>
      <c r="GG32" s="749"/>
      <c r="GH32" s="749"/>
      <c r="GI32" s="749"/>
      <c r="GJ32" s="749"/>
      <c r="GK32" s="749"/>
      <c r="GL32" s="749"/>
      <c r="GM32" s="749"/>
      <c r="GN32" s="749"/>
      <c r="GO32" s="749"/>
      <c r="GP32" s="749"/>
      <c r="GQ32" s="749"/>
      <c r="GR32" s="749"/>
      <c r="GS32" s="749"/>
      <c r="GT32" s="749"/>
      <c r="GU32" s="749"/>
      <c r="GV32" s="749"/>
      <c r="GW32" s="749"/>
      <c r="GX32" s="749"/>
      <c r="GY32" s="749"/>
      <c r="GZ32" s="749"/>
      <c r="HA32" s="749"/>
      <c r="HB32" s="749"/>
      <c r="HC32" s="749"/>
      <c r="HD32" s="749"/>
      <c r="HE32" s="749"/>
      <c r="HF32" s="749"/>
      <c r="HG32" s="749"/>
      <c r="HH32" s="749"/>
      <c r="HI32" s="749"/>
      <c r="HJ32" s="749"/>
      <c r="HK32" s="749"/>
      <c r="HL32" s="749"/>
      <c r="HM32" s="749"/>
      <c r="HN32" s="749"/>
      <c r="HO32" s="749"/>
      <c r="HP32" s="749"/>
      <c r="HQ32" s="749"/>
      <c r="HR32" s="749"/>
      <c r="HS32" s="749"/>
      <c r="HT32" s="749"/>
      <c r="HU32" s="749"/>
      <c r="HV32" s="749"/>
      <c r="HW32" s="749"/>
      <c r="HX32" s="749"/>
      <c r="HY32" s="749"/>
      <c r="HZ32" s="749"/>
      <c r="IA32" s="749"/>
      <c r="IB32" s="749"/>
      <c r="IC32" s="749"/>
      <c r="ID32" s="749"/>
      <c r="IE32" s="749"/>
      <c r="IF32" s="749"/>
      <c r="IG32" s="749"/>
      <c r="IH32" s="749"/>
      <c r="II32" s="749"/>
      <c r="IJ32" s="749"/>
      <c r="IK32" s="749"/>
      <c r="IL32" s="749"/>
      <c r="IM32" s="749"/>
      <c r="IN32" s="749"/>
      <c r="IO32" s="749"/>
      <c r="IP32" s="749"/>
      <c r="IQ32" s="749"/>
      <c r="IR32" s="749"/>
      <c r="IS32" s="749"/>
      <c r="IT32" s="749"/>
      <c r="IU32" s="749"/>
      <c r="IV32" s="749"/>
      <c r="IW32" s="749"/>
      <c r="IX32" s="749"/>
      <c r="IY32" s="749"/>
      <c r="IZ32" s="749"/>
      <c r="JA32" s="749"/>
      <c r="JB32" s="749"/>
      <c r="JC32" s="749"/>
      <c r="JD32" s="749"/>
      <c r="JE32" s="749"/>
      <c r="JF32" s="749"/>
      <c r="JG32" s="749"/>
      <c r="JH32" s="749"/>
      <c r="JI32" s="749"/>
      <c r="JJ32" s="749"/>
      <c r="JK32" s="749"/>
      <c r="JL32" s="749"/>
      <c r="JM32" s="749"/>
      <c r="JN32" s="749"/>
      <c r="JO32" s="749"/>
      <c r="JP32" s="749"/>
      <c r="JQ32" s="749"/>
      <c r="JR32" s="749"/>
      <c r="JS32" s="749"/>
      <c r="JT32" s="749"/>
      <c r="JU32" s="734"/>
      <c r="JV32" s="749"/>
      <c r="JW32" s="749"/>
      <c r="JX32" s="749"/>
      <c r="JY32" s="749"/>
      <c r="JZ32" s="749"/>
      <c r="KA32" s="749"/>
      <c r="KB32" s="749"/>
      <c r="KC32" s="749"/>
      <c r="KD32" s="749"/>
      <c r="KE32" s="749"/>
      <c r="KF32" s="749"/>
      <c r="KG32" s="749"/>
      <c r="KH32" s="749"/>
      <c r="KI32" s="749"/>
      <c r="KJ32" s="749"/>
      <c r="KK32" s="749"/>
      <c r="KL32" s="749"/>
      <c r="KM32" s="749"/>
      <c r="KN32" s="749"/>
      <c r="KO32" s="749"/>
      <c r="KP32" s="749"/>
      <c r="KQ32" s="749"/>
      <c r="KR32" s="749"/>
      <c r="KS32" s="749"/>
      <c r="KT32" s="749"/>
      <c r="KU32" s="749"/>
      <c r="KV32" s="749"/>
      <c r="KW32" s="749"/>
      <c r="KX32" s="749"/>
      <c r="KY32" s="749"/>
      <c r="KZ32" s="749"/>
      <c r="LA32" s="749"/>
      <c r="LB32" s="749"/>
      <c r="LC32" s="749"/>
      <c r="LD32" s="749"/>
      <c r="LE32" s="749"/>
      <c r="LF32" s="749"/>
      <c r="LG32" s="749"/>
      <c r="LH32" s="749"/>
      <c r="LI32" s="749"/>
      <c r="LJ32" s="749"/>
      <c r="LK32" s="749"/>
      <c r="LL32" s="749"/>
      <c r="LM32" s="749"/>
      <c r="LN32" s="749"/>
      <c r="LO32" s="749"/>
      <c r="LP32" s="749"/>
      <c r="LQ32" s="749"/>
      <c r="LR32" s="749"/>
      <c r="LS32" s="749"/>
      <c r="LT32" s="749"/>
      <c r="LU32" s="749"/>
      <c r="LV32" s="749"/>
      <c r="LW32" s="749"/>
      <c r="LX32" s="749"/>
      <c r="LY32" s="749"/>
      <c r="LZ32" s="749"/>
      <c r="MA32" s="749"/>
      <c r="MB32" s="749"/>
      <c r="MC32" s="749"/>
      <c r="MD32" s="749"/>
      <c r="ME32" s="749"/>
      <c r="MF32" s="749"/>
      <c r="MG32" s="749"/>
      <c r="MH32" s="749"/>
      <c r="MI32" s="749"/>
      <c r="MJ32" s="749"/>
      <c r="MK32" s="749"/>
      <c r="ML32" s="749"/>
      <c r="MM32" s="749"/>
      <c r="MN32" s="749"/>
      <c r="MO32" s="749"/>
      <c r="MP32" s="749"/>
      <c r="MQ32" s="749"/>
      <c r="MR32" s="749"/>
      <c r="MS32" s="749"/>
      <c r="MT32" s="749"/>
      <c r="MU32" s="749"/>
      <c r="MV32" s="749"/>
      <c r="MW32" s="749"/>
      <c r="MX32" s="749"/>
      <c r="MY32" s="749"/>
      <c r="MZ32" s="749"/>
      <c r="NA32" s="749"/>
      <c r="NB32" s="749"/>
      <c r="NC32" s="749"/>
      <c r="ND32" s="749"/>
      <c r="NE32" s="749"/>
      <c r="NF32" s="749"/>
      <c r="NG32" s="749"/>
      <c r="NH32" s="749"/>
      <c r="NI32" s="749"/>
      <c r="NJ32" s="749"/>
      <c r="NK32" s="749"/>
      <c r="NL32" s="749"/>
      <c r="NM32" s="749"/>
      <c r="NN32" s="749"/>
      <c r="NO32" s="749"/>
      <c r="NP32" s="749"/>
      <c r="NQ32" s="749"/>
      <c r="NR32" s="749"/>
      <c r="NS32" s="749"/>
      <c r="NT32" s="749"/>
      <c r="NU32" s="749"/>
      <c r="NV32" s="749"/>
      <c r="NW32" s="749"/>
      <c r="NX32" s="749"/>
      <c r="NY32" s="749"/>
      <c r="NZ32" s="749"/>
      <c r="OA32" s="734"/>
      <c r="OB32" s="749"/>
      <c r="OC32" s="749"/>
      <c r="OD32" s="749"/>
      <c r="OE32" s="749"/>
      <c r="OF32" s="749"/>
      <c r="OG32" s="749"/>
      <c r="OH32" s="749"/>
      <c r="OI32" s="749"/>
      <c r="OJ32" s="749"/>
      <c r="OK32" s="749"/>
      <c r="OL32" s="749"/>
      <c r="OM32" s="749"/>
      <c r="ON32" s="749"/>
      <c r="OO32" s="749"/>
      <c r="OP32" s="749"/>
      <c r="OQ32" s="749"/>
      <c r="OR32" s="749"/>
      <c r="OS32" s="749"/>
      <c r="OT32" s="749"/>
      <c r="OU32" s="749"/>
      <c r="OV32" s="749"/>
      <c r="OW32" s="749"/>
      <c r="OX32" s="749"/>
      <c r="OY32" s="749"/>
      <c r="OZ32" s="749"/>
      <c r="PA32" s="749"/>
      <c r="PB32" s="749"/>
      <c r="PC32" s="749"/>
      <c r="PD32" s="749"/>
      <c r="PE32" s="749"/>
      <c r="PF32" s="749"/>
      <c r="PG32" s="749"/>
      <c r="PH32" s="749"/>
      <c r="PI32" s="749"/>
      <c r="PJ32" s="749"/>
      <c r="PK32" s="749"/>
      <c r="PL32" s="749"/>
      <c r="PM32" s="749"/>
      <c r="PN32" s="749"/>
      <c r="PO32" s="749"/>
      <c r="PP32" s="749"/>
      <c r="PQ32" s="749"/>
      <c r="PR32" s="749"/>
      <c r="PS32" s="749"/>
      <c r="PT32" s="749"/>
      <c r="PU32" s="749"/>
      <c r="PV32" s="749"/>
      <c r="PW32" s="749"/>
      <c r="PX32" s="749"/>
      <c r="PY32" s="749"/>
      <c r="PZ32" s="749"/>
      <c r="QA32" s="749"/>
      <c r="QB32" s="749"/>
      <c r="QC32" s="749"/>
      <c r="QD32" s="749"/>
      <c r="QE32" s="749"/>
      <c r="QF32" s="749"/>
      <c r="QG32" s="749"/>
      <c r="QH32" s="749"/>
      <c r="QI32" s="749"/>
      <c r="QJ32" s="749"/>
      <c r="QK32" s="749"/>
      <c r="QL32" s="749"/>
      <c r="QM32" s="749"/>
      <c r="QN32" s="749"/>
      <c r="QO32" s="749"/>
      <c r="QP32" s="749"/>
      <c r="QQ32" s="749"/>
      <c r="QR32" s="749"/>
      <c r="QS32" s="749"/>
      <c r="QT32" s="749"/>
      <c r="QU32" s="749"/>
      <c r="QV32" s="749"/>
      <c r="QW32" s="749"/>
      <c r="QX32" s="749"/>
      <c r="QY32" s="749"/>
      <c r="QZ32" s="749"/>
      <c r="RA32" s="749"/>
      <c r="RB32" s="749"/>
      <c r="RC32" s="749"/>
      <c r="RD32" s="749"/>
      <c r="RE32" s="749"/>
      <c r="RF32" s="749"/>
      <c r="RG32" s="749"/>
      <c r="RH32" s="749"/>
      <c r="RI32" s="749"/>
      <c r="RJ32" s="749"/>
      <c r="RK32" s="749"/>
      <c r="RL32" s="749"/>
      <c r="RM32" s="749"/>
      <c r="RN32" s="749"/>
      <c r="RO32" s="749"/>
      <c r="RP32" s="749"/>
      <c r="RQ32" s="749"/>
      <c r="RR32" s="749"/>
      <c r="RS32" s="749"/>
      <c r="RT32" s="749"/>
      <c r="RU32" s="749"/>
      <c r="RV32" s="749"/>
      <c r="RW32" s="749"/>
      <c r="RX32" s="749"/>
      <c r="RY32" s="749"/>
      <c r="RZ32" s="749"/>
      <c r="SA32" s="749"/>
      <c r="SB32" s="749"/>
      <c r="SC32" s="749"/>
      <c r="SD32" s="749"/>
      <c r="SE32" s="749"/>
      <c r="SF32" s="749"/>
      <c r="SG32" s="734"/>
    </row>
    <row r="33" spans="2:501" ht="6.95" customHeight="1" thickBot="1" x14ac:dyDescent="0.2">
      <c r="B33" s="918"/>
      <c r="C33" s="919"/>
      <c r="D33" s="919"/>
      <c r="E33" s="919"/>
      <c r="F33" s="919"/>
      <c r="G33" s="919"/>
      <c r="H33" s="919"/>
      <c r="I33" s="919"/>
      <c r="J33" s="919"/>
      <c r="K33" s="919"/>
      <c r="L33" s="1282"/>
      <c r="M33" s="1282"/>
      <c r="N33" s="1282"/>
      <c r="O33" s="1282"/>
      <c r="P33" s="1282"/>
      <c r="Q33" s="1282"/>
      <c r="R33" s="1282"/>
      <c r="S33" s="1282"/>
      <c r="T33" s="1282"/>
      <c r="U33" s="1283"/>
      <c r="V33" s="907"/>
      <c r="BC33" s="1184"/>
      <c r="BD33" s="2"/>
      <c r="BE33" s="918"/>
      <c r="BF33" s="919"/>
      <c r="BG33" s="919"/>
      <c r="BH33" s="919"/>
      <c r="BI33" s="919"/>
      <c r="BJ33" s="919"/>
      <c r="BK33" s="1289" t="s">
        <v>9262</v>
      </c>
      <c r="BL33" s="1289"/>
      <c r="BM33" s="1289"/>
      <c r="BN33" s="1289"/>
      <c r="BO33" s="1289"/>
      <c r="BP33" s="1222"/>
      <c r="BQ33" s="1242"/>
      <c r="BR33" s="1242"/>
      <c r="BS33" s="1242"/>
      <c r="BT33" s="692" t="s">
        <v>21</v>
      </c>
      <c r="BU33" s="692"/>
      <c r="BV33" s="692"/>
      <c r="BW33" s="1240"/>
      <c r="BX33" s="1240"/>
      <c r="BY33" s="1240"/>
      <c r="BZ33" s="1240"/>
      <c r="CA33" s="1286" t="s">
        <v>22</v>
      </c>
      <c r="CB33" s="1286"/>
      <c r="CC33" s="1240"/>
      <c r="CD33" s="1240"/>
      <c r="CE33" s="1240"/>
      <c r="CF33" s="1240"/>
      <c r="CG33" s="1287" t="s">
        <v>24</v>
      </c>
      <c r="CH33" s="1287"/>
      <c r="CI33" s="1287"/>
      <c r="CJ33" s="1287"/>
      <c r="CK33" s="1288"/>
      <c r="CM33" s="1294"/>
      <c r="CN33" s="1291"/>
      <c r="CO33" s="1291"/>
      <c r="CP33" s="1291"/>
      <c r="CQ33" s="1291"/>
      <c r="CR33" s="1291"/>
      <c r="CS33" s="1291"/>
      <c r="CT33" s="1291"/>
      <c r="CU33" s="1291"/>
      <c r="CV33" s="1291"/>
      <c r="CW33" s="1292"/>
      <c r="CX33" s="1232"/>
      <c r="CY33" s="1233"/>
      <c r="CZ33" s="1233"/>
      <c r="DA33" s="1233"/>
      <c r="DB33" s="1233"/>
      <c r="DC33" s="1233"/>
      <c r="DD33" s="1233"/>
      <c r="DE33" s="1233"/>
      <c r="DF33" s="1233"/>
      <c r="DG33" s="1233"/>
      <c r="DH33" s="1233"/>
      <c r="DI33" s="1233"/>
      <c r="DJ33" s="1233"/>
      <c r="DK33" s="1233"/>
      <c r="DL33" s="1233"/>
      <c r="DM33" s="1233"/>
      <c r="DN33" s="1233"/>
      <c r="DO33" s="1233"/>
      <c r="DP33" s="1233"/>
      <c r="DQ33" s="1233"/>
      <c r="DR33" s="1233"/>
      <c r="DS33" s="1233"/>
      <c r="DT33" s="1233"/>
      <c r="DU33" s="1233"/>
      <c r="DV33" s="1234"/>
      <c r="DX33" s="1157"/>
      <c r="DY33" s="1157"/>
      <c r="DZ33" s="1157"/>
      <c r="EA33" s="1157"/>
      <c r="EB33" s="1157"/>
      <c r="EC33" s="1157"/>
      <c r="ED33" s="1157"/>
      <c r="EE33" s="1157"/>
      <c r="EF33" s="1157"/>
      <c r="EG33" s="1157"/>
      <c r="EH33" s="1157"/>
      <c r="EI33" s="1157"/>
      <c r="EJ33" s="1157"/>
      <c r="EK33" s="1157"/>
      <c r="EL33" s="1157"/>
      <c r="EM33" s="1157"/>
      <c r="EN33" s="1157"/>
      <c r="EO33" s="1157"/>
      <c r="EP33" s="1157"/>
      <c r="EQ33" s="1157"/>
      <c r="ER33" s="1157"/>
      <c r="ES33" s="1157"/>
      <c r="ET33" s="1157"/>
      <c r="EU33" s="1157"/>
      <c r="EV33" s="1157"/>
      <c r="EW33" s="1157"/>
      <c r="EX33" s="1157"/>
      <c r="EY33" s="1157"/>
      <c r="EZ33" s="1157"/>
      <c r="FA33" s="1157"/>
      <c r="FB33" s="1157"/>
      <c r="FC33" s="1157"/>
      <c r="FD33" s="1157"/>
      <c r="FE33" s="1157"/>
      <c r="FF33" s="1157"/>
      <c r="FG33" s="1157"/>
      <c r="FH33" s="1157"/>
      <c r="FI33" s="1157"/>
      <c r="FJ33" s="1157"/>
      <c r="FK33" s="1157"/>
      <c r="FL33" s="1157"/>
      <c r="FM33" s="1157"/>
      <c r="FN33" s="1157"/>
      <c r="FO33" s="734"/>
      <c r="FP33" s="749"/>
      <c r="FQ33" s="749"/>
      <c r="FR33" s="749"/>
      <c r="FS33" s="749"/>
      <c r="FT33" s="749"/>
      <c r="FU33" s="749"/>
      <c r="FV33" s="749"/>
      <c r="FW33" s="749"/>
      <c r="FX33" s="749"/>
      <c r="FY33" s="749"/>
      <c r="FZ33" s="749"/>
      <c r="GA33" s="749"/>
      <c r="GB33" s="749"/>
      <c r="GC33" s="749"/>
      <c r="GD33" s="749"/>
      <c r="GE33" s="749"/>
      <c r="GF33" s="749"/>
      <c r="GG33" s="749"/>
      <c r="GH33" s="749"/>
      <c r="GI33" s="749"/>
      <c r="GJ33" s="749"/>
      <c r="GK33" s="749"/>
      <c r="GL33" s="749"/>
      <c r="GM33" s="749"/>
      <c r="GN33" s="749"/>
      <c r="GO33" s="749"/>
      <c r="GP33" s="749"/>
      <c r="GQ33" s="749"/>
      <c r="GR33" s="749"/>
      <c r="GS33" s="749"/>
      <c r="GT33" s="749"/>
      <c r="GU33" s="749"/>
      <c r="GV33" s="749"/>
      <c r="GW33" s="749"/>
      <c r="GX33" s="749"/>
      <c r="GY33" s="749"/>
      <c r="GZ33" s="749"/>
      <c r="HA33" s="749"/>
      <c r="HB33" s="749"/>
      <c r="HC33" s="749"/>
      <c r="HD33" s="749"/>
      <c r="HE33" s="749"/>
      <c r="HF33" s="749"/>
      <c r="HG33" s="749"/>
      <c r="HH33" s="749"/>
      <c r="HI33" s="749"/>
      <c r="HJ33" s="749"/>
      <c r="HK33" s="749"/>
      <c r="HL33" s="749"/>
      <c r="HM33" s="749"/>
      <c r="HN33" s="749"/>
      <c r="HO33" s="749"/>
      <c r="HP33" s="749"/>
      <c r="HQ33" s="749"/>
      <c r="HR33" s="749"/>
      <c r="HS33" s="749"/>
      <c r="HT33" s="749"/>
      <c r="HU33" s="749"/>
      <c r="HV33" s="749"/>
      <c r="HW33" s="749"/>
      <c r="HX33" s="749"/>
      <c r="HY33" s="749"/>
      <c r="HZ33" s="749"/>
      <c r="IA33" s="749"/>
      <c r="IB33" s="749"/>
      <c r="IC33" s="749"/>
      <c r="ID33" s="749"/>
      <c r="IE33" s="749"/>
      <c r="IF33" s="749"/>
      <c r="IG33" s="749"/>
      <c r="IH33" s="749"/>
      <c r="II33" s="749"/>
      <c r="IJ33" s="749"/>
      <c r="IK33" s="749"/>
      <c r="IL33" s="749"/>
      <c r="IM33" s="749"/>
      <c r="IN33" s="749"/>
      <c r="IO33" s="749"/>
      <c r="IP33" s="749"/>
      <c r="IQ33" s="749"/>
      <c r="IR33" s="749"/>
      <c r="IS33" s="749"/>
      <c r="IT33" s="749"/>
      <c r="IU33" s="749"/>
      <c r="IV33" s="749"/>
      <c r="IW33" s="749"/>
      <c r="IX33" s="749"/>
      <c r="IY33" s="749"/>
      <c r="IZ33" s="749"/>
      <c r="JA33" s="749"/>
      <c r="JB33" s="749"/>
      <c r="JC33" s="749"/>
      <c r="JD33" s="749"/>
      <c r="JE33" s="749"/>
      <c r="JF33" s="749"/>
      <c r="JG33" s="749"/>
      <c r="JH33" s="749"/>
      <c r="JI33" s="749"/>
      <c r="JJ33" s="749"/>
      <c r="JK33" s="749"/>
      <c r="JL33" s="749"/>
      <c r="JM33" s="749"/>
      <c r="JN33" s="749"/>
      <c r="JO33" s="749"/>
      <c r="JP33" s="749"/>
      <c r="JQ33" s="749"/>
      <c r="JR33" s="749"/>
      <c r="JS33" s="749"/>
      <c r="JT33" s="749"/>
      <c r="JU33" s="734"/>
      <c r="JV33" s="749"/>
      <c r="JW33" s="749"/>
      <c r="JX33" s="749"/>
      <c r="JY33" s="749"/>
      <c r="JZ33" s="749"/>
      <c r="KA33" s="749"/>
      <c r="KB33" s="749"/>
      <c r="KC33" s="749"/>
      <c r="KD33" s="749"/>
      <c r="KE33" s="749"/>
      <c r="KF33" s="749"/>
      <c r="KG33" s="749"/>
      <c r="KH33" s="749"/>
      <c r="KI33" s="749"/>
      <c r="KJ33" s="749"/>
      <c r="KK33" s="749"/>
      <c r="KL33" s="749"/>
      <c r="KM33" s="749"/>
      <c r="KN33" s="749"/>
      <c r="KO33" s="749"/>
      <c r="KP33" s="749"/>
      <c r="KQ33" s="749"/>
      <c r="KR33" s="749"/>
      <c r="KS33" s="749"/>
      <c r="KT33" s="749"/>
      <c r="KU33" s="749"/>
      <c r="KV33" s="749"/>
      <c r="KW33" s="749"/>
      <c r="KX33" s="749"/>
      <c r="KY33" s="749"/>
      <c r="KZ33" s="749"/>
      <c r="LA33" s="749"/>
      <c r="LB33" s="749"/>
      <c r="LC33" s="749"/>
      <c r="LD33" s="749"/>
      <c r="LE33" s="749"/>
      <c r="LF33" s="749"/>
      <c r="LG33" s="749"/>
      <c r="LH33" s="749"/>
      <c r="LI33" s="749"/>
      <c r="LJ33" s="749"/>
      <c r="LK33" s="749"/>
      <c r="LL33" s="749"/>
      <c r="LM33" s="749"/>
      <c r="LN33" s="749"/>
      <c r="LO33" s="749"/>
      <c r="LP33" s="749"/>
      <c r="LQ33" s="749"/>
      <c r="LR33" s="749"/>
      <c r="LS33" s="749"/>
      <c r="LT33" s="749"/>
      <c r="LU33" s="749"/>
      <c r="LV33" s="749"/>
      <c r="LW33" s="749"/>
      <c r="LX33" s="749"/>
      <c r="LY33" s="749"/>
      <c r="LZ33" s="749"/>
      <c r="MA33" s="749"/>
      <c r="MB33" s="749"/>
      <c r="MC33" s="749"/>
      <c r="MD33" s="749"/>
      <c r="ME33" s="749"/>
      <c r="MF33" s="749"/>
      <c r="MG33" s="749"/>
      <c r="MH33" s="749"/>
      <c r="MI33" s="749"/>
      <c r="MJ33" s="749"/>
      <c r="MK33" s="749"/>
      <c r="ML33" s="749"/>
      <c r="MM33" s="749"/>
      <c r="MN33" s="749"/>
      <c r="MO33" s="749"/>
      <c r="MP33" s="749"/>
      <c r="MQ33" s="749"/>
      <c r="MR33" s="749"/>
      <c r="MS33" s="749"/>
      <c r="MT33" s="749"/>
      <c r="MU33" s="749"/>
      <c r="MV33" s="749"/>
      <c r="MW33" s="749"/>
      <c r="MX33" s="749"/>
      <c r="MY33" s="749"/>
      <c r="MZ33" s="749"/>
      <c r="NA33" s="749"/>
      <c r="NB33" s="749"/>
      <c r="NC33" s="749"/>
      <c r="ND33" s="749"/>
      <c r="NE33" s="749"/>
      <c r="NF33" s="749"/>
      <c r="NG33" s="749"/>
      <c r="NH33" s="749"/>
      <c r="NI33" s="749"/>
      <c r="NJ33" s="749"/>
      <c r="NK33" s="749"/>
      <c r="NL33" s="749"/>
      <c r="NM33" s="749"/>
      <c r="NN33" s="749"/>
      <c r="NO33" s="749"/>
      <c r="NP33" s="749"/>
      <c r="NQ33" s="749"/>
      <c r="NR33" s="749"/>
      <c r="NS33" s="749"/>
      <c r="NT33" s="749"/>
      <c r="NU33" s="749"/>
      <c r="NV33" s="749"/>
      <c r="NW33" s="749"/>
      <c r="NX33" s="749"/>
      <c r="NY33" s="749"/>
      <c r="NZ33" s="749"/>
      <c r="OA33" s="734"/>
      <c r="OB33" s="749"/>
      <c r="OC33" s="749"/>
      <c r="OD33" s="749"/>
      <c r="OE33" s="749"/>
      <c r="OF33" s="749"/>
      <c r="OG33" s="749"/>
      <c r="OH33" s="749"/>
      <c r="OI33" s="749"/>
      <c r="OJ33" s="749"/>
      <c r="OK33" s="749"/>
      <c r="OL33" s="749"/>
      <c r="OM33" s="749"/>
      <c r="ON33" s="749"/>
      <c r="OO33" s="749"/>
      <c r="OP33" s="749"/>
      <c r="OQ33" s="749"/>
      <c r="OR33" s="749"/>
      <c r="OS33" s="749"/>
      <c r="OT33" s="749"/>
      <c r="OU33" s="749"/>
      <c r="OV33" s="749"/>
      <c r="OW33" s="749"/>
      <c r="OX33" s="749"/>
      <c r="OY33" s="749"/>
      <c r="OZ33" s="749"/>
      <c r="PA33" s="749"/>
      <c r="PB33" s="749"/>
      <c r="PC33" s="749"/>
      <c r="PD33" s="749"/>
      <c r="PE33" s="749"/>
      <c r="PF33" s="749"/>
      <c r="PG33" s="749"/>
      <c r="PH33" s="749"/>
      <c r="PI33" s="749"/>
      <c r="PJ33" s="749"/>
      <c r="PK33" s="749"/>
      <c r="PL33" s="749"/>
      <c r="PM33" s="749"/>
      <c r="PN33" s="749"/>
      <c r="PO33" s="749"/>
      <c r="PP33" s="749"/>
      <c r="PQ33" s="749"/>
      <c r="PR33" s="749"/>
      <c r="PS33" s="749"/>
      <c r="PT33" s="749"/>
      <c r="PU33" s="749"/>
      <c r="PV33" s="749"/>
      <c r="PW33" s="749"/>
      <c r="PX33" s="749"/>
      <c r="PY33" s="749"/>
      <c r="PZ33" s="749"/>
      <c r="QA33" s="749"/>
      <c r="QB33" s="749"/>
      <c r="QC33" s="749"/>
      <c r="QD33" s="749"/>
      <c r="QE33" s="749"/>
      <c r="QF33" s="749"/>
      <c r="QG33" s="749"/>
      <c r="QH33" s="749"/>
      <c r="QI33" s="749"/>
      <c r="QJ33" s="749"/>
      <c r="QK33" s="749"/>
      <c r="QL33" s="749"/>
      <c r="QM33" s="749"/>
      <c r="QN33" s="749"/>
      <c r="QO33" s="749"/>
      <c r="QP33" s="749"/>
      <c r="QQ33" s="749"/>
      <c r="QR33" s="749"/>
      <c r="QS33" s="749"/>
      <c r="QT33" s="749"/>
      <c r="QU33" s="749"/>
      <c r="QV33" s="749"/>
      <c r="QW33" s="749"/>
      <c r="QX33" s="749"/>
      <c r="QY33" s="749"/>
      <c r="QZ33" s="749"/>
      <c r="RA33" s="749"/>
      <c r="RB33" s="749"/>
      <c r="RC33" s="749"/>
      <c r="RD33" s="749"/>
      <c r="RE33" s="749"/>
      <c r="RF33" s="749"/>
      <c r="RG33" s="749"/>
      <c r="RH33" s="749"/>
      <c r="RI33" s="749"/>
      <c r="RJ33" s="749"/>
      <c r="RK33" s="749"/>
      <c r="RL33" s="749"/>
      <c r="RM33" s="749"/>
      <c r="RN33" s="749"/>
      <c r="RO33" s="749"/>
      <c r="RP33" s="749"/>
      <c r="RQ33" s="749"/>
      <c r="RR33" s="749"/>
      <c r="RS33" s="749"/>
      <c r="RT33" s="749"/>
      <c r="RU33" s="749"/>
      <c r="RV33" s="749"/>
      <c r="RW33" s="749"/>
      <c r="RX33" s="749"/>
      <c r="RY33" s="749"/>
      <c r="RZ33" s="749"/>
      <c r="SA33" s="749"/>
      <c r="SB33" s="749"/>
      <c r="SC33" s="749"/>
      <c r="SD33" s="749"/>
      <c r="SE33" s="749"/>
      <c r="SF33" s="749"/>
      <c r="SG33" s="734"/>
    </row>
    <row r="34" spans="2:501" ht="6.95" customHeight="1" thickBot="1" x14ac:dyDescent="0.2">
      <c r="B34" s="918"/>
      <c r="C34" s="919"/>
      <c r="D34" s="919"/>
      <c r="E34" s="919"/>
      <c r="F34" s="919"/>
      <c r="G34" s="919"/>
      <c r="H34" s="919"/>
      <c r="I34" s="919"/>
      <c r="J34" s="919"/>
      <c r="K34" s="919"/>
      <c r="L34" s="1282"/>
      <c r="M34" s="1282"/>
      <c r="N34" s="1282"/>
      <c r="O34" s="1282"/>
      <c r="P34" s="1282"/>
      <c r="Q34" s="1282"/>
      <c r="R34" s="1282"/>
      <c r="S34" s="1282"/>
      <c r="T34" s="1282"/>
      <c r="U34" s="1283"/>
      <c r="V34" s="907"/>
      <c r="BC34" s="1184"/>
      <c r="BD34" s="2"/>
      <c r="BE34" s="918"/>
      <c r="BF34" s="919"/>
      <c r="BG34" s="919"/>
      <c r="BH34" s="919"/>
      <c r="BI34" s="919"/>
      <c r="BJ34" s="919"/>
      <c r="BK34" s="1289"/>
      <c r="BL34" s="1289"/>
      <c r="BM34" s="1289"/>
      <c r="BN34" s="1289"/>
      <c r="BO34" s="1289"/>
      <c r="BP34" s="1243"/>
      <c r="BQ34" s="1244"/>
      <c r="BR34" s="1244"/>
      <c r="BS34" s="1244"/>
      <c r="BT34" s="961"/>
      <c r="BU34" s="961"/>
      <c r="BV34" s="961"/>
      <c r="BW34" s="1240"/>
      <c r="BX34" s="1240"/>
      <c r="BY34" s="1240"/>
      <c r="BZ34" s="1240"/>
      <c r="CA34" s="1286"/>
      <c r="CB34" s="1286"/>
      <c r="CC34" s="1240"/>
      <c r="CD34" s="1240"/>
      <c r="CE34" s="1240"/>
      <c r="CF34" s="1240"/>
      <c r="CG34" s="1287"/>
      <c r="CH34" s="1287"/>
      <c r="CI34" s="1287"/>
      <c r="CJ34" s="1287"/>
      <c r="CK34" s="1288"/>
      <c r="CM34" s="1294"/>
      <c r="CN34" s="1291"/>
      <c r="CO34" s="1291"/>
      <c r="CP34" s="1291"/>
      <c r="CQ34" s="1291"/>
      <c r="CR34" s="1291"/>
      <c r="CS34" s="1291"/>
      <c r="CT34" s="1291"/>
      <c r="CU34" s="1291"/>
      <c r="CV34" s="1291"/>
      <c r="CW34" s="1292"/>
      <c r="CX34" s="1232"/>
      <c r="CY34" s="1233"/>
      <c r="CZ34" s="1233"/>
      <c r="DA34" s="1233"/>
      <c r="DB34" s="1233"/>
      <c r="DC34" s="1233"/>
      <c r="DD34" s="1233"/>
      <c r="DE34" s="1233"/>
      <c r="DF34" s="1233"/>
      <c r="DG34" s="1233"/>
      <c r="DH34" s="1233"/>
      <c r="DI34" s="1233"/>
      <c r="DJ34" s="1233"/>
      <c r="DK34" s="1233"/>
      <c r="DL34" s="1233"/>
      <c r="DM34" s="1233"/>
      <c r="DN34" s="1233"/>
      <c r="DO34" s="1233"/>
      <c r="DP34" s="1233"/>
      <c r="DQ34" s="1233"/>
      <c r="DR34" s="1233"/>
      <c r="DS34" s="1233"/>
      <c r="DT34" s="1233"/>
      <c r="DU34" s="1233"/>
      <c r="DV34" s="1234"/>
      <c r="DX34" s="1157"/>
      <c r="DY34" s="1157"/>
      <c r="DZ34" s="1157"/>
      <c r="EA34" s="1157"/>
      <c r="EB34" s="1157"/>
      <c r="EC34" s="1157"/>
      <c r="ED34" s="1157"/>
      <c r="EE34" s="1157"/>
      <c r="EF34" s="1157"/>
      <c r="EG34" s="1157"/>
      <c r="EH34" s="1157"/>
      <c r="EI34" s="1157"/>
      <c r="EJ34" s="1157"/>
      <c r="EK34" s="1157"/>
      <c r="EL34" s="1157"/>
      <c r="EM34" s="1157"/>
      <c r="EN34" s="1157"/>
      <c r="EO34" s="1157"/>
      <c r="EP34" s="1157"/>
      <c r="EQ34" s="1157"/>
      <c r="ER34" s="1157"/>
      <c r="ES34" s="1157"/>
      <c r="ET34" s="1157"/>
      <c r="EU34" s="1157"/>
      <c r="EV34" s="1157"/>
      <c r="EW34" s="1157"/>
      <c r="EX34" s="1157"/>
      <c r="EY34" s="1157"/>
      <c r="EZ34" s="1157"/>
      <c r="FA34" s="1157"/>
      <c r="FB34" s="1157"/>
      <c r="FC34" s="1157"/>
      <c r="FD34" s="1157"/>
      <c r="FE34" s="1157"/>
      <c r="FF34" s="1157"/>
      <c r="FG34" s="1157"/>
      <c r="FH34" s="1157"/>
      <c r="FI34" s="1157"/>
      <c r="FJ34" s="1157"/>
      <c r="FK34" s="1157"/>
      <c r="FL34" s="1157"/>
      <c r="FM34" s="1157"/>
      <c r="FN34" s="1157"/>
      <c r="FO34" s="734"/>
      <c r="FP34" s="749"/>
      <c r="FQ34" s="749"/>
      <c r="FR34" s="749"/>
      <c r="FS34" s="749"/>
      <c r="FT34" s="749"/>
      <c r="FU34" s="749"/>
      <c r="FV34" s="749"/>
      <c r="FW34" s="749"/>
      <c r="FX34" s="749"/>
      <c r="FY34" s="749"/>
      <c r="FZ34" s="749"/>
      <c r="GA34" s="749"/>
      <c r="GB34" s="749"/>
      <c r="GC34" s="749"/>
      <c r="GD34" s="749"/>
      <c r="GE34" s="749"/>
      <c r="GF34" s="749"/>
      <c r="GG34" s="749"/>
      <c r="GH34" s="749"/>
      <c r="GI34" s="749"/>
      <c r="GJ34" s="749"/>
      <c r="GK34" s="749"/>
      <c r="GL34" s="749"/>
      <c r="GM34" s="749"/>
      <c r="GN34" s="749"/>
      <c r="GO34" s="749"/>
      <c r="GP34" s="749"/>
      <c r="GQ34" s="749"/>
      <c r="GR34" s="749"/>
      <c r="GS34" s="749"/>
      <c r="GT34" s="749"/>
      <c r="GU34" s="749"/>
      <c r="GV34" s="749"/>
      <c r="GW34" s="749"/>
      <c r="GX34" s="749"/>
      <c r="GY34" s="749"/>
      <c r="GZ34" s="749"/>
      <c r="HA34" s="749"/>
      <c r="HB34" s="749"/>
      <c r="HC34" s="749"/>
      <c r="HD34" s="749"/>
      <c r="HE34" s="749"/>
      <c r="HF34" s="749"/>
      <c r="HG34" s="749"/>
      <c r="HH34" s="749"/>
      <c r="HI34" s="749"/>
      <c r="HJ34" s="749"/>
      <c r="HK34" s="749"/>
      <c r="HL34" s="749"/>
      <c r="HM34" s="749"/>
      <c r="HN34" s="749"/>
      <c r="HO34" s="749"/>
      <c r="HP34" s="749"/>
      <c r="HQ34" s="749"/>
      <c r="HR34" s="749"/>
      <c r="HS34" s="749"/>
      <c r="HT34" s="749"/>
      <c r="HU34" s="749"/>
      <c r="HV34" s="749"/>
      <c r="HW34" s="749"/>
      <c r="HX34" s="749"/>
      <c r="HY34" s="749"/>
      <c r="HZ34" s="749"/>
      <c r="IA34" s="749"/>
      <c r="IB34" s="749"/>
      <c r="IC34" s="749"/>
      <c r="ID34" s="749"/>
      <c r="IE34" s="749"/>
      <c r="IF34" s="749"/>
      <c r="IG34" s="749"/>
      <c r="IH34" s="749"/>
      <c r="II34" s="749"/>
      <c r="IJ34" s="749"/>
      <c r="IK34" s="749"/>
      <c r="IL34" s="749"/>
      <c r="IM34" s="749"/>
      <c r="IN34" s="749"/>
      <c r="IO34" s="749"/>
      <c r="IP34" s="749"/>
      <c r="IQ34" s="749"/>
      <c r="IR34" s="749"/>
      <c r="IS34" s="749"/>
      <c r="IT34" s="749"/>
      <c r="IU34" s="749"/>
      <c r="IV34" s="749"/>
      <c r="IW34" s="749"/>
      <c r="IX34" s="749"/>
      <c r="IY34" s="749"/>
      <c r="IZ34" s="749"/>
      <c r="JA34" s="749"/>
      <c r="JB34" s="749"/>
      <c r="JC34" s="749"/>
      <c r="JD34" s="749"/>
      <c r="JE34" s="749"/>
      <c r="JF34" s="749"/>
      <c r="JG34" s="749"/>
      <c r="JH34" s="749"/>
      <c r="JI34" s="749"/>
      <c r="JJ34" s="749"/>
      <c r="JK34" s="749"/>
      <c r="JL34" s="749"/>
      <c r="JM34" s="749"/>
      <c r="JN34" s="749"/>
      <c r="JO34" s="749"/>
      <c r="JP34" s="749"/>
      <c r="JQ34" s="749"/>
      <c r="JR34" s="749"/>
      <c r="JS34" s="749"/>
      <c r="JT34" s="749"/>
      <c r="JU34" s="734"/>
      <c r="JV34" s="749"/>
      <c r="JW34" s="749"/>
      <c r="JX34" s="749"/>
      <c r="JY34" s="749"/>
      <c r="JZ34" s="749"/>
      <c r="KA34" s="749"/>
      <c r="KB34" s="749"/>
      <c r="KC34" s="749"/>
      <c r="KD34" s="749"/>
      <c r="KE34" s="749"/>
      <c r="KF34" s="749"/>
      <c r="KG34" s="749"/>
      <c r="KH34" s="749"/>
      <c r="KI34" s="749"/>
      <c r="KJ34" s="749"/>
      <c r="KK34" s="749"/>
      <c r="KL34" s="749"/>
      <c r="KM34" s="749"/>
      <c r="KN34" s="749"/>
      <c r="KO34" s="749"/>
      <c r="KP34" s="749"/>
      <c r="KQ34" s="749"/>
      <c r="KR34" s="749"/>
      <c r="KS34" s="749"/>
      <c r="KT34" s="749"/>
      <c r="KU34" s="749"/>
      <c r="KV34" s="749"/>
      <c r="KW34" s="749"/>
      <c r="KX34" s="749"/>
      <c r="KY34" s="749"/>
      <c r="KZ34" s="749"/>
      <c r="LA34" s="749"/>
      <c r="LB34" s="749"/>
      <c r="LC34" s="749"/>
      <c r="LD34" s="749"/>
      <c r="LE34" s="749"/>
      <c r="LF34" s="749"/>
      <c r="LG34" s="749"/>
      <c r="LH34" s="749"/>
      <c r="LI34" s="749"/>
      <c r="LJ34" s="749"/>
      <c r="LK34" s="749"/>
      <c r="LL34" s="749"/>
      <c r="LM34" s="749"/>
      <c r="LN34" s="749"/>
      <c r="LO34" s="749"/>
      <c r="LP34" s="749"/>
      <c r="LQ34" s="749"/>
      <c r="LR34" s="749"/>
      <c r="LS34" s="749"/>
      <c r="LT34" s="749"/>
      <c r="LU34" s="749"/>
      <c r="LV34" s="749"/>
      <c r="LW34" s="749"/>
      <c r="LX34" s="749"/>
      <c r="LY34" s="749"/>
      <c r="LZ34" s="749"/>
      <c r="MA34" s="749"/>
      <c r="MB34" s="749"/>
      <c r="MC34" s="749"/>
      <c r="MD34" s="749"/>
      <c r="ME34" s="749"/>
      <c r="MF34" s="749"/>
      <c r="MG34" s="749"/>
      <c r="MH34" s="749"/>
      <c r="MI34" s="749"/>
      <c r="MJ34" s="749"/>
      <c r="MK34" s="749"/>
      <c r="ML34" s="749"/>
      <c r="MM34" s="749"/>
      <c r="MN34" s="749"/>
      <c r="MO34" s="749"/>
      <c r="MP34" s="749"/>
      <c r="MQ34" s="749"/>
      <c r="MR34" s="749"/>
      <c r="MS34" s="749"/>
      <c r="MT34" s="749"/>
      <c r="MU34" s="749"/>
      <c r="MV34" s="749"/>
      <c r="MW34" s="749"/>
      <c r="MX34" s="749"/>
      <c r="MY34" s="749"/>
      <c r="MZ34" s="749"/>
      <c r="NA34" s="749"/>
      <c r="NB34" s="749"/>
      <c r="NC34" s="749"/>
      <c r="ND34" s="749"/>
      <c r="NE34" s="749"/>
      <c r="NF34" s="749"/>
      <c r="NG34" s="749"/>
      <c r="NH34" s="749"/>
      <c r="NI34" s="749"/>
      <c r="NJ34" s="749"/>
      <c r="NK34" s="749"/>
      <c r="NL34" s="749"/>
      <c r="NM34" s="749"/>
      <c r="NN34" s="749"/>
      <c r="NO34" s="749"/>
      <c r="NP34" s="749"/>
      <c r="NQ34" s="749"/>
      <c r="NR34" s="749"/>
      <c r="NS34" s="749"/>
      <c r="NT34" s="749"/>
      <c r="NU34" s="749"/>
      <c r="NV34" s="749"/>
      <c r="NW34" s="749"/>
      <c r="NX34" s="749"/>
      <c r="NY34" s="749"/>
      <c r="NZ34" s="749"/>
      <c r="OA34" s="734"/>
      <c r="OB34" s="749"/>
      <c r="OC34" s="749"/>
      <c r="OD34" s="749"/>
      <c r="OE34" s="749"/>
      <c r="OF34" s="749"/>
      <c r="OG34" s="749"/>
      <c r="OH34" s="749"/>
      <c r="OI34" s="749"/>
      <c r="OJ34" s="749"/>
      <c r="OK34" s="749"/>
      <c r="OL34" s="749"/>
      <c r="OM34" s="749"/>
      <c r="ON34" s="749"/>
      <c r="OO34" s="749"/>
      <c r="OP34" s="749"/>
      <c r="OQ34" s="749"/>
      <c r="OR34" s="749"/>
      <c r="OS34" s="749"/>
      <c r="OT34" s="749"/>
      <c r="OU34" s="749"/>
      <c r="OV34" s="749"/>
      <c r="OW34" s="749"/>
      <c r="OX34" s="749"/>
      <c r="OY34" s="749"/>
      <c r="OZ34" s="749"/>
      <c r="PA34" s="749"/>
      <c r="PB34" s="749"/>
      <c r="PC34" s="749"/>
      <c r="PD34" s="749"/>
      <c r="PE34" s="749"/>
      <c r="PF34" s="749"/>
      <c r="PG34" s="749"/>
      <c r="PH34" s="749"/>
      <c r="PI34" s="749"/>
      <c r="PJ34" s="749"/>
      <c r="PK34" s="749"/>
      <c r="PL34" s="749"/>
      <c r="PM34" s="749"/>
      <c r="PN34" s="749"/>
      <c r="PO34" s="749"/>
      <c r="PP34" s="749"/>
      <c r="PQ34" s="749"/>
      <c r="PR34" s="749"/>
      <c r="PS34" s="749"/>
      <c r="PT34" s="749"/>
      <c r="PU34" s="749"/>
      <c r="PV34" s="749"/>
      <c r="PW34" s="749"/>
      <c r="PX34" s="749"/>
      <c r="PY34" s="749"/>
      <c r="PZ34" s="749"/>
      <c r="QA34" s="749"/>
      <c r="QB34" s="749"/>
      <c r="QC34" s="749"/>
      <c r="QD34" s="749"/>
      <c r="QE34" s="749"/>
      <c r="QF34" s="749"/>
      <c r="QG34" s="749"/>
      <c r="QH34" s="749"/>
      <c r="QI34" s="749"/>
      <c r="QJ34" s="749"/>
      <c r="QK34" s="749"/>
      <c r="QL34" s="749"/>
      <c r="QM34" s="749"/>
      <c r="QN34" s="749"/>
      <c r="QO34" s="749"/>
      <c r="QP34" s="749"/>
      <c r="QQ34" s="749"/>
      <c r="QR34" s="749"/>
      <c r="QS34" s="749"/>
      <c r="QT34" s="749"/>
      <c r="QU34" s="749"/>
      <c r="QV34" s="749"/>
      <c r="QW34" s="749"/>
      <c r="QX34" s="749"/>
      <c r="QY34" s="749"/>
      <c r="QZ34" s="749"/>
      <c r="RA34" s="749"/>
      <c r="RB34" s="749"/>
      <c r="RC34" s="749"/>
      <c r="RD34" s="749"/>
      <c r="RE34" s="749"/>
      <c r="RF34" s="749"/>
      <c r="RG34" s="749"/>
      <c r="RH34" s="749"/>
      <c r="RI34" s="749"/>
      <c r="RJ34" s="749"/>
      <c r="RK34" s="749"/>
      <c r="RL34" s="749"/>
      <c r="RM34" s="749"/>
      <c r="RN34" s="749"/>
      <c r="RO34" s="749"/>
      <c r="RP34" s="749"/>
      <c r="RQ34" s="749"/>
      <c r="RR34" s="749"/>
      <c r="RS34" s="749"/>
      <c r="RT34" s="749"/>
      <c r="RU34" s="749"/>
      <c r="RV34" s="749"/>
      <c r="RW34" s="749"/>
      <c r="RX34" s="749"/>
      <c r="RY34" s="749"/>
      <c r="RZ34" s="749"/>
      <c r="SA34" s="749"/>
      <c r="SB34" s="749"/>
      <c r="SC34" s="749"/>
      <c r="SD34" s="749"/>
      <c r="SE34" s="749"/>
      <c r="SF34" s="749"/>
      <c r="SG34" s="734"/>
    </row>
    <row r="35" spans="2:501" ht="6.95" customHeight="1" x14ac:dyDescent="0.15">
      <c r="B35" s="888"/>
      <c r="C35" s="889"/>
      <c r="D35" s="889"/>
      <c r="E35" s="889"/>
      <c r="F35" s="889"/>
      <c r="G35" s="889"/>
      <c r="H35" s="889"/>
      <c r="I35" s="889"/>
      <c r="J35" s="889"/>
      <c r="K35" s="889"/>
      <c r="L35" s="1284"/>
      <c r="M35" s="1284"/>
      <c r="N35" s="1284"/>
      <c r="O35" s="1284"/>
      <c r="P35" s="1284"/>
      <c r="Q35" s="1284"/>
      <c r="R35" s="1284"/>
      <c r="S35" s="1284"/>
      <c r="T35" s="1284"/>
      <c r="U35" s="1285"/>
      <c r="V35" s="1166"/>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185"/>
      <c r="BD35" s="2"/>
      <c r="BE35" s="888"/>
      <c r="BF35" s="889"/>
      <c r="BG35" s="889"/>
      <c r="BH35" s="889"/>
      <c r="BI35" s="889"/>
      <c r="BJ35" s="889"/>
      <c r="BK35" s="1241"/>
      <c r="BL35" s="1241"/>
      <c r="BM35" s="1241"/>
      <c r="BN35" s="1241"/>
      <c r="BO35" s="1241"/>
      <c r="BP35" s="1245"/>
      <c r="BQ35" s="1245"/>
      <c r="BR35" s="1245"/>
      <c r="BS35" s="1245"/>
      <c r="BT35" s="656"/>
      <c r="BU35" s="656"/>
      <c r="BV35" s="656"/>
      <c r="BW35" s="1186"/>
      <c r="BX35" s="1186"/>
      <c r="BY35" s="1186"/>
      <c r="BZ35" s="1186"/>
      <c r="CA35" s="1246"/>
      <c r="CB35" s="1246"/>
      <c r="CC35" s="1186"/>
      <c r="CD35" s="1186"/>
      <c r="CE35" s="1186"/>
      <c r="CF35" s="1186"/>
      <c r="CG35" s="1224"/>
      <c r="CH35" s="1224"/>
      <c r="CI35" s="1224"/>
      <c r="CJ35" s="1224"/>
      <c r="CK35" s="1038"/>
      <c r="CM35" s="1295"/>
      <c r="CN35" s="1296"/>
      <c r="CO35" s="1296"/>
      <c r="CP35" s="1296"/>
      <c r="CQ35" s="1296"/>
      <c r="CR35" s="1296"/>
      <c r="CS35" s="1296"/>
      <c r="CT35" s="1296"/>
      <c r="CU35" s="1296"/>
      <c r="CV35" s="1296"/>
      <c r="CW35" s="1297"/>
      <c r="CX35" s="1235"/>
      <c r="CY35" s="1236"/>
      <c r="CZ35" s="1236"/>
      <c r="DA35" s="1236"/>
      <c r="DB35" s="1236"/>
      <c r="DC35" s="1236"/>
      <c r="DD35" s="1236"/>
      <c r="DE35" s="1236"/>
      <c r="DF35" s="1236"/>
      <c r="DG35" s="1236"/>
      <c r="DH35" s="1236"/>
      <c r="DI35" s="1236"/>
      <c r="DJ35" s="1236"/>
      <c r="DK35" s="1236"/>
      <c r="DL35" s="1236"/>
      <c r="DM35" s="1236"/>
      <c r="DN35" s="1236"/>
      <c r="DO35" s="1236"/>
      <c r="DP35" s="1236"/>
      <c r="DQ35" s="1236"/>
      <c r="DR35" s="1236"/>
      <c r="DS35" s="1236"/>
      <c r="DT35" s="1236"/>
      <c r="DU35" s="1236"/>
      <c r="DV35" s="1237"/>
      <c r="DX35" s="1157"/>
      <c r="DY35" s="1157"/>
      <c r="DZ35" s="1157"/>
      <c r="EA35" s="1157"/>
      <c r="EB35" s="1157"/>
      <c r="EC35" s="1157"/>
      <c r="ED35" s="1157"/>
      <c r="EE35" s="1157"/>
      <c r="EF35" s="1157"/>
      <c r="EG35" s="1157"/>
      <c r="EH35" s="1157"/>
      <c r="EI35" s="1157"/>
      <c r="EJ35" s="1157"/>
      <c r="EK35" s="1157"/>
      <c r="EL35" s="1157"/>
      <c r="EM35" s="1157"/>
      <c r="EN35" s="1157"/>
      <c r="EO35" s="1157"/>
      <c r="EP35" s="1157"/>
      <c r="EQ35" s="1157"/>
      <c r="ER35" s="1157"/>
      <c r="ES35" s="1157"/>
      <c r="ET35" s="1157"/>
      <c r="EU35" s="1157"/>
      <c r="EV35" s="1157"/>
      <c r="EW35" s="1157"/>
      <c r="EX35" s="1157"/>
      <c r="EY35" s="1157"/>
      <c r="EZ35" s="1157"/>
      <c r="FA35" s="1157"/>
      <c r="FB35" s="1157"/>
      <c r="FC35" s="1157"/>
      <c r="FD35" s="1157"/>
      <c r="FE35" s="1157"/>
      <c r="FF35" s="1157"/>
      <c r="FG35" s="1157"/>
      <c r="FH35" s="1157"/>
      <c r="FI35" s="1157"/>
      <c r="FJ35" s="1157"/>
      <c r="FK35" s="1157"/>
      <c r="FL35" s="1157"/>
      <c r="FM35" s="1157"/>
      <c r="FN35" s="1157"/>
      <c r="FO35" s="734"/>
      <c r="FP35" s="749"/>
      <c r="FQ35" s="749"/>
      <c r="FR35" s="749"/>
      <c r="FS35" s="749"/>
      <c r="FT35" s="749"/>
      <c r="FU35" s="749"/>
      <c r="FV35" s="749"/>
      <c r="FW35" s="749"/>
      <c r="FX35" s="749"/>
      <c r="FY35" s="749"/>
      <c r="FZ35" s="749"/>
      <c r="GA35" s="749"/>
      <c r="GB35" s="749"/>
      <c r="GC35" s="749"/>
      <c r="GD35" s="749"/>
      <c r="GE35" s="749"/>
      <c r="GF35" s="749"/>
      <c r="GG35" s="749"/>
      <c r="GH35" s="749"/>
      <c r="GI35" s="749"/>
      <c r="GJ35" s="749"/>
      <c r="GK35" s="749"/>
      <c r="GL35" s="749"/>
      <c r="GM35" s="749"/>
      <c r="GN35" s="749"/>
      <c r="GO35" s="749"/>
      <c r="GP35" s="749"/>
      <c r="GQ35" s="749"/>
      <c r="GR35" s="749"/>
      <c r="GS35" s="749"/>
      <c r="GT35" s="749"/>
      <c r="GU35" s="749"/>
      <c r="GV35" s="749"/>
      <c r="GW35" s="749"/>
      <c r="GX35" s="749"/>
      <c r="GY35" s="749"/>
      <c r="GZ35" s="749"/>
      <c r="HA35" s="749"/>
      <c r="HB35" s="749"/>
      <c r="HC35" s="749"/>
      <c r="HD35" s="749"/>
      <c r="HE35" s="749"/>
      <c r="HF35" s="749"/>
      <c r="HG35" s="749"/>
      <c r="HH35" s="749"/>
      <c r="HI35" s="749"/>
      <c r="HJ35" s="749"/>
      <c r="HK35" s="749"/>
      <c r="HL35" s="749"/>
      <c r="HM35" s="749"/>
      <c r="HN35" s="749"/>
      <c r="HO35" s="749"/>
      <c r="HP35" s="749"/>
      <c r="HQ35" s="749"/>
      <c r="HR35" s="749"/>
      <c r="HS35" s="749"/>
      <c r="HT35" s="749"/>
      <c r="HU35" s="749"/>
      <c r="HV35" s="749"/>
      <c r="HW35" s="749"/>
      <c r="HX35" s="749"/>
      <c r="HY35" s="749"/>
      <c r="HZ35" s="749"/>
      <c r="IA35" s="749"/>
      <c r="IB35" s="749"/>
      <c r="IC35" s="749"/>
      <c r="ID35" s="749"/>
      <c r="IE35" s="749"/>
      <c r="IF35" s="749"/>
      <c r="IG35" s="749"/>
      <c r="IH35" s="749"/>
      <c r="II35" s="749"/>
      <c r="IJ35" s="749"/>
      <c r="IK35" s="749"/>
      <c r="IL35" s="749"/>
      <c r="IM35" s="749"/>
      <c r="IN35" s="749"/>
      <c r="IO35" s="749"/>
      <c r="IP35" s="749"/>
      <c r="IQ35" s="749"/>
      <c r="IR35" s="749"/>
      <c r="IS35" s="749"/>
      <c r="IT35" s="749"/>
      <c r="IU35" s="749"/>
      <c r="IV35" s="749"/>
      <c r="IW35" s="749"/>
      <c r="IX35" s="749"/>
      <c r="IY35" s="749"/>
      <c r="IZ35" s="749"/>
      <c r="JA35" s="749"/>
      <c r="JB35" s="749"/>
      <c r="JC35" s="749"/>
      <c r="JD35" s="749"/>
      <c r="JE35" s="749"/>
      <c r="JF35" s="749"/>
      <c r="JG35" s="749"/>
      <c r="JH35" s="749"/>
      <c r="JI35" s="749"/>
      <c r="JJ35" s="749"/>
      <c r="JK35" s="749"/>
      <c r="JL35" s="749"/>
      <c r="JM35" s="749"/>
      <c r="JN35" s="749"/>
      <c r="JO35" s="749"/>
      <c r="JP35" s="749"/>
      <c r="JQ35" s="749"/>
      <c r="JR35" s="749"/>
      <c r="JS35" s="749"/>
      <c r="JT35" s="749"/>
      <c r="JU35" s="734"/>
      <c r="JV35" s="749"/>
      <c r="JW35" s="749"/>
      <c r="JX35" s="749"/>
      <c r="JY35" s="749"/>
      <c r="JZ35" s="749"/>
      <c r="KA35" s="749"/>
      <c r="KB35" s="749"/>
      <c r="KC35" s="749"/>
      <c r="KD35" s="749"/>
      <c r="KE35" s="749"/>
      <c r="KF35" s="749"/>
      <c r="KG35" s="749"/>
      <c r="KH35" s="749"/>
      <c r="KI35" s="749"/>
      <c r="KJ35" s="749"/>
      <c r="KK35" s="749"/>
      <c r="KL35" s="749"/>
      <c r="KM35" s="749"/>
      <c r="KN35" s="749"/>
      <c r="KO35" s="749"/>
      <c r="KP35" s="749"/>
      <c r="KQ35" s="749"/>
      <c r="KR35" s="749"/>
      <c r="KS35" s="749"/>
      <c r="KT35" s="749"/>
      <c r="KU35" s="749"/>
      <c r="KV35" s="749"/>
      <c r="KW35" s="749"/>
      <c r="KX35" s="749"/>
      <c r="KY35" s="749"/>
      <c r="KZ35" s="749"/>
      <c r="LA35" s="749"/>
      <c r="LB35" s="749"/>
      <c r="LC35" s="749"/>
      <c r="LD35" s="749"/>
      <c r="LE35" s="749"/>
      <c r="LF35" s="749"/>
      <c r="LG35" s="749"/>
      <c r="LH35" s="749"/>
      <c r="LI35" s="749"/>
      <c r="LJ35" s="749"/>
      <c r="LK35" s="749"/>
      <c r="LL35" s="749"/>
      <c r="LM35" s="749"/>
      <c r="LN35" s="749"/>
      <c r="LO35" s="749"/>
      <c r="LP35" s="749"/>
      <c r="LQ35" s="749"/>
      <c r="LR35" s="749"/>
      <c r="LS35" s="749"/>
      <c r="LT35" s="749"/>
      <c r="LU35" s="749"/>
      <c r="LV35" s="749"/>
      <c r="LW35" s="749"/>
      <c r="LX35" s="749"/>
      <c r="LY35" s="749"/>
      <c r="LZ35" s="749"/>
      <c r="MA35" s="749"/>
      <c r="MB35" s="749"/>
      <c r="MC35" s="749"/>
      <c r="MD35" s="749"/>
      <c r="ME35" s="749"/>
      <c r="MF35" s="749"/>
      <c r="MG35" s="749"/>
      <c r="MH35" s="749"/>
      <c r="MI35" s="749"/>
      <c r="MJ35" s="749"/>
      <c r="MK35" s="749"/>
      <c r="ML35" s="749"/>
      <c r="MM35" s="749"/>
      <c r="MN35" s="749"/>
      <c r="MO35" s="749"/>
      <c r="MP35" s="749"/>
      <c r="MQ35" s="749"/>
      <c r="MR35" s="749"/>
      <c r="MS35" s="749"/>
      <c r="MT35" s="749"/>
      <c r="MU35" s="749"/>
      <c r="MV35" s="749"/>
      <c r="MW35" s="749"/>
      <c r="MX35" s="749"/>
      <c r="MY35" s="749"/>
      <c r="MZ35" s="749"/>
      <c r="NA35" s="749"/>
      <c r="NB35" s="749"/>
      <c r="NC35" s="749"/>
      <c r="ND35" s="749"/>
      <c r="NE35" s="749"/>
      <c r="NF35" s="749"/>
      <c r="NG35" s="749"/>
      <c r="NH35" s="749"/>
      <c r="NI35" s="749"/>
      <c r="NJ35" s="749"/>
      <c r="NK35" s="749"/>
      <c r="NL35" s="749"/>
      <c r="NM35" s="749"/>
      <c r="NN35" s="749"/>
      <c r="NO35" s="749"/>
      <c r="NP35" s="749"/>
      <c r="NQ35" s="749"/>
      <c r="NR35" s="749"/>
      <c r="NS35" s="749"/>
      <c r="NT35" s="749"/>
      <c r="NU35" s="749"/>
      <c r="NV35" s="749"/>
      <c r="NW35" s="749"/>
      <c r="NX35" s="749"/>
      <c r="NY35" s="749"/>
      <c r="NZ35" s="749"/>
      <c r="OA35" s="734"/>
      <c r="OB35" s="749"/>
      <c r="OC35" s="749"/>
      <c r="OD35" s="749"/>
      <c r="OE35" s="749"/>
      <c r="OF35" s="749"/>
      <c r="OG35" s="749"/>
      <c r="OH35" s="749"/>
      <c r="OI35" s="749"/>
      <c r="OJ35" s="749"/>
      <c r="OK35" s="749"/>
      <c r="OL35" s="749"/>
      <c r="OM35" s="749"/>
      <c r="ON35" s="749"/>
      <c r="OO35" s="749"/>
      <c r="OP35" s="749"/>
      <c r="OQ35" s="749"/>
      <c r="OR35" s="749"/>
      <c r="OS35" s="749"/>
      <c r="OT35" s="749"/>
      <c r="OU35" s="749"/>
      <c r="OV35" s="749"/>
      <c r="OW35" s="749"/>
      <c r="OX35" s="749"/>
      <c r="OY35" s="749"/>
      <c r="OZ35" s="749"/>
      <c r="PA35" s="749"/>
      <c r="PB35" s="749"/>
      <c r="PC35" s="749"/>
      <c r="PD35" s="749"/>
      <c r="PE35" s="749"/>
      <c r="PF35" s="749"/>
      <c r="PG35" s="749"/>
      <c r="PH35" s="749"/>
      <c r="PI35" s="749"/>
      <c r="PJ35" s="749"/>
      <c r="PK35" s="749"/>
      <c r="PL35" s="749"/>
      <c r="PM35" s="749"/>
      <c r="PN35" s="749"/>
      <c r="PO35" s="749"/>
      <c r="PP35" s="749"/>
      <c r="PQ35" s="749"/>
      <c r="PR35" s="749"/>
      <c r="PS35" s="749"/>
      <c r="PT35" s="749"/>
      <c r="PU35" s="749"/>
      <c r="PV35" s="749"/>
      <c r="PW35" s="749"/>
      <c r="PX35" s="749"/>
      <c r="PY35" s="749"/>
      <c r="PZ35" s="749"/>
      <c r="QA35" s="749"/>
      <c r="QB35" s="749"/>
      <c r="QC35" s="749"/>
      <c r="QD35" s="749"/>
      <c r="QE35" s="749"/>
      <c r="QF35" s="749"/>
      <c r="QG35" s="749"/>
      <c r="QH35" s="749"/>
      <c r="QI35" s="749"/>
      <c r="QJ35" s="749"/>
      <c r="QK35" s="749"/>
      <c r="QL35" s="749"/>
      <c r="QM35" s="749"/>
      <c r="QN35" s="749"/>
      <c r="QO35" s="749"/>
      <c r="QP35" s="749"/>
      <c r="QQ35" s="749"/>
      <c r="QR35" s="749"/>
      <c r="QS35" s="749"/>
      <c r="QT35" s="749"/>
      <c r="QU35" s="749"/>
      <c r="QV35" s="749"/>
      <c r="QW35" s="749"/>
      <c r="QX35" s="749"/>
      <c r="QY35" s="749"/>
      <c r="QZ35" s="749"/>
      <c r="RA35" s="749"/>
      <c r="RB35" s="749"/>
      <c r="RC35" s="749"/>
      <c r="RD35" s="749"/>
      <c r="RE35" s="749"/>
      <c r="RF35" s="749"/>
      <c r="RG35" s="749"/>
      <c r="RH35" s="749"/>
      <c r="RI35" s="749"/>
      <c r="RJ35" s="749"/>
      <c r="RK35" s="749"/>
      <c r="RL35" s="749"/>
      <c r="RM35" s="749"/>
      <c r="RN35" s="749"/>
      <c r="RO35" s="749"/>
      <c r="RP35" s="749"/>
      <c r="RQ35" s="749"/>
      <c r="RR35" s="749"/>
      <c r="RS35" s="749"/>
      <c r="RT35" s="749"/>
      <c r="RU35" s="749"/>
      <c r="RV35" s="749"/>
      <c r="RW35" s="749"/>
      <c r="RX35" s="749"/>
      <c r="RY35" s="749"/>
      <c r="RZ35" s="749"/>
      <c r="SA35" s="749"/>
      <c r="SB35" s="749"/>
      <c r="SC35" s="749"/>
      <c r="SD35" s="749"/>
      <c r="SE35" s="749"/>
      <c r="SF35" s="749"/>
      <c r="SG35" s="734"/>
    </row>
    <row r="36" spans="2:501" s="2" customFormat="1" ht="6.95" customHeight="1" x14ac:dyDescent="0.15">
      <c r="B36" s="820" t="s">
        <v>25</v>
      </c>
      <c r="C36" s="886"/>
      <c r="D36" s="886"/>
      <c r="E36" s="886"/>
      <c r="F36" s="886"/>
      <c r="G36" s="886"/>
      <c r="H36" s="886"/>
      <c r="I36" s="886"/>
      <c r="J36" s="886"/>
      <c r="K36" s="886"/>
      <c r="L36" s="886"/>
      <c r="M36" s="886"/>
      <c r="N36" s="886"/>
      <c r="O36" s="886"/>
      <c r="P36" s="886"/>
      <c r="Q36" s="886"/>
      <c r="R36" s="886"/>
      <c r="S36" s="886"/>
      <c r="T36" s="886"/>
      <c r="U36" s="886"/>
      <c r="V36" s="886"/>
      <c r="W36" s="886"/>
      <c r="X36" s="886"/>
      <c r="Y36" s="886"/>
      <c r="Z36" s="886"/>
      <c r="AA36" s="886"/>
      <c r="AB36" s="886"/>
      <c r="AC36" s="886"/>
      <c r="AD36" s="886"/>
      <c r="AE36" s="886"/>
      <c r="AF36" s="886"/>
      <c r="AG36" s="901"/>
      <c r="AH36" s="901"/>
      <c r="AI36" s="901"/>
      <c r="AJ36" s="901"/>
      <c r="AK36" s="901"/>
      <c r="AL36" s="901"/>
      <c r="AM36" s="901"/>
      <c r="AN36" s="901"/>
      <c r="AO36" s="901"/>
      <c r="AP36" s="901"/>
      <c r="AQ36" s="901"/>
      <c r="AR36" s="901"/>
      <c r="AS36" s="901"/>
      <c r="AT36" s="901"/>
      <c r="AU36" s="901"/>
      <c r="AV36" s="901"/>
      <c r="AW36" s="901"/>
      <c r="AX36" s="901"/>
      <c r="AY36" s="901"/>
      <c r="AZ36" s="901"/>
      <c r="BA36" s="901"/>
      <c r="BB36" s="901"/>
      <c r="BC36" s="901"/>
      <c r="BD36" s="901"/>
      <c r="BE36" s="901"/>
      <c r="BF36" s="901"/>
      <c r="BG36" s="901"/>
      <c r="BH36" s="901"/>
      <c r="BI36" s="901"/>
      <c r="BJ36" s="901"/>
      <c r="BK36" s="901"/>
      <c r="BL36" s="901"/>
      <c r="BM36" s="901"/>
      <c r="BN36" s="901"/>
      <c r="BO36" s="901"/>
      <c r="BP36" s="901"/>
      <c r="BQ36" s="901"/>
      <c r="BR36" s="901"/>
      <c r="BS36" s="901"/>
      <c r="BT36" s="901"/>
      <c r="BU36" s="901"/>
      <c r="BV36" s="901"/>
      <c r="BW36" s="901"/>
      <c r="BX36" s="901"/>
      <c r="BY36" s="901"/>
      <c r="BZ36" s="901"/>
      <c r="CA36" s="901"/>
      <c r="CB36" s="901"/>
      <c r="CC36" s="901"/>
      <c r="CD36" s="901"/>
      <c r="CE36" s="901"/>
      <c r="CF36" s="901"/>
      <c r="CG36" s="901"/>
      <c r="CH36" s="901"/>
      <c r="CI36" s="901"/>
      <c r="CJ36" s="901"/>
      <c r="CK36" s="901"/>
      <c r="CL36" s="901"/>
      <c r="CM36" s="901"/>
      <c r="CN36" s="901"/>
      <c r="CO36" s="901"/>
      <c r="CP36" s="901"/>
      <c r="CQ36" s="901"/>
      <c r="CR36" s="901"/>
      <c r="CS36" s="901"/>
      <c r="CT36" s="901"/>
      <c r="CU36" s="909"/>
      <c r="CV36" s="909"/>
      <c r="CW36" s="909"/>
      <c r="CX36" s="909"/>
      <c r="CY36" s="909"/>
      <c r="CZ36" s="909"/>
      <c r="DA36" s="909"/>
      <c r="DB36" s="909"/>
      <c r="DC36" s="909"/>
      <c r="DD36" s="909"/>
      <c r="DE36" s="909"/>
      <c r="DF36" s="909"/>
      <c r="DG36" s="909"/>
      <c r="DH36" s="909"/>
      <c r="DI36" s="909"/>
      <c r="DJ36" s="909"/>
      <c r="DK36" s="909"/>
      <c r="DL36" s="909"/>
      <c r="DM36" s="909"/>
      <c r="DN36" s="909"/>
      <c r="DO36" s="909"/>
      <c r="DP36" s="909"/>
      <c r="DQ36" s="909"/>
      <c r="DR36" s="909"/>
      <c r="DS36" s="909"/>
      <c r="DT36" s="909"/>
      <c r="DU36" s="909"/>
      <c r="DV36" s="909"/>
      <c r="DW36" s="909"/>
      <c r="DX36" s="909"/>
      <c r="DY36" s="909"/>
      <c r="DZ36" s="909"/>
      <c r="EA36" s="909"/>
      <c r="EB36" s="909"/>
      <c r="EC36" s="909"/>
      <c r="ED36" s="909"/>
      <c r="EE36" s="909"/>
      <c r="EF36" s="909"/>
      <c r="EG36" s="909"/>
      <c r="EH36" s="909"/>
      <c r="EI36" s="909"/>
      <c r="EJ36" s="909"/>
      <c r="EK36" s="909"/>
      <c r="EL36" s="909"/>
      <c r="EM36" s="909"/>
      <c r="EN36" s="909"/>
      <c r="EO36" s="909"/>
      <c r="EP36" s="909"/>
      <c r="EQ36" s="909"/>
      <c r="ER36" s="909"/>
      <c r="ES36" s="909"/>
      <c r="ET36" s="909"/>
      <c r="EU36" s="909"/>
      <c r="EV36" s="909"/>
      <c r="EW36" s="909"/>
      <c r="EX36" s="909"/>
      <c r="EY36" s="909"/>
      <c r="EZ36" s="909"/>
      <c r="FA36" s="909"/>
      <c r="FB36" s="909"/>
      <c r="FC36" s="909"/>
      <c r="FD36" s="909"/>
      <c r="FE36" s="909"/>
      <c r="FF36" s="909"/>
      <c r="FG36" s="909"/>
      <c r="FH36" s="909"/>
      <c r="FI36" s="909"/>
      <c r="FJ36" s="909"/>
      <c r="FK36" s="909"/>
      <c r="FL36" s="909"/>
      <c r="FM36" s="909"/>
      <c r="FN36" s="909"/>
      <c r="FO36" s="747"/>
      <c r="FP36" s="820" t="s">
        <v>112</v>
      </c>
      <c r="FQ36" s="820"/>
      <c r="FR36" s="820"/>
      <c r="FS36" s="820"/>
      <c r="FT36" s="820"/>
      <c r="FU36" s="820"/>
      <c r="FV36" s="820"/>
      <c r="FW36" s="820"/>
      <c r="FX36" s="820"/>
      <c r="FY36" s="820"/>
      <c r="FZ36" s="820"/>
      <c r="GA36" s="820"/>
      <c r="GB36" s="820"/>
      <c r="GC36" s="820"/>
      <c r="GD36" s="820"/>
      <c r="GE36" s="820"/>
      <c r="GF36" s="820"/>
      <c r="GG36" s="820"/>
      <c r="GH36" s="820"/>
      <c r="GI36" s="820"/>
      <c r="GK36" s="842" t="s">
        <v>113</v>
      </c>
      <c r="GL36" s="842"/>
      <c r="GM36" s="842"/>
      <c r="GN36" s="842"/>
      <c r="GO36" s="842"/>
      <c r="GP36" s="842"/>
      <c r="GQ36" s="842"/>
      <c r="GR36" s="842"/>
      <c r="GS36" s="842"/>
      <c r="GT36" s="842"/>
      <c r="GU36" s="842"/>
      <c r="GV36" s="842"/>
      <c r="GW36" s="842"/>
      <c r="GX36" s="842"/>
      <c r="GY36" s="842"/>
      <c r="GZ36" s="842"/>
      <c r="HA36" s="842"/>
      <c r="HB36" s="842"/>
      <c r="HC36" s="842"/>
      <c r="HD36" s="842"/>
      <c r="HE36" s="842"/>
      <c r="HF36" s="842"/>
      <c r="HG36" s="842"/>
      <c r="HH36" s="842"/>
      <c r="HI36" s="842"/>
      <c r="HJ36" s="842"/>
      <c r="HK36" s="842"/>
      <c r="HL36" s="842"/>
      <c r="HM36" s="842"/>
      <c r="HN36" s="842"/>
      <c r="HO36" s="842"/>
      <c r="HP36" s="842"/>
      <c r="HQ36" s="842"/>
      <c r="HR36" s="842"/>
      <c r="HS36" s="842"/>
      <c r="HT36" s="842"/>
      <c r="HU36" s="842"/>
      <c r="HV36" s="842"/>
      <c r="HW36" s="842"/>
      <c r="HX36" s="842"/>
      <c r="HY36" s="842"/>
      <c r="HZ36" s="842"/>
      <c r="IA36" s="842"/>
      <c r="IB36" s="842"/>
      <c r="IC36" s="842"/>
      <c r="ID36" s="842"/>
      <c r="IE36" s="842"/>
      <c r="IF36" s="842"/>
      <c r="IG36" s="842"/>
      <c r="IH36" s="842"/>
      <c r="II36" s="842"/>
      <c r="IJ36" s="842"/>
      <c r="IK36" s="842"/>
      <c r="IL36" s="842"/>
      <c r="IM36" s="842"/>
      <c r="IN36" s="842"/>
      <c r="IO36" s="842"/>
      <c r="IP36" s="842"/>
      <c r="IQ36" s="842"/>
      <c r="IR36" s="842"/>
      <c r="IS36" s="842"/>
      <c r="IT36" s="842"/>
      <c r="IU36" s="842"/>
      <c r="IV36" s="842"/>
      <c r="IW36" s="842"/>
      <c r="IX36" s="842"/>
      <c r="IY36" s="842"/>
      <c r="IZ36" s="842"/>
      <c r="JA36" s="842"/>
      <c r="JB36" s="842"/>
      <c r="JC36" s="842"/>
      <c r="JD36" s="842"/>
      <c r="JE36" s="842"/>
      <c r="JF36" s="842"/>
      <c r="JG36" s="842"/>
      <c r="JH36" s="842"/>
      <c r="JI36" s="842"/>
      <c r="JJ36" s="842"/>
      <c r="JK36" s="842"/>
      <c r="JL36" s="842"/>
      <c r="JM36" s="842"/>
      <c r="JN36" s="842"/>
      <c r="JO36" s="842"/>
      <c r="JP36" s="842"/>
      <c r="JQ36" s="842"/>
      <c r="JR36" s="842"/>
      <c r="JS36" s="842"/>
      <c r="JT36" s="842"/>
      <c r="JU36" s="734"/>
      <c r="JV36" s="820" t="s">
        <v>112</v>
      </c>
      <c r="JW36" s="820"/>
      <c r="JX36" s="820"/>
      <c r="JY36" s="820"/>
      <c r="JZ36" s="820"/>
      <c r="KA36" s="820"/>
      <c r="KB36" s="820"/>
      <c r="KC36" s="820"/>
      <c r="KD36" s="820"/>
      <c r="KE36" s="820"/>
      <c r="KF36" s="820"/>
      <c r="KG36" s="820"/>
      <c r="KH36" s="820"/>
      <c r="KI36" s="820"/>
      <c r="KJ36" s="820"/>
      <c r="KK36" s="820"/>
      <c r="KL36" s="820"/>
      <c r="KM36" s="820"/>
      <c r="KN36" s="820"/>
      <c r="KO36" s="820"/>
      <c r="KQ36" s="842" t="s">
        <v>125</v>
      </c>
      <c r="KR36" s="842"/>
      <c r="KS36" s="842"/>
      <c r="KT36" s="842"/>
      <c r="KU36" s="842"/>
      <c r="KV36" s="842"/>
      <c r="KW36" s="842"/>
      <c r="KX36" s="842"/>
      <c r="KY36" s="842"/>
      <c r="KZ36" s="842"/>
      <c r="LA36" s="842"/>
      <c r="LB36" s="842"/>
      <c r="LC36" s="842"/>
      <c r="LD36" s="842"/>
      <c r="LE36" s="842"/>
      <c r="LF36" s="842"/>
      <c r="LG36" s="842"/>
      <c r="LH36" s="842"/>
      <c r="LI36" s="842"/>
      <c r="LJ36" s="842"/>
      <c r="LK36" s="842"/>
      <c r="LL36" s="842"/>
      <c r="LM36" s="842"/>
      <c r="LN36" s="842"/>
      <c r="LO36" s="842"/>
      <c r="LP36" s="842"/>
      <c r="LQ36" s="842"/>
      <c r="LR36" s="842"/>
      <c r="LS36" s="842"/>
      <c r="LT36" s="842"/>
      <c r="LU36" s="842"/>
      <c r="LV36" s="842"/>
      <c r="LW36" s="842"/>
      <c r="LX36" s="842"/>
      <c r="LY36" s="842"/>
      <c r="LZ36" s="842"/>
      <c r="MA36" s="842"/>
      <c r="MB36" s="842"/>
      <c r="MC36" s="842"/>
      <c r="MD36" s="842"/>
      <c r="ME36" s="842"/>
      <c r="MF36" s="842"/>
      <c r="MG36" s="842"/>
      <c r="MH36" s="842"/>
      <c r="MI36" s="842"/>
      <c r="MJ36" s="842"/>
      <c r="MK36" s="842"/>
      <c r="ML36" s="842"/>
      <c r="MM36" s="842"/>
      <c r="MN36" s="842"/>
      <c r="MO36" s="842"/>
      <c r="MP36" s="842"/>
      <c r="MQ36" s="842"/>
      <c r="MR36" s="842"/>
      <c r="MS36" s="842"/>
      <c r="MT36" s="842"/>
      <c r="MU36" s="842"/>
      <c r="MV36" s="842"/>
      <c r="MW36" s="842"/>
      <c r="MX36" s="842"/>
      <c r="MY36" s="842"/>
      <c r="MZ36" s="842"/>
      <c r="NA36" s="842"/>
      <c r="NB36" s="842"/>
      <c r="NC36" s="842"/>
      <c r="ND36" s="842"/>
      <c r="NE36" s="842"/>
      <c r="NF36" s="842"/>
      <c r="NG36" s="842"/>
      <c r="NH36" s="842"/>
      <c r="NI36" s="842"/>
      <c r="NJ36" s="842"/>
      <c r="NK36" s="842"/>
      <c r="NL36" s="842"/>
      <c r="NM36" s="842"/>
      <c r="NN36" s="842"/>
      <c r="NO36" s="842"/>
      <c r="NP36" s="842"/>
      <c r="NQ36" s="842"/>
      <c r="NR36" s="842"/>
      <c r="NS36" s="842"/>
      <c r="NT36" s="842"/>
      <c r="NU36" s="842"/>
      <c r="NV36" s="842"/>
      <c r="NW36" s="842"/>
      <c r="NX36" s="842"/>
      <c r="NY36" s="842"/>
      <c r="NZ36" s="842"/>
      <c r="OA36" s="734"/>
      <c r="OB36" s="820" t="s">
        <v>112</v>
      </c>
      <c r="OC36" s="820"/>
      <c r="OD36" s="820"/>
      <c r="OE36" s="820"/>
      <c r="OF36" s="820"/>
      <c r="OG36" s="820"/>
      <c r="OH36" s="820"/>
      <c r="OI36" s="820"/>
      <c r="OJ36" s="820"/>
      <c r="OK36" s="820"/>
      <c r="OL36" s="820"/>
      <c r="OM36" s="820"/>
      <c r="ON36" s="820"/>
      <c r="OO36" s="820"/>
      <c r="OP36" s="820"/>
      <c r="OQ36" s="820"/>
      <c r="OR36" s="820"/>
      <c r="OS36" s="820"/>
      <c r="OT36" s="820"/>
      <c r="OU36" s="820"/>
      <c r="OW36" s="842" t="s">
        <v>130</v>
      </c>
      <c r="OX36" s="842"/>
      <c r="OY36" s="842"/>
      <c r="OZ36" s="842"/>
      <c r="PA36" s="842"/>
      <c r="PB36" s="842"/>
      <c r="PC36" s="842"/>
      <c r="PD36" s="842"/>
      <c r="PE36" s="842"/>
      <c r="PF36" s="842"/>
      <c r="PG36" s="842"/>
      <c r="PH36" s="842"/>
      <c r="PI36" s="842"/>
      <c r="PJ36" s="842"/>
      <c r="PK36" s="842"/>
      <c r="PL36" s="842"/>
      <c r="PM36" s="842"/>
      <c r="PN36" s="842"/>
      <c r="PO36" s="842"/>
      <c r="PP36" s="842"/>
      <c r="PQ36" s="842"/>
      <c r="PR36" s="842"/>
      <c r="PS36" s="842"/>
      <c r="PT36" s="842"/>
      <c r="PU36" s="842"/>
      <c r="PV36" s="842"/>
      <c r="PW36" s="842"/>
      <c r="PX36" s="842"/>
      <c r="PY36" s="842"/>
      <c r="PZ36" s="842"/>
      <c r="QA36" s="842"/>
      <c r="QB36" s="842"/>
      <c r="QC36" s="842"/>
      <c r="QD36" s="842"/>
      <c r="QE36" s="842"/>
      <c r="QF36" s="842"/>
      <c r="QG36" s="842"/>
      <c r="QH36" s="842"/>
      <c r="QI36" s="842"/>
      <c r="QJ36" s="842"/>
      <c r="QK36" s="842"/>
      <c r="QL36" s="842"/>
      <c r="QM36" s="842"/>
      <c r="QN36" s="842"/>
      <c r="QO36" s="842"/>
      <c r="QP36" s="842"/>
      <c r="QQ36" s="842"/>
      <c r="QR36" s="842"/>
      <c r="QS36" s="842"/>
      <c r="QT36" s="842"/>
      <c r="QU36" s="842"/>
      <c r="QV36" s="842"/>
      <c r="QW36" s="842"/>
      <c r="QX36" s="842"/>
      <c r="QY36" s="842"/>
      <c r="QZ36" s="842"/>
      <c r="RA36" s="842"/>
      <c r="RB36" s="842"/>
      <c r="RC36" s="842"/>
      <c r="RD36" s="842"/>
      <c r="RE36" s="842"/>
      <c r="RF36" s="842"/>
      <c r="RG36" s="842"/>
      <c r="RH36" s="842"/>
      <c r="RI36" s="842"/>
      <c r="RJ36" s="842"/>
      <c r="RK36" s="842"/>
      <c r="RL36" s="842"/>
      <c r="RM36" s="842"/>
      <c r="RN36" s="842"/>
      <c r="RO36" s="842"/>
      <c r="RP36" s="842"/>
      <c r="RQ36" s="842"/>
      <c r="RR36" s="842"/>
      <c r="RS36" s="842"/>
      <c r="RT36" s="842"/>
      <c r="RU36" s="842"/>
      <c r="RV36" s="842"/>
      <c r="RW36" s="842"/>
      <c r="RX36" s="842"/>
      <c r="RY36" s="842"/>
      <c r="RZ36" s="842"/>
      <c r="SA36" s="842"/>
      <c r="SB36" s="842"/>
      <c r="SC36" s="842"/>
      <c r="SD36" s="842"/>
      <c r="SE36" s="842"/>
      <c r="SF36" s="842"/>
      <c r="SG36" s="734"/>
    </row>
    <row r="37" spans="2:501" s="2" customFormat="1" ht="6.95" customHeight="1" x14ac:dyDescent="0.15">
      <c r="B37" s="886"/>
      <c r="C37" s="886"/>
      <c r="D37" s="886"/>
      <c r="E37" s="886"/>
      <c r="F37" s="886"/>
      <c r="G37" s="886"/>
      <c r="H37" s="886"/>
      <c r="I37" s="886"/>
      <c r="J37" s="886"/>
      <c r="K37" s="886"/>
      <c r="L37" s="886"/>
      <c r="M37" s="886"/>
      <c r="N37" s="886"/>
      <c r="O37" s="886"/>
      <c r="P37" s="886"/>
      <c r="Q37" s="886"/>
      <c r="R37" s="886"/>
      <c r="S37" s="886"/>
      <c r="T37" s="886"/>
      <c r="U37" s="886"/>
      <c r="V37" s="886"/>
      <c r="W37" s="886"/>
      <c r="X37" s="886"/>
      <c r="Y37" s="886"/>
      <c r="Z37" s="886"/>
      <c r="AA37" s="886"/>
      <c r="AB37" s="886"/>
      <c r="AC37" s="886"/>
      <c r="AD37" s="886"/>
      <c r="AE37" s="886"/>
      <c r="AF37" s="886"/>
      <c r="AG37" s="901"/>
      <c r="AH37" s="901"/>
      <c r="AI37" s="901"/>
      <c r="AJ37" s="901"/>
      <c r="AK37" s="901"/>
      <c r="AL37" s="901"/>
      <c r="AM37" s="901"/>
      <c r="AN37" s="901"/>
      <c r="AO37" s="901"/>
      <c r="AP37" s="901"/>
      <c r="AQ37" s="901"/>
      <c r="AR37" s="901"/>
      <c r="AS37" s="901"/>
      <c r="AT37" s="901"/>
      <c r="AU37" s="901"/>
      <c r="AV37" s="901"/>
      <c r="AW37" s="901"/>
      <c r="AX37" s="901"/>
      <c r="AY37" s="901"/>
      <c r="AZ37" s="901"/>
      <c r="BA37" s="901"/>
      <c r="BB37" s="901"/>
      <c r="BC37" s="901"/>
      <c r="BD37" s="901"/>
      <c r="BE37" s="901"/>
      <c r="BF37" s="901"/>
      <c r="BG37" s="901"/>
      <c r="BH37" s="901"/>
      <c r="BI37" s="901"/>
      <c r="BJ37" s="901"/>
      <c r="BK37" s="901"/>
      <c r="BL37" s="901"/>
      <c r="BM37" s="901"/>
      <c r="BN37" s="901"/>
      <c r="BO37" s="901"/>
      <c r="BP37" s="901"/>
      <c r="BQ37" s="901"/>
      <c r="BR37" s="901"/>
      <c r="BS37" s="901"/>
      <c r="BT37" s="901"/>
      <c r="BU37" s="901"/>
      <c r="BV37" s="901"/>
      <c r="BW37" s="901"/>
      <c r="BX37" s="901"/>
      <c r="BY37" s="901"/>
      <c r="BZ37" s="901"/>
      <c r="CA37" s="901"/>
      <c r="CB37" s="901"/>
      <c r="CC37" s="901"/>
      <c r="CD37" s="901"/>
      <c r="CE37" s="901"/>
      <c r="CF37" s="901"/>
      <c r="CG37" s="901"/>
      <c r="CH37" s="901"/>
      <c r="CI37" s="901"/>
      <c r="CJ37" s="901"/>
      <c r="CK37" s="901"/>
      <c r="CL37" s="901"/>
      <c r="CM37" s="901"/>
      <c r="CN37" s="901"/>
      <c r="CO37" s="901"/>
      <c r="CP37" s="901"/>
      <c r="CQ37" s="901"/>
      <c r="CR37" s="901"/>
      <c r="CS37" s="901"/>
      <c r="CT37" s="901"/>
      <c r="CU37" s="909"/>
      <c r="CV37" s="909"/>
      <c r="CW37" s="909"/>
      <c r="CX37" s="909"/>
      <c r="CY37" s="909"/>
      <c r="CZ37" s="909"/>
      <c r="DA37" s="909"/>
      <c r="DB37" s="909"/>
      <c r="DC37" s="909"/>
      <c r="DD37" s="909"/>
      <c r="DE37" s="909"/>
      <c r="DF37" s="909"/>
      <c r="DG37" s="909"/>
      <c r="DH37" s="909"/>
      <c r="DI37" s="909"/>
      <c r="DJ37" s="909"/>
      <c r="DK37" s="909"/>
      <c r="DL37" s="909"/>
      <c r="DM37" s="909"/>
      <c r="DN37" s="909"/>
      <c r="DO37" s="909"/>
      <c r="DP37" s="909"/>
      <c r="DQ37" s="909"/>
      <c r="DR37" s="909"/>
      <c r="DS37" s="909"/>
      <c r="DT37" s="909"/>
      <c r="DU37" s="909"/>
      <c r="DV37" s="909"/>
      <c r="DW37" s="909"/>
      <c r="DX37" s="909"/>
      <c r="DY37" s="909"/>
      <c r="DZ37" s="909"/>
      <c r="EA37" s="909"/>
      <c r="EB37" s="909"/>
      <c r="EC37" s="909"/>
      <c r="ED37" s="909"/>
      <c r="EE37" s="909"/>
      <c r="EF37" s="909"/>
      <c r="EG37" s="909"/>
      <c r="EH37" s="909"/>
      <c r="EI37" s="909"/>
      <c r="EJ37" s="909"/>
      <c r="EK37" s="909"/>
      <c r="EL37" s="909"/>
      <c r="EM37" s="909"/>
      <c r="EN37" s="909"/>
      <c r="EO37" s="909"/>
      <c r="EP37" s="909"/>
      <c r="EQ37" s="909"/>
      <c r="ER37" s="909"/>
      <c r="ES37" s="909"/>
      <c r="ET37" s="909"/>
      <c r="EU37" s="909"/>
      <c r="EV37" s="909"/>
      <c r="EW37" s="909"/>
      <c r="EX37" s="909"/>
      <c r="EY37" s="909"/>
      <c r="EZ37" s="909"/>
      <c r="FA37" s="909"/>
      <c r="FB37" s="909"/>
      <c r="FC37" s="909"/>
      <c r="FD37" s="909"/>
      <c r="FE37" s="909"/>
      <c r="FF37" s="909"/>
      <c r="FG37" s="909"/>
      <c r="FH37" s="909"/>
      <c r="FI37" s="909"/>
      <c r="FJ37" s="909"/>
      <c r="FK37" s="909"/>
      <c r="FL37" s="909"/>
      <c r="FM37" s="909"/>
      <c r="FN37" s="909"/>
      <c r="FO37" s="747"/>
      <c r="FP37" s="820"/>
      <c r="FQ37" s="820"/>
      <c r="FR37" s="820"/>
      <c r="FS37" s="820"/>
      <c r="FT37" s="820"/>
      <c r="FU37" s="820"/>
      <c r="FV37" s="820"/>
      <c r="FW37" s="820"/>
      <c r="FX37" s="820"/>
      <c r="FY37" s="820"/>
      <c r="FZ37" s="820"/>
      <c r="GA37" s="820"/>
      <c r="GB37" s="820"/>
      <c r="GC37" s="820"/>
      <c r="GD37" s="820"/>
      <c r="GE37" s="820"/>
      <c r="GF37" s="820"/>
      <c r="GG37" s="820"/>
      <c r="GH37" s="820"/>
      <c r="GI37" s="820"/>
      <c r="GJ37" s="12"/>
      <c r="GK37" s="842"/>
      <c r="GL37" s="842"/>
      <c r="GM37" s="842"/>
      <c r="GN37" s="842"/>
      <c r="GO37" s="842"/>
      <c r="GP37" s="842"/>
      <c r="GQ37" s="842"/>
      <c r="GR37" s="842"/>
      <c r="GS37" s="842"/>
      <c r="GT37" s="842"/>
      <c r="GU37" s="842"/>
      <c r="GV37" s="842"/>
      <c r="GW37" s="842"/>
      <c r="GX37" s="842"/>
      <c r="GY37" s="842"/>
      <c r="GZ37" s="842"/>
      <c r="HA37" s="842"/>
      <c r="HB37" s="842"/>
      <c r="HC37" s="842"/>
      <c r="HD37" s="842"/>
      <c r="HE37" s="842"/>
      <c r="HF37" s="842"/>
      <c r="HG37" s="842"/>
      <c r="HH37" s="842"/>
      <c r="HI37" s="842"/>
      <c r="HJ37" s="842"/>
      <c r="HK37" s="842"/>
      <c r="HL37" s="842"/>
      <c r="HM37" s="842"/>
      <c r="HN37" s="842"/>
      <c r="HO37" s="842"/>
      <c r="HP37" s="842"/>
      <c r="HQ37" s="842"/>
      <c r="HR37" s="842"/>
      <c r="HS37" s="842"/>
      <c r="HT37" s="842"/>
      <c r="HU37" s="842"/>
      <c r="HV37" s="842"/>
      <c r="HW37" s="842"/>
      <c r="HX37" s="842"/>
      <c r="HY37" s="842"/>
      <c r="HZ37" s="842"/>
      <c r="IA37" s="842"/>
      <c r="IB37" s="842"/>
      <c r="IC37" s="842"/>
      <c r="ID37" s="842"/>
      <c r="IE37" s="842"/>
      <c r="IF37" s="842"/>
      <c r="IG37" s="842"/>
      <c r="IH37" s="842"/>
      <c r="II37" s="842"/>
      <c r="IJ37" s="842"/>
      <c r="IK37" s="842"/>
      <c r="IL37" s="842"/>
      <c r="IM37" s="842"/>
      <c r="IN37" s="842"/>
      <c r="IO37" s="842"/>
      <c r="IP37" s="842"/>
      <c r="IQ37" s="842"/>
      <c r="IR37" s="842"/>
      <c r="IS37" s="842"/>
      <c r="IT37" s="842"/>
      <c r="IU37" s="842"/>
      <c r="IV37" s="842"/>
      <c r="IW37" s="842"/>
      <c r="IX37" s="842"/>
      <c r="IY37" s="842"/>
      <c r="IZ37" s="842"/>
      <c r="JA37" s="842"/>
      <c r="JB37" s="842"/>
      <c r="JC37" s="842"/>
      <c r="JD37" s="842"/>
      <c r="JE37" s="842"/>
      <c r="JF37" s="842"/>
      <c r="JG37" s="842"/>
      <c r="JH37" s="842"/>
      <c r="JI37" s="842"/>
      <c r="JJ37" s="842"/>
      <c r="JK37" s="842"/>
      <c r="JL37" s="842"/>
      <c r="JM37" s="842"/>
      <c r="JN37" s="842"/>
      <c r="JO37" s="842"/>
      <c r="JP37" s="842"/>
      <c r="JQ37" s="842"/>
      <c r="JR37" s="842"/>
      <c r="JS37" s="842"/>
      <c r="JT37" s="842"/>
      <c r="JU37" s="734"/>
      <c r="JV37" s="820"/>
      <c r="JW37" s="820"/>
      <c r="JX37" s="820"/>
      <c r="JY37" s="820"/>
      <c r="JZ37" s="820"/>
      <c r="KA37" s="820"/>
      <c r="KB37" s="820"/>
      <c r="KC37" s="820"/>
      <c r="KD37" s="820"/>
      <c r="KE37" s="820"/>
      <c r="KF37" s="820"/>
      <c r="KG37" s="820"/>
      <c r="KH37" s="820"/>
      <c r="KI37" s="820"/>
      <c r="KJ37" s="820"/>
      <c r="KK37" s="820"/>
      <c r="KL37" s="820"/>
      <c r="KM37" s="820"/>
      <c r="KN37" s="820"/>
      <c r="KO37" s="820"/>
      <c r="KP37" s="12"/>
      <c r="KQ37" s="842"/>
      <c r="KR37" s="842"/>
      <c r="KS37" s="842"/>
      <c r="KT37" s="842"/>
      <c r="KU37" s="842"/>
      <c r="KV37" s="842"/>
      <c r="KW37" s="842"/>
      <c r="KX37" s="842"/>
      <c r="KY37" s="842"/>
      <c r="KZ37" s="842"/>
      <c r="LA37" s="842"/>
      <c r="LB37" s="842"/>
      <c r="LC37" s="842"/>
      <c r="LD37" s="842"/>
      <c r="LE37" s="842"/>
      <c r="LF37" s="842"/>
      <c r="LG37" s="842"/>
      <c r="LH37" s="842"/>
      <c r="LI37" s="842"/>
      <c r="LJ37" s="842"/>
      <c r="LK37" s="842"/>
      <c r="LL37" s="842"/>
      <c r="LM37" s="842"/>
      <c r="LN37" s="842"/>
      <c r="LO37" s="842"/>
      <c r="LP37" s="842"/>
      <c r="LQ37" s="842"/>
      <c r="LR37" s="842"/>
      <c r="LS37" s="842"/>
      <c r="LT37" s="842"/>
      <c r="LU37" s="842"/>
      <c r="LV37" s="842"/>
      <c r="LW37" s="842"/>
      <c r="LX37" s="842"/>
      <c r="LY37" s="842"/>
      <c r="LZ37" s="842"/>
      <c r="MA37" s="842"/>
      <c r="MB37" s="842"/>
      <c r="MC37" s="842"/>
      <c r="MD37" s="842"/>
      <c r="ME37" s="842"/>
      <c r="MF37" s="842"/>
      <c r="MG37" s="842"/>
      <c r="MH37" s="842"/>
      <c r="MI37" s="842"/>
      <c r="MJ37" s="842"/>
      <c r="MK37" s="842"/>
      <c r="ML37" s="842"/>
      <c r="MM37" s="842"/>
      <c r="MN37" s="842"/>
      <c r="MO37" s="842"/>
      <c r="MP37" s="842"/>
      <c r="MQ37" s="842"/>
      <c r="MR37" s="842"/>
      <c r="MS37" s="842"/>
      <c r="MT37" s="842"/>
      <c r="MU37" s="842"/>
      <c r="MV37" s="842"/>
      <c r="MW37" s="842"/>
      <c r="MX37" s="842"/>
      <c r="MY37" s="842"/>
      <c r="MZ37" s="842"/>
      <c r="NA37" s="842"/>
      <c r="NB37" s="842"/>
      <c r="NC37" s="842"/>
      <c r="ND37" s="842"/>
      <c r="NE37" s="842"/>
      <c r="NF37" s="842"/>
      <c r="NG37" s="842"/>
      <c r="NH37" s="842"/>
      <c r="NI37" s="842"/>
      <c r="NJ37" s="842"/>
      <c r="NK37" s="842"/>
      <c r="NL37" s="842"/>
      <c r="NM37" s="842"/>
      <c r="NN37" s="842"/>
      <c r="NO37" s="842"/>
      <c r="NP37" s="842"/>
      <c r="NQ37" s="842"/>
      <c r="NR37" s="842"/>
      <c r="NS37" s="842"/>
      <c r="NT37" s="842"/>
      <c r="NU37" s="842"/>
      <c r="NV37" s="842"/>
      <c r="NW37" s="842"/>
      <c r="NX37" s="842"/>
      <c r="NY37" s="842"/>
      <c r="NZ37" s="842"/>
      <c r="OA37" s="734"/>
      <c r="OB37" s="820"/>
      <c r="OC37" s="820"/>
      <c r="OD37" s="820"/>
      <c r="OE37" s="820"/>
      <c r="OF37" s="820"/>
      <c r="OG37" s="820"/>
      <c r="OH37" s="820"/>
      <c r="OI37" s="820"/>
      <c r="OJ37" s="820"/>
      <c r="OK37" s="820"/>
      <c r="OL37" s="820"/>
      <c r="OM37" s="820"/>
      <c r="ON37" s="820"/>
      <c r="OO37" s="820"/>
      <c r="OP37" s="820"/>
      <c r="OQ37" s="820"/>
      <c r="OR37" s="820"/>
      <c r="OS37" s="820"/>
      <c r="OT37" s="820"/>
      <c r="OU37" s="820"/>
      <c r="OV37" s="12"/>
      <c r="OW37" s="842"/>
      <c r="OX37" s="842"/>
      <c r="OY37" s="842"/>
      <c r="OZ37" s="842"/>
      <c r="PA37" s="842"/>
      <c r="PB37" s="842"/>
      <c r="PC37" s="842"/>
      <c r="PD37" s="842"/>
      <c r="PE37" s="842"/>
      <c r="PF37" s="842"/>
      <c r="PG37" s="842"/>
      <c r="PH37" s="842"/>
      <c r="PI37" s="842"/>
      <c r="PJ37" s="842"/>
      <c r="PK37" s="842"/>
      <c r="PL37" s="842"/>
      <c r="PM37" s="842"/>
      <c r="PN37" s="842"/>
      <c r="PO37" s="842"/>
      <c r="PP37" s="842"/>
      <c r="PQ37" s="842"/>
      <c r="PR37" s="842"/>
      <c r="PS37" s="842"/>
      <c r="PT37" s="842"/>
      <c r="PU37" s="842"/>
      <c r="PV37" s="842"/>
      <c r="PW37" s="842"/>
      <c r="PX37" s="842"/>
      <c r="PY37" s="842"/>
      <c r="PZ37" s="842"/>
      <c r="QA37" s="842"/>
      <c r="QB37" s="842"/>
      <c r="QC37" s="842"/>
      <c r="QD37" s="842"/>
      <c r="QE37" s="842"/>
      <c r="QF37" s="842"/>
      <c r="QG37" s="842"/>
      <c r="QH37" s="842"/>
      <c r="QI37" s="842"/>
      <c r="QJ37" s="842"/>
      <c r="QK37" s="842"/>
      <c r="QL37" s="842"/>
      <c r="QM37" s="842"/>
      <c r="QN37" s="842"/>
      <c r="QO37" s="842"/>
      <c r="QP37" s="842"/>
      <c r="QQ37" s="842"/>
      <c r="QR37" s="842"/>
      <c r="QS37" s="842"/>
      <c r="QT37" s="842"/>
      <c r="QU37" s="842"/>
      <c r="QV37" s="842"/>
      <c r="QW37" s="842"/>
      <c r="QX37" s="842"/>
      <c r="QY37" s="842"/>
      <c r="QZ37" s="842"/>
      <c r="RA37" s="842"/>
      <c r="RB37" s="842"/>
      <c r="RC37" s="842"/>
      <c r="RD37" s="842"/>
      <c r="RE37" s="842"/>
      <c r="RF37" s="842"/>
      <c r="RG37" s="842"/>
      <c r="RH37" s="842"/>
      <c r="RI37" s="842"/>
      <c r="RJ37" s="842"/>
      <c r="RK37" s="842"/>
      <c r="RL37" s="842"/>
      <c r="RM37" s="842"/>
      <c r="RN37" s="842"/>
      <c r="RO37" s="842"/>
      <c r="RP37" s="842"/>
      <c r="RQ37" s="842"/>
      <c r="RR37" s="842"/>
      <c r="RS37" s="842"/>
      <c r="RT37" s="842"/>
      <c r="RU37" s="842"/>
      <c r="RV37" s="842"/>
      <c r="RW37" s="842"/>
      <c r="RX37" s="842"/>
      <c r="RY37" s="842"/>
      <c r="RZ37" s="842"/>
      <c r="SA37" s="842"/>
      <c r="SB37" s="842"/>
      <c r="SC37" s="842"/>
      <c r="SD37" s="842"/>
      <c r="SE37" s="842"/>
      <c r="SF37" s="842"/>
      <c r="SG37" s="734"/>
    </row>
    <row r="38" spans="2:501" s="2" customFormat="1" ht="6.95" customHeight="1" x14ac:dyDescent="0.15">
      <c r="B38" s="887"/>
      <c r="C38" s="887"/>
      <c r="D38" s="887"/>
      <c r="E38" s="887"/>
      <c r="F38" s="887"/>
      <c r="G38" s="887"/>
      <c r="H38" s="887"/>
      <c r="I38" s="887"/>
      <c r="J38" s="887"/>
      <c r="K38" s="887"/>
      <c r="L38" s="887"/>
      <c r="M38" s="887"/>
      <c r="N38" s="887"/>
      <c r="O38" s="887"/>
      <c r="P38" s="887"/>
      <c r="Q38" s="887"/>
      <c r="R38" s="887"/>
      <c r="S38" s="887"/>
      <c r="T38" s="887"/>
      <c r="U38" s="887"/>
      <c r="V38" s="887"/>
      <c r="W38" s="887"/>
      <c r="X38" s="887"/>
      <c r="Y38" s="887"/>
      <c r="Z38" s="887"/>
      <c r="AA38" s="887"/>
      <c r="AB38" s="887"/>
      <c r="AC38" s="887"/>
      <c r="AD38" s="887"/>
      <c r="AE38" s="887"/>
      <c r="AF38" s="887"/>
      <c r="AG38" s="902"/>
      <c r="AH38" s="902"/>
      <c r="AI38" s="902"/>
      <c r="AJ38" s="902"/>
      <c r="AK38" s="902"/>
      <c r="AL38" s="902"/>
      <c r="AM38" s="902"/>
      <c r="AN38" s="902"/>
      <c r="AO38" s="902"/>
      <c r="AP38" s="902"/>
      <c r="AQ38" s="902"/>
      <c r="AR38" s="902"/>
      <c r="AS38" s="902"/>
      <c r="AT38" s="902"/>
      <c r="AU38" s="902"/>
      <c r="AV38" s="902"/>
      <c r="AW38" s="902"/>
      <c r="AX38" s="902"/>
      <c r="AY38" s="902"/>
      <c r="AZ38" s="902"/>
      <c r="BA38" s="902"/>
      <c r="BB38" s="902"/>
      <c r="BC38" s="902"/>
      <c r="BD38" s="902"/>
      <c r="BE38" s="902"/>
      <c r="BF38" s="902"/>
      <c r="BG38" s="902"/>
      <c r="BH38" s="902"/>
      <c r="BI38" s="902"/>
      <c r="BJ38" s="902"/>
      <c r="BK38" s="902"/>
      <c r="BL38" s="902"/>
      <c r="BM38" s="902"/>
      <c r="BN38" s="902"/>
      <c r="BO38" s="902"/>
      <c r="BP38" s="902"/>
      <c r="BQ38" s="902"/>
      <c r="BR38" s="902"/>
      <c r="BS38" s="902"/>
      <c r="BT38" s="902"/>
      <c r="BU38" s="902"/>
      <c r="BV38" s="902"/>
      <c r="BW38" s="902"/>
      <c r="BX38" s="902"/>
      <c r="BY38" s="902"/>
      <c r="BZ38" s="902"/>
      <c r="CA38" s="902"/>
      <c r="CB38" s="902"/>
      <c r="CC38" s="902"/>
      <c r="CD38" s="902"/>
      <c r="CE38" s="902"/>
      <c r="CF38" s="902"/>
      <c r="CG38" s="902"/>
      <c r="CH38" s="902"/>
      <c r="CI38" s="902"/>
      <c r="CJ38" s="902"/>
      <c r="CK38" s="902"/>
      <c r="CL38" s="902"/>
      <c r="CM38" s="902"/>
      <c r="CN38" s="902"/>
      <c r="CO38" s="902"/>
      <c r="CP38" s="902"/>
      <c r="CQ38" s="902"/>
      <c r="CR38" s="902"/>
      <c r="CS38" s="902"/>
      <c r="CT38" s="902"/>
      <c r="CU38" s="911"/>
      <c r="CV38" s="911"/>
      <c r="CW38" s="911"/>
      <c r="CX38" s="911"/>
      <c r="CY38" s="911"/>
      <c r="CZ38" s="911"/>
      <c r="DA38" s="911"/>
      <c r="DB38" s="911"/>
      <c r="DC38" s="911"/>
      <c r="DD38" s="911"/>
      <c r="DE38" s="911"/>
      <c r="DF38" s="911"/>
      <c r="DG38" s="911"/>
      <c r="DH38" s="911"/>
      <c r="DI38" s="911"/>
      <c r="DJ38" s="911"/>
      <c r="DK38" s="911"/>
      <c r="DL38" s="911"/>
      <c r="DM38" s="911"/>
      <c r="DN38" s="911"/>
      <c r="DO38" s="911"/>
      <c r="DP38" s="911"/>
      <c r="DQ38" s="911"/>
      <c r="DR38" s="911"/>
      <c r="DS38" s="911"/>
      <c r="DT38" s="911"/>
      <c r="DU38" s="911"/>
      <c r="DV38" s="911"/>
      <c r="DW38" s="911"/>
      <c r="DX38" s="911"/>
      <c r="DY38" s="911"/>
      <c r="DZ38" s="911"/>
      <c r="EA38" s="911"/>
      <c r="EB38" s="911"/>
      <c r="EC38" s="911"/>
      <c r="ED38" s="911"/>
      <c r="EE38" s="911"/>
      <c r="EF38" s="911"/>
      <c r="EG38" s="911"/>
      <c r="EH38" s="911"/>
      <c r="EI38" s="911"/>
      <c r="EJ38" s="911"/>
      <c r="EK38" s="911"/>
      <c r="EL38" s="911"/>
      <c r="EM38" s="911"/>
      <c r="EN38" s="911"/>
      <c r="EO38" s="911"/>
      <c r="EP38" s="911"/>
      <c r="EQ38" s="911"/>
      <c r="ER38" s="911"/>
      <c r="ES38" s="911"/>
      <c r="ET38" s="911"/>
      <c r="EU38" s="911"/>
      <c r="EV38" s="911"/>
      <c r="EW38" s="911"/>
      <c r="EX38" s="911"/>
      <c r="EY38" s="911"/>
      <c r="EZ38" s="911"/>
      <c r="FA38" s="911"/>
      <c r="FB38" s="911"/>
      <c r="FC38" s="911"/>
      <c r="FD38" s="911"/>
      <c r="FE38" s="911"/>
      <c r="FF38" s="911"/>
      <c r="FG38" s="911"/>
      <c r="FH38" s="911"/>
      <c r="FI38" s="911"/>
      <c r="FJ38" s="911"/>
      <c r="FK38" s="911"/>
      <c r="FL38" s="911"/>
      <c r="FM38" s="911"/>
      <c r="FN38" s="911"/>
      <c r="FO38" s="747"/>
      <c r="FP38" s="820"/>
      <c r="FQ38" s="820"/>
      <c r="FR38" s="820"/>
      <c r="FS38" s="820"/>
      <c r="FT38" s="820"/>
      <c r="FU38" s="820"/>
      <c r="FV38" s="820"/>
      <c r="FW38" s="820"/>
      <c r="FX38" s="820"/>
      <c r="FY38" s="820"/>
      <c r="FZ38" s="820"/>
      <c r="GA38" s="820"/>
      <c r="GB38" s="820"/>
      <c r="GC38" s="820"/>
      <c r="GD38" s="820"/>
      <c r="GE38" s="820"/>
      <c r="GF38" s="820"/>
      <c r="GG38" s="820"/>
      <c r="GH38" s="820"/>
      <c r="GI38" s="820"/>
      <c r="GJ38" s="12"/>
      <c r="GK38" s="842"/>
      <c r="GL38" s="842"/>
      <c r="GM38" s="842"/>
      <c r="GN38" s="842"/>
      <c r="GO38" s="842"/>
      <c r="GP38" s="842"/>
      <c r="GQ38" s="842"/>
      <c r="GR38" s="842"/>
      <c r="GS38" s="842"/>
      <c r="GT38" s="842"/>
      <c r="GU38" s="842"/>
      <c r="GV38" s="842"/>
      <c r="GW38" s="842"/>
      <c r="GX38" s="842"/>
      <c r="GY38" s="842"/>
      <c r="GZ38" s="842"/>
      <c r="HA38" s="842"/>
      <c r="HB38" s="842"/>
      <c r="HC38" s="842"/>
      <c r="HD38" s="842"/>
      <c r="HE38" s="842"/>
      <c r="HF38" s="842"/>
      <c r="HG38" s="842"/>
      <c r="HH38" s="842"/>
      <c r="HI38" s="842"/>
      <c r="HJ38" s="842"/>
      <c r="HK38" s="842"/>
      <c r="HL38" s="842"/>
      <c r="HM38" s="842"/>
      <c r="HN38" s="842"/>
      <c r="HO38" s="842"/>
      <c r="HP38" s="842"/>
      <c r="HQ38" s="842"/>
      <c r="HR38" s="842"/>
      <c r="HS38" s="842"/>
      <c r="HT38" s="842"/>
      <c r="HU38" s="842"/>
      <c r="HV38" s="842"/>
      <c r="HW38" s="842"/>
      <c r="HX38" s="842"/>
      <c r="HY38" s="842"/>
      <c r="HZ38" s="842"/>
      <c r="IA38" s="842"/>
      <c r="IB38" s="842"/>
      <c r="IC38" s="842"/>
      <c r="ID38" s="842"/>
      <c r="IE38" s="842"/>
      <c r="IF38" s="842"/>
      <c r="IG38" s="842"/>
      <c r="IH38" s="842"/>
      <c r="II38" s="842"/>
      <c r="IJ38" s="842"/>
      <c r="IK38" s="842"/>
      <c r="IL38" s="842"/>
      <c r="IM38" s="842"/>
      <c r="IN38" s="842"/>
      <c r="IO38" s="842"/>
      <c r="IP38" s="842"/>
      <c r="IQ38" s="842"/>
      <c r="IR38" s="842"/>
      <c r="IS38" s="842"/>
      <c r="IT38" s="842"/>
      <c r="IU38" s="842"/>
      <c r="IV38" s="842"/>
      <c r="IW38" s="842"/>
      <c r="IX38" s="842"/>
      <c r="IY38" s="842"/>
      <c r="IZ38" s="842"/>
      <c r="JA38" s="842"/>
      <c r="JB38" s="842"/>
      <c r="JC38" s="842"/>
      <c r="JD38" s="842"/>
      <c r="JE38" s="842"/>
      <c r="JF38" s="842"/>
      <c r="JG38" s="842"/>
      <c r="JH38" s="842"/>
      <c r="JI38" s="842"/>
      <c r="JJ38" s="842"/>
      <c r="JK38" s="842"/>
      <c r="JL38" s="842"/>
      <c r="JM38" s="842"/>
      <c r="JN38" s="842"/>
      <c r="JO38" s="842"/>
      <c r="JP38" s="842"/>
      <c r="JQ38" s="842"/>
      <c r="JR38" s="842"/>
      <c r="JS38" s="842"/>
      <c r="JT38" s="842"/>
      <c r="JU38" s="734"/>
      <c r="JV38" s="820"/>
      <c r="JW38" s="820"/>
      <c r="JX38" s="820"/>
      <c r="JY38" s="820"/>
      <c r="JZ38" s="820"/>
      <c r="KA38" s="820"/>
      <c r="KB38" s="820"/>
      <c r="KC38" s="820"/>
      <c r="KD38" s="820"/>
      <c r="KE38" s="820"/>
      <c r="KF38" s="820"/>
      <c r="KG38" s="820"/>
      <c r="KH38" s="820"/>
      <c r="KI38" s="820"/>
      <c r="KJ38" s="820"/>
      <c r="KK38" s="820"/>
      <c r="KL38" s="820"/>
      <c r="KM38" s="820"/>
      <c r="KN38" s="820"/>
      <c r="KO38" s="820"/>
      <c r="KP38" s="12"/>
      <c r="KQ38" s="842"/>
      <c r="KR38" s="842"/>
      <c r="KS38" s="842"/>
      <c r="KT38" s="842"/>
      <c r="KU38" s="842"/>
      <c r="KV38" s="842"/>
      <c r="KW38" s="842"/>
      <c r="KX38" s="842"/>
      <c r="KY38" s="842"/>
      <c r="KZ38" s="842"/>
      <c r="LA38" s="842"/>
      <c r="LB38" s="842"/>
      <c r="LC38" s="842"/>
      <c r="LD38" s="842"/>
      <c r="LE38" s="842"/>
      <c r="LF38" s="842"/>
      <c r="LG38" s="842"/>
      <c r="LH38" s="842"/>
      <c r="LI38" s="842"/>
      <c r="LJ38" s="842"/>
      <c r="LK38" s="842"/>
      <c r="LL38" s="842"/>
      <c r="LM38" s="842"/>
      <c r="LN38" s="842"/>
      <c r="LO38" s="842"/>
      <c r="LP38" s="842"/>
      <c r="LQ38" s="842"/>
      <c r="LR38" s="842"/>
      <c r="LS38" s="842"/>
      <c r="LT38" s="842"/>
      <c r="LU38" s="842"/>
      <c r="LV38" s="842"/>
      <c r="LW38" s="842"/>
      <c r="LX38" s="842"/>
      <c r="LY38" s="842"/>
      <c r="LZ38" s="842"/>
      <c r="MA38" s="842"/>
      <c r="MB38" s="842"/>
      <c r="MC38" s="842"/>
      <c r="MD38" s="842"/>
      <c r="ME38" s="842"/>
      <c r="MF38" s="842"/>
      <c r="MG38" s="842"/>
      <c r="MH38" s="842"/>
      <c r="MI38" s="842"/>
      <c r="MJ38" s="842"/>
      <c r="MK38" s="842"/>
      <c r="ML38" s="842"/>
      <c r="MM38" s="842"/>
      <c r="MN38" s="842"/>
      <c r="MO38" s="842"/>
      <c r="MP38" s="842"/>
      <c r="MQ38" s="842"/>
      <c r="MR38" s="842"/>
      <c r="MS38" s="842"/>
      <c r="MT38" s="842"/>
      <c r="MU38" s="842"/>
      <c r="MV38" s="842"/>
      <c r="MW38" s="842"/>
      <c r="MX38" s="842"/>
      <c r="MY38" s="842"/>
      <c r="MZ38" s="842"/>
      <c r="NA38" s="842"/>
      <c r="NB38" s="842"/>
      <c r="NC38" s="842"/>
      <c r="ND38" s="842"/>
      <c r="NE38" s="842"/>
      <c r="NF38" s="842"/>
      <c r="NG38" s="842"/>
      <c r="NH38" s="842"/>
      <c r="NI38" s="842"/>
      <c r="NJ38" s="842"/>
      <c r="NK38" s="842"/>
      <c r="NL38" s="842"/>
      <c r="NM38" s="842"/>
      <c r="NN38" s="842"/>
      <c r="NO38" s="842"/>
      <c r="NP38" s="842"/>
      <c r="NQ38" s="842"/>
      <c r="NR38" s="842"/>
      <c r="NS38" s="842"/>
      <c r="NT38" s="842"/>
      <c r="NU38" s="842"/>
      <c r="NV38" s="842"/>
      <c r="NW38" s="842"/>
      <c r="NX38" s="842"/>
      <c r="NY38" s="842"/>
      <c r="NZ38" s="842"/>
      <c r="OA38" s="734"/>
      <c r="OB38" s="820"/>
      <c r="OC38" s="820"/>
      <c r="OD38" s="820"/>
      <c r="OE38" s="820"/>
      <c r="OF38" s="820"/>
      <c r="OG38" s="820"/>
      <c r="OH38" s="820"/>
      <c r="OI38" s="820"/>
      <c r="OJ38" s="820"/>
      <c r="OK38" s="820"/>
      <c r="OL38" s="820"/>
      <c r="OM38" s="820"/>
      <c r="ON38" s="820"/>
      <c r="OO38" s="820"/>
      <c r="OP38" s="820"/>
      <c r="OQ38" s="820"/>
      <c r="OR38" s="820"/>
      <c r="OS38" s="820"/>
      <c r="OT38" s="820"/>
      <c r="OU38" s="820"/>
      <c r="OV38" s="12"/>
      <c r="OW38" s="842"/>
      <c r="OX38" s="842"/>
      <c r="OY38" s="842"/>
      <c r="OZ38" s="842"/>
      <c r="PA38" s="842"/>
      <c r="PB38" s="842"/>
      <c r="PC38" s="842"/>
      <c r="PD38" s="842"/>
      <c r="PE38" s="842"/>
      <c r="PF38" s="842"/>
      <c r="PG38" s="842"/>
      <c r="PH38" s="842"/>
      <c r="PI38" s="842"/>
      <c r="PJ38" s="842"/>
      <c r="PK38" s="842"/>
      <c r="PL38" s="842"/>
      <c r="PM38" s="842"/>
      <c r="PN38" s="842"/>
      <c r="PO38" s="842"/>
      <c r="PP38" s="842"/>
      <c r="PQ38" s="842"/>
      <c r="PR38" s="842"/>
      <c r="PS38" s="842"/>
      <c r="PT38" s="842"/>
      <c r="PU38" s="842"/>
      <c r="PV38" s="842"/>
      <c r="PW38" s="842"/>
      <c r="PX38" s="842"/>
      <c r="PY38" s="842"/>
      <c r="PZ38" s="842"/>
      <c r="QA38" s="842"/>
      <c r="QB38" s="842"/>
      <c r="QC38" s="842"/>
      <c r="QD38" s="842"/>
      <c r="QE38" s="842"/>
      <c r="QF38" s="842"/>
      <c r="QG38" s="842"/>
      <c r="QH38" s="842"/>
      <c r="QI38" s="842"/>
      <c r="QJ38" s="842"/>
      <c r="QK38" s="842"/>
      <c r="QL38" s="842"/>
      <c r="QM38" s="842"/>
      <c r="QN38" s="842"/>
      <c r="QO38" s="842"/>
      <c r="QP38" s="842"/>
      <c r="QQ38" s="842"/>
      <c r="QR38" s="842"/>
      <c r="QS38" s="842"/>
      <c r="QT38" s="842"/>
      <c r="QU38" s="842"/>
      <c r="QV38" s="842"/>
      <c r="QW38" s="842"/>
      <c r="QX38" s="842"/>
      <c r="QY38" s="842"/>
      <c r="QZ38" s="842"/>
      <c r="RA38" s="842"/>
      <c r="RB38" s="842"/>
      <c r="RC38" s="842"/>
      <c r="RD38" s="842"/>
      <c r="RE38" s="842"/>
      <c r="RF38" s="842"/>
      <c r="RG38" s="842"/>
      <c r="RH38" s="842"/>
      <c r="RI38" s="842"/>
      <c r="RJ38" s="842"/>
      <c r="RK38" s="842"/>
      <c r="RL38" s="842"/>
      <c r="RM38" s="842"/>
      <c r="RN38" s="842"/>
      <c r="RO38" s="842"/>
      <c r="RP38" s="842"/>
      <c r="RQ38" s="842"/>
      <c r="RR38" s="842"/>
      <c r="RS38" s="842"/>
      <c r="RT38" s="842"/>
      <c r="RU38" s="842"/>
      <c r="RV38" s="842"/>
      <c r="RW38" s="842"/>
      <c r="RX38" s="842"/>
      <c r="RY38" s="842"/>
      <c r="RZ38" s="842"/>
      <c r="SA38" s="842"/>
      <c r="SB38" s="842"/>
      <c r="SC38" s="842"/>
      <c r="SD38" s="842"/>
      <c r="SE38" s="842"/>
      <c r="SF38" s="842"/>
      <c r="SG38" s="734"/>
    </row>
    <row r="39" spans="2:501" s="2" customFormat="1" ht="6.95" customHeight="1" thickBot="1" x14ac:dyDescent="0.2">
      <c r="B39" s="1134" t="s">
        <v>26</v>
      </c>
      <c r="C39" s="1135"/>
      <c r="D39" s="1135"/>
      <c r="E39" s="1135"/>
      <c r="F39" s="1135"/>
      <c r="G39" s="1135"/>
      <c r="H39" s="1135"/>
      <c r="I39" s="1135"/>
      <c r="J39" s="1135"/>
      <c r="K39" s="1135"/>
      <c r="L39" s="1135"/>
      <c r="M39" s="1135"/>
      <c r="N39" s="1135"/>
      <c r="O39" s="1135"/>
      <c r="P39" s="1135"/>
      <c r="Q39" s="1135"/>
      <c r="R39" s="1135"/>
      <c r="S39" s="1135"/>
      <c r="T39" s="1135"/>
      <c r="U39" s="1135"/>
      <c r="V39" s="1135"/>
      <c r="W39" s="1135"/>
      <c r="X39" s="1135"/>
      <c r="Y39" s="1135"/>
      <c r="Z39" s="1135"/>
      <c r="AA39" s="1135"/>
      <c r="AB39" s="1135"/>
      <c r="AC39" s="1135"/>
      <c r="AD39" s="1135"/>
      <c r="AE39" s="1135"/>
      <c r="AF39" s="1135"/>
      <c r="AG39" s="1160" t="s">
        <v>27</v>
      </c>
      <c r="AH39" s="1005"/>
      <c r="AI39" s="1005"/>
      <c r="AJ39" s="1005"/>
      <c r="AK39" s="1005"/>
      <c r="AL39" s="1005"/>
      <c r="AM39" s="1005"/>
      <c r="AN39" s="1005"/>
      <c r="AO39" s="1005"/>
      <c r="AP39" s="1005"/>
      <c r="AQ39" s="1005"/>
      <c r="AR39" s="1005"/>
      <c r="AS39" s="1005"/>
      <c r="AT39" s="1005"/>
      <c r="AU39" s="1005"/>
      <c r="AV39" s="1005"/>
      <c r="AW39" s="1005"/>
      <c r="AX39" s="1005"/>
      <c r="AY39" s="1005"/>
      <c r="AZ39" s="1005"/>
      <c r="BA39" s="1005"/>
      <c r="BB39" s="1005"/>
      <c r="BC39" s="1005"/>
      <c r="BD39" s="1005"/>
      <c r="BE39" s="1005"/>
      <c r="BF39" s="1005"/>
      <c r="BG39" s="1005"/>
      <c r="BH39" s="1005"/>
      <c r="BI39" s="1005"/>
      <c r="BJ39" s="1005"/>
      <c r="BK39" s="1005"/>
      <c r="BL39" s="1005"/>
      <c r="BM39" s="1005"/>
      <c r="BN39" s="1005"/>
      <c r="BO39" s="1005"/>
      <c r="BP39" s="1005"/>
      <c r="BQ39" s="1005"/>
      <c r="BR39" s="1005"/>
      <c r="BS39" s="1005"/>
      <c r="BT39" s="1005"/>
      <c r="BU39" s="1005"/>
      <c r="BV39" s="1005"/>
      <c r="BW39" s="1005"/>
      <c r="BX39" s="1005"/>
      <c r="BY39" s="1005"/>
      <c r="BZ39" s="1005"/>
      <c r="CA39" s="1005"/>
      <c r="CB39" s="1005"/>
      <c r="CC39" s="1005"/>
      <c r="CD39" s="1005"/>
      <c r="CE39" s="1005"/>
      <c r="CF39" s="1005"/>
      <c r="CG39" s="1005"/>
      <c r="CH39" s="1005"/>
      <c r="CI39" s="1005"/>
      <c r="CJ39" s="1005"/>
      <c r="CK39" s="1005"/>
      <c r="CL39" s="1005"/>
      <c r="CM39" s="1005"/>
      <c r="CN39" s="1005"/>
      <c r="CO39" s="1005"/>
      <c r="CP39" s="1005"/>
      <c r="CQ39" s="1005"/>
      <c r="CR39" s="1005"/>
      <c r="CS39" s="1005"/>
      <c r="CT39" s="1006"/>
      <c r="CU39" s="674" t="s">
        <v>28</v>
      </c>
      <c r="CV39" s="675"/>
      <c r="CW39" s="675"/>
      <c r="CX39" s="675"/>
      <c r="CY39" s="675"/>
      <c r="CZ39" s="675"/>
      <c r="DA39" s="675"/>
      <c r="DB39" s="675"/>
      <c r="DC39" s="675"/>
      <c r="DD39" s="675"/>
      <c r="DE39" s="675"/>
      <c r="DF39" s="675"/>
      <c r="DG39" s="675"/>
      <c r="DH39" s="675"/>
      <c r="DI39" s="675"/>
      <c r="DJ39" s="675"/>
      <c r="DK39" s="675"/>
      <c r="DL39" s="675"/>
      <c r="DM39" s="675"/>
      <c r="DN39" s="675"/>
      <c r="DO39" s="675"/>
      <c r="DP39" s="675"/>
      <c r="DQ39" s="675"/>
      <c r="DR39" s="675"/>
      <c r="DS39" s="675"/>
      <c r="DT39" s="675"/>
      <c r="DU39" s="675"/>
      <c r="DV39" s="675"/>
      <c r="DW39" s="675"/>
      <c r="DX39" s="675"/>
      <c r="DY39" s="675"/>
      <c r="DZ39" s="675"/>
      <c r="EA39" s="675"/>
      <c r="EB39" s="675"/>
      <c r="EC39" s="675"/>
      <c r="ED39" s="675"/>
      <c r="EE39" s="675"/>
      <c r="EF39" s="675"/>
      <c r="EG39" s="675"/>
      <c r="EH39" s="675"/>
      <c r="EI39" s="675"/>
      <c r="EJ39" s="675"/>
      <c r="EK39" s="675"/>
      <c r="EL39" s="675"/>
      <c r="EM39" s="675"/>
      <c r="EN39" s="675"/>
      <c r="EO39" s="675"/>
      <c r="EP39" s="675"/>
      <c r="EQ39" s="675"/>
      <c r="ER39" s="675"/>
      <c r="ES39" s="675"/>
      <c r="ET39" s="675"/>
      <c r="EU39" s="675"/>
      <c r="EV39" s="675"/>
      <c r="EW39" s="675"/>
      <c r="EX39" s="675"/>
      <c r="EY39" s="675"/>
      <c r="EZ39" s="675"/>
      <c r="FA39" s="675"/>
      <c r="FB39" s="675"/>
      <c r="FC39" s="675"/>
      <c r="FD39" s="675"/>
      <c r="FE39" s="675"/>
      <c r="FF39" s="675"/>
      <c r="FG39" s="675"/>
      <c r="FH39" s="675"/>
      <c r="FI39" s="675"/>
      <c r="FJ39" s="675"/>
      <c r="FK39" s="675"/>
      <c r="FL39" s="675"/>
      <c r="FM39" s="675"/>
      <c r="FN39" s="676"/>
      <c r="FO39" s="747"/>
      <c r="FP39" s="749"/>
      <c r="FQ39" s="749"/>
      <c r="FR39" s="749"/>
      <c r="FS39" s="749"/>
      <c r="FT39" s="749"/>
      <c r="FU39" s="749"/>
      <c r="FV39" s="749"/>
      <c r="FW39" s="749"/>
      <c r="FX39" s="749"/>
      <c r="FY39" s="749"/>
      <c r="FZ39" s="749"/>
      <c r="GA39" s="749"/>
      <c r="GB39" s="749"/>
      <c r="GC39" s="749"/>
      <c r="GD39" s="749"/>
      <c r="GE39" s="749"/>
      <c r="GF39" s="749"/>
      <c r="GG39" s="749"/>
      <c r="GH39" s="749"/>
      <c r="GI39" s="749"/>
      <c r="GJ39" s="749"/>
      <c r="GK39" s="749"/>
      <c r="GL39" s="749"/>
      <c r="GM39" s="749"/>
      <c r="GN39" s="749"/>
      <c r="GO39" s="749"/>
      <c r="GP39" s="749"/>
      <c r="GQ39" s="749"/>
      <c r="GR39" s="749"/>
      <c r="GS39" s="749"/>
      <c r="GT39" s="749"/>
      <c r="GU39" s="749"/>
      <c r="GV39" s="749"/>
      <c r="GW39" s="749"/>
      <c r="GX39" s="749"/>
      <c r="GY39" s="749"/>
      <c r="GZ39" s="749"/>
      <c r="HA39" s="749"/>
      <c r="HB39" s="749"/>
      <c r="HC39" s="749"/>
      <c r="HD39" s="749"/>
      <c r="HE39" s="749"/>
      <c r="HF39" s="749"/>
      <c r="HG39" s="749"/>
      <c r="HH39" s="749"/>
      <c r="HI39" s="749"/>
      <c r="HJ39" s="749"/>
      <c r="HK39" s="749"/>
      <c r="HL39" s="749"/>
      <c r="HM39" s="749"/>
      <c r="HN39" s="749"/>
      <c r="HO39" s="749"/>
      <c r="HP39" s="749"/>
      <c r="HQ39" s="749"/>
      <c r="HR39" s="749"/>
      <c r="HS39" s="749"/>
      <c r="HT39" s="749"/>
      <c r="HU39" s="749"/>
      <c r="HV39" s="749"/>
      <c r="HW39" s="749"/>
      <c r="HX39" s="749"/>
      <c r="HY39" s="749"/>
      <c r="HZ39" s="749"/>
      <c r="IA39" s="749"/>
      <c r="IB39" s="749"/>
      <c r="IC39" s="749"/>
      <c r="ID39" s="749"/>
      <c r="IE39" s="749"/>
      <c r="IF39" s="749"/>
      <c r="IG39" s="749"/>
      <c r="IH39" s="749"/>
      <c r="II39" s="749"/>
      <c r="IJ39" s="749"/>
      <c r="IK39" s="749"/>
      <c r="IL39" s="749"/>
      <c r="IM39" s="749"/>
      <c r="IN39" s="749"/>
      <c r="IO39" s="749"/>
      <c r="IP39" s="749"/>
      <c r="IQ39" s="749"/>
      <c r="IR39" s="749"/>
      <c r="IS39" s="749"/>
      <c r="IT39" s="749"/>
      <c r="IU39" s="749"/>
      <c r="IV39" s="749"/>
      <c r="IW39" s="749"/>
      <c r="IX39" s="749"/>
      <c r="IY39" s="749"/>
      <c r="IZ39" s="749"/>
      <c r="JA39" s="749"/>
      <c r="JB39" s="749"/>
      <c r="JC39" s="749"/>
      <c r="JD39" s="749"/>
      <c r="JE39" s="749"/>
      <c r="JF39" s="749"/>
      <c r="JG39" s="749"/>
      <c r="JH39" s="749"/>
      <c r="JI39" s="749"/>
      <c r="JJ39" s="749"/>
      <c r="JK39" s="749"/>
      <c r="JL39" s="749"/>
      <c r="JM39" s="749"/>
      <c r="JN39" s="749"/>
      <c r="JO39" s="749"/>
      <c r="JP39" s="749"/>
      <c r="JQ39" s="749"/>
      <c r="JR39" s="749"/>
      <c r="JS39" s="749"/>
      <c r="JT39" s="749"/>
      <c r="JU39" s="734"/>
      <c r="JV39" s="749"/>
      <c r="JW39" s="749"/>
      <c r="JX39" s="749"/>
      <c r="JY39" s="749"/>
      <c r="JZ39" s="749"/>
      <c r="KA39" s="749"/>
      <c r="KB39" s="749"/>
      <c r="KC39" s="749"/>
      <c r="KD39" s="749"/>
      <c r="KE39" s="749"/>
      <c r="KF39" s="749"/>
      <c r="KG39" s="749"/>
      <c r="KH39" s="749"/>
      <c r="KI39" s="749"/>
      <c r="KJ39" s="749"/>
      <c r="KK39" s="749"/>
      <c r="KL39" s="749"/>
      <c r="KM39" s="749"/>
      <c r="KN39" s="749"/>
      <c r="KO39" s="749"/>
      <c r="KP39" s="749"/>
      <c r="KQ39" s="749"/>
      <c r="KR39" s="749"/>
      <c r="KS39" s="749"/>
      <c r="KT39" s="749"/>
      <c r="KU39" s="749"/>
      <c r="KV39" s="749"/>
      <c r="KW39" s="749"/>
      <c r="KX39" s="749"/>
      <c r="KY39" s="749"/>
      <c r="KZ39" s="749"/>
      <c r="LA39" s="749"/>
      <c r="LB39" s="749"/>
      <c r="LC39" s="749"/>
      <c r="LD39" s="749"/>
      <c r="LE39" s="749"/>
      <c r="LF39" s="749"/>
      <c r="LG39" s="749"/>
      <c r="LH39" s="749"/>
      <c r="LI39" s="749"/>
      <c r="LJ39" s="749"/>
      <c r="LK39" s="749"/>
      <c r="LL39" s="749"/>
      <c r="LM39" s="749"/>
      <c r="LN39" s="749"/>
      <c r="LO39" s="749"/>
      <c r="LP39" s="749"/>
      <c r="LQ39" s="749"/>
      <c r="LR39" s="749"/>
      <c r="LS39" s="749"/>
      <c r="LT39" s="749"/>
      <c r="LU39" s="749"/>
      <c r="LV39" s="749"/>
      <c r="LW39" s="749"/>
      <c r="LX39" s="749"/>
      <c r="LY39" s="749"/>
      <c r="LZ39" s="749"/>
      <c r="MA39" s="749"/>
      <c r="MB39" s="749"/>
      <c r="MC39" s="749"/>
      <c r="MD39" s="749"/>
      <c r="ME39" s="749"/>
      <c r="MF39" s="749"/>
      <c r="MG39" s="749"/>
      <c r="MH39" s="749"/>
      <c r="MI39" s="749"/>
      <c r="MJ39" s="749"/>
      <c r="MK39" s="749"/>
      <c r="ML39" s="749"/>
      <c r="MM39" s="749"/>
      <c r="MN39" s="749"/>
      <c r="MO39" s="749"/>
      <c r="MP39" s="749"/>
      <c r="MQ39" s="749"/>
      <c r="MR39" s="749"/>
      <c r="MS39" s="749"/>
      <c r="MT39" s="749"/>
      <c r="MU39" s="749"/>
      <c r="MV39" s="749"/>
      <c r="MW39" s="749"/>
      <c r="MX39" s="749"/>
      <c r="MY39" s="749"/>
      <c r="MZ39" s="749"/>
      <c r="NA39" s="749"/>
      <c r="NB39" s="749"/>
      <c r="NC39" s="749"/>
      <c r="ND39" s="749"/>
      <c r="NE39" s="749"/>
      <c r="NF39" s="749"/>
      <c r="NG39" s="749"/>
      <c r="NH39" s="749"/>
      <c r="NI39" s="749"/>
      <c r="NJ39" s="749"/>
      <c r="NK39" s="749"/>
      <c r="NL39" s="749"/>
      <c r="NM39" s="749"/>
      <c r="NN39" s="749"/>
      <c r="NO39" s="749"/>
      <c r="NP39" s="749"/>
      <c r="NQ39" s="749"/>
      <c r="NR39" s="749"/>
      <c r="NS39" s="749"/>
      <c r="NT39" s="749"/>
      <c r="NU39" s="749"/>
      <c r="NV39" s="749"/>
      <c r="NW39" s="749"/>
      <c r="NX39" s="749"/>
      <c r="NY39" s="749"/>
      <c r="NZ39" s="749"/>
      <c r="OA39" s="734"/>
      <c r="OB39" s="749"/>
      <c r="OC39" s="749"/>
      <c r="OD39" s="749"/>
      <c r="OE39" s="749"/>
      <c r="OF39" s="749"/>
      <c r="OG39" s="749"/>
      <c r="OH39" s="749"/>
      <c r="OI39" s="749"/>
      <c r="OJ39" s="749"/>
      <c r="OK39" s="749"/>
      <c r="OL39" s="749"/>
      <c r="OM39" s="749"/>
      <c r="ON39" s="749"/>
      <c r="OO39" s="749"/>
      <c r="OP39" s="749"/>
      <c r="OQ39" s="749"/>
      <c r="OR39" s="749"/>
      <c r="OS39" s="749"/>
      <c r="OT39" s="749"/>
      <c r="OU39" s="749"/>
      <c r="OV39" s="749"/>
      <c r="OW39" s="749"/>
      <c r="OX39" s="749"/>
      <c r="OY39" s="749"/>
      <c r="OZ39" s="749"/>
      <c r="PA39" s="749"/>
      <c r="PB39" s="749"/>
      <c r="PC39" s="749"/>
      <c r="PD39" s="749"/>
      <c r="PE39" s="749"/>
      <c r="PF39" s="749"/>
      <c r="PG39" s="749"/>
      <c r="PH39" s="749"/>
      <c r="PI39" s="749"/>
      <c r="PJ39" s="749"/>
      <c r="PK39" s="749"/>
      <c r="PL39" s="749"/>
      <c r="PM39" s="749"/>
      <c r="PN39" s="749"/>
      <c r="PO39" s="749"/>
      <c r="PP39" s="749"/>
      <c r="PQ39" s="749"/>
      <c r="PR39" s="749"/>
      <c r="PS39" s="749"/>
      <c r="PT39" s="749"/>
      <c r="PU39" s="749"/>
      <c r="PV39" s="749"/>
      <c r="PW39" s="749"/>
      <c r="PX39" s="749"/>
      <c r="PY39" s="749"/>
      <c r="PZ39" s="749"/>
      <c r="QA39" s="749"/>
      <c r="QB39" s="749"/>
      <c r="QC39" s="749"/>
      <c r="QD39" s="749"/>
      <c r="QE39" s="749"/>
      <c r="QF39" s="749"/>
      <c r="QG39" s="749"/>
      <c r="QH39" s="749"/>
      <c r="QI39" s="749"/>
      <c r="QJ39" s="749"/>
      <c r="QK39" s="749"/>
      <c r="QL39" s="749"/>
      <c r="QM39" s="749"/>
      <c r="QN39" s="749"/>
      <c r="QO39" s="749"/>
      <c r="QP39" s="749"/>
      <c r="QQ39" s="749"/>
      <c r="QR39" s="749"/>
      <c r="QS39" s="749"/>
      <c r="QT39" s="749"/>
      <c r="QU39" s="749"/>
      <c r="QV39" s="749"/>
      <c r="QW39" s="749"/>
      <c r="QX39" s="749"/>
      <c r="QY39" s="749"/>
      <c r="QZ39" s="749"/>
      <c r="RA39" s="749"/>
      <c r="RB39" s="749"/>
      <c r="RC39" s="749"/>
      <c r="RD39" s="749"/>
      <c r="RE39" s="749"/>
      <c r="RF39" s="749"/>
      <c r="RG39" s="749"/>
      <c r="RH39" s="749"/>
      <c r="RI39" s="749"/>
      <c r="RJ39" s="749"/>
      <c r="RK39" s="749"/>
      <c r="RL39" s="749"/>
      <c r="RM39" s="749"/>
      <c r="RN39" s="749"/>
      <c r="RO39" s="749"/>
      <c r="RP39" s="749"/>
      <c r="RQ39" s="749"/>
      <c r="RR39" s="749"/>
      <c r="RS39" s="749"/>
      <c r="RT39" s="749"/>
      <c r="RU39" s="749"/>
      <c r="RV39" s="749"/>
      <c r="RW39" s="749"/>
      <c r="RX39" s="749"/>
      <c r="RY39" s="749"/>
      <c r="RZ39" s="749"/>
      <c r="SA39" s="749"/>
      <c r="SB39" s="749"/>
      <c r="SC39" s="749"/>
      <c r="SD39" s="749"/>
      <c r="SE39" s="749"/>
      <c r="SF39" s="749"/>
      <c r="SG39" s="734"/>
    </row>
    <row r="40" spans="2:501" s="2" customFormat="1" ht="6.95" customHeight="1" thickTop="1" thickBot="1" x14ac:dyDescent="0.2">
      <c r="B40" s="1158"/>
      <c r="C40" s="1159"/>
      <c r="D40" s="1159"/>
      <c r="E40" s="1159"/>
      <c r="F40" s="1159"/>
      <c r="G40" s="1159"/>
      <c r="H40" s="1159"/>
      <c r="I40" s="1159"/>
      <c r="J40" s="1159"/>
      <c r="K40" s="1159"/>
      <c r="L40" s="1159"/>
      <c r="M40" s="1159"/>
      <c r="N40" s="1159"/>
      <c r="O40" s="1159"/>
      <c r="P40" s="1159"/>
      <c r="Q40" s="1159"/>
      <c r="R40" s="1159"/>
      <c r="S40" s="1159"/>
      <c r="T40" s="1159"/>
      <c r="U40" s="1159"/>
      <c r="V40" s="1159"/>
      <c r="W40" s="1159"/>
      <c r="X40" s="1159"/>
      <c r="Y40" s="1159"/>
      <c r="Z40" s="1159"/>
      <c r="AA40" s="1159"/>
      <c r="AB40" s="1159"/>
      <c r="AC40" s="1159"/>
      <c r="AD40" s="1159"/>
      <c r="AE40" s="1159"/>
      <c r="AF40" s="1159"/>
      <c r="AG40" s="1161"/>
      <c r="AH40" s="1162"/>
      <c r="AI40" s="1162"/>
      <c r="AJ40" s="1162"/>
      <c r="AK40" s="1162"/>
      <c r="AL40" s="1162"/>
      <c r="AM40" s="1162"/>
      <c r="AN40" s="1162"/>
      <c r="AO40" s="1162"/>
      <c r="AP40" s="1162"/>
      <c r="AQ40" s="1162"/>
      <c r="AR40" s="1162"/>
      <c r="AS40" s="1162"/>
      <c r="AT40" s="1162"/>
      <c r="AU40" s="1162"/>
      <c r="AV40" s="1162"/>
      <c r="AW40" s="1162"/>
      <c r="AX40" s="1162"/>
      <c r="AY40" s="1162"/>
      <c r="AZ40" s="1162"/>
      <c r="BA40" s="1162"/>
      <c r="BB40" s="1162"/>
      <c r="BC40" s="1162"/>
      <c r="BD40" s="1162"/>
      <c r="BE40" s="1162"/>
      <c r="BF40" s="1162"/>
      <c r="BG40" s="1162"/>
      <c r="BH40" s="1162"/>
      <c r="BI40" s="1162"/>
      <c r="BJ40" s="1162"/>
      <c r="BK40" s="1162"/>
      <c r="BL40" s="1162"/>
      <c r="BM40" s="1162"/>
      <c r="BN40" s="1162"/>
      <c r="BO40" s="1162"/>
      <c r="BP40" s="1162"/>
      <c r="BQ40" s="1162"/>
      <c r="BR40" s="1162"/>
      <c r="BS40" s="1162"/>
      <c r="BT40" s="1162"/>
      <c r="BU40" s="1162"/>
      <c r="BV40" s="1162"/>
      <c r="BW40" s="1162"/>
      <c r="BX40" s="1162"/>
      <c r="BY40" s="1162"/>
      <c r="BZ40" s="1162"/>
      <c r="CA40" s="1162"/>
      <c r="CB40" s="1162"/>
      <c r="CC40" s="1162"/>
      <c r="CD40" s="1162"/>
      <c r="CE40" s="1162"/>
      <c r="CF40" s="1162"/>
      <c r="CG40" s="1162"/>
      <c r="CH40" s="1162"/>
      <c r="CI40" s="1162"/>
      <c r="CJ40" s="1162"/>
      <c r="CK40" s="1162"/>
      <c r="CL40" s="1162"/>
      <c r="CM40" s="1162"/>
      <c r="CN40" s="1162"/>
      <c r="CO40" s="1162"/>
      <c r="CP40" s="1162"/>
      <c r="CQ40" s="1162"/>
      <c r="CR40" s="1162"/>
      <c r="CS40" s="1162"/>
      <c r="CT40" s="1163"/>
      <c r="CU40" s="677"/>
      <c r="CV40" s="678"/>
      <c r="CW40" s="678"/>
      <c r="CX40" s="678"/>
      <c r="CY40" s="678"/>
      <c r="CZ40" s="678"/>
      <c r="DA40" s="678"/>
      <c r="DB40" s="678"/>
      <c r="DC40" s="678"/>
      <c r="DD40" s="678"/>
      <c r="DE40" s="678"/>
      <c r="DF40" s="678"/>
      <c r="DG40" s="678"/>
      <c r="DH40" s="678"/>
      <c r="DI40" s="678"/>
      <c r="DJ40" s="678"/>
      <c r="DK40" s="678"/>
      <c r="DL40" s="678"/>
      <c r="DM40" s="678"/>
      <c r="DN40" s="678"/>
      <c r="DO40" s="678"/>
      <c r="DP40" s="678"/>
      <c r="DQ40" s="678"/>
      <c r="DR40" s="678"/>
      <c r="DS40" s="678"/>
      <c r="DT40" s="678"/>
      <c r="DU40" s="678"/>
      <c r="DV40" s="678"/>
      <c r="DW40" s="678"/>
      <c r="DX40" s="678"/>
      <c r="DY40" s="678"/>
      <c r="DZ40" s="678"/>
      <c r="EA40" s="678"/>
      <c r="EB40" s="678"/>
      <c r="EC40" s="678"/>
      <c r="ED40" s="678"/>
      <c r="EE40" s="678"/>
      <c r="EF40" s="678"/>
      <c r="EG40" s="678"/>
      <c r="EH40" s="678"/>
      <c r="EI40" s="678"/>
      <c r="EJ40" s="678"/>
      <c r="EK40" s="678"/>
      <c r="EL40" s="678"/>
      <c r="EM40" s="678"/>
      <c r="EN40" s="678"/>
      <c r="EO40" s="678"/>
      <c r="EP40" s="678"/>
      <c r="EQ40" s="678"/>
      <c r="ER40" s="678"/>
      <c r="ES40" s="678"/>
      <c r="ET40" s="678"/>
      <c r="EU40" s="678"/>
      <c r="EV40" s="678"/>
      <c r="EW40" s="678"/>
      <c r="EX40" s="678"/>
      <c r="EY40" s="678"/>
      <c r="EZ40" s="678"/>
      <c r="FA40" s="678"/>
      <c r="FB40" s="678"/>
      <c r="FC40" s="678"/>
      <c r="FD40" s="678"/>
      <c r="FE40" s="678"/>
      <c r="FF40" s="678"/>
      <c r="FG40" s="678"/>
      <c r="FH40" s="678"/>
      <c r="FI40" s="678"/>
      <c r="FJ40" s="678"/>
      <c r="FK40" s="678"/>
      <c r="FL40" s="678"/>
      <c r="FM40" s="678"/>
      <c r="FN40" s="679"/>
      <c r="FO40" s="747"/>
      <c r="FP40" s="750"/>
      <c r="FQ40" s="750"/>
      <c r="FR40" s="750"/>
      <c r="FS40" s="750"/>
      <c r="FT40" s="750"/>
      <c r="FU40" s="750"/>
      <c r="FV40" s="750"/>
      <c r="FW40" s="750"/>
      <c r="FX40" s="750"/>
      <c r="FY40" s="750"/>
      <c r="FZ40" s="750"/>
      <c r="GA40" s="750"/>
      <c r="GB40" s="750"/>
      <c r="GC40" s="750"/>
      <c r="GD40" s="750"/>
      <c r="GE40" s="750"/>
      <c r="GF40" s="750"/>
      <c r="GG40" s="750"/>
      <c r="GH40" s="750"/>
      <c r="GI40" s="750"/>
      <c r="GJ40" s="750"/>
      <c r="GK40" s="750"/>
      <c r="GL40" s="750"/>
      <c r="GM40" s="750"/>
      <c r="GN40" s="750"/>
      <c r="GO40" s="750"/>
      <c r="GP40" s="750"/>
      <c r="GQ40" s="750"/>
      <c r="GR40" s="750"/>
      <c r="GS40" s="750"/>
      <c r="GT40" s="750"/>
      <c r="GU40" s="750"/>
      <c r="GV40" s="750"/>
      <c r="GW40" s="750"/>
      <c r="GX40" s="750"/>
      <c r="GY40" s="750"/>
      <c r="GZ40" s="750"/>
      <c r="HA40" s="750"/>
      <c r="HB40" s="750"/>
      <c r="HC40" s="750"/>
      <c r="HD40" s="750"/>
      <c r="HE40" s="750"/>
      <c r="HF40" s="750"/>
      <c r="HG40" s="750"/>
      <c r="HH40" s="750"/>
      <c r="HI40" s="750"/>
      <c r="HJ40" s="750"/>
      <c r="HK40" s="750"/>
      <c r="HL40" s="750"/>
      <c r="HM40" s="750"/>
      <c r="HN40" s="750"/>
      <c r="HO40" s="750"/>
      <c r="HP40" s="750"/>
      <c r="HQ40" s="750"/>
      <c r="HR40" s="750"/>
      <c r="HS40" s="750"/>
      <c r="HT40" s="750"/>
      <c r="HU40" s="750"/>
      <c r="HV40" s="750"/>
      <c r="HW40" s="750"/>
      <c r="HX40" s="750"/>
      <c r="HY40" s="750"/>
      <c r="HZ40" s="750"/>
      <c r="IA40" s="750"/>
      <c r="IB40" s="750"/>
      <c r="IC40" s="750"/>
      <c r="ID40" s="750"/>
      <c r="IE40" s="750"/>
      <c r="IF40" s="750"/>
      <c r="IG40" s="750"/>
      <c r="IH40" s="750"/>
      <c r="II40" s="750"/>
      <c r="IJ40" s="750"/>
      <c r="IK40" s="750"/>
      <c r="IL40" s="750"/>
      <c r="IM40" s="750"/>
      <c r="IN40" s="750"/>
      <c r="IO40" s="750"/>
      <c r="IP40" s="750"/>
      <c r="IQ40" s="750"/>
      <c r="IR40" s="750"/>
      <c r="IS40" s="750"/>
      <c r="IT40" s="749"/>
      <c r="IU40" s="749"/>
      <c r="IV40" s="749"/>
      <c r="IW40" s="749"/>
      <c r="IX40" s="749"/>
      <c r="IY40" s="749"/>
      <c r="IZ40" s="749"/>
      <c r="JA40" s="749"/>
      <c r="JB40" s="749"/>
      <c r="JC40" s="749"/>
      <c r="JD40" s="749"/>
      <c r="JE40" s="749"/>
      <c r="JF40" s="749"/>
      <c r="JG40" s="749"/>
      <c r="JH40" s="749"/>
      <c r="JI40" s="749"/>
      <c r="JJ40" s="749"/>
      <c r="JK40" s="749"/>
      <c r="JL40" s="749"/>
      <c r="JM40" s="749"/>
      <c r="JN40" s="749"/>
      <c r="JO40" s="749"/>
      <c r="JP40" s="749"/>
      <c r="JQ40" s="749"/>
      <c r="JR40" s="749"/>
      <c r="JS40" s="749"/>
      <c r="JT40" s="749"/>
      <c r="JU40" s="734"/>
      <c r="JV40" s="750"/>
      <c r="JW40" s="750"/>
      <c r="JX40" s="750"/>
      <c r="JY40" s="750"/>
      <c r="JZ40" s="750"/>
      <c r="KA40" s="750"/>
      <c r="KB40" s="750"/>
      <c r="KC40" s="750"/>
      <c r="KD40" s="750"/>
      <c r="KE40" s="750"/>
      <c r="KF40" s="750"/>
      <c r="KG40" s="750"/>
      <c r="KH40" s="750"/>
      <c r="KI40" s="750"/>
      <c r="KJ40" s="750"/>
      <c r="KK40" s="750"/>
      <c r="KL40" s="750"/>
      <c r="KM40" s="750"/>
      <c r="KN40" s="750"/>
      <c r="KO40" s="750"/>
      <c r="KP40" s="750"/>
      <c r="KQ40" s="750"/>
      <c r="KR40" s="750"/>
      <c r="KS40" s="750"/>
      <c r="KT40" s="750"/>
      <c r="KU40" s="750"/>
      <c r="KV40" s="750"/>
      <c r="KW40" s="750"/>
      <c r="KX40" s="750"/>
      <c r="KY40" s="750"/>
      <c r="KZ40" s="750"/>
      <c r="LA40" s="750"/>
      <c r="LB40" s="750"/>
      <c r="LC40" s="750"/>
      <c r="LD40" s="750"/>
      <c r="LE40" s="750"/>
      <c r="LF40" s="750"/>
      <c r="LG40" s="750"/>
      <c r="LH40" s="750"/>
      <c r="LI40" s="750"/>
      <c r="LJ40" s="750"/>
      <c r="LK40" s="750"/>
      <c r="LL40" s="750"/>
      <c r="LM40" s="750"/>
      <c r="LN40" s="750"/>
      <c r="LO40" s="750"/>
      <c r="LP40" s="750"/>
      <c r="LQ40" s="750"/>
      <c r="LR40" s="750"/>
      <c r="LS40" s="750"/>
      <c r="LT40" s="750"/>
      <c r="LU40" s="750"/>
      <c r="LV40" s="750"/>
      <c r="LW40" s="750"/>
      <c r="LX40" s="750"/>
      <c r="LY40" s="750"/>
      <c r="LZ40" s="750"/>
      <c r="MA40" s="750"/>
      <c r="MB40" s="750"/>
      <c r="MC40" s="750"/>
      <c r="MD40" s="750"/>
      <c r="ME40" s="750"/>
      <c r="MF40" s="750"/>
      <c r="MG40" s="750"/>
      <c r="MH40" s="750"/>
      <c r="MI40" s="750"/>
      <c r="MJ40" s="750"/>
      <c r="MK40" s="750"/>
      <c r="ML40" s="750"/>
      <c r="MM40" s="750"/>
      <c r="MN40" s="750"/>
      <c r="MO40" s="750"/>
      <c r="MP40" s="750"/>
      <c r="MQ40" s="750"/>
      <c r="MR40" s="750"/>
      <c r="MS40" s="750"/>
      <c r="MT40" s="750"/>
      <c r="MU40" s="750"/>
      <c r="MV40" s="750"/>
      <c r="MW40" s="750"/>
      <c r="MX40" s="750"/>
      <c r="MY40" s="750"/>
      <c r="MZ40" s="749"/>
      <c r="NA40" s="749"/>
      <c r="NB40" s="749"/>
      <c r="NC40" s="749"/>
      <c r="ND40" s="749"/>
      <c r="NE40" s="749"/>
      <c r="NF40" s="749"/>
      <c r="NG40" s="749"/>
      <c r="NH40" s="749"/>
      <c r="NI40" s="749"/>
      <c r="NJ40" s="749"/>
      <c r="NK40" s="749"/>
      <c r="NL40" s="749"/>
      <c r="NM40" s="749"/>
      <c r="NN40" s="749"/>
      <c r="NO40" s="749"/>
      <c r="NP40" s="749"/>
      <c r="NQ40" s="749"/>
      <c r="NR40" s="749"/>
      <c r="NS40" s="749"/>
      <c r="NT40" s="749"/>
      <c r="NU40" s="749"/>
      <c r="NV40" s="749"/>
      <c r="NW40" s="749"/>
      <c r="NX40" s="749"/>
      <c r="NY40" s="749"/>
      <c r="NZ40" s="749"/>
      <c r="OA40" s="734"/>
      <c r="OB40" s="750"/>
      <c r="OC40" s="750"/>
      <c r="OD40" s="750"/>
      <c r="OE40" s="750"/>
      <c r="OF40" s="750"/>
      <c r="OG40" s="750"/>
      <c r="OH40" s="750"/>
      <c r="OI40" s="750"/>
      <c r="OJ40" s="750"/>
      <c r="OK40" s="750"/>
      <c r="OL40" s="750"/>
      <c r="OM40" s="750"/>
      <c r="ON40" s="750"/>
      <c r="OO40" s="750"/>
      <c r="OP40" s="750"/>
      <c r="OQ40" s="750"/>
      <c r="OR40" s="750"/>
      <c r="OS40" s="750"/>
      <c r="OT40" s="750"/>
      <c r="OU40" s="750"/>
      <c r="OV40" s="750"/>
      <c r="OW40" s="750"/>
      <c r="OX40" s="750"/>
      <c r="OY40" s="750"/>
      <c r="OZ40" s="750"/>
      <c r="PA40" s="750"/>
      <c r="PB40" s="750"/>
      <c r="PC40" s="750"/>
      <c r="PD40" s="750"/>
      <c r="PE40" s="750"/>
      <c r="PF40" s="750"/>
      <c r="PG40" s="750"/>
      <c r="PH40" s="750"/>
      <c r="PI40" s="750"/>
      <c r="PJ40" s="750"/>
      <c r="PK40" s="750"/>
      <c r="PL40" s="750"/>
      <c r="PM40" s="750"/>
      <c r="PN40" s="750"/>
      <c r="PO40" s="750"/>
      <c r="PP40" s="750"/>
      <c r="PQ40" s="750"/>
      <c r="PR40" s="750"/>
      <c r="PS40" s="750"/>
      <c r="PT40" s="750"/>
      <c r="PU40" s="750"/>
      <c r="PV40" s="750"/>
      <c r="PW40" s="750"/>
      <c r="PX40" s="750"/>
      <c r="PY40" s="750"/>
      <c r="PZ40" s="750"/>
      <c r="QA40" s="750"/>
      <c r="QB40" s="750"/>
      <c r="QC40" s="750"/>
      <c r="QD40" s="750"/>
      <c r="QE40" s="750"/>
      <c r="QF40" s="750"/>
      <c r="QG40" s="750"/>
      <c r="QH40" s="750"/>
      <c r="QI40" s="750"/>
      <c r="QJ40" s="750"/>
      <c r="QK40" s="750"/>
      <c r="QL40" s="750"/>
      <c r="QM40" s="750"/>
      <c r="QN40" s="750"/>
      <c r="QO40" s="750"/>
      <c r="QP40" s="750"/>
      <c r="QQ40" s="750"/>
      <c r="QR40" s="750"/>
      <c r="QS40" s="750"/>
      <c r="QT40" s="750"/>
      <c r="QU40" s="750"/>
      <c r="QV40" s="750"/>
      <c r="QW40" s="750"/>
      <c r="QX40" s="750"/>
      <c r="QY40" s="750"/>
      <c r="QZ40" s="750"/>
      <c r="RA40" s="750"/>
      <c r="RB40" s="750"/>
      <c r="RC40" s="750"/>
      <c r="RD40" s="750"/>
      <c r="RE40" s="750"/>
      <c r="RF40" s="749"/>
      <c r="RG40" s="749"/>
      <c r="RH40" s="749"/>
      <c r="RI40" s="749"/>
      <c r="RJ40" s="749"/>
      <c r="RK40" s="749"/>
      <c r="RL40" s="749"/>
      <c r="RM40" s="749"/>
      <c r="RN40" s="749"/>
      <c r="RO40" s="749"/>
      <c r="RP40" s="749"/>
      <c r="RQ40" s="749"/>
      <c r="RR40" s="749"/>
      <c r="RS40" s="749"/>
      <c r="RT40" s="749"/>
      <c r="RU40" s="749"/>
      <c r="RV40" s="749"/>
      <c r="RW40" s="749"/>
      <c r="RX40" s="749"/>
      <c r="RY40" s="749"/>
      <c r="RZ40" s="749"/>
      <c r="SA40" s="749"/>
      <c r="SB40" s="749"/>
      <c r="SC40" s="749"/>
      <c r="SD40" s="749"/>
      <c r="SE40" s="749"/>
      <c r="SF40" s="749"/>
      <c r="SG40" s="734"/>
    </row>
    <row r="41" spans="2:501" s="2" customFormat="1" ht="6.95" customHeight="1" thickTop="1" thickBot="1" x14ac:dyDescent="0.2">
      <c r="B41" s="1136"/>
      <c r="C41" s="1137"/>
      <c r="D41" s="1137"/>
      <c r="E41" s="1137"/>
      <c r="F41" s="1137"/>
      <c r="G41" s="1137"/>
      <c r="H41" s="1137"/>
      <c r="I41" s="1137"/>
      <c r="J41" s="1137"/>
      <c r="K41" s="1137"/>
      <c r="L41" s="1137"/>
      <c r="M41" s="1137"/>
      <c r="N41" s="1137"/>
      <c r="O41" s="1137"/>
      <c r="P41" s="1137"/>
      <c r="Q41" s="1137"/>
      <c r="R41" s="1137"/>
      <c r="S41" s="1137"/>
      <c r="T41" s="1137"/>
      <c r="U41" s="1137"/>
      <c r="V41" s="1137"/>
      <c r="W41" s="1137"/>
      <c r="X41" s="1137"/>
      <c r="Y41" s="1137"/>
      <c r="Z41" s="1137"/>
      <c r="AA41" s="1137"/>
      <c r="AB41" s="1137"/>
      <c r="AC41" s="1137"/>
      <c r="AD41" s="1137"/>
      <c r="AE41" s="1137"/>
      <c r="AF41" s="1137"/>
      <c r="AG41" s="1164" t="s">
        <v>0</v>
      </c>
      <c r="AH41" s="1164"/>
      <c r="AI41" s="1164"/>
      <c r="AJ41" s="1164"/>
      <c r="AK41" s="1164"/>
      <c r="AL41" s="1164"/>
      <c r="AM41" s="1164"/>
      <c r="AN41" s="1164"/>
      <c r="AO41" s="1164"/>
      <c r="AP41" s="1164"/>
      <c r="AQ41" s="1164"/>
      <c r="AR41" s="1164"/>
      <c r="AS41" s="1164"/>
      <c r="AT41" s="1164"/>
      <c r="AU41" s="1164"/>
      <c r="AV41" s="1164"/>
      <c r="AW41" s="1164"/>
      <c r="AX41" s="1164"/>
      <c r="AY41" s="1164"/>
      <c r="AZ41" s="1164"/>
      <c r="BA41" s="1164"/>
      <c r="BB41" s="1164"/>
      <c r="BC41" s="1073" t="s">
        <v>29</v>
      </c>
      <c r="BD41" s="1073"/>
      <c r="BE41" s="1073"/>
      <c r="BF41" s="1073"/>
      <c r="BG41" s="1073"/>
      <c r="BH41" s="1073"/>
      <c r="BI41" s="1073"/>
      <c r="BJ41" s="1073"/>
      <c r="BK41" s="1073"/>
      <c r="BL41" s="1073"/>
      <c r="BM41" s="1073"/>
      <c r="BN41" s="1073"/>
      <c r="BO41" s="1073"/>
      <c r="BP41" s="1073"/>
      <c r="BQ41" s="1073"/>
      <c r="BR41" s="1073"/>
      <c r="BS41" s="1073"/>
      <c r="BT41" s="1073"/>
      <c r="BU41" s="1073"/>
      <c r="BV41" s="1073"/>
      <c r="BW41" s="1073"/>
      <c r="BX41" s="1073"/>
      <c r="BY41" s="1073" t="s">
        <v>30</v>
      </c>
      <c r="BZ41" s="1073"/>
      <c r="CA41" s="1073"/>
      <c r="CB41" s="1073"/>
      <c r="CC41" s="1073"/>
      <c r="CD41" s="1073"/>
      <c r="CE41" s="1073"/>
      <c r="CF41" s="1073"/>
      <c r="CG41" s="1073"/>
      <c r="CH41" s="1073"/>
      <c r="CI41" s="1073"/>
      <c r="CJ41" s="1073"/>
      <c r="CK41" s="1073"/>
      <c r="CL41" s="1073"/>
      <c r="CM41" s="1073"/>
      <c r="CN41" s="1073"/>
      <c r="CO41" s="1073"/>
      <c r="CP41" s="1073"/>
      <c r="CQ41" s="1073"/>
      <c r="CR41" s="1073"/>
      <c r="CS41" s="1073"/>
      <c r="CT41" s="1073"/>
      <c r="CU41" s="770" t="s">
        <v>31</v>
      </c>
      <c r="CV41" s="324"/>
      <c r="CW41" s="324"/>
      <c r="CX41" s="324"/>
      <c r="CY41" s="324"/>
      <c r="CZ41" s="324"/>
      <c r="DA41" s="324"/>
      <c r="DB41" s="324"/>
      <c r="DC41" s="324"/>
      <c r="DD41" s="324"/>
      <c r="DE41" s="324"/>
      <c r="DF41" s="324"/>
      <c r="DG41" s="324"/>
      <c r="DH41" s="324"/>
      <c r="DI41" s="324"/>
      <c r="DJ41" s="324"/>
      <c r="DK41" s="324"/>
      <c r="DL41" s="324"/>
      <c r="DM41" s="324"/>
      <c r="DN41" s="324"/>
      <c r="DO41" s="324"/>
      <c r="DP41" s="325"/>
      <c r="DQ41" s="323" t="s">
        <v>8510</v>
      </c>
      <c r="DR41" s="592"/>
      <c r="DS41" s="592"/>
      <c r="DT41" s="592"/>
      <c r="DU41" s="592"/>
      <c r="DV41" s="592"/>
      <c r="DW41" s="592"/>
      <c r="DX41" s="592"/>
      <c r="DY41" s="592"/>
      <c r="DZ41" s="592"/>
      <c r="EA41" s="592"/>
      <c r="EB41" s="592"/>
      <c r="EC41" s="592"/>
      <c r="ED41" s="592"/>
      <c r="EE41" s="593"/>
      <c r="EF41" s="323" t="s">
        <v>8357</v>
      </c>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5"/>
      <c r="FO41" s="905"/>
      <c r="FP41" s="299" t="s">
        <v>26</v>
      </c>
      <c r="FQ41" s="300"/>
      <c r="FR41" s="300"/>
      <c r="FS41" s="300"/>
      <c r="FT41" s="300"/>
      <c r="FU41" s="300"/>
      <c r="FV41" s="300"/>
      <c r="FW41" s="300"/>
      <c r="FX41" s="300"/>
      <c r="FY41" s="301"/>
      <c r="FZ41" s="770" t="s">
        <v>31</v>
      </c>
      <c r="GA41" s="324"/>
      <c r="GB41" s="324"/>
      <c r="GC41" s="324"/>
      <c r="GD41" s="324"/>
      <c r="GE41" s="324"/>
      <c r="GF41" s="324"/>
      <c r="GG41" s="324"/>
      <c r="GH41" s="324"/>
      <c r="GI41" s="324"/>
      <c r="GJ41" s="324"/>
      <c r="GK41" s="324"/>
      <c r="GL41" s="324"/>
      <c r="GM41" s="324"/>
      <c r="GN41" s="324"/>
      <c r="GO41" s="324"/>
      <c r="GP41" s="324"/>
      <c r="GQ41" s="324"/>
      <c r="GR41" s="324"/>
      <c r="GS41" s="324"/>
      <c r="GT41" s="324"/>
      <c r="GU41" s="325"/>
      <c r="GV41" s="323" t="s">
        <v>8510</v>
      </c>
      <c r="GW41" s="592"/>
      <c r="GX41" s="592"/>
      <c r="GY41" s="592"/>
      <c r="GZ41" s="592"/>
      <c r="HA41" s="592"/>
      <c r="HB41" s="592"/>
      <c r="HC41" s="592"/>
      <c r="HD41" s="592"/>
      <c r="HE41" s="592"/>
      <c r="HF41" s="592"/>
      <c r="HG41" s="592"/>
      <c r="HH41" s="592"/>
      <c r="HI41" s="592"/>
      <c r="HJ41" s="593"/>
      <c r="HK41" s="323" t="s">
        <v>8357</v>
      </c>
      <c r="HL41" s="324"/>
      <c r="HM41" s="324"/>
      <c r="HN41" s="324"/>
      <c r="HO41" s="324"/>
      <c r="HP41" s="324"/>
      <c r="HQ41" s="324"/>
      <c r="HR41" s="324"/>
      <c r="HS41" s="324"/>
      <c r="HT41" s="324"/>
      <c r="HU41" s="324"/>
      <c r="HV41" s="324"/>
      <c r="HW41" s="324"/>
      <c r="HX41" s="324"/>
      <c r="HY41" s="324"/>
      <c r="HZ41" s="324"/>
      <c r="IA41" s="324"/>
      <c r="IB41" s="324"/>
      <c r="IC41" s="324"/>
      <c r="ID41" s="324"/>
      <c r="IE41" s="324"/>
      <c r="IF41" s="324"/>
      <c r="IG41" s="324"/>
      <c r="IH41" s="324"/>
      <c r="II41" s="324"/>
      <c r="IJ41" s="324"/>
      <c r="IK41" s="324"/>
      <c r="IL41" s="324"/>
      <c r="IM41" s="324"/>
      <c r="IN41" s="324"/>
      <c r="IO41" s="324"/>
      <c r="IP41" s="324"/>
      <c r="IQ41" s="324"/>
      <c r="IR41" s="324"/>
      <c r="IS41" s="325"/>
      <c r="IT41" s="751"/>
      <c r="IU41" s="749"/>
      <c r="IV41" s="749"/>
      <c r="IW41" s="749"/>
      <c r="IX41" s="749"/>
      <c r="IY41" s="749"/>
      <c r="IZ41" s="749"/>
      <c r="JA41" s="749"/>
      <c r="JB41" s="749"/>
      <c r="JC41" s="749"/>
      <c r="JD41" s="749"/>
      <c r="JE41" s="749"/>
      <c r="JF41" s="749"/>
      <c r="JG41" s="749"/>
      <c r="JH41" s="749"/>
      <c r="JI41" s="749"/>
      <c r="JJ41" s="749"/>
      <c r="JK41" s="749"/>
      <c r="JL41" s="749"/>
      <c r="JM41" s="749"/>
      <c r="JN41" s="749"/>
      <c r="JO41" s="749"/>
      <c r="JP41" s="749"/>
      <c r="JQ41" s="749"/>
      <c r="JR41" s="749"/>
      <c r="JS41" s="749"/>
      <c r="JT41" s="749"/>
      <c r="JU41" s="734"/>
      <c r="JV41" s="299" t="s">
        <v>26</v>
      </c>
      <c r="JW41" s="300"/>
      <c r="JX41" s="300"/>
      <c r="JY41" s="300"/>
      <c r="JZ41" s="300"/>
      <c r="KA41" s="300"/>
      <c r="KB41" s="300"/>
      <c r="KC41" s="300"/>
      <c r="KD41" s="300"/>
      <c r="KE41" s="301"/>
      <c r="KF41" s="770" t="s">
        <v>31</v>
      </c>
      <c r="KG41" s="324"/>
      <c r="KH41" s="324"/>
      <c r="KI41" s="324"/>
      <c r="KJ41" s="324"/>
      <c r="KK41" s="324"/>
      <c r="KL41" s="324"/>
      <c r="KM41" s="324"/>
      <c r="KN41" s="324"/>
      <c r="KO41" s="324"/>
      <c r="KP41" s="324"/>
      <c r="KQ41" s="324"/>
      <c r="KR41" s="324"/>
      <c r="KS41" s="324"/>
      <c r="KT41" s="324"/>
      <c r="KU41" s="324"/>
      <c r="KV41" s="324"/>
      <c r="KW41" s="324"/>
      <c r="KX41" s="324"/>
      <c r="KY41" s="324"/>
      <c r="KZ41" s="324"/>
      <c r="LA41" s="325"/>
      <c r="LB41" s="323" t="s">
        <v>8510</v>
      </c>
      <c r="LC41" s="592"/>
      <c r="LD41" s="592"/>
      <c r="LE41" s="592"/>
      <c r="LF41" s="592"/>
      <c r="LG41" s="592"/>
      <c r="LH41" s="592"/>
      <c r="LI41" s="592"/>
      <c r="LJ41" s="592"/>
      <c r="LK41" s="592"/>
      <c r="LL41" s="592"/>
      <c r="LM41" s="592"/>
      <c r="LN41" s="592"/>
      <c r="LO41" s="592"/>
      <c r="LP41" s="593"/>
      <c r="LQ41" s="323" t="s">
        <v>8357</v>
      </c>
      <c r="LR41" s="324"/>
      <c r="LS41" s="324"/>
      <c r="LT41" s="324"/>
      <c r="LU41" s="324"/>
      <c r="LV41" s="324"/>
      <c r="LW41" s="324"/>
      <c r="LX41" s="324"/>
      <c r="LY41" s="324"/>
      <c r="LZ41" s="324"/>
      <c r="MA41" s="324"/>
      <c r="MB41" s="324"/>
      <c r="MC41" s="324"/>
      <c r="MD41" s="324"/>
      <c r="ME41" s="324"/>
      <c r="MF41" s="324"/>
      <c r="MG41" s="324"/>
      <c r="MH41" s="324"/>
      <c r="MI41" s="324"/>
      <c r="MJ41" s="324"/>
      <c r="MK41" s="324"/>
      <c r="ML41" s="324"/>
      <c r="MM41" s="324"/>
      <c r="MN41" s="324"/>
      <c r="MO41" s="324"/>
      <c r="MP41" s="324"/>
      <c r="MQ41" s="324"/>
      <c r="MR41" s="324"/>
      <c r="MS41" s="324"/>
      <c r="MT41" s="324"/>
      <c r="MU41" s="324"/>
      <c r="MV41" s="324"/>
      <c r="MW41" s="324"/>
      <c r="MX41" s="324"/>
      <c r="MY41" s="325"/>
      <c r="MZ41" s="751"/>
      <c r="NA41" s="749"/>
      <c r="NB41" s="749"/>
      <c r="NC41" s="749"/>
      <c r="ND41" s="749"/>
      <c r="NE41" s="749"/>
      <c r="NF41" s="749"/>
      <c r="NG41" s="749"/>
      <c r="NH41" s="749"/>
      <c r="NI41" s="749"/>
      <c r="NJ41" s="749"/>
      <c r="NK41" s="749"/>
      <c r="NL41" s="749"/>
      <c r="NM41" s="749"/>
      <c r="NN41" s="749"/>
      <c r="NO41" s="749"/>
      <c r="NP41" s="749"/>
      <c r="NQ41" s="749"/>
      <c r="NR41" s="749"/>
      <c r="NS41" s="749"/>
      <c r="NT41" s="749"/>
      <c r="NU41" s="749"/>
      <c r="NV41" s="749"/>
      <c r="NW41" s="749"/>
      <c r="NX41" s="749"/>
      <c r="NY41" s="749"/>
      <c r="NZ41" s="749"/>
      <c r="OA41" s="734"/>
      <c r="OB41" s="299" t="s">
        <v>26</v>
      </c>
      <c r="OC41" s="300"/>
      <c r="OD41" s="300"/>
      <c r="OE41" s="300"/>
      <c r="OF41" s="300"/>
      <c r="OG41" s="300"/>
      <c r="OH41" s="300"/>
      <c r="OI41" s="300"/>
      <c r="OJ41" s="300"/>
      <c r="OK41" s="301"/>
      <c r="OL41" s="770" t="s">
        <v>31</v>
      </c>
      <c r="OM41" s="324"/>
      <c r="ON41" s="324"/>
      <c r="OO41" s="324"/>
      <c r="OP41" s="324"/>
      <c r="OQ41" s="324"/>
      <c r="OR41" s="324"/>
      <c r="OS41" s="324"/>
      <c r="OT41" s="324"/>
      <c r="OU41" s="324"/>
      <c r="OV41" s="324"/>
      <c r="OW41" s="324"/>
      <c r="OX41" s="324"/>
      <c r="OY41" s="324"/>
      <c r="OZ41" s="324"/>
      <c r="PA41" s="324"/>
      <c r="PB41" s="324"/>
      <c r="PC41" s="324"/>
      <c r="PD41" s="324"/>
      <c r="PE41" s="324"/>
      <c r="PF41" s="324"/>
      <c r="PG41" s="325"/>
      <c r="PH41" s="323" t="s">
        <v>8510</v>
      </c>
      <c r="PI41" s="592"/>
      <c r="PJ41" s="592"/>
      <c r="PK41" s="592"/>
      <c r="PL41" s="592"/>
      <c r="PM41" s="592"/>
      <c r="PN41" s="592"/>
      <c r="PO41" s="592"/>
      <c r="PP41" s="592"/>
      <c r="PQ41" s="592"/>
      <c r="PR41" s="592"/>
      <c r="PS41" s="592"/>
      <c r="PT41" s="592"/>
      <c r="PU41" s="592"/>
      <c r="PV41" s="593"/>
      <c r="PW41" s="323" t="s">
        <v>8357</v>
      </c>
      <c r="PX41" s="324"/>
      <c r="PY41" s="324"/>
      <c r="PZ41" s="324"/>
      <c r="QA41" s="324"/>
      <c r="QB41" s="324"/>
      <c r="QC41" s="324"/>
      <c r="QD41" s="324"/>
      <c r="QE41" s="324"/>
      <c r="QF41" s="324"/>
      <c r="QG41" s="324"/>
      <c r="QH41" s="324"/>
      <c r="QI41" s="324"/>
      <c r="QJ41" s="324"/>
      <c r="QK41" s="324"/>
      <c r="QL41" s="324"/>
      <c r="QM41" s="324"/>
      <c r="QN41" s="324"/>
      <c r="QO41" s="324"/>
      <c r="QP41" s="324"/>
      <c r="QQ41" s="324"/>
      <c r="QR41" s="324"/>
      <c r="QS41" s="324"/>
      <c r="QT41" s="324"/>
      <c r="QU41" s="324"/>
      <c r="QV41" s="324"/>
      <c r="QW41" s="324"/>
      <c r="QX41" s="324"/>
      <c r="QY41" s="324"/>
      <c r="QZ41" s="324"/>
      <c r="RA41" s="324"/>
      <c r="RB41" s="324"/>
      <c r="RC41" s="324"/>
      <c r="RD41" s="324"/>
      <c r="RE41" s="325"/>
      <c r="RF41" s="751"/>
      <c r="RG41" s="749"/>
      <c r="RH41" s="749"/>
      <c r="RI41" s="749"/>
      <c r="RJ41" s="749"/>
      <c r="RK41" s="749"/>
      <c r="RL41" s="749"/>
      <c r="RM41" s="749"/>
      <c r="RN41" s="749"/>
      <c r="RO41" s="749"/>
      <c r="RP41" s="749"/>
      <c r="RQ41" s="749"/>
      <c r="RR41" s="749"/>
      <c r="RS41" s="749"/>
      <c r="RT41" s="749"/>
      <c r="RU41" s="749"/>
      <c r="RV41" s="749"/>
      <c r="RW41" s="749"/>
      <c r="RX41" s="749"/>
      <c r="RY41" s="749"/>
      <c r="RZ41" s="749"/>
      <c r="SA41" s="749"/>
      <c r="SB41" s="749"/>
      <c r="SC41" s="749"/>
      <c r="SD41" s="749"/>
      <c r="SE41" s="749"/>
      <c r="SF41" s="749"/>
      <c r="SG41" s="734"/>
    </row>
    <row r="42" spans="2:501" s="2" customFormat="1" ht="6.95" customHeight="1" thickTop="1" thickBot="1" x14ac:dyDescent="0.2">
      <c r="B42" s="1136"/>
      <c r="C42" s="1137"/>
      <c r="D42" s="1137"/>
      <c r="E42" s="1137"/>
      <c r="F42" s="1137"/>
      <c r="G42" s="1137"/>
      <c r="H42" s="1137"/>
      <c r="I42" s="1137"/>
      <c r="J42" s="1137"/>
      <c r="K42" s="1137"/>
      <c r="L42" s="1137"/>
      <c r="M42" s="1137"/>
      <c r="N42" s="1137"/>
      <c r="O42" s="1137"/>
      <c r="P42" s="1137"/>
      <c r="Q42" s="1137"/>
      <c r="R42" s="1137"/>
      <c r="S42" s="1137"/>
      <c r="T42" s="1137"/>
      <c r="U42" s="1137"/>
      <c r="V42" s="1137"/>
      <c r="W42" s="1137"/>
      <c r="X42" s="1137"/>
      <c r="Y42" s="1137"/>
      <c r="Z42" s="1137"/>
      <c r="AA42" s="1137"/>
      <c r="AB42" s="1137"/>
      <c r="AC42" s="1137"/>
      <c r="AD42" s="1137"/>
      <c r="AE42" s="1137"/>
      <c r="AF42" s="1137"/>
      <c r="AG42" s="1164"/>
      <c r="AH42" s="1164"/>
      <c r="AI42" s="1164"/>
      <c r="AJ42" s="1164"/>
      <c r="AK42" s="1164"/>
      <c r="AL42" s="1164"/>
      <c r="AM42" s="1164"/>
      <c r="AN42" s="1164"/>
      <c r="AO42" s="1164"/>
      <c r="AP42" s="1164"/>
      <c r="AQ42" s="1164"/>
      <c r="AR42" s="1164"/>
      <c r="AS42" s="1164"/>
      <c r="AT42" s="1164"/>
      <c r="AU42" s="1164"/>
      <c r="AV42" s="1164"/>
      <c r="AW42" s="1164"/>
      <c r="AX42" s="1164"/>
      <c r="AY42" s="1164"/>
      <c r="AZ42" s="1164"/>
      <c r="BA42" s="1164"/>
      <c r="BB42" s="1164"/>
      <c r="BC42" s="1073"/>
      <c r="BD42" s="1073"/>
      <c r="BE42" s="1073"/>
      <c r="BF42" s="1073"/>
      <c r="BG42" s="1073"/>
      <c r="BH42" s="1073"/>
      <c r="BI42" s="1073"/>
      <c r="BJ42" s="1073"/>
      <c r="BK42" s="1073"/>
      <c r="BL42" s="1073"/>
      <c r="BM42" s="1073"/>
      <c r="BN42" s="1073"/>
      <c r="BO42" s="1073"/>
      <c r="BP42" s="1073"/>
      <c r="BQ42" s="1073"/>
      <c r="BR42" s="1073"/>
      <c r="BS42" s="1073"/>
      <c r="BT42" s="1073"/>
      <c r="BU42" s="1073"/>
      <c r="BV42" s="1073"/>
      <c r="BW42" s="1073"/>
      <c r="BX42" s="1073"/>
      <c r="BY42" s="1073"/>
      <c r="BZ42" s="1073"/>
      <c r="CA42" s="1073"/>
      <c r="CB42" s="1073"/>
      <c r="CC42" s="1073"/>
      <c r="CD42" s="1073"/>
      <c r="CE42" s="1073"/>
      <c r="CF42" s="1073"/>
      <c r="CG42" s="1073"/>
      <c r="CH42" s="1073"/>
      <c r="CI42" s="1073"/>
      <c r="CJ42" s="1073"/>
      <c r="CK42" s="1073"/>
      <c r="CL42" s="1073"/>
      <c r="CM42" s="1073"/>
      <c r="CN42" s="1073"/>
      <c r="CO42" s="1073"/>
      <c r="CP42" s="1073"/>
      <c r="CQ42" s="1073"/>
      <c r="CR42" s="1073"/>
      <c r="CS42" s="1073"/>
      <c r="CT42" s="1073"/>
      <c r="CU42" s="407"/>
      <c r="CV42" s="327"/>
      <c r="CW42" s="327"/>
      <c r="CX42" s="327"/>
      <c r="CY42" s="327"/>
      <c r="CZ42" s="327"/>
      <c r="DA42" s="327"/>
      <c r="DB42" s="327"/>
      <c r="DC42" s="327"/>
      <c r="DD42" s="327"/>
      <c r="DE42" s="327"/>
      <c r="DF42" s="327"/>
      <c r="DG42" s="327"/>
      <c r="DH42" s="327"/>
      <c r="DI42" s="327"/>
      <c r="DJ42" s="327"/>
      <c r="DK42" s="327"/>
      <c r="DL42" s="327"/>
      <c r="DM42" s="327"/>
      <c r="DN42" s="327"/>
      <c r="DO42" s="327"/>
      <c r="DP42" s="328"/>
      <c r="DQ42" s="326"/>
      <c r="DR42" s="464"/>
      <c r="DS42" s="464"/>
      <c r="DT42" s="464"/>
      <c r="DU42" s="464"/>
      <c r="DV42" s="464"/>
      <c r="DW42" s="464"/>
      <c r="DX42" s="464"/>
      <c r="DY42" s="464"/>
      <c r="DZ42" s="464"/>
      <c r="EA42" s="464"/>
      <c r="EB42" s="464"/>
      <c r="EC42" s="464"/>
      <c r="ED42" s="464"/>
      <c r="EE42" s="594"/>
      <c r="EF42" s="326"/>
      <c r="EG42" s="327"/>
      <c r="EH42" s="327"/>
      <c r="EI42" s="327"/>
      <c r="EJ42" s="327"/>
      <c r="EK42" s="327"/>
      <c r="EL42" s="327"/>
      <c r="EM42" s="327"/>
      <c r="EN42" s="327"/>
      <c r="EO42" s="327"/>
      <c r="EP42" s="327"/>
      <c r="EQ42" s="327"/>
      <c r="ER42" s="327"/>
      <c r="ES42" s="327"/>
      <c r="ET42" s="327"/>
      <c r="EU42" s="327"/>
      <c r="EV42" s="327"/>
      <c r="EW42" s="327"/>
      <c r="EX42" s="327"/>
      <c r="EY42" s="327"/>
      <c r="EZ42" s="327"/>
      <c r="FA42" s="327"/>
      <c r="FB42" s="327"/>
      <c r="FC42" s="327"/>
      <c r="FD42" s="327"/>
      <c r="FE42" s="327"/>
      <c r="FF42" s="327"/>
      <c r="FG42" s="327"/>
      <c r="FH42" s="327"/>
      <c r="FI42" s="327"/>
      <c r="FJ42" s="327"/>
      <c r="FK42" s="327"/>
      <c r="FL42" s="327"/>
      <c r="FM42" s="327"/>
      <c r="FN42" s="328"/>
      <c r="FO42" s="905"/>
      <c r="FP42" s="302"/>
      <c r="FQ42" s="303"/>
      <c r="FR42" s="303"/>
      <c r="FS42" s="303"/>
      <c r="FT42" s="303"/>
      <c r="FU42" s="303"/>
      <c r="FV42" s="303"/>
      <c r="FW42" s="303"/>
      <c r="FX42" s="303"/>
      <c r="FY42" s="304"/>
      <c r="FZ42" s="407"/>
      <c r="GA42" s="327"/>
      <c r="GB42" s="327"/>
      <c r="GC42" s="327"/>
      <c r="GD42" s="327"/>
      <c r="GE42" s="327"/>
      <c r="GF42" s="327"/>
      <c r="GG42" s="327"/>
      <c r="GH42" s="327"/>
      <c r="GI42" s="327"/>
      <c r="GJ42" s="327"/>
      <c r="GK42" s="327"/>
      <c r="GL42" s="327"/>
      <c r="GM42" s="327"/>
      <c r="GN42" s="327"/>
      <c r="GO42" s="327"/>
      <c r="GP42" s="327"/>
      <c r="GQ42" s="327"/>
      <c r="GR42" s="327"/>
      <c r="GS42" s="327"/>
      <c r="GT42" s="327"/>
      <c r="GU42" s="328"/>
      <c r="GV42" s="326"/>
      <c r="GW42" s="464"/>
      <c r="GX42" s="464"/>
      <c r="GY42" s="464"/>
      <c r="GZ42" s="464"/>
      <c r="HA42" s="464"/>
      <c r="HB42" s="464"/>
      <c r="HC42" s="464"/>
      <c r="HD42" s="464"/>
      <c r="HE42" s="464"/>
      <c r="HF42" s="464"/>
      <c r="HG42" s="464"/>
      <c r="HH42" s="464"/>
      <c r="HI42" s="464"/>
      <c r="HJ42" s="594"/>
      <c r="HK42" s="326"/>
      <c r="HL42" s="327"/>
      <c r="HM42" s="327"/>
      <c r="HN42" s="327"/>
      <c r="HO42" s="327"/>
      <c r="HP42" s="327"/>
      <c r="HQ42" s="327"/>
      <c r="HR42" s="327"/>
      <c r="HS42" s="327"/>
      <c r="HT42" s="327"/>
      <c r="HU42" s="327"/>
      <c r="HV42" s="327"/>
      <c r="HW42" s="327"/>
      <c r="HX42" s="327"/>
      <c r="HY42" s="327"/>
      <c r="HZ42" s="327"/>
      <c r="IA42" s="327"/>
      <c r="IB42" s="327"/>
      <c r="IC42" s="327"/>
      <c r="ID42" s="327"/>
      <c r="IE42" s="327"/>
      <c r="IF42" s="327"/>
      <c r="IG42" s="327"/>
      <c r="IH42" s="327"/>
      <c r="II42" s="327"/>
      <c r="IJ42" s="327"/>
      <c r="IK42" s="327"/>
      <c r="IL42" s="327"/>
      <c r="IM42" s="327"/>
      <c r="IN42" s="327"/>
      <c r="IO42" s="327"/>
      <c r="IP42" s="327"/>
      <c r="IQ42" s="327"/>
      <c r="IR42" s="327"/>
      <c r="IS42" s="328"/>
      <c r="IT42" s="751"/>
      <c r="IU42" s="749"/>
      <c r="IV42" s="749"/>
      <c r="IW42" s="749"/>
      <c r="IX42" s="749"/>
      <c r="IY42" s="749"/>
      <c r="IZ42" s="749"/>
      <c r="JA42" s="749"/>
      <c r="JB42" s="749"/>
      <c r="JC42" s="749"/>
      <c r="JD42" s="749"/>
      <c r="JE42" s="749"/>
      <c r="JF42" s="749"/>
      <c r="JG42" s="749"/>
      <c r="JH42" s="749"/>
      <c r="JI42" s="749"/>
      <c r="JJ42" s="749"/>
      <c r="JK42" s="749"/>
      <c r="JL42" s="749"/>
      <c r="JM42" s="749"/>
      <c r="JN42" s="749"/>
      <c r="JO42" s="749"/>
      <c r="JP42" s="749"/>
      <c r="JQ42" s="749"/>
      <c r="JR42" s="749"/>
      <c r="JS42" s="749"/>
      <c r="JT42" s="749"/>
      <c r="JU42" s="734"/>
      <c r="JV42" s="302"/>
      <c r="JW42" s="303"/>
      <c r="JX42" s="303"/>
      <c r="JY42" s="303"/>
      <c r="JZ42" s="303"/>
      <c r="KA42" s="303"/>
      <c r="KB42" s="303"/>
      <c r="KC42" s="303"/>
      <c r="KD42" s="303"/>
      <c r="KE42" s="304"/>
      <c r="KF42" s="407"/>
      <c r="KG42" s="327"/>
      <c r="KH42" s="327"/>
      <c r="KI42" s="327"/>
      <c r="KJ42" s="327"/>
      <c r="KK42" s="327"/>
      <c r="KL42" s="327"/>
      <c r="KM42" s="327"/>
      <c r="KN42" s="327"/>
      <c r="KO42" s="327"/>
      <c r="KP42" s="327"/>
      <c r="KQ42" s="327"/>
      <c r="KR42" s="327"/>
      <c r="KS42" s="327"/>
      <c r="KT42" s="327"/>
      <c r="KU42" s="327"/>
      <c r="KV42" s="327"/>
      <c r="KW42" s="327"/>
      <c r="KX42" s="327"/>
      <c r="KY42" s="327"/>
      <c r="KZ42" s="327"/>
      <c r="LA42" s="328"/>
      <c r="LB42" s="326"/>
      <c r="LC42" s="464"/>
      <c r="LD42" s="464"/>
      <c r="LE42" s="464"/>
      <c r="LF42" s="464"/>
      <c r="LG42" s="464"/>
      <c r="LH42" s="464"/>
      <c r="LI42" s="464"/>
      <c r="LJ42" s="464"/>
      <c r="LK42" s="464"/>
      <c r="LL42" s="464"/>
      <c r="LM42" s="464"/>
      <c r="LN42" s="464"/>
      <c r="LO42" s="464"/>
      <c r="LP42" s="594"/>
      <c r="LQ42" s="326"/>
      <c r="LR42" s="327"/>
      <c r="LS42" s="327"/>
      <c r="LT42" s="327"/>
      <c r="LU42" s="327"/>
      <c r="LV42" s="327"/>
      <c r="LW42" s="327"/>
      <c r="LX42" s="327"/>
      <c r="LY42" s="327"/>
      <c r="LZ42" s="327"/>
      <c r="MA42" s="327"/>
      <c r="MB42" s="327"/>
      <c r="MC42" s="327"/>
      <c r="MD42" s="327"/>
      <c r="ME42" s="327"/>
      <c r="MF42" s="327"/>
      <c r="MG42" s="327"/>
      <c r="MH42" s="327"/>
      <c r="MI42" s="327"/>
      <c r="MJ42" s="327"/>
      <c r="MK42" s="327"/>
      <c r="ML42" s="327"/>
      <c r="MM42" s="327"/>
      <c r="MN42" s="327"/>
      <c r="MO42" s="327"/>
      <c r="MP42" s="327"/>
      <c r="MQ42" s="327"/>
      <c r="MR42" s="327"/>
      <c r="MS42" s="327"/>
      <c r="MT42" s="327"/>
      <c r="MU42" s="327"/>
      <c r="MV42" s="327"/>
      <c r="MW42" s="327"/>
      <c r="MX42" s="327"/>
      <c r="MY42" s="328"/>
      <c r="MZ42" s="751"/>
      <c r="NA42" s="749"/>
      <c r="NB42" s="749"/>
      <c r="NC42" s="749"/>
      <c r="ND42" s="749"/>
      <c r="NE42" s="749"/>
      <c r="NF42" s="749"/>
      <c r="NG42" s="749"/>
      <c r="NH42" s="749"/>
      <c r="NI42" s="749"/>
      <c r="NJ42" s="749"/>
      <c r="NK42" s="749"/>
      <c r="NL42" s="749"/>
      <c r="NM42" s="749"/>
      <c r="NN42" s="749"/>
      <c r="NO42" s="749"/>
      <c r="NP42" s="749"/>
      <c r="NQ42" s="749"/>
      <c r="NR42" s="749"/>
      <c r="NS42" s="749"/>
      <c r="NT42" s="749"/>
      <c r="NU42" s="749"/>
      <c r="NV42" s="749"/>
      <c r="NW42" s="749"/>
      <c r="NX42" s="749"/>
      <c r="NY42" s="749"/>
      <c r="NZ42" s="749"/>
      <c r="OA42" s="734"/>
      <c r="OB42" s="302"/>
      <c r="OC42" s="303"/>
      <c r="OD42" s="303"/>
      <c r="OE42" s="303"/>
      <c r="OF42" s="303"/>
      <c r="OG42" s="303"/>
      <c r="OH42" s="303"/>
      <c r="OI42" s="303"/>
      <c r="OJ42" s="303"/>
      <c r="OK42" s="304"/>
      <c r="OL42" s="407"/>
      <c r="OM42" s="327"/>
      <c r="ON42" s="327"/>
      <c r="OO42" s="327"/>
      <c r="OP42" s="327"/>
      <c r="OQ42" s="327"/>
      <c r="OR42" s="327"/>
      <c r="OS42" s="327"/>
      <c r="OT42" s="327"/>
      <c r="OU42" s="327"/>
      <c r="OV42" s="327"/>
      <c r="OW42" s="327"/>
      <c r="OX42" s="327"/>
      <c r="OY42" s="327"/>
      <c r="OZ42" s="327"/>
      <c r="PA42" s="327"/>
      <c r="PB42" s="327"/>
      <c r="PC42" s="327"/>
      <c r="PD42" s="327"/>
      <c r="PE42" s="327"/>
      <c r="PF42" s="327"/>
      <c r="PG42" s="328"/>
      <c r="PH42" s="326"/>
      <c r="PI42" s="464"/>
      <c r="PJ42" s="464"/>
      <c r="PK42" s="464"/>
      <c r="PL42" s="464"/>
      <c r="PM42" s="464"/>
      <c r="PN42" s="464"/>
      <c r="PO42" s="464"/>
      <c r="PP42" s="464"/>
      <c r="PQ42" s="464"/>
      <c r="PR42" s="464"/>
      <c r="PS42" s="464"/>
      <c r="PT42" s="464"/>
      <c r="PU42" s="464"/>
      <c r="PV42" s="594"/>
      <c r="PW42" s="326"/>
      <c r="PX42" s="327"/>
      <c r="PY42" s="327"/>
      <c r="PZ42" s="327"/>
      <c r="QA42" s="327"/>
      <c r="QB42" s="327"/>
      <c r="QC42" s="327"/>
      <c r="QD42" s="327"/>
      <c r="QE42" s="327"/>
      <c r="QF42" s="327"/>
      <c r="QG42" s="327"/>
      <c r="QH42" s="327"/>
      <c r="QI42" s="327"/>
      <c r="QJ42" s="327"/>
      <c r="QK42" s="327"/>
      <c r="QL42" s="327"/>
      <c r="QM42" s="327"/>
      <c r="QN42" s="327"/>
      <c r="QO42" s="327"/>
      <c r="QP42" s="327"/>
      <c r="QQ42" s="327"/>
      <c r="QR42" s="327"/>
      <c r="QS42" s="327"/>
      <c r="QT42" s="327"/>
      <c r="QU42" s="327"/>
      <c r="QV42" s="327"/>
      <c r="QW42" s="327"/>
      <c r="QX42" s="327"/>
      <c r="QY42" s="327"/>
      <c r="QZ42" s="327"/>
      <c r="RA42" s="327"/>
      <c r="RB42" s="327"/>
      <c r="RC42" s="327"/>
      <c r="RD42" s="327"/>
      <c r="RE42" s="328"/>
      <c r="RF42" s="751"/>
      <c r="RG42" s="749"/>
      <c r="RH42" s="749"/>
      <c r="RI42" s="749"/>
      <c r="RJ42" s="749"/>
      <c r="RK42" s="749"/>
      <c r="RL42" s="749"/>
      <c r="RM42" s="749"/>
      <c r="RN42" s="749"/>
      <c r="RO42" s="749"/>
      <c r="RP42" s="749"/>
      <c r="RQ42" s="749"/>
      <c r="RR42" s="749"/>
      <c r="RS42" s="749"/>
      <c r="RT42" s="749"/>
      <c r="RU42" s="749"/>
      <c r="RV42" s="749"/>
      <c r="RW42" s="749"/>
      <c r="RX42" s="749"/>
      <c r="RY42" s="749"/>
      <c r="RZ42" s="749"/>
      <c r="SA42" s="749"/>
      <c r="SB42" s="749"/>
      <c r="SC42" s="749"/>
      <c r="SD42" s="749"/>
      <c r="SE42" s="749"/>
      <c r="SF42" s="749"/>
      <c r="SG42" s="734"/>
    </row>
    <row r="43" spans="2:501" s="2" customFormat="1" ht="6.95" customHeight="1" thickTop="1" thickBot="1" x14ac:dyDescent="0.2">
      <c r="B43" s="1136"/>
      <c r="C43" s="1137"/>
      <c r="D43" s="1137"/>
      <c r="E43" s="1137"/>
      <c r="F43" s="1137"/>
      <c r="G43" s="1137"/>
      <c r="H43" s="1137"/>
      <c r="I43" s="1137"/>
      <c r="J43" s="1137"/>
      <c r="K43" s="1137"/>
      <c r="L43" s="1137"/>
      <c r="M43" s="1137"/>
      <c r="N43" s="1137"/>
      <c r="O43" s="1137"/>
      <c r="P43" s="1137"/>
      <c r="Q43" s="1137"/>
      <c r="R43" s="1137"/>
      <c r="S43" s="1137"/>
      <c r="T43" s="1137"/>
      <c r="U43" s="1137"/>
      <c r="V43" s="1137"/>
      <c r="W43" s="1137"/>
      <c r="X43" s="1137"/>
      <c r="Y43" s="1137"/>
      <c r="Z43" s="1137"/>
      <c r="AA43" s="1137"/>
      <c r="AB43" s="1137"/>
      <c r="AC43" s="1137"/>
      <c r="AD43" s="1137"/>
      <c r="AE43" s="1137"/>
      <c r="AF43" s="1137"/>
      <c r="AG43" s="1164"/>
      <c r="AH43" s="1164"/>
      <c r="AI43" s="1164"/>
      <c r="AJ43" s="1164"/>
      <c r="AK43" s="1164"/>
      <c r="AL43" s="1164"/>
      <c r="AM43" s="1164"/>
      <c r="AN43" s="1164"/>
      <c r="AO43" s="1164"/>
      <c r="AP43" s="1164"/>
      <c r="AQ43" s="1164"/>
      <c r="AR43" s="1164"/>
      <c r="AS43" s="1164"/>
      <c r="AT43" s="1164"/>
      <c r="AU43" s="1164"/>
      <c r="AV43" s="1164"/>
      <c r="AW43" s="1164"/>
      <c r="AX43" s="1164"/>
      <c r="AY43" s="1164"/>
      <c r="AZ43" s="1164"/>
      <c r="BA43" s="1164"/>
      <c r="BB43" s="1164"/>
      <c r="BC43" s="1073"/>
      <c r="BD43" s="1073"/>
      <c r="BE43" s="1073"/>
      <c r="BF43" s="1073"/>
      <c r="BG43" s="1073"/>
      <c r="BH43" s="1073"/>
      <c r="BI43" s="1073"/>
      <c r="BJ43" s="1073"/>
      <c r="BK43" s="1073"/>
      <c r="BL43" s="1073"/>
      <c r="BM43" s="1073"/>
      <c r="BN43" s="1073"/>
      <c r="BO43" s="1073"/>
      <c r="BP43" s="1073"/>
      <c r="BQ43" s="1073"/>
      <c r="BR43" s="1073"/>
      <c r="BS43" s="1073"/>
      <c r="BT43" s="1073"/>
      <c r="BU43" s="1073"/>
      <c r="BV43" s="1073"/>
      <c r="BW43" s="1073"/>
      <c r="BX43" s="1073"/>
      <c r="BY43" s="1073"/>
      <c r="BZ43" s="1073"/>
      <c r="CA43" s="1073"/>
      <c r="CB43" s="1073"/>
      <c r="CC43" s="1073"/>
      <c r="CD43" s="1073"/>
      <c r="CE43" s="1073"/>
      <c r="CF43" s="1073"/>
      <c r="CG43" s="1073"/>
      <c r="CH43" s="1073"/>
      <c r="CI43" s="1073"/>
      <c r="CJ43" s="1073"/>
      <c r="CK43" s="1073"/>
      <c r="CL43" s="1073"/>
      <c r="CM43" s="1073"/>
      <c r="CN43" s="1073"/>
      <c r="CO43" s="1073"/>
      <c r="CP43" s="1073"/>
      <c r="CQ43" s="1073"/>
      <c r="CR43" s="1073"/>
      <c r="CS43" s="1073"/>
      <c r="CT43" s="1073"/>
      <c r="CU43" s="407"/>
      <c r="CV43" s="327"/>
      <c r="CW43" s="327"/>
      <c r="CX43" s="327"/>
      <c r="CY43" s="327"/>
      <c r="CZ43" s="327"/>
      <c r="DA43" s="327"/>
      <c r="DB43" s="327"/>
      <c r="DC43" s="327"/>
      <c r="DD43" s="327"/>
      <c r="DE43" s="327"/>
      <c r="DF43" s="327"/>
      <c r="DG43" s="327"/>
      <c r="DH43" s="327"/>
      <c r="DI43" s="327"/>
      <c r="DJ43" s="327"/>
      <c r="DK43" s="327"/>
      <c r="DL43" s="327"/>
      <c r="DM43" s="327"/>
      <c r="DN43" s="327"/>
      <c r="DO43" s="327"/>
      <c r="DP43" s="328"/>
      <c r="DQ43" s="332" t="s">
        <v>9250</v>
      </c>
      <c r="DR43" s="333"/>
      <c r="DS43" s="333"/>
      <c r="DT43" s="333"/>
      <c r="DU43" s="333"/>
      <c r="DV43" s="333"/>
      <c r="DW43" s="333"/>
      <c r="DX43" s="333"/>
      <c r="DY43" s="333"/>
      <c r="DZ43" s="333"/>
      <c r="EA43" s="333"/>
      <c r="EB43" s="333"/>
      <c r="EC43" s="333"/>
      <c r="ED43" s="333"/>
      <c r="EE43" s="334"/>
      <c r="EF43" s="329"/>
      <c r="EG43" s="330"/>
      <c r="EH43" s="330"/>
      <c r="EI43" s="330"/>
      <c r="EJ43" s="330"/>
      <c r="EK43" s="330"/>
      <c r="EL43" s="330"/>
      <c r="EM43" s="330"/>
      <c r="EN43" s="330"/>
      <c r="EO43" s="330"/>
      <c r="EP43" s="330"/>
      <c r="EQ43" s="330"/>
      <c r="ER43" s="330"/>
      <c r="ES43" s="330"/>
      <c r="ET43" s="330"/>
      <c r="EU43" s="330"/>
      <c r="EV43" s="330"/>
      <c r="EW43" s="330"/>
      <c r="EX43" s="330"/>
      <c r="EY43" s="330"/>
      <c r="EZ43" s="330"/>
      <c r="FA43" s="330"/>
      <c r="FB43" s="330"/>
      <c r="FC43" s="330"/>
      <c r="FD43" s="330"/>
      <c r="FE43" s="330"/>
      <c r="FF43" s="330"/>
      <c r="FG43" s="330"/>
      <c r="FH43" s="330"/>
      <c r="FI43" s="330"/>
      <c r="FJ43" s="330"/>
      <c r="FK43" s="330"/>
      <c r="FL43" s="330"/>
      <c r="FM43" s="330"/>
      <c r="FN43" s="331"/>
      <c r="FO43" s="905"/>
      <c r="FP43" s="302"/>
      <c r="FQ43" s="303"/>
      <c r="FR43" s="303"/>
      <c r="FS43" s="303"/>
      <c r="FT43" s="303"/>
      <c r="FU43" s="303"/>
      <c r="FV43" s="303"/>
      <c r="FW43" s="303"/>
      <c r="FX43" s="303"/>
      <c r="FY43" s="304"/>
      <c r="FZ43" s="407"/>
      <c r="GA43" s="327"/>
      <c r="GB43" s="327"/>
      <c r="GC43" s="327"/>
      <c r="GD43" s="327"/>
      <c r="GE43" s="327"/>
      <c r="GF43" s="327"/>
      <c r="GG43" s="327"/>
      <c r="GH43" s="327"/>
      <c r="GI43" s="327"/>
      <c r="GJ43" s="327"/>
      <c r="GK43" s="327"/>
      <c r="GL43" s="327"/>
      <c r="GM43" s="327"/>
      <c r="GN43" s="327"/>
      <c r="GO43" s="327"/>
      <c r="GP43" s="327"/>
      <c r="GQ43" s="327"/>
      <c r="GR43" s="327"/>
      <c r="GS43" s="327"/>
      <c r="GT43" s="327"/>
      <c r="GU43" s="328"/>
      <c r="GV43" s="332" t="s">
        <v>9250</v>
      </c>
      <c r="GW43" s="333"/>
      <c r="GX43" s="333"/>
      <c r="GY43" s="333"/>
      <c r="GZ43" s="333"/>
      <c r="HA43" s="333"/>
      <c r="HB43" s="333"/>
      <c r="HC43" s="333"/>
      <c r="HD43" s="333"/>
      <c r="HE43" s="333"/>
      <c r="HF43" s="333"/>
      <c r="HG43" s="333"/>
      <c r="HH43" s="333"/>
      <c r="HI43" s="333"/>
      <c r="HJ43" s="334"/>
      <c r="HK43" s="329"/>
      <c r="HL43" s="330"/>
      <c r="HM43" s="330"/>
      <c r="HN43" s="330"/>
      <c r="HO43" s="330"/>
      <c r="HP43" s="330"/>
      <c r="HQ43" s="330"/>
      <c r="HR43" s="330"/>
      <c r="HS43" s="330"/>
      <c r="HT43" s="330"/>
      <c r="HU43" s="330"/>
      <c r="HV43" s="330"/>
      <c r="HW43" s="330"/>
      <c r="HX43" s="330"/>
      <c r="HY43" s="330"/>
      <c r="HZ43" s="330"/>
      <c r="IA43" s="330"/>
      <c r="IB43" s="330"/>
      <c r="IC43" s="330"/>
      <c r="ID43" s="330"/>
      <c r="IE43" s="330"/>
      <c r="IF43" s="330"/>
      <c r="IG43" s="330"/>
      <c r="IH43" s="330"/>
      <c r="II43" s="330"/>
      <c r="IJ43" s="330"/>
      <c r="IK43" s="330"/>
      <c r="IL43" s="330"/>
      <c r="IM43" s="330"/>
      <c r="IN43" s="330"/>
      <c r="IO43" s="330"/>
      <c r="IP43" s="330"/>
      <c r="IQ43" s="330"/>
      <c r="IR43" s="330"/>
      <c r="IS43" s="331"/>
      <c r="IT43" s="751"/>
      <c r="IU43" s="749"/>
      <c r="IV43" s="749"/>
      <c r="IW43" s="749"/>
      <c r="IX43" s="749"/>
      <c r="IY43" s="749"/>
      <c r="IZ43" s="749"/>
      <c r="JA43" s="749"/>
      <c r="JB43" s="749"/>
      <c r="JC43" s="749"/>
      <c r="JD43" s="749"/>
      <c r="JE43" s="749"/>
      <c r="JF43" s="749"/>
      <c r="JG43" s="749"/>
      <c r="JH43" s="749"/>
      <c r="JI43" s="749"/>
      <c r="JJ43" s="749"/>
      <c r="JK43" s="749"/>
      <c r="JL43" s="749"/>
      <c r="JM43" s="749"/>
      <c r="JN43" s="749"/>
      <c r="JO43" s="749"/>
      <c r="JP43" s="749"/>
      <c r="JQ43" s="749"/>
      <c r="JR43" s="749"/>
      <c r="JS43" s="749"/>
      <c r="JT43" s="749"/>
      <c r="JU43" s="734"/>
      <c r="JV43" s="302"/>
      <c r="JW43" s="303"/>
      <c r="JX43" s="303"/>
      <c r="JY43" s="303"/>
      <c r="JZ43" s="303"/>
      <c r="KA43" s="303"/>
      <c r="KB43" s="303"/>
      <c r="KC43" s="303"/>
      <c r="KD43" s="303"/>
      <c r="KE43" s="304"/>
      <c r="KF43" s="407"/>
      <c r="KG43" s="327"/>
      <c r="KH43" s="327"/>
      <c r="KI43" s="327"/>
      <c r="KJ43" s="327"/>
      <c r="KK43" s="327"/>
      <c r="KL43" s="327"/>
      <c r="KM43" s="327"/>
      <c r="KN43" s="327"/>
      <c r="KO43" s="327"/>
      <c r="KP43" s="327"/>
      <c r="KQ43" s="327"/>
      <c r="KR43" s="327"/>
      <c r="KS43" s="327"/>
      <c r="KT43" s="327"/>
      <c r="KU43" s="327"/>
      <c r="KV43" s="327"/>
      <c r="KW43" s="327"/>
      <c r="KX43" s="327"/>
      <c r="KY43" s="327"/>
      <c r="KZ43" s="327"/>
      <c r="LA43" s="328"/>
      <c r="LB43" s="332" t="s">
        <v>9250</v>
      </c>
      <c r="LC43" s="333"/>
      <c r="LD43" s="333"/>
      <c r="LE43" s="333"/>
      <c r="LF43" s="333"/>
      <c r="LG43" s="333"/>
      <c r="LH43" s="333"/>
      <c r="LI43" s="333"/>
      <c r="LJ43" s="333"/>
      <c r="LK43" s="333"/>
      <c r="LL43" s="333"/>
      <c r="LM43" s="333"/>
      <c r="LN43" s="333"/>
      <c r="LO43" s="333"/>
      <c r="LP43" s="334"/>
      <c r="LQ43" s="329"/>
      <c r="LR43" s="330"/>
      <c r="LS43" s="330"/>
      <c r="LT43" s="330"/>
      <c r="LU43" s="330"/>
      <c r="LV43" s="330"/>
      <c r="LW43" s="330"/>
      <c r="LX43" s="330"/>
      <c r="LY43" s="330"/>
      <c r="LZ43" s="330"/>
      <c r="MA43" s="330"/>
      <c r="MB43" s="330"/>
      <c r="MC43" s="330"/>
      <c r="MD43" s="330"/>
      <c r="ME43" s="330"/>
      <c r="MF43" s="330"/>
      <c r="MG43" s="330"/>
      <c r="MH43" s="330"/>
      <c r="MI43" s="330"/>
      <c r="MJ43" s="330"/>
      <c r="MK43" s="330"/>
      <c r="ML43" s="330"/>
      <c r="MM43" s="330"/>
      <c r="MN43" s="330"/>
      <c r="MO43" s="330"/>
      <c r="MP43" s="330"/>
      <c r="MQ43" s="330"/>
      <c r="MR43" s="330"/>
      <c r="MS43" s="330"/>
      <c r="MT43" s="330"/>
      <c r="MU43" s="330"/>
      <c r="MV43" s="330"/>
      <c r="MW43" s="330"/>
      <c r="MX43" s="330"/>
      <c r="MY43" s="331"/>
      <c r="MZ43" s="751"/>
      <c r="NA43" s="749"/>
      <c r="NB43" s="749"/>
      <c r="NC43" s="749"/>
      <c r="ND43" s="749"/>
      <c r="NE43" s="749"/>
      <c r="NF43" s="749"/>
      <c r="NG43" s="749"/>
      <c r="NH43" s="749"/>
      <c r="NI43" s="749"/>
      <c r="NJ43" s="749"/>
      <c r="NK43" s="749"/>
      <c r="NL43" s="749"/>
      <c r="NM43" s="749"/>
      <c r="NN43" s="749"/>
      <c r="NO43" s="749"/>
      <c r="NP43" s="749"/>
      <c r="NQ43" s="749"/>
      <c r="NR43" s="749"/>
      <c r="NS43" s="749"/>
      <c r="NT43" s="749"/>
      <c r="NU43" s="749"/>
      <c r="NV43" s="749"/>
      <c r="NW43" s="749"/>
      <c r="NX43" s="749"/>
      <c r="NY43" s="749"/>
      <c r="NZ43" s="749"/>
      <c r="OA43" s="734"/>
      <c r="OB43" s="302"/>
      <c r="OC43" s="303"/>
      <c r="OD43" s="303"/>
      <c r="OE43" s="303"/>
      <c r="OF43" s="303"/>
      <c r="OG43" s="303"/>
      <c r="OH43" s="303"/>
      <c r="OI43" s="303"/>
      <c r="OJ43" s="303"/>
      <c r="OK43" s="304"/>
      <c r="OL43" s="407"/>
      <c r="OM43" s="327"/>
      <c r="ON43" s="327"/>
      <c r="OO43" s="327"/>
      <c r="OP43" s="327"/>
      <c r="OQ43" s="327"/>
      <c r="OR43" s="327"/>
      <c r="OS43" s="327"/>
      <c r="OT43" s="327"/>
      <c r="OU43" s="327"/>
      <c r="OV43" s="327"/>
      <c r="OW43" s="327"/>
      <c r="OX43" s="327"/>
      <c r="OY43" s="327"/>
      <c r="OZ43" s="327"/>
      <c r="PA43" s="327"/>
      <c r="PB43" s="327"/>
      <c r="PC43" s="327"/>
      <c r="PD43" s="327"/>
      <c r="PE43" s="327"/>
      <c r="PF43" s="327"/>
      <c r="PG43" s="328"/>
      <c r="PH43" s="332" t="s">
        <v>9250</v>
      </c>
      <c r="PI43" s="333"/>
      <c r="PJ43" s="333"/>
      <c r="PK43" s="333"/>
      <c r="PL43" s="333"/>
      <c r="PM43" s="333"/>
      <c r="PN43" s="333"/>
      <c r="PO43" s="333"/>
      <c r="PP43" s="333"/>
      <c r="PQ43" s="333"/>
      <c r="PR43" s="333"/>
      <c r="PS43" s="333"/>
      <c r="PT43" s="333"/>
      <c r="PU43" s="333"/>
      <c r="PV43" s="334"/>
      <c r="PW43" s="329"/>
      <c r="PX43" s="330"/>
      <c r="PY43" s="330"/>
      <c r="PZ43" s="330"/>
      <c r="QA43" s="330"/>
      <c r="QB43" s="330"/>
      <c r="QC43" s="330"/>
      <c r="QD43" s="330"/>
      <c r="QE43" s="330"/>
      <c r="QF43" s="330"/>
      <c r="QG43" s="330"/>
      <c r="QH43" s="330"/>
      <c r="QI43" s="330"/>
      <c r="QJ43" s="330"/>
      <c r="QK43" s="330"/>
      <c r="QL43" s="330"/>
      <c r="QM43" s="330"/>
      <c r="QN43" s="330"/>
      <c r="QO43" s="330"/>
      <c r="QP43" s="330"/>
      <c r="QQ43" s="330"/>
      <c r="QR43" s="330"/>
      <c r="QS43" s="330"/>
      <c r="QT43" s="330"/>
      <c r="QU43" s="330"/>
      <c r="QV43" s="330"/>
      <c r="QW43" s="330"/>
      <c r="QX43" s="330"/>
      <c r="QY43" s="330"/>
      <c r="QZ43" s="330"/>
      <c r="RA43" s="330"/>
      <c r="RB43" s="330"/>
      <c r="RC43" s="330"/>
      <c r="RD43" s="330"/>
      <c r="RE43" s="331"/>
      <c r="RF43" s="751"/>
      <c r="RG43" s="749"/>
      <c r="RH43" s="749"/>
      <c r="RI43" s="749"/>
      <c r="RJ43" s="749"/>
      <c r="RK43" s="749"/>
      <c r="RL43" s="749"/>
      <c r="RM43" s="749"/>
      <c r="RN43" s="749"/>
      <c r="RO43" s="749"/>
      <c r="RP43" s="749"/>
      <c r="RQ43" s="749"/>
      <c r="RR43" s="749"/>
      <c r="RS43" s="749"/>
      <c r="RT43" s="749"/>
      <c r="RU43" s="749"/>
      <c r="RV43" s="749"/>
      <c r="RW43" s="749"/>
      <c r="RX43" s="749"/>
      <c r="RY43" s="749"/>
      <c r="RZ43" s="749"/>
      <c r="SA43" s="749"/>
      <c r="SB43" s="749"/>
      <c r="SC43" s="749"/>
      <c r="SD43" s="749"/>
      <c r="SE43" s="749"/>
      <c r="SF43" s="749"/>
      <c r="SG43" s="734"/>
    </row>
    <row r="44" spans="2:501" s="2" customFormat="1" ht="6.95" customHeight="1" thickTop="1" thickBot="1" x14ac:dyDescent="0.2">
      <c r="B44" s="1136"/>
      <c r="C44" s="1137"/>
      <c r="D44" s="1137"/>
      <c r="E44" s="1137"/>
      <c r="F44" s="1137"/>
      <c r="G44" s="1137"/>
      <c r="H44" s="1137"/>
      <c r="I44" s="1137"/>
      <c r="J44" s="1137"/>
      <c r="K44" s="1137"/>
      <c r="L44" s="1137"/>
      <c r="M44" s="1137"/>
      <c r="N44" s="1137"/>
      <c r="O44" s="1137"/>
      <c r="P44" s="1137"/>
      <c r="Q44" s="1137"/>
      <c r="R44" s="1137"/>
      <c r="S44" s="1137"/>
      <c r="T44" s="1137"/>
      <c r="U44" s="1137"/>
      <c r="V44" s="1137"/>
      <c r="W44" s="1137"/>
      <c r="X44" s="1137"/>
      <c r="Y44" s="1137"/>
      <c r="Z44" s="1137"/>
      <c r="AA44" s="1137"/>
      <c r="AB44" s="1137"/>
      <c r="AC44" s="1137"/>
      <c r="AD44" s="1137"/>
      <c r="AE44" s="1137"/>
      <c r="AF44" s="1137"/>
      <c r="AG44" s="1164"/>
      <c r="AH44" s="1164"/>
      <c r="AI44" s="1164"/>
      <c r="AJ44" s="1164"/>
      <c r="AK44" s="1164"/>
      <c r="AL44" s="1164"/>
      <c r="AM44" s="1164"/>
      <c r="AN44" s="1164"/>
      <c r="AO44" s="1164"/>
      <c r="AP44" s="1164"/>
      <c r="AQ44" s="1164"/>
      <c r="AR44" s="1164"/>
      <c r="AS44" s="1164"/>
      <c r="AT44" s="1164"/>
      <c r="AU44" s="1164"/>
      <c r="AV44" s="1164"/>
      <c r="AW44" s="1164"/>
      <c r="AX44" s="1164"/>
      <c r="AY44" s="1164"/>
      <c r="AZ44" s="1164"/>
      <c r="BA44" s="1164"/>
      <c r="BB44" s="1164"/>
      <c r="BC44" s="1073"/>
      <c r="BD44" s="1073"/>
      <c r="BE44" s="1073"/>
      <c r="BF44" s="1073"/>
      <c r="BG44" s="1073"/>
      <c r="BH44" s="1073"/>
      <c r="BI44" s="1073"/>
      <c r="BJ44" s="1073"/>
      <c r="BK44" s="1073"/>
      <c r="BL44" s="1073"/>
      <c r="BM44" s="1073"/>
      <c r="BN44" s="1073"/>
      <c r="BO44" s="1073"/>
      <c r="BP44" s="1073"/>
      <c r="BQ44" s="1073"/>
      <c r="BR44" s="1073"/>
      <c r="BS44" s="1073"/>
      <c r="BT44" s="1073"/>
      <c r="BU44" s="1073"/>
      <c r="BV44" s="1073"/>
      <c r="BW44" s="1073"/>
      <c r="BX44" s="1073"/>
      <c r="BY44" s="1073"/>
      <c r="BZ44" s="1073"/>
      <c r="CA44" s="1073"/>
      <c r="CB44" s="1073"/>
      <c r="CC44" s="1073"/>
      <c r="CD44" s="1073"/>
      <c r="CE44" s="1073"/>
      <c r="CF44" s="1073"/>
      <c r="CG44" s="1073"/>
      <c r="CH44" s="1073"/>
      <c r="CI44" s="1073"/>
      <c r="CJ44" s="1073"/>
      <c r="CK44" s="1073"/>
      <c r="CL44" s="1073"/>
      <c r="CM44" s="1073"/>
      <c r="CN44" s="1073"/>
      <c r="CO44" s="1073"/>
      <c r="CP44" s="1073"/>
      <c r="CQ44" s="1073"/>
      <c r="CR44" s="1073"/>
      <c r="CS44" s="1073"/>
      <c r="CT44" s="1073"/>
      <c r="CU44" s="669" t="s">
        <v>9248</v>
      </c>
      <c r="CV44" s="333"/>
      <c r="CW44" s="333"/>
      <c r="CX44" s="333"/>
      <c r="CY44" s="333"/>
      <c r="CZ44" s="333"/>
      <c r="DA44" s="333"/>
      <c r="DB44" s="333"/>
      <c r="DC44" s="333"/>
      <c r="DD44" s="333"/>
      <c r="DE44" s="333"/>
      <c r="DF44" s="333"/>
      <c r="DG44" s="333"/>
      <c r="DH44" s="333"/>
      <c r="DI44" s="333"/>
      <c r="DJ44" s="333"/>
      <c r="DK44" s="333"/>
      <c r="DL44" s="333"/>
      <c r="DM44" s="333"/>
      <c r="DN44" s="333"/>
      <c r="DO44" s="333"/>
      <c r="DP44" s="334"/>
      <c r="DQ44" s="332"/>
      <c r="DR44" s="333"/>
      <c r="DS44" s="333"/>
      <c r="DT44" s="333"/>
      <c r="DU44" s="333"/>
      <c r="DV44" s="333"/>
      <c r="DW44" s="333"/>
      <c r="DX44" s="333"/>
      <c r="DY44" s="333"/>
      <c r="DZ44" s="333"/>
      <c r="EA44" s="333"/>
      <c r="EB44" s="333"/>
      <c r="EC44" s="333"/>
      <c r="ED44" s="333"/>
      <c r="EE44" s="334"/>
      <c r="EF44" s="729" t="s">
        <v>32</v>
      </c>
      <c r="EG44" s="752"/>
      <c r="EH44" s="752"/>
      <c r="EI44" s="752"/>
      <c r="EJ44" s="752"/>
      <c r="EK44" s="752"/>
      <c r="EL44" s="753"/>
      <c r="EM44" s="729" t="s">
        <v>33</v>
      </c>
      <c r="EN44" s="324"/>
      <c r="EO44" s="324"/>
      <c r="EP44" s="324"/>
      <c r="EQ44" s="324"/>
      <c r="ER44" s="324"/>
      <c r="ES44" s="325"/>
      <c r="ET44" s="752" t="s">
        <v>34</v>
      </c>
      <c r="EU44" s="324"/>
      <c r="EV44" s="324"/>
      <c r="EW44" s="324"/>
      <c r="EX44" s="324"/>
      <c r="EY44" s="324"/>
      <c r="EZ44" s="325"/>
      <c r="FA44" s="729" t="s">
        <v>35</v>
      </c>
      <c r="FB44" s="324"/>
      <c r="FC44" s="324"/>
      <c r="FD44" s="324"/>
      <c r="FE44" s="324"/>
      <c r="FF44" s="324"/>
      <c r="FG44" s="325"/>
      <c r="FH44" s="604" t="s">
        <v>36</v>
      </c>
      <c r="FI44" s="605"/>
      <c r="FJ44" s="300"/>
      <c r="FK44" s="300"/>
      <c r="FL44" s="300"/>
      <c r="FM44" s="300"/>
      <c r="FN44" s="727"/>
      <c r="FO44" s="905"/>
      <c r="FP44" s="302"/>
      <c r="FQ44" s="303"/>
      <c r="FR44" s="303"/>
      <c r="FS44" s="303"/>
      <c r="FT44" s="303"/>
      <c r="FU44" s="303"/>
      <c r="FV44" s="303"/>
      <c r="FW44" s="303"/>
      <c r="FX44" s="303"/>
      <c r="FY44" s="304"/>
      <c r="FZ44" s="669" t="s">
        <v>9248</v>
      </c>
      <c r="GA44" s="333"/>
      <c r="GB44" s="333"/>
      <c r="GC44" s="333"/>
      <c r="GD44" s="333"/>
      <c r="GE44" s="333"/>
      <c r="GF44" s="333"/>
      <c r="GG44" s="333"/>
      <c r="GH44" s="333"/>
      <c r="GI44" s="333"/>
      <c r="GJ44" s="333"/>
      <c r="GK44" s="333"/>
      <c r="GL44" s="333"/>
      <c r="GM44" s="333"/>
      <c r="GN44" s="333"/>
      <c r="GO44" s="333"/>
      <c r="GP44" s="333"/>
      <c r="GQ44" s="333"/>
      <c r="GR44" s="333"/>
      <c r="GS44" s="333"/>
      <c r="GT44" s="333"/>
      <c r="GU44" s="334"/>
      <c r="GV44" s="332"/>
      <c r="GW44" s="333"/>
      <c r="GX44" s="333"/>
      <c r="GY44" s="333"/>
      <c r="GZ44" s="333"/>
      <c r="HA44" s="333"/>
      <c r="HB44" s="333"/>
      <c r="HC44" s="333"/>
      <c r="HD44" s="333"/>
      <c r="HE44" s="333"/>
      <c r="HF44" s="333"/>
      <c r="HG44" s="333"/>
      <c r="HH44" s="333"/>
      <c r="HI44" s="333"/>
      <c r="HJ44" s="334"/>
      <c r="HK44" s="729" t="s">
        <v>32</v>
      </c>
      <c r="HL44" s="752"/>
      <c r="HM44" s="752"/>
      <c r="HN44" s="752"/>
      <c r="HO44" s="752"/>
      <c r="HP44" s="752"/>
      <c r="HQ44" s="753"/>
      <c r="HR44" s="729" t="s">
        <v>33</v>
      </c>
      <c r="HS44" s="324"/>
      <c r="HT44" s="324"/>
      <c r="HU44" s="324"/>
      <c r="HV44" s="324"/>
      <c r="HW44" s="324"/>
      <c r="HX44" s="325"/>
      <c r="HY44" s="752" t="s">
        <v>34</v>
      </c>
      <c r="HZ44" s="324"/>
      <c r="IA44" s="324"/>
      <c r="IB44" s="324"/>
      <c r="IC44" s="324"/>
      <c r="ID44" s="324"/>
      <c r="IE44" s="325"/>
      <c r="IF44" s="729" t="s">
        <v>35</v>
      </c>
      <c r="IG44" s="324"/>
      <c r="IH44" s="324"/>
      <c r="II44" s="324"/>
      <c r="IJ44" s="324"/>
      <c r="IK44" s="324"/>
      <c r="IL44" s="325"/>
      <c r="IM44" s="604" t="s">
        <v>36</v>
      </c>
      <c r="IN44" s="605"/>
      <c r="IO44" s="300"/>
      <c r="IP44" s="300"/>
      <c r="IQ44" s="300"/>
      <c r="IR44" s="300"/>
      <c r="IS44" s="727"/>
      <c r="IT44" s="751"/>
      <c r="IU44" s="749"/>
      <c r="IV44" s="749"/>
      <c r="IW44" s="749"/>
      <c r="IX44" s="749"/>
      <c r="IY44" s="749"/>
      <c r="IZ44" s="749"/>
      <c r="JA44" s="749"/>
      <c r="JB44" s="749"/>
      <c r="JC44" s="749"/>
      <c r="JD44" s="749"/>
      <c r="JE44" s="749"/>
      <c r="JF44" s="749"/>
      <c r="JG44" s="749"/>
      <c r="JH44" s="749"/>
      <c r="JI44" s="749"/>
      <c r="JJ44" s="749"/>
      <c r="JK44" s="749"/>
      <c r="JL44" s="749"/>
      <c r="JM44" s="749"/>
      <c r="JN44" s="749"/>
      <c r="JO44" s="749"/>
      <c r="JP44" s="749"/>
      <c r="JQ44" s="749"/>
      <c r="JR44" s="749"/>
      <c r="JS44" s="749"/>
      <c r="JT44" s="749"/>
      <c r="JU44" s="734"/>
      <c r="JV44" s="302"/>
      <c r="JW44" s="303"/>
      <c r="JX44" s="303"/>
      <c r="JY44" s="303"/>
      <c r="JZ44" s="303"/>
      <c r="KA44" s="303"/>
      <c r="KB44" s="303"/>
      <c r="KC44" s="303"/>
      <c r="KD44" s="303"/>
      <c r="KE44" s="304"/>
      <c r="KF44" s="669" t="s">
        <v>9248</v>
      </c>
      <c r="KG44" s="333"/>
      <c r="KH44" s="333"/>
      <c r="KI44" s="333"/>
      <c r="KJ44" s="333"/>
      <c r="KK44" s="333"/>
      <c r="KL44" s="333"/>
      <c r="KM44" s="333"/>
      <c r="KN44" s="333"/>
      <c r="KO44" s="333"/>
      <c r="KP44" s="333"/>
      <c r="KQ44" s="333"/>
      <c r="KR44" s="333"/>
      <c r="KS44" s="333"/>
      <c r="KT44" s="333"/>
      <c r="KU44" s="333"/>
      <c r="KV44" s="333"/>
      <c r="KW44" s="333"/>
      <c r="KX44" s="333"/>
      <c r="KY44" s="333"/>
      <c r="KZ44" s="333"/>
      <c r="LA44" s="334"/>
      <c r="LB44" s="332"/>
      <c r="LC44" s="333"/>
      <c r="LD44" s="333"/>
      <c r="LE44" s="333"/>
      <c r="LF44" s="333"/>
      <c r="LG44" s="333"/>
      <c r="LH44" s="333"/>
      <c r="LI44" s="333"/>
      <c r="LJ44" s="333"/>
      <c r="LK44" s="333"/>
      <c r="LL44" s="333"/>
      <c r="LM44" s="333"/>
      <c r="LN44" s="333"/>
      <c r="LO44" s="333"/>
      <c r="LP44" s="334"/>
      <c r="LQ44" s="729" t="s">
        <v>32</v>
      </c>
      <c r="LR44" s="752"/>
      <c r="LS44" s="752"/>
      <c r="LT44" s="752"/>
      <c r="LU44" s="752"/>
      <c r="LV44" s="752"/>
      <c r="LW44" s="753"/>
      <c r="LX44" s="729" t="s">
        <v>33</v>
      </c>
      <c r="LY44" s="324"/>
      <c r="LZ44" s="324"/>
      <c r="MA44" s="324"/>
      <c r="MB44" s="324"/>
      <c r="MC44" s="324"/>
      <c r="MD44" s="325"/>
      <c r="ME44" s="752" t="s">
        <v>34</v>
      </c>
      <c r="MF44" s="324"/>
      <c r="MG44" s="324"/>
      <c r="MH44" s="324"/>
      <c r="MI44" s="324"/>
      <c r="MJ44" s="324"/>
      <c r="MK44" s="325"/>
      <c r="ML44" s="729" t="s">
        <v>35</v>
      </c>
      <c r="MM44" s="324"/>
      <c r="MN44" s="324"/>
      <c r="MO44" s="324"/>
      <c r="MP44" s="324"/>
      <c r="MQ44" s="324"/>
      <c r="MR44" s="325"/>
      <c r="MS44" s="604" t="s">
        <v>36</v>
      </c>
      <c r="MT44" s="605"/>
      <c r="MU44" s="300"/>
      <c r="MV44" s="300"/>
      <c r="MW44" s="300"/>
      <c r="MX44" s="300"/>
      <c r="MY44" s="727"/>
      <c r="MZ44" s="751"/>
      <c r="NA44" s="749"/>
      <c r="NB44" s="749"/>
      <c r="NC44" s="749"/>
      <c r="ND44" s="749"/>
      <c r="NE44" s="749"/>
      <c r="NF44" s="749"/>
      <c r="NG44" s="749"/>
      <c r="NH44" s="749"/>
      <c r="NI44" s="749"/>
      <c r="NJ44" s="749"/>
      <c r="NK44" s="749"/>
      <c r="NL44" s="749"/>
      <c r="NM44" s="749"/>
      <c r="NN44" s="749"/>
      <c r="NO44" s="749"/>
      <c r="NP44" s="749"/>
      <c r="NQ44" s="749"/>
      <c r="NR44" s="749"/>
      <c r="NS44" s="749"/>
      <c r="NT44" s="749"/>
      <c r="NU44" s="749"/>
      <c r="NV44" s="749"/>
      <c r="NW44" s="749"/>
      <c r="NX44" s="749"/>
      <c r="NY44" s="749"/>
      <c r="NZ44" s="749"/>
      <c r="OA44" s="734"/>
      <c r="OB44" s="302"/>
      <c r="OC44" s="303"/>
      <c r="OD44" s="303"/>
      <c r="OE44" s="303"/>
      <c r="OF44" s="303"/>
      <c r="OG44" s="303"/>
      <c r="OH44" s="303"/>
      <c r="OI44" s="303"/>
      <c r="OJ44" s="303"/>
      <c r="OK44" s="304"/>
      <c r="OL44" s="669" t="s">
        <v>9248</v>
      </c>
      <c r="OM44" s="333"/>
      <c r="ON44" s="333"/>
      <c r="OO44" s="333"/>
      <c r="OP44" s="333"/>
      <c r="OQ44" s="333"/>
      <c r="OR44" s="333"/>
      <c r="OS44" s="333"/>
      <c r="OT44" s="333"/>
      <c r="OU44" s="333"/>
      <c r="OV44" s="333"/>
      <c r="OW44" s="333"/>
      <c r="OX44" s="333"/>
      <c r="OY44" s="333"/>
      <c r="OZ44" s="333"/>
      <c r="PA44" s="333"/>
      <c r="PB44" s="333"/>
      <c r="PC44" s="333"/>
      <c r="PD44" s="333"/>
      <c r="PE44" s="333"/>
      <c r="PF44" s="333"/>
      <c r="PG44" s="334"/>
      <c r="PH44" s="332"/>
      <c r="PI44" s="333"/>
      <c r="PJ44" s="333"/>
      <c r="PK44" s="333"/>
      <c r="PL44" s="333"/>
      <c r="PM44" s="333"/>
      <c r="PN44" s="333"/>
      <c r="PO44" s="333"/>
      <c r="PP44" s="333"/>
      <c r="PQ44" s="333"/>
      <c r="PR44" s="333"/>
      <c r="PS44" s="333"/>
      <c r="PT44" s="333"/>
      <c r="PU44" s="333"/>
      <c r="PV44" s="334"/>
      <c r="PW44" s="729" t="s">
        <v>32</v>
      </c>
      <c r="PX44" s="752"/>
      <c r="PY44" s="752"/>
      <c r="PZ44" s="752"/>
      <c r="QA44" s="752"/>
      <c r="QB44" s="752"/>
      <c r="QC44" s="753"/>
      <c r="QD44" s="729" t="s">
        <v>33</v>
      </c>
      <c r="QE44" s="324"/>
      <c r="QF44" s="324"/>
      <c r="QG44" s="324"/>
      <c r="QH44" s="324"/>
      <c r="QI44" s="324"/>
      <c r="QJ44" s="325"/>
      <c r="QK44" s="752" t="s">
        <v>34</v>
      </c>
      <c r="QL44" s="324"/>
      <c r="QM44" s="324"/>
      <c r="QN44" s="324"/>
      <c r="QO44" s="324"/>
      <c r="QP44" s="324"/>
      <c r="QQ44" s="325"/>
      <c r="QR44" s="729" t="s">
        <v>35</v>
      </c>
      <c r="QS44" s="324"/>
      <c r="QT44" s="324"/>
      <c r="QU44" s="324"/>
      <c r="QV44" s="324"/>
      <c r="QW44" s="324"/>
      <c r="QX44" s="325"/>
      <c r="QY44" s="604" t="s">
        <v>36</v>
      </c>
      <c r="QZ44" s="605"/>
      <c r="RA44" s="300"/>
      <c r="RB44" s="300"/>
      <c r="RC44" s="300"/>
      <c r="RD44" s="300"/>
      <c r="RE44" s="727"/>
      <c r="RF44" s="751"/>
      <c r="RG44" s="749"/>
      <c r="RH44" s="749"/>
      <c r="RI44" s="749"/>
      <c r="RJ44" s="749"/>
      <c r="RK44" s="749"/>
      <c r="RL44" s="749"/>
      <c r="RM44" s="749"/>
      <c r="RN44" s="749"/>
      <c r="RO44" s="749"/>
      <c r="RP44" s="749"/>
      <c r="RQ44" s="749"/>
      <c r="RR44" s="749"/>
      <c r="RS44" s="749"/>
      <c r="RT44" s="749"/>
      <c r="RU44" s="749"/>
      <c r="RV44" s="749"/>
      <c r="RW44" s="749"/>
      <c r="RX44" s="749"/>
      <c r="RY44" s="749"/>
      <c r="RZ44" s="749"/>
      <c r="SA44" s="749"/>
      <c r="SB44" s="749"/>
      <c r="SC44" s="749"/>
      <c r="SD44" s="749"/>
      <c r="SE44" s="749"/>
      <c r="SF44" s="749"/>
      <c r="SG44" s="734"/>
    </row>
    <row r="45" spans="2:501" s="2" customFormat="1" ht="6.95" customHeight="1" thickTop="1" thickBot="1" x14ac:dyDescent="0.2">
      <c r="B45" s="1136"/>
      <c r="C45" s="1137"/>
      <c r="D45" s="1137"/>
      <c r="E45" s="1137"/>
      <c r="F45" s="1137"/>
      <c r="G45" s="1137"/>
      <c r="H45" s="1137"/>
      <c r="I45" s="1137"/>
      <c r="J45" s="1137"/>
      <c r="K45" s="1137"/>
      <c r="L45" s="1137"/>
      <c r="M45" s="1137"/>
      <c r="N45" s="1137"/>
      <c r="O45" s="1137"/>
      <c r="P45" s="1137"/>
      <c r="Q45" s="1137"/>
      <c r="R45" s="1137"/>
      <c r="S45" s="1137"/>
      <c r="T45" s="1137"/>
      <c r="U45" s="1137"/>
      <c r="V45" s="1137"/>
      <c r="W45" s="1137"/>
      <c r="X45" s="1137"/>
      <c r="Y45" s="1137"/>
      <c r="Z45" s="1137"/>
      <c r="AA45" s="1137"/>
      <c r="AB45" s="1137"/>
      <c r="AC45" s="1137"/>
      <c r="AD45" s="1137"/>
      <c r="AE45" s="1137"/>
      <c r="AF45" s="1137"/>
      <c r="AG45" s="1164"/>
      <c r="AH45" s="1164"/>
      <c r="AI45" s="1164"/>
      <c r="AJ45" s="1164"/>
      <c r="AK45" s="1164"/>
      <c r="AL45" s="1164"/>
      <c r="AM45" s="1164"/>
      <c r="AN45" s="1164"/>
      <c r="AO45" s="1164"/>
      <c r="AP45" s="1164"/>
      <c r="AQ45" s="1164"/>
      <c r="AR45" s="1164"/>
      <c r="AS45" s="1164"/>
      <c r="AT45" s="1164"/>
      <c r="AU45" s="1164"/>
      <c r="AV45" s="1164"/>
      <c r="AW45" s="1164"/>
      <c r="AX45" s="1164"/>
      <c r="AY45" s="1164"/>
      <c r="AZ45" s="1164"/>
      <c r="BA45" s="1164"/>
      <c r="BB45" s="1164"/>
      <c r="BC45" s="1073"/>
      <c r="BD45" s="1073"/>
      <c r="BE45" s="1073"/>
      <c r="BF45" s="1073"/>
      <c r="BG45" s="1073"/>
      <c r="BH45" s="1073"/>
      <c r="BI45" s="1073"/>
      <c r="BJ45" s="1073"/>
      <c r="BK45" s="1073"/>
      <c r="BL45" s="1073"/>
      <c r="BM45" s="1073"/>
      <c r="BN45" s="1073"/>
      <c r="BO45" s="1073"/>
      <c r="BP45" s="1073"/>
      <c r="BQ45" s="1073"/>
      <c r="BR45" s="1073"/>
      <c r="BS45" s="1073"/>
      <c r="BT45" s="1073"/>
      <c r="BU45" s="1073"/>
      <c r="BV45" s="1073"/>
      <c r="BW45" s="1073"/>
      <c r="BX45" s="1073"/>
      <c r="BY45" s="1073"/>
      <c r="BZ45" s="1073"/>
      <c r="CA45" s="1073"/>
      <c r="CB45" s="1073"/>
      <c r="CC45" s="1073"/>
      <c r="CD45" s="1073"/>
      <c r="CE45" s="1073"/>
      <c r="CF45" s="1073"/>
      <c r="CG45" s="1073"/>
      <c r="CH45" s="1073"/>
      <c r="CI45" s="1073"/>
      <c r="CJ45" s="1073"/>
      <c r="CK45" s="1073"/>
      <c r="CL45" s="1073"/>
      <c r="CM45" s="1073"/>
      <c r="CN45" s="1073"/>
      <c r="CO45" s="1073"/>
      <c r="CP45" s="1073"/>
      <c r="CQ45" s="1073"/>
      <c r="CR45" s="1073"/>
      <c r="CS45" s="1073"/>
      <c r="CT45" s="1073"/>
      <c r="CU45" s="332"/>
      <c r="CV45" s="333"/>
      <c r="CW45" s="333"/>
      <c r="CX45" s="333"/>
      <c r="CY45" s="333"/>
      <c r="CZ45" s="333"/>
      <c r="DA45" s="333"/>
      <c r="DB45" s="333"/>
      <c r="DC45" s="333"/>
      <c r="DD45" s="333"/>
      <c r="DE45" s="333"/>
      <c r="DF45" s="333"/>
      <c r="DG45" s="333"/>
      <c r="DH45" s="333"/>
      <c r="DI45" s="333"/>
      <c r="DJ45" s="333"/>
      <c r="DK45" s="333"/>
      <c r="DL45" s="333"/>
      <c r="DM45" s="333"/>
      <c r="DN45" s="333"/>
      <c r="DO45" s="333"/>
      <c r="DP45" s="334"/>
      <c r="DQ45" s="332"/>
      <c r="DR45" s="333"/>
      <c r="DS45" s="333"/>
      <c r="DT45" s="333"/>
      <c r="DU45" s="333"/>
      <c r="DV45" s="333"/>
      <c r="DW45" s="333"/>
      <c r="DX45" s="333"/>
      <c r="DY45" s="333"/>
      <c r="DZ45" s="333"/>
      <c r="EA45" s="333"/>
      <c r="EB45" s="333"/>
      <c r="EC45" s="333"/>
      <c r="ED45" s="333"/>
      <c r="EE45" s="334"/>
      <c r="EF45" s="730"/>
      <c r="EG45" s="754"/>
      <c r="EH45" s="754"/>
      <c r="EI45" s="754"/>
      <c r="EJ45" s="754"/>
      <c r="EK45" s="754"/>
      <c r="EL45" s="755"/>
      <c r="EM45" s="730"/>
      <c r="EN45" s="327"/>
      <c r="EO45" s="327"/>
      <c r="EP45" s="327"/>
      <c r="EQ45" s="327"/>
      <c r="ER45" s="327"/>
      <c r="ES45" s="328"/>
      <c r="ET45" s="754"/>
      <c r="EU45" s="327"/>
      <c r="EV45" s="327"/>
      <c r="EW45" s="327"/>
      <c r="EX45" s="327"/>
      <c r="EY45" s="327"/>
      <c r="EZ45" s="328"/>
      <c r="FA45" s="730"/>
      <c r="FB45" s="327"/>
      <c r="FC45" s="327"/>
      <c r="FD45" s="327"/>
      <c r="FE45" s="327"/>
      <c r="FF45" s="327"/>
      <c r="FG45" s="328"/>
      <c r="FH45" s="607"/>
      <c r="FI45" s="608"/>
      <c r="FJ45" s="303"/>
      <c r="FK45" s="303"/>
      <c r="FL45" s="303"/>
      <c r="FM45" s="303"/>
      <c r="FN45" s="728"/>
      <c r="FO45" s="905"/>
      <c r="FP45" s="302"/>
      <c r="FQ45" s="303"/>
      <c r="FR45" s="303"/>
      <c r="FS45" s="303"/>
      <c r="FT45" s="303"/>
      <c r="FU45" s="303"/>
      <c r="FV45" s="303"/>
      <c r="FW45" s="303"/>
      <c r="FX45" s="303"/>
      <c r="FY45" s="304"/>
      <c r="FZ45" s="332"/>
      <c r="GA45" s="333"/>
      <c r="GB45" s="333"/>
      <c r="GC45" s="333"/>
      <c r="GD45" s="333"/>
      <c r="GE45" s="333"/>
      <c r="GF45" s="333"/>
      <c r="GG45" s="333"/>
      <c r="GH45" s="333"/>
      <c r="GI45" s="333"/>
      <c r="GJ45" s="333"/>
      <c r="GK45" s="333"/>
      <c r="GL45" s="333"/>
      <c r="GM45" s="333"/>
      <c r="GN45" s="333"/>
      <c r="GO45" s="333"/>
      <c r="GP45" s="333"/>
      <c r="GQ45" s="333"/>
      <c r="GR45" s="333"/>
      <c r="GS45" s="333"/>
      <c r="GT45" s="333"/>
      <c r="GU45" s="334"/>
      <c r="GV45" s="332"/>
      <c r="GW45" s="333"/>
      <c r="GX45" s="333"/>
      <c r="GY45" s="333"/>
      <c r="GZ45" s="333"/>
      <c r="HA45" s="333"/>
      <c r="HB45" s="333"/>
      <c r="HC45" s="333"/>
      <c r="HD45" s="333"/>
      <c r="HE45" s="333"/>
      <c r="HF45" s="333"/>
      <c r="HG45" s="333"/>
      <c r="HH45" s="333"/>
      <c r="HI45" s="333"/>
      <c r="HJ45" s="334"/>
      <c r="HK45" s="730"/>
      <c r="HL45" s="754"/>
      <c r="HM45" s="754"/>
      <c r="HN45" s="754"/>
      <c r="HO45" s="754"/>
      <c r="HP45" s="754"/>
      <c r="HQ45" s="755"/>
      <c r="HR45" s="730"/>
      <c r="HS45" s="327"/>
      <c r="HT45" s="327"/>
      <c r="HU45" s="327"/>
      <c r="HV45" s="327"/>
      <c r="HW45" s="327"/>
      <c r="HX45" s="328"/>
      <c r="HY45" s="754"/>
      <c r="HZ45" s="327"/>
      <c r="IA45" s="327"/>
      <c r="IB45" s="327"/>
      <c r="IC45" s="327"/>
      <c r="ID45" s="327"/>
      <c r="IE45" s="328"/>
      <c r="IF45" s="730"/>
      <c r="IG45" s="327"/>
      <c r="IH45" s="327"/>
      <c r="II45" s="327"/>
      <c r="IJ45" s="327"/>
      <c r="IK45" s="327"/>
      <c r="IL45" s="328"/>
      <c r="IM45" s="607"/>
      <c r="IN45" s="608"/>
      <c r="IO45" s="303"/>
      <c r="IP45" s="303"/>
      <c r="IQ45" s="303"/>
      <c r="IR45" s="303"/>
      <c r="IS45" s="728"/>
      <c r="IT45" s="751"/>
      <c r="IU45" s="749"/>
      <c r="IV45" s="749"/>
      <c r="IW45" s="749"/>
      <c r="IX45" s="749"/>
      <c r="IY45" s="749"/>
      <c r="IZ45" s="749"/>
      <c r="JA45" s="749"/>
      <c r="JB45" s="749"/>
      <c r="JC45" s="749"/>
      <c r="JD45" s="749"/>
      <c r="JE45" s="749"/>
      <c r="JF45" s="749"/>
      <c r="JG45" s="749"/>
      <c r="JH45" s="749"/>
      <c r="JI45" s="749"/>
      <c r="JJ45" s="749"/>
      <c r="JK45" s="749"/>
      <c r="JL45" s="749"/>
      <c r="JM45" s="749"/>
      <c r="JN45" s="749"/>
      <c r="JO45" s="749"/>
      <c r="JP45" s="749"/>
      <c r="JQ45" s="749"/>
      <c r="JR45" s="749"/>
      <c r="JS45" s="749"/>
      <c r="JT45" s="749"/>
      <c r="JU45" s="734"/>
      <c r="JV45" s="302"/>
      <c r="JW45" s="303"/>
      <c r="JX45" s="303"/>
      <c r="JY45" s="303"/>
      <c r="JZ45" s="303"/>
      <c r="KA45" s="303"/>
      <c r="KB45" s="303"/>
      <c r="KC45" s="303"/>
      <c r="KD45" s="303"/>
      <c r="KE45" s="304"/>
      <c r="KF45" s="332"/>
      <c r="KG45" s="333"/>
      <c r="KH45" s="333"/>
      <c r="KI45" s="333"/>
      <c r="KJ45" s="333"/>
      <c r="KK45" s="333"/>
      <c r="KL45" s="333"/>
      <c r="KM45" s="333"/>
      <c r="KN45" s="333"/>
      <c r="KO45" s="333"/>
      <c r="KP45" s="333"/>
      <c r="KQ45" s="333"/>
      <c r="KR45" s="333"/>
      <c r="KS45" s="333"/>
      <c r="KT45" s="333"/>
      <c r="KU45" s="333"/>
      <c r="KV45" s="333"/>
      <c r="KW45" s="333"/>
      <c r="KX45" s="333"/>
      <c r="KY45" s="333"/>
      <c r="KZ45" s="333"/>
      <c r="LA45" s="334"/>
      <c r="LB45" s="332"/>
      <c r="LC45" s="333"/>
      <c r="LD45" s="333"/>
      <c r="LE45" s="333"/>
      <c r="LF45" s="333"/>
      <c r="LG45" s="333"/>
      <c r="LH45" s="333"/>
      <c r="LI45" s="333"/>
      <c r="LJ45" s="333"/>
      <c r="LK45" s="333"/>
      <c r="LL45" s="333"/>
      <c r="LM45" s="333"/>
      <c r="LN45" s="333"/>
      <c r="LO45" s="333"/>
      <c r="LP45" s="334"/>
      <c r="LQ45" s="730"/>
      <c r="LR45" s="754"/>
      <c r="LS45" s="754"/>
      <c r="LT45" s="754"/>
      <c r="LU45" s="754"/>
      <c r="LV45" s="754"/>
      <c r="LW45" s="755"/>
      <c r="LX45" s="730"/>
      <c r="LY45" s="327"/>
      <c r="LZ45" s="327"/>
      <c r="MA45" s="327"/>
      <c r="MB45" s="327"/>
      <c r="MC45" s="327"/>
      <c r="MD45" s="328"/>
      <c r="ME45" s="754"/>
      <c r="MF45" s="327"/>
      <c r="MG45" s="327"/>
      <c r="MH45" s="327"/>
      <c r="MI45" s="327"/>
      <c r="MJ45" s="327"/>
      <c r="MK45" s="328"/>
      <c r="ML45" s="730"/>
      <c r="MM45" s="327"/>
      <c r="MN45" s="327"/>
      <c r="MO45" s="327"/>
      <c r="MP45" s="327"/>
      <c r="MQ45" s="327"/>
      <c r="MR45" s="328"/>
      <c r="MS45" s="607"/>
      <c r="MT45" s="608"/>
      <c r="MU45" s="303"/>
      <c r="MV45" s="303"/>
      <c r="MW45" s="303"/>
      <c r="MX45" s="303"/>
      <c r="MY45" s="728"/>
      <c r="MZ45" s="751"/>
      <c r="NA45" s="749"/>
      <c r="NB45" s="749"/>
      <c r="NC45" s="749"/>
      <c r="ND45" s="749"/>
      <c r="NE45" s="749"/>
      <c r="NF45" s="749"/>
      <c r="NG45" s="749"/>
      <c r="NH45" s="749"/>
      <c r="NI45" s="749"/>
      <c r="NJ45" s="749"/>
      <c r="NK45" s="749"/>
      <c r="NL45" s="749"/>
      <c r="NM45" s="749"/>
      <c r="NN45" s="749"/>
      <c r="NO45" s="749"/>
      <c r="NP45" s="749"/>
      <c r="NQ45" s="749"/>
      <c r="NR45" s="749"/>
      <c r="NS45" s="749"/>
      <c r="NT45" s="749"/>
      <c r="NU45" s="749"/>
      <c r="NV45" s="749"/>
      <c r="NW45" s="749"/>
      <c r="NX45" s="749"/>
      <c r="NY45" s="749"/>
      <c r="NZ45" s="749"/>
      <c r="OA45" s="734"/>
      <c r="OB45" s="302"/>
      <c r="OC45" s="303"/>
      <c r="OD45" s="303"/>
      <c r="OE45" s="303"/>
      <c r="OF45" s="303"/>
      <c r="OG45" s="303"/>
      <c r="OH45" s="303"/>
      <c r="OI45" s="303"/>
      <c r="OJ45" s="303"/>
      <c r="OK45" s="304"/>
      <c r="OL45" s="332"/>
      <c r="OM45" s="333"/>
      <c r="ON45" s="333"/>
      <c r="OO45" s="333"/>
      <c r="OP45" s="333"/>
      <c r="OQ45" s="333"/>
      <c r="OR45" s="333"/>
      <c r="OS45" s="333"/>
      <c r="OT45" s="333"/>
      <c r="OU45" s="333"/>
      <c r="OV45" s="333"/>
      <c r="OW45" s="333"/>
      <c r="OX45" s="333"/>
      <c r="OY45" s="333"/>
      <c r="OZ45" s="333"/>
      <c r="PA45" s="333"/>
      <c r="PB45" s="333"/>
      <c r="PC45" s="333"/>
      <c r="PD45" s="333"/>
      <c r="PE45" s="333"/>
      <c r="PF45" s="333"/>
      <c r="PG45" s="334"/>
      <c r="PH45" s="332"/>
      <c r="PI45" s="333"/>
      <c r="PJ45" s="333"/>
      <c r="PK45" s="333"/>
      <c r="PL45" s="333"/>
      <c r="PM45" s="333"/>
      <c r="PN45" s="333"/>
      <c r="PO45" s="333"/>
      <c r="PP45" s="333"/>
      <c r="PQ45" s="333"/>
      <c r="PR45" s="333"/>
      <c r="PS45" s="333"/>
      <c r="PT45" s="333"/>
      <c r="PU45" s="333"/>
      <c r="PV45" s="334"/>
      <c r="PW45" s="730"/>
      <c r="PX45" s="754"/>
      <c r="PY45" s="754"/>
      <c r="PZ45" s="754"/>
      <c r="QA45" s="754"/>
      <c r="QB45" s="754"/>
      <c r="QC45" s="755"/>
      <c r="QD45" s="730"/>
      <c r="QE45" s="327"/>
      <c r="QF45" s="327"/>
      <c r="QG45" s="327"/>
      <c r="QH45" s="327"/>
      <c r="QI45" s="327"/>
      <c r="QJ45" s="328"/>
      <c r="QK45" s="754"/>
      <c r="QL45" s="327"/>
      <c r="QM45" s="327"/>
      <c r="QN45" s="327"/>
      <c r="QO45" s="327"/>
      <c r="QP45" s="327"/>
      <c r="QQ45" s="328"/>
      <c r="QR45" s="730"/>
      <c r="QS45" s="327"/>
      <c r="QT45" s="327"/>
      <c r="QU45" s="327"/>
      <c r="QV45" s="327"/>
      <c r="QW45" s="327"/>
      <c r="QX45" s="328"/>
      <c r="QY45" s="607"/>
      <c r="QZ45" s="608"/>
      <c r="RA45" s="303"/>
      <c r="RB45" s="303"/>
      <c r="RC45" s="303"/>
      <c r="RD45" s="303"/>
      <c r="RE45" s="728"/>
      <c r="RF45" s="751"/>
      <c r="RG45" s="749"/>
      <c r="RH45" s="749"/>
      <c r="RI45" s="749"/>
      <c r="RJ45" s="749"/>
      <c r="RK45" s="749"/>
      <c r="RL45" s="749"/>
      <c r="RM45" s="749"/>
      <c r="RN45" s="749"/>
      <c r="RO45" s="749"/>
      <c r="RP45" s="749"/>
      <c r="RQ45" s="749"/>
      <c r="RR45" s="749"/>
      <c r="RS45" s="749"/>
      <c r="RT45" s="749"/>
      <c r="RU45" s="749"/>
      <c r="RV45" s="749"/>
      <c r="RW45" s="749"/>
      <c r="RX45" s="749"/>
      <c r="RY45" s="749"/>
      <c r="RZ45" s="749"/>
      <c r="SA45" s="749"/>
      <c r="SB45" s="749"/>
      <c r="SC45" s="749"/>
      <c r="SD45" s="749"/>
      <c r="SE45" s="749"/>
      <c r="SF45" s="749"/>
      <c r="SG45" s="734"/>
    </row>
    <row r="46" spans="2:501" s="2" customFormat="1" ht="6.95" customHeight="1" thickTop="1" thickBot="1" x14ac:dyDescent="0.2">
      <c r="B46" s="1136"/>
      <c r="C46" s="1137"/>
      <c r="D46" s="1137"/>
      <c r="E46" s="1137"/>
      <c r="F46" s="1137"/>
      <c r="G46" s="1137"/>
      <c r="H46" s="1137"/>
      <c r="I46" s="1137"/>
      <c r="J46" s="1137"/>
      <c r="K46" s="1137"/>
      <c r="L46" s="1137"/>
      <c r="M46" s="1137"/>
      <c r="N46" s="1137"/>
      <c r="O46" s="1137"/>
      <c r="P46" s="1137"/>
      <c r="Q46" s="1137"/>
      <c r="R46" s="1137"/>
      <c r="S46" s="1137"/>
      <c r="T46" s="1137"/>
      <c r="U46" s="1137"/>
      <c r="V46" s="1137"/>
      <c r="W46" s="1137"/>
      <c r="X46" s="1137"/>
      <c r="Y46" s="1137"/>
      <c r="Z46" s="1137"/>
      <c r="AA46" s="1137"/>
      <c r="AB46" s="1137"/>
      <c r="AC46" s="1137"/>
      <c r="AD46" s="1137"/>
      <c r="AE46" s="1137"/>
      <c r="AF46" s="1137"/>
      <c r="AG46" s="1164"/>
      <c r="AH46" s="1164"/>
      <c r="AI46" s="1164"/>
      <c r="AJ46" s="1164"/>
      <c r="AK46" s="1164"/>
      <c r="AL46" s="1164"/>
      <c r="AM46" s="1164"/>
      <c r="AN46" s="1164"/>
      <c r="AO46" s="1164"/>
      <c r="AP46" s="1164"/>
      <c r="AQ46" s="1164"/>
      <c r="AR46" s="1164"/>
      <c r="AS46" s="1164"/>
      <c r="AT46" s="1164"/>
      <c r="AU46" s="1164"/>
      <c r="AV46" s="1164"/>
      <c r="AW46" s="1164"/>
      <c r="AX46" s="1164"/>
      <c r="AY46" s="1164"/>
      <c r="AZ46" s="1164"/>
      <c r="BA46" s="1164"/>
      <c r="BB46" s="1164"/>
      <c r="BC46" s="1073"/>
      <c r="BD46" s="1073"/>
      <c r="BE46" s="1073"/>
      <c r="BF46" s="1073"/>
      <c r="BG46" s="1073"/>
      <c r="BH46" s="1073"/>
      <c r="BI46" s="1073"/>
      <c r="BJ46" s="1073"/>
      <c r="BK46" s="1073"/>
      <c r="BL46" s="1073"/>
      <c r="BM46" s="1073"/>
      <c r="BN46" s="1073"/>
      <c r="BO46" s="1073"/>
      <c r="BP46" s="1073"/>
      <c r="BQ46" s="1073"/>
      <c r="BR46" s="1073"/>
      <c r="BS46" s="1073"/>
      <c r="BT46" s="1073"/>
      <c r="BU46" s="1073"/>
      <c r="BV46" s="1073"/>
      <c r="BW46" s="1073"/>
      <c r="BX46" s="1073"/>
      <c r="BY46" s="1073"/>
      <c r="BZ46" s="1073"/>
      <c r="CA46" s="1073"/>
      <c r="CB46" s="1073"/>
      <c r="CC46" s="1073"/>
      <c r="CD46" s="1073"/>
      <c r="CE46" s="1073"/>
      <c r="CF46" s="1073"/>
      <c r="CG46" s="1073"/>
      <c r="CH46" s="1073"/>
      <c r="CI46" s="1073"/>
      <c r="CJ46" s="1073"/>
      <c r="CK46" s="1073"/>
      <c r="CL46" s="1073"/>
      <c r="CM46" s="1073"/>
      <c r="CN46" s="1073"/>
      <c r="CO46" s="1073"/>
      <c r="CP46" s="1073"/>
      <c r="CQ46" s="1073"/>
      <c r="CR46" s="1073"/>
      <c r="CS46" s="1073"/>
      <c r="CT46" s="1073"/>
      <c r="CU46" s="332"/>
      <c r="CV46" s="333"/>
      <c r="CW46" s="333"/>
      <c r="CX46" s="333"/>
      <c r="CY46" s="333"/>
      <c r="CZ46" s="333"/>
      <c r="DA46" s="333"/>
      <c r="DB46" s="333"/>
      <c r="DC46" s="333"/>
      <c r="DD46" s="333"/>
      <c r="DE46" s="333"/>
      <c r="DF46" s="333"/>
      <c r="DG46" s="333"/>
      <c r="DH46" s="333"/>
      <c r="DI46" s="333"/>
      <c r="DJ46" s="333"/>
      <c r="DK46" s="333"/>
      <c r="DL46" s="333"/>
      <c r="DM46" s="333"/>
      <c r="DN46" s="333"/>
      <c r="DO46" s="333"/>
      <c r="DP46" s="334"/>
      <c r="DQ46" s="332"/>
      <c r="DR46" s="333"/>
      <c r="DS46" s="333"/>
      <c r="DT46" s="333"/>
      <c r="DU46" s="333"/>
      <c r="DV46" s="333"/>
      <c r="DW46" s="333"/>
      <c r="DX46" s="333"/>
      <c r="DY46" s="333"/>
      <c r="DZ46" s="333"/>
      <c r="EA46" s="333"/>
      <c r="EB46" s="333"/>
      <c r="EC46" s="333"/>
      <c r="ED46" s="333"/>
      <c r="EE46" s="334"/>
      <c r="EF46" s="730"/>
      <c r="EG46" s="754"/>
      <c r="EH46" s="754"/>
      <c r="EI46" s="754"/>
      <c r="EJ46" s="754"/>
      <c r="EK46" s="754"/>
      <c r="EL46" s="755"/>
      <c r="EM46" s="730"/>
      <c r="EN46" s="327"/>
      <c r="EO46" s="327"/>
      <c r="EP46" s="327"/>
      <c r="EQ46" s="327"/>
      <c r="ER46" s="327"/>
      <c r="ES46" s="328"/>
      <c r="ET46" s="754"/>
      <c r="EU46" s="327"/>
      <c r="EV46" s="327"/>
      <c r="EW46" s="327"/>
      <c r="EX46" s="327"/>
      <c r="EY46" s="327"/>
      <c r="EZ46" s="328"/>
      <c r="FA46" s="730"/>
      <c r="FB46" s="327"/>
      <c r="FC46" s="327"/>
      <c r="FD46" s="327"/>
      <c r="FE46" s="327"/>
      <c r="FF46" s="327"/>
      <c r="FG46" s="328"/>
      <c r="FH46" s="607"/>
      <c r="FI46" s="608"/>
      <c r="FJ46" s="303"/>
      <c r="FK46" s="303"/>
      <c r="FL46" s="303"/>
      <c r="FM46" s="303"/>
      <c r="FN46" s="728"/>
      <c r="FO46" s="905"/>
      <c r="FP46" s="302"/>
      <c r="FQ46" s="303"/>
      <c r="FR46" s="303"/>
      <c r="FS46" s="303"/>
      <c r="FT46" s="303"/>
      <c r="FU46" s="303"/>
      <c r="FV46" s="303"/>
      <c r="FW46" s="303"/>
      <c r="FX46" s="303"/>
      <c r="FY46" s="304"/>
      <c r="FZ46" s="332"/>
      <c r="GA46" s="333"/>
      <c r="GB46" s="333"/>
      <c r="GC46" s="333"/>
      <c r="GD46" s="333"/>
      <c r="GE46" s="333"/>
      <c r="GF46" s="333"/>
      <c r="GG46" s="333"/>
      <c r="GH46" s="333"/>
      <c r="GI46" s="333"/>
      <c r="GJ46" s="333"/>
      <c r="GK46" s="333"/>
      <c r="GL46" s="333"/>
      <c r="GM46" s="333"/>
      <c r="GN46" s="333"/>
      <c r="GO46" s="333"/>
      <c r="GP46" s="333"/>
      <c r="GQ46" s="333"/>
      <c r="GR46" s="333"/>
      <c r="GS46" s="333"/>
      <c r="GT46" s="333"/>
      <c r="GU46" s="334"/>
      <c r="GV46" s="332"/>
      <c r="GW46" s="333"/>
      <c r="GX46" s="333"/>
      <c r="GY46" s="333"/>
      <c r="GZ46" s="333"/>
      <c r="HA46" s="333"/>
      <c r="HB46" s="333"/>
      <c r="HC46" s="333"/>
      <c r="HD46" s="333"/>
      <c r="HE46" s="333"/>
      <c r="HF46" s="333"/>
      <c r="HG46" s="333"/>
      <c r="HH46" s="333"/>
      <c r="HI46" s="333"/>
      <c r="HJ46" s="334"/>
      <c r="HK46" s="730"/>
      <c r="HL46" s="754"/>
      <c r="HM46" s="754"/>
      <c r="HN46" s="754"/>
      <c r="HO46" s="754"/>
      <c r="HP46" s="754"/>
      <c r="HQ46" s="755"/>
      <c r="HR46" s="730"/>
      <c r="HS46" s="327"/>
      <c r="HT46" s="327"/>
      <c r="HU46" s="327"/>
      <c r="HV46" s="327"/>
      <c r="HW46" s="327"/>
      <c r="HX46" s="328"/>
      <c r="HY46" s="754"/>
      <c r="HZ46" s="327"/>
      <c r="IA46" s="327"/>
      <c r="IB46" s="327"/>
      <c r="IC46" s="327"/>
      <c r="ID46" s="327"/>
      <c r="IE46" s="328"/>
      <c r="IF46" s="730"/>
      <c r="IG46" s="327"/>
      <c r="IH46" s="327"/>
      <c r="II46" s="327"/>
      <c r="IJ46" s="327"/>
      <c r="IK46" s="327"/>
      <c r="IL46" s="328"/>
      <c r="IM46" s="607"/>
      <c r="IN46" s="608"/>
      <c r="IO46" s="303"/>
      <c r="IP46" s="303"/>
      <c r="IQ46" s="303"/>
      <c r="IR46" s="303"/>
      <c r="IS46" s="728"/>
      <c r="IT46" s="751"/>
      <c r="IU46" s="749"/>
      <c r="IV46" s="749"/>
      <c r="IW46" s="749"/>
      <c r="IX46" s="749"/>
      <c r="IY46" s="749"/>
      <c r="IZ46" s="749"/>
      <c r="JA46" s="749"/>
      <c r="JB46" s="749"/>
      <c r="JC46" s="749"/>
      <c r="JD46" s="749"/>
      <c r="JE46" s="749"/>
      <c r="JF46" s="749"/>
      <c r="JG46" s="749"/>
      <c r="JH46" s="749"/>
      <c r="JI46" s="749"/>
      <c r="JJ46" s="749"/>
      <c r="JK46" s="749"/>
      <c r="JL46" s="749"/>
      <c r="JM46" s="749"/>
      <c r="JN46" s="749"/>
      <c r="JO46" s="749"/>
      <c r="JP46" s="749"/>
      <c r="JQ46" s="749"/>
      <c r="JR46" s="749"/>
      <c r="JS46" s="749"/>
      <c r="JT46" s="749"/>
      <c r="JU46" s="734"/>
      <c r="JV46" s="302"/>
      <c r="JW46" s="303"/>
      <c r="JX46" s="303"/>
      <c r="JY46" s="303"/>
      <c r="JZ46" s="303"/>
      <c r="KA46" s="303"/>
      <c r="KB46" s="303"/>
      <c r="KC46" s="303"/>
      <c r="KD46" s="303"/>
      <c r="KE46" s="304"/>
      <c r="KF46" s="332"/>
      <c r="KG46" s="333"/>
      <c r="KH46" s="333"/>
      <c r="KI46" s="333"/>
      <c r="KJ46" s="333"/>
      <c r="KK46" s="333"/>
      <c r="KL46" s="333"/>
      <c r="KM46" s="333"/>
      <c r="KN46" s="333"/>
      <c r="KO46" s="333"/>
      <c r="KP46" s="333"/>
      <c r="KQ46" s="333"/>
      <c r="KR46" s="333"/>
      <c r="KS46" s="333"/>
      <c r="KT46" s="333"/>
      <c r="KU46" s="333"/>
      <c r="KV46" s="333"/>
      <c r="KW46" s="333"/>
      <c r="KX46" s="333"/>
      <c r="KY46" s="333"/>
      <c r="KZ46" s="333"/>
      <c r="LA46" s="334"/>
      <c r="LB46" s="332"/>
      <c r="LC46" s="333"/>
      <c r="LD46" s="333"/>
      <c r="LE46" s="333"/>
      <c r="LF46" s="333"/>
      <c r="LG46" s="333"/>
      <c r="LH46" s="333"/>
      <c r="LI46" s="333"/>
      <c r="LJ46" s="333"/>
      <c r="LK46" s="333"/>
      <c r="LL46" s="333"/>
      <c r="LM46" s="333"/>
      <c r="LN46" s="333"/>
      <c r="LO46" s="333"/>
      <c r="LP46" s="334"/>
      <c r="LQ46" s="730"/>
      <c r="LR46" s="754"/>
      <c r="LS46" s="754"/>
      <c r="LT46" s="754"/>
      <c r="LU46" s="754"/>
      <c r="LV46" s="754"/>
      <c r="LW46" s="755"/>
      <c r="LX46" s="730"/>
      <c r="LY46" s="327"/>
      <c r="LZ46" s="327"/>
      <c r="MA46" s="327"/>
      <c r="MB46" s="327"/>
      <c r="MC46" s="327"/>
      <c r="MD46" s="328"/>
      <c r="ME46" s="754"/>
      <c r="MF46" s="327"/>
      <c r="MG46" s="327"/>
      <c r="MH46" s="327"/>
      <c r="MI46" s="327"/>
      <c r="MJ46" s="327"/>
      <c r="MK46" s="328"/>
      <c r="ML46" s="730"/>
      <c r="MM46" s="327"/>
      <c r="MN46" s="327"/>
      <c r="MO46" s="327"/>
      <c r="MP46" s="327"/>
      <c r="MQ46" s="327"/>
      <c r="MR46" s="328"/>
      <c r="MS46" s="607"/>
      <c r="MT46" s="608"/>
      <c r="MU46" s="303"/>
      <c r="MV46" s="303"/>
      <c r="MW46" s="303"/>
      <c r="MX46" s="303"/>
      <c r="MY46" s="728"/>
      <c r="MZ46" s="751"/>
      <c r="NA46" s="749"/>
      <c r="NB46" s="749"/>
      <c r="NC46" s="749"/>
      <c r="ND46" s="749"/>
      <c r="NE46" s="749"/>
      <c r="NF46" s="749"/>
      <c r="NG46" s="749"/>
      <c r="NH46" s="749"/>
      <c r="NI46" s="749"/>
      <c r="NJ46" s="749"/>
      <c r="NK46" s="749"/>
      <c r="NL46" s="749"/>
      <c r="NM46" s="749"/>
      <c r="NN46" s="749"/>
      <c r="NO46" s="749"/>
      <c r="NP46" s="749"/>
      <c r="NQ46" s="749"/>
      <c r="NR46" s="749"/>
      <c r="NS46" s="749"/>
      <c r="NT46" s="749"/>
      <c r="NU46" s="749"/>
      <c r="NV46" s="749"/>
      <c r="NW46" s="749"/>
      <c r="NX46" s="749"/>
      <c r="NY46" s="749"/>
      <c r="NZ46" s="749"/>
      <c r="OA46" s="734"/>
      <c r="OB46" s="302"/>
      <c r="OC46" s="303"/>
      <c r="OD46" s="303"/>
      <c r="OE46" s="303"/>
      <c r="OF46" s="303"/>
      <c r="OG46" s="303"/>
      <c r="OH46" s="303"/>
      <c r="OI46" s="303"/>
      <c r="OJ46" s="303"/>
      <c r="OK46" s="304"/>
      <c r="OL46" s="332"/>
      <c r="OM46" s="333"/>
      <c r="ON46" s="333"/>
      <c r="OO46" s="333"/>
      <c r="OP46" s="333"/>
      <c r="OQ46" s="333"/>
      <c r="OR46" s="333"/>
      <c r="OS46" s="333"/>
      <c r="OT46" s="333"/>
      <c r="OU46" s="333"/>
      <c r="OV46" s="333"/>
      <c r="OW46" s="333"/>
      <c r="OX46" s="333"/>
      <c r="OY46" s="333"/>
      <c r="OZ46" s="333"/>
      <c r="PA46" s="333"/>
      <c r="PB46" s="333"/>
      <c r="PC46" s="333"/>
      <c r="PD46" s="333"/>
      <c r="PE46" s="333"/>
      <c r="PF46" s="333"/>
      <c r="PG46" s="334"/>
      <c r="PH46" s="332"/>
      <c r="PI46" s="333"/>
      <c r="PJ46" s="333"/>
      <c r="PK46" s="333"/>
      <c r="PL46" s="333"/>
      <c r="PM46" s="333"/>
      <c r="PN46" s="333"/>
      <c r="PO46" s="333"/>
      <c r="PP46" s="333"/>
      <c r="PQ46" s="333"/>
      <c r="PR46" s="333"/>
      <c r="PS46" s="333"/>
      <c r="PT46" s="333"/>
      <c r="PU46" s="333"/>
      <c r="PV46" s="334"/>
      <c r="PW46" s="730"/>
      <c r="PX46" s="754"/>
      <c r="PY46" s="754"/>
      <c r="PZ46" s="754"/>
      <c r="QA46" s="754"/>
      <c r="QB46" s="754"/>
      <c r="QC46" s="755"/>
      <c r="QD46" s="730"/>
      <c r="QE46" s="327"/>
      <c r="QF46" s="327"/>
      <c r="QG46" s="327"/>
      <c r="QH46" s="327"/>
      <c r="QI46" s="327"/>
      <c r="QJ46" s="328"/>
      <c r="QK46" s="754"/>
      <c r="QL46" s="327"/>
      <c r="QM46" s="327"/>
      <c r="QN46" s="327"/>
      <c r="QO46" s="327"/>
      <c r="QP46" s="327"/>
      <c r="QQ46" s="328"/>
      <c r="QR46" s="730"/>
      <c r="QS46" s="327"/>
      <c r="QT46" s="327"/>
      <c r="QU46" s="327"/>
      <c r="QV46" s="327"/>
      <c r="QW46" s="327"/>
      <c r="QX46" s="328"/>
      <c r="QY46" s="607"/>
      <c r="QZ46" s="608"/>
      <c r="RA46" s="303"/>
      <c r="RB46" s="303"/>
      <c r="RC46" s="303"/>
      <c r="RD46" s="303"/>
      <c r="RE46" s="728"/>
      <c r="RF46" s="751"/>
      <c r="RG46" s="749"/>
      <c r="RH46" s="749"/>
      <c r="RI46" s="749"/>
      <c r="RJ46" s="749"/>
      <c r="RK46" s="749"/>
      <c r="RL46" s="749"/>
      <c r="RM46" s="749"/>
      <c r="RN46" s="749"/>
      <c r="RO46" s="749"/>
      <c r="RP46" s="749"/>
      <c r="RQ46" s="749"/>
      <c r="RR46" s="749"/>
      <c r="RS46" s="749"/>
      <c r="RT46" s="749"/>
      <c r="RU46" s="749"/>
      <c r="RV46" s="749"/>
      <c r="RW46" s="749"/>
      <c r="RX46" s="749"/>
      <c r="RY46" s="749"/>
      <c r="RZ46" s="749"/>
      <c r="SA46" s="749"/>
      <c r="SB46" s="749"/>
      <c r="SC46" s="749"/>
      <c r="SD46" s="749"/>
      <c r="SE46" s="749"/>
      <c r="SF46" s="749"/>
      <c r="SG46" s="734"/>
    </row>
    <row r="47" spans="2:501" s="2" customFormat="1" ht="6.95" customHeight="1" thickTop="1" thickBot="1" x14ac:dyDescent="0.2">
      <c r="B47" s="1136"/>
      <c r="C47" s="1137"/>
      <c r="D47" s="1137"/>
      <c r="E47" s="1137"/>
      <c r="F47" s="1137"/>
      <c r="G47" s="1137"/>
      <c r="H47" s="1137"/>
      <c r="I47" s="1137"/>
      <c r="J47" s="1137"/>
      <c r="K47" s="1137"/>
      <c r="L47" s="1137"/>
      <c r="M47" s="1137"/>
      <c r="N47" s="1137"/>
      <c r="O47" s="1137"/>
      <c r="P47" s="1137"/>
      <c r="Q47" s="1137"/>
      <c r="R47" s="1137"/>
      <c r="S47" s="1137"/>
      <c r="T47" s="1137"/>
      <c r="U47" s="1137"/>
      <c r="V47" s="1137"/>
      <c r="W47" s="1137"/>
      <c r="X47" s="1137"/>
      <c r="Y47" s="1137"/>
      <c r="Z47" s="1137"/>
      <c r="AA47" s="1137"/>
      <c r="AB47" s="1137"/>
      <c r="AC47" s="1137"/>
      <c r="AD47" s="1137"/>
      <c r="AE47" s="1137"/>
      <c r="AF47" s="1137"/>
      <c r="AG47" s="1164"/>
      <c r="AH47" s="1164"/>
      <c r="AI47" s="1164"/>
      <c r="AJ47" s="1164"/>
      <c r="AK47" s="1164"/>
      <c r="AL47" s="1164"/>
      <c r="AM47" s="1164"/>
      <c r="AN47" s="1164"/>
      <c r="AO47" s="1164"/>
      <c r="AP47" s="1164"/>
      <c r="AQ47" s="1164"/>
      <c r="AR47" s="1164"/>
      <c r="AS47" s="1164"/>
      <c r="AT47" s="1164"/>
      <c r="AU47" s="1164"/>
      <c r="AV47" s="1164"/>
      <c r="AW47" s="1164"/>
      <c r="AX47" s="1164"/>
      <c r="AY47" s="1164"/>
      <c r="AZ47" s="1164"/>
      <c r="BA47" s="1164"/>
      <c r="BB47" s="1164"/>
      <c r="BC47" s="1073"/>
      <c r="BD47" s="1073"/>
      <c r="BE47" s="1073"/>
      <c r="BF47" s="1073"/>
      <c r="BG47" s="1073"/>
      <c r="BH47" s="1073"/>
      <c r="BI47" s="1073"/>
      <c r="BJ47" s="1073"/>
      <c r="BK47" s="1073"/>
      <c r="BL47" s="1073"/>
      <c r="BM47" s="1073"/>
      <c r="BN47" s="1073"/>
      <c r="BO47" s="1073"/>
      <c r="BP47" s="1073"/>
      <c r="BQ47" s="1073"/>
      <c r="BR47" s="1073"/>
      <c r="BS47" s="1073"/>
      <c r="BT47" s="1073"/>
      <c r="BU47" s="1073"/>
      <c r="BV47" s="1073"/>
      <c r="BW47" s="1073"/>
      <c r="BX47" s="1073"/>
      <c r="BY47" s="1073"/>
      <c r="BZ47" s="1073"/>
      <c r="CA47" s="1073"/>
      <c r="CB47" s="1073"/>
      <c r="CC47" s="1073"/>
      <c r="CD47" s="1073"/>
      <c r="CE47" s="1073"/>
      <c r="CF47" s="1073"/>
      <c r="CG47" s="1073"/>
      <c r="CH47" s="1073"/>
      <c r="CI47" s="1073"/>
      <c r="CJ47" s="1073"/>
      <c r="CK47" s="1073"/>
      <c r="CL47" s="1073"/>
      <c r="CM47" s="1073"/>
      <c r="CN47" s="1073"/>
      <c r="CO47" s="1073"/>
      <c r="CP47" s="1073"/>
      <c r="CQ47" s="1073"/>
      <c r="CR47" s="1073"/>
      <c r="CS47" s="1073"/>
      <c r="CT47" s="1073"/>
      <c r="CU47" s="332"/>
      <c r="CV47" s="333"/>
      <c r="CW47" s="333"/>
      <c r="CX47" s="333"/>
      <c r="CY47" s="333"/>
      <c r="CZ47" s="333"/>
      <c r="DA47" s="333"/>
      <c r="DB47" s="333"/>
      <c r="DC47" s="333"/>
      <c r="DD47" s="333"/>
      <c r="DE47" s="333"/>
      <c r="DF47" s="333"/>
      <c r="DG47" s="333"/>
      <c r="DH47" s="333"/>
      <c r="DI47" s="333"/>
      <c r="DJ47" s="333"/>
      <c r="DK47" s="333"/>
      <c r="DL47" s="333"/>
      <c r="DM47" s="333"/>
      <c r="DN47" s="333"/>
      <c r="DO47" s="333"/>
      <c r="DP47" s="334"/>
      <c r="DQ47" s="332"/>
      <c r="DR47" s="333"/>
      <c r="DS47" s="333"/>
      <c r="DT47" s="333"/>
      <c r="DU47" s="333"/>
      <c r="DV47" s="333"/>
      <c r="DW47" s="333"/>
      <c r="DX47" s="333"/>
      <c r="DY47" s="333"/>
      <c r="DZ47" s="333"/>
      <c r="EA47" s="333"/>
      <c r="EB47" s="333"/>
      <c r="EC47" s="333"/>
      <c r="ED47" s="333"/>
      <c r="EE47" s="334"/>
      <c r="EF47" s="730"/>
      <c r="EG47" s="754"/>
      <c r="EH47" s="754"/>
      <c r="EI47" s="754"/>
      <c r="EJ47" s="754"/>
      <c r="EK47" s="754"/>
      <c r="EL47" s="755"/>
      <c r="EM47" s="407"/>
      <c r="EN47" s="327"/>
      <c r="EO47" s="327"/>
      <c r="EP47" s="327"/>
      <c r="EQ47" s="327"/>
      <c r="ER47" s="327"/>
      <c r="ES47" s="328"/>
      <c r="ET47" s="327"/>
      <c r="EU47" s="327"/>
      <c r="EV47" s="327"/>
      <c r="EW47" s="327"/>
      <c r="EX47" s="327"/>
      <c r="EY47" s="327"/>
      <c r="EZ47" s="328"/>
      <c r="FA47" s="407"/>
      <c r="FB47" s="327"/>
      <c r="FC47" s="327"/>
      <c r="FD47" s="327"/>
      <c r="FE47" s="327"/>
      <c r="FF47" s="327"/>
      <c r="FG47" s="328"/>
      <c r="FH47" s="302"/>
      <c r="FI47" s="303"/>
      <c r="FJ47" s="303"/>
      <c r="FK47" s="303"/>
      <c r="FL47" s="303"/>
      <c r="FM47" s="303"/>
      <c r="FN47" s="728"/>
      <c r="FO47" s="905"/>
      <c r="FP47" s="302"/>
      <c r="FQ47" s="303"/>
      <c r="FR47" s="303"/>
      <c r="FS47" s="303"/>
      <c r="FT47" s="303"/>
      <c r="FU47" s="303"/>
      <c r="FV47" s="303"/>
      <c r="FW47" s="303"/>
      <c r="FX47" s="303"/>
      <c r="FY47" s="304"/>
      <c r="FZ47" s="332"/>
      <c r="GA47" s="333"/>
      <c r="GB47" s="333"/>
      <c r="GC47" s="333"/>
      <c r="GD47" s="333"/>
      <c r="GE47" s="333"/>
      <c r="GF47" s="333"/>
      <c r="GG47" s="333"/>
      <c r="GH47" s="333"/>
      <c r="GI47" s="333"/>
      <c r="GJ47" s="333"/>
      <c r="GK47" s="333"/>
      <c r="GL47" s="333"/>
      <c r="GM47" s="333"/>
      <c r="GN47" s="333"/>
      <c r="GO47" s="333"/>
      <c r="GP47" s="333"/>
      <c r="GQ47" s="333"/>
      <c r="GR47" s="333"/>
      <c r="GS47" s="333"/>
      <c r="GT47" s="333"/>
      <c r="GU47" s="334"/>
      <c r="GV47" s="332"/>
      <c r="GW47" s="333"/>
      <c r="GX47" s="333"/>
      <c r="GY47" s="333"/>
      <c r="GZ47" s="333"/>
      <c r="HA47" s="333"/>
      <c r="HB47" s="333"/>
      <c r="HC47" s="333"/>
      <c r="HD47" s="333"/>
      <c r="HE47" s="333"/>
      <c r="HF47" s="333"/>
      <c r="HG47" s="333"/>
      <c r="HH47" s="333"/>
      <c r="HI47" s="333"/>
      <c r="HJ47" s="334"/>
      <c r="HK47" s="730"/>
      <c r="HL47" s="754"/>
      <c r="HM47" s="754"/>
      <c r="HN47" s="754"/>
      <c r="HO47" s="754"/>
      <c r="HP47" s="754"/>
      <c r="HQ47" s="755"/>
      <c r="HR47" s="407"/>
      <c r="HS47" s="327"/>
      <c r="HT47" s="327"/>
      <c r="HU47" s="327"/>
      <c r="HV47" s="327"/>
      <c r="HW47" s="327"/>
      <c r="HX47" s="328"/>
      <c r="HY47" s="327"/>
      <c r="HZ47" s="327"/>
      <c r="IA47" s="327"/>
      <c r="IB47" s="327"/>
      <c r="IC47" s="327"/>
      <c r="ID47" s="327"/>
      <c r="IE47" s="328"/>
      <c r="IF47" s="407"/>
      <c r="IG47" s="327"/>
      <c r="IH47" s="327"/>
      <c r="II47" s="327"/>
      <c r="IJ47" s="327"/>
      <c r="IK47" s="327"/>
      <c r="IL47" s="328"/>
      <c r="IM47" s="302"/>
      <c r="IN47" s="303"/>
      <c r="IO47" s="303"/>
      <c r="IP47" s="303"/>
      <c r="IQ47" s="303"/>
      <c r="IR47" s="303"/>
      <c r="IS47" s="728"/>
      <c r="IT47" s="751"/>
      <c r="IU47" s="749"/>
      <c r="IV47" s="749"/>
      <c r="IW47" s="749"/>
      <c r="IX47" s="749"/>
      <c r="IY47" s="749"/>
      <c r="IZ47" s="749"/>
      <c r="JA47" s="749"/>
      <c r="JB47" s="749"/>
      <c r="JC47" s="749"/>
      <c r="JD47" s="749"/>
      <c r="JE47" s="749"/>
      <c r="JF47" s="749"/>
      <c r="JG47" s="749"/>
      <c r="JH47" s="749"/>
      <c r="JI47" s="749"/>
      <c r="JJ47" s="749"/>
      <c r="JK47" s="749"/>
      <c r="JL47" s="749"/>
      <c r="JM47" s="749"/>
      <c r="JN47" s="749"/>
      <c r="JO47" s="749"/>
      <c r="JP47" s="749"/>
      <c r="JQ47" s="749"/>
      <c r="JR47" s="749"/>
      <c r="JS47" s="749"/>
      <c r="JT47" s="749"/>
      <c r="JU47" s="734"/>
      <c r="JV47" s="302"/>
      <c r="JW47" s="303"/>
      <c r="JX47" s="303"/>
      <c r="JY47" s="303"/>
      <c r="JZ47" s="303"/>
      <c r="KA47" s="303"/>
      <c r="KB47" s="303"/>
      <c r="KC47" s="303"/>
      <c r="KD47" s="303"/>
      <c r="KE47" s="304"/>
      <c r="KF47" s="332"/>
      <c r="KG47" s="333"/>
      <c r="KH47" s="333"/>
      <c r="KI47" s="333"/>
      <c r="KJ47" s="333"/>
      <c r="KK47" s="333"/>
      <c r="KL47" s="333"/>
      <c r="KM47" s="333"/>
      <c r="KN47" s="333"/>
      <c r="KO47" s="333"/>
      <c r="KP47" s="333"/>
      <c r="KQ47" s="333"/>
      <c r="KR47" s="333"/>
      <c r="KS47" s="333"/>
      <c r="KT47" s="333"/>
      <c r="KU47" s="333"/>
      <c r="KV47" s="333"/>
      <c r="KW47" s="333"/>
      <c r="KX47" s="333"/>
      <c r="KY47" s="333"/>
      <c r="KZ47" s="333"/>
      <c r="LA47" s="334"/>
      <c r="LB47" s="332"/>
      <c r="LC47" s="333"/>
      <c r="LD47" s="333"/>
      <c r="LE47" s="333"/>
      <c r="LF47" s="333"/>
      <c r="LG47" s="333"/>
      <c r="LH47" s="333"/>
      <c r="LI47" s="333"/>
      <c r="LJ47" s="333"/>
      <c r="LK47" s="333"/>
      <c r="LL47" s="333"/>
      <c r="LM47" s="333"/>
      <c r="LN47" s="333"/>
      <c r="LO47" s="333"/>
      <c r="LP47" s="334"/>
      <c r="LQ47" s="730"/>
      <c r="LR47" s="754"/>
      <c r="LS47" s="754"/>
      <c r="LT47" s="754"/>
      <c r="LU47" s="754"/>
      <c r="LV47" s="754"/>
      <c r="LW47" s="755"/>
      <c r="LX47" s="407"/>
      <c r="LY47" s="327"/>
      <c r="LZ47" s="327"/>
      <c r="MA47" s="327"/>
      <c r="MB47" s="327"/>
      <c r="MC47" s="327"/>
      <c r="MD47" s="328"/>
      <c r="ME47" s="327"/>
      <c r="MF47" s="327"/>
      <c r="MG47" s="327"/>
      <c r="MH47" s="327"/>
      <c r="MI47" s="327"/>
      <c r="MJ47" s="327"/>
      <c r="MK47" s="328"/>
      <c r="ML47" s="407"/>
      <c r="MM47" s="327"/>
      <c r="MN47" s="327"/>
      <c r="MO47" s="327"/>
      <c r="MP47" s="327"/>
      <c r="MQ47" s="327"/>
      <c r="MR47" s="328"/>
      <c r="MS47" s="302"/>
      <c r="MT47" s="303"/>
      <c r="MU47" s="303"/>
      <c r="MV47" s="303"/>
      <c r="MW47" s="303"/>
      <c r="MX47" s="303"/>
      <c r="MY47" s="728"/>
      <c r="MZ47" s="751"/>
      <c r="NA47" s="749"/>
      <c r="NB47" s="749"/>
      <c r="NC47" s="749"/>
      <c r="ND47" s="749"/>
      <c r="NE47" s="749"/>
      <c r="NF47" s="749"/>
      <c r="NG47" s="749"/>
      <c r="NH47" s="749"/>
      <c r="NI47" s="749"/>
      <c r="NJ47" s="749"/>
      <c r="NK47" s="749"/>
      <c r="NL47" s="749"/>
      <c r="NM47" s="749"/>
      <c r="NN47" s="749"/>
      <c r="NO47" s="749"/>
      <c r="NP47" s="749"/>
      <c r="NQ47" s="749"/>
      <c r="NR47" s="749"/>
      <c r="NS47" s="749"/>
      <c r="NT47" s="749"/>
      <c r="NU47" s="749"/>
      <c r="NV47" s="749"/>
      <c r="NW47" s="749"/>
      <c r="NX47" s="749"/>
      <c r="NY47" s="749"/>
      <c r="NZ47" s="749"/>
      <c r="OA47" s="734"/>
      <c r="OB47" s="302"/>
      <c r="OC47" s="303"/>
      <c r="OD47" s="303"/>
      <c r="OE47" s="303"/>
      <c r="OF47" s="303"/>
      <c r="OG47" s="303"/>
      <c r="OH47" s="303"/>
      <c r="OI47" s="303"/>
      <c r="OJ47" s="303"/>
      <c r="OK47" s="304"/>
      <c r="OL47" s="332"/>
      <c r="OM47" s="333"/>
      <c r="ON47" s="333"/>
      <c r="OO47" s="333"/>
      <c r="OP47" s="333"/>
      <c r="OQ47" s="333"/>
      <c r="OR47" s="333"/>
      <c r="OS47" s="333"/>
      <c r="OT47" s="333"/>
      <c r="OU47" s="333"/>
      <c r="OV47" s="333"/>
      <c r="OW47" s="333"/>
      <c r="OX47" s="333"/>
      <c r="OY47" s="333"/>
      <c r="OZ47" s="333"/>
      <c r="PA47" s="333"/>
      <c r="PB47" s="333"/>
      <c r="PC47" s="333"/>
      <c r="PD47" s="333"/>
      <c r="PE47" s="333"/>
      <c r="PF47" s="333"/>
      <c r="PG47" s="334"/>
      <c r="PH47" s="332"/>
      <c r="PI47" s="333"/>
      <c r="PJ47" s="333"/>
      <c r="PK47" s="333"/>
      <c r="PL47" s="333"/>
      <c r="PM47" s="333"/>
      <c r="PN47" s="333"/>
      <c r="PO47" s="333"/>
      <c r="PP47" s="333"/>
      <c r="PQ47" s="333"/>
      <c r="PR47" s="333"/>
      <c r="PS47" s="333"/>
      <c r="PT47" s="333"/>
      <c r="PU47" s="333"/>
      <c r="PV47" s="334"/>
      <c r="PW47" s="730"/>
      <c r="PX47" s="754"/>
      <c r="PY47" s="754"/>
      <c r="PZ47" s="754"/>
      <c r="QA47" s="754"/>
      <c r="QB47" s="754"/>
      <c r="QC47" s="755"/>
      <c r="QD47" s="407"/>
      <c r="QE47" s="327"/>
      <c r="QF47" s="327"/>
      <c r="QG47" s="327"/>
      <c r="QH47" s="327"/>
      <c r="QI47" s="327"/>
      <c r="QJ47" s="328"/>
      <c r="QK47" s="327"/>
      <c r="QL47" s="327"/>
      <c r="QM47" s="327"/>
      <c r="QN47" s="327"/>
      <c r="QO47" s="327"/>
      <c r="QP47" s="327"/>
      <c r="QQ47" s="328"/>
      <c r="QR47" s="407"/>
      <c r="QS47" s="327"/>
      <c r="QT47" s="327"/>
      <c r="QU47" s="327"/>
      <c r="QV47" s="327"/>
      <c r="QW47" s="327"/>
      <c r="QX47" s="328"/>
      <c r="QY47" s="302"/>
      <c r="QZ47" s="303"/>
      <c r="RA47" s="303"/>
      <c r="RB47" s="303"/>
      <c r="RC47" s="303"/>
      <c r="RD47" s="303"/>
      <c r="RE47" s="728"/>
      <c r="RF47" s="751"/>
      <c r="RG47" s="749"/>
      <c r="RH47" s="749"/>
      <c r="RI47" s="749"/>
      <c r="RJ47" s="749"/>
      <c r="RK47" s="749"/>
      <c r="RL47" s="749"/>
      <c r="RM47" s="749"/>
      <c r="RN47" s="749"/>
      <c r="RO47" s="749"/>
      <c r="RP47" s="749"/>
      <c r="RQ47" s="749"/>
      <c r="RR47" s="749"/>
      <c r="RS47" s="749"/>
      <c r="RT47" s="749"/>
      <c r="RU47" s="749"/>
      <c r="RV47" s="749"/>
      <c r="RW47" s="749"/>
      <c r="RX47" s="749"/>
      <c r="RY47" s="749"/>
      <c r="RZ47" s="749"/>
      <c r="SA47" s="749"/>
      <c r="SB47" s="749"/>
      <c r="SC47" s="749"/>
      <c r="SD47" s="749"/>
      <c r="SE47" s="749"/>
      <c r="SF47" s="749"/>
      <c r="SG47" s="734"/>
    </row>
    <row r="48" spans="2:501" ht="6.95" customHeight="1" thickTop="1" thickBot="1" x14ac:dyDescent="0.2">
      <c r="B48" s="1136"/>
      <c r="C48" s="1137"/>
      <c r="D48" s="1137"/>
      <c r="E48" s="1137"/>
      <c r="F48" s="1137"/>
      <c r="G48" s="1137"/>
      <c r="H48" s="1137"/>
      <c r="I48" s="1137"/>
      <c r="J48" s="1137"/>
      <c r="K48" s="1137"/>
      <c r="L48" s="1137"/>
      <c r="M48" s="1137"/>
      <c r="N48" s="1137"/>
      <c r="O48" s="1137"/>
      <c r="P48" s="1137"/>
      <c r="Q48" s="1137"/>
      <c r="R48" s="1137"/>
      <c r="S48" s="1137"/>
      <c r="T48" s="1137"/>
      <c r="U48" s="1137"/>
      <c r="V48" s="1137"/>
      <c r="W48" s="1137"/>
      <c r="X48" s="1137"/>
      <c r="Y48" s="1137"/>
      <c r="Z48" s="1137"/>
      <c r="AA48" s="1137"/>
      <c r="AB48" s="1137"/>
      <c r="AC48" s="1137"/>
      <c r="AD48" s="1137"/>
      <c r="AE48" s="1137"/>
      <c r="AF48" s="1137"/>
      <c r="AG48" s="1164"/>
      <c r="AH48" s="1164"/>
      <c r="AI48" s="1164"/>
      <c r="AJ48" s="1164"/>
      <c r="AK48" s="1164"/>
      <c r="AL48" s="1164"/>
      <c r="AM48" s="1164"/>
      <c r="AN48" s="1164"/>
      <c r="AO48" s="1164"/>
      <c r="AP48" s="1164"/>
      <c r="AQ48" s="1164"/>
      <c r="AR48" s="1164"/>
      <c r="AS48" s="1164"/>
      <c r="AT48" s="1164"/>
      <c r="AU48" s="1164"/>
      <c r="AV48" s="1164"/>
      <c r="AW48" s="1164"/>
      <c r="AX48" s="1164"/>
      <c r="AY48" s="1164"/>
      <c r="AZ48" s="1164"/>
      <c r="BA48" s="1164"/>
      <c r="BB48" s="1164"/>
      <c r="BC48" s="1073"/>
      <c r="BD48" s="1073"/>
      <c r="BE48" s="1073"/>
      <c r="BF48" s="1073"/>
      <c r="BG48" s="1073"/>
      <c r="BH48" s="1073"/>
      <c r="BI48" s="1073"/>
      <c r="BJ48" s="1073"/>
      <c r="BK48" s="1073"/>
      <c r="BL48" s="1073"/>
      <c r="BM48" s="1073"/>
      <c r="BN48" s="1073"/>
      <c r="BO48" s="1073"/>
      <c r="BP48" s="1073"/>
      <c r="BQ48" s="1073"/>
      <c r="BR48" s="1073"/>
      <c r="BS48" s="1073"/>
      <c r="BT48" s="1073"/>
      <c r="BU48" s="1073"/>
      <c r="BV48" s="1073"/>
      <c r="BW48" s="1073"/>
      <c r="BX48" s="1073"/>
      <c r="BY48" s="1073"/>
      <c r="BZ48" s="1073"/>
      <c r="CA48" s="1073"/>
      <c r="CB48" s="1073"/>
      <c r="CC48" s="1073"/>
      <c r="CD48" s="1073"/>
      <c r="CE48" s="1073"/>
      <c r="CF48" s="1073"/>
      <c r="CG48" s="1073"/>
      <c r="CH48" s="1073"/>
      <c r="CI48" s="1073"/>
      <c r="CJ48" s="1073"/>
      <c r="CK48" s="1073"/>
      <c r="CL48" s="1073"/>
      <c r="CM48" s="1073"/>
      <c r="CN48" s="1073"/>
      <c r="CO48" s="1073"/>
      <c r="CP48" s="1073"/>
      <c r="CQ48" s="1073"/>
      <c r="CR48" s="1073"/>
      <c r="CS48" s="1073"/>
      <c r="CT48" s="1073"/>
      <c r="CU48" s="335"/>
      <c r="CV48" s="336"/>
      <c r="CW48" s="336"/>
      <c r="CX48" s="336"/>
      <c r="CY48" s="336"/>
      <c r="CZ48" s="336"/>
      <c r="DA48" s="336"/>
      <c r="DB48" s="336"/>
      <c r="DC48" s="336"/>
      <c r="DD48" s="336"/>
      <c r="DE48" s="336"/>
      <c r="DF48" s="336"/>
      <c r="DG48" s="336"/>
      <c r="DH48" s="336"/>
      <c r="DI48" s="336"/>
      <c r="DJ48" s="336"/>
      <c r="DK48" s="336"/>
      <c r="DL48" s="336"/>
      <c r="DM48" s="336"/>
      <c r="DN48" s="336"/>
      <c r="DO48" s="336"/>
      <c r="DP48" s="337"/>
      <c r="DQ48" s="335"/>
      <c r="DR48" s="336"/>
      <c r="DS48" s="336"/>
      <c r="DT48" s="336"/>
      <c r="DU48" s="336"/>
      <c r="DV48" s="336"/>
      <c r="DW48" s="336"/>
      <c r="DX48" s="336"/>
      <c r="DY48" s="336"/>
      <c r="DZ48" s="336"/>
      <c r="EA48" s="336"/>
      <c r="EB48" s="336"/>
      <c r="EC48" s="336"/>
      <c r="ED48" s="336"/>
      <c r="EE48" s="337"/>
      <c r="EF48" s="756"/>
      <c r="EG48" s="757"/>
      <c r="EH48" s="757"/>
      <c r="EI48" s="757"/>
      <c r="EJ48" s="757"/>
      <c r="EK48" s="757"/>
      <c r="EL48" s="758"/>
      <c r="EM48" s="731"/>
      <c r="EN48" s="732"/>
      <c r="EO48" s="732"/>
      <c r="EP48" s="732"/>
      <c r="EQ48" s="732"/>
      <c r="ER48" s="732"/>
      <c r="ES48" s="733"/>
      <c r="ET48" s="732"/>
      <c r="EU48" s="732"/>
      <c r="EV48" s="732"/>
      <c r="EW48" s="732"/>
      <c r="EX48" s="732"/>
      <c r="EY48" s="732"/>
      <c r="EZ48" s="733"/>
      <c r="FA48" s="731"/>
      <c r="FB48" s="732"/>
      <c r="FC48" s="732"/>
      <c r="FD48" s="732"/>
      <c r="FE48" s="732"/>
      <c r="FF48" s="732"/>
      <c r="FG48" s="733"/>
      <c r="FH48" s="305"/>
      <c r="FI48" s="306"/>
      <c r="FJ48" s="306"/>
      <c r="FK48" s="306"/>
      <c r="FL48" s="306"/>
      <c r="FM48" s="306"/>
      <c r="FN48" s="805"/>
      <c r="FO48" s="905"/>
      <c r="FP48" s="305"/>
      <c r="FQ48" s="306"/>
      <c r="FR48" s="306"/>
      <c r="FS48" s="306"/>
      <c r="FT48" s="306"/>
      <c r="FU48" s="306"/>
      <c r="FV48" s="306"/>
      <c r="FW48" s="306"/>
      <c r="FX48" s="306"/>
      <c r="FY48" s="307"/>
      <c r="FZ48" s="335"/>
      <c r="GA48" s="336"/>
      <c r="GB48" s="336"/>
      <c r="GC48" s="336"/>
      <c r="GD48" s="336"/>
      <c r="GE48" s="336"/>
      <c r="GF48" s="336"/>
      <c r="GG48" s="336"/>
      <c r="GH48" s="336"/>
      <c r="GI48" s="336"/>
      <c r="GJ48" s="336"/>
      <c r="GK48" s="336"/>
      <c r="GL48" s="336"/>
      <c r="GM48" s="336"/>
      <c r="GN48" s="336"/>
      <c r="GO48" s="336"/>
      <c r="GP48" s="336"/>
      <c r="GQ48" s="336"/>
      <c r="GR48" s="336"/>
      <c r="GS48" s="336"/>
      <c r="GT48" s="336"/>
      <c r="GU48" s="337"/>
      <c r="GV48" s="335"/>
      <c r="GW48" s="336"/>
      <c r="GX48" s="336"/>
      <c r="GY48" s="336"/>
      <c r="GZ48" s="336"/>
      <c r="HA48" s="336"/>
      <c r="HB48" s="336"/>
      <c r="HC48" s="336"/>
      <c r="HD48" s="336"/>
      <c r="HE48" s="336"/>
      <c r="HF48" s="336"/>
      <c r="HG48" s="336"/>
      <c r="HH48" s="336"/>
      <c r="HI48" s="336"/>
      <c r="HJ48" s="337"/>
      <c r="HK48" s="756"/>
      <c r="HL48" s="757"/>
      <c r="HM48" s="757"/>
      <c r="HN48" s="757"/>
      <c r="HO48" s="757"/>
      <c r="HP48" s="757"/>
      <c r="HQ48" s="758"/>
      <c r="HR48" s="731"/>
      <c r="HS48" s="732"/>
      <c r="HT48" s="732"/>
      <c r="HU48" s="732"/>
      <c r="HV48" s="732"/>
      <c r="HW48" s="732"/>
      <c r="HX48" s="733"/>
      <c r="HY48" s="732"/>
      <c r="HZ48" s="732"/>
      <c r="IA48" s="732"/>
      <c r="IB48" s="732"/>
      <c r="IC48" s="732"/>
      <c r="ID48" s="732"/>
      <c r="IE48" s="733"/>
      <c r="IF48" s="731"/>
      <c r="IG48" s="732"/>
      <c r="IH48" s="732"/>
      <c r="II48" s="732"/>
      <c r="IJ48" s="732"/>
      <c r="IK48" s="732"/>
      <c r="IL48" s="733"/>
      <c r="IM48" s="305"/>
      <c r="IN48" s="306"/>
      <c r="IO48" s="306"/>
      <c r="IP48" s="306"/>
      <c r="IQ48" s="306"/>
      <c r="IR48" s="306"/>
      <c r="IS48" s="805"/>
      <c r="IT48" s="751"/>
      <c r="IU48" s="749"/>
      <c r="IV48" s="749"/>
      <c r="IW48" s="749"/>
      <c r="IX48" s="749"/>
      <c r="IY48" s="749"/>
      <c r="IZ48" s="749"/>
      <c r="JA48" s="749"/>
      <c r="JB48" s="749"/>
      <c r="JC48" s="749"/>
      <c r="JD48" s="749"/>
      <c r="JE48" s="749"/>
      <c r="JF48" s="749"/>
      <c r="JG48" s="749"/>
      <c r="JH48" s="749"/>
      <c r="JI48" s="749"/>
      <c r="JJ48" s="749"/>
      <c r="JK48" s="749"/>
      <c r="JL48" s="749"/>
      <c r="JM48" s="749"/>
      <c r="JN48" s="749"/>
      <c r="JO48" s="749"/>
      <c r="JP48" s="749"/>
      <c r="JQ48" s="749"/>
      <c r="JR48" s="749"/>
      <c r="JS48" s="749"/>
      <c r="JT48" s="749"/>
      <c r="JU48" s="734"/>
      <c r="JV48" s="305"/>
      <c r="JW48" s="306"/>
      <c r="JX48" s="306"/>
      <c r="JY48" s="306"/>
      <c r="JZ48" s="306"/>
      <c r="KA48" s="306"/>
      <c r="KB48" s="306"/>
      <c r="KC48" s="306"/>
      <c r="KD48" s="306"/>
      <c r="KE48" s="307"/>
      <c r="KF48" s="335"/>
      <c r="KG48" s="336"/>
      <c r="KH48" s="336"/>
      <c r="KI48" s="336"/>
      <c r="KJ48" s="336"/>
      <c r="KK48" s="336"/>
      <c r="KL48" s="336"/>
      <c r="KM48" s="336"/>
      <c r="KN48" s="336"/>
      <c r="KO48" s="336"/>
      <c r="KP48" s="336"/>
      <c r="KQ48" s="336"/>
      <c r="KR48" s="336"/>
      <c r="KS48" s="336"/>
      <c r="KT48" s="336"/>
      <c r="KU48" s="336"/>
      <c r="KV48" s="336"/>
      <c r="KW48" s="336"/>
      <c r="KX48" s="336"/>
      <c r="KY48" s="336"/>
      <c r="KZ48" s="336"/>
      <c r="LA48" s="337"/>
      <c r="LB48" s="335"/>
      <c r="LC48" s="336"/>
      <c r="LD48" s="336"/>
      <c r="LE48" s="336"/>
      <c r="LF48" s="336"/>
      <c r="LG48" s="336"/>
      <c r="LH48" s="336"/>
      <c r="LI48" s="336"/>
      <c r="LJ48" s="336"/>
      <c r="LK48" s="336"/>
      <c r="LL48" s="336"/>
      <c r="LM48" s="336"/>
      <c r="LN48" s="336"/>
      <c r="LO48" s="336"/>
      <c r="LP48" s="337"/>
      <c r="LQ48" s="756"/>
      <c r="LR48" s="757"/>
      <c r="LS48" s="757"/>
      <c r="LT48" s="757"/>
      <c r="LU48" s="757"/>
      <c r="LV48" s="757"/>
      <c r="LW48" s="758"/>
      <c r="LX48" s="731"/>
      <c r="LY48" s="732"/>
      <c r="LZ48" s="732"/>
      <c r="MA48" s="732"/>
      <c r="MB48" s="732"/>
      <c r="MC48" s="732"/>
      <c r="MD48" s="733"/>
      <c r="ME48" s="732"/>
      <c r="MF48" s="732"/>
      <c r="MG48" s="732"/>
      <c r="MH48" s="732"/>
      <c r="MI48" s="732"/>
      <c r="MJ48" s="732"/>
      <c r="MK48" s="733"/>
      <c r="ML48" s="731"/>
      <c r="MM48" s="732"/>
      <c r="MN48" s="732"/>
      <c r="MO48" s="732"/>
      <c r="MP48" s="732"/>
      <c r="MQ48" s="732"/>
      <c r="MR48" s="733"/>
      <c r="MS48" s="305"/>
      <c r="MT48" s="306"/>
      <c r="MU48" s="306"/>
      <c r="MV48" s="306"/>
      <c r="MW48" s="306"/>
      <c r="MX48" s="306"/>
      <c r="MY48" s="805"/>
      <c r="MZ48" s="751"/>
      <c r="NA48" s="749"/>
      <c r="NB48" s="749"/>
      <c r="NC48" s="749"/>
      <c r="ND48" s="749"/>
      <c r="NE48" s="749"/>
      <c r="NF48" s="749"/>
      <c r="NG48" s="749"/>
      <c r="NH48" s="749"/>
      <c r="NI48" s="749"/>
      <c r="NJ48" s="749"/>
      <c r="NK48" s="749"/>
      <c r="NL48" s="749"/>
      <c r="NM48" s="749"/>
      <c r="NN48" s="749"/>
      <c r="NO48" s="749"/>
      <c r="NP48" s="749"/>
      <c r="NQ48" s="749"/>
      <c r="NR48" s="749"/>
      <c r="NS48" s="749"/>
      <c r="NT48" s="749"/>
      <c r="NU48" s="749"/>
      <c r="NV48" s="749"/>
      <c r="NW48" s="749"/>
      <c r="NX48" s="749"/>
      <c r="NY48" s="749"/>
      <c r="NZ48" s="749"/>
      <c r="OA48" s="734"/>
      <c r="OB48" s="305"/>
      <c r="OC48" s="306"/>
      <c r="OD48" s="306"/>
      <c r="OE48" s="306"/>
      <c r="OF48" s="306"/>
      <c r="OG48" s="306"/>
      <c r="OH48" s="306"/>
      <c r="OI48" s="306"/>
      <c r="OJ48" s="306"/>
      <c r="OK48" s="307"/>
      <c r="OL48" s="335"/>
      <c r="OM48" s="336"/>
      <c r="ON48" s="336"/>
      <c r="OO48" s="336"/>
      <c r="OP48" s="336"/>
      <c r="OQ48" s="336"/>
      <c r="OR48" s="336"/>
      <c r="OS48" s="336"/>
      <c r="OT48" s="336"/>
      <c r="OU48" s="336"/>
      <c r="OV48" s="336"/>
      <c r="OW48" s="336"/>
      <c r="OX48" s="336"/>
      <c r="OY48" s="336"/>
      <c r="OZ48" s="336"/>
      <c r="PA48" s="336"/>
      <c r="PB48" s="336"/>
      <c r="PC48" s="336"/>
      <c r="PD48" s="336"/>
      <c r="PE48" s="336"/>
      <c r="PF48" s="336"/>
      <c r="PG48" s="337"/>
      <c r="PH48" s="335"/>
      <c r="PI48" s="336"/>
      <c r="PJ48" s="336"/>
      <c r="PK48" s="336"/>
      <c r="PL48" s="336"/>
      <c r="PM48" s="336"/>
      <c r="PN48" s="336"/>
      <c r="PO48" s="336"/>
      <c r="PP48" s="336"/>
      <c r="PQ48" s="336"/>
      <c r="PR48" s="336"/>
      <c r="PS48" s="336"/>
      <c r="PT48" s="336"/>
      <c r="PU48" s="336"/>
      <c r="PV48" s="337"/>
      <c r="PW48" s="756"/>
      <c r="PX48" s="757"/>
      <c r="PY48" s="757"/>
      <c r="PZ48" s="757"/>
      <c r="QA48" s="757"/>
      <c r="QB48" s="757"/>
      <c r="QC48" s="758"/>
      <c r="QD48" s="731"/>
      <c r="QE48" s="732"/>
      <c r="QF48" s="732"/>
      <c r="QG48" s="732"/>
      <c r="QH48" s="732"/>
      <c r="QI48" s="732"/>
      <c r="QJ48" s="733"/>
      <c r="QK48" s="732"/>
      <c r="QL48" s="732"/>
      <c r="QM48" s="732"/>
      <c r="QN48" s="732"/>
      <c r="QO48" s="732"/>
      <c r="QP48" s="732"/>
      <c r="QQ48" s="733"/>
      <c r="QR48" s="731"/>
      <c r="QS48" s="732"/>
      <c r="QT48" s="732"/>
      <c r="QU48" s="732"/>
      <c r="QV48" s="732"/>
      <c r="QW48" s="732"/>
      <c r="QX48" s="733"/>
      <c r="QY48" s="305"/>
      <c r="QZ48" s="306"/>
      <c r="RA48" s="306"/>
      <c r="RB48" s="306"/>
      <c r="RC48" s="306"/>
      <c r="RD48" s="306"/>
      <c r="RE48" s="805"/>
      <c r="RF48" s="751"/>
      <c r="RG48" s="749"/>
      <c r="RH48" s="749"/>
      <c r="RI48" s="749"/>
      <c r="RJ48" s="749"/>
      <c r="RK48" s="749"/>
      <c r="RL48" s="749"/>
      <c r="RM48" s="749"/>
      <c r="RN48" s="749"/>
      <c r="RO48" s="749"/>
      <c r="RP48" s="749"/>
      <c r="RQ48" s="749"/>
      <c r="RR48" s="749"/>
      <c r="RS48" s="749"/>
      <c r="RT48" s="749"/>
      <c r="RU48" s="749"/>
      <c r="RV48" s="749"/>
      <c r="RW48" s="749"/>
      <c r="RX48" s="749"/>
      <c r="RY48" s="749"/>
      <c r="RZ48" s="749"/>
      <c r="SA48" s="749"/>
      <c r="SB48" s="749"/>
      <c r="SC48" s="749"/>
      <c r="SD48" s="749"/>
      <c r="SE48" s="749"/>
      <c r="SF48" s="749"/>
      <c r="SG48" s="734"/>
    </row>
    <row r="49" spans="2:501" ht="6.95" customHeight="1" thickTop="1" x14ac:dyDescent="0.15">
      <c r="B49" s="1298" t="s">
        <v>89</v>
      </c>
      <c r="C49" s="1299"/>
      <c r="D49" s="1300"/>
      <c r="E49" s="1307" t="s">
        <v>90</v>
      </c>
      <c r="F49" s="1308"/>
      <c r="G49" s="1308"/>
      <c r="H49" s="1308"/>
      <c r="I49" s="1308"/>
      <c r="J49" s="1308"/>
      <c r="K49" s="1308"/>
      <c r="L49" s="1308"/>
      <c r="M49" s="1308"/>
      <c r="N49" s="1308"/>
      <c r="O49" s="1308"/>
      <c r="P49" s="1308"/>
      <c r="Q49" s="1308"/>
      <c r="R49" s="1308"/>
      <c r="S49" s="1308"/>
      <c r="T49" s="1308"/>
      <c r="U49" s="1308"/>
      <c r="V49" s="1308"/>
      <c r="W49" s="1308"/>
      <c r="X49" s="1308"/>
      <c r="Y49" s="1308"/>
      <c r="Z49" s="1308"/>
      <c r="AA49" s="1308"/>
      <c r="AB49" s="1308"/>
      <c r="AC49" s="1308"/>
      <c r="AD49" s="1308"/>
      <c r="AE49" s="1308"/>
      <c r="AF49" s="1309"/>
      <c r="AG49" s="705">
        <f>BC49</f>
        <v>0</v>
      </c>
      <c r="AH49" s="706"/>
      <c r="AI49" s="706"/>
      <c r="AJ49" s="706"/>
      <c r="AK49" s="706"/>
      <c r="AL49" s="706"/>
      <c r="AM49" s="706"/>
      <c r="AN49" s="706"/>
      <c r="AO49" s="706"/>
      <c r="AP49" s="706"/>
      <c r="AQ49" s="706"/>
      <c r="AR49" s="706"/>
      <c r="AS49" s="706"/>
      <c r="AT49" s="706"/>
      <c r="AU49" s="706"/>
      <c r="AV49" s="706"/>
      <c r="AW49" s="706"/>
      <c r="AX49" s="713" t="s">
        <v>45</v>
      </c>
      <c r="AY49" s="714"/>
      <c r="AZ49" s="714"/>
      <c r="BA49" s="714"/>
      <c r="BB49" s="715"/>
      <c r="BC49" s="721"/>
      <c r="BD49" s="722"/>
      <c r="BE49" s="722"/>
      <c r="BF49" s="722"/>
      <c r="BG49" s="722"/>
      <c r="BH49" s="722"/>
      <c r="BI49" s="722"/>
      <c r="BJ49" s="722"/>
      <c r="BK49" s="722"/>
      <c r="BL49" s="722"/>
      <c r="BM49" s="722"/>
      <c r="BN49" s="722"/>
      <c r="BO49" s="722"/>
      <c r="BP49" s="722"/>
      <c r="BQ49" s="722"/>
      <c r="BR49" s="722"/>
      <c r="BS49" s="722"/>
      <c r="BT49" s="713" t="s">
        <v>45</v>
      </c>
      <c r="BU49" s="714"/>
      <c r="BV49" s="714"/>
      <c r="BW49" s="714"/>
      <c r="BX49" s="715"/>
      <c r="BY49" s="250" t="s">
        <v>0</v>
      </c>
      <c r="BZ49" s="251"/>
      <c r="CA49" s="251"/>
      <c r="CB49" s="251"/>
      <c r="CC49" s="251"/>
      <c r="CD49" s="251"/>
      <c r="CE49" s="251"/>
      <c r="CF49" s="251"/>
      <c r="CG49" s="251"/>
      <c r="CH49" s="251"/>
      <c r="CI49" s="251"/>
      <c r="CJ49" s="251"/>
      <c r="CK49" s="251"/>
      <c r="CL49" s="251"/>
      <c r="CM49" s="251"/>
      <c r="CN49" s="251"/>
      <c r="CO49" s="251"/>
      <c r="CP49" s="251"/>
      <c r="CQ49" s="251"/>
      <c r="CR49" s="251"/>
      <c r="CS49" s="251"/>
      <c r="CT49" s="252"/>
      <c r="CU49" s="250"/>
      <c r="CV49" s="251"/>
      <c r="CW49" s="251"/>
      <c r="CX49" s="251"/>
      <c r="CY49" s="251"/>
      <c r="CZ49" s="251"/>
      <c r="DA49" s="251"/>
      <c r="DB49" s="251"/>
      <c r="DC49" s="251"/>
      <c r="DD49" s="251"/>
      <c r="DE49" s="251"/>
      <c r="DF49" s="251"/>
      <c r="DG49" s="251"/>
      <c r="DH49" s="251"/>
      <c r="DI49" s="251"/>
      <c r="DJ49" s="251"/>
      <c r="DK49" s="251"/>
      <c r="DL49" s="251"/>
      <c r="DM49" s="251"/>
      <c r="DN49" s="251"/>
      <c r="DO49" s="251"/>
      <c r="DP49" s="252"/>
      <c r="DQ49" s="250"/>
      <c r="DR49" s="251"/>
      <c r="DS49" s="251"/>
      <c r="DT49" s="251"/>
      <c r="DU49" s="251"/>
      <c r="DV49" s="251"/>
      <c r="DW49" s="251"/>
      <c r="DX49" s="251"/>
      <c r="DY49" s="251"/>
      <c r="DZ49" s="251"/>
      <c r="EA49" s="251"/>
      <c r="EB49" s="251"/>
      <c r="EC49" s="251"/>
      <c r="ED49" s="251"/>
      <c r="EE49" s="252"/>
      <c r="EF49" s="247"/>
      <c r="EG49" s="248"/>
      <c r="EH49" s="248"/>
      <c r="EI49" s="248"/>
      <c r="EJ49" s="248"/>
      <c r="EK49" s="248"/>
      <c r="EL49" s="249"/>
      <c r="EM49" s="247"/>
      <c r="EN49" s="282"/>
      <c r="EO49" s="282"/>
      <c r="EP49" s="282"/>
      <c r="EQ49" s="282"/>
      <c r="ER49" s="282"/>
      <c r="ES49" s="283"/>
      <c r="ET49" s="247"/>
      <c r="EU49" s="282"/>
      <c r="EV49" s="282"/>
      <c r="EW49" s="282"/>
      <c r="EX49" s="282"/>
      <c r="EY49" s="282"/>
      <c r="EZ49" s="283"/>
      <c r="FA49" s="247"/>
      <c r="FB49" s="248"/>
      <c r="FC49" s="248"/>
      <c r="FD49" s="248"/>
      <c r="FE49" s="248"/>
      <c r="FF49" s="248"/>
      <c r="FG49" s="249"/>
      <c r="FH49" s="247"/>
      <c r="FI49" s="248"/>
      <c r="FJ49" s="248"/>
      <c r="FK49" s="248"/>
      <c r="FL49" s="248"/>
      <c r="FM49" s="248"/>
      <c r="FN49" s="249"/>
      <c r="FO49" s="748"/>
      <c r="FP49" s="821" t="s">
        <v>114</v>
      </c>
      <c r="FQ49" s="822"/>
      <c r="FR49" s="822"/>
      <c r="FS49" s="822"/>
      <c r="FT49" s="822"/>
      <c r="FU49" s="822"/>
      <c r="FV49" s="822"/>
      <c r="FW49" s="822"/>
      <c r="FX49" s="822"/>
      <c r="FY49" s="823"/>
      <c r="FZ49" s="250"/>
      <c r="GA49" s="251"/>
      <c r="GB49" s="251"/>
      <c r="GC49" s="251"/>
      <c r="GD49" s="251"/>
      <c r="GE49" s="251"/>
      <c r="GF49" s="251"/>
      <c r="GG49" s="251"/>
      <c r="GH49" s="251"/>
      <c r="GI49" s="251"/>
      <c r="GJ49" s="251"/>
      <c r="GK49" s="251"/>
      <c r="GL49" s="251"/>
      <c r="GM49" s="251"/>
      <c r="GN49" s="251"/>
      <c r="GO49" s="251"/>
      <c r="GP49" s="251"/>
      <c r="GQ49" s="251"/>
      <c r="GR49" s="251"/>
      <c r="GS49" s="251"/>
      <c r="GT49" s="251"/>
      <c r="GU49" s="252"/>
      <c r="GV49" s="250"/>
      <c r="GW49" s="251"/>
      <c r="GX49" s="251"/>
      <c r="GY49" s="251"/>
      <c r="GZ49" s="251"/>
      <c r="HA49" s="251"/>
      <c r="HB49" s="251"/>
      <c r="HC49" s="251"/>
      <c r="HD49" s="251"/>
      <c r="HE49" s="251"/>
      <c r="HF49" s="251"/>
      <c r="HG49" s="251"/>
      <c r="HH49" s="251"/>
      <c r="HI49" s="251"/>
      <c r="HJ49" s="252"/>
      <c r="HK49" s="247"/>
      <c r="HL49" s="248"/>
      <c r="HM49" s="248"/>
      <c r="HN49" s="248"/>
      <c r="HO49" s="248"/>
      <c r="HP49" s="248"/>
      <c r="HQ49" s="249"/>
      <c r="HR49" s="247"/>
      <c r="HS49" s="282"/>
      <c r="HT49" s="282"/>
      <c r="HU49" s="282"/>
      <c r="HV49" s="282"/>
      <c r="HW49" s="282"/>
      <c r="HX49" s="283"/>
      <c r="HY49" s="247"/>
      <c r="HZ49" s="282"/>
      <c r="IA49" s="282"/>
      <c r="IB49" s="282"/>
      <c r="IC49" s="282"/>
      <c r="ID49" s="282"/>
      <c r="IE49" s="283"/>
      <c r="IF49" s="247"/>
      <c r="IG49" s="248"/>
      <c r="IH49" s="248"/>
      <c r="II49" s="248"/>
      <c r="IJ49" s="248"/>
      <c r="IK49" s="248"/>
      <c r="IL49" s="249"/>
      <c r="IM49" s="247"/>
      <c r="IN49" s="248"/>
      <c r="IO49" s="248"/>
      <c r="IP49" s="248"/>
      <c r="IQ49" s="248"/>
      <c r="IR49" s="248"/>
      <c r="IS49" s="249"/>
      <c r="IT49" s="697"/>
      <c r="IU49" s="698"/>
      <c r="IV49" s="698"/>
      <c r="IW49" s="698"/>
      <c r="IX49" s="698"/>
      <c r="IY49" s="698"/>
      <c r="IZ49" s="698"/>
      <c r="JA49" s="698"/>
      <c r="JB49" s="698"/>
      <c r="JC49" s="698"/>
      <c r="JD49" s="698"/>
      <c r="JE49" s="698"/>
      <c r="JF49" s="698"/>
      <c r="JG49" s="698"/>
      <c r="JH49" s="698"/>
      <c r="JI49" s="698"/>
      <c r="JJ49" s="698"/>
      <c r="JK49" s="698"/>
      <c r="JL49" s="698"/>
      <c r="JM49" s="698"/>
      <c r="JN49" s="698"/>
      <c r="JO49" s="698"/>
      <c r="JP49" s="698"/>
      <c r="JQ49" s="698"/>
      <c r="JR49" s="698"/>
      <c r="JS49" s="698"/>
      <c r="JT49" s="698"/>
      <c r="JU49" s="747"/>
      <c r="JV49" s="821" t="s">
        <v>114</v>
      </c>
      <c r="JW49" s="822"/>
      <c r="JX49" s="822"/>
      <c r="JY49" s="822"/>
      <c r="JZ49" s="822"/>
      <c r="KA49" s="822"/>
      <c r="KB49" s="822"/>
      <c r="KC49" s="822"/>
      <c r="KD49" s="822"/>
      <c r="KE49" s="823"/>
      <c r="KF49" s="824"/>
      <c r="KG49" s="825"/>
      <c r="KH49" s="825"/>
      <c r="KI49" s="825"/>
      <c r="KJ49" s="825"/>
      <c r="KK49" s="825"/>
      <c r="KL49" s="825"/>
      <c r="KM49" s="825"/>
      <c r="KN49" s="825"/>
      <c r="KO49" s="825"/>
      <c r="KP49" s="825"/>
      <c r="KQ49" s="825"/>
      <c r="KR49" s="825"/>
      <c r="KS49" s="825"/>
      <c r="KT49" s="825"/>
      <c r="KU49" s="825"/>
      <c r="KV49" s="825"/>
      <c r="KW49" s="825"/>
      <c r="KX49" s="825"/>
      <c r="KY49" s="825"/>
      <c r="KZ49" s="825"/>
      <c r="LA49" s="826"/>
      <c r="LB49" s="833"/>
      <c r="LC49" s="834"/>
      <c r="LD49" s="834"/>
      <c r="LE49" s="834"/>
      <c r="LF49" s="834"/>
      <c r="LG49" s="834"/>
      <c r="LH49" s="834"/>
      <c r="LI49" s="834"/>
      <c r="LJ49" s="834"/>
      <c r="LK49" s="834"/>
      <c r="LL49" s="834"/>
      <c r="LM49" s="834"/>
      <c r="LN49" s="834"/>
      <c r="LO49" s="834"/>
      <c r="LP49" s="835"/>
      <c r="LQ49" s="247"/>
      <c r="LR49" s="248"/>
      <c r="LS49" s="248"/>
      <c r="LT49" s="248"/>
      <c r="LU49" s="248"/>
      <c r="LV49" s="248"/>
      <c r="LW49" s="249"/>
      <c r="LX49" s="247"/>
      <c r="LY49" s="282"/>
      <c r="LZ49" s="282"/>
      <c r="MA49" s="282"/>
      <c r="MB49" s="282"/>
      <c r="MC49" s="282"/>
      <c r="MD49" s="283"/>
      <c r="ME49" s="247"/>
      <c r="MF49" s="282"/>
      <c r="MG49" s="282"/>
      <c r="MH49" s="282"/>
      <c r="MI49" s="282"/>
      <c r="MJ49" s="282"/>
      <c r="MK49" s="283"/>
      <c r="ML49" s="247"/>
      <c r="MM49" s="248"/>
      <c r="MN49" s="248"/>
      <c r="MO49" s="248"/>
      <c r="MP49" s="248"/>
      <c r="MQ49" s="248"/>
      <c r="MR49" s="249"/>
      <c r="MS49" s="247"/>
      <c r="MT49" s="248"/>
      <c r="MU49" s="248"/>
      <c r="MV49" s="248"/>
      <c r="MW49" s="248"/>
      <c r="MX49" s="248"/>
      <c r="MY49" s="249"/>
      <c r="MZ49" s="697"/>
      <c r="NA49" s="698"/>
      <c r="NB49" s="698"/>
      <c r="NC49" s="698"/>
      <c r="ND49" s="698"/>
      <c r="NE49" s="698"/>
      <c r="NF49" s="698"/>
      <c r="NG49" s="698"/>
      <c r="NH49" s="698"/>
      <c r="NI49" s="698"/>
      <c r="NJ49" s="698"/>
      <c r="NK49" s="698"/>
      <c r="NL49" s="698"/>
      <c r="NM49" s="698"/>
      <c r="NN49" s="698"/>
      <c r="NO49" s="698"/>
      <c r="NP49" s="698"/>
      <c r="NQ49" s="698"/>
      <c r="NR49" s="698"/>
      <c r="NS49" s="698"/>
      <c r="NT49" s="698"/>
      <c r="NU49" s="698"/>
      <c r="NV49" s="698"/>
      <c r="NW49" s="698"/>
      <c r="NX49" s="698"/>
      <c r="NY49" s="698"/>
      <c r="NZ49" s="698"/>
      <c r="OA49" s="747"/>
      <c r="OB49" s="821" t="s">
        <v>114</v>
      </c>
      <c r="OC49" s="822"/>
      <c r="OD49" s="822"/>
      <c r="OE49" s="822"/>
      <c r="OF49" s="822"/>
      <c r="OG49" s="822"/>
      <c r="OH49" s="822"/>
      <c r="OI49" s="822"/>
      <c r="OJ49" s="822"/>
      <c r="OK49" s="823"/>
      <c r="OL49" s="824"/>
      <c r="OM49" s="825"/>
      <c r="ON49" s="825"/>
      <c r="OO49" s="825"/>
      <c r="OP49" s="825"/>
      <c r="OQ49" s="825"/>
      <c r="OR49" s="825"/>
      <c r="OS49" s="825"/>
      <c r="OT49" s="825"/>
      <c r="OU49" s="825"/>
      <c r="OV49" s="825"/>
      <c r="OW49" s="825"/>
      <c r="OX49" s="825"/>
      <c r="OY49" s="825"/>
      <c r="OZ49" s="825"/>
      <c r="PA49" s="825"/>
      <c r="PB49" s="825"/>
      <c r="PC49" s="825"/>
      <c r="PD49" s="825"/>
      <c r="PE49" s="825"/>
      <c r="PF49" s="825"/>
      <c r="PG49" s="826"/>
      <c r="PH49" s="833"/>
      <c r="PI49" s="834"/>
      <c r="PJ49" s="834"/>
      <c r="PK49" s="834"/>
      <c r="PL49" s="834"/>
      <c r="PM49" s="834"/>
      <c r="PN49" s="834"/>
      <c r="PO49" s="834"/>
      <c r="PP49" s="834"/>
      <c r="PQ49" s="834"/>
      <c r="PR49" s="834"/>
      <c r="PS49" s="834"/>
      <c r="PT49" s="834"/>
      <c r="PU49" s="834"/>
      <c r="PV49" s="835"/>
      <c r="PW49" s="247"/>
      <c r="PX49" s="248"/>
      <c r="PY49" s="248"/>
      <c r="PZ49" s="248"/>
      <c r="QA49" s="248"/>
      <c r="QB49" s="248"/>
      <c r="QC49" s="249"/>
      <c r="QD49" s="247"/>
      <c r="QE49" s="282"/>
      <c r="QF49" s="282"/>
      <c r="QG49" s="282"/>
      <c r="QH49" s="282"/>
      <c r="QI49" s="282"/>
      <c r="QJ49" s="283"/>
      <c r="QK49" s="247"/>
      <c r="QL49" s="282"/>
      <c r="QM49" s="282"/>
      <c r="QN49" s="282"/>
      <c r="QO49" s="282"/>
      <c r="QP49" s="282"/>
      <c r="QQ49" s="283"/>
      <c r="QR49" s="247"/>
      <c r="QS49" s="248"/>
      <c r="QT49" s="248"/>
      <c r="QU49" s="248"/>
      <c r="QV49" s="248"/>
      <c r="QW49" s="248"/>
      <c r="QX49" s="249"/>
      <c r="QY49" s="247"/>
      <c r="QZ49" s="248"/>
      <c r="RA49" s="248"/>
      <c r="RB49" s="248"/>
      <c r="RC49" s="248"/>
      <c r="RD49" s="248"/>
      <c r="RE49" s="249"/>
      <c r="RF49" s="697"/>
      <c r="RG49" s="698"/>
      <c r="RH49" s="698"/>
      <c r="RI49" s="698"/>
      <c r="RJ49" s="698"/>
      <c r="RK49" s="698"/>
      <c r="RL49" s="698"/>
      <c r="RM49" s="698"/>
      <c r="RN49" s="698"/>
      <c r="RO49" s="698"/>
      <c r="RP49" s="698"/>
      <c r="RQ49" s="698"/>
      <c r="RR49" s="698"/>
      <c r="RS49" s="698"/>
      <c r="RT49" s="698"/>
      <c r="RU49" s="698"/>
      <c r="RV49" s="698"/>
      <c r="RW49" s="698"/>
      <c r="RX49" s="698"/>
      <c r="RY49" s="698"/>
      <c r="RZ49" s="698"/>
      <c r="SA49" s="698"/>
      <c r="SB49" s="698"/>
      <c r="SC49" s="698"/>
      <c r="SD49" s="698"/>
      <c r="SE49" s="698"/>
      <c r="SF49" s="698"/>
      <c r="SG49" s="747"/>
    </row>
    <row r="50" spans="2:501" ht="6.95" customHeight="1" x14ac:dyDescent="0.15">
      <c r="B50" s="1301"/>
      <c r="C50" s="1302"/>
      <c r="D50" s="1303"/>
      <c r="E50" s="668"/>
      <c r="F50" s="590"/>
      <c r="G50" s="590"/>
      <c r="H50" s="590"/>
      <c r="I50" s="590"/>
      <c r="J50" s="590"/>
      <c r="K50" s="590"/>
      <c r="L50" s="590"/>
      <c r="M50" s="590"/>
      <c r="N50" s="590"/>
      <c r="O50" s="590"/>
      <c r="P50" s="590"/>
      <c r="Q50" s="590"/>
      <c r="R50" s="590"/>
      <c r="S50" s="590"/>
      <c r="T50" s="590"/>
      <c r="U50" s="590"/>
      <c r="V50" s="590"/>
      <c r="W50" s="590"/>
      <c r="X50" s="590"/>
      <c r="Y50" s="590"/>
      <c r="Z50" s="590"/>
      <c r="AA50" s="590"/>
      <c r="AB50" s="590"/>
      <c r="AC50" s="590"/>
      <c r="AD50" s="590"/>
      <c r="AE50" s="590"/>
      <c r="AF50" s="807"/>
      <c r="AG50" s="705"/>
      <c r="AH50" s="706"/>
      <c r="AI50" s="706"/>
      <c r="AJ50" s="706"/>
      <c r="AK50" s="706"/>
      <c r="AL50" s="706"/>
      <c r="AM50" s="706"/>
      <c r="AN50" s="706"/>
      <c r="AO50" s="706"/>
      <c r="AP50" s="706"/>
      <c r="AQ50" s="706"/>
      <c r="AR50" s="706"/>
      <c r="AS50" s="706"/>
      <c r="AT50" s="706"/>
      <c r="AU50" s="706"/>
      <c r="AV50" s="706"/>
      <c r="AW50" s="706"/>
      <c r="AX50" s="713"/>
      <c r="AY50" s="714"/>
      <c r="AZ50" s="714"/>
      <c r="BA50" s="714"/>
      <c r="BB50" s="715"/>
      <c r="BC50" s="721"/>
      <c r="BD50" s="722"/>
      <c r="BE50" s="722"/>
      <c r="BF50" s="722"/>
      <c r="BG50" s="722"/>
      <c r="BH50" s="722"/>
      <c r="BI50" s="722"/>
      <c r="BJ50" s="722"/>
      <c r="BK50" s="722"/>
      <c r="BL50" s="722"/>
      <c r="BM50" s="722"/>
      <c r="BN50" s="722"/>
      <c r="BO50" s="722"/>
      <c r="BP50" s="722"/>
      <c r="BQ50" s="722"/>
      <c r="BR50" s="722"/>
      <c r="BS50" s="722"/>
      <c r="BT50" s="713"/>
      <c r="BU50" s="714"/>
      <c r="BV50" s="714"/>
      <c r="BW50" s="714"/>
      <c r="BX50" s="715"/>
      <c r="BY50" s="250"/>
      <c r="BZ50" s="251"/>
      <c r="CA50" s="251"/>
      <c r="CB50" s="251"/>
      <c r="CC50" s="251"/>
      <c r="CD50" s="251"/>
      <c r="CE50" s="251"/>
      <c r="CF50" s="251"/>
      <c r="CG50" s="251"/>
      <c r="CH50" s="251"/>
      <c r="CI50" s="251"/>
      <c r="CJ50" s="251"/>
      <c r="CK50" s="251"/>
      <c r="CL50" s="251"/>
      <c r="CM50" s="251"/>
      <c r="CN50" s="251"/>
      <c r="CO50" s="251"/>
      <c r="CP50" s="251"/>
      <c r="CQ50" s="251"/>
      <c r="CR50" s="251"/>
      <c r="CS50" s="251"/>
      <c r="CT50" s="252"/>
      <c r="CU50" s="250"/>
      <c r="CV50" s="251"/>
      <c r="CW50" s="251"/>
      <c r="CX50" s="251"/>
      <c r="CY50" s="251"/>
      <c r="CZ50" s="251"/>
      <c r="DA50" s="251"/>
      <c r="DB50" s="251"/>
      <c r="DC50" s="251"/>
      <c r="DD50" s="251"/>
      <c r="DE50" s="251"/>
      <c r="DF50" s="251"/>
      <c r="DG50" s="251"/>
      <c r="DH50" s="251"/>
      <c r="DI50" s="251"/>
      <c r="DJ50" s="251"/>
      <c r="DK50" s="251"/>
      <c r="DL50" s="251"/>
      <c r="DM50" s="251"/>
      <c r="DN50" s="251"/>
      <c r="DO50" s="251"/>
      <c r="DP50" s="252"/>
      <c r="DQ50" s="250"/>
      <c r="DR50" s="251"/>
      <c r="DS50" s="251"/>
      <c r="DT50" s="251"/>
      <c r="DU50" s="251"/>
      <c r="DV50" s="251"/>
      <c r="DW50" s="251"/>
      <c r="DX50" s="251"/>
      <c r="DY50" s="251"/>
      <c r="DZ50" s="251"/>
      <c r="EA50" s="251"/>
      <c r="EB50" s="251"/>
      <c r="EC50" s="251"/>
      <c r="ED50" s="251"/>
      <c r="EE50" s="252"/>
      <c r="EF50" s="250"/>
      <c r="EG50" s="251"/>
      <c r="EH50" s="251"/>
      <c r="EI50" s="251"/>
      <c r="EJ50" s="251"/>
      <c r="EK50" s="251"/>
      <c r="EL50" s="252"/>
      <c r="EM50" s="250"/>
      <c r="EN50" s="254"/>
      <c r="EO50" s="254"/>
      <c r="EP50" s="254"/>
      <c r="EQ50" s="254"/>
      <c r="ER50" s="254"/>
      <c r="ES50" s="255"/>
      <c r="ET50" s="250"/>
      <c r="EU50" s="254"/>
      <c r="EV50" s="254"/>
      <c r="EW50" s="254"/>
      <c r="EX50" s="254"/>
      <c r="EY50" s="254"/>
      <c r="EZ50" s="255"/>
      <c r="FA50" s="250"/>
      <c r="FB50" s="251"/>
      <c r="FC50" s="251"/>
      <c r="FD50" s="251"/>
      <c r="FE50" s="251"/>
      <c r="FF50" s="251"/>
      <c r="FG50" s="252"/>
      <c r="FH50" s="250"/>
      <c r="FI50" s="251"/>
      <c r="FJ50" s="251"/>
      <c r="FK50" s="251"/>
      <c r="FL50" s="251"/>
      <c r="FM50" s="251"/>
      <c r="FN50" s="252"/>
      <c r="FO50" s="748"/>
      <c r="FP50" s="326"/>
      <c r="FQ50" s="464"/>
      <c r="FR50" s="464"/>
      <c r="FS50" s="464"/>
      <c r="FT50" s="464"/>
      <c r="FU50" s="464"/>
      <c r="FV50" s="464"/>
      <c r="FW50" s="464"/>
      <c r="FX50" s="464"/>
      <c r="FY50" s="465"/>
      <c r="FZ50" s="250"/>
      <c r="GA50" s="251"/>
      <c r="GB50" s="251"/>
      <c r="GC50" s="251"/>
      <c r="GD50" s="251"/>
      <c r="GE50" s="251"/>
      <c r="GF50" s="251"/>
      <c r="GG50" s="251"/>
      <c r="GH50" s="251"/>
      <c r="GI50" s="251"/>
      <c r="GJ50" s="251"/>
      <c r="GK50" s="251"/>
      <c r="GL50" s="251"/>
      <c r="GM50" s="251"/>
      <c r="GN50" s="251"/>
      <c r="GO50" s="251"/>
      <c r="GP50" s="251"/>
      <c r="GQ50" s="251"/>
      <c r="GR50" s="251"/>
      <c r="GS50" s="251"/>
      <c r="GT50" s="251"/>
      <c r="GU50" s="252"/>
      <c r="GV50" s="250"/>
      <c r="GW50" s="251"/>
      <c r="GX50" s="251"/>
      <c r="GY50" s="251"/>
      <c r="GZ50" s="251"/>
      <c r="HA50" s="251"/>
      <c r="HB50" s="251"/>
      <c r="HC50" s="251"/>
      <c r="HD50" s="251"/>
      <c r="HE50" s="251"/>
      <c r="HF50" s="251"/>
      <c r="HG50" s="251"/>
      <c r="HH50" s="251"/>
      <c r="HI50" s="251"/>
      <c r="HJ50" s="252"/>
      <c r="HK50" s="250"/>
      <c r="HL50" s="251"/>
      <c r="HM50" s="251"/>
      <c r="HN50" s="251"/>
      <c r="HO50" s="251"/>
      <c r="HP50" s="251"/>
      <c r="HQ50" s="252"/>
      <c r="HR50" s="250"/>
      <c r="HS50" s="254"/>
      <c r="HT50" s="254"/>
      <c r="HU50" s="254"/>
      <c r="HV50" s="254"/>
      <c r="HW50" s="254"/>
      <c r="HX50" s="255"/>
      <c r="HY50" s="250"/>
      <c r="HZ50" s="254"/>
      <c r="IA50" s="254"/>
      <c r="IB50" s="254"/>
      <c r="IC50" s="254"/>
      <c r="ID50" s="254"/>
      <c r="IE50" s="255"/>
      <c r="IF50" s="250"/>
      <c r="IG50" s="251"/>
      <c r="IH50" s="251"/>
      <c r="II50" s="251"/>
      <c r="IJ50" s="251"/>
      <c r="IK50" s="251"/>
      <c r="IL50" s="252"/>
      <c r="IM50" s="250"/>
      <c r="IN50" s="251"/>
      <c r="IO50" s="251"/>
      <c r="IP50" s="251"/>
      <c r="IQ50" s="251"/>
      <c r="IR50" s="251"/>
      <c r="IS50" s="252"/>
      <c r="IT50" s="697"/>
      <c r="IU50" s="698"/>
      <c r="IV50" s="698"/>
      <c r="IW50" s="698"/>
      <c r="IX50" s="698"/>
      <c r="IY50" s="698"/>
      <c r="IZ50" s="698"/>
      <c r="JA50" s="698"/>
      <c r="JB50" s="698"/>
      <c r="JC50" s="698"/>
      <c r="JD50" s="698"/>
      <c r="JE50" s="698"/>
      <c r="JF50" s="698"/>
      <c r="JG50" s="698"/>
      <c r="JH50" s="698"/>
      <c r="JI50" s="698"/>
      <c r="JJ50" s="698"/>
      <c r="JK50" s="698"/>
      <c r="JL50" s="698"/>
      <c r="JM50" s="698"/>
      <c r="JN50" s="698"/>
      <c r="JO50" s="698"/>
      <c r="JP50" s="698"/>
      <c r="JQ50" s="698"/>
      <c r="JR50" s="698"/>
      <c r="JS50" s="698"/>
      <c r="JT50" s="698"/>
      <c r="JU50" s="747"/>
      <c r="JV50" s="326"/>
      <c r="JW50" s="464"/>
      <c r="JX50" s="464"/>
      <c r="JY50" s="464"/>
      <c r="JZ50" s="464"/>
      <c r="KA50" s="464"/>
      <c r="KB50" s="464"/>
      <c r="KC50" s="464"/>
      <c r="KD50" s="464"/>
      <c r="KE50" s="465"/>
      <c r="KF50" s="827"/>
      <c r="KG50" s="828"/>
      <c r="KH50" s="828"/>
      <c r="KI50" s="828"/>
      <c r="KJ50" s="828"/>
      <c r="KK50" s="828"/>
      <c r="KL50" s="828"/>
      <c r="KM50" s="828"/>
      <c r="KN50" s="828"/>
      <c r="KO50" s="828"/>
      <c r="KP50" s="828"/>
      <c r="KQ50" s="828"/>
      <c r="KR50" s="828"/>
      <c r="KS50" s="828"/>
      <c r="KT50" s="828"/>
      <c r="KU50" s="828"/>
      <c r="KV50" s="828"/>
      <c r="KW50" s="828"/>
      <c r="KX50" s="828"/>
      <c r="KY50" s="828"/>
      <c r="KZ50" s="828"/>
      <c r="LA50" s="829"/>
      <c r="LB50" s="836"/>
      <c r="LC50" s="837"/>
      <c r="LD50" s="837"/>
      <c r="LE50" s="837"/>
      <c r="LF50" s="837"/>
      <c r="LG50" s="837"/>
      <c r="LH50" s="837"/>
      <c r="LI50" s="837"/>
      <c r="LJ50" s="837"/>
      <c r="LK50" s="837"/>
      <c r="LL50" s="837"/>
      <c r="LM50" s="837"/>
      <c r="LN50" s="837"/>
      <c r="LO50" s="837"/>
      <c r="LP50" s="838"/>
      <c r="LQ50" s="250"/>
      <c r="LR50" s="251"/>
      <c r="LS50" s="251"/>
      <c r="LT50" s="251"/>
      <c r="LU50" s="251"/>
      <c r="LV50" s="251"/>
      <c r="LW50" s="252"/>
      <c r="LX50" s="250"/>
      <c r="LY50" s="254"/>
      <c r="LZ50" s="254"/>
      <c r="MA50" s="254"/>
      <c r="MB50" s="254"/>
      <c r="MC50" s="254"/>
      <c r="MD50" s="255"/>
      <c r="ME50" s="250"/>
      <c r="MF50" s="254"/>
      <c r="MG50" s="254"/>
      <c r="MH50" s="254"/>
      <c r="MI50" s="254"/>
      <c r="MJ50" s="254"/>
      <c r="MK50" s="255"/>
      <c r="ML50" s="250"/>
      <c r="MM50" s="251"/>
      <c r="MN50" s="251"/>
      <c r="MO50" s="251"/>
      <c r="MP50" s="251"/>
      <c r="MQ50" s="251"/>
      <c r="MR50" s="252"/>
      <c r="MS50" s="250"/>
      <c r="MT50" s="251"/>
      <c r="MU50" s="251"/>
      <c r="MV50" s="251"/>
      <c r="MW50" s="251"/>
      <c r="MX50" s="251"/>
      <c r="MY50" s="252"/>
      <c r="MZ50" s="697"/>
      <c r="NA50" s="698"/>
      <c r="NB50" s="698"/>
      <c r="NC50" s="698"/>
      <c r="ND50" s="698"/>
      <c r="NE50" s="698"/>
      <c r="NF50" s="698"/>
      <c r="NG50" s="698"/>
      <c r="NH50" s="698"/>
      <c r="NI50" s="698"/>
      <c r="NJ50" s="698"/>
      <c r="NK50" s="698"/>
      <c r="NL50" s="698"/>
      <c r="NM50" s="698"/>
      <c r="NN50" s="698"/>
      <c r="NO50" s="698"/>
      <c r="NP50" s="698"/>
      <c r="NQ50" s="698"/>
      <c r="NR50" s="698"/>
      <c r="NS50" s="698"/>
      <c r="NT50" s="698"/>
      <c r="NU50" s="698"/>
      <c r="NV50" s="698"/>
      <c r="NW50" s="698"/>
      <c r="NX50" s="698"/>
      <c r="NY50" s="698"/>
      <c r="NZ50" s="698"/>
      <c r="OA50" s="747"/>
      <c r="OB50" s="326"/>
      <c r="OC50" s="464"/>
      <c r="OD50" s="464"/>
      <c r="OE50" s="464"/>
      <c r="OF50" s="464"/>
      <c r="OG50" s="464"/>
      <c r="OH50" s="464"/>
      <c r="OI50" s="464"/>
      <c r="OJ50" s="464"/>
      <c r="OK50" s="465"/>
      <c r="OL50" s="827"/>
      <c r="OM50" s="828"/>
      <c r="ON50" s="828"/>
      <c r="OO50" s="828"/>
      <c r="OP50" s="828"/>
      <c r="OQ50" s="828"/>
      <c r="OR50" s="828"/>
      <c r="OS50" s="828"/>
      <c r="OT50" s="828"/>
      <c r="OU50" s="828"/>
      <c r="OV50" s="828"/>
      <c r="OW50" s="828"/>
      <c r="OX50" s="828"/>
      <c r="OY50" s="828"/>
      <c r="OZ50" s="828"/>
      <c r="PA50" s="828"/>
      <c r="PB50" s="828"/>
      <c r="PC50" s="828"/>
      <c r="PD50" s="828"/>
      <c r="PE50" s="828"/>
      <c r="PF50" s="828"/>
      <c r="PG50" s="829"/>
      <c r="PH50" s="836"/>
      <c r="PI50" s="837"/>
      <c r="PJ50" s="837"/>
      <c r="PK50" s="837"/>
      <c r="PL50" s="837"/>
      <c r="PM50" s="837"/>
      <c r="PN50" s="837"/>
      <c r="PO50" s="837"/>
      <c r="PP50" s="837"/>
      <c r="PQ50" s="837"/>
      <c r="PR50" s="837"/>
      <c r="PS50" s="837"/>
      <c r="PT50" s="837"/>
      <c r="PU50" s="837"/>
      <c r="PV50" s="838"/>
      <c r="PW50" s="250"/>
      <c r="PX50" s="251"/>
      <c r="PY50" s="251"/>
      <c r="PZ50" s="251"/>
      <c r="QA50" s="251"/>
      <c r="QB50" s="251"/>
      <c r="QC50" s="252"/>
      <c r="QD50" s="250"/>
      <c r="QE50" s="254"/>
      <c r="QF50" s="254"/>
      <c r="QG50" s="254"/>
      <c r="QH50" s="254"/>
      <c r="QI50" s="254"/>
      <c r="QJ50" s="255"/>
      <c r="QK50" s="250"/>
      <c r="QL50" s="254"/>
      <c r="QM50" s="254"/>
      <c r="QN50" s="254"/>
      <c r="QO50" s="254"/>
      <c r="QP50" s="254"/>
      <c r="QQ50" s="255"/>
      <c r="QR50" s="250"/>
      <c r="QS50" s="251"/>
      <c r="QT50" s="251"/>
      <c r="QU50" s="251"/>
      <c r="QV50" s="251"/>
      <c r="QW50" s="251"/>
      <c r="QX50" s="252"/>
      <c r="QY50" s="250"/>
      <c r="QZ50" s="251"/>
      <c r="RA50" s="251"/>
      <c r="RB50" s="251"/>
      <c r="RC50" s="251"/>
      <c r="RD50" s="251"/>
      <c r="RE50" s="252"/>
      <c r="RF50" s="697"/>
      <c r="RG50" s="698"/>
      <c r="RH50" s="698"/>
      <c r="RI50" s="698"/>
      <c r="RJ50" s="698"/>
      <c r="RK50" s="698"/>
      <c r="RL50" s="698"/>
      <c r="RM50" s="698"/>
      <c r="RN50" s="698"/>
      <c r="RO50" s="698"/>
      <c r="RP50" s="698"/>
      <c r="RQ50" s="698"/>
      <c r="RR50" s="698"/>
      <c r="RS50" s="698"/>
      <c r="RT50" s="698"/>
      <c r="RU50" s="698"/>
      <c r="RV50" s="698"/>
      <c r="RW50" s="698"/>
      <c r="RX50" s="698"/>
      <c r="RY50" s="698"/>
      <c r="RZ50" s="698"/>
      <c r="SA50" s="698"/>
      <c r="SB50" s="698"/>
      <c r="SC50" s="698"/>
      <c r="SD50" s="698"/>
      <c r="SE50" s="698"/>
      <c r="SF50" s="698"/>
      <c r="SG50" s="747"/>
    </row>
    <row r="51" spans="2:501" ht="6.95" customHeight="1" x14ac:dyDescent="0.15">
      <c r="B51" s="1301"/>
      <c r="C51" s="1302"/>
      <c r="D51" s="1303"/>
      <c r="E51" s="668"/>
      <c r="F51" s="590"/>
      <c r="G51" s="590"/>
      <c r="H51" s="590"/>
      <c r="I51" s="590"/>
      <c r="J51" s="590"/>
      <c r="K51" s="590"/>
      <c r="L51" s="590"/>
      <c r="M51" s="590"/>
      <c r="N51" s="590"/>
      <c r="O51" s="590"/>
      <c r="P51" s="590"/>
      <c r="Q51" s="590"/>
      <c r="R51" s="590"/>
      <c r="S51" s="590"/>
      <c r="T51" s="590"/>
      <c r="U51" s="590"/>
      <c r="V51" s="590"/>
      <c r="W51" s="590"/>
      <c r="X51" s="590"/>
      <c r="Y51" s="590"/>
      <c r="Z51" s="590"/>
      <c r="AA51" s="590"/>
      <c r="AB51" s="590"/>
      <c r="AC51" s="590"/>
      <c r="AD51" s="590"/>
      <c r="AE51" s="590"/>
      <c r="AF51" s="807"/>
      <c r="AG51" s="705"/>
      <c r="AH51" s="706"/>
      <c r="AI51" s="706"/>
      <c r="AJ51" s="706"/>
      <c r="AK51" s="706"/>
      <c r="AL51" s="706"/>
      <c r="AM51" s="706"/>
      <c r="AN51" s="706"/>
      <c r="AO51" s="706"/>
      <c r="AP51" s="706"/>
      <c r="AQ51" s="706"/>
      <c r="AR51" s="706"/>
      <c r="AS51" s="706"/>
      <c r="AT51" s="706"/>
      <c r="AU51" s="706"/>
      <c r="AV51" s="706"/>
      <c r="AW51" s="706"/>
      <c r="AX51" s="713"/>
      <c r="AY51" s="714"/>
      <c r="AZ51" s="714"/>
      <c r="BA51" s="714"/>
      <c r="BB51" s="715"/>
      <c r="BC51" s="721"/>
      <c r="BD51" s="722"/>
      <c r="BE51" s="722"/>
      <c r="BF51" s="722"/>
      <c r="BG51" s="722"/>
      <c r="BH51" s="722"/>
      <c r="BI51" s="722"/>
      <c r="BJ51" s="722"/>
      <c r="BK51" s="722"/>
      <c r="BL51" s="722"/>
      <c r="BM51" s="722"/>
      <c r="BN51" s="722"/>
      <c r="BO51" s="722"/>
      <c r="BP51" s="722"/>
      <c r="BQ51" s="722"/>
      <c r="BR51" s="722"/>
      <c r="BS51" s="722"/>
      <c r="BT51" s="713"/>
      <c r="BU51" s="714"/>
      <c r="BV51" s="714"/>
      <c r="BW51" s="714"/>
      <c r="BX51" s="715"/>
      <c r="BY51" s="250"/>
      <c r="BZ51" s="251"/>
      <c r="CA51" s="251"/>
      <c r="CB51" s="251"/>
      <c r="CC51" s="251"/>
      <c r="CD51" s="251"/>
      <c r="CE51" s="251"/>
      <c r="CF51" s="251"/>
      <c r="CG51" s="251"/>
      <c r="CH51" s="251"/>
      <c r="CI51" s="251"/>
      <c r="CJ51" s="251"/>
      <c r="CK51" s="251"/>
      <c r="CL51" s="251"/>
      <c r="CM51" s="251"/>
      <c r="CN51" s="251"/>
      <c r="CO51" s="251"/>
      <c r="CP51" s="251"/>
      <c r="CQ51" s="251"/>
      <c r="CR51" s="251"/>
      <c r="CS51" s="251"/>
      <c r="CT51" s="252"/>
      <c r="CU51" s="250"/>
      <c r="CV51" s="251"/>
      <c r="CW51" s="251"/>
      <c r="CX51" s="251"/>
      <c r="CY51" s="251"/>
      <c r="CZ51" s="251"/>
      <c r="DA51" s="251"/>
      <c r="DB51" s="251"/>
      <c r="DC51" s="251"/>
      <c r="DD51" s="251"/>
      <c r="DE51" s="251"/>
      <c r="DF51" s="251"/>
      <c r="DG51" s="251"/>
      <c r="DH51" s="251"/>
      <c r="DI51" s="251"/>
      <c r="DJ51" s="251"/>
      <c r="DK51" s="251"/>
      <c r="DL51" s="251"/>
      <c r="DM51" s="251"/>
      <c r="DN51" s="251"/>
      <c r="DO51" s="251"/>
      <c r="DP51" s="252"/>
      <c r="DQ51" s="250"/>
      <c r="DR51" s="251"/>
      <c r="DS51" s="251"/>
      <c r="DT51" s="251"/>
      <c r="DU51" s="251"/>
      <c r="DV51" s="251"/>
      <c r="DW51" s="251"/>
      <c r="DX51" s="251"/>
      <c r="DY51" s="251"/>
      <c r="DZ51" s="251"/>
      <c r="EA51" s="251"/>
      <c r="EB51" s="251"/>
      <c r="EC51" s="251"/>
      <c r="ED51" s="251"/>
      <c r="EE51" s="252"/>
      <c r="EF51" s="250"/>
      <c r="EG51" s="251"/>
      <c r="EH51" s="251"/>
      <c r="EI51" s="251"/>
      <c r="EJ51" s="251"/>
      <c r="EK51" s="251"/>
      <c r="EL51" s="252"/>
      <c r="EM51" s="250"/>
      <c r="EN51" s="254"/>
      <c r="EO51" s="254"/>
      <c r="EP51" s="254"/>
      <c r="EQ51" s="254"/>
      <c r="ER51" s="254"/>
      <c r="ES51" s="255"/>
      <c r="ET51" s="250"/>
      <c r="EU51" s="254"/>
      <c r="EV51" s="254"/>
      <c r="EW51" s="254"/>
      <c r="EX51" s="254"/>
      <c r="EY51" s="254"/>
      <c r="EZ51" s="255"/>
      <c r="FA51" s="250"/>
      <c r="FB51" s="251"/>
      <c r="FC51" s="251"/>
      <c r="FD51" s="251"/>
      <c r="FE51" s="251"/>
      <c r="FF51" s="251"/>
      <c r="FG51" s="252"/>
      <c r="FH51" s="250"/>
      <c r="FI51" s="251"/>
      <c r="FJ51" s="251"/>
      <c r="FK51" s="251"/>
      <c r="FL51" s="251"/>
      <c r="FM51" s="251"/>
      <c r="FN51" s="252"/>
      <c r="FO51" s="748"/>
      <c r="FP51" s="326"/>
      <c r="FQ51" s="464"/>
      <c r="FR51" s="464"/>
      <c r="FS51" s="464"/>
      <c r="FT51" s="464"/>
      <c r="FU51" s="464"/>
      <c r="FV51" s="464"/>
      <c r="FW51" s="464"/>
      <c r="FX51" s="464"/>
      <c r="FY51" s="465"/>
      <c r="FZ51" s="250"/>
      <c r="GA51" s="251"/>
      <c r="GB51" s="251"/>
      <c r="GC51" s="251"/>
      <c r="GD51" s="251"/>
      <c r="GE51" s="251"/>
      <c r="GF51" s="251"/>
      <c r="GG51" s="251"/>
      <c r="GH51" s="251"/>
      <c r="GI51" s="251"/>
      <c r="GJ51" s="251"/>
      <c r="GK51" s="251"/>
      <c r="GL51" s="251"/>
      <c r="GM51" s="251"/>
      <c r="GN51" s="251"/>
      <c r="GO51" s="251"/>
      <c r="GP51" s="251"/>
      <c r="GQ51" s="251"/>
      <c r="GR51" s="251"/>
      <c r="GS51" s="251"/>
      <c r="GT51" s="251"/>
      <c r="GU51" s="252"/>
      <c r="GV51" s="250"/>
      <c r="GW51" s="251"/>
      <c r="GX51" s="251"/>
      <c r="GY51" s="251"/>
      <c r="GZ51" s="251"/>
      <c r="HA51" s="251"/>
      <c r="HB51" s="251"/>
      <c r="HC51" s="251"/>
      <c r="HD51" s="251"/>
      <c r="HE51" s="251"/>
      <c r="HF51" s="251"/>
      <c r="HG51" s="251"/>
      <c r="HH51" s="251"/>
      <c r="HI51" s="251"/>
      <c r="HJ51" s="252"/>
      <c r="HK51" s="250"/>
      <c r="HL51" s="251"/>
      <c r="HM51" s="251"/>
      <c r="HN51" s="251"/>
      <c r="HO51" s="251"/>
      <c r="HP51" s="251"/>
      <c r="HQ51" s="252"/>
      <c r="HR51" s="250"/>
      <c r="HS51" s="254"/>
      <c r="HT51" s="254"/>
      <c r="HU51" s="254"/>
      <c r="HV51" s="254"/>
      <c r="HW51" s="254"/>
      <c r="HX51" s="255"/>
      <c r="HY51" s="250"/>
      <c r="HZ51" s="254"/>
      <c r="IA51" s="254"/>
      <c r="IB51" s="254"/>
      <c r="IC51" s="254"/>
      <c r="ID51" s="254"/>
      <c r="IE51" s="255"/>
      <c r="IF51" s="250"/>
      <c r="IG51" s="251"/>
      <c r="IH51" s="251"/>
      <c r="II51" s="251"/>
      <c r="IJ51" s="251"/>
      <c r="IK51" s="251"/>
      <c r="IL51" s="252"/>
      <c r="IM51" s="250"/>
      <c r="IN51" s="251"/>
      <c r="IO51" s="251"/>
      <c r="IP51" s="251"/>
      <c r="IQ51" s="251"/>
      <c r="IR51" s="251"/>
      <c r="IS51" s="252"/>
      <c r="IT51" s="697"/>
      <c r="IU51" s="698"/>
      <c r="IV51" s="698"/>
      <c r="IW51" s="698"/>
      <c r="IX51" s="698"/>
      <c r="IY51" s="698"/>
      <c r="IZ51" s="698"/>
      <c r="JA51" s="698"/>
      <c r="JB51" s="698"/>
      <c r="JC51" s="698"/>
      <c r="JD51" s="698"/>
      <c r="JE51" s="698"/>
      <c r="JF51" s="698"/>
      <c r="JG51" s="698"/>
      <c r="JH51" s="698"/>
      <c r="JI51" s="698"/>
      <c r="JJ51" s="698"/>
      <c r="JK51" s="698"/>
      <c r="JL51" s="698"/>
      <c r="JM51" s="698"/>
      <c r="JN51" s="698"/>
      <c r="JO51" s="698"/>
      <c r="JP51" s="698"/>
      <c r="JQ51" s="698"/>
      <c r="JR51" s="698"/>
      <c r="JS51" s="698"/>
      <c r="JT51" s="698"/>
      <c r="JU51" s="747"/>
      <c r="JV51" s="326"/>
      <c r="JW51" s="464"/>
      <c r="JX51" s="464"/>
      <c r="JY51" s="464"/>
      <c r="JZ51" s="464"/>
      <c r="KA51" s="464"/>
      <c r="KB51" s="464"/>
      <c r="KC51" s="464"/>
      <c r="KD51" s="464"/>
      <c r="KE51" s="465"/>
      <c r="KF51" s="827"/>
      <c r="KG51" s="828"/>
      <c r="KH51" s="828"/>
      <c r="KI51" s="828"/>
      <c r="KJ51" s="828"/>
      <c r="KK51" s="828"/>
      <c r="KL51" s="828"/>
      <c r="KM51" s="828"/>
      <c r="KN51" s="828"/>
      <c r="KO51" s="828"/>
      <c r="KP51" s="828"/>
      <c r="KQ51" s="828"/>
      <c r="KR51" s="828"/>
      <c r="KS51" s="828"/>
      <c r="KT51" s="828"/>
      <c r="KU51" s="828"/>
      <c r="KV51" s="828"/>
      <c r="KW51" s="828"/>
      <c r="KX51" s="828"/>
      <c r="KY51" s="828"/>
      <c r="KZ51" s="828"/>
      <c r="LA51" s="829"/>
      <c r="LB51" s="836"/>
      <c r="LC51" s="837"/>
      <c r="LD51" s="837"/>
      <c r="LE51" s="837"/>
      <c r="LF51" s="837"/>
      <c r="LG51" s="837"/>
      <c r="LH51" s="837"/>
      <c r="LI51" s="837"/>
      <c r="LJ51" s="837"/>
      <c r="LK51" s="837"/>
      <c r="LL51" s="837"/>
      <c r="LM51" s="837"/>
      <c r="LN51" s="837"/>
      <c r="LO51" s="837"/>
      <c r="LP51" s="838"/>
      <c r="LQ51" s="250"/>
      <c r="LR51" s="251"/>
      <c r="LS51" s="251"/>
      <c r="LT51" s="251"/>
      <c r="LU51" s="251"/>
      <c r="LV51" s="251"/>
      <c r="LW51" s="252"/>
      <c r="LX51" s="250"/>
      <c r="LY51" s="254"/>
      <c r="LZ51" s="254"/>
      <c r="MA51" s="254"/>
      <c r="MB51" s="254"/>
      <c r="MC51" s="254"/>
      <c r="MD51" s="255"/>
      <c r="ME51" s="250"/>
      <c r="MF51" s="254"/>
      <c r="MG51" s="254"/>
      <c r="MH51" s="254"/>
      <c r="MI51" s="254"/>
      <c r="MJ51" s="254"/>
      <c r="MK51" s="255"/>
      <c r="ML51" s="250"/>
      <c r="MM51" s="251"/>
      <c r="MN51" s="251"/>
      <c r="MO51" s="251"/>
      <c r="MP51" s="251"/>
      <c r="MQ51" s="251"/>
      <c r="MR51" s="252"/>
      <c r="MS51" s="250"/>
      <c r="MT51" s="251"/>
      <c r="MU51" s="251"/>
      <c r="MV51" s="251"/>
      <c r="MW51" s="251"/>
      <c r="MX51" s="251"/>
      <c r="MY51" s="252"/>
      <c r="MZ51" s="697"/>
      <c r="NA51" s="698"/>
      <c r="NB51" s="698"/>
      <c r="NC51" s="698"/>
      <c r="ND51" s="698"/>
      <c r="NE51" s="698"/>
      <c r="NF51" s="698"/>
      <c r="NG51" s="698"/>
      <c r="NH51" s="698"/>
      <c r="NI51" s="698"/>
      <c r="NJ51" s="698"/>
      <c r="NK51" s="698"/>
      <c r="NL51" s="698"/>
      <c r="NM51" s="698"/>
      <c r="NN51" s="698"/>
      <c r="NO51" s="698"/>
      <c r="NP51" s="698"/>
      <c r="NQ51" s="698"/>
      <c r="NR51" s="698"/>
      <c r="NS51" s="698"/>
      <c r="NT51" s="698"/>
      <c r="NU51" s="698"/>
      <c r="NV51" s="698"/>
      <c r="NW51" s="698"/>
      <c r="NX51" s="698"/>
      <c r="NY51" s="698"/>
      <c r="NZ51" s="698"/>
      <c r="OA51" s="747"/>
      <c r="OB51" s="326"/>
      <c r="OC51" s="464"/>
      <c r="OD51" s="464"/>
      <c r="OE51" s="464"/>
      <c r="OF51" s="464"/>
      <c r="OG51" s="464"/>
      <c r="OH51" s="464"/>
      <c r="OI51" s="464"/>
      <c r="OJ51" s="464"/>
      <c r="OK51" s="465"/>
      <c r="OL51" s="827"/>
      <c r="OM51" s="828"/>
      <c r="ON51" s="828"/>
      <c r="OO51" s="828"/>
      <c r="OP51" s="828"/>
      <c r="OQ51" s="828"/>
      <c r="OR51" s="828"/>
      <c r="OS51" s="828"/>
      <c r="OT51" s="828"/>
      <c r="OU51" s="828"/>
      <c r="OV51" s="828"/>
      <c r="OW51" s="828"/>
      <c r="OX51" s="828"/>
      <c r="OY51" s="828"/>
      <c r="OZ51" s="828"/>
      <c r="PA51" s="828"/>
      <c r="PB51" s="828"/>
      <c r="PC51" s="828"/>
      <c r="PD51" s="828"/>
      <c r="PE51" s="828"/>
      <c r="PF51" s="828"/>
      <c r="PG51" s="829"/>
      <c r="PH51" s="836"/>
      <c r="PI51" s="837"/>
      <c r="PJ51" s="837"/>
      <c r="PK51" s="837"/>
      <c r="PL51" s="837"/>
      <c r="PM51" s="837"/>
      <c r="PN51" s="837"/>
      <c r="PO51" s="837"/>
      <c r="PP51" s="837"/>
      <c r="PQ51" s="837"/>
      <c r="PR51" s="837"/>
      <c r="PS51" s="837"/>
      <c r="PT51" s="837"/>
      <c r="PU51" s="837"/>
      <c r="PV51" s="838"/>
      <c r="PW51" s="250"/>
      <c r="PX51" s="251"/>
      <c r="PY51" s="251"/>
      <c r="PZ51" s="251"/>
      <c r="QA51" s="251"/>
      <c r="QB51" s="251"/>
      <c r="QC51" s="252"/>
      <c r="QD51" s="250"/>
      <c r="QE51" s="254"/>
      <c r="QF51" s="254"/>
      <c r="QG51" s="254"/>
      <c r="QH51" s="254"/>
      <c r="QI51" s="254"/>
      <c r="QJ51" s="255"/>
      <c r="QK51" s="250"/>
      <c r="QL51" s="254"/>
      <c r="QM51" s="254"/>
      <c r="QN51" s="254"/>
      <c r="QO51" s="254"/>
      <c r="QP51" s="254"/>
      <c r="QQ51" s="255"/>
      <c r="QR51" s="250"/>
      <c r="QS51" s="251"/>
      <c r="QT51" s="251"/>
      <c r="QU51" s="251"/>
      <c r="QV51" s="251"/>
      <c r="QW51" s="251"/>
      <c r="QX51" s="252"/>
      <c r="QY51" s="250"/>
      <c r="QZ51" s="251"/>
      <c r="RA51" s="251"/>
      <c r="RB51" s="251"/>
      <c r="RC51" s="251"/>
      <c r="RD51" s="251"/>
      <c r="RE51" s="252"/>
      <c r="RF51" s="697"/>
      <c r="RG51" s="698"/>
      <c r="RH51" s="698"/>
      <c r="RI51" s="698"/>
      <c r="RJ51" s="698"/>
      <c r="RK51" s="698"/>
      <c r="RL51" s="698"/>
      <c r="RM51" s="698"/>
      <c r="RN51" s="698"/>
      <c r="RO51" s="698"/>
      <c r="RP51" s="698"/>
      <c r="RQ51" s="698"/>
      <c r="RR51" s="698"/>
      <c r="RS51" s="698"/>
      <c r="RT51" s="698"/>
      <c r="RU51" s="698"/>
      <c r="RV51" s="698"/>
      <c r="RW51" s="698"/>
      <c r="RX51" s="698"/>
      <c r="RY51" s="698"/>
      <c r="RZ51" s="698"/>
      <c r="SA51" s="698"/>
      <c r="SB51" s="698"/>
      <c r="SC51" s="698"/>
      <c r="SD51" s="698"/>
      <c r="SE51" s="698"/>
      <c r="SF51" s="698"/>
      <c r="SG51" s="747"/>
    </row>
    <row r="52" spans="2:501" ht="6.95" customHeight="1" x14ac:dyDescent="0.15">
      <c r="B52" s="1301"/>
      <c r="C52" s="1302"/>
      <c r="D52" s="1303"/>
      <c r="E52" s="668"/>
      <c r="F52" s="590"/>
      <c r="G52" s="590"/>
      <c r="H52" s="590"/>
      <c r="I52" s="590"/>
      <c r="J52" s="590"/>
      <c r="K52" s="590"/>
      <c r="L52" s="590"/>
      <c r="M52" s="590"/>
      <c r="N52" s="590"/>
      <c r="O52" s="590"/>
      <c r="P52" s="590"/>
      <c r="Q52" s="590"/>
      <c r="R52" s="590"/>
      <c r="S52" s="590"/>
      <c r="T52" s="590"/>
      <c r="U52" s="590"/>
      <c r="V52" s="590"/>
      <c r="W52" s="590"/>
      <c r="X52" s="590"/>
      <c r="Y52" s="590"/>
      <c r="Z52" s="590"/>
      <c r="AA52" s="590"/>
      <c r="AB52" s="590"/>
      <c r="AC52" s="590"/>
      <c r="AD52" s="590"/>
      <c r="AE52" s="590"/>
      <c r="AF52" s="807"/>
      <c r="AG52" s="705"/>
      <c r="AH52" s="706"/>
      <c r="AI52" s="706"/>
      <c r="AJ52" s="706"/>
      <c r="AK52" s="706"/>
      <c r="AL52" s="706"/>
      <c r="AM52" s="706"/>
      <c r="AN52" s="706"/>
      <c r="AO52" s="706"/>
      <c r="AP52" s="706"/>
      <c r="AQ52" s="706"/>
      <c r="AR52" s="706"/>
      <c r="AS52" s="706"/>
      <c r="AT52" s="706"/>
      <c r="AU52" s="706"/>
      <c r="AV52" s="706"/>
      <c r="AW52" s="706"/>
      <c r="AX52" s="713"/>
      <c r="AY52" s="714"/>
      <c r="AZ52" s="714"/>
      <c r="BA52" s="714"/>
      <c r="BB52" s="715"/>
      <c r="BC52" s="721"/>
      <c r="BD52" s="722"/>
      <c r="BE52" s="722"/>
      <c r="BF52" s="722"/>
      <c r="BG52" s="722"/>
      <c r="BH52" s="722"/>
      <c r="BI52" s="722"/>
      <c r="BJ52" s="722"/>
      <c r="BK52" s="722"/>
      <c r="BL52" s="722"/>
      <c r="BM52" s="722"/>
      <c r="BN52" s="722"/>
      <c r="BO52" s="722"/>
      <c r="BP52" s="722"/>
      <c r="BQ52" s="722"/>
      <c r="BR52" s="722"/>
      <c r="BS52" s="722"/>
      <c r="BT52" s="713"/>
      <c r="BU52" s="714"/>
      <c r="BV52" s="714"/>
      <c r="BW52" s="714"/>
      <c r="BX52" s="715"/>
      <c r="BY52" s="250"/>
      <c r="BZ52" s="251"/>
      <c r="CA52" s="251"/>
      <c r="CB52" s="251"/>
      <c r="CC52" s="251"/>
      <c r="CD52" s="251"/>
      <c r="CE52" s="251"/>
      <c r="CF52" s="251"/>
      <c r="CG52" s="251"/>
      <c r="CH52" s="251"/>
      <c r="CI52" s="251"/>
      <c r="CJ52" s="251"/>
      <c r="CK52" s="251"/>
      <c r="CL52" s="251"/>
      <c r="CM52" s="251"/>
      <c r="CN52" s="251"/>
      <c r="CO52" s="251"/>
      <c r="CP52" s="251"/>
      <c r="CQ52" s="251"/>
      <c r="CR52" s="251"/>
      <c r="CS52" s="251"/>
      <c r="CT52" s="252"/>
      <c r="CU52" s="250"/>
      <c r="CV52" s="251"/>
      <c r="CW52" s="251"/>
      <c r="CX52" s="251"/>
      <c r="CY52" s="251"/>
      <c r="CZ52" s="251"/>
      <c r="DA52" s="251"/>
      <c r="DB52" s="251"/>
      <c r="DC52" s="251"/>
      <c r="DD52" s="251"/>
      <c r="DE52" s="251"/>
      <c r="DF52" s="251"/>
      <c r="DG52" s="251"/>
      <c r="DH52" s="251"/>
      <c r="DI52" s="251"/>
      <c r="DJ52" s="251"/>
      <c r="DK52" s="251"/>
      <c r="DL52" s="251"/>
      <c r="DM52" s="251"/>
      <c r="DN52" s="251"/>
      <c r="DO52" s="251"/>
      <c r="DP52" s="252"/>
      <c r="DQ52" s="250"/>
      <c r="DR52" s="251"/>
      <c r="DS52" s="251"/>
      <c r="DT52" s="251"/>
      <c r="DU52" s="251"/>
      <c r="DV52" s="251"/>
      <c r="DW52" s="251"/>
      <c r="DX52" s="251"/>
      <c r="DY52" s="251"/>
      <c r="DZ52" s="251"/>
      <c r="EA52" s="251"/>
      <c r="EB52" s="251"/>
      <c r="EC52" s="251"/>
      <c r="ED52" s="251"/>
      <c r="EE52" s="252"/>
      <c r="EF52" s="250"/>
      <c r="EG52" s="251"/>
      <c r="EH52" s="251"/>
      <c r="EI52" s="251"/>
      <c r="EJ52" s="251"/>
      <c r="EK52" s="251"/>
      <c r="EL52" s="252"/>
      <c r="EM52" s="250"/>
      <c r="EN52" s="254"/>
      <c r="EO52" s="254"/>
      <c r="EP52" s="254"/>
      <c r="EQ52" s="254"/>
      <c r="ER52" s="254"/>
      <c r="ES52" s="255"/>
      <c r="ET52" s="250"/>
      <c r="EU52" s="254"/>
      <c r="EV52" s="254"/>
      <c r="EW52" s="254"/>
      <c r="EX52" s="254"/>
      <c r="EY52" s="254"/>
      <c r="EZ52" s="255"/>
      <c r="FA52" s="250"/>
      <c r="FB52" s="251"/>
      <c r="FC52" s="251"/>
      <c r="FD52" s="251"/>
      <c r="FE52" s="251"/>
      <c r="FF52" s="251"/>
      <c r="FG52" s="252"/>
      <c r="FH52" s="250"/>
      <c r="FI52" s="251"/>
      <c r="FJ52" s="251"/>
      <c r="FK52" s="251"/>
      <c r="FL52" s="251"/>
      <c r="FM52" s="251"/>
      <c r="FN52" s="252"/>
      <c r="FO52" s="748"/>
      <c r="FP52" s="326"/>
      <c r="FQ52" s="464"/>
      <c r="FR52" s="464"/>
      <c r="FS52" s="464"/>
      <c r="FT52" s="464"/>
      <c r="FU52" s="464"/>
      <c r="FV52" s="464"/>
      <c r="FW52" s="464"/>
      <c r="FX52" s="464"/>
      <c r="FY52" s="465"/>
      <c r="FZ52" s="250"/>
      <c r="GA52" s="251"/>
      <c r="GB52" s="251"/>
      <c r="GC52" s="251"/>
      <c r="GD52" s="251"/>
      <c r="GE52" s="251"/>
      <c r="GF52" s="251"/>
      <c r="GG52" s="251"/>
      <c r="GH52" s="251"/>
      <c r="GI52" s="251"/>
      <c r="GJ52" s="251"/>
      <c r="GK52" s="251"/>
      <c r="GL52" s="251"/>
      <c r="GM52" s="251"/>
      <c r="GN52" s="251"/>
      <c r="GO52" s="251"/>
      <c r="GP52" s="251"/>
      <c r="GQ52" s="251"/>
      <c r="GR52" s="251"/>
      <c r="GS52" s="251"/>
      <c r="GT52" s="251"/>
      <c r="GU52" s="252"/>
      <c r="GV52" s="250"/>
      <c r="GW52" s="251"/>
      <c r="GX52" s="251"/>
      <c r="GY52" s="251"/>
      <c r="GZ52" s="251"/>
      <c r="HA52" s="251"/>
      <c r="HB52" s="251"/>
      <c r="HC52" s="251"/>
      <c r="HD52" s="251"/>
      <c r="HE52" s="251"/>
      <c r="HF52" s="251"/>
      <c r="HG52" s="251"/>
      <c r="HH52" s="251"/>
      <c r="HI52" s="251"/>
      <c r="HJ52" s="252"/>
      <c r="HK52" s="250"/>
      <c r="HL52" s="251"/>
      <c r="HM52" s="251"/>
      <c r="HN52" s="251"/>
      <c r="HO52" s="251"/>
      <c r="HP52" s="251"/>
      <c r="HQ52" s="252"/>
      <c r="HR52" s="250"/>
      <c r="HS52" s="254"/>
      <c r="HT52" s="254"/>
      <c r="HU52" s="254"/>
      <c r="HV52" s="254"/>
      <c r="HW52" s="254"/>
      <c r="HX52" s="255"/>
      <c r="HY52" s="250"/>
      <c r="HZ52" s="254"/>
      <c r="IA52" s="254"/>
      <c r="IB52" s="254"/>
      <c r="IC52" s="254"/>
      <c r="ID52" s="254"/>
      <c r="IE52" s="255"/>
      <c r="IF52" s="250"/>
      <c r="IG52" s="251"/>
      <c r="IH52" s="251"/>
      <c r="II52" s="251"/>
      <c r="IJ52" s="251"/>
      <c r="IK52" s="251"/>
      <c r="IL52" s="252"/>
      <c r="IM52" s="250"/>
      <c r="IN52" s="251"/>
      <c r="IO52" s="251"/>
      <c r="IP52" s="251"/>
      <c r="IQ52" s="251"/>
      <c r="IR52" s="251"/>
      <c r="IS52" s="252"/>
      <c r="IT52" s="697"/>
      <c r="IU52" s="698"/>
      <c r="IV52" s="698"/>
      <c r="IW52" s="698"/>
      <c r="IX52" s="698"/>
      <c r="IY52" s="698"/>
      <c r="IZ52" s="698"/>
      <c r="JA52" s="698"/>
      <c r="JB52" s="698"/>
      <c r="JC52" s="698"/>
      <c r="JD52" s="698"/>
      <c r="JE52" s="698"/>
      <c r="JF52" s="698"/>
      <c r="JG52" s="698"/>
      <c r="JH52" s="698"/>
      <c r="JI52" s="698"/>
      <c r="JJ52" s="698"/>
      <c r="JK52" s="698"/>
      <c r="JL52" s="698"/>
      <c r="JM52" s="698"/>
      <c r="JN52" s="698"/>
      <c r="JO52" s="698"/>
      <c r="JP52" s="698"/>
      <c r="JQ52" s="698"/>
      <c r="JR52" s="698"/>
      <c r="JS52" s="698"/>
      <c r="JT52" s="698"/>
      <c r="JU52" s="747"/>
      <c r="JV52" s="326"/>
      <c r="JW52" s="464"/>
      <c r="JX52" s="464"/>
      <c r="JY52" s="464"/>
      <c r="JZ52" s="464"/>
      <c r="KA52" s="464"/>
      <c r="KB52" s="464"/>
      <c r="KC52" s="464"/>
      <c r="KD52" s="464"/>
      <c r="KE52" s="465"/>
      <c r="KF52" s="827"/>
      <c r="KG52" s="828"/>
      <c r="KH52" s="828"/>
      <c r="KI52" s="828"/>
      <c r="KJ52" s="828"/>
      <c r="KK52" s="828"/>
      <c r="KL52" s="828"/>
      <c r="KM52" s="828"/>
      <c r="KN52" s="828"/>
      <c r="KO52" s="828"/>
      <c r="KP52" s="828"/>
      <c r="KQ52" s="828"/>
      <c r="KR52" s="828"/>
      <c r="KS52" s="828"/>
      <c r="KT52" s="828"/>
      <c r="KU52" s="828"/>
      <c r="KV52" s="828"/>
      <c r="KW52" s="828"/>
      <c r="KX52" s="828"/>
      <c r="KY52" s="828"/>
      <c r="KZ52" s="828"/>
      <c r="LA52" s="829"/>
      <c r="LB52" s="836"/>
      <c r="LC52" s="837"/>
      <c r="LD52" s="837"/>
      <c r="LE52" s="837"/>
      <c r="LF52" s="837"/>
      <c r="LG52" s="837"/>
      <c r="LH52" s="837"/>
      <c r="LI52" s="837"/>
      <c r="LJ52" s="837"/>
      <c r="LK52" s="837"/>
      <c r="LL52" s="837"/>
      <c r="LM52" s="837"/>
      <c r="LN52" s="837"/>
      <c r="LO52" s="837"/>
      <c r="LP52" s="838"/>
      <c r="LQ52" s="250"/>
      <c r="LR52" s="251"/>
      <c r="LS52" s="251"/>
      <c r="LT52" s="251"/>
      <c r="LU52" s="251"/>
      <c r="LV52" s="251"/>
      <c r="LW52" s="252"/>
      <c r="LX52" s="250"/>
      <c r="LY52" s="254"/>
      <c r="LZ52" s="254"/>
      <c r="MA52" s="254"/>
      <c r="MB52" s="254"/>
      <c r="MC52" s="254"/>
      <c r="MD52" s="255"/>
      <c r="ME52" s="250"/>
      <c r="MF52" s="254"/>
      <c r="MG52" s="254"/>
      <c r="MH52" s="254"/>
      <c r="MI52" s="254"/>
      <c r="MJ52" s="254"/>
      <c r="MK52" s="255"/>
      <c r="ML52" s="250"/>
      <c r="MM52" s="251"/>
      <c r="MN52" s="251"/>
      <c r="MO52" s="251"/>
      <c r="MP52" s="251"/>
      <c r="MQ52" s="251"/>
      <c r="MR52" s="252"/>
      <c r="MS52" s="250"/>
      <c r="MT52" s="251"/>
      <c r="MU52" s="251"/>
      <c r="MV52" s="251"/>
      <c r="MW52" s="251"/>
      <c r="MX52" s="251"/>
      <c r="MY52" s="252"/>
      <c r="MZ52" s="697"/>
      <c r="NA52" s="698"/>
      <c r="NB52" s="698"/>
      <c r="NC52" s="698"/>
      <c r="ND52" s="698"/>
      <c r="NE52" s="698"/>
      <c r="NF52" s="698"/>
      <c r="NG52" s="698"/>
      <c r="NH52" s="698"/>
      <c r="NI52" s="698"/>
      <c r="NJ52" s="698"/>
      <c r="NK52" s="698"/>
      <c r="NL52" s="698"/>
      <c r="NM52" s="698"/>
      <c r="NN52" s="698"/>
      <c r="NO52" s="698"/>
      <c r="NP52" s="698"/>
      <c r="NQ52" s="698"/>
      <c r="NR52" s="698"/>
      <c r="NS52" s="698"/>
      <c r="NT52" s="698"/>
      <c r="NU52" s="698"/>
      <c r="NV52" s="698"/>
      <c r="NW52" s="698"/>
      <c r="NX52" s="698"/>
      <c r="NY52" s="698"/>
      <c r="NZ52" s="698"/>
      <c r="OA52" s="747"/>
      <c r="OB52" s="326"/>
      <c r="OC52" s="464"/>
      <c r="OD52" s="464"/>
      <c r="OE52" s="464"/>
      <c r="OF52" s="464"/>
      <c r="OG52" s="464"/>
      <c r="OH52" s="464"/>
      <c r="OI52" s="464"/>
      <c r="OJ52" s="464"/>
      <c r="OK52" s="465"/>
      <c r="OL52" s="827"/>
      <c r="OM52" s="828"/>
      <c r="ON52" s="828"/>
      <c r="OO52" s="828"/>
      <c r="OP52" s="828"/>
      <c r="OQ52" s="828"/>
      <c r="OR52" s="828"/>
      <c r="OS52" s="828"/>
      <c r="OT52" s="828"/>
      <c r="OU52" s="828"/>
      <c r="OV52" s="828"/>
      <c r="OW52" s="828"/>
      <c r="OX52" s="828"/>
      <c r="OY52" s="828"/>
      <c r="OZ52" s="828"/>
      <c r="PA52" s="828"/>
      <c r="PB52" s="828"/>
      <c r="PC52" s="828"/>
      <c r="PD52" s="828"/>
      <c r="PE52" s="828"/>
      <c r="PF52" s="828"/>
      <c r="PG52" s="829"/>
      <c r="PH52" s="836"/>
      <c r="PI52" s="837"/>
      <c r="PJ52" s="837"/>
      <c r="PK52" s="837"/>
      <c r="PL52" s="837"/>
      <c r="PM52" s="837"/>
      <c r="PN52" s="837"/>
      <c r="PO52" s="837"/>
      <c r="PP52" s="837"/>
      <c r="PQ52" s="837"/>
      <c r="PR52" s="837"/>
      <c r="PS52" s="837"/>
      <c r="PT52" s="837"/>
      <c r="PU52" s="837"/>
      <c r="PV52" s="838"/>
      <c r="PW52" s="250"/>
      <c r="PX52" s="251"/>
      <c r="PY52" s="251"/>
      <c r="PZ52" s="251"/>
      <c r="QA52" s="251"/>
      <c r="QB52" s="251"/>
      <c r="QC52" s="252"/>
      <c r="QD52" s="250"/>
      <c r="QE52" s="254"/>
      <c r="QF52" s="254"/>
      <c r="QG52" s="254"/>
      <c r="QH52" s="254"/>
      <c r="QI52" s="254"/>
      <c r="QJ52" s="255"/>
      <c r="QK52" s="250"/>
      <c r="QL52" s="254"/>
      <c r="QM52" s="254"/>
      <c r="QN52" s="254"/>
      <c r="QO52" s="254"/>
      <c r="QP52" s="254"/>
      <c r="QQ52" s="255"/>
      <c r="QR52" s="250"/>
      <c r="QS52" s="251"/>
      <c r="QT52" s="251"/>
      <c r="QU52" s="251"/>
      <c r="QV52" s="251"/>
      <c r="QW52" s="251"/>
      <c r="QX52" s="252"/>
      <c r="QY52" s="250"/>
      <c r="QZ52" s="251"/>
      <c r="RA52" s="251"/>
      <c r="RB52" s="251"/>
      <c r="RC52" s="251"/>
      <c r="RD52" s="251"/>
      <c r="RE52" s="252"/>
      <c r="RF52" s="697"/>
      <c r="RG52" s="698"/>
      <c r="RH52" s="698"/>
      <c r="RI52" s="698"/>
      <c r="RJ52" s="698"/>
      <c r="RK52" s="698"/>
      <c r="RL52" s="698"/>
      <c r="RM52" s="698"/>
      <c r="RN52" s="698"/>
      <c r="RO52" s="698"/>
      <c r="RP52" s="698"/>
      <c r="RQ52" s="698"/>
      <c r="RR52" s="698"/>
      <c r="RS52" s="698"/>
      <c r="RT52" s="698"/>
      <c r="RU52" s="698"/>
      <c r="RV52" s="698"/>
      <c r="RW52" s="698"/>
      <c r="RX52" s="698"/>
      <c r="RY52" s="698"/>
      <c r="RZ52" s="698"/>
      <c r="SA52" s="698"/>
      <c r="SB52" s="698"/>
      <c r="SC52" s="698"/>
      <c r="SD52" s="698"/>
      <c r="SE52" s="698"/>
      <c r="SF52" s="698"/>
      <c r="SG52" s="747"/>
    </row>
    <row r="53" spans="2:501" ht="6.95" customHeight="1" x14ac:dyDescent="0.15">
      <c r="B53" s="1301"/>
      <c r="C53" s="1302"/>
      <c r="D53" s="1303"/>
      <c r="E53" s="668"/>
      <c r="F53" s="590"/>
      <c r="G53" s="590"/>
      <c r="H53" s="590"/>
      <c r="I53" s="590"/>
      <c r="J53" s="590"/>
      <c r="K53" s="590"/>
      <c r="L53" s="590"/>
      <c r="M53" s="590"/>
      <c r="N53" s="590"/>
      <c r="O53" s="590"/>
      <c r="P53" s="590"/>
      <c r="Q53" s="590"/>
      <c r="R53" s="590"/>
      <c r="S53" s="590"/>
      <c r="T53" s="590"/>
      <c r="U53" s="590"/>
      <c r="V53" s="590"/>
      <c r="W53" s="590"/>
      <c r="X53" s="590"/>
      <c r="Y53" s="590"/>
      <c r="Z53" s="590"/>
      <c r="AA53" s="590"/>
      <c r="AB53" s="590"/>
      <c r="AC53" s="590"/>
      <c r="AD53" s="590"/>
      <c r="AE53" s="590"/>
      <c r="AF53" s="807"/>
      <c r="AG53" s="707"/>
      <c r="AH53" s="706"/>
      <c r="AI53" s="706"/>
      <c r="AJ53" s="706"/>
      <c r="AK53" s="706"/>
      <c r="AL53" s="706"/>
      <c r="AM53" s="706"/>
      <c r="AN53" s="706"/>
      <c r="AO53" s="706"/>
      <c r="AP53" s="706"/>
      <c r="AQ53" s="706"/>
      <c r="AR53" s="706"/>
      <c r="AS53" s="706"/>
      <c r="AT53" s="706"/>
      <c r="AU53" s="706"/>
      <c r="AV53" s="706"/>
      <c r="AW53" s="706"/>
      <c r="AX53" s="714"/>
      <c r="AY53" s="714"/>
      <c r="AZ53" s="714"/>
      <c r="BA53" s="714"/>
      <c r="BB53" s="715"/>
      <c r="BC53" s="723"/>
      <c r="BD53" s="722"/>
      <c r="BE53" s="722"/>
      <c r="BF53" s="722"/>
      <c r="BG53" s="722"/>
      <c r="BH53" s="722"/>
      <c r="BI53" s="722"/>
      <c r="BJ53" s="722"/>
      <c r="BK53" s="722"/>
      <c r="BL53" s="722"/>
      <c r="BM53" s="722"/>
      <c r="BN53" s="722"/>
      <c r="BO53" s="722"/>
      <c r="BP53" s="722"/>
      <c r="BQ53" s="722"/>
      <c r="BR53" s="722"/>
      <c r="BS53" s="722"/>
      <c r="BT53" s="714"/>
      <c r="BU53" s="714"/>
      <c r="BV53" s="714"/>
      <c r="BW53" s="714"/>
      <c r="BX53" s="715"/>
      <c r="BY53" s="253"/>
      <c r="BZ53" s="254"/>
      <c r="CA53" s="254"/>
      <c r="CB53" s="254"/>
      <c r="CC53" s="254"/>
      <c r="CD53" s="254"/>
      <c r="CE53" s="254"/>
      <c r="CF53" s="254"/>
      <c r="CG53" s="254"/>
      <c r="CH53" s="254"/>
      <c r="CI53" s="254"/>
      <c r="CJ53" s="254"/>
      <c r="CK53" s="254"/>
      <c r="CL53" s="254"/>
      <c r="CM53" s="254"/>
      <c r="CN53" s="254"/>
      <c r="CO53" s="254"/>
      <c r="CP53" s="254"/>
      <c r="CQ53" s="254"/>
      <c r="CR53" s="254"/>
      <c r="CS53" s="254"/>
      <c r="CT53" s="255"/>
      <c r="CU53" s="253"/>
      <c r="CV53" s="254"/>
      <c r="CW53" s="254"/>
      <c r="CX53" s="254"/>
      <c r="CY53" s="254"/>
      <c r="CZ53" s="254"/>
      <c r="DA53" s="254"/>
      <c r="DB53" s="254"/>
      <c r="DC53" s="254"/>
      <c r="DD53" s="254"/>
      <c r="DE53" s="254"/>
      <c r="DF53" s="254"/>
      <c r="DG53" s="254"/>
      <c r="DH53" s="254"/>
      <c r="DI53" s="254"/>
      <c r="DJ53" s="254"/>
      <c r="DK53" s="254"/>
      <c r="DL53" s="254"/>
      <c r="DM53" s="254"/>
      <c r="DN53" s="254"/>
      <c r="DO53" s="254"/>
      <c r="DP53" s="255"/>
      <c r="DQ53" s="253"/>
      <c r="DR53" s="254"/>
      <c r="DS53" s="254"/>
      <c r="DT53" s="254"/>
      <c r="DU53" s="254"/>
      <c r="DV53" s="254"/>
      <c r="DW53" s="254"/>
      <c r="DX53" s="254"/>
      <c r="DY53" s="254"/>
      <c r="DZ53" s="254"/>
      <c r="EA53" s="254"/>
      <c r="EB53" s="254"/>
      <c r="EC53" s="254"/>
      <c r="ED53" s="254"/>
      <c r="EE53" s="255"/>
      <c r="EF53" s="253"/>
      <c r="EG53" s="254"/>
      <c r="EH53" s="254"/>
      <c r="EI53" s="254"/>
      <c r="EJ53" s="254"/>
      <c r="EK53" s="254"/>
      <c r="EL53" s="255"/>
      <c r="EM53" s="253"/>
      <c r="EN53" s="254"/>
      <c r="EO53" s="254"/>
      <c r="EP53" s="254"/>
      <c r="EQ53" s="254"/>
      <c r="ER53" s="254"/>
      <c r="ES53" s="255"/>
      <c r="ET53" s="253"/>
      <c r="EU53" s="254"/>
      <c r="EV53" s="254"/>
      <c r="EW53" s="254"/>
      <c r="EX53" s="254"/>
      <c r="EY53" s="254"/>
      <c r="EZ53" s="255"/>
      <c r="FA53" s="253"/>
      <c r="FB53" s="254"/>
      <c r="FC53" s="254"/>
      <c r="FD53" s="254"/>
      <c r="FE53" s="254"/>
      <c r="FF53" s="254"/>
      <c r="FG53" s="255"/>
      <c r="FH53" s="253"/>
      <c r="FI53" s="254"/>
      <c r="FJ53" s="254"/>
      <c r="FK53" s="254"/>
      <c r="FL53" s="254"/>
      <c r="FM53" s="254"/>
      <c r="FN53" s="255"/>
      <c r="FO53" s="748"/>
      <c r="FP53" s="326"/>
      <c r="FQ53" s="464"/>
      <c r="FR53" s="464"/>
      <c r="FS53" s="464"/>
      <c r="FT53" s="464"/>
      <c r="FU53" s="464"/>
      <c r="FV53" s="464"/>
      <c r="FW53" s="464"/>
      <c r="FX53" s="464"/>
      <c r="FY53" s="465"/>
      <c r="FZ53" s="253"/>
      <c r="GA53" s="254"/>
      <c r="GB53" s="254"/>
      <c r="GC53" s="254"/>
      <c r="GD53" s="254"/>
      <c r="GE53" s="254"/>
      <c r="GF53" s="254"/>
      <c r="GG53" s="254"/>
      <c r="GH53" s="254"/>
      <c r="GI53" s="254"/>
      <c r="GJ53" s="254"/>
      <c r="GK53" s="254"/>
      <c r="GL53" s="254"/>
      <c r="GM53" s="254"/>
      <c r="GN53" s="254"/>
      <c r="GO53" s="254"/>
      <c r="GP53" s="254"/>
      <c r="GQ53" s="254"/>
      <c r="GR53" s="254"/>
      <c r="GS53" s="254"/>
      <c r="GT53" s="254"/>
      <c r="GU53" s="255"/>
      <c r="GV53" s="253"/>
      <c r="GW53" s="254"/>
      <c r="GX53" s="254"/>
      <c r="GY53" s="254"/>
      <c r="GZ53" s="254"/>
      <c r="HA53" s="254"/>
      <c r="HB53" s="254"/>
      <c r="HC53" s="254"/>
      <c r="HD53" s="254"/>
      <c r="HE53" s="254"/>
      <c r="HF53" s="254"/>
      <c r="HG53" s="254"/>
      <c r="HH53" s="254"/>
      <c r="HI53" s="254"/>
      <c r="HJ53" s="255"/>
      <c r="HK53" s="253"/>
      <c r="HL53" s="254"/>
      <c r="HM53" s="254"/>
      <c r="HN53" s="254"/>
      <c r="HO53" s="254"/>
      <c r="HP53" s="254"/>
      <c r="HQ53" s="255"/>
      <c r="HR53" s="253"/>
      <c r="HS53" s="254"/>
      <c r="HT53" s="254"/>
      <c r="HU53" s="254"/>
      <c r="HV53" s="254"/>
      <c r="HW53" s="254"/>
      <c r="HX53" s="255"/>
      <c r="HY53" s="253"/>
      <c r="HZ53" s="254"/>
      <c r="IA53" s="254"/>
      <c r="IB53" s="254"/>
      <c r="IC53" s="254"/>
      <c r="ID53" s="254"/>
      <c r="IE53" s="255"/>
      <c r="IF53" s="253"/>
      <c r="IG53" s="254"/>
      <c r="IH53" s="254"/>
      <c r="II53" s="254"/>
      <c r="IJ53" s="254"/>
      <c r="IK53" s="254"/>
      <c r="IL53" s="255"/>
      <c r="IM53" s="253"/>
      <c r="IN53" s="254"/>
      <c r="IO53" s="254"/>
      <c r="IP53" s="254"/>
      <c r="IQ53" s="254"/>
      <c r="IR53" s="254"/>
      <c r="IS53" s="255"/>
      <c r="IT53" s="697"/>
      <c r="IU53" s="698"/>
      <c r="IV53" s="698"/>
      <c r="IW53" s="698"/>
      <c r="IX53" s="698"/>
      <c r="IY53" s="698"/>
      <c r="IZ53" s="698"/>
      <c r="JA53" s="698"/>
      <c r="JB53" s="698"/>
      <c r="JC53" s="698"/>
      <c r="JD53" s="698"/>
      <c r="JE53" s="698"/>
      <c r="JF53" s="698"/>
      <c r="JG53" s="698"/>
      <c r="JH53" s="698"/>
      <c r="JI53" s="698"/>
      <c r="JJ53" s="698"/>
      <c r="JK53" s="698"/>
      <c r="JL53" s="698"/>
      <c r="JM53" s="698"/>
      <c r="JN53" s="698"/>
      <c r="JO53" s="698"/>
      <c r="JP53" s="698"/>
      <c r="JQ53" s="698"/>
      <c r="JR53" s="698"/>
      <c r="JS53" s="698"/>
      <c r="JT53" s="698"/>
      <c r="JU53" s="747"/>
      <c r="JV53" s="326"/>
      <c r="JW53" s="464"/>
      <c r="JX53" s="464"/>
      <c r="JY53" s="464"/>
      <c r="JZ53" s="464"/>
      <c r="KA53" s="464"/>
      <c r="KB53" s="464"/>
      <c r="KC53" s="464"/>
      <c r="KD53" s="464"/>
      <c r="KE53" s="465"/>
      <c r="KF53" s="827"/>
      <c r="KG53" s="828"/>
      <c r="KH53" s="828"/>
      <c r="KI53" s="828"/>
      <c r="KJ53" s="828"/>
      <c r="KK53" s="828"/>
      <c r="KL53" s="828"/>
      <c r="KM53" s="828"/>
      <c r="KN53" s="828"/>
      <c r="KO53" s="828"/>
      <c r="KP53" s="828"/>
      <c r="KQ53" s="828"/>
      <c r="KR53" s="828"/>
      <c r="KS53" s="828"/>
      <c r="KT53" s="828"/>
      <c r="KU53" s="828"/>
      <c r="KV53" s="828"/>
      <c r="KW53" s="828"/>
      <c r="KX53" s="828"/>
      <c r="KY53" s="828"/>
      <c r="KZ53" s="828"/>
      <c r="LA53" s="829"/>
      <c r="LB53" s="836"/>
      <c r="LC53" s="837"/>
      <c r="LD53" s="837"/>
      <c r="LE53" s="837"/>
      <c r="LF53" s="837"/>
      <c r="LG53" s="837"/>
      <c r="LH53" s="837"/>
      <c r="LI53" s="837"/>
      <c r="LJ53" s="837"/>
      <c r="LK53" s="837"/>
      <c r="LL53" s="837"/>
      <c r="LM53" s="837"/>
      <c r="LN53" s="837"/>
      <c r="LO53" s="837"/>
      <c r="LP53" s="838"/>
      <c r="LQ53" s="253"/>
      <c r="LR53" s="254"/>
      <c r="LS53" s="254"/>
      <c r="LT53" s="254"/>
      <c r="LU53" s="254"/>
      <c r="LV53" s="254"/>
      <c r="LW53" s="255"/>
      <c r="LX53" s="253"/>
      <c r="LY53" s="254"/>
      <c r="LZ53" s="254"/>
      <c r="MA53" s="254"/>
      <c r="MB53" s="254"/>
      <c r="MC53" s="254"/>
      <c r="MD53" s="255"/>
      <c r="ME53" s="253"/>
      <c r="MF53" s="254"/>
      <c r="MG53" s="254"/>
      <c r="MH53" s="254"/>
      <c r="MI53" s="254"/>
      <c r="MJ53" s="254"/>
      <c r="MK53" s="255"/>
      <c r="ML53" s="253"/>
      <c r="MM53" s="254"/>
      <c r="MN53" s="254"/>
      <c r="MO53" s="254"/>
      <c r="MP53" s="254"/>
      <c r="MQ53" s="254"/>
      <c r="MR53" s="255"/>
      <c r="MS53" s="253"/>
      <c r="MT53" s="254"/>
      <c r="MU53" s="254"/>
      <c r="MV53" s="254"/>
      <c r="MW53" s="254"/>
      <c r="MX53" s="254"/>
      <c r="MY53" s="255"/>
      <c r="MZ53" s="697"/>
      <c r="NA53" s="698"/>
      <c r="NB53" s="698"/>
      <c r="NC53" s="698"/>
      <c r="ND53" s="698"/>
      <c r="NE53" s="698"/>
      <c r="NF53" s="698"/>
      <c r="NG53" s="698"/>
      <c r="NH53" s="698"/>
      <c r="NI53" s="698"/>
      <c r="NJ53" s="698"/>
      <c r="NK53" s="698"/>
      <c r="NL53" s="698"/>
      <c r="NM53" s="698"/>
      <c r="NN53" s="698"/>
      <c r="NO53" s="698"/>
      <c r="NP53" s="698"/>
      <c r="NQ53" s="698"/>
      <c r="NR53" s="698"/>
      <c r="NS53" s="698"/>
      <c r="NT53" s="698"/>
      <c r="NU53" s="698"/>
      <c r="NV53" s="698"/>
      <c r="NW53" s="698"/>
      <c r="NX53" s="698"/>
      <c r="NY53" s="698"/>
      <c r="NZ53" s="698"/>
      <c r="OA53" s="747"/>
      <c r="OB53" s="326"/>
      <c r="OC53" s="464"/>
      <c r="OD53" s="464"/>
      <c r="OE53" s="464"/>
      <c r="OF53" s="464"/>
      <c r="OG53" s="464"/>
      <c r="OH53" s="464"/>
      <c r="OI53" s="464"/>
      <c r="OJ53" s="464"/>
      <c r="OK53" s="465"/>
      <c r="OL53" s="827"/>
      <c r="OM53" s="828"/>
      <c r="ON53" s="828"/>
      <c r="OO53" s="828"/>
      <c r="OP53" s="828"/>
      <c r="OQ53" s="828"/>
      <c r="OR53" s="828"/>
      <c r="OS53" s="828"/>
      <c r="OT53" s="828"/>
      <c r="OU53" s="828"/>
      <c r="OV53" s="828"/>
      <c r="OW53" s="828"/>
      <c r="OX53" s="828"/>
      <c r="OY53" s="828"/>
      <c r="OZ53" s="828"/>
      <c r="PA53" s="828"/>
      <c r="PB53" s="828"/>
      <c r="PC53" s="828"/>
      <c r="PD53" s="828"/>
      <c r="PE53" s="828"/>
      <c r="PF53" s="828"/>
      <c r="PG53" s="829"/>
      <c r="PH53" s="836"/>
      <c r="PI53" s="837"/>
      <c r="PJ53" s="837"/>
      <c r="PK53" s="837"/>
      <c r="PL53" s="837"/>
      <c r="PM53" s="837"/>
      <c r="PN53" s="837"/>
      <c r="PO53" s="837"/>
      <c r="PP53" s="837"/>
      <c r="PQ53" s="837"/>
      <c r="PR53" s="837"/>
      <c r="PS53" s="837"/>
      <c r="PT53" s="837"/>
      <c r="PU53" s="837"/>
      <c r="PV53" s="838"/>
      <c r="PW53" s="253"/>
      <c r="PX53" s="254"/>
      <c r="PY53" s="254"/>
      <c r="PZ53" s="254"/>
      <c r="QA53" s="254"/>
      <c r="QB53" s="254"/>
      <c r="QC53" s="255"/>
      <c r="QD53" s="253"/>
      <c r="QE53" s="254"/>
      <c r="QF53" s="254"/>
      <c r="QG53" s="254"/>
      <c r="QH53" s="254"/>
      <c r="QI53" s="254"/>
      <c r="QJ53" s="255"/>
      <c r="QK53" s="253"/>
      <c r="QL53" s="254"/>
      <c r="QM53" s="254"/>
      <c r="QN53" s="254"/>
      <c r="QO53" s="254"/>
      <c r="QP53" s="254"/>
      <c r="QQ53" s="255"/>
      <c r="QR53" s="253"/>
      <c r="QS53" s="254"/>
      <c r="QT53" s="254"/>
      <c r="QU53" s="254"/>
      <c r="QV53" s="254"/>
      <c r="QW53" s="254"/>
      <c r="QX53" s="255"/>
      <c r="QY53" s="253"/>
      <c r="QZ53" s="254"/>
      <c r="RA53" s="254"/>
      <c r="RB53" s="254"/>
      <c r="RC53" s="254"/>
      <c r="RD53" s="254"/>
      <c r="RE53" s="255"/>
      <c r="RF53" s="697"/>
      <c r="RG53" s="698"/>
      <c r="RH53" s="698"/>
      <c r="RI53" s="698"/>
      <c r="RJ53" s="698"/>
      <c r="RK53" s="698"/>
      <c r="RL53" s="698"/>
      <c r="RM53" s="698"/>
      <c r="RN53" s="698"/>
      <c r="RO53" s="698"/>
      <c r="RP53" s="698"/>
      <c r="RQ53" s="698"/>
      <c r="RR53" s="698"/>
      <c r="RS53" s="698"/>
      <c r="RT53" s="698"/>
      <c r="RU53" s="698"/>
      <c r="RV53" s="698"/>
      <c r="RW53" s="698"/>
      <c r="RX53" s="698"/>
      <c r="RY53" s="698"/>
      <c r="RZ53" s="698"/>
      <c r="SA53" s="698"/>
      <c r="SB53" s="698"/>
      <c r="SC53" s="698"/>
      <c r="SD53" s="698"/>
      <c r="SE53" s="698"/>
      <c r="SF53" s="698"/>
      <c r="SG53" s="747"/>
    </row>
    <row r="54" spans="2:501" ht="6.95" customHeight="1" x14ac:dyDescent="0.15">
      <c r="B54" s="1301"/>
      <c r="C54" s="1302"/>
      <c r="D54" s="1303"/>
      <c r="E54" s="808"/>
      <c r="F54" s="809"/>
      <c r="G54" s="809"/>
      <c r="H54" s="809"/>
      <c r="I54" s="809"/>
      <c r="J54" s="809"/>
      <c r="K54" s="809"/>
      <c r="L54" s="809"/>
      <c r="M54" s="809"/>
      <c r="N54" s="809"/>
      <c r="O54" s="809"/>
      <c r="P54" s="809"/>
      <c r="Q54" s="809"/>
      <c r="R54" s="809"/>
      <c r="S54" s="809"/>
      <c r="T54" s="809"/>
      <c r="U54" s="809"/>
      <c r="V54" s="809"/>
      <c r="W54" s="809"/>
      <c r="X54" s="809"/>
      <c r="Y54" s="809"/>
      <c r="Z54" s="809"/>
      <c r="AA54" s="809"/>
      <c r="AB54" s="809"/>
      <c r="AC54" s="809"/>
      <c r="AD54" s="809"/>
      <c r="AE54" s="809"/>
      <c r="AF54" s="810"/>
      <c r="AG54" s="708"/>
      <c r="AH54" s="709"/>
      <c r="AI54" s="709"/>
      <c r="AJ54" s="709"/>
      <c r="AK54" s="709"/>
      <c r="AL54" s="709"/>
      <c r="AM54" s="709"/>
      <c r="AN54" s="709"/>
      <c r="AO54" s="709"/>
      <c r="AP54" s="709"/>
      <c r="AQ54" s="709"/>
      <c r="AR54" s="709"/>
      <c r="AS54" s="709"/>
      <c r="AT54" s="709"/>
      <c r="AU54" s="709"/>
      <c r="AV54" s="709"/>
      <c r="AW54" s="709"/>
      <c r="AX54" s="716"/>
      <c r="AY54" s="716"/>
      <c r="AZ54" s="716"/>
      <c r="BA54" s="716"/>
      <c r="BB54" s="717"/>
      <c r="BC54" s="724"/>
      <c r="BD54" s="725"/>
      <c r="BE54" s="725"/>
      <c r="BF54" s="725"/>
      <c r="BG54" s="725"/>
      <c r="BH54" s="725"/>
      <c r="BI54" s="725"/>
      <c r="BJ54" s="725"/>
      <c r="BK54" s="725"/>
      <c r="BL54" s="725"/>
      <c r="BM54" s="725"/>
      <c r="BN54" s="725"/>
      <c r="BO54" s="725"/>
      <c r="BP54" s="725"/>
      <c r="BQ54" s="725"/>
      <c r="BR54" s="725"/>
      <c r="BS54" s="725"/>
      <c r="BT54" s="716"/>
      <c r="BU54" s="716"/>
      <c r="BV54" s="716"/>
      <c r="BW54" s="716"/>
      <c r="BX54" s="717"/>
      <c r="BY54" s="256"/>
      <c r="BZ54" s="257"/>
      <c r="CA54" s="257"/>
      <c r="CB54" s="257"/>
      <c r="CC54" s="257"/>
      <c r="CD54" s="257"/>
      <c r="CE54" s="257"/>
      <c r="CF54" s="257"/>
      <c r="CG54" s="257"/>
      <c r="CH54" s="257"/>
      <c r="CI54" s="257"/>
      <c r="CJ54" s="257"/>
      <c r="CK54" s="257"/>
      <c r="CL54" s="257"/>
      <c r="CM54" s="257"/>
      <c r="CN54" s="257"/>
      <c r="CO54" s="257"/>
      <c r="CP54" s="257"/>
      <c r="CQ54" s="257"/>
      <c r="CR54" s="257"/>
      <c r="CS54" s="257"/>
      <c r="CT54" s="258"/>
      <c r="CU54" s="256"/>
      <c r="CV54" s="257"/>
      <c r="CW54" s="257"/>
      <c r="CX54" s="257"/>
      <c r="CY54" s="257"/>
      <c r="CZ54" s="257"/>
      <c r="DA54" s="257"/>
      <c r="DB54" s="257"/>
      <c r="DC54" s="257"/>
      <c r="DD54" s="257"/>
      <c r="DE54" s="257"/>
      <c r="DF54" s="257"/>
      <c r="DG54" s="257"/>
      <c r="DH54" s="257"/>
      <c r="DI54" s="257"/>
      <c r="DJ54" s="257"/>
      <c r="DK54" s="257"/>
      <c r="DL54" s="257"/>
      <c r="DM54" s="257"/>
      <c r="DN54" s="257"/>
      <c r="DO54" s="257"/>
      <c r="DP54" s="258"/>
      <c r="DQ54" s="256"/>
      <c r="DR54" s="257"/>
      <c r="DS54" s="257"/>
      <c r="DT54" s="257"/>
      <c r="DU54" s="257"/>
      <c r="DV54" s="257"/>
      <c r="DW54" s="257"/>
      <c r="DX54" s="257"/>
      <c r="DY54" s="257"/>
      <c r="DZ54" s="257"/>
      <c r="EA54" s="257"/>
      <c r="EB54" s="257"/>
      <c r="EC54" s="257"/>
      <c r="ED54" s="257"/>
      <c r="EE54" s="258"/>
      <c r="EF54" s="256"/>
      <c r="EG54" s="257"/>
      <c r="EH54" s="257"/>
      <c r="EI54" s="257"/>
      <c r="EJ54" s="257"/>
      <c r="EK54" s="257"/>
      <c r="EL54" s="258"/>
      <c r="EM54" s="256"/>
      <c r="EN54" s="257"/>
      <c r="EO54" s="257"/>
      <c r="EP54" s="257"/>
      <c r="EQ54" s="257"/>
      <c r="ER54" s="257"/>
      <c r="ES54" s="258"/>
      <c r="ET54" s="256"/>
      <c r="EU54" s="257"/>
      <c r="EV54" s="257"/>
      <c r="EW54" s="257"/>
      <c r="EX54" s="257"/>
      <c r="EY54" s="257"/>
      <c r="EZ54" s="258"/>
      <c r="FA54" s="256"/>
      <c r="FB54" s="257"/>
      <c r="FC54" s="257"/>
      <c r="FD54" s="257"/>
      <c r="FE54" s="257"/>
      <c r="FF54" s="257"/>
      <c r="FG54" s="258"/>
      <c r="FH54" s="256"/>
      <c r="FI54" s="257"/>
      <c r="FJ54" s="257"/>
      <c r="FK54" s="257"/>
      <c r="FL54" s="257"/>
      <c r="FM54" s="257"/>
      <c r="FN54" s="258"/>
      <c r="FO54" s="748"/>
      <c r="FP54" s="466"/>
      <c r="FQ54" s="467"/>
      <c r="FR54" s="467"/>
      <c r="FS54" s="467"/>
      <c r="FT54" s="467"/>
      <c r="FU54" s="467"/>
      <c r="FV54" s="467"/>
      <c r="FW54" s="467"/>
      <c r="FX54" s="467"/>
      <c r="FY54" s="468"/>
      <c r="FZ54" s="256"/>
      <c r="GA54" s="257"/>
      <c r="GB54" s="257"/>
      <c r="GC54" s="257"/>
      <c r="GD54" s="257"/>
      <c r="GE54" s="257"/>
      <c r="GF54" s="257"/>
      <c r="GG54" s="257"/>
      <c r="GH54" s="257"/>
      <c r="GI54" s="257"/>
      <c r="GJ54" s="257"/>
      <c r="GK54" s="257"/>
      <c r="GL54" s="257"/>
      <c r="GM54" s="257"/>
      <c r="GN54" s="257"/>
      <c r="GO54" s="257"/>
      <c r="GP54" s="257"/>
      <c r="GQ54" s="257"/>
      <c r="GR54" s="257"/>
      <c r="GS54" s="257"/>
      <c r="GT54" s="257"/>
      <c r="GU54" s="258"/>
      <c r="GV54" s="256"/>
      <c r="GW54" s="257"/>
      <c r="GX54" s="257"/>
      <c r="GY54" s="257"/>
      <c r="GZ54" s="257"/>
      <c r="HA54" s="257"/>
      <c r="HB54" s="257"/>
      <c r="HC54" s="257"/>
      <c r="HD54" s="257"/>
      <c r="HE54" s="257"/>
      <c r="HF54" s="257"/>
      <c r="HG54" s="257"/>
      <c r="HH54" s="257"/>
      <c r="HI54" s="257"/>
      <c r="HJ54" s="258"/>
      <c r="HK54" s="256"/>
      <c r="HL54" s="257"/>
      <c r="HM54" s="257"/>
      <c r="HN54" s="257"/>
      <c r="HO54" s="257"/>
      <c r="HP54" s="257"/>
      <c r="HQ54" s="258"/>
      <c r="HR54" s="256"/>
      <c r="HS54" s="257"/>
      <c r="HT54" s="257"/>
      <c r="HU54" s="257"/>
      <c r="HV54" s="257"/>
      <c r="HW54" s="257"/>
      <c r="HX54" s="258"/>
      <c r="HY54" s="256"/>
      <c r="HZ54" s="257"/>
      <c r="IA54" s="257"/>
      <c r="IB54" s="257"/>
      <c r="IC54" s="257"/>
      <c r="ID54" s="257"/>
      <c r="IE54" s="258"/>
      <c r="IF54" s="256"/>
      <c r="IG54" s="257"/>
      <c r="IH54" s="257"/>
      <c r="II54" s="257"/>
      <c r="IJ54" s="257"/>
      <c r="IK54" s="257"/>
      <c r="IL54" s="258"/>
      <c r="IM54" s="256"/>
      <c r="IN54" s="257"/>
      <c r="IO54" s="257"/>
      <c r="IP54" s="257"/>
      <c r="IQ54" s="257"/>
      <c r="IR54" s="257"/>
      <c r="IS54" s="258"/>
      <c r="IT54" s="697"/>
      <c r="IU54" s="698"/>
      <c r="IV54" s="698"/>
      <c r="IW54" s="698"/>
      <c r="IX54" s="698"/>
      <c r="IY54" s="698"/>
      <c r="IZ54" s="698"/>
      <c r="JA54" s="698"/>
      <c r="JB54" s="698"/>
      <c r="JC54" s="698"/>
      <c r="JD54" s="698"/>
      <c r="JE54" s="698"/>
      <c r="JF54" s="698"/>
      <c r="JG54" s="698"/>
      <c r="JH54" s="698"/>
      <c r="JI54" s="698"/>
      <c r="JJ54" s="698"/>
      <c r="JK54" s="698"/>
      <c r="JL54" s="698"/>
      <c r="JM54" s="698"/>
      <c r="JN54" s="698"/>
      <c r="JO54" s="698"/>
      <c r="JP54" s="698"/>
      <c r="JQ54" s="698"/>
      <c r="JR54" s="698"/>
      <c r="JS54" s="698"/>
      <c r="JT54" s="698"/>
      <c r="JU54" s="747"/>
      <c r="JV54" s="466"/>
      <c r="JW54" s="467"/>
      <c r="JX54" s="467"/>
      <c r="JY54" s="467"/>
      <c r="JZ54" s="467"/>
      <c r="KA54" s="467"/>
      <c r="KB54" s="467"/>
      <c r="KC54" s="467"/>
      <c r="KD54" s="467"/>
      <c r="KE54" s="468"/>
      <c r="KF54" s="830"/>
      <c r="KG54" s="831"/>
      <c r="KH54" s="831"/>
      <c r="KI54" s="831"/>
      <c r="KJ54" s="831"/>
      <c r="KK54" s="831"/>
      <c r="KL54" s="831"/>
      <c r="KM54" s="831"/>
      <c r="KN54" s="831"/>
      <c r="KO54" s="831"/>
      <c r="KP54" s="831"/>
      <c r="KQ54" s="831"/>
      <c r="KR54" s="831"/>
      <c r="KS54" s="831"/>
      <c r="KT54" s="831"/>
      <c r="KU54" s="831"/>
      <c r="KV54" s="831"/>
      <c r="KW54" s="831"/>
      <c r="KX54" s="831"/>
      <c r="KY54" s="831"/>
      <c r="KZ54" s="831"/>
      <c r="LA54" s="832"/>
      <c r="LB54" s="839"/>
      <c r="LC54" s="840"/>
      <c r="LD54" s="840"/>
      <c r="LE54" s="840"/>
      <c r="LF54" s="840"/>
      <c r="LG54" s="840"/>
      <c r="LH54" s="840"/>
      <c r="LI54" s="840"/>
      <c r="LJ54" s="840"/>
      <c r="LK54" s="840"/>
      <c r="LL54" s="840"/>
      <c r="LM54" s="840"/>
      <c r="LN54" s="840"/>
      <c r="LO54" s="840"/>
      <c r="LP54" s="841"/>
      <c r="LQ54" s="256"/>
      <c r="LR54" s="257"/>
      <c r="LS54" s="257"/>
      <c r="LT54" s="257"/>
      <c r="LU54" s="257"/>
      <c r="LV54" s="257"/>
      <c r="LW54" s="258"/>
      <c r="LX54" s="256"/>
      <c r="LY54" s="257"/>
      <c r="LZ54" s="257"/>
      <c r="MA54" s="257"/>
      <c r="MB54" s="257"/>
      <c r="MC54" s="257"/>
      <c r="MD54" s="258"/>
      <c r="ME54" s="256"/>
      <c r="MF54" s="257"/>
      <c r="MG54" s="257"/>
      <c r="MH54" s="257"/>
      <c r="MI54" s="257"/>
      <c r="MJ54" s="257"/>
      <c r="MK54" s="258"/>
      <c r="ML54" s="256"/>
      <c r="MM54" s="257"/>
      <c r="MN54" s="257"/>
      <c r="MO54" s="257"/>
      <c r="MP54" s="257"/>
      <c r="MQ54" s="257"/>
      <c r="MR54" s="258"/>
      <c r="MS54" s="256"/>
      <c r="MT54" s="257"/>
      <c r="MU54" s="257"/>
      <c r="MV54" s="257"/>
      <c r="MW54" s="257"/>
      <c r="MX54" s="257"/>
      <c r="MY54" s="258"/>
      <c r="MZ54" s="697"/>
      <c r="NA54" s="698"/>
      <c r="NB54" s="698"/>
      <c r="NC54" s="698"/>
      <c r="ND54" s="698"/>
      <c r="NE54" s="698"/>
      <c r="NF54" s="698"/>
      <c r="NG54" s="698"/>
      <c r="NH54" s="698"/>
      <c r="NI54" s="698"/>
      <c r="NJ54" s="698"/>
      <c r="NK54" s="698"/>
      <c r="NL54" s="698"/>
      <c r="NM54" s="698"/>
      <c r="NN54" s="698"/>
      <c r="NO54" s="698"/>
      <c r="NP54" s="698"/>
      <c r="NQ54" s="698"/>
      <c r="NR54" s="698"/>
      <c r="NS54" s="698"/>
      <c r="NT54" s="698"/>
      <c r="NU54" s="698"/>
      <c r="NV54" s="698"/>
      <c r="NW54" s="698"/>
      <c r="NX54" s="698"/>
      <c r="NY54" s="698"/>
      <c r="NZ54" s="698"/>
      <c r="OA54" s="747"/>
      <c r="OB54" s="466"/>
      <c r="OC54" s="467"/>
      <c r="OD54" s="467"/>
      <c r="OE54" s="467"/>
      <c r="OF54" s="467"/>
      <c r="OG54" s="467"/>
      <c r="OH54" s="467"/>
      <c r="OI54" s="467"/>
      <c r="OJ54" s="467"/>
      <c r="OK54" s="468"/>
      <c r="OL54" s="830"/>
      <c r="OM54" s="831"/>
      <c r="ON54" s="831"/>
      <c r="OO54" s="831"/>
      <c r="OP54" s="831"/>
      <c r="OQ54" s="831"/>
      <c r="OR54" s="831"/>
      <c r="OS54" s="831"/>
      <c r="OT54" s="831"/>
      <c r="OU54" s="831"/>
      <c r="OV54" s="831"/>
      <c r="OW54" s="831"/>
      <c r="OX54" s="831"/>
      <c r="OY54" s="831"/>
      <c r="OZ54" s="831"/>
      <c r="PA54" s="831"/>
      <c r="PB54" s="831"/>
      <c r="PC54" s="831"/>
      <c r="PD54" s="831"/>
      <c r="PE54" s="831"/>
      <c r="PF54" s="831"/>
      <c r="PG54" s="832"/>
      <c r="PH54" s="839"/>
      <c r="PI54" s="840"/>
      <c r="PJ54" s="840"/>
      <c r="PK54" s="840"/>
      <c r="PL54" s="840"/>
      <c r="PM54" s="840"/>
      <c r="PN54" s="840"/>
      <c r="PO54" s="840"/>
      <c r="PP54" s="840"/>
      <c r="PQ54" s="840"/>
      <c r="PR54" s="840"/>
      <c r="PS54" s="840"/>
      <c r="PT54" s="840"/>
      <c r="PU54" s="840"/>
      <c r="PV54" s="841"/>
      <c r="PW54" s="256"/>
      <c r="PX54" s="257"/>
      <c r="PY54" s="257"/>
      <c r="PZ54" s="257"/>
      <c r="QA54" s="257"/>
      <c r="QB54" s="257"/>
      <c r="QC54" s="258"/>
      <c r="QD54" s="256"/>
      <c r="QE54" s="257"/>
      <c r="QF54" s="257"/>
      <c r="QG54" s="257"/>
      <c r="QH54" s="257"/>
      <c r="QI54" s="257"/>
      <c r="QJ54" s="258"/>
      <c r="QK54" s="256"/>
      <c r="QL54" s="257"/>
      <c r="QM54" s="257"/>
      <c r="QN54" s="257"/>
      <c r="QO54" s="257"/>
      <c r="QP54" s="257"/>
      <c r="QQ54" s="258"/>
      <c r="QR54" s="256"/>
      <c r="QS54" s="257"/>
      <c r="QT54" s="257"/>
      <c r="QU54" s="257"/>
      <c r="QV54" s="257"/>
      <c r="QW54" s="257"/>
      <c r="QX54" s="258"/>
      <c r="QY54" s="256"/>
      <c r="QZ54" s="257"/>
      <c r="RA54" s="257"/>
      <c r="RB54" s="257"/>
      <c r="RC54" s="257"/>
      <c r="RD54" s="257"/>
      <c r="RE54" s="258"/>
      <c r="RF54" s="697"/>
      <c r="RG54" s="698"/>
      <c r="RH54" s="698"/>
      <c r="RI54" s="698"/>
      <c r="RJ54" s="698"/>
      <c r="RK54" s="698"/>
      <c r="RL54" s="698"/>
      <c r="RM54" s="698"/>
      <c r="RN54" s="698"/>
      <c r="RO54" s="698"/>
      <c r="RP54" s="698"/>
      <c r="RQ54" s="698"/>
      <c r="RR54" s="698"/>
      <c r="RS54" s="698"/>
      <c r="RT54" s="698"/>
      <c r="RU54" s="698"/>
      <c r="RV54" s="698"/>
      <c r="RW54" s="698"/>
      <c r="RX54" s="698"/>
      <c r="RY54" s="698"/>
      <c r="RZ54" s="698"/>
      <c r="SA54" s="698"/>
      <c r="SB54" s="698"/>
      <c r="SC54" s="698"/>
      <c r="SD54" s="698"/>
      <c r="SE54" s="698"/>
      <c r="SF54" s="698"/>
      <c r="SG54" s="747"/>
    </row>
    <row r="55" spans="2:501" ht="6.95" customHeight="1" x14ac:dyDescent="0.15">
      <c r="B55" s="1301"/>
      <c r="C55" s="1302"/>
      <c r="D55" s="1303"/>
      <c r="E55" s="211" t="s">
        <v>91</v>
      </c>
      <c r="F55" s="212"/>
      <c r="G55" s="212"/>
      <c r="H55" s="212"/>
      <c r="I55" s="212"/>
      <c r="J55" s="212"/>
      <c r="K55" s="212"/>
      <c r="L55" s="212"/>
      <c r="M55" s="212"/>
      <c r="N55" s="212"/>
      <c r="O55" s="212"/>
      <c r="P55" s="212"/>
      <c r="Q55" s="212"/>
      <c r="R55" s="212"/>
      <c r="S55" s="212"/>
      <c r="T55" s="212"/>
      <c r="U55" s="212"/>
      <c r="V55" s="212"/>
      <c r="W55" s="212"/>
      <c r="X55" s="212"/>
      <c r="Y55" s="212"/>
      <c r="Z55" s="212"/>
      <c r="AA55" s="212"/>
      <c r="AB55" s="212"/>
      <c r="AC55" s="212"/>
      <c r="AD55" s="212"/>
      <c r="AE55" s="212"/>
      <c r="AF55" s="213"/>
      <c r="AG55" s="703">
        <f>BC55</f>
        <v>0</v>
      </c>
      <c r="AH55" s="704"/>
      <c r="AI55" s="704"/>
      <c r="AJ55" s="704"/>
      <c r="AK55" s="704"/>
      <c r="AL55" s="704"/>
      <c r="AM55" s="704"/>
      <c r="AN55" s="704"/>
      <c r="AO55" s="704"/>
      <c r="AP55" s="704"/>
      <c r="AQ55" s="704"/>
      <c r="AR55" s="704"/>
      <c r="AS55" s="704"/>
      <c r="AT55" s="704"/>
      <c r="AU55" s="704"/>
      <c r="AV55" s="704"/>
      <c r="AW55" s="704"/>
      <c r="AX55" s="710" t="s">
        <v>45</v>
      </c>
      <c r="AY55" s="711"/>
      <c r="AZ55" s="711"/>
      <c r="BA55" s="711"/>
      <c r="BB55" s="712"/>
      <c r="BC55" s="718">
        <f>SUM(DA55:DK60,GF55:GP60,KL55:KV60,OR55:PB60)</f>
        <v>0</v>
      </c>
      <c r="BD55" s="706"/>
      <c r="BE55" s="706"/>
      <c r="BF55" s="706"/>
      <c r="BG55" s="706"/>
      <c r="BH55" s="706"/>
      <c r="BI55" s="706"/>
      <c r="BJ55" s="706"/>
      <c r="BK55" s="706"/>
      <c r="BL55" s="706"/>
      <c r="BM55" s="706"/>
      <c r="BN55" s="706"/>
      <c r="BO55" s="706"/>
      <c r="BP55" s="706"/>
      <c r="BQ55" s="706"/>
      <c r="BR55" s="706"/>
      <c r="BS55" s="706"/>
      <c r="BT55" s="710" t="s">
        <v>45</v>
      </c>
      <c r="BU55" s="711"/>
      <c r="BV55" s="711"/>
      <c r="BW55" s="711"/>
      <c r="BX55" s="712"/>
      <c r="BY55" s="247" t="s">
        <v>0</v>
      </c>
      <c r="BZ55" s="248"/>
      <c r="CA55" s="248"/>
      <c r="CB55" s="248"/>
      <c r="CC55" s="248"/>
      <c r="CD55" s="248"/>
      <c r="CE55" s="248"/>
      <c r="CF55" s="248"/>
      <c r="CG55" s="248"/>
      <c r="CH55" s="248"/>
      <c r="CI55" s="248"/>
      <c r="CJ55" s="248"/>
      <c r="CK55" s="248"/>
      <c r="CL55" s="248"/>
      <c r="CM55" s="248"/>
      <c r="CN55" s="248"/>
      <c r="CO55" s="248"/>
      <c r="CP55" s="248"/>
      <c r="CQ55" s="248"/>
      <c r="CR55" s="248"/>
      <c r="CS55" s="248"/>
      <c r="CT55" s="249"/>
      <c r="CU55" s="220" t="s">
        <v>37</v>
      </c>
      <c r="CV55" s="221"/>
      <c r="CW55" s="221"/>
      <c r="CX55" s="221"/>
      <c r="CY55" s="221"/>
      <c r="CZ55" s="221"/>
      <c r="DA55" s="693"/>
      <c r="DB55" s="693"/>
      <c r="DC55" s="693"/>
      <c r="DD55" s="693"/>
      <c r="DE55" s="693"/>
      <c r="DF55" s="693"/>
      <c r="DG55" s="693"/>
      <c r="DH55" s="693"/>
      <c r="DI55" s="693"/>
      <c r="DJ55" s="693"/>
      <c r="DK55" s="693"/>
      <c r="DL55" s="226" t="s">
        <v>45</v>
      </c>
      <c r="DM55" s="226"/>
      <c r="DN55" s="226"/>
      <c r="DO55" s="226"/>
      <c r="DP55" s="227"/>
      <c r="DQ55" s="230"/>
      <c r="DR55" s="231"/>
      <c r="DS55" s="231"/>
      <c r="DT55" s="231"/>
      <c r="DU55" s="231"/>
      <c r="DV55" s="231"/>
      <c r="DW55" s="231"/>
      <c r="DX55" s="231"/>
      <c r="DY55" s="231"/>
      <c r="DZ55" s="231"/>
      <c r="EA55" s="231"/>
      <c r="EB55" s="231"/>
      <c r="EC55" s="231"/>
      <c r="ED55" s="231"/>
      <c r="EE55" s="232"/>
      <c r="EF55" s="247"/>
      <c r="EG55" s="248"/>
      <c r="EH55" s="248"/>
      <c r="EI55" s="248"/>
      <c r="EJ55" s="248"/>
      <c r="EK55" s="248"/>
      <c r="EL55" s="249"/>
      <c r="EM55" s="247"/>
      <c r="EN55" s="248"/>
      <c r="EO55" s="248"/>
      <c r="EP55" s="248"/>
      <c r="EQ55" s="248"/>
      <c r="ER55" s="248"/>
      <c r="ES55" s="249"/>
      <c r="ET55" s="247"/>
      <c r="EU55" s="248"/>
      <c r="EV55" s="248"/>
      <c r="EW55" s="248"/>
      <c r="EX55" s="248"/>
      <c r="EY55" s="248"/>
      <c r="EZ55" s="249"/>
      <c r="FA55" s="247"/>
      <c r="FB55" s="248"/>
      <c r="FC55" s="248"/>
      <c r="FD55" s="248"/>
      <c r="FE55" s="248"/>
      <c r="FF55" s="248"/>
      <c r="FG55" s="249"/>
      <c r="FH55" s="247"/>
      <c r="FI55" s="248"/>
      <c r="FJ55" s="248"/>
      <c r="FK55" s="248"/>
      <c r="FL55" s="248"/>
      <c r="FM55" s="248"/>
      <c r="FN55" s="249"/>
      <c r="FO55" s="699" t="str">
        <f>IF(AND(DA55&gt;0,DA57&gt;0,DA59&gt;0),"⇒⇒⇒⇒
４箇所以上の場合","")</f>
        <v/>
      </c>
      <c r="FP55" s="326" t="s">
        <v>115</v>
      </c>
      <c r="FQ55" s="464"/>
      <c r="FR55" s="464"/>
      <c r="FS55" s="464"/>
      <c r="FT55" s="464"/>
      <c r="FU55" s="464"/>
      <c r="FV55" s="464"/>
      <c r="FW55" s="464"/>
      <c r="FX55" s="464"/>
      <c r="FY55" s="465"/>
      <c r="FZ55" s="726" t="s">
        <v>79</v>
      </c>
      <c r="GA55" s="692"/>
      <c r="GB55" s="692"/>
      <c r="GC55" s="692"/>
      <c r="GD55" s="692"/>
      <c r="GE55" s="692"/>
      <c r="GF55" s="693"/>
      <c r="GG55" s="693"/>
      <c r="GH55" s="693"/>
      <c r="GI55" s="693"/>
      <c r="GJ55" s="693"/>
      <c r="GK55" s="693"/>
      <c r="GL55" s="693"/>
      <c r="GM55" s="693"/>
      <c r="GN55" s="693"/>
      <c r="GO55" s="693"/>
      <c r="GP55" s="693"/>
      <c r="GQ55" s="611" t="s">
        <v>45</v>
      </c>
      <c r="GR55" s="611"/>
      <c r="GS55" s="611"/>
      <c r="GT55" s="611"/>
      <c r="GU55" s="612"/>
      <c r="GV55" s="230"/>
      <c r="GW55" s="231"/>
      <c r="GX55" s="231"/>
      <c r="GY55" s="231"/>
      <c r="GZ55" s="231"/>
      <c r="HA55" s="231"/>
      <c r="HB55" s="231"/>
      <c r="HC55" s="231"/>
      <c r="HD55" s="231"/>
      <c r="HE55" s="231"/>
      <c r="HF55" s="231"/>
      <c r="HG55" s="231"/>
      <c r="HH55" s="231"/>
      <c r="HI55" s="231"/>
      <c r="HJ55" s="232"/>
      <c r="HK55" s="247"/>
      <c r="HL55" s="248"/>
      <c r="HM55" s="248"/>
      <c r="HN55" s="248"/>
      <c r="HO55" s="248"/>
      <c r="HP55" s="248"/>
      <c r="HQ55" s="249"/>
      <c r="HR55" s="247"/>
      <c r="HS55" s="248"/>
      <c r="HT55" s="248"/>
      <c r="HU55" s="248"/>
      <c r="HV55" s="248"/>
      <c r="HW55" s="248"/>
      <c r="HX55" s="249"/>
      <c r="HY55" s="247"/>
      <c r="HZ55" s="248"/>
      <c r="IA55" s="248"/>
      <c r="IB55" s="248"/>
      <c r="IC55" s="248"/>
      <c r="ID55" s="248"/>
      <c r="IE55" s="249"/>
      <c r="IF55" s="247"/>
      <c r="IG55" s="248"/>
      <c r="IH55" s="248"/>
      <c r="II55" s="248"/>
      <c r="IJ55" s="248"/>
      <c r="IK55" s="248"/>
      <c r="IL55" s="249"/>
      <c r="IM55" s="247"/>
      <c r="IN55" s="248"/>
      <c r="IO55" s="248"/>
      <c r="IP55" s="248"/>
      <c r="IQ55" s="248"/>
      <c r="IR55" s="248"/>
      <c r="IS55" s="249"/>
      <c r="IT55" s="697"/>
      <c r="IU55" s="698"/>
      <c r="IV55" s="698"/>
      <c r="IW55" s="698"/>
      <c r="IX55" s="698"/>
      <c r="IY55" s="698"/>
      <c r="IZ55" s="698"/>
      <c r="JA55" s="698"/>
      <c r="JB55" s="698"/>
      <c r="JC55" s="698"/>
      <c r="JD55" s="698"/>
      <c r="JE55" s="698"/>
      <c r="JF55" s="698"/>
      <c r="JG55" s="698"/>
      <c r="JH55" s="698"/>
      <c r="JI55" s="698"/>
      <c r="JJ55" s="698"/>
      <c r="JK55" s="698"/>
      <c r="JL55" s="698"/>
      <c r="JM55" s="698"/>
      <c r="JN55" s="698"/>
      <c r="JO55" s="698"/>
      <c r="JP55" s="698"/>
      <c r="JQ55" s="698"/>
      <c r="JR55" s="698"/>
      <c r="JS55" s="698"/>
      <c r="JT55" s="698"/>
      <c r="JU55" s="699" t="str">
        <f>IF($BC55&gt;SUM($DA55:$DK60,$GF55:$GP60),IF(AND(GF55&gt;0,GF57&gt;0,GF59&gt;0),"⇒⇒⇒⇒
７箇所以上の場合",""),"")</f>
        <v/>
      </c>
      <c r="JV55" s="326" t="s">
        <v>115</v>
      </c>
      <c r="JW55" s="464"/>
      <c r="JX55" s="464"/>
      <c r="JY55" s="464"/>
      <c r="JZ55" s="464"/>
      <c r="KA55" s="464"/>
      <c r="KB55" s="464"/>
      <c r="KC55" s="464"/>
      <c r="KD55" s="464"/>
      <c r="KE55" s="465"/>
      <c r="KF55" s="691" t="s">
        <v>126</v>
      </c>
      <c r="KG55" s="692"/>
      <c r="KH55" s="692"/>
      <c r="KI55" s="692"/>
      <c r="KJ55" s="692"/>
      <c r="KK55" s="692"/>
      <c r="KL55" s="693"/>
      <c r="KM55" s="693"/>
      <c r="KN55" s="693"/>
      <c r="KO55" s="693"/>
      <c r="KP55" s="693"/>
      <c r="KQ55" s="693"/>
      <c r="KR55" s="693"/>
      <c r="KS55" s="693"/>
      <c r="KT55" s="693"/>
      <c r="KU55" s="693"/>
      <c r="KV55" s="693"/>
      <c r="KW55" s="611" t="s">
        <v>45</v>
      </c>
      <c r="KX55" s="611"/>
      <c r="KY55" s="611"/>
      <c r="KZ55" s="611"/>
      <c r="LA55" s="612"/>
      <c r="LB55" s="230"/>
      <c r="LC55" s="231"/>
      <c r="LD55" s="231"/>
      <c r="LE55" s="231"/>
      <c r="LF55" s="231"/>
      <c r="LG55" s="231"/>
      <c r="LH55" s="231"/>
      <c r="LI55" s="231"/>
      <c r="LJ55" s="231"/>
      <c r="LK55" s="231"/>
      <c r="LL55" s="231"/>
      <c r="LM55" s="231"/>
      <c r="LN55" s="231"/>
      <c r="LO55" s="231"/>
      <c r="LP55" s="232"/>
      <c r="LQ55" s="247"/>
      <c r="LR55" s="248"/>
      <c r="LS55" s="248"/>
      <c r="LT55" s="248"/>
      <c r="LU55" s="248"/>
      <c r="LV55" s="248"/>
      <c r="LW55" s="249"/>
      <c r="LX55" s="247"/>
      <c r="LY55" s="248"/>
      <c r="LZ55" s="248"/>
      <c r="MA55" s="248"/>
      <c r="MB55" s="248"/>
      <c r="MC55" s="248"/>
      <c r="MD55" s="249"/>
      <c r="ME55" s="247"/>
      <c r="MF55" s="248"/>
      <c r="MG55" s="248"/>
      <c r="MH55" s="248"/>
      <c r="MI55" s="248"/>
      <c r="MJ55" s="248"/>
      <c r="MK55" s="249"/>
      <c r="ML55" s="247"/>
      <c r="MM55" s="248"/>
      <c r="MN55" s="248"/>
      <c r="MO55" s="248"/>
      <c r="MP55" s="248"/>
      <c r="MQ55" s="248"/>
      <c r="MR55" s="249"/>
      <c r="MS55" s="247"/>
      <c r="MT55" s="248"/>
      <c r="MU55" s="248"/>
      <c r="MV55" s="248"/>
      <c r="MW55" s="248"/>
      <c r="MX55" s="248"/>
      <c r="MY55" s="249"/>
      <c r="MZ55" s="697"/>
      <c r="NA55" s="698"/>
      <c r="NB55" s="698"/>
      <c r="NC55" s="698"/>
      <c r="ND55" s="698"/>
      <c r="NE55" s="698"/>
      <c r="NF55" s="698"/>
      <c r="NG55" s="698"/>
      <c r="NH55" s="698"/>
      <c r="NI55" s="698"/>
      <c r="NJ55" s="698"/>
      <c r="NK55" s="698"/>
      <c r="NL55" s="698"/>
      <c r="NM55" s="698"/>
      <c r="NN55" s="698"/>
      <c r="NO55" s="698"/>
      <c r="NP55" s="698"/>
      <c r="NQ55" s="698"/>
      <c r="NR55" s="698"/>
      <c r="NS55" s="698"/>
      <c r="NT55" s="698"/>
      <c r="NU55" s="698"/>
      <c r="NV55" s="698"/>
      <c r="NW55" s="698"/>
      <c r="NX55" s="698"/>
      <c r="NY55" s="698"/>
      <c r="NZ55" s="698"/>
      <c r="OA55" s="699" t="str">
        <f>IF($BC55&gt;SUM($DA55:$DK60,$GF55:$GP60,$KL55:$KV60),IF(AND(KL55&gt;0,KL57&gt;0,KL59&gt;0),"⇒⇒⇒⇒
10箇所以上の場合",""),"")</f>
        <v/>
      </c>
      <c r="OB55" s="326" t="s">
        <v>115</v>
      </c>
      <c r="OC55" s="464"/>
      <c r="OD55" s="464"/>
      <c r="OE55" s="464"/>
      <c r="OF55" s="464"/>
      <c r="OG55" s="464"/>
      <c r="OH55" s="464"/>
      <c r="OI55" s="464"/>
      <c r="OJ55" s="464"/>
      <c r="OK55" s="465"/>
      <c r="OL55" s="691" t="s">
        <v>131</v>
      </c>
      <c r="OM55" s="692"/>
      <c r="ON55" s="692"/>
      <c r="OO55" s="692"/>
      <c r="OP55" s="692"/>
      <c r="OQ55" s="692"/>
      <c r="OR55" s="693"/>
      <c r="OS55" s="693"/>
      <c r="OT55" s="693"/>
      <c r="OU55" s="693"/>
      <c r="OV55" s="693"/>
      <c r="OW55" s="693"/>
      <c r="OX55" s="693"/>
      <c r="OY55" s="693"/>
      <c r="OZ55" s="693"/>
      <c r="PA55" s="693"/>
      <c r="PB55" s="693"/>
      <c r="PC55" s="611" t="s">
        <v>45</v>
      </c>
      <c r="PD55" s="611"/>
      <c r="PE55" s="611"/>
      <c r="PF55" s="611"/>
      <c r="PG55" s="612"/>
      <c r="PH55" s="230"/>
      <c r="PI55" s="231"/>
      <c r="PJ55" s="231"/>
      <c r="PK55" s="231"/>
      <c r="PL55" s="231"/>
      <c r="PM55" s="231"/>
      <c r="PN55" s="231"/>
      <c r="PO55" s="231"/>
      <c r="PP55" s="231"/>
      <c r="PQ55" s="231"/>
      <c r="PR55" s="231"/>
      <c r="PS55" s="231"/>
      <c r="PT55" s="231"/>
      <c r="PU55" s="231"/>
      <c r="PV55" s="232"/>
      <c r="PW55" s="247"/>
      <c r="PX55" s="248"/>
      <c r="PY55" s="248"/>
      <c r="PZ55" s="248"/>
      <c r="QA55" s="248"/>
      <c r="QB55" s="248"/>
      <c r="QC55" s="249"/>
      <c r="QD55" s="247"/>
      <c r="QE55" s="248"/>
      <c r="QF55" s="248"/>
      <c r="QG55" s="248"/>
      <c r="QH55" s="248"/>
      <c r="QI55" s="248"/>
      <c r="QJ55" s="249"/>
      <c r="QK55" s="247"/>
      <c r="QL55" s="248"/>
      <c r="QM55" s="248"/>
      <c r="QN55" s="248"/>
      <c r="QO55" s="248"/>
      <c r="QP55" s="248"/>
      <c r="QQ55" s="249"/>
      <c r="QR55" s="247"/>
      <c r="QS55" s="248"/>
      <c r="QT55" s="248"/>
      <c r="QU55" s="248"/>
      <c r="QV55" s="248"/>
      <c r="QW55" s="248"/>
      <c r="QX55" s="249"/>
      <c r="QY55" s="247"/>
      <c r="QZ55" s="248"/>
      <c r="RA55" s="248"/>
      <c r="RB55" s="248"/>
      <c r="RC55" s="248"/>
      <c r="RD55" s="248"/>
      <c r="RE55" s="249"/>
      <c r="RF55" s="697"/>
      <c r="RG55" s="698"/>
      <c r="RH55" s="698"/>
      <c r="RI55" s="698"/>
      <c r="RJ55" s="698"/>
      <c r="RK55" s="698"/>
      <c r="RL55" s="698"/>
      <c r="RM55" s="698"/>
      <c r="RN55" s="698"/>
      <c r="RO55" s="698"/>
      <c r="RP55" s="698"/>
      <c r="RQ55" s="698"/>
      <c r="RR55" s="698"/>
      <c r="RS55" s="698"/>
      <c r="RT55" s="698"/>
      <c r="RU55" s="698"/>
      <c r="RV55" s="698"/>
      <c r="RW55" s="698"/>
      <c r="RX55" s="698"/>
      <c r="RY55" s="698"/>
      <c r="RZ55" s="698"/>
      <c r="SA55" s="698"/>
      <c r="SB55" s="698"/>
      <c r="SC55" s="698"/>
      <c r="SD55" s="698"/>
      <c r="SE55" s="698"/>
      <c r="SF55" s="698"/>
      <c r="SG55" s="699"/>
    </row>
    <row r="56" spans="2:501" ht="6.95" customHeight="1" x14ac:dyDescent="0.15">
      <c r="B56" s="1301"/>
      <c r="C56" s="1302"/>
      <c r="D56" s="1303"/>
      <c r="E56" s="214"/>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6"/>
      <c r="AG56" s="705"/>
      <c r="AH56" s="706"/>
      <c r="AI56" s="706"/>
      <c r="AJ56" s="706"/>
      <c r="AK56" s="706"/>
      <c r="AL56" s="706"/>
      <c r="AM56" s="706"/>
      <c r="AN56" s="706"/>
      <c r="AO56" s="706"/>
      <c r="AP56" s="706"/>
      <c r="AQ56" s="706"/>
      <c r="AR56" s="706"/>
      <c r="AS56" s="706"/>
      <c r="AT56" s="706"/>
      <c r="AU56" s="706"/>
      <c r="AV56" s="706"/>
      <c r="AW56" s="706"/>
      <c r="AX56" s="713"/>
      <c r="AY56" s="714"/>
      <c r="AZ56" s="714"/>
      <c r="BA56" s="714"/>
      <c r="BB56" s="715"/>
      <c r="BC56" s="718"/>
      <c r="BD56" s="706"/>
      <c r="BE56" s="706"/>
      <c r="BF56" s="706"/>
      <c r="BG56" s="706"/>
      <c r="BH56" s="706"/>
      <c r="BI56" s="706"/>
      <c r="BJ56" s="706"/>
      <c r="BK56" s="706"/>
      <c r="BL56" s="706"/>
      <c r="BM56" s="706"/>
      <c r="BN56" s="706"/>
      <c r="BO56" s="706"/>
      <c r="BP56" s="706"/>
      <c r="BQ56" s="706"/>
      <c r="BR56" s="706"/>
      <c r="BS56" s="706"/>
      <c r="BT56" s="713"/>
      <c r="BU56" s="714"/>
      <c r="BV56" s="714"/>
      <c r="BW56" s="714"/>
      <c r="BX56" s="715"/>
      <c r="BY56" s="250"/>
      <c r="BZ56" s="251"/>
      <c r="CA56" s="251"/>
      <c r="CB56" s="251"/>
      <c r="CC56" s="251"/>
      <c r="CD56" s="251"/>
      <c r="CE56" s="251"/>
      <c r="CF56" s="251"/>
      <c r="CG56" s="251"/>
      <c r="CH56" s="251"/>
      <c r="CI56" s="251"/>
      <c r="CJ56" s="251"/>
      <c r="CK56" s="251"/>
      <c r="CL56" s="251"/>
      <c r="CM56" s="251"/>
      <c r="CN56" s="251"/>
      <c r="CO56" s="251"/>
      <c r="CP56" s="251"/>
      <c r="CQ56" s="251"/>
      <c r="CR56" s="251"/>
      <c r="CS56" s="251"/>
      <c r="CT56" s="252"/>
      <c r="CU56" s="222"/>
      <c r="CV56" s="223"/>
      <c r="CW56" s="223"/>
      <c r="CX56" s="223"/>
      <c r="CY56" s="223"/>
      <c r="CZ56" s="223"/>
      <c r="DA56" s="657"/>
      <c r="DB56" s="657"/>
      <c r="DC56" s="657"/>
      <c r="DD56" s="657"/>
      <c r="DE56" s="657"/>
      <c r="DF56" s="657"/>
      <c r="DG56" s="657"/>
      <c r="DH56" s="657"/>
      <c r="DI56" s="657"/>
      <c r="DJ56" s="657"/>
      <c r="DK56" s="657"/>
      <c r="DL56" s="228"/>
      <c r="DM56" s="228"/>
      <c r="DN56" s="228"/>
      <c r="DO56" s="228"/>
      <c r="DP56" s="229"/>
      <c r="DQ56" s="233"/>
      <c r="DR56" s="234"/>
      <c r="DS56" s="234"/>
      <c r="DT56" s="234"/>
      <c r="DU56" s="234"/>
      <c r="DV56" s="234"/>
      <c r="DW56" s="234"/>
      <c r="DX56" s="234"/>
      <c r="DY56" s="234"/>
      <c r="DZ56" s="234"/>
      <c r="EA56" s="234"/>
      <c r="EB56" s="234"/>
      <c r="EC56" s="234"/>
      <c r="ED56" s="234"/>
      <c r="EE56" s="235"/>
      <c r="EF56" s="250"/>
      <c r="EG56" s="251"/>
      <c r="EH56" s="251"/>
      <c r="EI56" s="251"/>
      <c r="EJ56" s="251"/>
      <c r="EK56" s="251"/>
      <c r="EL56" s="252"/>
      <c r="EM56" s="250"/>
      <c r="EN56" s="251"/>
      <c r="EO56" s="251"/>
      <c r="EP56" s="251"/>
      <c r="EQ56" s="251"/>
      <c r="ER56" s="251"/>
      <c r="ES56" s="252"/>
      <c r="ET56" s="250"/>
      <c r="EU56" s="251"/>
      <c r="EV56" s="251"/>
      <c r="EW56" s="251"/>
      <c r="EX56" s="251"/>
      <c r="EY56" s="251"/>
      <c r="EZ56" s="252"/>
      <c r="FA56" s="250"/>
      <c r="FB56" s="251"/>
      <c r="FC56" s="251"/>
      <c r="FD56" s="251"/>
      <c r="FE56" s="251"/>
      <c r="FF56" s="251"/>
      <c r="FG56" s="252"/>
      <c r="FH56" s="250"/>
      <c r="FI56" s="251"/>
      <c r="FJ56" s="251"/>
      <c r="FK56" s="251"/>
      <c r="FL56" s="251"/>
      <c r="FM56" s="251"/>
      <c r="FN56" s="252"/>
      <c r="FO56" s="700"/>
      <c r="FP56" s="326"/>
      <c r="FQ56" s="464"/>
      <c r="FR56" s="464"/>
      <c r="FS56" s="464"/>
      <c r="FT56" s="464"/>
      <c r="FU56" s="464"/>
      <c r="FV56" s="464"/>
      <c r="FW56" s="464"/>
      <c r="FX56" s="464"/>
      <c r="FY56" s="465"/>
      <c r="FZ56" s="701"/>
      <c r="GA56" s="686"/>
      <c r="GB56" s="686"/>
      <c r="GC56" s="686"/>
      <c r="GD56" s="686"/>
      <c r="GE56" s="686"/>
      <c r="GF56" s="657"/>
      <c r="GG56" s="657"/>
      <c r="GH56" s="657"/>
      <c r="GI56" s="657"/>
      <c r="GJ56" s="657"/>
      <c r="GK56" s="657"/>
      <c r="GL56" s="657"/>
      <c r="GM56" s="657"/>
      <c r="GN56" s="657"/>
      <c r="GO56" s="657"/>
      <c r="GP56" s="657"/>
      <c r="GQ56" s="687"/>
      <c r="GR56" s="687"/>
      <c r="GS56" s="687"/>
      <c r="GT56" s="687"/>
      <c r="GU56" s="688"/>
      <c r="GV56" s="233"/>
      <c r="GW56" s="234"/>
      <c r="GX56" s="234"/>
      <c r="GY56" s="234"/>
      <c r="GZ56" s="234"/>
      <c r="HA56" s="234"/>
      <c r="HB56" s="234"/>
      <c r="HC56" s="234"/>
      <c r="HD56" s="234"/>
      <c r="HE56" s="234"/>
      <c r="HF56" s="234"/>
      <c r="HG56" s="234"/>
      <c r="HH56" s="234"/>
      <c r="HI56" s="234"/>
      <c r="HJ56" s="235"/>
      <c r="HK56" s="250"/>
      <c r="HL56" s="251"/>
      <c r="HM56" s="251"/>
      <c r="HN56" s="251"/>
      <c r="HO56" s="251"/>
      <c r="HP56" s="251"/>
      <c r="HQ56" s="252"/>
      <c r="HR56" s="250"/>
      <c r="HS56" s="251"/>
      <c r="HT56" s="251"/>
      <c r="HU56" s="251"/>
      <c r="HV56" s="251"/>
      <c r="HW56" s="251"/>
      <c r="HX56" s="252"/>
      <c r="HY56" s="250"/>
      <c r="HZ56" s="251"/>
      <c r="IA56" s="251"/>
      <c r="IB56" s="251"/>
      <c r="IC56" s="251"/>
      <c r="ID56" s="251"/>
      <c r="IE56" s="252"/>
      <c r="IF56" s="250"/>
      <c r="IG56" s="251"/>
      <c r="IH56" s="251"/>
      <c r="II56" s="251"/>
      <c r="IJ56" s="251"/>
      <c r="IK56" s="251"/>
      <c r="IL56" s="252"/>
      <c r="IM56" s="250"/>
      <c r="IN56" s="251"/>
      <c r="IO56" s="251"/>
      <c r="IP56" s="251"/>
      <c r="IQ56" s="251"/>
      <c r="IR56" s="251"/>
      <c r="IS56" s="252"/>
      <c r="IT56" s="697"/>
      <c r="IU56" s="698"/>
      <c r="IV56" s="698"/>
      <c r="IW56" s="698"/>
      <c r="IX56" s="698"/>
      <c r="IY56" s="698"/>
      <c r="IZ56" s="698"/>
      <c r="JA56" s="698"/>
      <c r="JB56" s="698"/>
      <c r="JC56" s="698"/>
      <c r="JD56" s="698"/>
      <c r="JE56" s="698"/>
      <c r="JF56" s="698"/>
      <c r="JG56" s="698"/>
      <c r="JH56" s="698"/>
      <c r="JI56" s="698"/>
      <c r="JJ56" s="698"/>
      <c r="JK56" s="698"/>
      <c r="JL56" s="698"/>
      <c r="JM56" s="698"/>
      <c r="JN56" s="698"/>
      <c r="JO56" s="698"/>
      <c r="JP56" s="698"/>
      <c r="JQ56" s="698"/>
      <c r="JR56" s="698"/>
      <c r="JS56" s="698"/>
      <c r="JT56" s="698"/>
      <c r="JU56" s="700"/>
      <c r="JV56" s="326"/>
      <c r="JW56" s="464"/>
      <c r="JX56" s="464"/>
      <c r="JY56" s="464"/>
      <c r="JZ56" s="464"/>
      <c r="KA56" s="464"/>
      <c r="KB56" s="464"/>
      <c r="KC56" s="464"/>
      <c r="KD56" s="464"/>
      <c r="KE56" s="465"/>
      <c r="KF56" s="686"/>
      <c r="KG56" s="686"/>
      <c r="KH56" s="686"/>
      <c r="KI56" s="686"/>
      <c r="KJ56" s="686"/>
      <c r="KK56" s="686"/>
      <c r="KL56" s="657"/>
      <c r="KM56" s="657"/>
      <c r="KN56" s="657"/>
      <c r="KO56" s="657"/>
      <c r="KP56" s="657"/>
      <c r="KQ56" s="657"/>
      <c r="KR56" s="657"/>
      <c r="KS56" s="657"/>
      <c r="KT56" s="657"/>
      <c r="KU56" s="657"/>
      <c r="KV56" s="657"/>
      <c r="KW56" s="687"/>
      <c r="KX56" s="687"/>
      <c r="KY56" s="687"/>
      <c r="KZ56" s="687"/>
      <c r="LA56" s="688"/>
      <c r="LB56" s="233"/>
      <c r="LC56" s="234"/>
      <c r="LD56" s="234"/>
      <c r="LE56" s="234"/>
      <c r="LF56" s="234"/>
      <c r="LG56" s="234"/>
      <c r="LH56" s="234"/>
      <c r="LI56" s="234"/>
      <c r="LJ56" s="234"/>
      <c r="LK56" s="234"/>
      <c r="LL56" s="234"/>
      <c r="LM56" s="234"/>
      <c r="LN56" s="234"/>
      <c r="LO56" s="234"/>
      <c r="LP56" s="235"/>
      <c r="LQ56" s="250"/>
      <c r="LR56" s="251"/>
      <c r="LS56" s="251"/>
      <c r="LT56" s="251"/>
      <c r="LU56" s="251"/>
      <c r="LV56" s="251"/>
      <c r="LW56" s="252"/>
      <c r="LX56" s="250"/>
      <c r="LY56" s="251"/>
      <c r="LZ56" s="251"/>
      <c r="MA56" s="251"/>
      <c r="MB56" s="251"/>
      <c r="MC56" s="251"/>
      <c r="MD56" s="252"/>
      <c r="ME56" s="250"/>
      <c r="MF56" s="251"/>
      <c r="MG56" s="251"/>
      <c r="MH56" s="251"/>
      <c r="MI56" s="251"/>
      <c r="MJ56" s="251"/>
      <c r="MK56" s="252"/>
      <c r="ML56" s="250"/>
      <c r="MM56" s="251"/>
      <c r="MN56" s="251"/>
      <c r="MO56" s="251"/>
      <c r="MP56" s="251"/>
      <c r="MQ56" s="251"/>
      <c r="MR56" s="252"/>
      <c r="MS56" s="250"/>
      <c r="MT56" s="251"/>
      <c r="MU56" s="251"/>
      <c r="MV56" s="251"/>
      <c r="MW56" s="251"/>
      <c r="MX56" s="251"/>
      <c r="MY56" s="252"/>
      <c r="MZ56" s="697"/>
      <c r="NA56" s="698"/>
      <c r="NB56" s="698"/>
      <c r="NC56" s="698"/>
      <c r="ND56" s="698"/>
      <c r="NE56" s="698"/>
      <c r="NF56" s="698"/>
      <c r="NG56" s="698"/>
      <c r="NH56" s="698"/>
      <c r="NI56" s="698"/>
      <c r="NJ56" s="698"/>
      <c r="NK56" s="698"/>
      <c r="NL56" s="698"/>
      <c r="NM56" s="698"/>
      <c r="NN56" s="698"/>
      <c r="NO56" s="698"/>
      <c r="NP56" s="698"/>
      <c r="NQ56" s="698"/>
      <c r="NR56" s="698"/>
      <c r="NS56" s="698"/>
      <c r="NT56" s="698"/>
      <c r="NU56" s="698"/>
      <c r="NV56" s="698"/>
      <c r="NW56" s="698"/>
      <c r="NX56" s="698"/>
      <c r="NY56" s="698"/>
      <c r="NZ56" s="698"/>
      <c r="OA56" s="700"/>
      <c r="OB56" s="326"/>
      <c r="OC56" s="464"/>
      <c r="OD56" s="464"/>
      <c r="OE56" s="464"/>
      <c r="OF56" s="464"/>
      <c r="OG56" s="464"/>
      <c r="OH56" s="464"/>
      <c r="OI56" s="464"/>
      <c r="OJ56" s="464"/>
      <c r="OK56" s="465"/>
      <c r="OL56" s="686"/>
      <c r="OM56" s="686"/>
      <c r="ON56" s="686"/>
      <c r="OO56" s="686"/>
      <c r="OP56" s="686"/>
      <c r="OQ56" s="686"/>
      <c r="OR56" s="657"/>
      <c r="OS56" s="657"/>
      <c r="OT56" s="657"/>
      <c r="OU56" s="657"/>
      <c r="OV56" s="657"/>
      <c r="OW56" s="657"/>
      <c r="OX56" s="657"/>
      <c r="OY56" s="657"/>
      <c r="OZ56" s="657"/>
      <c r="PA56" s="657"/>
      <c r="PB56" s="657"/>
      <c r="PC56" s="687"/>
      <c r="PD56" s="687"/>
      <c r="PE56" s="687"/>
      <c r="PF56" s="687"/>
      <c r="PG56" s="688"/>
      <c r="PH56" s="233"/>
      <c r="PI56" s="234"/>
      <c r="PJ56" s="234"/>
      <c r="PK56" s="234"/>
      <c r="PL56" s="234"/>
      <c r="PM56" s="234"/>
      <c r="PN56" s="234"/>
      <c r="PO56" s="234"/>
      <c r="PP56" s="234"/>
      <c r="PQ56" s="234"/>
      <c r="PR56" s="234"/>
      <c r="PS56" s="234"/>
      <c r="PT56" s="234"/>
      <c r="PU56" s="234"/>
      <c r="PV56" s="235"/>
      <c r="PW56" s="250"/>
      <c r="PX56" s="251"/>
      <c r="PY56" s="251"/>
      <c r="PZ56" s="251"/>
      <c r="QA56" s="251"/>
      <c r="QB56" s="251"/>
      <c r="QC56" s="252"/>
      <c r="QD56" s="250"/>
      <c r="QE56" s="251"/>
      <c r="QF56" s="251"/>
      <c r="QG56" s="251"/>
      <c r="QH56" s="251"/>
      <c r="QI56" s="251"/>
      <c r="QJ56" s="252"/>
      <c r="QK56" s="250"/>
      <c r="QL56" s="251"/>
      <c r="QM56" s="251"/>
      <c r="QN56" s="251"/>
      <c r="QO56" s="251"/>
      <c r="QP56" s="251"/>
      <c r="QQ56" s="252"/>
      <c r="QR56" s="250"/>
      <c r="QS56" s="251"/>
      <c r="QT56" s="251"/>
      <c r="QU56" s="251"/>
      <c r="QV56" s="251"/>
      <c r="QW56" s="251"/>
      <c r="QX56" s="252"/>
      <c r="QY56" s="250"/>
      <c r="QZ56" s="251"/>
      <c r="RA56" s="251"/>
      <c r="RB56" s="251"/>
      <c r="RC56" s="251"/>
      <c r="RD56" s="251"/>
      <c r="RE56" s="252"/>
      <c r="RF56" s="697"/>
      <c r="RG56" s="698"/>
      <c r="RH56" s="698"/>
      <c r="RI56" s="698"/>
      <c r="RJ56" s="698"/>
      <c r="RK56" s="698"/>
      <c r="RL56" s="698"/>
      <c r="RM56" s="698"/>
      <c r="RN56" s="698"/>
      <c r="RO56" s="698"/>
      <c r="RP56" s="698"/>
      <c r="RQ56" s="698"/>
      <c r="RR56" s="698"/>
      <c r="RS56" s="698"/>
      <c r="RT56" s="698"/>
      <c r="RU56" s="698"/>
      <c r="RV56" s="698"/>
      <c r="RW56" s="698"/>
      <c r="RX56" s="698"/>
      <c r="RY56" s="698"/>
      <c r="RZ56" s="698"/>
      <c r="SA56" s="698"/>
      <c r="SB56" s="698"/>
      <c r="SC56" s="698"/>
      <c r="SD56" s="698"/>
      <c r="SE56" s="698"/>
      <c r="SF56" s="698"/>
      <c r="SG56" s="700"/>
    </row>
    <row r="57" spans="2:501" ht="6.95" customHeight="1" x14ac:dyDescent="0.15">
      <c r="B57" s="1301"/>
      <c r="C57" s="1302"/>
      <c r="D57" s="1303"/>
      <c r="E57" s="214"/>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6"/>
      <c r="AG57" s="705"/>
      <c r="AH57" s="706"/>
      <c r="AI57" s="706"/>
      <c r="AJ57" s="706"/>
      <c r="AK57" s="706"/>
      <c r="AL57" s="706"/>
      <c r="AM57" s="706"/>
      <c r="AN57" s="706"/>
      <c r="AO57" s="706"/>
      <c r="AP57" s="706"/>
      <c r="AQ57" s="706"/>
      <c r="AR57" s="706"/>
      <c r="AS57" s="706"/>
      <c r="AT57" s="706"/>
      <c r="AU57" s="706"/>
      <c r="AV57" s="706"/>
      <c r="AW57" s="706"/>
      <c r="AX57" s="713"/>
      <c r="AY57" s="714"/>
      <c r="AZ57" s="714"/>
      <c r="BA57" s="714"/>
      <c r="BB57" s="715"/>
      <c r="BC57" s="718"/>
      <c r="BD57" s="706"/>
      <c r="BE57" s="706"/>
      <c r="BF57" s="706"/>
      <c r="BG57" s="706"/>
      <c r="BH57" s="706"/>
      <c r="BI57" s="706"/>
      <c r="BJ57" s="706"/>
      <c r="BK57" s="706"/>
      <c r="BL57" s="706"/>
      <c r="BM57" s="706"/>
      <c r="BN57" s="706"/>
      <c r="BO57" s="706"/>
      <c r="BP57" s="706"/>
      <c r="BQ57" s="706"/>
      <c r="BR57" s="706"/>
      <c r="BS57" s="706"/>
      <c r="BT57" s="713"/>
      <c r="BU57" s="714"/>
      <c r="BV57" s="714"/>
      <c r="BW57" s="714"/>
      <c r="BX57" s="715"/>
      <c r="BY57" s="250"/>
      <c r="BZ57" s="251"/>
      <c r="CA57" s="251"/>
      <c r="CB57" s="251"/>
      <c r="CC57" s="251"/>
      <c r="CD57" s="251"/>
      <c r="CE57" s="251"/>
      <c r="CF57" s="251"/>
      <c r="CG57" s="251"/>
      <c r="CH57" s="251"/>
      <c r="CI57" s="251"/>
      <c r="CJ57" s="251"/>
      <c r="CK57" s="251"/>
      <c r="CL57" s="251"/>
      <c r="CM57" s="251"/>
      <c r="CN57" s="251"/>
      <c r="CO57" s="251"/>
      <c r="CP57" s="251"/>
      <c r="CQ57" s="251"/>
      <c r="CR57" s="251"/>
      <c r="CS57" s="251"/>
      <c r="CT57" s="252"/>
      <c r="CU57" s="259" t="s">
        <v>38</v>
      </c>
      <c r="CV57" s="260"/>
      <c r="CW57" s="260"/>
      <c r="CX57" s="260"/>
      <c r="CY57" s="260"/>
      <c r="CZ57" s="260"/>
      <c r="DA57" s="657"/>
      <c r="DB57" s="657"/>
      <c r="DC57" s="657"/>
      <c r="DD57" s="657"/>
      <c r="DE57" s="657"/>
      <c r="DF57" s="657"/>
      <c r="DG57" s="657"/>
      <c r="DH57" s="657"/>
      <c r="DI57" s="657"/>
      <c r="DJ57" s="657"/>
      <c r="DK57" s="657"/>
      <c r="DL57" s="263" t="s">
        <v>45</v>
      </c>
      <c r="DM57" s="263"/>
      <c r="DN57" s="263"/>
      <c r="DO57" s="263"/>
      <c r="DP57" s="264"/>
      <c r="DQ57" s="265"/>
      <c r="DR57" s="266"/>
      <c r="DS57" s="266"/>
      <c r="DT57" s="266"/>
      <c r="DU57" s="266"/>
      <c r="DV57" s="266"/>
      <c r="DW57" s="266"/>
      <c r="DX57" s="266"/>
      <c r="DY57" s="266"/>
      <c r="DZ57" s="266"/>
      <c r="EA57" s="266"/>
      <c r="EB57" s="266"/>
      <c r="EC57" s="266"/>
      <c r="ED57" s="266"/>
      <c r="EE57" s="267"/>
      <c r="EF57" s="250"/>
      <c r="EG57" s="251"/>
      <c r="EH57" s="251"/>
      <c r="EI57" s="251"/>
      <c r="EJ57" s="251"/>
      <c r="EK57" s="251"/>
      <c r="EL57" s="252"/>
      <c r="EM57" s="250"/>
      <c r="EN57" s="251"/>
      <c r="EO57" s="251"/>
      <c r="EP57" s="251"/>
      <c r="EQ57" s="251"/>
      <c r="ER57" s="251"/>
      <c r="ES57" s="252"/>
      <c r="ET57" s="250"/>
      <c r="EU57" s="251"/>
      <c r="EV57" s="251"/>
      <c r="EW57" s="251"/>
      <c r="EX57" s="251"/>
      <c r="EY57" s="251"/>
      <c r="EZ57" s="252"/>
      <c r="FA57" s="250"/>
      <c r="FB57" s="251"/>
      <c r="FC57" s="251"/>
      <c r="FD57" s="251"/>
      <c r="FE57" s="251"/>
      <c r="FF57" s="251"/>
      <c r="FG57" s="252"/>
      <c r="FH57" s="250"/>
      <c r="FI57" s="251"/>
      <c r="FJ57" s="251"/>
      <c r="FK57" s="251"/>
      <c r="FL57" s="251"/>
      <c r="FM57" s="251"/>
      <c r="FN57" s="252"/>
      <c r="FO57" s="700"/>
      <c r="FP57" s="326"/>
      <c r="FQ57" s="464"/>
      <c r="FR57" s="464"/>
      <c r="FS57" s="464"/>
      <c r="FT57" s="464"/>
      <c r="FU57" s="464"/>
      <c r="FV57" s="464"/>
      <c r="FW57" s="464"/>
      <c r="FX57" s="464"/>
      <c r="FY57" s="465"/>
      <c r="FZ57" s="689" t="s">
        <v>80</v>
      </c>
      <c r="GA57" s="655"/>
      <c r="GB57" s="655"/>
      <c r="GC57" s="655"/>
      <c r="GD57" s="655"/>
      <c r="GE57" s="655"/>
      <c r="GF57" s="657"/>
      <c r="GG57" s="657"/>
      <c r="GH57" s="657"/>
      <c r="GI57" s="657"/>
      <c r="GJ57" s="657"/>
      <c r="GK57" s="657"/>
      <c r="GL57" s="657"/>
      <c r="GM57" s="657"/>
      <c r="GN57" s="657"/>
      <c r="GO57" s="657"/>
      <c r="GP57" s="657"/>
      <c r="GQ57" s="659" t="s">
        <v>45</v>
      </c>
      <c r="GR57" s="659"/>
      <c r="GS57" s="659"/>
      <c r="GT57" s="659"/>
      <c r="GU57" s="660"/>
      <c r="GV57" s="265"/>
      <c r="GW57" s="266"/>
      <c r="GX57" s="266"/>
      <c r="GY57" s="266"/>
      <c r="GZ57" s="266"/>
      <c r="HA57" s="266"/>
      <c r="HB57" s="266"/>
      <c r="HC57" s="266"/>
      <c r="HD57" s="266"/>
      <c r="HE57" s="266"/>
      <c r="HF57" s="266"/>
      <c r="HG57" s="266"/>
      <c r="HH57" s="266"/>
      <c r="HI57" s="266"/>
      <c r="HJ57" s="267"/>
      <c r="HK57" s="250"/>
      <c r="HL57" s="251"/>
      <c r="HM57" s="251"/>
      <c r="HN57" s="251"/>
      <c r="HO57" s="251"/>
      <c r="HP57" s="251"/>
      <c r="HQ57" s="252"/>
      <c r="HR57" s="250"/>
      <c r="HS57" s="251"/>
      <c r="HT57" s="251"/>
      <c r="HU57" s="251"/>
      <c r="HV57" s="251"/>
      <c r="HW57" s="251"/>
      <c r="HX57" s="252"/>
      <c r="HY57" s="250"/>
      <c r="HZ57" s="251"/>
      <c r="IA57" s="251"/>
      <c r="IB57" s="251"/>
      <c r="IC57" s="251"/>
      <c r="ID57" s="251"/>
      <c r="IE57" s="252"/>
      <c r="IF57" s="250"/>
      <c r="IG57" s="251"/>
      <c r="IH57" s="251"/>
      <c r="II57" s="251"/>
      <c r="IJ57" s="251"/>
      <c r="IK57" s="251"/>
      <c r="IL57" s="252"/>
      <c r="IM57" s="250"/>
      <c r="IN57" s="251"/>
      <c r="IO57" s="251"/>
      <c r="IP57" s="251"/>
      <c r="IQ57" s="251"/>
      <c r="IR57" s="251"/>
      <c r="IS57" s="252"/>
      <c r="IT57" s="697"/>
      <c r="IU57" s="698"/>
      <c r="IV57" s="698"/>
      <c r="IW57" s="698"/>
      <c r="IX57" s="698"/>
      <c r="IY57" s="698"/>
      <c r="IZ57" s="698"/>
      <c r="JA57" s="698"/>
      <c r="JB57" s="698"/>
      <c r="JC57" s="698"/>
      <c r="JD57" s="698"/>
      <c r="JE57" s="698"/>
      <c r="JF57" s="698"/>
      <c r="JG57" s="698"/>
      <c r="JH57" s="698"/>
      <c r="JI57" s="698"/>
      <c r="JJ57" s="698"/>
      <c r="JK57" s="698"/>
      <c r="JL57" s="698"/>
      <c r="JM57" s="698"/>
      <c r="JN57" s="698"/>
      <c r="JO57" s="698"/>
      <c r="JP57" s="698"/>
      <c r="JQ57" s="698"/>
      <c r="JR57" s="698"/>
      <c r="JS57" s="698"/>
      <c r="JT57" s="698"/>
      <c r="JU57" s="700"/>
      <c r="JV57" s="326"/>
      <c r="JW57" s="464"/>
      <c r="JX57" s="464"/>
      <c r="JY57" s="464"/>
      <c r="JZ57" s="464"/>
      <c r="KA57" s="464"/>
      <c r="KB57" s="464"/>
      <c r="KC57" s="464"/>
      <c r="KD57" s="464"/>
      <c r="KE57" s="465"/>
      <c r="KF57" s="654" t="s">
        <v>127</v>
      </c>
      <c r="KG57" s="655"/>
      <c r="KH57" s="655"/>
      <c r="KI57" s="655"/>
      <c r="KJ57" s="655"/>
      <c r="KK57" s="655"/>
      <c r="KL57" s="657"/>
      <c r="KM57" s="657"/>
      <c r="KN57" s="657"/>
      <c r="KO57" s="657"/>
      <c r="KP57" s="657"/>
      <c r="KQ57" s="657"/>
      <c r="KR57" s="657"/>
      <c r="KS57" s="657"/>
      <c r="KT57" s="657"/>
      <c r="KU57" s="657"/>
      <c r="KV57" s="657"/>
      <c r="KW57" s="659" t="s">
        <v>45</v>
      </c>
      <c r="KX57" s="659"/>
      <c r="KY57" s="659"/>
      <c r="KZ57" s="659"/>
      <c r="LA57" s="660"/>
      <c r="LB57" s="265"/>
      <c r="LC57" s="266"/>
      <c r="LD57" s="266"/>
      <c r="LE57" s="266"/>
      <c r="LF57" s="266"/>
      <c r="LG57" s="266"/>
      <c r="LH57" s="266"/>
      <c r="LI57" s="266"/>
      <c r="LJ57" s="266"/>
      <c r="LK57" s="266"/>
      <c r="LL57" s="266"/>
      <c r="LM57" s="266"/>
      <c r="LN57" s="266"/>
      <c r="LO57" s="266"/>
      <c r="LP57" s="267"/>
      <c r="LQ57" s="250"/>
      <c r="LR57" s="251"/>
      <c r="LS57" s="251"/>
      <c r="LT57" s="251"/>
      <c r="LU57" s="251"/>
      <c r="LV57" s="251"/>
      <c r="LW57" s="252"/>
      <c r="LX57" s="250"/>
      <c r="LY57" s="251"/>
      <c r="LZ57" s="251"/>
      <c r="MA57" s="251"/>
      <c r="MB57" s="251"/>
      <c r="MC57" s="251"/>
      <c r="MD57" s="252"/>
      <c r="ME57" s="250"/>
      <c r="MF57" s="251"/>
      <c r="MG57" s="251"/>
      <c r="MH57" s="251"/>
      <c r="MI57" s="251"/>
      <c r="MJ57" s="251"/>
      <c r="MK57" s="252"/>
      <c r="ML57" s="250"/>
      <c r="MM57" s="251"/>
      <c r="MN57" s="251"/>
      <c r="MO57" s="251"/>
      <c r="MP57" s="251"/>
      <c r="MQ57" s="251"/>
      <c r="MR57" s="252"/>
      <c r="MS57" s="250"/>
      <c r="MT57" s="251"/>
      <c r="MU57" s="251"/>
      <c r="MV57" s="251"/>
      <c r="MW57" s="251"/>
      <c r="MX57" s="251"/>
      <c r="MY57" s="252"/>
      <c r="MZ57" s="697"/>
      <c r="NA57" s="698"/>
      <c r="NB57" s="698"/>
      <c r="NC57" s="698"/>
      <c r="ND57" s="698"/>
      <c r="NE57" s="698"/>
      <c r="NF57" s="698"/>
      <c r="NG57" s="698"/>
      <c r="NH57" s="698"/>
      <c r="NI57" s="698"/>
      <c r="NJ57" s="698"/>
      <c r="NK57" s="698"/>
      <c r="NL57" s="698"/>
      <c r="NM57" s="698"/>
      <c r="NN57" s="698"/>
      <c r="NO57" s="698"/>
      <c r="NP57" s="698"/>
      <c r="NQ57" s="698"/>
      <c r="NR57" s="698"/>
      <c r="NS57" s="698"/>
      <c r="NT57" s="698"/>
      <c r="NU57" s="698"/>
      <c r="NV57" s="698"/>
      <c r="NW57" s="698"/>
      <c r="NX57" s="698"/>
      <c r="NY57" s="698"/>
      <c r="NZ57" s="698"/>
      <c r="OA57" s="700"/>
      <c r="OB57" s="326"/>
      <c r="OC57" s="464"/>
      <c r="OD57" s="464"/>
      <c r="OE57" s="464"/>
      <c r="OF57" s="464"/>
      <c r="OG57" s="464"/>
      <c r="OH57" s="464"/>
      <c r="OI57" s="464"/>
      <c r="OJ57" s="464"/>
      <c r="OK57" s="465"/>
      <c r="OL57" s="654" t="s">
        <v>132</v>
      </c>
      <c r="OM57" s="655"/>
      <c r="ON57" s="655"/>
      <c r="OO57" s="655"/>
      <c r="OP57" s="655"/>
      <c r="OQ57" s="655"/>
      <c r="OR57" s="657"/>
      <c r="OS57" s="657"/>
      <c r="OT57" s="657"/>
      <c r="OU57" s="657"/>
      <c r="OV57" s="657"/>
      <c r="OW57" s="657"/>
      <c r="OX57" s="657"/>
      <c r="OY57" s="657"/>
      <c r="OZ57" s="657"/>
      <c r="PA57" s="657"/>
      <c r="PB57" s="657"/>
      <c r="PC57" s="659" t="s">
        <v>45</v>
      </c>
      <c r="PD57" s="659"/>
      <c r="PE57" s="659"/>
      <c r="PF57" s="659"/>
      <c r="PG57" s="660"/>
      <c r="PH57" s="265"/>
      <c r="PI57" s="266"/>
      <c r="PJ57" s="266"/>
      <c r="PK57" s="266"/>
      <c r="PL57" s="266"/>
      <c r="PM57" s="266"/>
      <c r="PN57" s="266"/>
      <c r="PO57" s="266"/>
      <c r="PP57" s="266"/>
      <c r="PQ57" s="266"/>
      <c r="PR57" s="266"/>
      <c r="PS57" s="266"/>
      <c r="PT57" s="266"/>
      <c r="PU57" s="266"/>
      <c r="PV57" s="267"/>
      <c r="PW57" s="250"/>
      <c r="PX57" s="251"/>
      <c r="PY57" s="251"/>
      <c r="PZ57" s="251"/>
      <c r="QA57" s="251"/>
      <c r="QB57" s="251"/>
      <c r="QC57" s="252"/>
      <c r="QD57" s="250"/>
      <c r="QE57" s="251"/>
      <c r="QF57" s="251"/>
      <c r="QG57" s="251"/>
      <c r="QH57" s="251"/>
      <c r="QI57" s="251"/>
      <c r="QJ57" s="252"/>
      <c r="QK57" s="250"/>
      <c r="QL57" s="251"/>
      <c r="QM57" s="251"/>
      <c r="QN57" s="251"/>
      <c r="QO57" s="251"/>
      <c r="QP57" s="251"/>
      <c r="QQ57" s="252"/>
      <c r="QR57" s="250"/>
      <c r="QS57" s="251"/>
      <c r="QT57" s="251"/>
      <c r="QU57" s="251"/>
      <c r="QV57" s="251"/>
      <c r="QW57" s="251"/>
      <c r="QX57" s="252"/>
      <c r="QY57" s="250"/>
      <c r="QZ57" s="251"/>
      <c r="RA57" s="251"/>
      <c r="RB57" s="251"/>
      <c r="RC57" s="251"/>
      <c r="RD57" s="251"/>
      <c r="RE57" s="252"/>
      <c r="RF57" s="697"/>
      <c r="RG57" s="698"/>
      <c r="RH57" s="698"/>
      <c r="RI57" s="698"/>
      <c r="RJ57" s="698"/>
      <c r="RK57" s="698"/>
      <c r="RL57" s="698"/>
      <c r="RM57" s="698"/>
      <c r="RN57" s="698"/>
      <c r="RO57" s="698"/>
      <c r="RP57" s="698"/>
      <c r="RQ57" s="698"/>
      <c r="RR57" s="698"/>
      <c r="RS57" s="698"/>
      <c r="RT57" s="698"/>
      <c r="RU57" s="698"/>
      <c r="RV57" s="698"/>
      <c r="RW57" s="698"/>
      <c r="RX57" s="698"/>
      <c r="RY57" s="698"/>
      <c r="RZ57" s="698"/>
      <c r="SA57" s="698"/>
      <c r="SB57" s="698"/>
      <c r="SC57" s="698"/>
      <c r="SD57" s="698"/>
      <c r="SE57" s="698"/>
      <c r="SF57" s="698"/>
      <c r="SG57" s="700"/>
    </row>
    <row r="58" spans="2:501" ht="6.95" customHeight="1" x14ac:dyDescent="0.15">
      <c r="B58" s="1301"/>
      <c r="C58" s="1302"/>
      <c r="D58" s="1303"/>
      <c r="E58" s="214"/>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6"/>
      <c r="AG58" s="705"/>
      <c r="AH58" s="706"/>
      <c r="AI58" s="706"/>
      <c r="AJ58" s="706"/>
      <c r="AK58" s="706"/>
      <c r="AL58" s="706"/>
      <c r="AM58" s="706"/>
      <c r="AN58" s="706"/>
      <c r="AO58" s="706"/>
      <c r="AP58" s="706"/>
      <c r="AQ58" s="706"/>
      <c r="AR58" s="706"/>
      <c r="AS58" s="706"/>
      <c r="AT58" s="706"/>
      <c r="AU58" s="706"/>
      <c r="AV58" s="706"/>
      <c r="AW58" s="706"/>
      <c r="AX58" s="713"/>
      <c r="AY58" s="714"/>
      <c r="AZ58" s="714"/>
      <c r="BA58" s="714"/>
      <c r="BB58" s="715"/>
      <c r="BC58" s="718"/>
      <c r="BD58" s="706"/>
      <c r="BE58" s="706"/>
      <c r="BF58" s="706"/>
      <c r="BG58" s="706"/>
      <c r="BH58" s="706"/>
      <c r="BI58" s="706"/>
      <c r="BJ58" s="706"/>
      <c r="BK58" s="706"/>
      <c r="BL58" s="706"/>
      <c r="BM58" s="706"/>
      <c r="BN58" s="706"/>
      <c r="BO58" s="706"/>
      <c r="BP58" s="706"/>
      <c r="BQ58" s="706"/>
      <c r="BR58" s="706"/>
      <c r="BS58" s="706"/>
      <c r="BT58" s="713"/>
      <c r="BU58" s="714"/>
      <c r="BV58" s="714"/>
      <c r="BW58" s="714"/>
      <c r="BX58" s="715"/>
      <c r="BY58" s="250"/>
      <c r="BZ58" s="251"/>
      <c r="CA58" s="251"/>
      <c r="CB58" s="251"/>
      <c r="CC58" s="251"/>
      <c r="CD58" s="251"/>
      <c r="CE58" s="251"/>
      <c r="CF58" s="251"/>
      <c r="CG58" s="251"/>
      <c r="CH58" s="251"/>
      <c r="CI58" s="251"/>
      <c r="CJ58" s="251"/>
      <c r="CK58" s="251"/>
      <c r="CL58" s="251"/>
      <c r="CM58" s="251"/>
      <c r="CN58" s="251"/>
      <c r="CO58" s="251"/>
      <c r="CP58" s="251"/>
      <c r="CQ58" s="251"/>
      <c r="CR58" s="251"/>
      <c r="CS58" s="251"/>
      <c r="CT58" s="252"/>
      <c r="CU58" s="222"/>
      <c r="CV58" s="223"/>
      <c r="CW58" s="223"/>
      <c r="CX58" s="223"/>
      <c r="CY58" s="223"/>
      <c r="CZ58" s="223"/>
      <c r="DA58" s="657"/>
      <c r="DB58" s="657"/>
      <c r="DC58" s="657"/>
      <c r="DD58" s="657"/>
      <c r="DE58" s="657"/>
      <c r="DF58" s="657"/>
      <c r="DG58" s="657"/>
      <c r="DH58" s="657"/>
      <c r="DI58" s="657"/>
      <c r="DJ58" s="657"/>
      <c r="DK58" s="657"/>
      <c r="DL58" s="228"/>
      <c r="DM58" s="228"/>
      <c r="DN58" s="228"/>
      <c r="DO58" s="228"/>
      <c r="DP58" s="229"/>
      <c r="DQ58" s="233"/>
      <c r="DR58" s="234"/>
      <c r="DS58" s="234"/>
      <c r="DT58" s="234"/>
      <c r="DU58" s="234"/>
      <c r="DV58" s="234"/>
      <c r="DW58" s="234"/>
      <c r="DX58" s="234"/>
      <c r="DY58" s="234"/>
      <c r="DZ58" s="234"/>
      <c r="EA58" s="234"/>
      <c r="EB58" s="234"/>
      <c r="EC58" s="234"/>
      <c r="ED58" s="234"/>
      <c r="EE58" s="235"/>
      <c r="EF58" s="250"/>
      <c r="EG58" s="251"/>
      <c r="EH58" s="251"/>
      <c r="EI58" s="251"/>
      <c r="EJ58" s="251"/>
      <c r="EK58" s="251"/>
      <c r="EL58" s="252"/>
      <c r="EM58" s="250"/>
      <c r="EN58" s="251"/>
      <c r="EO58" s="251"/>
      <c r="EP58" s="251"/>
      <c r="EQ58" s="251"/>
      <c r="ER58" s="251"/>
      <c r="ES58" s="252"/>
      <c r="ET58" s="250"/>
      <c r="EU58" s="251"/>
      <c r="EV58" s="251"/>
      <c r="EW58" s="251"/>
      <c r="EX58" s="251"/>
      <c r="EY58" s="251"/>
      <c r="EZ58" s="252"/>
      <c r="FA58" s="250"/>
      <c r="FB58" s="251"/>
      <c r="FC58" s="251"/>
      <c r="FD58" s="251"/>
      <c r="FE58" s="251"/>
      <c r="FF58" s="251"/>
      <c r="FG58" s="252"/>
      <c r="FH58" s="250"/>
      <c r="FI58" s="251"/>
      <c r="FJ58" s="251"/>
      <c r="FK58" s="251"/>
      <c r="FL58" s="251"/>
      <c r="FM58" s="251"/>
      <c r="FN58" s="252"/>
      <c r="FO58" s="700"/>
      <c r="FP58" s="326"/>
      <c r="FQ58" s="464"/>
      <c r="FR58" s="464"/>
      <c r="FS58" s="464"/>
      <c r="FT58" s="464"/>
      <c r="FU58" s="464"/>
      <c r="FV58" s="464"/>
      <c r="FW58" s="464"/>
      <c r="FX58" s="464"/>
      <c r="FY58" s="465"/>
      <c r="FZ58" s="701"/>
      <c r="GA58" s="686"/>
      <c r="GB58" s="686"/>
      <c r="GC58" s="686"/>
      <c r="GD58" s="686"/>
      <c r="GE58" s="686"/>
      <c r="GF58" s="657"/>
      <c r="GG58" s="657"/>
      <c r="GH58" s="657"/>
      <c r="GI58" s="657"/>
      <c r="GJ58" s="657"/>
      <c r="GK58" s="657"/>
      <c r="GL58" s="657"/>
      <c r="GM58" s="657"/>
      <c r="GN58" s="657"/>
      <c r="GO58" s="657"/>
      <c r="GP58" s="657"/>
      <c r="GQ58" s="687"/>
      <c r="GR58" s="687"/>
      <c r="GS58" s="687"/>
      <c r="GT58" s="687"/>
      <c r="GU58" s="688"/>
      <c r="GV58" s="233"/>
      <c r="GW58" s="234"/>
      <c r="GX58" s="234"/>
      <c r="GY58" s="234"/>
      <c r="GZ58" s="234"/>
      <c r="HA58" s="234"/>
      <c r="HB58" s="234"/>
      <c r="HC58" s="234"/>
      <c r="HD58" s="234"/>
      <c r="HE58" s="234"/>
      <c r="HF58" s="234"/>
      <c r="HG58" s="234"/>
      <c r="HH58" s="234"/>
      <c r="HI58" s="234"/>
      <c r="HJ58" s="235"/>
      <c r="HK58" s="250"/>
      <c r="HL58" s="251"/>
      <c r="HM58" s="251"/>
      <c r="HN58" s="251"/>
      <c r="HO58" s="251"/>
      <c r="HP58" s="251"/>
      <c r="HQ58" s="252"/>
      <c r="HR58" s="250"/>
      <c r="HS58" s="251"/>
      <c r="HT58" s="251"/>
      <c r="HU58" s="251"/>
      <c r="HV58" s="251"/>
      <c r="HW58" s="251"/>
      <c r="HX58" s="252"/>
      <c r="HY58" s="250"/>
      <c r="HZ58" s="251"/>
      <c r="IA58" s="251"/>
      <c r="IB58" s="251"/>
      <c r="IC58" s="251"/>
      <c r="ID58" s="251"/>
      <c r="IE58" s="252"/>
      <c r="IF58" s="250"/>
      <c r="IG58" s="251"/>
      <c r="IH58" s="251"/>
      <c r="II58" s="251"/>
      <c r="IJ58" s="251"/>
      <c r="IK58" s="251"/>
      <c r="IL58" s="252"/>
      <c r="IM58" s="250"/>
      <c r="IN58" s="251"/>
      <c r="IO58" s="251"/>
      <c r="IP58" s="251"/>
      <c r="IQ58" s="251"/>
      <c r="IR58" s="251"/>
      <c r="IS58" s="252"/>
      <c r="IT58" s="697"/>
      <c r="IU58" s="698"/>
      <c r="IV58" s="698"/>
      <c r="IW58" s="698"/>
      <c r="IX58" s="698"/>
      <c r="IY58" s="698"/>
      <c r="IZ58" s="698"/>
      <c r="JA58" s="698"/>
      <c r="JB58" s="698"/>
      <c r="JC58" s="698"/>
      <c r="JD58" s="698"/>
      <c r="JE58" s="698"/>
      <c r="JF58" s="698"/>
      <c r="JG58" s="698"/>
      <c r="JH58" s="698"/>
      <c r="JI58" s="698"/>
      <c r="JJ58" s="698"/>
      <c r="JK58" s="698"/>
      <c r="JL58" s="698"/>
      <c r="JM58" s="698"/>
      <c r="JN58" s="698"/>
      <c r="JO58" s="698"/>
      <c r="JP58" s="698"/>
      <c r="JQ58" s="698"/>
      <c r="JR58" s="698"/>
      <c r="JS58" s="698"/>
      <c r="JT58" s="698"/>
      <c r="JU58" s="700"/>
      <c r="JV58" s="326"/>
      <c r="JW58" s="464"/>
      <c r="JX58" s="464"/>
      <c r="JY58" s="464"/>
      <c r="JZ58" s="464"/>
      <c r="KA58" s="464"/>
      <c r="KB58" s="464"/>
      <c r="KC58" s="464"/>
      <c r="KD58" s="464"/>
      <c r="KE58" s="465"/>
      <c r="KF58" s="686"/>
      <c r="KG58" s="686"/>
      <c r="KH58" s="686"/>
      <c r="KI58" s="686"/>
      <c r="KJ58" s="686"/>
      <c r="KK58" s="686"/>
      <c r="KL58" s="657"/>
      <c r="KM58" s="657"/>
      <c r="KN58" s="657"/>
      <c r="KO58" s="657"/>
      <c r="KP58" s="657"/>
      <c r="KQ58" s="657"/>
      <c r="KR58" s="657"/>
      <c r="KS58" s="657"/>
      <c r="KT58" s="657"/>
      <c r="KU58" s="657"/>
      <c r="KV58" s="657"/>
      <c r="KW58" s="687"/>
      <c r="KX58" s="687"/>
      <c r="KY58" s="687"/>
      <c r="KZ58" s="687"/>
      <c r="LA58" s="688"/>
      <c r="LB58" s="233"/>
      <c r="LC58" s="234"/>
      <c r="LD58" s="234"/>
      <c r="LE58" s="234"/>
      <c r="LF58" s="234"/>
      <c r="LG58" s="234"/>
      <c r="LH58" s="234"/>
      <c r="LI58" s="234"/>
      <c r="LJ58" s="234"/>
      <c r="LK58" s="234"/>
      <c r="LL58" s="234"/>
      <c r="LM58" s="234"/>
      <c r="LN58" s="234"/>
      <c r="LO58" s="234"/>
      <c r="LP58" s="235"/>
      <c r="LQ58" s="250"/>
      <c r="LR58" s="251"/>
      <c r="LS58" s="251"/>
      <c r="LT58" s="251"/>
      <c r="LU58" s="251"/>
      <c r="LV58" s="251"/>
      <c r="LW58" s="252"/>
      <c r="LX58" s="250"/>
      <c r="LY58" s="251"/>
      <c r="LZ58" s="251"/>
      <c r="MA58" s="251"/>
      <c r="MB58" s="251"/>
      <c r="MC58" s="251"/>
      <c r="MD58" s="252"/>
      <c r="ME58" s="250"/>
      <c r="MF58" s="251"/>
      <c r="MG58" s="251"/>
      <c r="MH58" s="251"/>
      <c r="MI58" s="251"/>
      <c r="MJ58" s="251"/>
      <c r="MK58" s="252"/>
      <c r="ML58" s="250"/>
      <c r="MM58" s="251"/>
      <c r="MN58" s="251"/>
      <c r="MO58" s="251"/>
      <c r="MP58" s="251"/>
      <c r="MQ58" s="251"/>
      <c r="MR58" s="252"/>
      <c r="MS58" s="250"/>
      <c r="MT58" s="251"/>
      <c r="MU58" s="251"/>
      <c r="MV58" s="251"/>
      <c r="MW58" s="251"/>
      <c r="MX58" s="251"/>
      <c r="MY58" s="252"/>
      <c r="MZ58" s="697"/>
      <c r="NA58" s="698"/>
      <c r="NB58" s="698"/>
      <c r="NC58" s="698"/>
      <c r="ND58" s="698"/>
      <c r="NE58" s="698"/>
      <c r="NF58" s="698"/>
      <c r="NG58" s="698"/>
      <c r="NH58" s="698"/>
      <c r="NI58" s="698"/>
      <c r="NJ58" s="698"/>
      <c r="NK58" s="698"/>
      <c r="NL58" s="698"/>
      <c r="NM58" s="698"/>
      <c r="NN58" s="698"/>
      <c r="NO58" s="698"/>
      <c r="NP58" s="698"/>
      <c r="NQ58" s="698"/>
      <c r="NR58" s="698"/>
      <c r="NS58" s="698"/>
      <c r="NT58" s="698"/>
      <c r="NU58" s="698"/>
      <c r="NV58" s="698"/>
      <c r="NW58" s="698"/>
      <c r="NX58" s="698"/>
      <c r="NY58" s="698"/>
      <c r="NZ58" s="698"/>
      <c r="OA58" s="700"/>
      <c r="OB58" s="326"/>
      <c r="OC58" s="464"/>
      <c r="OD58" s="464"/>
      <c r="OE58" s="464"/>
      <c r="OF58" s="464"/>
      <c r="OG58" s="464"/>
      <c r="OH58" s="464"/>
      <c r="OI58" s="464"/>
      <c r="OJ58" s="464"/>
      <c r="OK58" s="465"/>
      <c r="OL58" s="686"/>
      <c r="OM58" s="686"/>
      <c r="ON58" s="686"/>
      <c r="OO58" s="686"/>
      <c r="OP58" s="686"/>
      <c r="OQ58" s="686"/>
      <c r="OR58" s="657"/>
      <c r="OS58" s="657"/>
      <c r="OT58" s="657"/>
      <c r="OU58" s="657"/>
      <c r="OV58" s="657"/>
      <c r="OW58" s="657"/>
      <c r="OX58" s="657"/>
      <c r="OY58" s="657"/>
      <c r="OZ58" s="657"/>
      <c r="PA58" s="657"/>
      <c r="PB58" s="657"/>
      <c r="PC58" s="687"/>
      <c r="PD58" s="687"/>
      <c r="PE58" s="687"/>
      <c r="PF58" s="687"/>
      <c r="PG58" s="688"/>
      <c r="PH58" s="233"/>
      <c r="PI58" s="234"/>
      <c r="PJ58" s="234"/>
      <c r="PK58" s="234"/>
      <c r="PL58" s="234"/>
      <c r="PM58" s="234"/>
      <c r="PN58" s="234"/>
      <c r="PO58" s="234"/>
      <c r="PP58" s="234"/>
      <c r="PQ58" s="234"/>
      <c r="PR58" s="234"/>
      <c r="PS58" s="234"/>
      <c r="PT58" s="234"/>
      <c r="PU58" s="234"/>
      <c r="PV58" s="235"/>
      <c r="PW58" s="250"/>
      <c r="PX58" s="251"/>
      <c r="PY58" s="251"/>
      <c r="PZ58" s="251"/>
      <c r="QA58" s="251"/>
      <c r="QB58" s="251"/>
      <c r="QC58" s="252"/>
      <c r="QD58" s="250"/>
      <c r="QE58" s="251"/>
      <c r="QF58" s="251"/>
      <c r="QG58" s="251"/>
      <c r="QH58" s="251"/>
      <c r="QI58" s="251"/>
      <c r="QJ58" s="252"/>
      <c r="QK58" s="250"/>
      <c r="QL58" s="251"/>
      <c r="QM58" s="251"/>
      <c r="QN58" s="251"/>
      <c r="QO58" s="251"/>
      <c r="QP58" s="251"/>
      <c r="QQ58" s="252"/>
      <c r="QR58" s="250"/>
      <c r="QS58" s="251"/>
      <c r="QT58" s="251"/>
      <c r="QU58" s="251"/>
      <c r="QV58" s="251"/>
      <c r="QW58" s="251"/>
      <c r="QX58" s="252"/>
      <c r="QY58" s="250"/>
      <c r="QZ58" s="251"/>
      <c r="RA58" s="251"/>
      <c r="RB58" s="251"/>
      <c r="RC58" s="251"/>
      <c r="RD58" s="251"/>
      <c r="RE58" s="252"/>
      <c r="RF58" s="697"/>
      <c r="RG58" s="698"/>
      <c r="RH58" s="698"/>
      <c r="RI58" s="698"/>
      <c r="RJ58" s="698"/>
      <c r="RK58" s="698"/>
      <c r="RL58" s="698"/>
      <c r="RM58" s="698"/>
      <c r="RN58" s="698"/>
      <c r="RO58" s="698"/>
      <c r="RP58" s="698"/>
      <c r="RQ58" s="698"/>
      <c r="RR58" s="698"/>
      <c r="RS58" s="698"/>
      <c r="RT58" s="698"/>
      <c r="RU58" s="698"/>
      <c r="RV58" s="698"/>
      <c r="RW58" s="698"/>
      <c r="RX58" s="698"/>
      <c r="RY58" s="698"/>
      <c r="RZ58" s="698"/>
      <c r="SA58" s="698"/>
      <c r="SB58" s="698"/>
      <c r="SC58" s="698"/>
      <c r="SD58" s="698"/>
      <c r="SE58" s="698"/>
      <c r="SF58" s="698"/>
      <c r="SG58" s="700"/>
    </row>
    <row r="59" spans="2:501" ht="6.95" customHeight="1" x14ac:dyDescent="0.15">
      <c r="B59" s="1301"/>
      <c r="C59" s="1302"/>
      <c r="D59" s="1303"/>
      <c r="E59" s="214"/>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6"/>
      <c r="AG59" s="707"/>
      <c r="AH59" s="706"/>
      <c r="AI59" s="706"/>
      <c r="AJ59" s="706"/>
      <c r="AK59" s="706"/>
      <c r="AL59" s="706"/>
      <c r="AM59" s="706"/>
      <c r="AN59" s="706"/>
      <c r="AO59" s="706"/>
      <c r="AP59" s="706"/>
      <c r="AQ59" s="706"/>
      <c r="AR59" s="706"/>
      <c r="AS59" s="706"/>
      <c r="AT59" s="706"/>
      <c r="AU59" s="706"/>
      <c r="AV59" s="706"/>
      <c r="AW59" s="706"/>
      <c r="AX59" s="714"/>
      <c r="AY59" s="714"/>
      <c r="AZ59" s="714"/>
      <c r="BA59" s="714"/>
      <c r="BB59" s="715"/>
      <c r="BC59" s="719"/>
      <c r="BD59" s="706"/>
      <c r="BE59" s="706"/>
      <c r="BF59" s="706"/>
      <c r="BG59" s="706"/>
      <c r="BH59" s="706"/>
      <c r="BI59" s="706"/>
      <c r="BJ59" s="706"/>
      <c r="BK59" s="706"/>
      <c r="BL59" s="706"/>
      <c r="BM59" s="706"/>
      <c r="BN59" s="706"/>
      <c r="BO59" s="706"/>
      <c r="BP59" s="706"/>
      <c r="BQ59" s="706"/>
      <c r="BR59" s="706"/>
      <c r="BS59" s="706"/>
      <c r="BT59" s="714"/>
      <c r="BU59" s="714"/>
      <c r="BV59" s="714"/>
      <c r="BW59" s="714"/>
      <c r="BX59" s="715"/>
      <c r="BY59" s="253"/>
      <c r="BZ59" s="254"/>
      <c r="CA59" s="254"/>
      <c r="CB59" s="254"/>
      <c r="CC59" s="254"/>
      <c r="CD59" s="254"/>
      <c r="CE59" s="254"/>
      <c r="CF59" s="254"/>
      <c r="CG59" s="254"/>
      <c r="CH59" s="254"/>
      <c r="CI59" s="254"/>
      <c r="CJ59" s="254"/>
      <c r="CK59" s="254"/>
      <c r="CL59" s="254"/>
      <c r="CM59" s="254"/>
      <c r="CN59" s="254"/>
      <c r="CO59" s="254"/>
      <c r="CP59" s="254"/>
      <c r="CQ59" s="254"/>
      <c r="CR59" s="254"/>
      <c r="CS59" s="254"/>
      <c r="CT59" s="255"/>
      <c r="CU59" s="259" t="s">
        <v>39</v>
      </c>
      <c r="CV59" s="260"/>
      <c r="CW59" s="260"/>
      <c r="CX59" s="260"/>
      <c r="CY59" s="260"/>
      <c r="CZ59" s="260"/>
      <c r="DA59" s="657"/>
      <c r="DB59" s="657"/>
      <c r="DC59" s="657"/>
      <c r="DD59" s="657"/>
      <c r="DE59" s="657"/>
      <c r="DF59" s="657"/>
      <c r="DG59" s="657"/>
      <c r="DH59" s="657"/>
      <c r="DI59" s="657"/>
      <c r="DJ59" s="657"/>
      <c r="DK59" s="657"/>
      <c r="DL59" s="263" t="s">
        <v>45</v>
      </c>
      <c r="DM59" s="263"/>
      <c r="DN59" s="263"/>
      <c r="DO59" s="263"/>
      <c r="DP59" s="264"/>
      <c r="DQ59" s="265"/>
      <c r="DR59" s="266"/>
      <c r="DS59" s="266"/>
      <c r="DT59" s="266"/>
      <c r="DU59" s="266"/>
      <c r="DV59" s="266"/>
      <c r="DW59" s="266"/>
      <c r="DX59" s="266"/>
      <c r="DY59" s="266"/>
      <c r="DZ59" s="266"/>
      <c r="EA59" s="266"/>
      <c r="EB59" s="266"/>
      <c r="EC59" s="266"/>
      <c r="ED59" s="266"/>
      <c r="EE59" s="267"/>
      <c r="EF59" s="250"/>
      <c r="EG59" s="251"/>
      <c r="EH59" s="251"/>
      <c r="EI59" s="251"/>
      <c r="EJ59" s="251"/>
      <c r="EK59" s="251"/>
      <c r="EL59" s="252"/>
      <c r="EM59" s="250"/>
      <c r="EN59" s="251"/>
      <c r="EO59" s="251"/>
      <c r="EP59" s="251"/>
      <c r="EQ59" s="251"/>
      <c r="ER59" s="251"/>
      <c r="ES59" s="252"/>
      <c r="ET59" s="250"/>
      <c r="EU59" s="251"/>
      <c r="EV59" s="251"/>
      <c r="EW59" s="251"/>
      <c r="EX59" s="251"/>
      <c r="EY59" s="251"/>
      <c r="EZ59" s="252"/>
      <c r="FA59" s="253"/>
      <c r="FB59" s="254"/>
      <c r="FC59" s="254"/>
      <c r="FD59" s="254"/>
      <c r="FE59" s="254"/>
      <c r="FF59" s="254"/>
      <c r="FG59" s="255"/>
      <c r="FH59" s="253"/>
      <c r="FI59" s="254"/>
      <c r="FJ59" s="254"/>
      <c r="FK59" s="254"/>
      <c r="FL59" s="254"/>
      <c r="FM59" s="254"/>
      <c r="FN59" s="255"/>
      <c r="FO59" s="700"/>
      <c r="FP59" s="326"/>
      <c r="FQ59" s="464"/>
      <c r="FR59" s="464"/>
      <c r="FS59" s="464"/>
      <c r="FT59" s="464"/>
      <c r="FU59" s="464"/>
      <c r="FV59" s="464"/>
      <c r="FW59" s="464"/>
      <c r="FX59" s="464"/>
      <c r="FY59" s="465"/>
      <c r="FZ59" s="689" t="s">
        <v>81</v>
      </c>
      <c r="GA59" s="655"/>
      <c r="GB59" s="655"/>
      <c r="GC59" s="655"/>
      <c r="GD59" s="655"/>
      <c r="GE59" s="655"/>
      <c r="GF59" s="657"/>
      <c r="GG59" s="657"/>
      <c r="GH59" s="657"/>
      <c r="GI59" s="657"/>
      <c r="GJ59" s="657"/>
      <c r="GK59" s="657"/>
      <c r="GL59" s="657"/>
      <c r="GM59" s="657"/>
      <c r="GN59" s="657"/>
      <c r="GO59" s="657"/>
      <c r="GP59" s="657"/>
      <c r="GQ59" s="659" t="s">
        <v>45</v>
      </c>
      <c r="GR59" s="659"/>
      <c r="GS59" s="659"/>
      <c r="GT59" s="659"/>
      <c r="GU59" s="660"/>
      <c r="GV59" s="265"/>
      <c r="GW59" s="266"/>
      <c r="GX59" s="266"/>
      <c r="GY59" s="266"/>
      <c r="GZ59" s="266"/>
      <c r="HA59" s="266"/>
      <c r="HB59" s="266"/>
      <c r="HC59" s="266"/>
      <c r="HD59" s="266"/>
      <c r="HE59" s="266"/>
      <c r="HF59" s="266"/>
      <c r="HG59" s="266"/>
      <c r="HH59" s="266"/>
      <c r="HI59" s="266"/>
      <c r="HJ59" s="267"/>
      <c r="HK59" s="250"/>
      <c r="HL59" s="251"/>
      <c r="HM59" s="251"/>
      <c r="HN59" s="251"/>
      <c r="HO59" s="251"/>
      <c r="HP59" s="251"/>
      <c r="HQ59" s="252"/>
      <c r="HR59" s="250"/>
      <c r="HS59" s="251"/>
      <c r="HT59" s="251"/>
      <c r="HU59" s="251"/>
      <c r="HV59" s="251"/>
      <c r="HW59" s="251"/>
      <c r="HX59" s="252"/>
      <c r="HY59" s="250"/>
      <c r="HZ59" s="251"/>
      <c r="IA59" s="251"/>
      <c r="IB59" s="251"/>
      <c r="IC59" s="251"/>
      <c r="ID59" s="251"/>
      <c r="IE59" s="252"/>
      <c r="IF59" s="253"/>
      <c r="IG59" s="254"/>
      <c r="IH59" s="254"/>
      <c r="II59" s="254"/>
      <c r="IJ59" s="254"/>
      <c r="IK59" s="254"/>
      <c r="IL59" s="255"/>
      <c r="IM59" s="253"/>
      <c r="IN59" s="254"/>
      <c r="IO59" s="254"/>
      <c r="IP59" s="254"/>
      <c r="IQ59" s="254"/>
      <c r="IR59" s="254"/>
      <c r="IS59" s="255"/>
      <c r="IT59" s="697"/>
      <c r="IU59" s="698"/>
      <c r="IV59" s="698"/>
      <c r="IW59" s="698"/>
      <c r="IX59" s="698"/>
      <c r="IY59" s="698"/>
      <c r="IZ59" s="698"/>
      <c r="JA59" s="698"/>
      <c r="JB59" s="698"/>
      <c r="JC59" s="698"/>
      <c r="JD59" s="698"/>
      <c r="JE59" s="698"/>
      <c r="JF59" s="698"/>
      <c r="JG59" s="698"/>
      <c r="JH59" s="698"/>
      <c r="JI59" s="698"/>
      <c r="JJ59" s="698"/>
      <c r="JK59" s="698"/>
      <c r="JL59" s="698"/>
      <c r="JM59" s="698"/>
      <c r="JN59" s="698"/>
      <c r="JO59" s="698"/>
      <c r="JP59" s="698"/>
      <c r="JQ59" s="698"/>
      <c r="JR59" s="698"/>
      <c r="JS59" s="698"/>
      <c r="JT59" s="698"/>
      <c r="JU59" s="700"/>
      <c r="JV59" s="326"/>
      <c r="JW59" s="464"/>
      <c r="JX59" s="464"/>
      <c r="JY59" s="464"/>
      <c r="JZ59" s="464"/>
      <c r="KA59" s="464"/>
      <c r="KB59" s="464"/>
      <c r="KC59" s="464"/>
      <c r="KD59" s="464"/>
      <c r="KE59" s="465"/>
      <c r="KF59" s="654" t="s">
        <v>128</v>
      </c>
      <c r="KG59" s="655"/>
      <c r="KH59" s="655"/>
      <c r="KI59" s="655"/>
      <c r="KJ59" s="655"/>
      <c r="KK59" s="655"/>
      <c r="KL59" s="657"/>
      <c r="KM59" s="657"/>
      <c r="KN59" s="657"/>
      <c r="KO59" s="657"/>
      <c r="KP59" s="657"/>
      <c r="KQ59" s="657"/>
      <c r="KR59" s="657"/>
      <c r="KS59" s="657"/>
      <c r="KT59" s="657"/>
      <c r="KU59" s="657"/>
      <c r="KV59" s="657"/>
      <c r="KW59" s="659" t="s">
        <v>45</v>
      </c>
      <c r="KX59" s="659"/>
      <c r="KY59" s="659"/>
      <c r="KZ59" s="659"/>
      <c r="LA59" s="660"/>
      <c r="LB59" s="265"/>
      <c r="LC59" s="266"/>
      <c r="LD59" s="266"/>
      <c r="LE59" s="266"/>
      <c r="LF59" s="266"/>
      <c r="LG59" s="266"/>
      <c r="LH59" s="266"/>
      <c r="LI59" s="266"/>
      <c r="LJ59" s="266"/>
      <c r="LK59" s="266"/>
      <c r="LL59" s="266"/>
      <c r="LM59" s="266"/>
      <c r="LN59" s="266"/>
      <c r="LO59" s="266"/>
      <c r="LP59" s="267"/>
      <c r="LQ59" s="250"/>
      <c r="LR59" s="251"/>
      <c r="LS59" s="251"/>
      <c r="LT59" s="251"/>
      <c r="LU59" s="251"/>
      <c r="LV59" s="251"/>
      <c r="LW59" s="252"/>
      <c r="LX59" s="250"/>
      <c r="LY59" s="251"/>
      <c r="LZ59" s="251"/>
      <c r="MA59" s="251"/>
      <c r="MB59" s="251"/>
      <c r="MC59" s="251"/>
      <c r="MD59" s="252"/>
      <c r="ME59" s="250"/>
      <c r="MF59" s="251"/>
      <c r="MG59" s="251"/>
      <c r="MH59" s="251"/>
      <c r="MI59" s="251"/>
      <c r="MJ59" s="251"/>
      <c r="MK59" s="252"/>
      <c r="ML59" s="253"/>
      <c r="MM59" s="254"/>
      <c r="MN59" s="254"/>
      <c r="MO59" s="254"/>
      <c r="MP59" s="254"/>
      <c r="MQ59" s="254"/>
      <c r="MR59" s="255"/>
      <c r="MS59" s="253"/>
      <c r="MT59" s="254"/>
      <c r="MU59" s="254"/>
      <c r="MV59" s="254"/>
      <c r="MW59" s="254"/>
      <c r="MX59" s="254"/>
      <c r="MY59" s="255"/>
      <c r="MZ59" s="697"/>
      <c r="NA59" s="698"/>
      <c r="NB59" s="698"/>
      <c r="NC59" s="698"/>
      <c r="ND59" s="698"/>
      <c r="NE59" s="698"/>
      <c r="NF59" s="698"/>
      <c r="NG59" s="698"/>
      <c r="NH59" s="698"/>
      <c r="NI59" s="698"/>
      <c r="NJ59" s="698"/>
      <c r="NK59" s="698"/>
      <c r="NL59" s="698"/>
      <c r="NM59" s="698"/>
      <c r="NN59" s="698"/>
      <c r="NO59" s="698"/>
      <c r="NP59" s="698"/>
      <c r="NQ59" s="698"/>
      <c r="NR59" s="698"/>
      <c r="NS59" s="698"/>
      <c r="NT59" s="698"/>
      <c r="NU59" s="698"/>
      <c r="NV59" s="698"/>
      <c r="NW59" s="698"/>
      <c r="NX59" s="698"/>
      <c r="NY59" s="698"/>
      <c r="NZ59" s="698"/>
      <c r="OA59" s="700"/>
      <c r="OB59" s="326"/>
      <c r="OC59" s="464"/>
      <c r="OD59" s="464"/>
      <c r="OE59" s="464"/>
      <c r="OF59" s="464"/>
      <c r="OG59" s="464"/>
      <c r="OH59" s="464"/>
      <c r="OI59" s="464"/>
      <c r="OJ59" s="464"/>
      <c r="OK59" s="465"/>
      <c r="OL59" s="654" t="s">
        <v>133</v>
      </c>
      <c r="OM59" s="655"/>
      <c r="ON59" s="655"/>
      <c r="OO59" s="655"/>
      <c r="OP59" s="655"/>
      <c r="OQ59" s="655"/>
      <c r="OR59" s="657"/>
      <c r="OS59" s="657"/>
      <c r="OT59" s="657"/>
      <c r="OU59" s="657"/>
      <c r="OV59" s="657"/>
      <c r="OW59" s="657"/>
      <c r="OX59" s="657"/>
      <c r="OY59" s="657"/>
      <c r="OZ59" s="657"/>
      <c r="PA59" s="657"/>
      <c r="PB59" s="657"/>
      <c r="PC59" s="659" t="s">
        <v>45</v>
      </c>
      <c r="PD59" s="659"/>
      <c r="PE59" s="659"/>
      <c r="PF59" s="659"/>
      <c r="PG59" s="660"/>
      <c r="PH59" s="265"/>
      <c r="PI59" s="266"/>
      <c r="PJ59" s="266"/>
      <c r="PK59" s="266"/>
      <c r="PL59" s="266"/>
      <c r="PM59" s="266"/>
      <c r="PN59" s="266"/>
      <c r="PO59" s="266"/>
      <c r="PP59" s="266"/>
      <c r="PQ59" s="266"/>
      <c r="PR59" s="266"/>
      <c r="PS59" s="266"/>
      <c r="PT59" s="266"/>
      <c r="PU59" s="266"/>
      <c r="PV59" s="267"/>
      <c r="PW59" s="250"/>
      <c r="PX59" s="251"/>
      <c r="PY59" s="251"/>
      <c r="PZ59" s="251"/>
      <c r="QA59" s="251"/>
      <c r="QB59" s="251"/>
      <c r="QC59" s="252"/>
      <c r="QD59" s="250"/>
      <c r="QE59" s="251"/>
      <c r="QF59" s="251"/>
      <c r="QG59" s="251"/>
      <c r="QH59" s="251"/>
      <c r="QI59" s="251"/>
      <c r="QJ59" s="252"/>
      <c r="QK59" s="250"/>
      <c r="QL59" s="251"/>
      <c r="QM59" s="251"/>
      <c r="QN59" s="251"/>
      <c r="QO59" s="251"/>
      <c r="QP59" s="251"/>
      <c r="QQ59" s="252"/>
      <c r="QR59" s="253"/>
      <c r="QS59" s="254"/>
      <c r="QT59" s="254"/>
      <c r="QU59" s="254"/>
      <c r="QV59" s="254"/>
      <c r="QW59" s="254"/>
      <c r="QX59" s="255"/>
      <c r="QY59" s="253"/>
      <c r="QZ59" s="254"/>
      <c r="RA59" s="254"/>
      <c r="RB59" s="254"/>
      <c r="RC59" s="254"/>
      <c r="RD59" s="254"/>
      <c r="RE59" s="255"/>
      <c r="RF59" s="697"/>
      <c r="RG59" s="698"/>
      <c r="RH59" s="698"/>
      <c r="RI59" s="698"/>
      <c r="RJ59" s="698"/>
      <c r="RK59" s="698"/>
      <c r="RL59" s="698"/>
      <c r="RM59" s="698"/>
      <c r="RN59" s="698"/>
      <c r="RO59" s="698"/>
      <c r="RP59" s="698"/>
      <c r="RQ59" s="698"/>
      <c r="RR59" s="698"/>
      <c r="RS59" s="698"/>
      <c r="RT59" s="698"/>
      <c r="RU59" s="698"/>
      <c r="RV59" s="698"/>
      <c r="RW59" s="698"/>
      <c r="RX59" s="698"/>
      <c r="RY59" s="698"/>
      <c r="RZ59" s="698"/>
      <c r="SA59" s="698"/>
      <c r="SB59" s="698"/>
      <c r="SC59" s="698"/>
      <c r="SD59" s="698"/>
      <c r="SE59" s="698"/>
      <c r="SF59" s="698"/>
      <c r="SG59" s="700"/>
    </row>
    <row r="60" spans="2:501" ht="6.95" customHeight="1" x14ac:dyDescent="0.15">
      <c r="B60" s="1301"/>
      <c r="C60" s="1302"/>
      <c r="D60" s="1303"/>
      <c r="E60" s="217"/>
      <c r="F60" s="218"/>
      <c r="G60" s="218"/>
      <c r="H60" s="218"/>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9"/>
      <c r="AG60" s="708"/>
      <c r="AH60" s="709"/>
      <c r="AI60" s="709"/>
      <c r="AJ60" s="709"/>
      <c r="AK60" s="709"/>
      <c r="AL60" s="709"/>
      <c r="AM60" s="709"/>
      <c r="AN60" s="709"/>
      <c r="AO60" s="709"/>
      <c r="AP60" s="709"/>
      <c r="AQ60" s="709"/>
      <c r="AR60" s="709"/>
      <c r="AS60" s="709"/>
      <c r="AT60" s="709"/>
      <c r="AU60" s="709"/>
      <c r="AV60" s="709"/>
      <c r="AW60" s="709"/>
      <c r="AX60" s="716"/>
      <c r="AY60" s="716"/>
      <c r="AZ60" s="716"/>
      <c r="BA60" s="716"/>
      <c r="BB60" s="717"/>
      <c r="BC60" s="720"/>
      <c r="BD60" s="709"/>
      <c r="BE60" s="709"/>
      <c r="BF60" s="709"/>
      <c r="BG60" s="709"/>
      <c r="BH60" s="709"/>
      <c r="BI60" s="709"/>
      <c r="BJ60" s="709"/>
      <c r="BK60" s="709"/>
      <c r="BL60" s="709"/>
      <c r="BM60" s="709"/>
      <c r="BN60" s="709"/>
      <c r="BO60" s="709"/>
      <c r="BP60" s="709"/>
      <c r="BQ60" s="709"/>
      <c r="BR60" s="709"/>
      <c r="BS60" s="709"/>
      <c r="BT60" s="716"/>
      <c r="BU60" s="716"/>
      <c r="BV60" s="716"/>
      <c r="BW60" s="716"/>
      <c r="BX60" s="717"/>
      <c r="BY60" s="256"/>
      <c r="BZ60" s="257"/>
      <c r="CA60" s="257"/>
      <c r="CB60" s="257"/>
      <c r="CC60" s="257"/>
      <c r="CD60" s="257"/>
      <c r="CE60" s="257"/>
      <c r="CF60" s="257"/>
      <c r="CG60" s="257"/>
      <c r="CH60" s="257"/>
      <c r="CI60" s="257"/>
      <c r="CJ60" s="257"/>
      <c r="CK60" s="257"/>
      <c r="CL60" s="257"/>
      <c r="CM60" s="257"/>
      <c r="CN60" s="257"/>
      <c r="CO60" s="257"/>
      <c r="CP60" s="257"/>
      <c r="CQ60" s="257"/>
      <c r="CR60" s="257"/>
      <c r="CS60" s="257"/>
      <c r="CT60" s="258"/>
      <c r="CU60" s="271"/>
      <c r="CV60" s="272"/>
      <c r="CW60" s="272"/>
      <c r="CX60" s="272"/>
      <c r="CY60" s="272"/>
      <c r="CZ60" s="272"/>
      <c r="DA60" s="658"/>
      <c r="DB60" s="658"/>
      <c r="DC60" s="658"/>
      <c r="DD60" s="658"/>
      <c r="DE60" s="658"/>
      <c r="DF60" s="658"/>
      <c r="DG60" s="658"/>
      <c r="DH60" s="658"/>
      <c r="DI60" s="658"/>
      <c r="DJ60" s="658"/>
      <c r="DK60" s="658"/>
      <c r="DL60" s="274"/>
      <c r="DM60" s="274"/>
      <c r="DN60" s="274"/>
      <c r="DO60" s="274"/>
      <c r="DP60" s="275"/>
      <c r="DQ60" s="276"/>
      <c r="DR60" s="277"/>
      <c r="DS60" s="277"/>
      <c r="DT60" s="277"/>
      <c r="DU60" s="277"/>
      <c r="DV60" s="277"/>
      <c r="DW60" s="277"/>
      <c r="DX60" s="277"/>
      <c r="DY60" s="277"/>
      <c r="DZ60" s="277"/>
      <c r="EA60" s="277"/>
      <c r="EB60" s="277"/>
      <c r="EC60" s="277"/>
      <c r="ED60" s="277"/>
      <c r="EE60" s="278"/>
      <c r="EF60" s="802"/>
      <c r="EG60" s="803"/>
      <c r="EH60" s="803"/>
      <c r="EI60" s="803"/>
      <c r="EJ60" s="803"/>
      <c r="EK60" s="803"/>
      <c r="EL60" s="804"/>
      <c r="EM60" s="802"/>
      <c r="EN60" s="803"/>
      <c r="EO60" s="803"/>
      <c r="EP60" s="803"/>
      <c r="EQ60" s="803"/>
      <c r="ER60" s="803"/>
      <c r="ES60" s="804"/>
      <c r="ET60" s="802"/>
      <c r="EU60" s="803"/>
      <c r="EV60" s="803"/>
      <c r="EW60" s="803"/>
      <c r="EX60" s="803"/>
      <c r="EY60" s="803"/>
      <c r="EZ60" s="804"/>
      <c r="FA60" s="256"/>
      <c r="FB60" s="257"/>
      <c r="FC60" s="257"/>
      <c r="FD60" s="257"/>
      <c r="FE60" s="257"/>
      <c r="FF60" s="257"/>
      <c r="FG60" s="258"/>
      <c r="FH60" s="256"/>
      <c r="FI60" s="257"/>
      <c r="FJ60" s="257"/>
      <c r="FK60" s="257"/>
      <c r="FL60" s="257"/>
      <c r="FM60" s="257"/>
      <c r="FN60" s="258"/>
      <c r="FO60" s="700"/>
      <c r="FP60" s="466"/>
      <c r="FQ60" s="467"/>
      <c r="FR60" s="467"/>
      <c r="FS60" s="467"/>
      <c r="FT60" s="467"/>
      <c r="FU60" s="467"/>
      <c r="FV60" s="467"/>
      <c r="FW60" s="467"/>
      <c r="FX60" s="467"/>
      <c r="FY60" s="468"/>
      <c r="FZ60" s="690"/>
      <c r="GA60" s="656"/>
      <c r="GB60" s="656"/>
      <c r="GC60" s="656"/>
      <c r="GD60" s="656"/>
      <c r="GE60" s="656"/>
      <c r="GF60" s="658"/>
      <c r="GG60" s="658"/>
      <c r="GH60" s="658"/>
      <c r="GI60" s="658"/>
      <c r="GJ60" s="658"/>
      <c r="GK60" s="658"/>
      <c r="GL60" s="658"/>
      <c r="GM60" s="658"/>
      <c r="GN60" s="658"/>
      <c r="GO60" s="658"/>
      <c r="GP60" s="658"/>
      <c r="GQ60" s="614"/>
      <c r="GR60" s="614"/>
      <c r="GS60" s="614"/>
      <c r="GT60" s="614"/>
      <c r="GU60" s="615"/>
      <c r="GV60" s="276"/>
      <c r="GW60" s="277"/>
      <c r="GX60" s="277"/>
      <c r="GY60" s="277"/>
      <c r="GZ60" s="277"/>
      <c r="HA60" s="277"/>
      <c r="HB60" s="277"/>
      <c r="HC60" s="277"/>
      <c r="HD60" s="277"/>
      <c r="HE60" s="277"/>
      <c r="HF60" s="277"/>
      <c r="HG60" s="277"/>
      <c r="HH60" s="277"/>
      <c r="HI60" s="277"/>
      <c r="HJ60" s="278"/>
      <c r="HK60" s="802"/>
      <c r="HL60" s="803"/>
      <c r="HM60" s="803"/>
      <c r="HN60" s="803"/>
      <c r="HO60" s="803"/>
      <c r="HP60" s="803"/>
      <c r="HQ60" s="804"/>
      <c r="HR60" s="802"/>
      <c r="HS60" s="803"/>
      <c r="HT60" s="803"/>
      <c r="HU60" s="803"/>
      <c r="HV60" s="803"/>
      <c r="HW60" s="803"/>
      <c r="HX60" s="804"/>
      <c r="HY60" s="802"/>
      <c r="HZ60" s="803"/>
      <c r="IA60" s="803"/>
      <c r="IB60" s="803"/>
      <c r="IC60" s="803"/>
      <c r="ID60" s="803"/>
      <c r="IE60" s="804"/>
      <c r="IF60" s="256"/>
      <c r="IG60" s="257"/>
      <c r="IH60" s="257"/>
      <c r="II60" s="257"/>
      <c r="IJ60" s="257"/>
      <c r="IK60" s="257"/>
      <c r="IL60" s="258"/>
      <c r="IM60" s="256"/>
      <c r="IN60" s="257"/>
      <c r="IO60" s="257"/>
      <c r="IP60" s="257"/>
      <c r="IQ60" s="257"/>
      <c r="IR60" s="257"/>
      <c r="IS60" s="258"/>
      <c r="IT60" s="697"/>
      <c r="IU60" s="698"/>
      <c r="IV60" s="698"/>
      <c r="IW60" s="698"/>
      <c r="IX60" s="698"/>
      <c r="IY60" s="698"/>
      <c r="IZ60" s="698"/>
      <c r="JA60" s="698"/>
      <c r="JB60" s="698"/>
      <c r="JC60" s="698"/>
      <c r="JD60" s="698"/>
      <c r="JE60" s="698"/>
      <c r="JF60" s="698"/>
      <c r="JG60" s="698"/>
      <c r="JH60" s="698"/>
      <c r="JI60" s="698"/>
      <c r="JJ60" s="698"/>
      <c r="JK60" s="698"/>
      <c r="JL60" s="698"/>
      <c r="JM60" s="698"/>
      <c r="JN60" s="698"/>
      <c r="JO60" s="698"/>
      <c r="JP60" s="698"/>
      <c r="JQ60" s="698"/>
      <c r="JR60" s="698"/>
      <c r="JS60" s="698"/>
      <c r="JT60" s="698"/>
      <c r="JU60" s="700"/>
      <c r="JV60" s="466"/>
      <c r="JW60" s="467"/>
      <c r="JX60" s="467"/>
      <c r="JY60" s="467"/>
      <c r="JZ60" s="467"/>
      <c r="KA60" s="467"/>
      <c r="KB60" s="467"/>
      <c r="KC60" s="467"/>
      <c r="KD60" s="467"/>
      <c r="KE60" s="468"/>
      <c r="KF60" s="656"/>
      <c r="KG60" s="656"/>
      <c r="KH60" s="656"/>
      <c r="KI60" s="656"/>
      <c r="KJ60" s="656"/>
      <c r="KK60" s="656"/>
      <c r="KL60" s="658"/>
      <c r="KM60" s="658"/>
      <c r="KN60" s="658"/>
      <c r="KO60" s="658"/>
      <c r="KP60" s="658"/>
      <c r="KQ60" s="658"/>
      <c r="KR60" s="658"/>
      <c r="KS60" s="658"/>
      <c r="KT60" s="658"/>
      <c r="KU60" s="658"/>
      <c r="KV60" s="658"/>
      <c r="KW60" s="614"/>
      <c r="KX60" s="614"/>
      <c r="KY60" s="614"/>
      <c r="KZ60" s="614"/>
      <c r="LA60" s="615"/>
      <c r="LB60" s="276"/>
      <c r="LC60" s="277"/>
      <c r="LD60" s="277"/>
      <c r="LE60" s="277"/>
      <c r="LF60" s="277"/>
      <c r="LG60" s="277"/>
      <c r="LH60" s="277"/>
      <c r="LI60" s="277"/>
      <c r="LJ60" s="277"/>
      <c r="LK60" s="277"/>
      <c r="LL60" s="277"/>
      <c r="LM60" s="277"/>
      <c r="LN60" s="277"/>
      <c r="LO60" s="277"/>
      <c r="LP60" s="278"/>
      <c r="LQ60" s="802"/>
      <c r="LR60" s="803"/>
      <c r="LS60" s="803"/>
      <c r="LT60" s="803"/>
      <c r="LU60" s="803"/>
      <c r="LV60" s="803"/>
      <c r="LW60" s="804"/>
      <c r="LX60" s="802"/>
      <c r="LY60" s="803"/>
      <c r="LZ60" s="803"/>
      <c r="MA60" s="803"/>
      <c r="MB60" s="803"/>
      <c r="MC60" s="803"/>
      <c r="MD60" s="804"/>
      <c r="ME60" s="802"/>
      <c r="MF60" s="803"/>
      <c r="MG60" s="803"/>
      <c r="MH60" s="803"/>
      <c r="MI60" s="803"/>
      <c r="MJ60" s="803"/>
      <c r="MK60" s="804"/>
      <c r="ML60" s="256"/>
      <c r="MM60" s="257"/>
      <c r="MN60" s="257"/>
      <c r="MO60" s="257"/>
      <c r="MP60" s="257"/>
      <c r="MQ60" s="257"/>
      <c r="MR60" s="258"/>
      <c r="MS60" s="256"/>
      <c r="MT60" s="257"/>
      <c r="MU60" s="257"/>
      <c r="MV60" s="257"/>
      <c r="MW60" s="257"/>
      <c r="MX60" s="257"/>
      <c r="MY60" s="258"/>
      <c r="MZ60" s="697"/>
      <c r="NA60" s="698"/>
      <c r="NB60" s="698"/>
      <c r="NC60" s="698"/>
      <c r="ND60" s="698"/>
      <c r="NE60" s="698"/>
      <c r="NF60" s="698"/>
      <c r="NG60" s="698"/>
      <c r="NH60" s="698"/>
      <c r="NI60" s="698"/>
      <c r="NJ60" s="698"/>
      <c r="NK60" s="698"/>
      <c r="NL60" s="698"/>
      <c r="NM60" s="698"/>
      <c r="NN60" s="698"/>
      <c r="NO60" s="698"/>
      <c r="NP60" s="698"/>
      <c r="NQ60" s="698"/>
      <c r="NR60" s="698"/>
      <c r="NS60" s="698"/>
      <c r="NT60" s="698"/>
      <c r="NU60" s="698"/>
      <c r="NV60" s="698"/>
      <c r="NW60" s="698"/>
      <c r="NX60" s="698"/>
      <c r="NY60" s="698"/>
      <c r="NZ60" s="698"/>
      <c r="OA60" s="700"/>
      <c r="OB60" s="466"/>
      <c r="OC60" s="467"/>
      <c r="OD60" s="467"/>
      <c r="OE60" s="467"/>
      <c r="OF60" s="467"/>
      <c r="OG60" s="467"/>
      <c r="OH60" s="467"/>
      <c r="OI60" s="467"/>
      <c r="OJ60" s="467"/>
      <c r="OK60" s="468"/>
      <c r="OL60" s="656"/>
      <c r="OM60" s="656"/>
      <c r="ON60" s="656"/>
      <c r="OO60" s="656"/>
      <c r="OP60" s="656"/>
      <c r="OQ60" s="656"/>
      <c r="OR60" s="658"/>
      <c r="OS60" s="658"/>
      <c r="OT60" s="658"/>
      <c r="OU60" s="658"/>
      <c r="OV60" s="658"/>
      <c r="OW60" s="658"/>
      <c r="OX60" s="658"/>
      <c r="OY60" s="658"/>
      <c r="OZ60" s="658"/>
      <c r="PA60" s="658"/>
      <c r="PB60" s="658"/>
      <c r="PC60" s="614"/>
      <c r="PD60" s="614"/>
      <c r="PE60" s="614"/>
      <c r="PF60" s="614"/>
      <c r="PG60" s="615"/>
      <c r="PH60" s="276"/>
      <c r="PI60" s="277"/>
      <c r="PJ60" s="277"/>
      <c r="PK60" s="277"/>
      <c r="PL60" s="277"/>
      <c r="PM60" s="277"/>
      <c r="PN60" s="277"/>
      <c r="PO60" s="277"/>
      <c r="PP60" s="277"/>
      <c r="PQ60" s="277"/>
      <c r="PR60" s="277"/>
      <c r="PS60" s="277"/>
      <c r="PT60" s="277"/>
      <c r="PU60" s="277"/>
      <c r="PV60" s="278"/>
      <c r="PW60" s="802"/>
      <c r="PX60" s="803"/>
      <c r="PY60" s="803"/>
      <c r="PZ60" s="803"/>
      <c r="QA60" s="803"/>
      <c r="QB60" s="803"/>
      <c r="QC60" s="804"/>
      <c r="QD60" s="802"/>
      <c r="QE60" s="803"/>
      <c r="QF60" s="803"/>
      <c r="QG60" s="803"/>
      <c r="QH60" s="803"/>
      <c r="QI60" s="803"/>
      <c r="QJ60" s="804"/>
      <c r="QK60" s="802"/>
      <c r="QL60" s="803"/>
      <c r="QM60" s="803"/>
      <c r="QN60" s="803"/>
      <c r="QO60" s="803"/>
      <c r="QP60" s="803"/>
      <c r="QQ60" s="804"/>
      <c r="QR60" s="256"/>
      <c r="QS60" s="257"/>
      <c r="QT60" s="257"/>
      <c r="QU60" s="257"/>
      <c r="QV60" s="257"/>
      <c r="QW60" s="257"/>
      <c r="QX60" s="258"/>
      <c r="QY60" s="256"/>
      <c r="QZ60" s="257"/>
      <c r="RA60" s="257"/>
      <c r="RB60" s="257"/>
      <c r="RC60" s="257"/>
      <c r="RD60" s="257"/>
      <c r="RE60" s="258"/>
      <c r="RF60" s="697"/>
      <c r="RG60" s="698"/>
      <c r="RH60" s="698"/>
      <c r="RI60" s="698"/>
      <c r="RJ60" s="698"/>
      <c r="RK60" s="698"/>
      <c r="RL60" s="698"/>
      <c r="RM60" s="698"/>
      <c r="RN60" s="698"/>
      <c r="RO60" s="698"/>
      <c r="RP60" s="698"/>
      <c r="RQ60" s="698"/>
      <c r="RR60" s="698"/>
      <c r="RS60" s="698"/>
      <c r="RT60" s="698"/>
      <c r="RU60" s="698"/>
      <c r="RV60" s="698"/>
      <c r="RW60" s="698"/>
      <c r="RX60" s="698"/>
      <c r="RY60" s="698"/>
      <c r="RZ60" s="698"/>
      <c r="SA60" s="698"/>
      <c r="SB60" s="698"/>
      <c r="SC60" s="698"/>
      <c r="SD60" s="698"/>
      <c r="SE60" s="698"/>
      <c r="SF60" s="698"/>
      <c r="SG60" s="700"/>
    </row>
    <row r="61" spans="2:501" ht="12" customHeight="1" x14ac:dyDescent="0.15">
      <c r="B61" s="1301"/>
      <c r="C61" s="1302"/>
      <c r="D61" s="1303"/>
      <c r="E61" s="211" t="s">
        <v>9264</v>
      </c>
      <c r="F61" s="212"/>
      <c r="G61" s="212"/>
      <c r="H61" s="212"/>
      <c r="I61" s="212"/>
      <c r="J61" s="212"/>
      <c r="K61" s="212"/>
      <c r="L61" s="212"/>
      <c r="M61" s="212"/>
      <c r="N61" s="212"/>
      <c r="O61" s="212"/>
      <c r="P61" s="212"/>
      <c r="Q61" s="212"/>
      <c r="R61" s="212"/>
      <c r="S61" s="212"/>
      <c r="T61" s="212"/>
      <c r="U61" s="212"/>
      <c r="V61" s="212"/>
      <c r="W61" s="212"/>
      <c r="X61" s="212"/>
      <c r="Y61" s="212"/>
      <c r="Z61" s="212"/>
      <c r="AA61" s="212"/>
      <c r="AB61" s="212"/>
      <c r="AC61" s="212"/>
      <c r="AD61" s="212"/>
      <c r="AE61" s="212"/>
      <c r="AF61" s="213"/>
      <c r="AG61" s="703">
        <f>BC61+BY61</f>
        <v>0</v>
      </c>
      <c r="AH61" s="704"/>
      <c r="AI61" s="704"/>
      <c r="AJ61" s="704"/>
      <c r="AK61" s="704"/>
      <c r="AL61" s="704"/>
      <c r="AM61" s="704"/>
      <c r="AN61" s="704"/>
      <c r="AO61" s="704"/>
      <c r="AP61" s="704"/>
      <c r="AQ61" s="704"/>
      <c r="AR61" s="704"/>
      <c r="AS61" s="704"/>
      <c r="AT61" s="704"/>
      <c r="AU61" s="704"/>
      <c r="AV61" s="704"/>
      <c r="AW61" s="704"/>
      <c r="AX61" s="710" t="s">
        <v>45</v>
      </c>
      <c r="AY61" s="711"/>
      <c r="AZ61" s="711"/>
      <c r="BA61" s="711"/>
      <c r="BB61" s="712"/>
      <c r="BC61" s="718">
        <f>SUM(DA61:DK66,GF61:GP66,KL61:KV66,OR61:PB66)</f>
        <v>0</v>
      </c>
      <c r="BD61" s="706"/>
      <c r="BE61" s="706"/>
      <c r="BF61" s="706"/>
      <c r="BG61" s="706"/>
      <c r="BH61" s="706"/>
      <c r="BI61" s="706"/>
      <c r="BJ61" s="706"/>
      <c r="BK61" s="706"/>
      <c r="BL61" s="706"/>
      <c r="BM61" s="706"/>
      <c r="BN61" s="706"/>
      <c r="BO61" s="706"/>
      <c r="BP61" s="706"/>
      <c r="BQ61" s="706"/>
      <c r="BR61" s="706"/>
      <c r="BS61" s="706"/>
      <c r="BT61" s="710" t="s">
        <v>45</v>
      </c>
      <c r="BU61" s="711"/>
      <c r="BV61" s="711"/>
      <c r="BW61" s="711"/>
      <c r="BX61" s="712"/>
      <c r="BY61" s="721"/>
      <c r="BZ61" s="722"/>
      <c r="CA61" s="722"/>
      <c r="CB61" s="722"/>
      <c r="CC61" s="722"/>
      <c r="CD61" s="722"/>
      <c r="CE61" s="722"/>
      <c r="CF61" s="722"/>
      <c r="CG61" s="722"/>
      <c r="CH61" s="722"/>
      <c r="CI61" s="722"/>
      <c r="CJ61" s="722"/>
      <c r="CK61" s="722"/>
      <c r="CL61" s="722"/>
      <c r="CM61" s="722"/>
      <c r="CN61" s="722"/>
      <c r="CO61" s="722"/>
      <c r="CP61" s="710" t="s">
        <v>45</v>
      </c>
      <c r="CQ61" s="711"/>
      <c r="CR61" s="711"/>
      <c r="CS61" s="711"/>
      <c r="CT61" s="712"/>
      <c r="CU61" s="220" t="s">
        <v>37</v>
      </c>
      <c r="CV61" s="221"/>
      <c r="CW61" s="221"/>
      <c r="CX61" s="221"/>
      <c r="CY61" s="221"/>
      <c r="CZ61" s="221"/>
      <c r="DA61" s="693"/>
      <c r="DB61" s="693"/>
      <c r="DC61" s="693"/>
      <c r="DD61" s="693"/>
      <c r="DE61" s="693"/>
      <c r="DF61" s="693"/>
      <c r="DG61" s="693"/>
      <c r="DH61" s="693"/>
      <c r="DI61" s="693"/>
      <c r="DJ61" s="693"/>
      <c r="DK61" s="693"/>
      <c r="DL61" s="226" t="s">
        <v>45</v>
      </c>
      <c r="DM61" s="226"/>
      <c r="DN61" s="226"/>
      <c r="DO61" s="226"/>
      <c r="DP61" s="227"/>
      <c r="DQ61" s="230"/>
      <c r="DR61" s="231"/>
      <c r="DS61" s="231"/>
      <c r="DT61" s="231"/>
      <c r="DU61" s="231"/>
      <c r="DV61" s="231"/>
      <c r="DW61" s="231"/>
      <c r="DX61" s="231"/>
      <c r="DY61" s="231"/>
      <c r="DZ61" s="231"/>
      <c r="EA61" s="231"/>
      <c r="EB61" s="231"/>
      <c r="EC61" s="231"/>
      <c r="ED61" s="231"/>
      <c r="EE61" s="232"/>
      <c r="EF61" s="236"/>
      <c r="EG61" s="237"/>
      <c r="EH61" s="237"/>
      <c r="EI61" s="237"/>
      <c r="EJ61" s="237"/>
      <c r="EK61" s="237"/>
      <c r="EL61" s="238"/>
      <c r="EM61" s="694"/>
      <c r="EN61" s="695"/>
      <c r="EO61" s="695"/>
      <c r="EP61" s="695"/>
      <c r="EQ61" s="695"/>
      <c r="ER61" s="695"/>
      <c r="ES61" s="696"/>
      <c r="ET61" s="694"/>
      <c r="EU61" s="695"/>
      <c r="EV61" s="695"/>
      <c r="EW61" s="695"/>
      <c r="EX61" s="695"/>
      <c r="EY61" s="695"/>
      <c r="EZ61" s="696"/>
      <c r="FA61" s="236"/>
      <c r="FB61" s="242"/>
      <c r="FC61" s="242"/>
      <c r="FD61" s="242"/>
      <c r="FE61" s="242"/>
      <c r="FF61" s="242"/>
      <c r="FG61" s="243"/>
      <c r="FH61" s="236"/>
      <c r="FI61" s="242"/>
      <c r="FJ61" s="242"/>
      <c r="FK61" s="242"/>
      <c r="FL61" s="242"/>
      <c r="FM61" s="242"/>
      <c r="FN61" s="243"/>
      <c r="FO61" s="699" t="str">
        <f>IF(AND(DA61&gt;0,DA63&gt;0,DA65&gt;0),"⇒⇒⇒⇒
４箇所以上の場合","")</f>
        <v/>
      </c>
      <c r="FP61" s="323" t="s">
        <v>9269</v>
      </c>
      <c r="FQ61" s="592"/>
      <c r="FR61" s="592"/>
      <c r="FS61" s="592"/>
      <c r="FT61" s="592"/>
      <c r="FU61" s="592"/>
      <c r="FV61" s="592"/>
      <c r="FW61" s="592"/>
      <c r="FX61" s="592"/>
      <c r="FY61" s="702"/>
      <c r="FZ61" s="726" t="s">
        <v>79</v>
      </c>
      <c r="GA61" s="692"/>
      <c r="GB61" s="692"/>
      <c r="GC61" s="692"/>
      <c r="GD61" s="692"/>
      <c r="GE61" s="692"/>
      <c r="GF61" s="693"/>
      <c r="GG61" s="693"/>
      <c r="GH61" s="693"/>
      <c r="GI61" s="693"/>
      <c r="GJ61" s="693"/>
      <c r="GK61" s="693"/>
      <c r="GL61" s="693"/>
      <c r="GM61" s="693"/>
      <c r="GN61" s="693"/>
      <c r="GO61" s="693"/>
      <c r="GP61" s="693"/>
      <c r="GQ61" s="611" t="s">
        <v>45</v>
      </c>
      <c r="GR61" s="611"/>
      <c r="GS61" s="611"/>
      <c r="GT61" s="611"/>
      <c r="GU61" s="612"/>
      <c r="GV61" s="230"/>
      <c r="GW61" s="231"/>
      <c r="GX61" s="231"/>
      <c r="GY61" s="231"/>
      <c r="GZ61" s="231"/>
      <c r="HA61" s="231"/>
      <c r="HB61" s="231"/>
      <c r="HC61" s="231"/>
      <c r="HD61" s="231"/>
      <c r="HE61" s="231"/>
      <c r="HF61" s="231"/>
      <c r="HG61" s="231"/>
      <c r="HH61" s="231"/>
      <c r="HI61" s="231"/>
      <c r="HJ61" s="232"/>
      <c r="HK61" s="236"/>
      <c r="HL61" s="237"/>
      <c r="HM61" s="237"/>
      <c r="HN61" s="237"/>
      <c r="HO61" s="237"/>
      <c r="HP61" s="237"/>
      <c r="HQ61" s="238"/>
      <c r="HR61" s="694"/>
      <c r="HS61" s="695"/>
      <c r="HT61" s="695"/>
      <c r="HU61" s="695"/>
      <c r="HV61" s="695"/>
      <c r="HW61" s="695"/>
      <c r="HX61" s="696"/>
      <c r="HY61" s="694"/>
      <c r="HZ61" s="695"/>
      <c r="IA61" s="695"/>
      <c r="IB61" s="695"/>
      <c r="IC61" s="695"/>
      <c r="ID61" s="695"/>
      <c r="IE61" s="696"/>
      <c r="IF61" s="236"/>
      <c r="IG61" s="237"/>
      <c r="IH61" s="237"/>
      <c r="II61" s="237"/>
      <c r="IJ61" s="237"/>
      <c r="IK61" s="237"/>
      <c r="IL61" s="238"/>
      <c r="IM61" s="236"/>
      <c r="IN61" s="237"/>
      <c r="IO61" s="237"/>
      <c r="IP61" s="237"/>
      <c r="IQ61" s="237"/>
      <c r="IR61" s="237"/>
      <c r="IS61" s="238"/>
      <c r="IT61" s="697"/>
      <c r="IU61" s="698"/>
      <c r="IV61" s="698"/>
      <c r="IW61" s="698"/>
      <c r="IX61" s="698"/>
      <c r="IY61" s="698"/>
      <c r="IZ61" s="698"/>
      <c r="JA61" s="698"/>
      <c r="JB61" s="698"/>
      <c r="JC61" s="698"/>
      <c r="JD61" s="698"/>
      <c r="JE61" s="698"/>
      <c r="JF61" s="698"/>
      <c r="JG61" s="698"/>
      <c r="JH61" s="698"/>
      <c r="JI61" s="698"/>
      <c r="JJ61" s="698"/>
      <c r="JK61" s="698"/>
      <c r="JL61" s="698"/>
      <c r="JM61" s="698"/>
      <c r="JN61" s="698"/>
      <c r="JO61" s="698"/>
      <c r="JP61" s="698"/>
      <c r="JQ61" s="698"/>
      <c r="JR61" s="698"/>
      <c r="JS61" s="698"/>
      <c r="JT61" s="698"/>
      <c r="JU61" s="699" t="str">
        <f t="shared" ref="JU61" si="0">IF($BC61&gt;SUM($DA61:$DK66,$GF61:$GP66),IF(AND(GF61&gt;0,GF63&gt;0,GF65&gt;0),"⇒⇒⇒⇒
７箇所以上の場合",""),"")</f>
        <v/>
      </c>
      <c r="JV61" s="323" t="s">
        <v>9269</v>
      </c>
      <c r="JW61" s="592"/>
      <c r="JX61" s="592"/>
      <c r="JY61" s="592"/>
      <c r="JZ61" s="592"/>
      <c r="KA61" s="592"/>
      <c r="KB61" s="592"/>
      <c r="KC61" s="592"/>
      <c r="KD61" s="592"/>
      <c r="KE61" s="702"/>
      <c r="KF61" s="691" t="s">
        <v>126</v>
      </c>
      <c r="KG61" s="692"/>
      <c r="KH61" s="692"/>
      <c r="KI61" s="692"/>
      <c r="KJ61" s="692"/>
      <c r="KK61" s="692"/>
      <c r="KL61" s="693"/>
      <c r="KM61" s="693"/>
      <c r="KN61" s="693"/>
      <c r="KO61" s="693"/>
      <c r="KP61" s="693"/>
      <c r="KQ61" s="693"/>
      <c r="KR61" s="693"/>
      <c r="KS61" s="693"/>
      <c r="KT61" s="693"/>
      <c r="KU61" s="693"/>
      <c r="KV61" s="693"/>
      <c r="KW61" s="611" t="s">
        <v>45</v>
      </c>
      <c r="KX61" s="611"/>
      <c r="KY61" s="611"/>
      <c r="KZ61" s="611"/>
      <c r="LA61" s="612"/>
      <c r="LB61" s="230"/>
      <c r="LC61" s="231"/>
      <c r="LD61" s="231"/>
      <c r="LE61" s="231"/>
      <c r="LF61" s="231"/>
      <c r="LG61" s="231"/>
      <c r="LH61" s="231"/>
      <c r="LI61" s="231"/>
      <c r="LJ61" s="231"/>
      <c r="LK61" s="231"/>
      <c r="LL61" s="231"/>
      <c r="LM61" s="231"/>
      <c r="LN61" s="231"/>
      <c r="LO61" s="231"/>
      <c r="LP61" s="232"/>
      <c r="LQ61" s="236"/>
      <c r="LR61" s="237"/>
      <c r="LS61" s="237"/>
      <c r="LT61" s="237"/>
      <c r="LU61" s="237"/>
      <c r="LV61" s="237"/>
      <c r="LW61" s="238"/>
      <c r="LX61" s="694"/>
      <c r="LY61" s="695"/>
      <c r="LZ61" s="695"/>
      <c r="MA61" s="695"/>
      <c r="MB61" s="695"/>
      <c r="MC61" s="695"/>
      <c r="MD61" s="696"/>
      <c r="ME61" s="694"/>
      <c r="MF61" s="695"/>
      <c r="MG61" s="695"/>
      <c r="MH61" s="695"/>
      <c r="MI61" s="695"/>
      <c r="MJ61" s="695"/>
      <c r="MK61" s="696"/>
      <c r="ML61" s="236"/>
      <c r="MM61" s="237"/>
      <c r="MN61" s="237"/>
      <c r="MO61" s="237"/>
      <c r="MP61" s="237"/>
      <c r="MQ61" s="237"/>
      <c r="MR61" s="238"/>
      <c r="MS61" s="236"/>
      <c r="MT61" s="237"/>
      <c r="MU61" s="237"/>
      <c r="MV61" s="237"/>
      <c r="MW61" s="237"/>
      <c r="MX61" s="237"/>
      <c r="MY61" s="238"/>
      <c r="MZ61" s="697"/>
      <c r="NA61" s="698"/>
      <c r="NB61" s="698"/>
      <c r="NC61" s="698"/>
      <c r="ND61" s="698"/>
      <c r="NE61" s="698"/>
      <c r="NF61" s="698"/>
      <c r="NG61" s="698"/>
      <c r="NH61" s="698"/>
      <c r="NI61" s="698"/>
      <c r="NJ61" s="698"/>
      <c r="NK61" s="698"/>
      <c r="NL61" s="698"/>
      <c r="NM61" s="698"/>
      <c r="NN61" s="698"/>
      <c r="NO61" s="698"/>
      <c r="NP61" s="698"/>
      <c r="NQ61" s="698"/>
      <c r="NR61" s="698"/>
      <c r="NS61" s="698"/>
      <c r="NT61" s="698"/>
      <c r="NU61" s="698"/>
      <c r="NV61" s="698"/>
      <c r="NW61" s="698"/>
      <c r="NX61" s="698"/>
      <c r="NY61" s="698"/>
      <c r="NZ61" s="698"/>
      <c r="OA61" s="699" t="str">
        <f t="shared" ref="OA61" si="1">IF($BC61&gt;SUM($DA61:$DK66,$GF61:$GP66,$KL61:$KV66),IF(AND(KL61&gt;0,KL63&gt;0,KL65&gt;0),"⇒⇒⇒⇒
10箇所以上の場合",""),"")</f>
        <v/>
      </c>
      <c r="OB61" s="323" t="s">
        <v>9269</v>
      </c>
      <c r="OC61" s="592"/>
      <c r="OD61" s="592"/>
      <c r="OE61" s="592"/>
      <c r="OF61" s="592"/>
      <c r="OG61" s="592"/>
      <c r="OH61" s="592"/>
      <c r="OI61" s="592"/>
      <c r="OJ61" s="592"/>
      <c r="OK61" s="702"/>
      <c r="OL61" s="691" t="s">
        <v>131</v>
      </c>
      <c r="OM61" s="692"/>
      <c r="ON61" s="692"/>
      <c r="OO61" s="692"/>
      <c r="OP61" s="692"/>
      <c r="OQ61" s="692"/>
      <c r="OR61" s="693"/>
      <c r="OS61" s="693"/>
      <c r="OT61" s="693"/>
      <c r="OU61" s="693"/>
      <c r="OV61" s="693"/>
      <c r="OW61" s="693"/>
      <c r="OX61" s="693"/>
      <c r="OY61" s="693"/>
      <c r="OZ61" s="693"/>
      <c r="PA61" s="693"/>
      <c r="PB61" s="693"/>
      <c r="PC61" s="611" t="s">
        <v>45</v>
      </c>
      <c r="PD61" s="611"/>
      <c r="PE61" s="611"/>
      <c r="PF61" s="611"/>
      <c r="PG61" s="612"/>
      <c r="PH61" s="230"/>
      <c r="PI61" s="231"/>
      <c r="PJ61" s="231"/>
      <c r="PK61" s="231"/>
      <c r="PL61" s="231"/>
      <c r="PM61" s="231"/>
      <c r="PN61" s="231"/>
      <c r="PO61" s="231"/>
      <c r="PP61" s="231"/>
      <c r="PQ61" s="231"/>
      <c r="PR61" s="231"/>
      <c r="PS61" s="231"/>
      <c r="PT61" s="231"/>
      <c r="PU61" s="231"/>
      <c r="PV61" s="232"/>
      <c r="PW61" s="236"/>
      <c r="PX61" s="237"/>
      <c r="PY61" s="237"/>
      <c r="PZ61" s="237"/>
      <c r="QA61" s="237"/>
      <c r="QB61" s="237"/>
      <c r="QC61" s="238"/>
      <c r="QD61" s="694"/>
      <c r="QE61" s="695"/>
      <c r="QF61" s="695"/>
      <c r="QG61" s="695"/>
      <c r="QH61" s="695"/>
      <c r="QI61" s="695"/>
      <c r="QJ61" s="696"/>
      <c r="QK61" s="694"/>
      <c r="QL61" s="695"/>
      <c r="QM61" s="695"/>
      <c r="QN61" s="695"/>
      <c r="QO61" s="695"/>
      <c r="QP61" s="695"/>
      <c r="QQ61" s="696"/>
      <c r="QR61" s="236"/>
      <c r="QS61" s="237"/>
      <c r="QT61" s="237"/>
      <c r="QU61" s="237"/>
      <c r="QV61" s="237"/>
      <c r="QW61" s="237"/>
      <c r="QX61" s="238"/>
      <c r="QY61" s="236"/>
      <c r="QZ61" s="237"/>
      <c r="RA61" s="237"/>
      <c r="RB61" s="237"/>
      <c r="RC61" s="237"/>
      <c r="RD61" s="237"/>
      <c r="RE61" s="238"/>
      <c r="RF61" s="697"/>
      <c r="RG61" s="698"/>
      <c r="RH61" s="698"/>
      <c r="RI61" s="698"/>
      <c r="RJ61" s="698"/>
      <c r="RK61" s="698"/>
      <c r="RL61" s="698"/>
      <c r="RM61" s="698"/>
      <c r="RN61" s="698"/>
      <c r="RO61" s="698"/>
      <c r="RP61" s="698"/>
      <c r="RQ61" s="698"/>
      <c r="RR61" s="698"/>
      <c r="RS61" s="698"/>
      <c r="RT61" s="698"/>
      <c r="RU61" s="698"/>
      <c r="RV61" s="698"/>
      <c r="RW61" s="698"/>
      <c r="RX61" s="698"/>
      <c r="RY61" s="698"/>
      <c r="RZ61" s="698"/>
      <c r="SA61" s="698"/>
      <c r="SB61" s="698"/>
      <c r="SC61" s="698"/>
      <c r="SD61" s="698"/>
      <c r="SE61" s="698"/>
      <c r="SF61" s="698"/>
      <c r="SG61" s="699"/>
    </row>
    <row r="62" spans="2:501" ht="2.1" customHeight="1" x14ac:dyDescent="0.15">
      <c r="B62" s="1301"/>
      <c r="C62" s="1302"/>
      <c r="D62" s="1303"/>
      <c r="E62" s="214"/>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6"/>
      <c r="AG62" s="705"/>
      <c r="AH62" s="706"/>
      <c r="AI62" s="706"/>
      <c r="AJ62" s="706"/>
      <c r="AK62" s="706"/>
      <c r="AL62" s="706"/>
      <c r="AM62" s="706"/>
      <c r="AN62" s="706"/>
      <c r="AO62" s="706"/>
      <c r="AP62" s="706"/>
      <c r="AQ62" s="706"/>
      <c r="AR62" s="706"/>
      <c r="AS62" s="706"/>
      <c r="AT62" s="706"/>
      <c r="AU62" s="706"/>
      <c r="AV62" s="706"/>
      <c r="AW62" s="706"/>
      <c r="AX62" s="713"/>
      <c r="AY62" s="714"/>
      <c r="AZ62" s="714"/>
      <c r="BA62" s="714"/>
      <c r="BB62" s="715"/>
      <c r="BC62" s="718"/>
      <c r="BD62" s="706"/>
      <c r="BE62" s="706"/>
      <c r="BF62" s="706"/>
      <c r="BG62" s="706"/>
      <c r="BH62" s="706"/>
      <c r="BI62" s="706"/>
      <c r="BJ62" s="706"/>
      <c r="BK62" s="706"/>
      <c r="BL62" s="706"/>
      <c r="BM62" s="706"/>
      <c r="BN62" s="706"/>
      <c r="BO62" s="706"/>
      <c r="BP62" s="706"/>
      <c r="BQ62" s="706"/>
      <c r="BR62" s="706"/>
      <c r="BS62" s="706"/>
      <c r="BT62" s="713"/>
      <c r="BU62" s="714"/>
      <c r="BV62" s="714"/>
      <c r="BW62" s="714"/>
      <c r="BX62" s="715"/>
      <c r="BY62" s="721"/>
      <c r="BZ62" s="722"/>
      <c r="CA62" s="722"/>
      <c r="CB62" s="722"/>
      <c r="CC62" s="722"/>
      <c r="CD62" s="722"/>
      <c r="CE62" s="722"/>
      <c r="CF62" s="722"/>
      <c r="CG62" s="722"/>
      <c r="CH62" s="722"/>
      <c r="CI62" s="722"/>
      <c r="CJ62" s="722"/>
      <c r="CK62" s="722"/>
      <c r="CL62" s="722"/>
      <c r="CM62" s="722"/>
      <c r="CN62" s="722"/>
      <c r="CO62" s="722"/>
      <c r="CP62" s="713"/>
      <c r="CQ62" s="714"/>
      <c r="CR62" s="714"/>
      <c r="CS62" s="714"/>
      <c r="CT62" s="715"/>
      <c r="CU62" s="222"/>
      <c r="CV62" s="223"/>
      <c r="CW62" s="223"/>
      <c r="CX62" s="223"/>
      <c r="CY62" s="223"/>
      <c r="CZ62" s="223"/>
      <c r="DA62" s="657"/>
      <c r="DB62" s="657"/>
      <c r="DC62" s="657"/>
      <c r="DD62" s="657"/>
      <c r="DE62" s="657"/>
      <c r="DF62" s="657"/>
      <c r="DG62" s="657"/>
      <c r="DH62" s="657"/>
      <c r="DI62" s="657"/>
      <c r="DJ62" s="657"/>
      <c r="DK62" s="657"/>
      <c r="DL62" s="228"/>
      <c r="DM62" s="228"/>
      <c r="DN62" s="228"/>
      <c r="DO62" s="228"/>
      <c r="DP62" s="229"/>
      <c r="DQ62" s="233"/>
      <c r="DR62" s="234"/>
      <c r="DS62" s="234"/>
      <c r="DT62" s="234"/>
      <c r="DU62" s="234"/>
      <c r="DV62" s="234"/>
      <c r="DW62" s="234"/>
      <c r="DX62" s="234"/>
      <c r="DY62" s="234"/>
      <c r="DZ62" s="234"/>
      <c r="EA62" s="234"/>
      <c r="EB62" s="234"/>
      <c r="EC62" s="234"/>
      <c r="ED62" s="234"/>
      <c r="EE62" s="235"/>
      <c r="EF62" s="239"/>
      <c r="EG62" s="240"/>
      <c r="EH62" s="240"/>
      <c r="EI62" s="240"/>
      <c r="EJ62" s="240"/>
      <c r="EK62" s="240"/>
      <c r="EL62" s="241"/>
      <c r="EM62" s="661"/>
      <c r="EN62" s="662"/>
      <c r="EO62" s="662"/>
      <c r="EP62" s="662"/>
      <c r="EQ62" s="662"/>
      <c r="ER62" s="662"/>
      <c r="ES62" s="663"/>
      <c r="ET62" s="661"/>
      <c r="EU62" s="662"/>
      <c r="EV62" s="662"/>
      <c r="EW62" s="662"/>
      <c r="EX62" s="662"/>
      <c r="EY62" s="662"/>
      <c r="EZ62" s="663"/>
      <c r="FA62" s="244"/>
      <c r="FB62" s="245"/>
      <c r="FC62" s="245"/>
      <c r="FD62" s="245"/>
      <c r="FE62" s="245"/>
      <c r="FF62" s="245"/>
      <c r="FG62" s="246"/>
      <c r="FH62" s="244"/>
      <c r="FI62" s="245"/>
      <c r="FJ62" s="245"/>
      <c r="FK62" s="245"/>
      <c r="FL62" s="245"/>
      <c r="FM62" s="245"/>
      <c r="FN62" s="246"/>
      <c r="FO62" s="700"/>
      <c r="FP62" s="326"/>
      <c r="FQ62" s="464"/>
      <c r="FR62" s="464"/>
      <c r="FS62" s="464"/>
      <c r="FT62" s="464"/>
      <c r="FU62" s="464"/>
      <c r="FV62" s="464"/>
      <c r="FW62" s="464"/>
      <c r="FX62" s="464"/>
      <c r="FY62" s="465"/>
      <c r="FZ62" s="701"/>
      <c r="GA62" s="686"/>
      <c r="GB62" s="686"/>
      <c r="GC62" s="686"/>
      <c r="GD62" s="686"/>
      <c r="GE62" s="686"/>
      <c r="GF62" s="657"/>
      <c r="GG62" s="657"/>
      <c r="GH62" s="657"/>
      <c r="GI62" s="657"/>
      <c r="GJ62" s="657"/>
      <c r="GK62" s="657"/>
      <c r="GL62" s="657"/>
      <c r="GM62" s="657"/>
      <c r="GN62" s="657"/>
      <c r="GO62" s="657"/>
      <c r="GP62" s="657"/>
      <c r="GQ62" s="687"/>
      <c r="GR62" s="687"/>
      <c r="GS62" s="687"/>
      <c r="GT62" s="687"/>
      <c r="GU62" s="688"/>
      <c r="GV62" s="233"/>
      <c r="GW62" s="234"/>
      <c r="GX62" s="234"/>
      <c r="GY62" s="234"/>
      <c r="GZ62" s="234"/>
      <c r="HA62" s="234"/>
      <c r="HB62" s="234"/>
      <c r="HC62" s="234"/>
      <c r="HD62" s="234"/>
      <c r="HE62" s="234"/>
      <c r="HF62" s="234"/>
      <c r="HG62" s="234"/>
      <c r="HH62" s="234"/>
      <c r="HI62" s="234"/>
      <c r="HJ62" s="235"/>
      <c r="HK62" s="239"/>
      <c r="HL62" s="240"/>
      <c r="HM62" s="240"/>
      <c r="HN62" s="240"/>
      <c r="HO62" s="240"/>
      <c r="HP62" s="240"/>
      <c r="HQ62" s="241"/>
      <c r="HR62" s="661"/>
      <c r="HS62" s="662"/>
      <c r="HT62" s="662"/>
      <c r="HU62" s="662"/>
      <c r="HV62" s="662"/>
      <c r="HW62" s="662"/>
      <c r="HX62" s="663"/>
      <c r="HY62" s="661"/>
      <c r="HZ62" s="662"/>
      <c r="IA62" s="662"/>
      <c r="IB62" s="662"/>
      <c r="IC62" s="662"/>
      <c r="ID62" s="662"/>
      <c r="IE62" s="663"/>
      <c r="IF62" s="239"/>
      <c r="IG62" s="240"/>
      <c r="IH62" s="240"/>
      <c r="II62" s="240"/>
      <c r="IJ62" s="240"/>
      <c r="IK62" s="240"/>
      <c r="IL62" s="241"/>
      <c r="IM62" s="239"/>
      <c r="IN62" s="240"/>
      <c r="IO62" s="240"/>
      <c r="IP62" s="240"/>
      <c r="IQ62" s="240"/>
      <c r="IR62" s="240"/>
      <c r="IS62" s="241"/>
      <c r="IT62" s="697"/>
      <c r="IU62" s="698"/>
      <c r="IV62" s="698"/>
      <c r="IW62" s="698"/>
      <c r="IX62" s="698"/>
      <c r="IY62" s="698"/>
      <c r="IZ62" s="698"/>
      <c r="JA62" s="698"/>
      <c r="JB62" s="698"/>
      <c r="JC62" s="698"/>
      <c r="JD62" s="698"/>
      <c r="JE62" s="698"/>
      <c r="JF62" s="698"/>
      <c r="JG62" s="698"/>
      <c r="JH62" s="698"/>
      <c r="JI62" s="698"/>
      <c r="JJ62" s="698"/>
      <c r="JK62" s="698"/>
      <c r="JL62" s="698"/>
      <c r="JM62" s="698"/>
      <c r="JN62" s="698"/>
      <c r="JO62" s="698"/>
      <c r="JP62" s="698"/>
      <c r="JQ62" s="698"/>
      <c r="JR62" s="698"/>
      <c r="JS62" s="698"/>
      <c r="JT62" s="698"/>
      <c r="JU62" s="700"/>
      <c r="JV62" s="326"/>
      <c r="JW62" s="464"/>
      <c r="JX62" s="464"/>
      <c r="JY62" s="464"/>
      <c r="JZ62" s="464"/>
      <c r="KA62" s="464"/>
      <c r="KB62" s="464"/>
      <c r="KC62" s="464"/>
      <c r="KD62" s="464"/>
      <c r="KE62" s="465"/>
      <c r="KF62" s="686"/>
      <c r="KG62" s="686"/>
      <c r="KH62" s="686"/>
      <c r="KI62" s="686"/>
      <c r="KJ62" s="686"/>
      <c r="KK62" s="686"/>
      <c r="KL62" s="657"/>
      <c r="KM62" s="657"/>
      <c r="KN62" s="657"/>
      <c r="KO62" s="657"/>
      <c r="KP62" s="657"/>
      <c r="KQ62" s="657"/>
      <c r="KR62" s="657"/>
      <c r="KS62" s="657"/>
      <c r="KT62" s="657"/>
      <c r="KU62" s="657"/>
      <c r="KV62" s="657"/>
      <c r="KW62" s="687"/>
      <c r="KX62" s="687"/>
      <c r="KY62" s="687"/>
      <c r="KZ62" s="687"/>
      <c r="LA62" s="688"/>
      <c r="LB62" s="233"/>
      <c r="LC62" s="234"/>
      <c r="LD62" s="234"/>
      <c r="LE62" s="234"/>
      <c r="LF62" s="234"/>
      <c r="LG62" s="234"/>
      <c r="LH62" s="234"/>
      <c r="LI62" s="234"/>
      <c r="LJ62" s="234"/>
      <c r="LK62" s="234"/>
      <c r="LL62" s="234"/>
      <c r="LM62" s="234"/>
      <c r="LN62" s="234"/>
      <c r="LO62" s="234"/>
      <c r="LP62" s="235"/>
      <c r="LQ62" s="239"/>
      <c r="LR62" s="240"/>
      <c r="LS62" s="240"/>
      <c r="LT62" s="240"/>
      <c r="LU62" s="240"/>
      <c r="LV62" s="240"/>
      <c r="LW62" s="241"/>
      <c r="LX62" s="661"/>
      <c r="LY62" s="662"/>
      <c r="LZ62" s="662"/>
      <c r="MA62" s="662"/>
      <c r="MB62" s="662"/>
      <c r="MC62" s="662"/>
      <c r="MD62" s="663"/>
      <c r="ME62" s="661"/>
      <c r="MF62" s="662"/>
      <c r="MG62" s="662"/>
      <c r="MH62" s="662"/>
      <c r="MI62" s="662"/>
      <c r="MJ62" s="662"/>
      <c r="MK62" s="663"/>
      <c r="ML62" s="239"/>
      <c r="MM62" s="240"/>
      <c r="MN62" s="240"/>
      <c r="MO62" s="240"/>
      <c r="MP62" s="240"/>
      <c r="MQ62" s="240"/>
      <c r="MR62" s="241"/>
      <c r="MS62" s="239"/>
      <c r="MT62" s="240"/>
      <c r="MU62" s="240"/>
      <c r="MV62" s="240"/>
      <c r="MW62" s="240"/>
      <c r="MX62" s="240"/>
      <c r="MY62" s="241"/>
      <c r="MZ62" s="697"/>
      <c r="NA62" s="698"/>
      <c r="NB62" s="698"/>
      <c r="NC62" s="698"/>
      <c r="ND62" s="698"/>
      <c r="NE62" s="698"/>
      <c r="NF62" s="698"/>
      <c r="NG62" s="698"/>
      <c r="NH62" s="698"/>
      <c r="NI62" s="698"/>
      <c r="NJ62" s="698"/>
      <c r="NK62" s="698"/>
      <c r="NL62" s="698"/>
      <c r="NM62" s="698"/>
      <c r="NN62" s="698"/>
      <c r="NO62" s="698"/>
      <c r="NP62" s="698"/>
      <c r="NQ62" s="698"/>
      <c r="NR62" s="698"/>
      <c r="NS62" s="698"/>
      <c r="NT62" s="698"/>
      <c r="NU62" s="698"/>
      <c r="NV62" s="698"/>
      <c r="NW62" s="698"/>
      <c r="NX62" s="698"/>
      <c r="NY62" s="698"/>
      <c r="NZ62" s="698"/>
      <c r="OA62" s="700"/>
      <c r="OB62" s="326"/>
      <c r="OC62" s="464"/>
      <c r="OD62" s="464"/>
      <c r="OE62" s="464"/>
      <c r="OF62" s="464"/>
      <c r="OG62" s="464"/>
      <c r="OH62" s="464"/>
      <c r="OI62" s="464"/>
      <c r="OJ62" s="464"/>
      <c r="OK62" s="465"/>
      <c r="OL62" s="686"/>
      <c r="OM62" s="686"/>
      <c r="ON62" s="686"/>
      <c r="OO62" s="686"/>
      <c r="OP62" s="686"/>
      <c r="OQ62" s="686"/>
      <c r="OR62" s="657"/>
      <c r="OS62" s="657"/>
      <c r="OT62" s="657"/>
      <c r="OU62" s="657"/>
      <c r="OV62" s="657"/>
      <c r="OW62" s="657"/>
      <c r="OX62" s="657"/>
      <c r="OY62" s="657"/>
      <c r="OZ62" s="657"/>
      <c r="PA62" s="657"/>
      <c r="PB62" s="657"/>
      <c r="PC62" s="687"/>
      <c r="PD62" s="687"/>
      <c r="PE62" s="687"/>
      <c r="PF62" s="687"/>
      <c r="PG62" s="688"/>
      <c r="PH62" s="233"/>
      <c r="PI62" s="234"/>
      <c r="PJ62" s="234"/>
      <c r="PK62" s="234"/>
      <c r="PL62" s="234"/>
      <c r="PM62" s="234"/>
      <c r="PN62" s="234"/>
      <c r="PO62" s="234"/>
      <c r="PP62" s="234"/>
      <c r="PQ62" s="234"/>
      <c r="PR62" s="234"/>
      <c r="PS62" s="234"/>
      <c r="PT62" s="234"/>
      <c r="PU62" s="234"/>
      <c r="PV62" s="235"/>
      <c r="PW62" s="239"/>
      <c r="PX62" s="240"/>
      <c r="PY62" s="240"/>
      <c r="PZ62" s="240"/>
      <c r="QA62" s="240"/>
      <c r="QB62" s="240"/>
      <c r="QC62" s="241"/>
      <c r="QD62" s="661"/>
      <c r="QE62" s="662"/>
      <c r="QF62" s="662"/>
      <c r="QG62" s="662"/>
      <c r="QH62" s="662"/>
      <c r="QI62" s="662"/>
      <c r="QJ62" s="663"/>
      <c r="QK62" s="661"/>
      <c r="QL62" s="662"/>
      <c r="QM62" s="662"/>
      <c r="QN62" s="662"/>
      <c r="QO62" s="662"/>
      <c r="QP62" s="662"/>
      <c r="QQ62" s="663"/>
      <c r="QR62" s="239"/>
      <c r="QS62" s="240"/>
      <c r="QT62" s="240"/>
      <c r="QU62" s="240"/>
      <c r="QV62" s="240"/>
      <c r="QW62" s="240"/>
      <c r="QX62" s="241"/>
      <c r="QY62" s="239"/>
      <c r="QZ62" s="240"/>
      <c r="RA62" s="240"/>
      <c r="RB62" s="240"/>
      <c r="RC62" s="240"/>
      <c r="RD62" s="240"/>
      <c r="RE62" s="241"/>
      <c r="RF62" s="697"/>
      <c r="RG62" s="698"/>
      <c r="RH62" s="698"/>
      <c r="RI62" s="698"/>
      <c r="RJ62" s="698"/>
      <c r="RK62" s="698"/>
      <c r="RL62" s="698"/>
      <c r="RM62" s="698"/>
      <c r="RN62" s="698"/>
      <c r="RO62" s="698"/>
      <c r="RP62" s="698"/>
      <c r="RQ62" s="698"/>
      <c r="RR62" s="698"/>
      <c r="RS62" s="698"/>
      <c r="RT62" s="698"/>
      <c r="RU62" s="698"/>
      <c r="RV62" s="698"/>
      <c r="RW62" s="698"/>
      <c r="RX62" s="698"/>
      <c r="RY62" s="698"/>
      <c r="RZ62" s="698"/>
      <c r="SA62" s="698"/>
      <c r="SB62" s="698"/>
      <c r="SC62" s="698"/>
      <c r="SD62" s="698"/>
      <c r="SE62" s="698"/>
      <c r="SF62" s="698"/>
      <c r="SG62" s="700"/>
    </row>
    <row r="63" spans="2:501" ht="12" customHeight="1" x14ac:dyDescent="0.15">
      <c r="B63" s="1301"/>
      <c r="C63" s="1302"/>
      <c r="D63" s="1303"/>
      <c r="E63" s="214"/>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6"/>
      <c r="AG63" s="705"/>
      <c r="AH63" s="706"/>
      <c r="AI63" s="706"/>
      <c r="AJ63" s="706"/>
      <c r="AK63" s="706"/>
      <c r="AL63" s="706"/>
      <c r="AM63" s="706"/>
      <c r="AN63" s="706"/>
      <c r="AO63" s="706"/>
      <c r="AP63" s="706"/>
      <c r="AQ63" s="706"/>
      <c r="AR63" s="706"/>
      <c r="AS63" s="706"/>
      <c r="AT63" s="706"/>
      <c r="AU63" s="706"/>
      <c r="AV63" s="706"/>
      <c r="AW63" s="706"/>
      <c r="AX63" s="713"/>
      <c r="AY63" s="714"/>
      <c r="AZ63" s="714"/>
      <c r="BA63" s="714"/>
      <c r="BB63" s="715"/>
      <c r="BC63" s="718"/>
      <c r="BD63" s="706"/>
      <c r="BE63" s="706"/>
      <c r="BF63" s="706"/>
      <c r="BG63" s="706"/>
      <c r="BH63" s="706"/>
      <c r="BI63" s="706"/>
      <c r="BJ63" s="706"/>
      <c r="BK63" s="706"/>
      <c r="BL63" s="706"/>
      <c r="BM63" s="706"/>
      <c r="BN63" s="706"/>
      <c r="BO63" s="706"/>
      <c r="BP63" s="706"/>
      <c r="BQ63" s="706"/>
      <c r="BR63" s="706"/>
      <c r="BS63" s="706"/>
      <c r="BT63" s="713"/>
      <c r="BU63" s="714"/>
      <c r="BV63" s="714"/>
      <c r="BW63" s="714"/>
      <c r="BX63" s="715"/>
      <c r="BY63" s="721"/>
      <c r="BZ63" s="722"/>
      <c r="CA63" s="722"/>
      <c r="CB63" s="722"/>
      <c r="CC63" s="722"/>
      <c r="CD63" s="722"/>
      <c r="CE63" s="722"/>
      <c r="CF63" s="722"/>
      <c r="CG63" s="722"/>
      <c r="CH63" s="722"/>
      <c r="CI63" s="722"/>
      <c r="CJ63" s="722"/>
      <c r="CK63" s="722"/>
      <c r="CL63" s="722"/>
      <c r="CM63" s="722"/>
      <c r="CN63" s="722"/>
      <c r="CO63" s="722"/>
      <c r="CP63" s="713"/>
      <c r="CQ63" s="714"/>
      <c r="CR63" s="714"/>
      <c r="CS63" s="714"/>
      <c r="CT63" s="715"/>
      <c r="CU63" s="259" t="s">
        <v>38</v>
      </c>
      <c r="CV63" s="260"/>
      <c r="CW63" s="260"/>
      <c r="CX63" s="260"/>
      <c r="CY63" s="260"/>
      <c r="CZ63" s="260"/>
      <c r="DA63" s="657"/>
      <c r="DB63" s="657"/>
      <c r="DC63" s="657"/>
      <c r="DD63" s="657"/>
      <c r="DE63" s="657"/>
      <c r="DF63" s="657"/>
      <c r="DG63" s="657"/>
      <c r="DH63" s="657"/>
      <c r="DI63" s="657"/>
      <c r="DJ63" s="657"/>
      <c r="DK63" s="657"/>
      <c r="DL63" s="263" t="s">
        <v>45</v>
      </c>
      <c r="DM63" s="263"/>
      <c r="DN63" s="263"/>
      <c r="DO63" s="263"/>
      <c r="DP63" s="264"/>
      <c r="DQ63" s="265"/>
      <c r="DR63" s="266"/>
      <c r="DS63" s="266"/>
      <c r="DT63" s="266"/>
      <c r="DU63" s="266"/>
      <c r="DV63" s="266"/>
      <c r="DW63" s="266"/>
      <c r="DX63" s="266"/>
      <c r="DY63" s="266"/>
      <c r="DZ63" s="266"/>
      <c r="EA63" s="266"/>
      <c r="EB63" s="266"/>
      <c r="EC63" s="266"/>
      <c r="ED63" s="266"/>
      <c r="EE63" s="267"/>
      <c r="EF63" s="268"/>
      <c r="EG63" s="269"/>
      <c r="EH63" s="269"/>
      <c r="EI63" s="269"/>
      <c r="EJ63" s="269"/>
      <c r="EK63" s="269"/>
      <c r="EL63" s="270"/>
      <c r="EM63" s="661"/>
      <c r="EN63" s="662"/>
      <c r="EO63" s="662"/>
      <c r="EP63" s="662"/>
      <c r="EQ63" s="662"/>
      <c r="ER63" s="662"/>
      <c r="ES63" s="663"/>
      <c r="ET63" s="661"/>
      <c r="EU63" s="662"/>
      <c r="EV63" s="662"/>
      <c r="EW63" s="662"/>
      <c r="EX63" s="662"/>
      <c r="EY63" s="662"/>
      <c r="EZ63" s="663"/>
      <c r="FA63" s="268"/>
      <c r="FB63" s="269"/>
      <c r="FC63" s="269"/>
      <c r="FD63" s="269"/>
      <c r="FE63" s="269"/>
      <c r="FF63" s="269"/>
      <c r="FG63" s="270"/>
      <c r="FH63" s="268"/>
      <c r="FI63" s="269"/>
      <c r="FJ63" s="269"/>
      <c r="FK63" s="269"/>
      <c r="FL63" s="269"/>
      <c r="FM63" s="269"/>
      <c r="FN63" s="270"/>
      <c r="FO63" s="700"/>
      <c r="FP63" s="326"/>
      <c r="FQ63" s="464"/>
      <c r="FR63" s="464"/>
      <c r="FS63" s="464"/>
      <c r="FT63" s="464"/>
      <c r="FU63" s="464"/>
      <c r="FV63" s="464"/>
      <c r="FW63" s="464"/>
      <c r="FX63" s="464"/>
      <c r="FY63" s="465"/>
      <c r="FZ63" s="689" t="s">
        <v>80</v>
      </c>
      <c r="GA63" s="655"/>
      <c r="GB63" s="655"/>
      <c r="GC63" s="655"/>
      <c r="GD63" s="655"/>
      <c r="GE63" s="655"/>
      <c r="GF63" s="657"/>
      <c r="GG63" s="657"/>
      <c r="GH63" s="657"/>
      <c r="GI63" s="657"/>
      <c r="GJ63" s="657"/>
      <c r="GK63" s="657"/>
      <c r="GL63" s="657"/>
      <c r="GM63" s="657"/>
      <c r="GN63" s="657"/>
      <c r="GO63" s="657"/>
      <c r="GP63" s="657"/>
      <c r="GQ63" s="659" t="s">
        <v>45</v>
      </c>
      <c r="GR63" s="659"/>
      <c r="GS63" s="659"/>
      <c r="GT63" s="659"/>
      <c r="GU63" s="660"/>
      <c r="GV63" s="265"/>
      <c r="GW63" s="266"/>
      <c r="GX63" s="266"/>
      <c r="GY63" s="266"/>
      <c r="GZ63" s="266"/>
      <c r="HA63" s="266"/>
      <c r="HB63" s="266"/>
      <c r="HC63" s="266"/>
      <c r="HD63" s="266"/>
      <c r="HE63" s="266"/>
      <c r="HF63" s="266"/>
      <c r="HG63" s="266"/>
      <c r="HH63" s="266"/>
      <c r="HI63" s="266"/>
      <c r="HJ63" s="267"/>
      <c r="HK63" s="268"/>
      <c r="HL63" s="269"/>
      <c r="HM63" s="269"/>
      <c r="HN63" s="269"/>
      <c r="HO63" s="269"/>
      <c r="HP63" s="269"/>
      <c r="HQ63" s="270"/>
      <c r="HR63" s="661"/>
      <c r="HS63" s="662"/>
      <c r="HT63" s="662"/>
      <c r="HU63" s="662"/>
      <c r="HV63" s="662"/>
      <c r="HW63" s="662"/>
      <c r="HX63" s="663"/>
      <c r="HY63" s="661"/>
      <c r="HZ63" s="662"/>
      <c r="IA63" s="662"/>
      <c r="IB63" s="662"/>
      <c r="IC63" s="662"/>
      <c r="ID63" s="662"/>
      <c r="IE63" s="663"/>
      <c r="IF63" s="268"/>
      <c r="IG63" s="269"/>
      <c r="IH63" s="269"/>
      <c r="II63" s="269"/>
      <c r="IJ63" s="269"/>
      <c r="IK63" s="269"/>
      <c r="IL63" s="270"/>
      <c r="IM63" s="268"/>
      <c r="IN63" s="269"/>
      <c r="IO63" s="269"/>
      <c r="IP63" s="269"/>
      <c r="IQ63" s="269"/>
      <c r="IR63" s="269"/>
      <c r="IS63" s="270"/>
      <c r="IT63" s="697"/>
      <c r="IU63" s="698"/>
      <c r="IV63" s="698"/>
      <c r="IW63" s="698"/>
      <c r="IX63" s="698"/>
      <c r="IY63" s="698"/>
      <c r="IZ63" s="698"/>
      <c r="JA63" s="698"/>
      <c r="JB63" s="698"/>
      <c r="JC63" s="698"/>
      <c r="JD63" s="698"/>
      <c r="JE63" s="698"/>
      <c r="JF63" s="698"/>
      <c r="JG63" s="698"/>
      <c r="JH63" s="698"/>
      <c r="JI63" s="698"/>
      <c r="JJ63" s="698"/>
      <c r="JK63" s="698"/>
      <c r="JL63" s="698"/>
      <c r="JM63" s="698"/>
      <c r="JN63" s="698"/>
      <c r="JO63" s="698"/>
      <c r="JP63" s="698"/>
      <c r="JQ63" s="698"/>
      <c r="JR63" s="698"/>
      <c r="JS63" s="698"/>
      <c r="JT63" s="698"/>
      <c r="JU63" s="700"/>
      <c r="JV63" s="326"/>
      <c r="JW63" s="464"/>
      <c r="JX63" s="464"/>
      <c r="JY63" s="464"/>
      <c r="JZ63" s="464"/>
      <c r="KA63" s="464"/>
      <c r="KB63" s="464"/>
      <c r="KC63" s="464"/>
      <c r="KD63" s="464"/>
      <c r="KE63" s="465"/>
      <c r="KF63" s="654" t="s">
        <v>127</v>
      </c>
      <c r="KG63" s="655"/>
      <c r="KH63" s="655"/>
      <c r="KI63" s="655"/>
      <c r="KJ63" s="655"/>
      <c r="KK63" s="655"/>
      <c r="KL63" s="657"/>
      <c r="KM63" s="657"/>
      <c r="KN63" s="657"/>
      <c r="KO63" s="657"/>
      <c r="KP63" s="657"/>
      <c r="KQ63" s="657"/>
      <c r="KR63" s="657"/>
      <c r="KS63" s="657"/>
      <c r="KT63" s="657"/>
      <c r="KU63" s="657"/>
      <c r="KV63" s="657"/>
      <c r="KW63" s="659" t="s">
        <v>45</v>
      </c>
      <c r="KX63" s="659"/>
      <c r="KY63" s="659"/>
      <c r="KZ63" s="659"/>
      <c r="LA63" s="660"/>
      <c r="LB63" s="265"/>
      <c r="LC63" s="266"/>
      <c r="LD63" s="266"/>
      <c r="LE63" s="266"/>
      <c r="LF63" s="266"/>
      <c r="LG63" s="266"/>
      <c r="LH63" s="266"/>
      <c r="LI63" s="266"/>
      <c r="LJ63" s="266"/>
      <c r="LK63" s="266"/>
      <c r="LL63" s="266"/>
      <c r="LM63" s="266"/>
      <c r="LN63" s="266"/>
      <c r="LO63" s="266"/>
      <c r="LP63" s="267"/>
      <c r="LQ63" s="268"/>
      <c r="LR63" s="269"/>
      <c r="LS63" s="269"/>
      <c r="LT63" s="269"/>
      <c r="LU63" s="269"/>
      <c r="LV63" s="269"/>
      <c r="LW63" s="270"/>
      <c r="LX63" s="661"/>
      <c r="LY63" s="662"/>
      <c r="LZ63" s="662"/>
      <c r="MA63" s="662"/>
      <c r="MB63" s="662"/>
      <c r="MC63" s="662"/>
      <c r="MD63" s="663"/>
      <c r="ME63" s="661"/>
      <c r="MF63" s="662"/>
      <c r="MG63" s="662"/>
      <c r="MH63" s="662"/>
      <c r="MI63" s="662"/>
      <c r="MJ63" s="662"/>
      <c r="MK63" s="663"/>
      <c r="ML63" s="268"/>
      <c r="MM63" s="269"/>
      <c r="MN63" s="269"/>
      <c r="MO63" s="269"/>
      <c r="MP63" s="269"/>
      <c r="MQ63" s="269"/>
      <c r="MR63" s="270"/>
      <c r="MS63" s="268"/>
      <c r="MT63" s="269"/>
      <c r="MU63" s="269"/>
      <c r="MV63" s="269"/>
      <c r="MW63" s="269"/>
      <c r="MX63" s="269"/>
      <c r="MY63" s="270"/>
      <c r="MZ63" s="697"/>
      <c r="NA63" s="698"/>
      <c r="NB63" s="698"/>
      <c r="NC63" s="698"/>
      <c r="ND63" s="698"/>
      <c r="NE63" s="698"/>
      <c r="NF63" s="698"/>
      <c r="NG63" s="698"/>
      <c r="NH63" s="698"/>
      <c r="NI63" s="698"/>
      <c r="NJ63" s="698"/>
      <c r="NK63" s="698"/>
      <c r="NL63" s="698"/>
      <c r="NM63" s="698"/>
      <c r="NN63" s="698"/>
      <c r="NO63" s="698"/>
      <c r="NP63" s="698"/>
      <c r="NQ63" s="698"/>
      <c r="NR63" s="698"/>
      <c r="NS63" s="698"/>
      <c r="NT63" s="698"/>
      <c r="NU63" s="698"/>
      <c r="NV63" s="698"/>
      <c r="NW63" s="698"/>
      <c r="NX63" s="698"/>
      <c r="NY63" s="698"/>
      <c r="NZ63" s="698"/>
      <c r="OA63" s="700"/>
      <c r="OB63" s="326"/>
      <c r="OC63" s="464"/>
      <c r="OD63" s="464"/>
      <c r="OE63" s="464"/>
      <c r="OF63" s="464"/>
      <c r="OG63" s="464"/>
      <c r="OH63" s="464"/>
      <c r="OI63" s="464"/>
      <c r="OJ63" s="464"/>
      <c r="OK63" s="465"/>
      <c r="OL63" s="654" t="s">
        <v>132</v>
      </c>
      <c r="OM63" s="655"/>
      <c r="ON63" s="655"/>
      <c r="OO63" s="655"/>
      <c r="OP63" s="655"/>
      <c r="OQ63" s="655"/>
      <c r="OR63" s="657"/>
      <c r="OS63" s="657"/>
      <c r="OT63" s="657"/>
      <c r="OU63" s="657"/>
      <c r="OV63" s="657"/>
      <c r="OW63" s="657"/>
      <c r="OX63" s="657"/>
      <c r="OY63" s="657"/>
      <c r="OZ63" s="657"/>
      <c r="PA63" s="657"/>
      <c r="PB63" s="657"/>
      <c r="PC63" s="659" t="s">
        <v>45</v>
      </c>
      <c r="PD63" s="659"/>
      <c r="PE63" s="659"/>
      <c r="PF63" s="659"/>
      <c r="PG63" s="660"/>
      <c r="PH63" s="265"/>
      <c r="PI63" s="266"/>
      <c r="PJ63" s="266"/>
      <c r="PK63" s="266"/>
      <c r="PL63" s="266"/>
      <c r="PM63" s="266"/>
      <c r="PN63" s="266"/>
      <c r="PO63" s="266"/>
      <c r="PP63" s="266"/>
      <c r="PQ63" s="266"/>
      <c r="PR63" s="266"/>
      <c r="PS63" s="266"/>
      <c r="PT63" s="266"/>
      <c r="PU63" s="266"/>
      <c r="PV63" s="267"/>
      <c r="PW63" s="268"/>
      <c r="PX63" s="269"/>
      <c r="PY63" s="269"/>
      <c r="PZ63" s="269"/>
      <c r="QA63" s="269"/>
      <c r="QB63" s="269"/>
      <c r="QC63" s="270"/>
      <c r="QD63" s="661"/>
      <c r="QE63" s="662"/>
      <c r="QF63" s="662"/>
      <c r="QG63" s="662"/>
      <c r="QH63" s="662"/>
      <c r="QI63" s="662"/>
      <c r="QJ63" s="663"/>
      <c r="QK63" s="661"/>
      <c r="QL63" s="662"/>
      <c r="QM63" s="662"/>
      <c r="QN63" s="662"/>
      <c r="QO63" s="662"/>
      <c r="QP63" s="662"/>
      <c r="QQ63" s="663"/>
      <c r="QR63" s="268"/>
      <c r="QS63" s="269"/>
      <c r="QT63" s="269"/>
      <c r="QU63" s="269"/>
      <c r="QV63" s="269"/>
      <c r="QW63" s="269"/>
      <c r="QX63" s="270"/>
      <c r="QY63" s="268"/>
      <c r="QZ63" s="269"/>
      <c r="RA63" s="269"/>
      <c r="RB63" s="269"/>
      <c r="RC63" s="269"/>
      <c r="RD63" s="269"/>
      <c r="RE63" s="270"/>
      <c r="RF63" s="697"/>
      <c r="RG63" s="698"/>
      <c r="RH63" s="698"/>
      <c r="RI63" s="698"/>
      <c r="RJ63" s="698"/>
      <c r="RK63" s="698"/>
      <c r="RL63" s="698"/>
      <c r="RM63" s="698"/>
      <c r="RN63" s="698"/>
      <c r="RO63" s="698"/>
      <c r="RP63" s="698"/>
      <c r="RQ63" s="698"/>
      <c r="RR63" s="698"/>
      <c r="RS63" s="698"/>
      <c r="RT63" s="698"/>
      <c r="RU63" s="698"/>
      <c r="RV63" s="698"/>
      <c r="RW63" s="698"/>
      <c r="RX63" s="698"/>
      <c r="RY63" s="698"/>
      <c r="RZ63" s="698"/>
      <c r="SA63" s="698"/>
      <c r="SB63" s="698"/>
      <c r="SC63" s="698"/>
      <c r="SD63" s="698"/>
      <c r="SE63" s="698"/>
      <c r="SF63" s="698"/>
      <c r="SG63" s="700"/>
    </row>
    <row r="64" spans="2:501" ht="2.1" customHeight="1" x14ac:dyDescent="0.15">
      <c r="B64" s="1301"/>
      <c r="C64" s="1302"/>
      <c r="D64" s="1303"/>
      <c r="E64" s="214"/>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6"/>
      <c r="AG64" s="705"/>
      <c r="AH64" s="706"/>
      <c r="AI64" s="706"/>
      <c r="AJ64" s="706"/>
      <c r="AK64" s="706"/>
      <c r="AL64" s="706"/>
      <c r="AM64" s="706"/>
      <c r="AN64" s="706"/>
      <c r="AO64" s="706"/>
      <c r="AP64" s="706"/>
      <c r="AQ64" s="706"/>
      <c r="AR64" s="706"/>
      <c r="AS64" s="706"/>
      <c r="AT64" s="706"/>
      <c r="AU64" s="706"/>
      <c r="AV64" s="706"/>
      <c r="AW64" s="706"/>
      <c r="AX64" s="713"/>
      <c r="AY64" s="714"/>
      <c r="AZ64" s="714"/>
      <c r="BA64" s="714"/>
      <c r="BB64" s="715"/>
      <c r="BC64" s="718"/>
      <c r="BD64" s="706"/>
      <c r="BE64" s="706"/>
      <c r="BF64" s="706"/>
      <c r="BG64" s="706"/>
      <c r="BH64" s="706"/>
      <c r="BI64" s="706"/>
      <c r="BJ64" s="706"/>
      <c r="BK64" s="706"/>
      <c r="BL64" s="706"/>
      <c r="BM64" s="706"/>
      <c r="BN64" s="706"/>
      <c r="BO64" s="706"/>
      <c r="BP64" s="706"/>
      <c r="BQ64" s="706"/>
      <c r="BR64" s="706"/>
      <c r="BS64" s="706"/>
      <c r="BT64" s="713"/>
      <c r="BU64" s="714"/>
      <c r="BV64" s="714"/>
      <c r="BW64" s="714"/>
      <c r="BX64" s="715"/>
      <c r="BY64" s="721"/>
      <c r="BZ64" s="722"/>
      <c r="CA64" s="722"/>
      <c r="CB64" s="722"/>
      <c r="CC64" s="722"/>
      <c r="CD64" s="722"/>
      <c r="CE64" s="722"/>
      <c r="CF64" s="722"/>
      <c r="CG64" s="722"/>
      <c r="CH64" s="722"/>
      <c r="CI64" s="722"/>
      <c r="CJ64" s="722"/>
      <c r="CK64" s="722"/>
      <c r="CL64" s="722"/>
      <c r="CM64" s="722"/>
      <c r="CN64" s="722"/>
      <c r="CO64" s="722"/>
      <c r="CP64" s="713"/>
      <c r="CQ64" s="714"/>
      <c r="CR64" s="714"/>
      <c r="CS64" s="714"/>
      <c r="CT64" s="715"/>
      <c r="CU64" s="222"/>
      <c r="CV64" s="223"/>
      <c r="CW64" s="223"/>
      <c r="CX64" s="223"/>
      <c r="CY64" s="223"/>
      <c r="CZ64" s="223"/>
      <c r="DA64" s="657"/>
      <c r="DB64" s="657"/>
      <c r="DC64" s="657"/>
      <c r="DD64" s="657"/>
      <c r="DE64" s="657"/>
      <c r="DF64" s="657"/>
      <c r="DG64" s="657"/>
      <c r="DH64" s="657"/>
      <c r="DI64" s="657"/>
      <c r="DJ64" s="657"/>
      <c r="DK64" s="657"/>
      <c r="DL64" s="228"/>
      <c r="DM64" s="228"/>
      <c r="DN64" s="228"/>
      <c r="DO64" s="228"/>
      <c r="DP64" s="229"/>
      <c r="DQ64" s="233"/>
      <c r="DR64" s="234"/>
      <c r="DS64" s="234"/>
      <c r="DT64" s="234"/>
      <c r="DU64" s="234"/>
      <c r="DV64" s="234"/>
      <c r="DW64" s="234"/>
      <c r="DX64" s="234"/>
      <c r="DY64" s="234"/>
      <c r="DZ64" s="234"/>
      <c r="EA64" s="234"/>
      <c r="EB64" s="234"/>
      <c r="EC64" s="234"/>
      <c r="ED64" s="234"/>
      <c r="EE64" s="235"/>
      <c r="EF64" s="239"/>
      <c r="EG64" s="240"/>
      <c r="EH64" s="240"/>
      <c r="EI64" s="240"/>
      <c r="EJ64" s="240"/>
      <c r="EK64" s="240"/>
      <c r="EL64" s="241"/>
      <c r="EM64" s="661"/>
      <c r="EN64" s="662"/>
      <c r="EO64" s="662"/>
      <c r="EP64" s="662"/>
      <c r="EQ64" s="662"/>
      <c r="ER64" s="662"/>
      <c r="ES64" s="663"/>
      <c r="ET64" s="661"/>
      <c r="EU64" s="662"/>
      <c r="EV64" s="662"/>
      <c r="EW64" s="662"/>
      <c r="EX64" s="662"/>
      <c r="EY64" s="662"/>
      <c r="EZ64" s="663"/>
      <c r="FA64" s="239"/>
      <c r="FB64" s="240"/>
      <c r="FC64" s="240"/>
      <c r="FD64" s="240"/>
      <c r="FE64" s="240"/>
      <c r="FF64" s="240"/>
      <c r="FG64" s="241"/>
      <c r="FH64" s="239"/>
      <c r="FI64" s="240"/>
      <c r="FJ64" s="240"/>
      <c r="FK64" s="240"/>
      <c r="FL64" s="240"/>
      <c r="FM64" s="240"/>
      <c r="FN64" s="241"/>
      <c r="FO64" s="700"/>
      <c r="FP64" s="326"/>
      <c r="FQ64" s="464"/>
      <c r="FR64" s="464"/>
      <c r="FS64" s="464"/>
      <c r="FT64" s="464"/>
      <c r="FU64" s="464"/>
      <c r="FV64" s="464"/>
      <c r="FW64" s="464"/>
      <c r="FX64" s="464"/>
      <c r="FY64" s="465"/>
      <c r="FZ64" s="701"/>
      <c r="GA64" s="686"/>
      <c r="GB64" s="686"/>
      <c r="GC64" s="686"/>
      <c r="GD64" s="686"/>
      <c r="GE64" s="686"/>
      <c r="GF64" s="657"/>
      <c r="GG64" s="657"/>
      <c r="GH64" s="657"/>
      <c r="GI64" s="657"/>
      <c r="GJ64" s="657"/>
      <c r="GK64" s="657"/>
      <c r="GL64" s="657"/>
      <c r="GM64" s="657"/>
      <c r="GN64" s="657"/>
      <c r="GO64" s="657"/>
      <c r="GP64" s="657"/>
      <c r="GQ64" s="687"/>
      <c r="GR64" s="687"/>
      <c r="GS64" s="687"/>
      <c r="GT64" s="687"/>
      <c r="GU64" s="688"/>
      <c r="GV64" s="233"/>
      <c r="GW64" s="234"/>
      <c r="GX64" s="234"/>
      <c r="GY64" s="234"/>
      <c r="GZ64" s="234"/>
      <c r="HA64" s="234"/>
      <c r="HB64" s="234"/>
      <c r="HC64" s="234"/>
      <c r="HD64" s="234"/>
      <c r="HE64" s="234"/>
      <c r="HF64" s="234"/>
      <c r="HG64" s="234"/>
      <c r="HH64" s="234"/>
      <c r="HI64" s="234"/>
      <c r="HJ64" s="235"/>
      <c r="HK64" s="239"/>
      <c r="HL64" s="240"/>
      <c r="HM64" s="240"/>
      <c r="HN64" s="240"/>
      <c r="HO64" s="240"/>
      <c r="HP64" s="240"/>
      <c r="HQ64" s="241"/>
      <c r="HR64" s="661"/>
      <c r="HS64" s="662"/>
      <c r="HT64" s="662"/>
      <c r="HU64" s="662"/>
      <c r="HV64" s="662"/>
      <c r="HW64" s="662"/>
      <c r="HX64" s="663"/>
      <c r="HY64" s="661"/>
      <c r="HZ64" s="662"/>
      <c r="IA64" s="662"/>
      <c r="IB64" s="662"/>
      <c r="IC64" s="662"/>
      <c r="ID64" s="662"/>
      <c r="IE64" s="663"/>
      <c r="IF64" s="239"/>
      <c r="IG64" s="240"/>
      <c r="IH64" s="240"/>
      <c r="II64" s="240"/>
      <c r="IJ64" s="240"/>
      <c r="IK64" s="240"/>
      <c r="IL64" s="241"/>
      <c r="IM64" s="239"/>
      <c r="IN64" s="240"/>
      <c r="IO64" s="240"/>
      <c r="IP64" s="240"/>
      <c r="IQ64" s="240"/>
      <c r="IR64" s="240"/>
      <c r="IS64" s="241"/>
      <c r="IT64" s="697"/>
      <c r="IU64" s="698"/>
      <c r="IV64" s="698"/>
      <c r="IW64" s="698"/>
      <c r="IX64" s="698"/>
      <c r="IY64" s="698"/>
      <c r="IZ64" s="698"/>
      <c r="JA64" s="698"/>
      <c r="JB64" s="698"/>
      <c r="JC64" s="698"/>
      <c r="JD64" s="698"/>
      <c r="JE64" s="698"/>
      <c r="JF64" s="698"/>
      <c r="JG64" s="698"/>
      <c r="JH64" s="698"/>
      <c r="JI64" s="698"/>
      <c r="JJ64" s="698"/>
      <c r="JK64" s="698"/>
      <c r="JL64" s="698"/>
      <c r="JM64" s="698"/>
      <c r="JN64" s="698"/>
      <c r="JO64" s="698"/>
      <c r="JP64" s="698"/>
      <c r="JQ64" s="698"/>
      <c r="JR64" s="698"/>
      <c r="JS64" s="698"/>
      <c r="JT64" s="698"/>
      <c r="JU64" s="700"/>
      <c r="JV64" s="326"/>
      <c r="JW64" s="464"/>
      <c r="JX64" s="464"/>
      <c r="JY64" s="464"/>
      <c r="JZ64" s="464"/>
      <c r="KA64" s="464"/>
      <c r="KB64" s="464"/>
      <c r="KC64" s="464"/>
      <c r="KD64" s="464"/>
      <c r="KE64" s="465"/>
      <c r="KF64" s="686"/>
      <c r="KG64" s="686"/>
      <c r="KH64" s="686"/>
      <c r="KI64" s="686"/>
      <c r="KJ64" s="686"/>
      <c r="KK64" s="686"/>
      <c r="KL64" s="657"/>
      <c r="KM64" s="657"/>
      <c r="KN64" s="657"/>
      <c r="KO64" s="657"/>
      <c r="KP64" s="657"/>
      <c r="KQ64" s="657"/>
      <c r="KR64" s="657"/>
      <c r="KS64" s="657"/>
      <c r="KT64" s="657"/>
      <c r="KU64" s="657"/>
      <c r="KV64" s="657"/>
      <c r="KW64" s="687"/>
      <c r="KX64" s="687"/>
      <c r="KY64" s="687"/>
      <c r="KZ64" s="687"/>
      <c r="LA64" s="688"/>
      <c r="LB64" s="233"/>
      <c r="LC64" s="234"/>
      <c r="LD64" s="234"/>
      <c r="LE64" s="234"/>
      <c r="LF64" s="234"/>
      <c r="LG64" s="234"/>
      <c r="LH64" s="234"/>
      <c r="LI64" s="234"/>
      <c r="LJ64" s="234"/>
      <c r="LK64" s="234"/>
      <c r="LL64" s="234"/>
      <c r="LM64" s="234"/>
      <c r="LN64" s="234"/>
      <c r="LO64" s="234"/>
      <c r="LP64" s="235"/>
      <c r="LQ64" s="239"/>
      <c r="LR64" s="240"/>
      <c r="LS64" s="240"/>
      <c r="LT64" s="240"/>
      <c r="LU64" s="240"/>
      <c r="LV64" s="240"/>
      <c r="LW64" s="241"/>
      <c r="LX64" s="661"/>
      <c r="LY64" s="662"/>
      <c r="LZ64" s="662"/>
      <c r="MA64" s="662"/>
      <c r="MB64" s="662"/>
      <c r="MC64" s="662"/>
      <c r="MD64" s="663"/>
      <c r="ME64" s="661"/>
      <c r="MF64" s="662"/>
      <c r="MG64" s="662"/>
      <c r="MH64" s="662"/>
      <c r="MI64" s="662"/>
      <c r="MJ64" s="662"/>
      <c r="MK64" s="663"/>
      <c r="ML64" s="239"/>
      <c r="MM64" s="240"/>
      <c r="MN64" s="240"/>
      <c r="MO64" s="240"/>
      <c r="MP64" s="240"/>
      <c r="MQ64" s="240"/>
      <c r="MR64" s="241"/>
      <c r="MS64" s="239"/>
      <c r="MT64" s="240"/>
      <c r="MU64" s="240"/>
      <c r="MV64" s="240"/>
      <c r="MW64" s="240"/>
      <c r="MX64" s="240"/>
      <c r="MY64" s="241"/>
      <c r="MZ64" s="697"/>
      <c r="NA64" s="698"/>
      <c r="NB64" s="698"/>
      <c r="NC64" s="698"/>
      <c r="ND64" s="698"/>
      <c r="NE64" s="698"/>
      <c r="NF64" s="698"/>
      <c r="NG64" s="698"/>
      <c r="NH64" s="698"/>
      <c r="NI64" s="698"/>
      <c r="NJ64" s="698"/>
      <c r="NK64" s="698"/>
      <c r="NL64" s="698"/>
      <c r="NM64" s="698"/>
      <c r="NN64" s="698"/>
      <c r="NO64" s="698"/>
      <c r="NP64" s="698"/>
      <c r="NQ64" s="698"/>
      <c r="NR64" s="698"/>
      <c r="NS64" s="698"/>
      <c r="NT64" s="698"/>
      <c r="NU64" s="698"/>
      <c r="NV64" s="698"/>
      <c r="NW64" s="698"/>
      <c r="NX64" s="698"/>
      <c r="NY64" s="698"/>
      <c r="NZ64" s="698"/>
      <c r="OA64" s="700"/>
      <c r="OB64" s="326"/>
      <c r="OC64" s="464"/>
      <c r="OD64" s="464"/>
      <c r="OE64" s="464"/>
      <c r="OF64" s="464"/>
      <c r="OG64" s="464"/>
      <c r="OH64" s="464"/>
      <c r="OI64" s="464"/>
      <c r="OJ64" s="464"/>
      <c r="OK64" s="465"/>
      <c r="OL64" s="686"/>
      <c r="OM64" s="686"/>
      <c r="ON64" s="686"/>
      <c r="OO64" s="686"/>
      <c r="OP64" s="686"/>
      <c r="OQ64" s="686"/>
      <c r="OR64" s="657"/>
      <c r="OS64" s="657"/>
      <c r="OT64" s="657"/>
      <c r="OU64" s="657"/>
      <c r="OV64" s="657"/>
      <c r="OW64" s="657"/>
      <c r="OX64" s="657"/>
      <c r="OY64" s="657"/>
      <c r="OZ64" s="657"/>
      <c r="PA64" s="657"/>
      <c r="PB64" s="657"/>
      <c r="PC64" s="687"/>
      <c r="PD64" s="687"/>
      <c r="PE64" s="687"/>
      <c r="PF64" s="687"/>
      <c r="PG64" s="688"/>
      <c r="PH64" s="233"/>
      <c r="PI64" s="234"/>
      <c r="PJ64" s="234"/>
      <c r="PK64" s="234"/>
      <c r="PL64" s="234"/>
      <c r="PM64" s="234"/>
      <c r="PN64" s="234"/>
      <c r="PO64" s="234"/>
      <c r="PP64" s="234"/>
      <c r="PQ64" s="234"/>
      <c r="PR64" s="234"/>
      <c r="PS64" s="234"/>
      <c r="PT64" s="234"/>
      <c r="PU64" s="234"/>
      <c r="PV64" s="235"/>
      <c r="PW64" s="239"/>
      <c r="PX64" s="240"/>
      <c r="PY64" s="240"/>
      <c r="PZ64" s="240"/>
      <c r="QA64" s="240"/>
      <c r="QB64" s="240"/>
      <c r="QC64" s="241"/>
      <c r="QD64" s="661"/>
      <c r="QE64" s="662"/>
      <c r="QF64" s="662"/>
      <c r="QG64" s="662"/>
      <c r="QH64" s="662"/>
      <c r="QI64" s="662"/>
      <c r="QJ64" s="663"/>
      <c r="QK64" s="661"/>
      <c r="QL64" s="662"/>
      <c r="QM64" s="662"/>
      <c r="QN64" s="662"/>
      <c r="QO64" s="662"/>
      <c r="QP64" s="662"/>
      <c r="QQ64" s="663"/>
      <c r="QR64" s="239"/>
      <c r="QS64" s="240"/>
      <c r="QT64" s="240"/>
      <c r="QU64" s="240"/>
      <c r="QV64" s="240"/>
      <c r="QW64" s="240"/>
      <c r="QX64" s="241"/>
      <c r="QY64" s="239"/>
      <c r="QZ64" s="240"/>
      <c r="RA64" s="240"/>
      <c r="RB64" s="240"/>
      <c r="RC64" s="240"/>
      <c r="RD64" s="240"/>
      <c r="RE64" s="241"/>
      <c r="RF64" s="697"/>
      <c r="RG64" s="698"/>
      <c r="RH64" s="698"/>
      <c r="RI64" s="698"/>
      <c r="RJ64" s="698"/>
      <c r="RK64" s="698"/>
      <c r="RL64" s="698"/>
      <c r="RM64" s="698"/>
      <c r="RN64" s="698"/>
      <c r="RO64" s="698"/>
      <c r="RP64" s="698"/>
      <c r="RQ64" s="698"/>
      <c r="RR64" s="698"/>
      <c r="RS64" s="698"/>
      <c r="RT64" s="698"/>
      <c r="RU64" s="698"/>
      <c r="RV64" s="698"/>
      <c r="RW64" s="698"/>
      <c r="RX64" s="698"/>
      <c r="RY64" s="698"/>
      <c r="RZ64" s="698"/>
      <c r="SA64" s="698"/>
      <c r="SB64" s="698"/>
      <c r="SC64" s="698"/>
      <c r="SD64" s="698"/>
      <c r="SE64" s="698"/>
      <c r="SF64" s="698"/>
      <c r="SG64" s="700"/>
    </row>
    <row r="65" spans="2:501" ht="12" customHeight="1" x14ac:dyDescent="0.15">
      <c r="B65" s="1301"/>
      <c r="C65" s="1302"/>
      <c r="D65" s="1303"/>
      <c r="E65" s="214"/>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6"/>
      <c r="AG65" s="707"/>
      <c r="AH65" s="706"/>
      <c r="AI65" s="706"/>
      <c r="AJ65" s="706"/>
      <c r="AK65" s="706"/>
      <c r="AL65" s="706"/>
      <c r="AM65" s="706"/>
      <c r="AN65" s="706"/>
      <c r="AO65" s="706"/>
      <c r="AP65" s="706"/>
      <c r="AQ65" s="706"/>
      <c r="AR65" s="706"/>
      <c r="AS65" s="706"/>
      <c r="AT65" s="706"/>
      <c r="AU65" s="706"/>
      <c r="AV65" s="706"/>
      <c r="AW65" s="706"/>
      <c r="AX65" s="714"/>
      <c r="AY65" s="714"/>
      <c r="AZ65" s="714"/>
      <c r="BA65" s="714"/>
      <c r="BB65" s="715"/>
      <c r="BC65" s="719"/>
      <c r="BD65" s="706"/>
      <c r="BE65" s="706"/>
      <c r="BF65" s="706"/>
      <c r="BG65" s="706"/>
      <c r="BH65" s="706"/>
      <c r="BI65" s="706"/>
      <c r="BJ65" s="706"/>
      <c r="BK65" s="706"/>
      <c r="BL65" s="706"/>
      <c r="BM65" s="706"/>
      <c r="BN65" s="706"/>
      <c r="BO65" s="706"/>
      <c r="BP65" s="706"/>
      <c r="BQ65" s="706"/>
      <c r="BR65" s="706"/>
      <c r="BS65" s="706"/>
      <c r="BT65" s="714"/>
      <c r="BU65" s="714"/>
      <c r="BV65" s="714"/>
      <c r="BW65" s="714"/>
      <c r="BX65" s="715"/>
      <c r="BY65" s="723"/>
      <c r="BZ65" s="722"/>
      <c r="CA65" s="722"/>
      <c r="CB65" s="722"/>
      <c r="CC65" s="722"/>
      <c r="CD65" s="722"/>
      <c r="CE65" s="722"/>
      <c r="CF65" s="722"/>
      <c r="CG65" s="722"/>
      <c r="CH65" s="722"/>
      <c r="CI65" s="722"/>
      <c r="CJ65" s="722"/>
      <c r="CK65" s="722"/>
      <c r="CL65" s="722"/>
      <c r="CM65" s="722"/>
      <c r="CN65" s="722"/>
      <c r="CO65" s="722"/>
      <c r="CP65" s="714"/>
      <c r="CQ65" s="714"/>
      <c r="CR65" s="714"/>
      <c r="CS65" s="714"/>
      <c r="CT65" s="715"/>
      <c r="CU65" s="259" t="s">
        <v>39</v>
      </c>
      <c r="CV65" s="260"/>
      <c r="CW65" s="260"/>
      <c r="CX65" s="260"/>
      <c r="CY65" s="260"/>
      <c r="CZ65" s="260"/>
      <c r="DA65" s="657"/>
      <c r="DB65" s="657"/>
      <c r="DC65" s="657"/>
      <c r="DD65" s="657"/>
      <c r="DE65" s="657"/>
      <c r="DF65" s="657"/>
      <c r="DG65" s="657"/>
      <c r="DH65" s="657"/>
      <c r="DI65" s="657"/>
      <c r="DJ65" s="657"/>
      <c r="DK65" s="657"/>
      <c r="DL65" s="263" t="s">
        <v>45</v>
      </c>
      <c r="DM65" s="263"/>
      <c r="DN65" s="263"/>
      <c r="DO65" s="263"/>
      <c r="DP65" s="264"/>
      <c r="DQ65" s="265"/>
      <c r="DR65" s="266"/>
      <c r="DS65" s="266"/>
      <c r="DT65" s="266"/>
      <c r="DU65" s="266"/>
      <c r="DV65" s="266"/>
      <c r="DW65" s="266"/>
      <c r="DX65" s="266"/>
      <c r="DY65" s="266"/>
      <c r="DZ65" s="266"/>
      <c r="EA65" s="266"/>
      <c r="EB65" s="266"/>
      <c r="EC65" s="266"/>
      <c r="ED65" s="266"/>
      <c r="EE65" s="267"/>
      <c r="EF65" s="268"/>
      <c r="EG65" s="269"/>
      <c r="EH65" s="269"/>
      <c r="EI65" s="269"/>
      <c r="EJ65" s="269"/>
      <c r="EK65" s="269"/>
      <c r="EL65" s="270"/>
      <c r="EM65" s="661"/>
      <c r="EN65" s="662"/>
      <c r="EO65" s="662"/>
      <c r="EP65" s="662"/>
      <c r="EQ65" s="662"/>
      <c r="ER65" s="662"/>
      <c r="ES65" s="663"/>
      <c r="ET65" s="661"/>
      <c r="EU65" s="662"/>
      <c r="EV65" s="662"/>
      <c r="EW65" s="662"/>
      <c r="EX65" s="662"/>
      <c r="EY65" s="662"/>
      <c r="EZ65" s="663"/>
      <c r="FA65" s="268"/>
      <c r="FB65" s="269"/>
      <c r="FC65" s="269"/>
      <c r="FD65" s="269"/>
      <c r="FE65" s="269"/>
      <c r="FF65" s="269"/>
      <c r="FG65" s="270"/>
      <c r="FH65" s="268"/>
      <c r="FI65" s="269"/>
      <c r="FJ65" s="269"/>
      <c r="FK65" s="269"/>
      <c r="FL65" s="269"/>
      <c r="FM65" s="269"/>
      <c r="FN65" s="270"/>
      <c r="FO65" s="700"/>
      <c r="FP65" s="326"/>
      <c r="FQ65" s="464"/>
      <c r="FR65" s="464"/>
      <c r="FS65" s="464"/>
      <c r="FT65" s="464"/>
      <c r="FU65" s="464"/>
      <c r="FV65" s="464"/>
      <c r="FW65" s="464"/>
      <c r="FX65" s="464"/>
      <c r="FY65" s="465"/>
      <c r="FZ65" s="689" t="s">
        <v>81</v>
      </c>
      <c r="GA65" s="655"/>
      <c r="GB65" s="655"/>
      <c r="GC65" s="655"/>
      <c r="GD65" s="655"/>
      <c r="GE65" s="655"/>
      <c r="GF65" s="657"/>
      <c r="GG65" s="657"/>
      <c r="GH65" s="657"/>
      <c r="GI65" s="657"/>
      <c r="GJ65" s="657"/>
      <c r="GK65" s="657"/>
      <c r="GL65" s="657"/>
      <c r="GM65" s="657"/>
      <c r="GN65" s="657"/>
      <c r="GO65" s="657"/>
      <c r="GP65" s="657"/>
      <c r="GQ65" s="659" t="s">
        <v>45</v>
      </c>
      <c r="GR65" s="659"/>
      <c r="GS65" s="659"/>
      <c r="GT65" s="659"/>
      <c r="GU65" s="660"/>
      <c r="GV65" s="265"/>
      <c r="GW65" s="266"/>
      <c r="GX65" s="266"/>
      <c r="GY65" s="266"/>
      <c r="GZ65" s="266"/>
      <c r="HA65" s="266"/>
      <c r="HB65" s="266"/>
      <c r="HC65" s="266"/>
      <c r="HD65" s="266"/>
      <c r="HE65" s="266"/>
      <c r="HF65" s="266"/>
      <c r="HG65" s="266"/>
      <c r="HH65" s="266"/>
      <c r="HI65" s="266"/>
      <c r="HJ65" s="267"/>
      <c r="HK65" s="268"/>
      <c r="HL65" s="269"/>
      <c r="HM65" s="269"/>
      <c r="HN65" s="269"/>
      <c r="HO65" s="269"/>
      <c r="HP65" s="269"/>
      <c r="HQ65" s="270"/>
      <c r="HR65" s="661"/>
      <c r="HS65" s="662"/>
      <c r="HT65" s="662"/>
      <c r="HU65" s="662"/>
      <c r="HV65" s="662"/>
      <c r="HW65" s="662"/>
      <c r="HX65" s="663"/>
      <c r="HY65" s="661"/>
      <c r="HZ65" s="662"/>
      <c r="IA65" s="662"/>
      <c r="IB65" s="662"/>
      <c r="IC65" s="662"/>
      <c r="ID65" s="662"/>
      <c r="IE65" s="663"/>
      <c r="IF65" s="268"/>
      <c r="IG65" s="269"/>
      <c r="IH65" s="269"/>
      <c r="II65" s="269"/>
      <c r="IJ65" s="269"/>
      <c r="IK65" s="269"/>
      <c r="IL65" s="270"/>
      <c r="IM65" s="268"/>
      <c r="IN65" s="269"/>
      <c r="IO65" s="269"/>
      <c r="IP65" s="269"/>
      <c r="IQ65" s="269"/>
      <c r="IR65" s="269"/>
      <c r="IS65" s="270"/>
      <c r="IT65" s="697"/>
      <c r="IU65" s="698"/>
      <c r="IV65" s="698"/>
      <c r="IW65" s="698"/>
      <c r="IX65" s="698"/>
      <c r="IY65" s="698"/>
      <c r="IZ65" s="698"/>
      <c r="JA65" s="698"/>
      <c r="JB65" s="698"/>
      <c r="JC65" s="698"/>
      <c r="JD65" s="698"/>
      <c r="JE65" s="698"/>
      <c r="JF65" s="698"/>
      <c r="JG65" s="698"/>
      <c r="JH65" s="698"/>
      <c r="JI65" s="698"/>
      <c r="JJ65" s="698"/>
      <c r="JK65" s="698"/>
      <c r="JL65" s="698"/>
      <c r="JM65" s="698"/>
      <c r="JN65" s="698"/>
      <c r="JO65" s="698"/>
      <c r="JP65" s="698"/>
      <c r="JQ65" s="698"/>
      <c r="JR65" s="698"/>
      <c r="JS65" s="698"/>
      <c r="JT65" s="698"/>
      <c r="JU65" s="700"/>
      <c r="JV65" s="326"/>
      <c r="JW65" s="464"/>
      <c r="JX65" s="464"/>
      <c r="JY65" s="464"/>
      <c r="JZ65" s="464"/>
      <c r="KA65" s="464"/>
      <c r="KB65" s="464"/>
      <c r="KC65" s="464"/>
      <c r="KD65" s="464"/>
      <c r="KE65" s="465"/>
      <c r="KF65" s="654" t="s">
        <v>128</v>
      </c>
      <c r="KG65" s="655"/>
      <c r="KH65" s="655"/>
      <c r="KI65" s="655"/>
      <c r="KJ65" s="655"/>
      <c r="KK65" s="655"/>
      <c r="KL65" s="657"/>
      <c r="KM65" s="657"/>
      <c r="KN65" s="657"/>
      <c r="KO65" s="657"/>
      <c r="KP65" s="657"/>
      <c r="KQ65" s="657"/>
      <c r="KR65" s="657"/>
      <c r="KS65" s="657"/>
      <c r="KT65" s="657"/>
      <c r="KU65" s="657"/>
      <c r="KV65" s="657"/>
      <c r="KW65" s="659" t="s">
        <v>45</v>
      </c>
      <c r="KX65" s="659"/>
      <c r="KY65" s="659"/>
      <c r="KZ65" s="659"/>
      <c r="LA65" s="660"/>
      <c r="LB65" s="265"/>
      <c r="LC65" s="266"/>
      <c r="LD65" s="266"/>
      <c r="LE65" s="266"/>
      <c r="LF65" s="266"/>
      <c r="LG65" s="266"/>
      <c r="LH65" s="266"/>
      <c r="LI65" s="266"/>
      <c r="LJ65" s="266"/>
      <c r="LK65" s="266"/>
      <c r="LL65" s="266"/>
      <c r="LM65" s="266"/>
      <c r="LN65" s="266"/>
      <c r="LO65" s="266"/>
      <c r="LP65" s="267"/>
      <c r="LQ65" s="268"/>
      <c r="LR65" s="269"/>
      <c r="LS65" s="269"/>
      <c r="LT65" s="269"/>
      <c r="LU65" s="269"/>
      <c r="LV65" s="269"/>
      <c r="LW65" s="270"/>
      <c r="LX65" s="661"/>
      <c r="LY65" s="662"/>
      <c r="LZ65" s="662"/>
      <c r="MA65" s="662"/>
      <c r="MB65" s="662"/>
      <c r="MC65" s="662"/>
      <c r="MD65" s="663"/>
      <c r="ME65" s="661"/>
      <c r="MF65" s="662"/>
      <c r="MG65" s="662"/>
      <c r="MH65" s="662"/>
      <c r="MI65" s="662"/>
      <c r="MJ65" s="662"/>
      <c r="MK65" s="663"/>
      <c r="ML65" s="268"/>
      <c r="MM65" s="269"/>
      <c r="MN65" s="269"/>
      <c r="MO65" s="269"/>
      <c r="MP65" s="269"/>
      <c r="MQ65" s="269"/>
      <c r="MR65" s="270"/>
      <c r="MS65" s="268"/>
      <c r="MT65" s="269"/>
      <c r="MU65" s="269"/>
      <c r="MV65" s="269"/>
      <c r="MW65" s="269"/>
      <c r="MX65" s="269"/>
      <c r="MY65" s="270"/>
      <c r="MZ65" s="697"/>
      <c r="NA65" s="698"/>
      <c r="NB65" s="698"/>
      <c r="NC65" s="698"/>
      <c r="ND65" s="698"/>
      <c r="NE65" s="698"/>
      <c r="NF65" s="698"/>
      <c r="NG65" s="698"/>
      <c r="NH65" s="698"/>
      <c r="NI65" s="698"/>
      <c r="NJ65" s="698"/>
      <c r="NK65" s="698"/>
      <c r="NL65" s="698"/>
      <c r="NM65" s="698"/>
      <c r="NN65" s="698"/>
      <c r="NO65" s="698"/>
      <c r="NP65" s="698"/>
      <c r="NQ65" s="698"/>
      <c r="NR65" s="698"/>
      <c r="NS65" s="698"/>
      <c r="NT65" s="698"/>
      <c r="NU65" s="698"/>
      <c r="NV65" s="698"/>
      <c r="NW65" s="698"/>
      <c r="NX65" s="698"/>
      <c r="NY65" s="698"/>
      <c r="NZ65" s="698"/>
      <c r="OA65" s="700"/>
      <c r="OB65" s="326"/>
      <c r="OC65" s="464"/>
      <c r="OD65" s="464"/>
      <c r="OE65" s="464"/>
      <c r="OF65" s="464"/>
      <c r="OG65" s="464"/>
      <c r="OH65" s="464"/>
      <c r="OI65" s="464"/>
      <c r="OJ65" s="464"/>
      <c r="OK65" s="465"/>
      <c r="OL65" s="654" t="s">
        <v>133</v>
      </c>
      <c r="OM65" s="655"/>
      <c r="ON65" s="655"/>
      <c r="OO65" s="655"/>
      <c r="OP65" s="655"/>
      <c r="OQ65" s="655"/>
      <c r="OR65" s="657"/>
      <c r="OS65" s="657"/>
      <c r="OT65" s="657"/>
      <c r="OU65" s="657"/>
      <c r="OV65" s="657"/>
      <c r="OW65" s="657"/>
      <c r="OX65" s="657"/>
      <c r="OY65" s="657"/>
      <c r="OZ65" s="657"/>
      <c r="PA65" s="657"/>
      <c r="PB65" s="657"/>
      <c r="PC65" s="659" t="s">
        <v>45</v>
      </c>
      <c r="PD65" s="659"/>
      <c r="PE65" s="659"/>
      <c r="PF65" s="659"/>
      <c r="PG65" s="660"/>
      <c r="PH65" s="265"/>
      <c r="PI65" s="266"/>
      <c r="PJ65" s="266"/>
      <c r="PK65" s="266"/>
      <c r="PL65" s="266"/>
      <c r="PM65" s="266"/>
      <c r="PN65" s="266"/>
      <c r="PO65" s="266"/>
      <c r="PP65" s="266"/>
      <c r="PQ65" s="266"/>
      <c r="PR65" s="266"/>
      <c r="PS65" s="266"/>
      <c r="PT65" s="266"/>
      <c r="PU65" s="266"/>
      <c r="PV65" s="267"/>
      <c r="PW65" s="268"/>
      <c r="PX65" s="269"/>
      <c r="PY65" s="269"/>
      <c r="PZ65" s="269"/>
      <c r="QA65" s="269"/>
      <c r="QB65" s="269"/>
      <c r="QC65" s="270"/>
      <c r="QD65" s="661"/>
      <c r="QE65" s="662"/>
      <c r="QF65" s="662"/>
      <c r="QG65" s="662"/>
      <c r="QH65" s="662"/>
      <c r="QI65" s="662"/>
      <c r="QJ65" s="663"/>
      <c r="QK65" s="661"/>
      <c r="QL65" s="662"/>
      <c r="QM65" s="662"/>
      <c r="QN65" s="662"/>
      <c r="QO65" s="662"/>
      <c r="QP65" s="662"/>
      <c r="QQ65" s="663"/>
      <c r="QR65" s="268"/>
      <c r="QS65" s="269"/>
      <c r="QT65" s="269"/>
      <c r="QU65" s="269"/>
      <c r="QV65" s="269"/>
      <c r="QW65" s="269"/>
      <c r="QX65" s="270"/>
      <c r="QY65" s="268"/>
      <c r="QZ65" s="269"/>
      <c r="RA65" s="269"/>
      <c r="RB65" s="269"/>
      <c r="RC65" s="269"/>
      <c r="RD65" s="269"/>
      <c r="RE65" s="270"/>
      <c r="RF65" s="697"/>
      <c r="RG65" s="698"/>
      <c r="RH65" s="698"/>
      <c r="RI65" s="698"/>
      <c r="RJ65" s="698"/>
      <c r="RK65" s="698"/>
      <c r="RL65" s="698"/>
      <c r="RM65" s="698"/>
      <c r="RN65" s="698"/>
      <c r="RO65" s="698"/>
      <c r="RP65" s="698"/>
      <c r="RQ65" s="698"/>
      <c r="RR65" s="698"/>
      <c r="RS65" s="698"/>
      <c r="RT65" s="698"/>
      <c r="RU65" s="698"/>
      <c r="RV65" s="698"/>
      <c r="RW65" s="698"/>
      <c r="RX65" s="698"/>
      <c r="RY65" s="698"/>
      <c r="RZ65" s="698"/>
      <c r="SA65" s="698"/>
      <c r="SB65" s="698"/>
      <c r="SC65" s="698"/>
      <c r="SD65" s="698"/>
      <c r="SE65" s="698"/>
      <c r="SF65" s="698"/>
      <c r="SG65" s="700"/>
    </row>
    <row r="66" spans="2:501" ht="2.1" customHeight="1" x14ac:dyDescent="0.15">
      <c r="B66" s="1301"/>
      <c r="C66" s="1302"/>
      <c r="D66" s="1303"/>
      <c r="E66" s="217"/>
      <c r="F66" s="218"/>
      <c r="G66" s="218"/>
      <c r="H66" s="218"/>
      <c r="I66" s="218"/>
      <c r="J66" s="218"/>
      <c r="K66" s="218"/>
      <c r="L66" s="218"/>
      <c r="M66" s="218"/>
      <c r="N66" s="218"/>
      <c r="O66" s="218"/>
      <c r="P66" s="218"/>
      <c r="Q66" s="218"/>
      <c r="R66" s="218"/>
      <c r="S66" s="218"/>
      <c r="T66" s="218"/>
      <c r="U66" s="218"/>
      <c r="V66" s="218"/>
      <c r="W66" s="218"/>
      <c r="X66" s="218"/>
      <c r="Y66" s="218"/>
      <c r="Z66" s="218"/>
      <c r="AA66" s="218"/>
      <c r="AB66" s="218"/>
      <c r="AC66" s="218"/>
      <c r="AD66" s="218"/>
      <c r="AE66" s="218"/>
      <c r="AF66" s="219"/>
      <c r="AG66" s="708"/>
      <c r="AH66" s="709"/>
      <c r="AI66" s="709"/>
      <c r="AJ66" s="709"/>
      <c r="AK66" s="709"/>
      <c r="AL66" s="709"/>
      <c r="AM66" s="709"/>
      <c r="AN66" s="709"/>
      <c r="AO66" s="709"/>
      <c r="AP66" s="709"/>
      <c r="AQ66" s="709"/>
      <c r="AR66" s="709"/>
      <c r="AS66" s="709"/>
      <c r="AT66" s="709"/>
      <c r="AU66" s="709"/>
      <c r="AV66" s="709"/>
      <c r="AW66" s="709"/>
      <c r="AX66" s="716"/>
      <c r="AY66" s="716"/>
      <c r="AZ66" s="716"/>
      <c r="BA66" s="716"/>
      <c r="BB66" s="717"/>
      <c r="BC66" s="720"/>
      <c r="BD66" s="709"/>
      <c r="BE66" s="709"/>
      <c r="BF66" s="709"/>
      <c r="BG66" s="709"/>
      <c r="BH66" s="709"/>
      <c r="BI66" s="709"/>
      <c r="BJ66" s="709"/>
      <c r="BK66" s="709"/>
      <c r="BL66" s="709"/>
      <c r="BM66" s="709"/>
      <c r="BN66" s="709"/>
      <c r="BO66" s="709"/>
      <c r="BP66" s="709"/>
      <c r="BQ66" s="709"/>
      <c r="BR66" s="709"/>
      <c r="BS66" s="709"/>
      <c r="BT66" s="716"/>
      <c r="BU66" s="716"/>
      <c r="BV66" s="716"/>
      <c r="BW66" s="716"/>
      <c r="BX66" s="717"/>
      <c r="BY66" s="724"/>
      <c r="BZ66" s="725"/>
      <c r="CA66" s="725"/>
      <c r="CB66" s="725"/>
      <c r="CC66" s="725"/>
      <c r="CD66" s="725"/>
      <c r="CE66" s="725"/>
      <c r="CF66" s="725"/>
      <c r="CG66" s="725"/>
      <c r="CH66" s="725"/>
      <c r="CI66" s="725"/>
      <c r="CJ66" s="725"/>
      <c r="CK66" s="725"/>
      <c r="CL66" s="725"/>
      <c r="CM66" s="725"/>
      <c r="CN66" s="725"/>
      <c r="CO66" s="725"/>
      <c r="CP66" s="716"/>
      <c r="CQ66" s="716"/>
      <c r="CR66" s="716"/>
      <c r="CS66" s="716"/>
      <c r="CT66" s="717"/>
      <c r="CU66" s="271"/>
      <c r="CV66" s="272"/>
      <c r="CW66" s="272"/>
      <c r="CX66" s="272"/>
      <c r="CY66" s="272"/>
      <c r="CZ66" s="272"/>
      <c r="DA66" s="658"/>
      <c r="DB66" s="658"/>
      <c r="DC66" s="658"/>
      <c r="DD66" s="658"/>
      <c r="DE66" s="658"/>
      <c r="DF66" s="658"/>
      <c r="DG66" s="658"/>
      <c r="DH66" s="658"/>
      <c r="DI66" s="658"/>
      <c r="DJ66" s="658"/>
      <c r="DK66" s="658"/>
      <c r="DL66" s="274"/>
      <c r="DM66" s="274"/>
      <c r="DN66" s="274"/>
      <c r="DO66" s="274"/>
      <c r="DP66" s="275"/>
      <c r="DQ66" s="276"/>
      <c r="DR66" s="277"/>
      <c r="DS66" s="277"/>
      <c r="DT66" s="277"/>
      <c r="DU66" s="277"/>
      <c r="DV66" s="277"/>
      <c r="DW66" s="277"/>
      <c r="DX66" s="277"/>
      <c r="DY66" s="277"/>
      <c r="DZ66" s="277"/>
      <c r="EA66" s="277"/>
      <c r="EB66" s="277"/>
      <c r="EC66" s="277"/>
      <c r="ED66" s="277"/>
      <c r="EE66" s="278"/>
      <c r="EF66" s="279"/>
      <c r="EG66" s="280"/>
      <c r="EH66" s="280"/>
      <c r="EI66" s="280"/>
      <c r="EJ66" s="280"/>
      <c r="EK66" s="280"/>
      <c r="EL66" s="281"/>
      <c r="EM66" s="664"/>
      <c r="EN66" s="665"/>
      <c r="EO66" s="665"/>
      <c r="EP66" s="665"/>
      <c r="EQ66" s="665"/>
      <c r="ER66" s="665"/>
      <c r="ES66" s="666"/>
      <c r="ET66" s="664"/>
      <c r="EU66" s="665"/>
      <c r="EV66" s="665"/>
      <c r="EW66" s="665"/>
      <c r="EX66" s="665"/>
      <c r="EY66" s="665"/>
      <c r="EZ66" s="666"/>
      <c r="FA66" s="279"/>
      <c r="FB66" s="280"/>
      <c r="FC66" s="280"/>
      <c r="FD66" s="280"/>
      <c r="FE66" s="280"/>
      <c r="FF66" s="280"/>
      <c r="FG66" s="281"/>
      <c r="FH66" s="279"/>
      <c r="FI66" s="280"/>
      <c r="FJ66" s="280"/>
      <c r="FK66" s="280"/>
      <c r="FL66" s="280"/>
      <c r="FM66" s="280"/>
      <c r="FN66" s="281"/>
      <c r="FO66" s="700"/>
      <c r="FP66" s="466"/>
      <c r="FQ66" s="467"/>
      <c r="FR66" s="467"/>
      <c r="FS66" s="467"/>
      <c r="FT66" s="467"/>
      <c r="FU66" s="467"/>
      <c r="FV66" s="467"/>
      <c r="FW66" s="467"/>
      <c r="FX66" s="467"/>
      <c r="FY66" s="468"/>
      <c r="FZ66" s="690"/>
      <c r="GA66" s="656"/>
      <c r="GB66" s="656"/>
      <c r="GC66" s="656"/>
      <c r="GD66" s="656"/>
      <c r="GE66" s="656"/>
      <c r="GF66" s="658"/>
      <c r="GG66" s="658"/>
      <c r="GH66" s="658"/>
      <c r="GI66" s="658"/>
      <c r="GJ66" s="658"/>
      <c r="GK66" s="658"/>
      <c r="GL66" s="658"/>
      <c r="GM66" s="658"/>
      <c r="GN66" s="658"/>
      <c r="GO66" s="658"/>
      <c r="GP66" s="658"/>
      <c r="GQ66" s="614"/>
      <c r="GR66" s="614"/>
      <c r="GS66" s="614"/>
      <c r="GT66" s="614"/>
      <c r="GU66" s="615"/>
      <c r="GV66" s="276"/>
      <c r="GW66" s="277"/>
      <c r="GX66" s="277"/>
      <c r="GY66" s="277"/>
      <c r="GZ66" s="277"/>
      <c r="HA66" s="277"/>
      <c r="HB66" s="277"/>
      <c r="HC66" s="277"/>
      <c r="HD66" s="277"/>
      <c r="HE66" s="277"/>
      <c r="HF66" s="277"/>
      <c r="HG66" s="277"/>
      <c r="HH66" s="277"/>
      <c r="HI66" s="277"/>
      <c r="HJ66" s="278"/>
      <c r="HK66" s="279"/>
      <c r="HL66" s="280"/>
      <c r="HM66" s="280"/>
      <c r="HN66" s="280"/>
      <c r="HO66" s="280"/>
      <c r="HP66" s="280"/>
      <c r="HQ66" s="281"/>
      <c r="HR66" s="664"/>
      <c r="HS66" s="665"/>
      <c r="HT66" s="665"/>
      <c r="HU66" s="665"/>
      <c r="HV66" s="665"/>
      <c r="HW66" s="665"/>
      <c r="HX66" s="666"/>
      <c r="HY66" s="664"/>
      <c r="HZ66" s="665"/>
      <c r="IA66" s="665"/>
      <c r="IB66" s="665"/>
      <c r="IC66" s="665"/>
      <c r="ID66" s="665"/>
      <c r="IE66" s="666"/>
      <c r="IF66" s="279"/>
      <c r="IG66" s="280"/>
      <c r="IH66" s="280"/>
      <c r="II66" s="280"/>
      <c r="IJ66" s="280"/>
      <c r="IK66" s="280"/>
      <c r="IL66" s="281"/>
      <c r="IM66" s="279"/>
      <c r="IN66" s="280"/>
      <c r="IO66" s="280"/>
      <c r="IP66" s="280"/>
      <c r="IQ66" s="280"/>
      <c r="IR66" s="280"/>
      <c r="IS66" s="281"/>
      <c r="IT66" s="697"/>
      <c r="IU66" s="698"/>
      <c r="IV66" s="698"/>
      <c r="IW66" s="698"/>
      <c r="IX66" s="698"/>
      <c r="IY66" s="698"/>
      <c r="IZ66" s="698"/>
      <c r="JA66" s="698"/>
      <c r="JB66" s="698"/>
      <c r="JC66" s="698"/>
      <c r="JD66" s="698"/>
      <c r="JE66" s="698"/>
      <c r="JF66" s="698"/>
      <c r="JG66" s="698"/>
      <c r="JH66" s="698"/>
      <c r="JI66" s="698"/>
      <c r="JJ66" s="698"/>
      <c r="JK66" s="698"/>
      <c r="JL66" s="698"/>
      <c r="JM66" s="698"/>
      <c r="JN66" s="698"/>
      <c r="JO66" s="698"/>
      <c r="JP66" s="698"/>
      <c r="JQ66" s="698"/>
      <c r="JR66" s="698"/>
      <c r="JS66" s="698"/>
      <c r="JT66" s="698"/>
      <c r="JU66" s="700"/>
      <c r="JV66" s="466"/>
      <c r="JW66" s="467"/>
      <c r="JX66" s="467"/>
      <c r="JY66" s="467"/>
      <c r="JZ66" s="467"/>
      <c r="KA66" s="467"/>
      <c r="KB66" s="467"/>
      <c r="KC66" s="467"/>
      <c r="KD66" s="467"/>
      <c r="KE66" s="468"/>
      <c r="KF66" s="656"/>
      <c r="KG66" s="656"/>
      <c r="KH66" s="656"/>
      <c r="KI66" s="656"/>
      <c r="KJ66" s="656"/>
      <c r="KK66" s="656"/>
      <c r="KL66" s="658"/>
      <c r="KM66" s="658"/>
      <c r="KN66" s="658"/>
      <c r="KO66" s="658"/>
      <c r="KP66" s="658"/>
      <c r="KQ66" s="658"/>
      <c r="KR66" s="658"/>
      <c r="KS66" s="658"/>
      <c r="KT66" s="658"/>
      <c r="KU66" s="658"/>
      <c r="KV66" s="658"/>
      <c r="KW66" s="614"/>
      <c r="KX66" s="614"/>
      <c r="KY66" s="614"/>
      <c r="KZ66" s="614"/>
      <c r="LA66" s="615"/>
      <c r="LB66" s="276"/>
      <c r="LC66" s="277"/>
      <c r="LD66" s="277"/>
      <c r="LE66" s="277"/>
      <c r="LF66" s="277"/>
      <c r="LG66" s="277"/>
      <c r="LH66" s="277"/>
      <c r="LI66" s="277"/>
      <c r="LJ66" s="277"/>
      <c r="LK66" s="277"/>
      <c r="LL66" s="277"/>
      <c r="LM66" s="277"/>
      <c r="LN66" s="277"/>
      <c r="LO66" s="277"/>
      <c r="LP66" s="278"/>
      <c r="LQ66" s="279"/>
      <c r="LR66" s="280"/>
      <c r="LS66" s="280"/>
      <c r="LT66" s="280"/>
      <c r="LU66" s="280"/>
      <c r="LV66" s="280"/>
      <c r="LW66" s="281"/>
      <c r="LX66" s="664"/>
      <c r="LY66" s="665"/>
      <c r="LZ66" s="665"/>
      <c r="MA66" s="665"/>
      <c r="MB66" s="665"/>
      <c r="MC66" s="665"/>
      <c r="MD66" s="666"/>
      <c r="ME66" s="664"/>
      <c r="MF66" s="665"/>
      <c r="MG66" s="665"/>
      <c r="MH66" s="665"/>
      <c r="MI66" s="665"/>
      <c r="MJ66" s="665"/>
      <c r="MK66" s="666"/>
      <c r="ML66" s="279"/>
      <c r="MM66" s="280"/>
      <c r="MN66" s="280"/>
      <c r="MO66" s="280"/>
      <c r="MP66" s="280"/>
      <c r="MQ66" s="280"/>
      <c r="MR66" s="281"/>
      <c r="MS66" s="279"/>
      <c r="MT66" s="280"/>
      <c r="MU66" s="280"/>
      <c r="MV66" s="280"/>
      <c r="MW66" s="280"/>
      <c r="MX66" s="280"/>
      <c r="MY66" s="281"/>
      <c r="MZ66" s="697"/>
      <c r="NA66" s="698"/>
      <c r="NB66" s="698"/>
      <c r="NC66" s="698"/>
      <c r="ND66" s="698"/>
      <c r="NE66" s="698"/>
      <c r="NF66" s="698"/>
      <c r="NG66" s="698"/>
      <c r="NH66" s="698"/>
      <c r="NI66" s="698"/>
      <c r="NJ66" s="698"/>
      <c r="NK66" s="698"/>
      <c r="NL66" s="698"/>
      <c r="NM66" s="698"/>
      <c r="NN66" s="698"/>
      <c r="NO66" s="698"/>
      <c r="NP66" s="698"/>
      <c r="NQ66" s="698"/>
      <c r="NR66" s="698"/>
      <c r="NS66" s="698"/>
      <c r="NT66" s="698"/>
      <c r="NU66" s="698"/>
      <c r="NV66" s="698"/>
      <c r="NW66" s="698"/>
      <c r="NX66" s="698"/>
      <c r="NY66" s="698"/>
      <c r="NZ66" s="698"/>
      <c r="OA66" s="700"/>
      <c r="OB66" s="466"/>
      <c r="OC66" s="467"/>
      <c r="OD66" s="467"/>
      <c r="OE66" s="467"/>
      <c r="OF66" s="467"/>
      <c r="OG66" s="467"/>
      <c r="OH66" s="467"/>
      <c r="OI66" s="467"/>
      <c r="OJ66" s="467"/>
      <c r="OK66" s="468"/>
      <c r="OL66" s="656"/>
      <c r="OM66" s="656"/>
      <c r="ON66" s="656"/>
      <c r="OO66" s="656"/>
      <c r="OP66" s="656"/>
      <c r="OQ66" s="656"/>
      <c r="OR66" s="658"/>
      <c r="OS66" s="658"/>
      <c r="OT66" s="658"/>
      <c r="OU66" s="658"/>
      <c r="OV66" s="658"/>
      <c r="OW66" s="658"/>
      <c r="OX66" s="658"/>
      <c r="OY66" s="658"/>
      <c r="OZ66" s="658"/>
      <c r="PA66" s="658"/>
      <c r="PB66" s="658"/>
      <c r="PC66" s="614"/>
      <c r="PD66" s="614"/>
      <c r="PE66" s="614"/>
      <c r="PF66" s="614"/>
      <c r="PG66" s="615"/>
      <c r="PH66" s="276"/>
      <c r="PI66" s="277"/>
      <c r="PJ66" s="277"/>
      <c r="PK66" s="277"/>
      <c r="PL66" s="277"/>
      <c r="PM66" s="277"/>
      <c r="PN66" s="277"/>
      <c r="PO66" s="277"/>
      <c r="PP66" s="277"/>
      <c r="PQ66" s="277"/>
      <c r="PR66" s="277"/>
      <c r="PS66" s="277"/>
      <c r="PT66" s="277"/>
      <c r="PU66" s="277"/>
      <c r="PV66" s="278"/>
      <c r="PW66" s="279"/>
      <c r="PX66" s="280"/>
      <c r="PY66" s="280"/>
      <c r="PZ66" s="280"/>
      <c r="QA66" s="280"/>
      <c r="QB66" s="280"/>
      <c r="QC66" s="281"/>
      <c r="QD66" s="664"/>
      <c r="QE66" s="665"/>
      <c r="QF66" s="665"/>
      <c r="QG66" s="665"/>
      <c r="QH66" s="665"/>
      <c r="QI66" s="665"/>
      <c r="QJ66" s="666"/>
      <c r="QK66" s="664"/>
      <c r="QL66" s="665"/>
      <c r="QM66" s="665"/>
      <c r="QN66" s="665"/>
      <c r="QO66" s="665"/>
      <c r="QP66" s="665"/>
      <c r="QQ66" s="666"/>
      <c r="QR66" s="279"/>
      <c r="QS66" s="280"/>
      <c r="QT66" s="280"/>
      <c r="QU66" s="280"/>
      <c r="QV66" s="280"/>
      <c r="QW66" s="280"/>
      <c r="QX66" s="281"/>
      <c r="QY66" s="279"/>
      <c r="QZ66" s="280"/>
      <c r="RA66" s="280"/>
      <c r="RB66" s="280"/>
      <c r="RC66" s="280"/>
      <c r="RD66" s="280"/>
      <c r="RE66" s="281"/>
      <c r="RF66" s="697"/>
      <c r="RG66" s="698"/>
      <c r="RH66" s="698"/>
      <c r="RI66" s="698"/>
      <c r="RJ66" s="698"/>
      <c r="RK66" s="698"/>
      <c r="RL66" s="698"/>
      <c r="RM66" s="698"/>
      <c r="RN66" s="698"/>
      <c r="RO66" s="698"/>
      <c r="RP66" s="698"/>
      <c r="RQ66" s="698"/>
      <c r="RR66" s="698"/>
      <c r="RS66" s="698"/>
      <c r="RT66" s="698"/>
      <c r="RU66" s="698"/>
      <c r="RV66" s="698"/>
      <c r="RW66" s="698"/>
      <c r="RX66" s="698"/>
      <c r="RY66" s="698"/>
      <c r="RZ66" s="698"/>
      <c r="SA66" s="698"/>
      <c r="SB66" s="698"/>
      <c r="SC66" s="698"/>
      <c r="SD66" s="698"/>
      <c r="SE66" s="698"/>
      <c r="SF66" s="698"/>
      <c r="SG66" s="700"/>
    </row>
    <row r="67" spans="2:501" ht="12" customHeight="1" x14ac:dyDescent="0.15">
      <c r="B67" s="1301"/>
      <c r="C67" s="1302"/>
      <c r="D67" s="1303"/>
      <c r="E67" s="211" t="s">
        <v>9265</v>
      </c>
      <c r="F67" s="212"/>
      <c r="G67" s="212"/>
      <c r="H67" s="212"/>
      <c r="I67" s="212"/>
      <c r="J67" s="212"/>
      <c r="K67" s="212"/>
      <c r="L67" s="212"/>
      <c r="M67" s="212"/>
      <c r="N67" s="212"/>
      <c r="O67" s="212"/>
      <c r="P67" s="212"/>
      <c r="Q67" s="212"/>
      <c r="R67" s="212"/>
      <c r="S67" s="212"/>
      <c r="T67" s="212"/>
      <c r="U67" s="212"/>
      <c r="V67" s="212"/>
      <c r="W67" s="212"/>
      <c r="X67" s="212"/>
      <c r="Y67" s="212"/>
      <c r="Z67" s="212"/>
      <c r="AA67" s="212"/>
      <c r="AB67" s="212"/>
      <c r="AC67" s="212"/>
      <c r="AD67" s="212"/>
      <c r="AE67" s="212"/>
      <c r="AF67" s="213"/>
      <c r="AG67" s="703">
        <f>BC67+BY67</f>
        <v>0</v>
      </c>
      <c r="AH67" s="704"/>
      <c r="AI67" s="704"/>
      <c r="AJ67" s="704"/>
      <c r="AK67" s="704"/>
      <c r="AL67" s="704"/>
      <c r="AM67" s="704"/>
      <c r="AN67" s="704"/>
      <c r="AO67" s="704"/>
      <c r="AP67" s="704"/>
      <c r="AQ67" s="704"/>
      <c r="AR67" s="704"/>
      <c r="AS67" s="704"/>
      <c r="AT67" s="704"/>
      <c r="AU67" s="704"/>
      <c r="AV67" s="704"/>
      <c r="AW67" s="704"/>
      <c r="AX67" s="710" t="s">
        <v>45</v>
      </c>
      <c r="AY67" s="711"/>
      <c r="AZ67" s="711"/>
      <c r="BA67" s="711"/>
      <c r="BB67" s="712"/>
      <c r="BC67" s="718">
        <f>SUM(DA67:DK72,GF67:GP72,KL67:KV72,OR67:PB72)</f>
        <v>0</v>
      </c>
      <c r="BD67" s="706"/>
      <c r="BE67" s="706"/>
      <c r="BF67" s="706"/>
      <c r="BG67" s="706"/>
      <c r="BH67" s="706"/>
      <c r="BI67" s="706"/>
      <c r="BJ67" s="706"/>
      <c r="BK67" s="706"/>
      <c r="BL67" s="706"/>
      <c r="BM67" s="706"/>
      <c r="BN67" s="706"/>
      <c r="BO67" s="706"/>
      <c r="BP67" s="706"/>
      <c r="BQ67" s="706"/>
      <c r="BR67" s="706"/>
      <c r="BS67" s="706"/>
      <c r="BT67" s="710" t="s">
        <v>45</v>
      </c>
      <c r="BU67" s="711"/>
      <c r="BV67" s="711"/>
      <c r="BW67" s="711"/>
      <c r="BX67" s="712"/>
      <c r="BY67" s="721"/>
      <c r="BZ67" s="722"/>
      <c r="CA67" s="722"/>
      <c r="CB67" s="722"/>
      <c r="CC67" s="722"/>
      <c r="CD67" s="722"/>
      <c r="CE67" s="722"/>
      <c r="CF67" s="722"/>
      <c r="CG67" s="722"/>
      <c r="CH67" s="722"/>
      <c r="CI67" s="722"/>
      <c r="CJ67" s="722"/>
      <c r="CK67" s="722"/>
      <c r="CL67" s="722"/>
      <c r="CM67" s="722"/>
      <c r="CN67" s="722"/>
      <c r="CO67" s="722"/>
      <c r="CP67" s="710" t="s">
        <v>45</v>
      </c>
      <c r="CQ67" s="711"/>
      <c r="CR67" s="711"/>
      <c r="CS67" s="711"/>
      <c r="CT67" s="712"/>
      <c r="CU67" s="220" t="s">
        <v>37</v>
      </c>
      <c r="CV67" s="221"/>
      <c r="CW67" s="221"/>
      <c r="CX67" s="221"/>
      <c r="CY67" s="221"/>
      <c r="CZ67" s="221"/>
      <c r="DA67" s="693"/>
      <c r="DB67" s="693"/>
      <c r="DC67" s="693"/>
      <c r="DD67" s="693"/>
      <c r="DE67" s="693"/>
      <c r="DF67" s="693"/>
      <c r="DG67" s="693"/>
      <c r="DH67" s="693"/>
      <c r="DI67" s="693"/>
      <c r="DJ67" s="693"/>
      <c r="DK67" s="693"/>
      <c r="DL67" s="226" t="s">
        <v>45</v>
      </c>
      <c r="DM67" s="226"/>
      <c r="DN67" s="226"/>
      <c r="DO67" s="226"/>
      <c r="DP67" s="227"/>
      <c r="DQ67" s="230"/>
      <c r="DR67" s="231"/>
      <c r="DS67" s="231"/>
      <c r="DT67" s="231"/>
      <c r="DU67" s="231"/>
      <c r="DV67" s="231"/>
      <c r="DW67" s="231"/>
      <c r="DX67" s="231"/>
      <c r="DY67" s="231"/>
      <c r="DZ67" s="231"/>
      <c r="EA67" s="231"/>
      <c r="EB67" s="231"/>
      <c r="EC67" s="231"/>
      <c r="ED67" s="231"/>
      <c r="EE67" s="232"/>
      <c r="EF67" s="236"/>
      <c r="EG67" s="237"/>
      <c r="EH67" s="237"/>
      <c r="EI67" s="237"/>
      <c r="EJ67" s="237"/>
      <c r="EK67" s="237"/>
      <c r="EL67" s="238"/>
      <c r="EM67" s="694"/>
      <c r="EN67" s="695"/>
      <c r="EO67" s="695"/>
      <c r="EP67" s="695"/>
      <c r="EQ67" s="695"/>
      <c r="ER67" s="695"/>
      <c r="ES67" s="696"/>
      <c r="ET67" s="694"/>
      <c r="EU67" s="695"/>
      <c r="EV67" s="695"/>
      <c r="EW67" s="695"/>
      <c r="EX67" s="695"/>
      <c r="EY67" s="695"/>
      <c r="EZ67" s="696"/>
      <c r="FA67" s="236"/>
      <c r="FB67" s="242"/>
      <c r="FC67" s="242"/>
      <c r="FD67" s="242"/>
      <c r="FE67" s="242"/>
      <c r="FF67" s="242"/>
      <c r="FG67" s="243"/>
      <c r="FH67" s="236"/>
      <c r="FI67" s="242"/>
      <c r="FJ67" s="242"/>
      <c r="FK67" s="242"/>
      <c r="FL67" s="242"/>
      <c r="FM67" s="242"/>
      <c r="FN67" s="243"/>
      <c r="FO67" s="699" t="str">
        <f>IF(AND(DA67&gt;0,DA69&gt;0,DA71&gt;0),"⇒⇒⇒⇒
４箇所以上の場合","")</f>
        <v/>
      </c>
      <c r="FP67" s="323" t="s">
        <v>9270</v>
      </c>
      <c r="FQ67" s="592"/>
      <c r="FR67" s="592"/>
      <c r="FS67" s="592"/>
      <c r="FT67" s="592"/>
      <c r="FU67" s="592"/>
      <c r="FV67" s="592"/>
      <c r="FW67" s="592"/>
      <c r="FX67" s="592"/>
      <c r="FY67" s="702"/>
      <c r="FZ67" s="726" t="s">
        <v>79</v>
      </c>
      <c r="GA67" s="692"/>
      <c r="GB67" s="692"/>
      <c r="GC67" s="692"/>
      <c r="GD67" s="692"/>
      <c r="GE67" s="692"/>
      <c r="GF67" s="693"/>
      <c r="GG67" s="693"/>
      <c r="GH67" s="693"/>
      <c r="GI67" s="693"/>
      <c r="GJ67" s="693"/>
      <c r="GK67" s="693"/>
      <c r="GL67" s="693"/>
      <c r="GM67" s="693"/>
      <c r="GN67" s="693"/>
      <c r="GO67" s="693"/>
      <c r="GP67" s="693"/>
      <c r="GQ67" s="611" t="s">
        <v>45</v>
      </c>
      <c r="GR67" s="611"/>
      <c r="GS67" s="611"/>
      <c r="GT67" s="611"/>
      <c r="GU67" s="612"/>
      <c r="GV67" s="230"/>
      <c r="GW67" s="231"/>
      <c r="GX67" s="231"/>
      <c r="GY67" s="231"/>
      <c r="GZ67" s="231"/>
      <c r="HA67" s="231"/>
      <c r="HB67" s="231"/>
      <c r="HC67" s="231"/>
      <c r="HD67" s="231"/>
      <c r="HE67" s="231"/>
      <c r="HF67" s="231"/>
      <c r="HG67" s="231"/>
      <c r="HH67" s="231"/>
      <c r="HI67" s="231"/>
      <c r="HJ67" s="232"/>
      <c r="HK67" s="236"/>
      <c r="HL67" s="237"/>
      <c r="HM67" s="237"/>
      <c r="HN67" s="237"/>
      <c r="HO67" s="237"/>
      <c r="HP67" s="237"/>
      <c r="HQ67" s="238"/>
      <c r="HR67" s="694"/>
      <c r="HS67" s="695"/>
      <c r="HT67" s="695"/>
      <c r="HU67" s="695"/>
      <c r="HV67" s="695"/>
      <c r="HW67" s="695"/>
      <c r="HX67" s="696"/>
      <c r="HY67" s="694"/>
      <c r="HZ67" s="695"/>
      <c r="IA67" s="695"/>
      <c r="IB67" s="695"/>
      <c r="IC67" s="695"/>
      <c r="ID67" s="695"/>
      <c r="IE67" s="696"/>
      <c r="IF67" s="236"/>
      <c r="IG67" s="237"/>
      <c r="IH67" s="237"/>
      <c r="II67" s="237"/>
      <c r="IJ67" s="237"/>
      <c r="IK67" s="237"/>
      <c r="IL67" s="238"/>
      <c r="IM67" s="236"/>
      <c r="IN67" s="237"/>
      <c r="IO67" s="237"/>
      <c r="IP67" s="237"/>
      <c r="IQ67" s="237"/>
      <c r="IR67" s="237"/>
      <c r="IS67" s="238"/>
      <c r="IT67" s="697"/>
      <c r="IU67" s="698"/>
      <c r="IV67" s="698"/>
      <c r="IW67" s="698"/>
      <c r="IX67" s="698"/>
      <c r="IY67" s="698"/>
      <c r="IZ67" s="698"/>
      <c r="JA67" s="698"/>
      <c r="JB67" s="698"/>
      <c r="JC67" s="698"/>
      <c r="JD67" s="698"/>
      <c r="JE67" s="698"/>
      <c r="JF67" s="698"/>
      <c r="JG67" s="698"/>
      <c r="JH67" s="698"/>
      <c r="JI67" s="698"/>
      <c r="JJ67" s="698"/>
      <c r="JK67" s="698"/>
      <c r="JL67" s="698"/>
      <c r="JM67" s="698"/>
      <c r="JN67" s="698"/>
      <c r="JO67" s="698"/>
      <c r="JP67" s="698"/>
      <c r="JQ67" s="698"/>
      <c r="JR67" s="698"/>
      <c r="JS67" s="698"/>
      <c r="JT67" s="698"/>
      <c r="JU67" s="699" t="str">
        <f t="shared" ref="JU67" si="2">IF($BC67&gt;SUM($DA67:$DK72,$GF67:$GP72),IF(AND(GF67&gt;0,GF69&gt;0,GF71&gt;0),"⇒⇒⇒⇒
７箇所以上の場合",""),"")</f>
        <v/>
      </c>
      <c r="JV67" s="323" t="s">
        <v>9270</v>
      </c>
      <c r="JW67" s="592"/>
      <c r="JX67" s="592"/>
      <c r="JY67" s="592"/>
      <c r="JZ67" s="592"/>
      <c r="KA67" s="592"/>
      <c r="KB67" s="592"/>
      <c r="KC67" s="592"/>
      <c r="KD67" s="592"/>
      <c r="KE67" s="702"/>
      <c r="KF67" s="691" t="s">
        <v>126</v>
      </c>
      <c r="KG67" s="692"/>
      <c r="KH67" s="692"/>
      <c r="KI67" s="692"/>
      <c r="KJ67" s="692"/>
      <c r="KK67" s="692"/>
      <c r="KL67" s="693"/>
      <c r="KM67" s="693"/>
      <c r="KN67" s="693"/>
      <c r="KO67" s="693"/>
      <c r="KP67" s="693"/>
      <c r="KQ67" s="693"/>
      <c r="KR67" s="693"/>
      <c r="KS67" s="693"/>
      <c r="KT67" s="693"/>
      <c r="KU67" s="693"/>
      <c r="KV67" s="693"/>
      <c r="KW67" s="611" t="s">
        <v>45</v>
      </c>
      <c r="KX67" s="611"/>
      <c r="KY67" s="611"/>
      <c r="KZ67" s="611"/>
      <c r="LA67" s="612"/>
      <c r="LB67" s="230"/>
      <c r="LC67" s="231"/>
      <c r="LD67" s="231"/>
      <c r="LE67" s="231"/>
      <c r="LF67" s="231"/>
      <c r="LG67" s="231"/>
      <c r="LH67" s="231"/>
      <c r="LI67" s="231"/>
      <c r="LJ67" s="231"/>
      <c r="LK67" s="231"/>
      <c r="LL67" s="231"/>
      <c r="LM67" s="231"/>
      <c r="LN67" s="231"/>
      <c r="LO67" s="231"/>
      <c r="LP67" s="232"/>
      <c r="LQ67" s="236"/>
      <c r="LR67" s="237"/>
      <c r="LS67" s="237"/>
      <c r="LT67" s="237"/>
      <c r="LU67" s="237"/>
      <c r="LV67" s="237"/>
      <c r="LW67" s="238"/>
      <c r="LX67" s="694"/>
      <c r="LY67" s="695"/>
      <c r="LZ67" s="695"/>
      <c r="MA67" s="695"/>
      <c r="MB67" s="695"/>
      <c r="MC67" s="695"/>
      <c r="MD67" s="696"/>
      <c r="ME67" s="694"/>
      <c r="MF67" s="695"/>
      <c r="MG67" s="695"/>
      <c r="MH67" s="695"/>
      <c r="MI67" s="695"/>
      <c r="MJ67" s="695"/>
      <c r="MK67" s="696"/>
      <c r="ML67" s="236"/>
      <c r="MM67" s="237"/>
      <c r="MN67" s="237"/>
      <c r="MO67" s="237"/>
      <c r="MP67" s="237"/>
      <c r="MQ67" s="237"/>
      <c r="MR67" s="238"/>
      <c r="MS67" s="236"/>
      <c r="MT67" s="237"/>
      <c r="MU67" s="237"/>
      <c r="MV67" s="237"/>
      <c r="MW67" s="237"/>
      <c r="MX67" s="237"/>
      <c r="MY67" s="238"/>
      <c r="MZ67" s="697"/>
      <c r="NA67" s="698"/>
      <c r="NB67" s="698"/>
      <c r="NC67" s="698"/>
      <c r="ND67" s="698"/>
      <c r="NE67" s="698"/>
      <c r="NF67" s="698"/>
      <c r="NG67" s="698"/>
      <c r="NH67" s="698"/>
      <c r="NI67" s="698"/>
      <c r="NJ67" s="698"/>
      <c r="NK67" s="698"/>
      <c r="NL67" s="698"/>
      <c r="NM67" s="698"/>
      <c r="NN67" s="698"/>
      <c r="NO67" s="698"/>
      <c r="NP67" s="698"/>
      <c r="NQ67" s="698"/>
      <c r="NR67" s="698"/>
      <c r="NS67" s="698"/>
      <c r="NT67" s="698"/>
      <c r="NU67" s="698"/>
      <c r="NV67" s="698"/>
      <c r="NW67" s="698"/>
      <c r="NX67" s="698"/>
      <c r="NY67" s="698"/>
      <c r="NZ67" s="698"/>
      <c r="OA67" s="699" t="str">
        <f t="shared" ref="OA67" si="3">IF($BC67&gt;SUM($DA67:$DK72,$GF67:$GP72,$KL67:$KV72),IF(AND(KL67&gt;0,KL69&gt;0,KL71&gt;0),"⇒⇒⇒⇒
10箇所以上の場合",""),"")</f>
        <v/>
      </c>
      <c r="OB67" s="323" t="s">
        <v>9270</v>
      </c>
      <c r="OC67" s="592"/>
      <c r="OD67" s="592"/>
      <c r="OE67" s="592"/>
      <c r="OF67" s="592"/>
      <c r="OG67" s="592"/>
      <c r="OH67" s="592"/>
      <c r="OI67" s="592"/>
      <c r="OJ67" s="592"/>
      <c r="OK67" s="702"/>
      <c r="OL67" s="691" t="s">
        <v>131</v>
      </c>
      <c r="OM67" s="692"/>
      <c r="ON67" s="692"/>
      <c r="OO67" s="692"/>
      <c r="OP67" s="692"/>
      <c r="OQ67" s="692"/>
      <c r="OR67" s="693"/>
      <c r="OS67" s="693"/>
      <c r="OT67" s="693"/>
      <c r="OU67" s="693"/>
      <c r="OV67" s="693"/>
      <c r="OW67" s="693"/>
      <c r="OX67" s="693"/>
      <c r="OY67" s="693"/>
      <c r="OZ67" s="693"/>
      <c r="PA67" s="693"/>
      <c r="PB67" s="693"/>
      <c r="PC67" s="611" t="s">
        <v>45</v>
      </c>
      <c r="PD67" s="611"/>
      <c r="PE67" s="611"/>
      <c r="PF67" s="611"/>
      <c r="PG67" s="612"/>
      <c r="PH67" s="230"/>
      <c r="PI67" s="231"/>
      <c r="PJ67" s="231"/>
      <c r="PK67" s="231"/>
      <c r="PL67" s="231"/>
      <c r="PM67" s="231"/>
      <c r="PN67" s="231"/>
      <c r="PO67" s="231"/>
      <c r="PP67" s="231"/>
      <c r="PQ67" s="231"/>
      <c r="PR67" s="231"/>
      <c r="PS67" s="231"/>
      <c r="PT67" s="231"/>
      <c r="PU67" s="231"/>
      <c r="PV67" s="232"/>
      <c r="PW67" s="236"/>
      <c r="PX67" s="237"/>
      <c r="PY67" s="237"/>
      <c r="PZ67" s="237"/>
      <c r="QA67" s="237"/>
      <c r="QB67" s="237"/>
      <c r="QC67" s="238"/>
      <c r="QD67" s="694"/>
      <c r="QE67" s="695"/>
      <c r="QF67" s="695"/>
      <c r="QG67" s="695"/>
      <c r="QH67" s="695"/>
      <c r="QI67" s="695"/>
      <c r="QJ67" s="696"/>
      <c r="QK67" s="694"/>
      <c r="QL67" s="695"/>
      <c r="QM67" s="695"/>
      <c r="QN67" s="695"/>
      <c r="QO67" s="695"/>
      <c r="QP67" s="695"/>
      <c r="QQ67" s="696"/>
      <c r="QR67" s="236"/>
      <c r="QS67" s="237"/>
      <c r="QT67" s="237"/>
      <c r="QU67" s="237"/>
      <c r="QV67" s="237"/>
      <c r="QW67" s="237"/>
      <c r="QX67" s="238"/>
      <c r="QY67" s="236"/>
      <c r="QZ67" s="237"/>
      <c r="RA67" s="237"/>
      <c r="RB67" s="237"/>
      <c r="RC67" s="237"/>
      <c r="RD67" s="237"/>
      <c r="RE67" s="238"/>
      <c r="RF67" s="697"/>
      <c r="RG67" s="698"/>
      <c r="RH67" s="698"/>
      <c r="RI67" s="698"/>
      <c r="RJ67" s="698"/>
      <c r="RK67" s="698"/>
      <c r="RL67" s="698"/>
      <c r="RM67" s="698"/>
      <c r="RN67" s="698"/>
      <c r="RO67" s="698"/>
      <c r="RP67" s="698"/>
      <c r="RQ67" s="698"/>
      <c r="RR67" s="698"/>
      <c r="RS67" s="698"/>
      <c r="RT67" s="698"/>
      <c r="RU67" s="698"/>
      <c r="RV67" s="698"/>
      <c r="RW67" s="698"/>
      <c r="RX67" s="698"/>
      <c r="RY67" s="698"/>
      <c r="RZ67" s="698"/>
      <c r="SA67" s="698"/>
      <c r="SB67" s="698"/>
      <c r="SC67" s="698"/>
      <c r="SD67" s="698"/>
      <c r="SE67" s="698"/>
      <c r="SF67" s="698"/>
      <c r="SG67" s="699"/>
    </row>
    <row r="68" spans="2:501" ht="2.1" customHeight="1" x14ac:dyDescent="0.15">
      <c r="B68" s="1301"/>
      <c r="C68" s="1302"/>
      <c r="D68" s="1303"/>
      <c r="E68" s="214"/>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6"/>
      <c r="AG68" s="705"/>
      <c r="AH68" s="706"/>
      <c r="AI68" s="706"/>
      <c r="AJ68" s="706"/>
      <c r="AK68" s="706"/>
      <c r="AL68" s="706"/>
      <c r="AM68" s="706"/>
      <c r="AN68" s="706"/>
      <c r="AO68" s="706"/>
      <c r="AP68" s="706"/>
      <c r="AQ68" s="706"/>
      <c r="AR68" s="706"/>
      <c r="AS68" s="706"/>
      <c r="AT68" s="706"/>
      <c r="AU68" s="706"/>
      <c r="AV68" s="706"/>
      <c r="AW68" s="706"/>
      <c r="AX68" s="713"/>
      <c r="AY68" s="714"/>
      <c r="AZ68" s="714"/>
      <c r="BA68" s="714"/>
      <c r="BB68" s="715"/>
      <c r="BC68" s="718"/>
      <c r="BD68" s="706"/>
      <c r="BE68" s="706"/>
      <c r="BF68" s="706"/>
      <c r="BG68" s="706"/>
      <c r="BH68" s="706"/>
      <c r="BI68" s="706"/>
      <c r="BJ68" s="706"/>
      <c r="BK68" s="706"/>
      <c r="BL68" s="706"/>
      <c r="BM68" s="706"/>
      <c r="BN68" s="706"/>
      <c r="BO68" s="706"/>
      <c r="BP68" s="706"/>
      <c r="BQ68" s="706"/>
      <c r="BR68" s="706"/>
      <c r="BS68" s="706"/>
      <c r="BT68" s="713"/>
      <c r="BU68" s="714"/>
      <c r="BV68" s="714"/>
      <c r="BW68" s="714"/>
      <c r="BX68" s="715"/>
      <c r="BY68" s="721"/>
      <c r="BZ68" s="722"/>
      <c r="CA68" s="722"/>
      <c r="CB68" s="722"/>
      <c r="CC68" s="722"/>
      <c r="CD68" s="722"/>
      <c r="CE68" s="722"/>
      <c r="CF68" s="722"/>
      <c r="CG68" s="722"/>
      <c r="CH68" s="722"/>
      <c r="CI68" s="722"/>
      <c r="CJ68" s="722"/>
      <c r="CK68" s="722"/>
      <c r="CL68" s="722"/>
      <c r="CM68" s="722"/>
      <c r="CN68" s="722"/>
      <c r="CO68" s="722"/>
      <c r="CP68" s="713"/>
      <c r="CQ68" s="714"/>
      <c r="CR68" s="714"/>
      <c r="CS68" s="714"/>
      <c r="CT68" s="715"/>
      <c r="CU68" s="222"/>
      <c r="CV68" s="223"/>
      <c r="CW68" s="223"/>
      <c r="CX68" s="223"/>
      <c r="CY68" s="223"/>
      <c r="CZ68" s="223"/>
      <c r="DA68" s="657"/>
      <c r="DB68" s="657"/>
      <c r="DC68" s="657"/>
      <c r="DD68" s="657"/>
      <c r="DE68" s="657"/>
      <c r="DF68" s="657"/>
      <c r="DG68" s="657"/>
      <c r="DH68" s="657"/>
      <c r="DI68" s="657"/>
      <c r="DJ68" s="657"/>
      <c r="DK68" s="657"/>
      <c r="DL68" s="228"/>
      <c r="DM68" s="228"/>
      <c r="DN68" s="228"/>
      <c r="DO68" s="228"/>
      <c r="DP68" s="229"/>
      <c r="DQ68" s="233"/>
      <c r="DR68" s="234"/>
      <c r="DS68" s="234"/>
      <c r="DT68" s="234"/>
      <c r="DU68" s="234"/>
      <c r="DV68" s="234"/>
      <c r="DW68" s="234"/>
      <c r="DX68" s="234"/>
      <c r="DY68" s="234"/>
      <c r="DZ68" s="234"/>
      <c r="EA68" s="234"/>
      <c r="EB68" s="234"/>
      <c r="EC68" s="234"/>
      <c r="ED68" s="234"/>
      <c r="EE68" s="235"/>
      <c r="EF68" s="239"/>
      <c r="EG68" s="240"/>
      <c r="EH68" s="240"/>
      <c r="EI68" s="240"/>
      <c r="EJ68" s="240"/>
      <c r="EK68" s="240"/>
      <c r="EL68" s="241"/>
      <c r="EM68" s="661"/>
      <c r="EN68" s="662"/>
      <c r="EO68" s="662"/>
      <c r="EP68" s="662"/>
      <c r="EQ68" s="662"/>
      <c r="ER68" s="662"/>
      <c r="ES68" s="663"/>
      <c r="ET68" s="661"/>
      <c r="EU68" s="662"/>
      <c r="EV68" s="662"/>
      <c r="EW68" s="662"/>
      <c r="EX68" s="662"/>
      <c r="EY68" s="662"/>
      <c r="EZ68" s="663"/>
      <c r="FA68" s="244"/>
      <c r="FB68" s="245"/>
      <c r="FC68" s="245"/>
      <c r="FD68" s="245"/>
      <c r="FE68" s="245"/>
      <c r="FF68" s="245"/>
      <c r="FG68" s="246"/>
      <c r="FH68" s="244"/>
      <c r="FI68" s="245"/>
      <c r="FJ68" s="245"/>
      <c r="FK68" s="245"/>
      <c r="FL68" s="245"/>
      <c r="FM68" s="245"/>
      <c r="FN68" s="246"/>
      <c r="FO68" s="700"/>
      <c r="FP68" s="326"/>
      <c r="FQ68" s="464"/>
      <c r="FR68" s="464"/>
      <c r="FS68" s="464"/>
      <c r="FT68" s="464"/>
      <c r="FU68" s="464"/>
      <c r="FV68" s="464"/>
      <c r="FW68" s="464"/>
      <c r="FX68" s="464"/>
      <c r="FY68" s="465"/>
      <c r="FZ68" s="701"/>
      <c r="GA68" s="686"/>
      <c r="GB68" s="686"/>
      <c r="GC68" s="686"/>
      <c r="GD68" s="686"/>
      <c r="GE68" s="686"/>
      <c r="GF68" s="657"/>
      <c r="GG68" s="657"/>
      <c r="GH68" s="657"/>
      <c r="GI68" s="657"/>
      <c r="GJ68" s="657"/>
      <c r="GK68" s="657"/>
      <c r="GL68" s="657"/>
      <c r="GM68" s="657"/>
      <c r="GN68" s="657"/>
      <c r="GO68" s="657"/>
      <c r="GP68" s="657"/>
      <c r="GQ68" s="687"/>
      <c r="GR68" s="687"/>
      <c r="GS68" s="687"/>
      <c r="GT68" s="687"/>
      <c r="GU68" s="688"/>
      <c r="GV68" s="233"/>
      <c r="GW68" s="234"/>
      <c r="GX68" s="234"/>
      <c r="GY68" s="234"/>
      <c r="GZ68" s="234"/>
      <c r="HA68" s="234"/>
      <c r="HB68" s="234"/>
      <c r="HC68" s="234"/>
      <c r="HD68" s="234"/>
      <c r="HE68" s="234"/>
      <c r="HF68" s="234"/>
      <c r="HG68" s="234"/>
      <c r="HH68" s="234"/>
      <c r="HI68" s="234"/>
      <c r="HJ68" s="235"/>
      <c r="HK68" s="239"/>
      <c r="HL68" s="240"/>
      <c r="HM68" s="240"/>
      <c r="HN68" s="240"/>
      <c r="HO68" s="240"/>
      <c r="HP68" s="240"/>
      <c r="HQ68" s="241"/>
      <c r="HR68" s="661"/>
      <c r="HS68" s="662"/>
      <c r="HT68" s="662"/>
      <c r="HU68" s="662"/>
      <c r="HV68" s="662"/>
      <c r="HW68" s="662"/>
      <c r="HX68" s="663"/>
      <c r="HY68" s="661"/>
      <c r="HZ68" s="662"/>
      <c r="IA68" s="662"/>
      <c r="IB68" s="662"/>
      <c r="IC68" s="662"/>
      <c r="ID68" s="662"/>
      <c r="IE68" s="663"/>
      <c r="IF68" s="239"/>
      <c r="IG68" s="240"/>
      <c r="IH68" s="240"/>
      <c r="II68" s="240"/>
      <c r="IJ68" s="240"/>
      <c r="IK68" s="240"/>
      <c r="IL68" s="241"/>
      <c r="IM68" s="239"/>
      <c r="IN68" s="240"/>
      <c r="IO68" s="240"/>
      <c r="IP68" s="240"/>
      <c r="IQ68" s="240"/>
      <c r="IR68" s="240"/>
      <c r="IS68" s="241"/>
      <c r="IT68" s="697"/>
      <c r="IU68" s="698"/>
      <c r="IV68" s="698"/>
      <c r="IW68" s="698"/>
      <c r="IX68" s="698"/>
      <c r="IY68" s="698"/>
      <c r="IZ68" s="698"/>
      <c r="JA68" s="698"/>
      <c r="JB68" s="698"/>
      <c r="JC68" s="698"/>
      <c r="JD68" s="698"/>
      <c r="JE68" s="698"/>
      <c r="JF68" s="698"/>
      <c r="JG68" s="698"/>
      <c r="JH68" s="698"/>
      <c r="JI68" s="698"/>
      <c r="JJ68" s="698"/>
      <c r="JK68" s="698"/>
      <c r="JL68" s="698"/>
      <c r="JM68" s="698"/>
      <c r="JN68" s="698"/>
      <c r="JO68" s="698"/>
      <c r="JP68" s="698"/>
      <c r="JQ68" s="698"/>
      <c r="JR68" s="698"/>
      <c r="JS68" s="698"/>
      <c r="JT68" s="698"/>
      <c r="JU68" s="700"/>
      <c r="JV68" s="326"/>
      <c r="JW68" s="464"/>
      <c r="JX68" s="464"/>
      <c r="JY68" s="464"/>
      <c r="JZ68" s="464"/>
      <c r="KA68" s="464"/>
      <c r="KB68" s="464"/>
      <c r="KC68" s="464"/>
      <c r="KD68" s="464"/>
      <c r="KE68" s="465"/>
      <c r="KF68" s="686"/>
      <c r="KG68" s="686"/>
      <c r="KH68" s="686"/>
      <c r="KI68" s="686"/>
      <c r="KJ68" s="686"/>
      <c r="KK68" s="686"/>
      <c r="KL68" s="657"/>
      <c r="KM68" s="657"/>
      <c r="KN68" s="657"/>
      <c r="KO68" s="657"/>
      <c r="KP68" s="657"/>
      <c r="KQ68" s="657"/>
      <c r="KR68" s="657"/>
      <c r="KS68" s="657"/>
      <c r="KT68" s="657"/>
      <c r="KU68" s="657"/>
      <c r="KV68" s="657"/>
      <c r="KW68" s="687"/>
      <c r="KX68" s="687"/>
      <c r="KY68" s="687"/>
      <c r="KZ68" s="687"/>
      <c r="LA68" s="688"/>
      <c r="LB68" s="233"/>
      <c r="LC68" s="234"/>
      <c r="LD68" s="234"/>
      <c r="LE68" s="234"/>
      <c r="LF68" s="234"/>
      <c r="LG68" s="234"/>
      <c r="LH68" s="234"/>
      <c r="LI68" s="234"/>
      <c r="LJ68" s="234"/>
      <c r="LK68" s="234"/>
      <c r="LL68" s="234"/>
      <c r="LM68" s="234"/>
      <c r="LN68" s="234"/>
      <c r="LO68" s="234"/>
      <c r="LP68" s="235"/>
      <c r="LQ68" s="239"/>
      <c r="LR68" s="240"/>
      <c r="LS68" s="240"/>
      <c r="LT68" s="240"/>
      <c r="LU68" s="240"/>
      <c r="LV68" s="240"/>
      <c r="LW68" s="241"/>
      <c r="LX68" s="661"/>
      <c r="LY68" s="662"/>
      <c r="LZ68" s="662"/>
      <c r="MA68" s="662"/>
      <c r="MB68" s="662"/>
      <c r="MC68" s="662"/>
      <c r="MD68" s="663"/>
      <c r="ME68" s="661"/>
      <c r="MF68" s="662"/>
      <c r="MG68" s="662"/>
      <c r="MH68" s="662"/>
      <c r="MI68" s="662"/>
      <c r="MJ68" s="662"/>
      <c r="MK68" s="663"/>
      <c r="ML68" s="239"/>
      <c r="MM68" s="240"/>
      <c r="MN68" s="240"/>
      <c r="MO68" s="240"/>
      <c r="MP68" s="240"/>
      <c r="MQ68" s="240"/>
      <c r="MR68" s="241"/>
      <c r="MS68" s="239"/>
      <c r="MT68" s="240"/>
      <c r="MU68" s="240"/>
      <c r="MV68" s="240"/>
      <c r="MW68" s="240"/>
      <c r="MX68" s="240"/>
      <c r="MY68" s="241"/>
      <c r="MZ68" s="697"/>
      <c r="NA68" s="698"/>
      <c r="NB68" s="698"/>
      <c r="NC68" s="698"/>
      <c r="ND68" s="698"/>
      <c r="NE68" s="698"/>
      <c r="NF68" s="698"/>
      <c r="NG68" s="698"/>
      <c r="NH68" s="698"/>
      <c r="NI68" s="698"/>
      <c r="NJ68" s="698"/>
      <c r="NK68" s="698"/>
      <c r="NL68" s="698"/>
      <c r="NM68" s="698"/>
      <c r="NN68" s="698"/>
      <c r="NO68" s="698"/>
      <c r="NP68" s="698"/>
      <c r="NQ68" s="698"/>
      <c r="NR68" s="698"/>
      <c r="NS68" s="698"/>
      <c r="NT68" s="698"/>
      <c r="NU68" s="698"/>
      <c r="NV68" s="698"/>
      <c r="NW68" s="698"/>
      <c r="NX68" s="698"/>
      <c r="NY68" s="698"/>
      <c r="NZ68" s="698"/>
      <c r="OA68" s="700"/>
      <c r="OB68" s="326"/>
      <c r="OC68" s="464"/>
      <c r="OD68" s="464"/>
      <c r="OE68" s="464"/>
      <c r="OF68" s="464"/>
      <c r="OG68" s="464"/>
      <c r="OH68" s="464"/>
      <c r="OI68" s="464"/>
      <c r="OJ68" s="464"/>
      <c r="OK68" s="465"/>
      <c r="OL68" s="686"/>
      <c r="OM68" s="686"/>
      <c r="ON68" s="686"/>
      <c r="OO68" s="686"/>
      <c r="OP68" s="686"/>
      <c r="OQ68" s="686"/>
      <c r="OR68" s="657"/>
      <c r="OS68" s="657"/>
      <c r="OT68" s="657"/>
      <c r="OU68" s="657"/>
      <c r="OV68" s="657"/>
      <c r="OW68" s="657"/>
      <c r="OX68" s="657"/>
      <c r="OY68" s="657"/>
      <c r="OZ68" s="657"/>
      <c r="PA68" s="657"/>
      <c r="PB68" s="657"/>
      <c r="PC68" s="687"/>
      <c r="PD68" s="687"/>
      <c r="PE68" s="687"/>
      <c r="PF68" s="687"/>
      <c r="PG68" s="688"/>
      <c r="PH68" s="233"/>
      <c r="PI68" s="234"/>
      <c r="PJ68" s="234"/>
      <c r="PK68" s="234"/>
      <c r="PL68" s="234"/>
      <c r="PM68" s="234"/>
      <c r="PN68" s="234"/>
      <c r="PO68" s="234"/>
      <c r="PP68" s="234"/>
      <c r="PQ68" s="234"/>
      <c r="PR68" s="234"/>
      <c r="PS68" s="234"/>
      <c r="PT68" s="234"/>
      <c r="PU68" s="234"/>
      <c r="PV68" s="235"/>
      <c r="PW68" s="239"/>
      <c r="PX68" s="240"/>
      <c r="PY68" s="240"/>
      <c r="PZ68" s="240"/>
      <c r="QA68" s="240"/>
      <c r="QB68" s="240"/>
      <c r="QC68" s="241"/>
      <c r="QD68" s="661"/>
      <c r="QE68" s="662"/>
      <c r="QF68" s="662"/>
      <c r="QG68" s="662"/>
      <c r="QH68" s="662"/>
      <c r="QI68" s="662"/>
      <c r="QJ68" s="663"/>
      <c r="QK68" s="661"/>
      <c r="QL68" s="662"/>
      <c r="QM68" s="662"/>
      <c r="QN68" s="662"/>
      <c r="QO68" s="662"/>
      <c r="QP68" s="662"/>
      <c r="QQ68" s="663"/>
      <c r="QR68" s="239"/>
      <c r="QS68" s="240"/>
      <c r="QT68" s="240"/>
      <c r="QU68" s="240"/>
      <c r="QV68" s="240"/>
      <c r="QW68" s="240"/>
      <c r="QX68" s="241"/>
      <c r="QY68" s="239"/>
      <c r="QZ68" s="240"/>
      <c r="RA68" s="240"/>
      <c r="RB68" s="240"/>
      <c r="RC68" s="240"/>
      <c r="RD68" s="240"/>
      <c r="RE68" s="241"/>
      <c r="RF68" s="697"/>
      <c r="RG68" s="698"/>
      <c r="RH68" s="698"/>
      <c r="RI68" s="698"/>
      <c r="RJ68" s="698"/>
      <c r="RK68" s="698"/>
      <c r="RL68" s="698"/>
      <c r="RM68" s="698"/>
      <c r="RN68" s="698"/>
      <c r="RO68" s="698"/>
      <c r="RP68" s="698"/>
      <c r="RQ68" s="698"/>
      <c r="RR68" s="698"/>
      <c r="RS68" s="698"/>
      <c r="RT68" s="698"/>
      <c r="RU68" s="698"/>
      <c r="RV68" s="698"/>
      <c r="RW68" s="698"/>
      <c r="RX68" s="698"/>
      <c r="RY68" s="698"/>
      <c r="RZ68" s="698"/>
      <c r="SA68" s="698"/>
      <c r="SB68" s="698"/>
      <c r="SC68" s="698"/>
      <c r="SD68" s="698"/>
      <c r="SE68" s="698"/>
      <c r="SF68" s="698"/>
      <c r="SG68" s="700"/>
    </row>
    <row r="69" spans="2:501" ht="12" customHeight="1" x14ac:dyDescent="0.15">
      <c r="B69" s="1301"/>
      <c r="C69" s="1302"/>
      <c r="D69" s="1303"/>
      <c r="E69" s="214"/>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6"/>
      <c r="AG69" s="705"/>
      <c r="AH69" s="706"/>
      <c r="AI69" s="706"/>
      <c r="AJ69" s="706"/>
      <c r="AK69" s="706"/>
      <c r="AL69" s="706"/>
      <c r="AM69" s="706"/>
      <c r="AN69" s="706"/>
      <c r="AO69" s="706"/>
      <c r="AP69" s="706"/>
      <c r="AQ69" s="706"/>
      <c r="AR69" s="706"/>
      <c r="AS69" s="706"/>
      <c r="AT69" s="706"/>
      <c r="AU69" s="706"/>
      <c r="AV69" s="706"/>
      <c r="AW69" s="706"/>
      <c r="AX69" s="713"/>
      <c r="AY69" s="714"/>
      <c r="AZ69" s="714"/>
      <c r="BA69" s="714"/>
      <c r="BB69" s="715"/>
      <c r="BC69" s="718"/>
      <c r="BD69" s="706"/>
      <c r="BE69" s="706"/>
      <c r="BF69" s="706"/>
      <c r="BG69" s="706"/>
      <c r="BH69" s="706"/>
      <c r="BI69" s="706"/>
      <c r="BJ69" s="706"/>
      <c r="BK69" s="706"/>
      <c r="BL69" s="706"/>
      <c r="BM69" s="706"/>
      <c r="BN69" s="706"/>
      <c r="BO69" s="706"/>
      <c r="BP69" s="706"/>
      <c r="BQ69" s="706"/>
      <c r="BR69" s="706"/>
      <c r="BS69" s="706"/>
      <c r="BT69" s="713"/>
      <c r="BU69" s="714"/>
      <c r="BV69" s="714"/>
      <c r="BW69" s="714"/>
      <c r="BX69" s="715"/>
      <c r="BY69" s="721"/>
      <c r="BZ69" s="722"/>
      <c r="CA69" s="722"/>
      <c r="CB69" s="722"/>
      <c r="CC69" s="722"/>
      <c r="CD69" s="722"/>
      <c r="CE69" s="722"/>
      <c r="CF69" s="722"/>
      <c r="CG69" s="722"/>
      <c r="CH69" s="722"/>
      <c r="CI69" s="722"/>
      <c r="CJ69" s="722"/>
      <c r="CK69" s="722"/>
      <c r="CL69" s="722"/>
      <c r="CM69" s="722"/>
      <c r="CN69" s="722"/>
      <c r="CO69" s="722"/>
      <c r="CP69" s="713"/>
      <c r="CQ69" s="714"/>
      <c r="CR69" s="714"/>
      <c r="CS69" s="714"/>
      <c r="CT69" s="715"/>
      <c r="CU69" s="259" t="s">
        <v>38</v>
      </c>
      <c r="CV69" s="260"/>
      <c r="CW69" s="260"/>
      <c r="CX69" s="260"/>
      <c r="CY69" s="260"/>
      <c r="CZ69" s="260"/>
      <c r="DA69" s="657"/>
      <c r="DB69" s="657"/>
      <c r="DC69" s="657"/>
      <c r="DD69" s="657"/>
      <c r="DE69" s="657"/>
      <c r="DF69" s="657"/>
      <c r="DG69" s="657"/>
      <c r="DH69" s="657"/>
      <c r="DI69" s="657"/>
      <c r="DJ69" s="657"/>
      <c r="DK69" s="657"/>
      <c r="DL69" s="263" t="s">
        <v>45</v>
      </c>
      <c r="DM69" s="263"/>
      <c r="DN69" s="263"/>
      <c r="DO69" s="263"/>
      <c r="DP69" s="264"/>
      <c r="DQ69" s="265"/>
      <c r="DR69" s="266"/>
      <c r="DS69" s="266"/>
      <c r="DT69" s="266"/>
      <c r="DU69" s="266"/>
      <c r="DV69" s="266"/>
      <c r="DW69" s="266"/>
      <c r="DX69" s="266"/>
      <c r="DY69" s="266"/>
      <c r="DZ69" s="266"/>
      <c r="EA69" s="266"/>
      <c r="EB69" s="266"/>
      <c r="EC69" s="266"/>
      <c r="ED69" s="266"/>
      <c r="EE69" s="267"/>
      <c r="EF69" s="268"/>
      <c r="EG69" s="269"/>
      <c r="EH69" s="269"/>
      <c r="EI69" s="269"/>
      <c r="EJ69" s="269"/>
      <c r="EK69" s="269"/>
      <c r="EL69" s="270"/>
      <c r="EM69" s="661"/>
      <c r="EN69" s="662"/>
      <c r="EO69" s="662"/>
      <c r="EP69" s="662"/>
      <c r="EQ69" s="662"/>
      <c r="ER69" s="662"/>
      <c r="ES69" s="663"/>
      <c r="ET69" s="661"/>
      <c r="EU69" s="662"/>
      <c r="EV69" s="662"/>
      <c r="EW69" s="662"/>
      <c r="EX69" s="662"/>
      <c r="EY69" s="662"/>
      <c r="EZ69" s="663"/>
      <c r="FA69" s="268"/>
      <c r="FB69" s="269"/>
      <c r="FC69" s="269"/>
      <c r="FD69" s="269"/>
      <c r="FE69" s="269"/>
      <c r="FF69" s="269"/>
      <c r="FG69" s="270"/>
      <c r="FH69" s="268"/>
      <c r="FI69" s="269"/>
      <c r="FJ69" s="269"/>
      <c r="FK69" s="269"/>
      <c r="FL69" s="269"/>
      <c r="FM69" s="269"/>
      <c r="FN69" s="270"/>
      <c r="FO69" s="700"/>
      <c r="FP69" s="326"/>
      <c r="FQ69" s="464"/>
      <c r="FR69" s="464"/>
      <c r="FS69" s="464"/>
      <c r="FT69" s="464"/>
      <c r="FU69" s="464"/>
      <c r="FV69" s="464"/>
      <c r="FW69" s="464"/>
      <c r="FX69" s="464"/>
      <c r="FY69" s="465"/>
      <c r="FZ69" s="689" t="s">
        <v>80</v>
      </c>
      <c r="GA69" s="655"/>
      <c r="GB69" s="655"/>
      <c r="GC69" s="655"/>
      <c r="GD69" s="655"/>
      <c r="GE69" s="655"/>
      <c r="GF69" s="657"/>
      <c r="GG69" s="657"/>
      <c r="GH69" s="657"/>
      <c r="GI69" s="657"/>
      <c r="GJ69" s="657"/>
      <c r="GK69" s="657"/>
      <c r="GL69" s="657"/>
      <c r="GM69" s="657"/>
      <c r="GN69" s="657"/>
      <c r="GO69" s="657"/>
      <c r="GP69" s="657"/>
      <c r="GQ69" s="659" t="s">
        <v>45</v>
      </c>
      <c r="GR69" s="659"/>
      <c r="GS69" s="659"/>
      <c r="GT69" s="659"/>
      <c r="GU69" s="660"/>
      <c r="GV69" s="265"/>
      <c r="GW69" s="266"/>
      <c r="GX69" s="266"/>
      <c r="GY69" s="266"/>
      <c r="GZ69" s="266"/>
      <c r="HA69" s="266"/>
      <c r="HB69" s="266"/>
      <c r="HC69" s="266"/>
      <c r="HD69" s="266"/>
      <c r="HE69" s="266"/>
      <c r="HF69" s="266"/>
      <c r="HG69" s="266"/>
      <c r="HH69" s="266"/>
      <c r="HI69" s="266"/>
      <c r="HJ69" s="267"/>
      <c r="HK69" s="268"/>
      <c r="HL69" s="269"/>
      <c r="HM69" s="269"/>
      <c r="HN69" s="269"/>
      <c r="HO69" s="269"/>
      <c r="HP69" s="269"/>
      <c r="HQ69" s="270"/>
      <c r="HR69" s="661"/>
      <c r="HS69" s="662"/>
      <c r="HT69" s="662"/>
      <c r="HU69" s="662"/>
      <c r="HV69" s="662"/>
      <c r="HW69" s="662"/>
      <c r="HX69" s="663"/>
      <c r="HY69" s="661"/>
      <c r="HZ69" s="662"/>
      <c r="IA69" s="662"/>
      <c r="IB69" s="662"/>
      <c r="IC69" s="662"/>
      <c r="ID69" s="662"/>
      <c r="IE69" s="663"/>
      <c r="IF69" s="268"/>
      <c r="IG69" s="269"/>
      <c r="IH69" s="269"/>
      <c r="II69" s="269"/>
      <c r="IJ69" s="269"/>
      <c r="IK69" s="269"/>
      <c r="IL69" s="270"/>
      <c r="IM69" s="268"/>
      <c r="IN69" s="269"/>
      <c r="IO69" s="269"/>
      <c r="IP69" s="269"/>
      <c r="IQ69" s="269"/>
      <c r="IR69" s="269"/>
      <c r="IS69" s="270"/>
      <c r="IT69" s="697"/>
      <c r="IU69" s="698"/>
      <c r="IV69" s="698"/>
      <c r="IW69" s="698"/>
      <c r="IX69" s="698"/>
      <c r="IY69" s="698"/>
      <c r="IZ69" s="698"/>
      <c r="JA69" s="698"/>
      <c r="JB69" s="698"/>
      <c r="JC69" s="698"/>
      <c r="JD69" s="698"/>
      <c r="JE69" s="698"/>
      <c r="JF69" s="698"/>
      <c r="JG69" s="698"/>
      <c r="JH69" s="698"/>
      <c r="JI69" s="698"/>
      <c r="JJ69" s="698"/>
      <c r="JK69" s="698"/>
      <c r="JL69" s="698"/>
      <c r="JM69" s="698"/>
      <c r="JN69" s="698"/>
      <c r="JO69" s="698"/>
      <c r="JP69" s="698"/>
      <c r="JQ69" s="698"/>
      <c r="JR69" s="698"/>
      <c r="JS69" s="698"/>
      <c r="JT69" s="698"/>
      <c r="JU69" s="700"/>
      <c r="JV69" s="326"/>
      <c r="JW69" s="464"/>
      <c r="JX69" s="464"/>
      <c r="JY69" s="464"/>
      <c r="JZ69" s="464"/>
      <c r="KA69" s="464"/>
      <c r="KB69" s="464"/>
      <c r="KC69" s="464"/>
      <c r="KD69" s="464"/>
      <c r="KE69" s="465"/>
      <c r="KF69" s="654" t="s">
        <v>127</v>
      </c>
      <c r="KG69" s="655"/>
      <c r="KH69" s="655"/>
      <c r="KI69" s="655"/>
      <c r="KJ69" s="655"/>
      <c r="KK69" s="655"/>
      <c r="KL69" s="657"/>
      <c r="KM69" s="657"/>
      <c r="KN69" s="657"/>
      <c r="KO69" s="657"/>
      <c r="KP69" s="657"/>
      <c r="KQ69" s="657"/>
      <c r="KR69" s="657"/>
      <c r="KS69" s="657"/>
      <c r="KT69" s="657"/>
      <c r="KU69" s="657"/>
      <c r="KV69" s="657"/>
      <c r="KW69" s="659" t="s">
        <v>45</v>
      </c>
      <c r="KX69" s="659"/>
      <c r="KY69" s="659"/>
      <c r="KZ69" s="659"/>
      <c r="LA69" s="660"/>
      <c r="LB69" s="265"/>
      <c r="LC69" s="266"/>
      <c r="LD69" s="266"/>
      <c r="LE69" s="266"/>
      <c r="LF69" s="266"/>
      <c r="LG69" s="266"/>
      <c r="LH69" s="266"/>
      <c r="LI69" s="266"/>
      <c r="LJ69" s="266"/>
      <c r="LK69" s="266"/>
      <c r="LL69" s="266"/>
      <c r="LM69" s="266"/>
      <c r="LN69" s="266"/>
      <c r="LO69" s="266"/>
      <c r="LP69" s="267"/>
      <c r="LQ69" s="268"/>
      <c r="LR69" s="269"/>
      <c r="LS69" s="269"/>
      <c r="LT69" s="269"/>
      <c r="LU69" s="269"/>
      <c r="LV69" s="269"/>
      <c r="LW69" s="270"/>
      <c r="LX69" s="661"/>
      <c r="LY69" s="662"/>
      <c r="LZ69" s="662"/>
      <c r="MA69" s="662"/>
      <c r="MB69" s="662"/>
      <c r="MC69" s="662"/>
      <c r="MD69" s="663"/>
      <c r="ME69" s="661"/>
      <c r="MF69" s="662"/>
      <c r="MG69" s="662"/>
      <c r="MH69" s="662"/>
      <c r="MI69" s="662"/>
      <c r="MJ69" s="662"/>
      <c r="MK69" s="663"/>
      <c r="ML69" s="268"/>
      <c r="MM69" s="269"/>
      <c r="MN69" s="269"/>
      <c r="MO69" s="269"/>
      <c r="MP69" s="269"/>
      <c r="MQ69" s="269"/>
      <c r="MR69" s="270"/>
      <c r="MS69" s="268"/>
      <c r="MT69" s="269"/>
      <c r="MU69" s="269"/>
      <c r="MV69" s="269"/>
      <c r="MW69" s="269"/>
      <c r="MX69" s="269"/>
      <c r="MY69" s="270"/>
      <c r="MZ69" s="697"/>
      <c r="NA69" s="698"/>
      <c r="NB69" s="698"/>
      <c r="NC69" s="698"/>
      <c r="ND69" s="698"/>
      <c r="NE69" s="698"/>
      <c r="NF69" s="698"/>
      <c r="NG69" s="698"/>
      <c r="NH69" s="698"/>
      <c r="NI69" s="698"/>
      <c r="NJ69" s="698"/>
      <c r="NK69" s="698"/>
      <c r="NL69" s="698"/>
      <c r="NM69" s="698"/>
      <c r="NN69" s="698"/>
      <c r="NO69" s="698"/>
      <c r="NP69" s="698"/>
      <c r="NQ69" s="698"/>
      <c r="NR69" s="698"/>
      <c r="NS69" s="698"/>
      <c r="NT69" s="698"/>
      <c r="NU69" s="698"/>
      <c r="NV69" s="698"/>
      <c r="NW69" s="698"/>
      <c r="NX69" s="698"/>
      <c r="NY69" s="698"/>
      <c r="NZ69" s="698"/>
      <c r="OA69" s="700"/>
      <c r="OB69" s="326"/>
      <c r="OC69" s="464"/>
      <c r="OD69" s="464"/>
      <c r="OE69" s="464"/>
      <c r="OF69" s="464"/>
      <c r="OG69" s="464"/>
      <c r="OH69" s="464"/>
      <c r="OI69" s="464"/>
      <c r="OJ69" s="464"/>
      <c r="OK69" s="465"/>
      <c r="OL69" s="654" t="s">
        <v>132</v>
      </c>
      <c r="OM69" s="655"/>
      <c r="ON69" s="655"/>
      <c r="OO69" s="655"/>
      <c r="OP69" s="655"/>
      <c r="OQ69" s="655"/>
      <c r="OR69" s="657"/>
      <c r="OS69" s="657"/>
      <c r="OT69" s="657"/>
      <c r="OU69" s="657"/>
      <c r="OV69" s="657"/>
      <c r="OW69" s="657"/>
      <c r="OX69" s="657"/>
      <c r="OY69" s="657"/>
      <c r="OZ69" s="657"/>
      <c r="PA69" s="657"/>
      <c r="PB69" s="657"/>
      <c r="PC69" s="659" t="s">
        <v>45</v>
      </c>
      <c r="PD69" s="659"/>
      <c r="PE69" s="659"/>
      <c r="PF69" s="659"/>
      <c r="PG69" s="660"/>
      <c r="PH69" s="265"/>
      <c r="PI69" s="266"/>
      <c r="PJ69" s="266"/>
      <c r="PK69" s="266"/>
      <c r="PL69" s="266"/>
      <c r="PM69" s="266"/>
      <c r="PN69" s="266"/>
      <c r="PO69" s="266"/>
      <c r="PP69" s="266"/>
      <c r="PQ69" s="266"/>
      <c r="PR69" s="266"/>
      <c r="PS69" s="266"/>
      <c r="PT69" s="266"/>
      <c r="PU69" s="266"/>
      <c r="PV69" s="267"/>
      <c r="PW69" s="268"/>
      <c r="PX69" s="269"/>
      <c r="PY69" s="269"/>
      <c r="PZ69" s="269"/>
      <c r="QA69" s="269"/>
      <c r="QB69" s="269"/>
      <c r="QC69" s="270"/>
      <c r="QD69" s="661"/>
      <c r="QE69" s="662"/>
      <c r="QF69" s="662"/>
      <c r="QG69" s="662"/>
      <c r="QH69" s="662"/>
      <c r="QI69" s="662"/>
      <c r="QJ69" s="663"/>
      <c r="QK69" s="661"/>
      <c r="QL69" s="662"/>
      <c r="QM69" s="662"/>
      <c r="QN69" s="662"/>
      <c r="QO69" s="662"/>
      <c r="QP69" s="662"/>
      <c r="QQ69" s="663"/>
      <c r="QR69" s="268"/>
      <c r="QS69" s="269"/>
      <c r="QT69" s="269"/>
      <c r="QU69" s="269"/>
      <c r="QV69" s="269"/>
      <c r="QW69" s="269"/>
      <c r="QX69" s="270"/>
      <c r="QY69" s="268"/>
      <c r="QZ69" s="269"/>
      <c r="RA69" s="269"/>
      <c r="RB69" s="269"/>
      <c r="RC69" s="269"/>
      <c r="RD69" s="269"/>
      <c r="RE69" s="270"/>
      <c r="RF69" s="697"/>
      <c r="RG69" s="698"/>
      <c r="RH69" s="698"/>
      <c r="RI69" s="698"/>
      <c r="RJ69" s="698"/>
      <c r="RK69" s="698"/>
      <c r="RL69" s="698"/>
      <c r="RM69" s="698"/>
      <c r="RN69" s="698"/>
      <c r="RO69" s="698"/>
      <c r="RP69" s="698"/>
      <c r="RQ69" s="698"/>
      <c r="RR69" s="698"/>
      <c r="RS69" s="698"/>
      <c r="RT69" s="698"/>
      <c r="RU69" s="698"/>
      <c r="RV69" s="698"/>
      <c r="RW69" s="698"/>
      <c r="RX69" s="698"/>
      <c r="RY69" s="698"/>
      <c r="RZ69" s="698"/>
      <c r="SA69" s="698"/>
      <c r="SB69" s="698"/>
      <c r="SC69" s="698"/>
      <c r="SD69" s="698"/>
      <c r="SE69" s="698"/>
      <c r="SF69" s="698"/>
      <c r="SG69" s="700"/>
    </row>
    <row r="70" spans="2:501" ht="2.1" customHeight="1" x14ac:dyDescent="0.15">
      <c r="B70" s="1301"/>
      <c r="C70" s="1302"/>
      <c r="D70" s="1303"/>
      <c r="E70" s="214"/>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6"/>
      <c r="AG70" s="705"/>
      <c r="AH70" s="706"/>
      <c r="AI70" s="706"/>
      <c r="AJ70" s="706"/>
      <c r="AK70" s="706"/>
      <c r="AL70" s="706"/>
      <c r="AM70" s="706"/>
      <c r="AN70" s="706"/>
      <c r="AO70" s="706"/>
      <c r="AP70" s="706"/>
      <c r="AQ70" s="706"/>
      <c r="AR70" s="706"/>
      <c r="AS70" s="706"/>
      <c r="AT70" s="706"/>
      <c r="AU70" s="706"/>
      <c r="AV70" s="706"/>
      <c r="AW70" s="706"/>
      <c r="AX70" s="713"/>
      <c r="AY70" s="714"/>
      <c r="AZ70" s="714"/>
      <c r="BA70" s="714"/>
      <c r="BB70" s="715"/>
      <c r="BC70" s="718"/>
      <c r="BD70" s="706"/>
      <c r="BE70" s="706"/>
      <c r="BF70" s="706"/>
      <c r="BG70" s="706"/>
      <c r="BH70" s="706"/>
      <c r="BI70" s="706"/>
      <c r="BJ70" s="706"/>
      <c r="BK70" s="706"/>
      <c r="BL70" s="706"/>
      <c r="BM70" s="706"/>
      <c r="BN70" s="706"/>
      <c r="BO70" s="706"/>
      <c r="BP70" s="706"/>
      <c r="BQ70" s="706"/>
      <c r="BR70" s="706"/>
      <c r="BS70" s="706"/>
      <c r="BT70" s="713"/>
      <c r="BU70" s="714"/>
      <c r="BV70" s="714"/>
      <c r="BW70" s="714"/>
      <c r="BX70" s="715"/>
      <c r="BY70" s="721"/>
      <c r="BZ70" s="722"/>
      <c r="CA70" s="722"/>
      <c r="CB70" s="722"/>
      <c r="CC70" s="722"/>
      <c r="CD70" s="722"/>
      <c r="CE70" s="722"/>
      <c r="CF70" s="722"/>
      <c r="CG70" s="722"/>
      <c r="CH70" s="722"/>
      <c r="CI70" s="722"/>
      <c r="CJ70" s="722"/>
      <c r="CK70" s="722"/>
      <c r="CL70" s="722"/>
      <c r="CM70" s="722"/>
      <c r="CN70" s="722"/>
      <c r="CO70" s="722"/>
      <c r="CP70" s="713"/>
      <c r="CQ70" s="714"/>
      <c r="CR70" s="714"/>
      <c r="CS70" s="714"/>
      <c r="CT70" s="715"/>
      <c r="CU70" s="222"/>
      <c r="CV70" s="223"/>
      <c r="CW70" s="223"/>
      <c r="CX70" s="223"/>
      <c r="CY70" s="223"/>
      <c r="CZ70" s="223"/>
      <c r="DA70" s="657"/>
      <c r="DB70" s="657"/>
      <c r="DC70" s="657"/>
      <c r="DD70" s="657"/>
      <c r="DE70" s="657"/>
      <c r="DF70" s="657"/>
      <c r="DG70" s="657"/>
      <c r="DH70" s="657"/>
      <c r="DI70" s="657"/>
      <c r="DJ70" s="657"/>
      <c r="DK70" s="657"/>
      <c r="DL70" s="228"/>
      <c r="DM70" s="228"/>
      <c r="DN70" s="228"/>
      <c r="DO70" s="228"/>
      <c r="DP70" s="229"/>
      <c r="DQ70" s="233"/>
      <c r="DR70" s="234"/>
      <c r="DS70" s="234"/>
      <c r="DT70" s="234"/>
      <c r="DU70" s="234"/>
      <c r="DV70" s="234"/>
      <c r="DW70" s="234"/>
      <c r="DX70" s="234"/>
      <c r="DY70" s="234"/>
      <c r="DZ70" s="234"/>
      <c r="EA70" s="234"/>
      <c r="EB70" s="234"/>
      <c r="EC70" s="234"/>
      <c r="ED70" s="234"/>
      <c r="EE70" s="235"/>
      <c r="EF70" s="239"/>
      <c r="EG70" s="240"/>
      <c r="EH70" s="240"/>
      <c r="EI70" s="240"/>
      <c r="EJ70" s="240"/>
      <c r="EK70" s="240"/>
      <c r="EL70" s="241"/>
      <c r="EM70" s="661"/>
      <c r="EN70" s="662"/>
      <c r="EO70" s="662"/>
      <c r="EP70" s="662"/>
      <c r="EQ70" s="662"/>
      <c r="ER70" s="662"/>
      <c r="ES70" s="663"/>
      <c r="ET70" s="661"/>
      <c r="EU70" s="662"/>
      <c r="EV70" s="662"/>
      <c r="EW70" s="662"/>
      <c r="EX70" s="662"/>
      <c r="EY70" s="662"/>
      <c r="EZ70" s="663"/>
      <c r="FA70" s="239"/>
      <c r="FB70" s="240"/>
      <c r="FC70" s="240"/>
      <c r="FD70" s="240"/>
      <c r="FE70" s="240"/>
      <c r="FF70" s="240"/>
      <c r="FG70" s="241"/>
      <c r="FH70" s="239"/>
      <c r="FI70" s="240"/>
      <c r="FJ70" s="240"/>
      <c r="FK70" s="240"/>
      <c r="FL70" s="240"/>
      <c r="FM70" s="240"/>
      <c r="FN70" s="241"/>
      <c r="FO70" s="700"/>
      <c r="FP70" s="326"/>
      <c r="FQ70" s="464"/>
      <c r="FR70" s="464"/>
      <c r="FS70" s="464"/>
      <c r="FT70" s="464"/>
      <c r="FU70" s="464"/>
      <c r="FV70" s="464"/>
      <c r="FW70" s="464"/>
      <c r="FX70" s="464"/>
      <c r="FY70" s="465"/>
      <c r="FZ70" s="701"/>
      <c r="GA70" s="686"/>
      <c r="GB70" s="686"/>
      <c r="GC70" s="686"/>
      <c r="GD70" s="686"/>
      <c r="GE70" s="686"/>
      <c r="GF70" s="657"/>
      <c r="GG70" s="657"/>
      <c r="GH70" s="657"/>
      <c r="GI70" s="657"/>
      <c r="GJ70" s="657"/>
      <c r="GK70" s="657"/>
      <c r="GL70" s="657"/>
      <c r="GM70" s="657"/>
      <c r="GN70" s="657"/>
      <c r="GO70" s="657"/>
      <c r="GP70" s="657"/>
      <c r="GQ70" s="687"/>
      <c r="GR70" s="687"/>
      <c r="GS70" s="687"/>
      <c r="GT70" s="687"/>
      <c r="GU70" s="688"/>
      <c r="GV70" s="233"/>
      <c r="GW70" s="234"/>
      <c r="GX70" s="234"/>
      <c r="GY70" s="234"/>
      <c r="GZ70" s="234"/>
      <c r="HA70" s="234"/>
      <c r="HB70" s="234"/>
      <c r="HC70" s="234"/>
      <c r="HD70" s="234"/>
      <c r="HE70" s="234"/>
      <c r="HF70" s="234"/>
      <c r="HG70" s="234"/>
      <c r="HH70" s="234"/>
      <c r="HI70" s="234"/>
      <c r="HJ70" s="235"/>
      <c r="HK70" s="239"/>
      <c r="HL70" s="240"/>
      <c r="HM70" s="240"/>
      <c r="HN70" s="240"/>
      <c r="HO70" s="240"/>
      <c r="HP70" s="240"/>
      <c r="HQ70" s="241"/>
      <c r="HR70" s="661"/>
      <c r="HS70" s="662"/>
      <c r="HT70" s="662"/>
      <c r="HU70" s="662"/>
      <c r="HV70" s="662"/>
      <c r="HW70" s="662"/>
      <c r="HX70" s="663"/>
      <c r="HY70" s="661"/>
      <c r="HZ70" s="662"/>
      <c r="IA70" s="662"/>
      <c r="IB70" s="662"/>
      <c r="IC70" s="662"/>
      <c r="ID70" s="662"/>
      <c r="IE70" s="663"/>
      <c r="IF70" s="239"/>
      <c r="IG70" s="240"/>
      <c r="IH70" s="240"/>
      <c r="II70" s="240"/>
      <c r="IJ70" s="240"/>
      <c r="IK70" s="240"/>
      <c r="IL70" s="241"/>
      <c r="IM70" s="239"/>
      <c r="IN70" s="240"/>
      <c r="IO70" s="240"/>
      <c r="IP70" s="240"/>
      <c r="IQ70" s="240"/>
      <c r="IR70" s="240"/>
      <c r="IS70" s="241"/>
      <c r="IT70" s="697"/>
      <c r="IU70" s="698"/>
      <c r="IV70" s="698"/>
      <c r="IW70" s="698"/>
      <c r="IX70" s="698"/>
      <c r="IY70" s="698"/>
      <c r="IZ70" s="698"/>
      <c r="JA70" s="698"/>
      <c r="JB70" s="698"/>
      <c r="JC70" s="698"/>
      <c r="JD70" s="698"/>
      <c r="JE70" s="698"/>
      <c r="JF70" s="698"/>
      <c r="JG70" s="698"/>
      <c r="JH70" s="698"/>
      <c r="JI70" s="698"/>
      <c r="JJ70" s="698"/>
      <c r="JK70" s="698"/>
      <c r="JL70" s="698"/>
      <c r="JM70" s="698"/>
      <c r="JN70" s="698"/>
      <c r="JO70" s="698"/>
      <c r="JP70" s="698"/>
      <c r="JQ70" s="698"/>
      <c r="JR70" s="698"/>
      <c r="JS70" s="698"/>
      <c r="JT70" s="698"/>
      <c r="JU70" s="700"/>
      <c r="JV70" s="326"/>
      <c r="JW70" s="464"/>
      <c r="JX70" s="464"/>
      <c r="JY70" s="464"/>
      <c r="JZ70" s="464"/>
      <c r="KA70" s="464"/>
      <c r="KB70" s="464"/>
      <c r="KC70" s="464"/>
      <c r="KD70" s="464"/>
      <c r="KE70" s="465"/>
      <c r="KF70" s="686"/>
      <c r="KG70" s="686"/>
      <c r="KH70" s="686"/>
      <c r="KI70" s="686"/>
      <c r="KJ70" s="686"/>
      <c r="KK70" s="686"/>
      <c r="KL70" s="657"/>
      <c r="KM70" s="657"/>
      <c r="KN70" s="657"/>
      <c r="KO70" s="657"/>
      <c r="KP70" s="657"/>
      <c r="KQ70" s="657"/>
      <c r="KR70" s="657"/>
      <c r="KS70" s="657"/>
      <c r="KT70" s="657"/>
      <c r="KU70" s="657"/>
      <c r="KV70" s="657"/>
      <c r="KW70" s="687"/>
      <c r="KX70" s="687"/>
      <c r="KY70" s="687"/>
      <c r="KZ70" s="687"/>
      <c r="LA70" s="688"/>
      <c r="LB70" s="233"/>
      <c r="LC70" s="234"/>
      <c r="LD70" s="234"/>
      <c r="LE70" s="234"/>
      <c r="LF70" s="234"/>
      <c r="LG70" s="234"/>
      <c r="LH70" s="234"/>
      <c r="LI70" s="234"/>
      <c r="LJ70" s="234"/>
      <c r="LK70" s="234"/>
      <c r="LL70" s="234"/>
      <c r="LM70" s="234"/>
      <c r="LN70" s="234"/>
      <c r="LO70" s="234"/>
      <c r="LP70" s="235"/>
      <c r="LQ70" s="239"/>
      <c r="LR70" s="240"/>
      <c r="LS70" s="240"/>
      <c r="LT70" s="240"/>
      <c r="LU70" s="240"/>
      <c r="LV70" s="240"/>
      <c r="LW70" s="241"/>
      <c r="LX70" s="661"/>
      <c r="LY70" s="662"/>
      <c r="LZ70" s="662"/>
      <c r="MA70" s="662"/>
      <c r="MB70" s="662"/>
      <c r="MC70" s="662"/>
      <c r="MD70" s="663"/>
      <c r="ME70" s="661"/>
      <c r="MF70" s="662"/>
      <c r="MG70" s="662"/>
      <c r="MH70" s="662"/>
      <c r="MI70" s="662"/>
      <c r="MJ70" s="662"/>
      <c r="MK70" s="663"/>
      <c r="ML70" s="239"/>
      <c r="MM70" s="240"/>
      <c r="MN70" s="240"/>
      <c r="MO70" s="240"/>
      <c r="MP70" s="240"/>
      <c r="MQ70" s="240"/>
      <c r="MR70" s="241"/>
      <c r="MS70" s="239"/>
      <c r="MT70" s="240"/>
      <c r="MU70" s="240"/>
      <c r="MV70" s="240"/>
      <c r="MW70" s="240"/>
      <c r="MX70" s="240"/>
      <c r="MY70" s="241"/>
      <c r="MZ70" s="697"/>
      <c r="NA70" s="698"/>
      <c r="NB70" s="698"/>
      <c r="NC70" s="698"/>
      <c r="ND70" s="698"/>
      <c r="NE70" s="698"/>
      <c r="NF70" s="698"/>
      <c r="NG70" s="698"/>
      <c r="NH70" s="698"/>
      <c r="NI70" s="698"/>
      <c r="NJ70" s="698"/>
      <c r="NK70" s="698"/>
      <c r="NL70" s="698"/>
      <c r="NM70" s="698"/>
      <c r="NN70" s="698"/>
      <c r="NO70" s="698"/>
      <c r="NP70" s="698"/>
      <c r="NQ70" s="698"/>
      <c r="NR70" s="698"/>
      <c r="NS70" s="698"/>
      <c r="NT70" s="698"/>
      <c r="NU70" s="698"/>
      <c r="NV70" s="698"/>
      <c r="NW70" s="698"/>
      <c r="NX70" s="698"/>
      <c r="NY70" s="698"/>
      <c r="NZ70" s="698"/>
      <c r="OA70" s="700"/>
      <c r="OB70" s="326"/>
      <c r="OC70" s="464"/>
      <c r="OD70" s="464"/>
      <c r="OE70" s="464"/>
      <c r="OF70" s="464"/>
      <c r="OG70" s="464"/>
      <c r="OH70" s="464"/>
      <c r="OI70" s="464"/>
      <c r="OJ70" s="464"/>
      <c r="OK70" s="465"/>
      <c r="OL70" s="686"/>
      <c r="OM70" s="686"/>
      <c r="ON70" s="686"/>
      <c r="OO70" s="686"/>
      <c r="OP70" s="686"/>
      <c r="OQ70" s="686"/>
      <c r="OR70" s="657"/>
      <c r="OS70" s="657"/>
      <c r="OT70" s="657"/>
      <c r="OU70" s="657"/>
      <c r="OV70" s="657"/>
      <c r="OW70" s="657"/>
      <c r="OX70" s="657"/>
      <c r="OY70" s="657"/>
      <c r="OZ70" s="657"/>
      <c r="PA70" s="657"/>
      <c r="PB70" s="657"/>
      <c r="PC70" s="687"/>
      <c r="PD70" s="687"/>
      <c r="PE70" s="687"/>
      <c r="PF70" s="687"/>
      <c r="PG70" s="688"/>
      <c r="PH70" s="233"/>
      <c r="PI70" s="234"/>
      <c r="PJ70" s="234"/>
      <c r="PK70" s="234"/>
      <c r="PL70" s="234"/>
      <c r="PM70" s="234"/>
      <c r="PN70" s="234"/>
      <c r="PO70" s="234"/>
      <c r="PP70" s="234"/>
      <c r="PQ70" s="234"/>
      <c r="PR70" s="234"/>
      <c r="PS70" s="234"/>
      <c r="PT70" s="234"/>
      <c r="PU70" s="234"/>
      <c r="PV70" s="235"/>
      <c r="PW70" s="239"/>
      <c r="PX70" s="240"/>
      <c r="PY70" s="240"/>
      <c r="PZ70" s="240"/>
      <c r="QA70" s="240"/>
      <c r="QB70" s="240"/>
      <c r="QC70" s="241"/>
      <c r="QD70" s="661"/>
      <c r="QE70" s="662"/>
      <c r="QF70" s="662"/>
      <c r="QG70" s="662"/>
      <c r="QH70" s="662"/>
      <c r="QI70" s="662"/>
      <c r="QJ70" s="663"/>
      <c r="QK70" s="661"/>
      <c r="QL70" s="662"/>
      <c r="QM70" s="662"/>
      <c r="QN70" s="662"/>
      <c r="QO70" s="662"/>
      <c r="QP70" s="662"/>
      <c r="QQ70" s="663"/>
      <c r="QR70" s="239"/>
      <c r="QS70" s="240"/>
      <c r="QT70" s="240"/>
      <c r="QU70" s="240"/>
      <c r="QV70" s="240"/>
      <c r="QW70" s="240"/>
      <c r="QX70" s="241"/>
      <c r="QY70" s="239"/>
      <c r="QZ70" s="240"/>
      <c r="RA70" s="240"/>
      <c r="RB70" s="240"/>
      <c r="RC70" s="240"/>
      <c r="RD70" s="240"/>
      <c r="RE70" s="241"/>
      <c r="RF70" s="697"/>
      <c r="RG70" s="698"/>
      <c r="RH70" s="698"/>
      <c r="RI70" s="698"/>
      <c r="RJ70" s="698"/>
      <c r="RK70" s="698"/>
      <c r="RL70" s="698"/>
      <c r="RM70" s="698"/>
      <c r="RN70" s="698"/>
      <c r="RO70" s="698"/>
      <c r="RP70" s="698"/>
      <c r="RQ70" s="698"/>
      <c r="RR70" s="698"/>
      <c r="RS70" s="698"/>
      <c r="RT70" s="698"/>
      <c r="RU70" s="698"/>
      <c r="RV70" s="698"/>
      <c r="RW70" s="698"/>
      <c r="RX70" s="698"/>
      <c r="RY70" s="698"/>
      <c r="RZ70" s="698"/>
      <c r="SA70" s="698"/>
      <c r="SB70" s="698"/>
      <c r="SC70" s="698"/>
      <c r="SD70" s="698"/>
      <c r="SE70" s="698"/>
      <c r="SF70" s="698"/>
      <c r="SG70" s="700"/>
    </row>
    <row r="71" spans="2:501" ht="12" customHeight="1" x14ac:dyDescent="0.15">
      <c r="B71" s="1301"/>
      <c r="C71" s="1302"/>
      <c r="D71" s="1303"/>
      <c r="E71" s="214"/>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6"/>
      <c r="AG71" s="707"/>
      <c r="AH71" s="706"/>
      <c r="AI71" s="706"/>
      <c r="AJ71" s="706"/>
      <c r="AK71" s="706"/>
      <c r="AL71" s="706"/>
      <c r="AM71" s="706"/>
      <c r="AN71" s="706"/>
      <c r="AO71" s="706"/>
      <c r="AP71" s="706"/>
      <c r="AQ71" s="706"/>
      <c r="AR71" s="706"/>
      <c r="AS71" s="706"/>
      <c r="AT71" s="706"/>
      <c r="AU71" s="706"/>
      <c r="AV71" s="706"/>
      <c r="AW71" s="706"/>
      <c r="AX71" s="714"/>
      <c r="AY71" s="714"/>
      <c r="AZ71" s="714"/>
      <c r="BA71" s="714"/>
      <c r="BB71" s="715"/>
      <c r="BC71" s="719"/>
      <c r="BD71" s="706"/>
      <c r="BE71" s="706"/>
      <c r="BF71" s="706"/>
      <c r="BG71" s="706"/>
      <c r="BH71" s="706"/>
      <c r="BI71" s="706"/>
      <c r="BJ71" s="706"/>
      <c r="BK71" s="706"/>
      <c r="BL71" s="706"/>
      <c r="BM71" s="706"/>
      <c r="BN71" s="706"/>
      <c r="BO71" s="706"/>
      <c r="BP71" s="706"/>
      <c r="BQ71" s="706"/>
      <c r="BR71" s="706"/>
      <c r="BS71" s="706"/>
      <c r="BT71" s="714"/>
      <c r="BU71" s="714"/>
      <c r="BV71" s="714"/>
      <c r="BW71" s="714"/>
      <c r="BX71" s="715"/>
      <c r="BY71" s="723"/>
      <c r="BZ71" s="722"/>
      <c r="CA71" s="722"/>
      <c r="CB71" s="722"/>
      <c r="CC71" s="722"/>
      <c r="CD71" s="722"/>
      <c r="CE71" s="722"/>
      <c r="CF71" s="722"/>
      <c r="CG71" s="722"/>
      <c r="CH71" s="722"/>
      <c r="CI71" s="722"/>
      <c r="CJ71" s="722"/>
      <c r="CK71" s="722"/>
      <c r="CL71" s="722"/>
      <c r="CM71" s="722"/>
      <c r="CN71" s="722"/>
      <c r="CO71" s="722"/>
      <c r="CP71" s="714"/>
      <c r="CQ71" s="714"/>
      <c r="CR71" s="714"/>
      <c r="CS71" s="714"/>
      <c r="CT71" s="715"/>
      <c r="CU71" s="259" t="s">
        <v>39</v>
      </c>
      <c r="CV71" s="260"/>
      <c r="CW71" s="260"/>
      <c r="CX71" s="260"/>
      <c r="CY71" s="260"/>
      <c r="CZ71" s="260"/>
      <c r="DA71" s="657"/>
      <c r="DB71" s="657"/>
      <c r="DC71" s="657"/>
      <c r="DD71" s="657"/>
      <c r="DE71" s="657"/>
      <c r="DF71" s="657"/>
      <c r="DG71" s="657"/>
      <c r="DH71" s="657"/>
      <c r="DI71" s="657"/>
      <c r="DJ71" s="657"/>
      <c r="DK71" s="657"/>
      <c r="DL71" s="263" t="s">
        <v>45</v>
      </c>
      <c r="DM71" s="263"/>
      <c r="DN71" s="263"/>
      <c r="DO71" s="263"/>
      <c r="DP71" s="264"/>
      <c r="DQ71" s="265"/>
      <c r="DR71" s="266"/>
      <c r="DS71" s="266"/>
      <c r="DT71" s="266"/>
      <c r="DU71" s="266"/>
      <c r="DV71" s="266"/>
      <c r="DW71" s="266"/>
      <c r="DX71" s="266"/>
      <c r="DY71" s="266"/>
      <c r="DZ71" s="266"/>
      <c r="EA71" s="266"/>
      <c r="EB71" s="266"/>
      <c r="EC71" s="266"/>
      <c r="ED71" s="266"/>
      <c r="EE71" s="267"/>
      <c r="EF71" s="268"/>
      <c r="EG71" s="269"/>
      <c r="EH71" s="269"/>
      <c r="EI71" s="269"/>
      <c r="EJ71" s="269"/>
      <c r="EK71" s="269"/>
      <c r="EL71" s="270"/>
      <c r="EM71" s="661"/>
      <c r="EN71" s="662"/>
      <c r="EO71" s="662"/>
      <c r="EP71" s="662"/>
      <c r="EQ71" s="662"/>
      <c r="ER71" s="662"/>
      <c r="ES71" s="663"/>
      <c r="ET71" s="661"/>
      <c r="EU71" s="662"/>
      <c r="EV71" s="662"/>
      <c r="EW71" s="662"/>
      <c r="EX71" s="662"/>
      <c r="EY71" s="662"/>
      <c r="EZ71" s="663"/>
      <c r="FA71" s="268"/>
      <c r="FB71" s="269"/>
      <c r="FC71" s="269"/>
      <c r="FD71" s="269"/>
      <c r="FE71" s="269"/>
      <c r="FF71" s="269"/>
      <c r="FG71" s="270"/>
      <c r="FH71" s="268"/>
      <c r="FI71" s="269"/>
      <c r="FJ71" s="269"/>
      <c r="FK71" s="269"/>
      <c r="FL71" s="269"/>
      <c r="FM71" s="269"/>
      <c r="FN71" s="270"/>
      <c r="FO71" s="700"/>
      <c r="FP71" s="326"/>
      <c r="FQ71" s="464"/>
      <c r="FR71" s="464"/>
      <c r="FS71" s="464"/>
      <c r="FT71" s="464"/>
      <c r="FU71" s="464"/>
      <c r="FV71" s="464"/>
      <c r="FW71" s="464"/>
      <c r="FX71" s="464"/>
      <c r="FY71" s="465"/>
      <c r="FZ71" s="689" t="s">
        <v>81</v>
      </c>
      <c r="GA71" s="655"/>
      <c r="GB71" s="655"/>
      <c r="GC71" s="655"/>
      <c r="GD71" s="655"/>
      <c r="GE71" s="655"/>
      <c r="GF71" s="657"/>
      <c r="GG71" s="657"/>
      <c r="GH71" s="657"/>
      <c r="GI71" s="657"/>
      <c r="GJ71" s="657"/>
      <c r="GK71" s="657"/>
      <c r="GL71" s="657"/>
      <c r="GM71" s="657"/>
      <c r="GN71" s="657"/>
      <c r="GO71" s="657"/>
      <c r="GP71" s="657"/>
      <c r="GQ71" s="659" t="s">
        <v>45</v>
      </c>
      <c r="GR71" s="659"/>
      <c r="GS71" s="659"/>
      <c r="GT71" s="659"/>
      <c r="GU71" s="660"/>
      <c r="GV71" s="265"/>
      <c r="GW71" s="266"/>
      <c r="GX71" s="266"/>
      <c r="GY71" s="266"/>
      <c r="GZ71" s="266"/>
      <c r="HA71" s="266"/>
      <c r="HB71" s="266"/>
      <c r="HC71" s="266"/>
      <c r="HD71" s="266"/>
      <c r="HE71" s="266"/>
      <c r="HF71" s="266"/>
      <c r="HG71" s="266"/>
      <c r="HH71" s="266"/>
      <c r="HI71" s="266"/>
      <c r="HJ71" s="267"/>
      <c r="HK71" s="268"/>
      <c r="HL71" s="269"/>
      <c r="HM71" s="269"/>
      <c r="HN71" s="269"/>
      <c r="HO71" s="269"/>
      <c r="HP71" s="269"/>
      <c r="HQ71" s="270"/>
      <c r="HR71" s="661"/>
      <c r="HS71" s="662"/>
      <c r="HT71" s="662"/>
      <c r="HU71" s="662"/>
      <c r="HV71" s="662"/>
      <c r="HW71" s="662"/>
      <c r="HX71" s="663"/>
      <c r="HY71" s="661"/>
      <c r="HZ71" s="662"/>
      <c r="IA71" s="662"/>
      <c r="IB71" s="662"/>
      <c r="IC71" s="662"/>
      <c r="ID71" s="662"/>
      <c r="IE71" s="663"/>
      <c r="IF71" s="268"/>
      <c r="IG71" s="269"/>
      <c r="IH71" s="269"/>
      <c r="II71" s="269"/>
      <c r="IJ71" s="269"/>
      <c r="IK71" s="269"/>
      <c r="IL71" s="270"/>
      <c r="IM71" s="268"/>
      <c r="IN71" s="269"/>
      <c r="IO71" s="269"/>
      <c r="IP71" s="269"/>
      <c r="IQ71" s="269"/>
      <c r="IR71" s="269"/>
      <c r="IS71" s="270"/>
      <c r="IT71" s="697"/>
      <c r="IU71" s="698"/>
      <c r="IV71" s="698"/>
      <c r="IW71" s="698"/>
      <c r="IX71" s="698"/>
      <c r="IY71" s="698"/>
      <c r="IZ71" s="698"/>
      <c r="JA71" s="698"/>
      <c r="JB71" s="698"/>
      <c r="JC71" s="698"/>
      <c r="JD71" s="698"/>
      <c r="JE71" s="698"/>
      <c r="JF71" s="698"/>
      <c r="JG71" s="698"/>
      <c r="JH71" s="698"/>
      <c r="JI71" s="698"/>
      <c r="JJ71" s="698"/>
      <c r="JK71" s="698"/>
      <c r="JL71" s="698"/>
      <c r="JM71" s="698"/>
      <c r="JN71" s="698"/>
      <c r="JO71" s="698"/>
      <c r="JP71" s="698"/>
      <c r="JQ71" s="698"/>
      <c r="JR71" s="698"/>
      <c r="JS71" s="698"/>
      <c r="JT71" s="698"/>
      <c r="JU71" s="700"/>
      <c r="JV71" s="326"/>
      <c r="JW71" s="464"/>
      <c r="JX71" s="464"/>
      <c r="JY71" s="464"/>
      <c r="JZ71" s="464"/>
      <c r="KA71" s="464"/>
      <c r="KB71" s="464"/>
      <c r="KC71" s="464"/>
      <c r="KD71" s="464"/>
      <c r="KE71" s="465"/>
      <c r="KF71" s="654" t="s">
        <v>128</v>
      </c>
      <c r="KG71" s="655"/>
      <c r="KH71" s="655"/>
      <c r="KI71" s="655"/>
      <c r="KJ71" s="655"/>
      <c r="KK71" s="655"/>
      <c r="KL71" s="657"/>
      <c r="KM71" s="657"/>
      <c r="KN71" s="657"/>
      <c r="KO71" s="657"/>
      <c r="KP71" s="657"/>
      <c r="KQ71" s="657"/>
      <c r="KR71" s="657"/>
      <c r="KS71" s="657"/>
      <c r="KT71" s="657"/>
      <c r="KU71" s="657"/>
      <c r="KV71" s="657"/>
      <c r="KW71" s="659" t="s">
        <v>45</v>
      </c>
      <c r="KX71" s="659"/>
      <c r="KY71" s="659"/>
      <c r="KZ71" s="659"/>
      <c r="LA71" s="660"/>
      <c r="LB71" s="265"/>
      <c r="LC71" s="266"/>
      <c r="LD71" s="266"/>
      <c r="LE71" s="266"/>
      <c r="LF71" s="266"/>
      <c r="LG71" s="266"/>
      <c r="LH71" s="266"/>
      <c r="LI71" s="266"/>
      <c r="LJ71" s="266"/>
      <c r="LK71" s="266"/>
      <c r="LL71" s="266"/>
      <c r="LM71" s="266"/>
      <c r="LN71" s="266"/>
      <c r="LO71" s="266"/>
      <c r="LP71" s="267"/>
      <c r="LQ71" s="268"/>
      <c r="LR71" s="269"/>
      <c r="LS71" s="269"/>
      <c r="LT71" s="269"/>
      <c r="LU71" s="269"/>
      <c r="LV71" s="269"/>
      <c r="LW71" s="270"/>
      <c r="LX71" s="661"/>
      <c r="LY71" s="662"/>
      <c r="LZ71" s="662"/>
      <c r="MA71" s="662"/>
      <c r="MB71" s="662"/>
      <c r="MC71" s="662"/>
      <c r="MD71" s="663"/>
      <c r="ME71" s="661"/>
      <c r="MF71" s="662"/>
      <c r="MG71" s="662"/>
      <c r="MH71" s="662"/>
      <c r="MI71" s="662"/>
      <c r="MJ71" s="662"/>
      <c r="MK71" s="663"/>
      <c r="ML71" s="268"/>
      <c r="MM71" s="269"/>
      <c r="MN71" s="269"/>
      <c r="MO71" s="269"/>
      <c r="MP71" s="269"/>
      <c r="MQ71" s="269"/>
      <c r="MR71" s="270"/>
      <c r="MS71" s="268"/>
      <c r="MT71" s="269"/>
      <c r="MU71" s="269"/>
      <c r="MV71" s="269"/>
      <c r="MW71" s="269"/>
      <c r="MX71" s="269"/>
      <c r="MY71" s="270"/>
      <c r="MZ71" s="697"/>
      <c r="NA71" s="698"/>
      <c r="NB71" s="698"/>
      <c r="NC71" s="698"/>
      <c r="ND71" s="698"/>
      <c r="NE71" s="698"/>
      <c r="NF71" s="698"/>
      <c r="NG71" s="698"/>
      <c r="NH71" s="698"/>
      <c r="NI71" s="698"/>
      <c r="NJ71" s="698"/>
      <c r="NK71" s="698"/>
      <c r="NL71" s="698"/>
      <c r="NM71" s="698"/>
      <c r="NN71" s="698"/>
      <c r="NO71" s="698"/>
      <c r="NP71" s="698"/>
      <c r="NQ71" s="698"/>
      <c r="NR71" s="698"/>
      <c r="NS71" s="698"/>
      <c r="NT71" s="698"/>
      <c r="NU71" s="698"/>
      <c r="NV71" s="698"/>
      <c r="NW71" s="698"/>
      <c r="NX71" s="698"/>
      <c r="NY71" s="698"/>
      <c r="NZ71" s="698"/>
      <c r="OA71" s="700"/>
      <c r="OB71" s="326"/>
      <c r="OC71" s="464"/>
      <c r="OD71" s="464"/>
      <c r="OE71" s="464"/>
      <c r="OF71" s="464"/>
      <c r="OG71" s="464"/>
      <c r="OH71" s="464"/>
      <c r="OI71" s="464"/>
      <c r="OJ71" s="464"/>
      <c r="OK71" s="465"/>
      <c r="OL71" s="654" t="s">
        <v>133</v>
      </c>
      <c r="OM71" s="655"/>
      <c r="ON71" s="655"/>
      <c r="OO71" s="655"/>
      <c r="OP71" s="655"/>
      <c r="OQ71" s="655"/>
      <c r="OR71" s="657"/>
      <c r="OS71" s="657"/>
      <c r="OT71" s="657"/>
      <c r="OU71" s="657"/>
      <c r="OV71" s="657"/>
      <c r="OW71" s="657"/>
      <c r="OX71" s="657"/>
      <c r="OY71" s="657"/>
      <c r="OZ71" s="657"/>
      <c r="PA71" s="657"/>
      <c r="PB71" s="657"/>
      <c r="PC71" s="659" t="s">
        <v>45</v>
      </c>
      <c r="PD71" s="659"/>
      <c r="PE71" s="659"/>
      <c r="PF71" s="659"/>
      <c r="PG71" s="660"/>
      <c r="PH71" s="265"/>
      <c r="PI71" s="266"/>
      <c r="PJ71" s="266"/>
      <c r="PK71" s="266"/>
      <c r="PL71" s="266"/>
      <c r="PM71" s="266"/>
      <c r="PN71" s="266"/>
      <c r="PO71" s="266"/>
      <c r="PP71" s="266"/>
      <c r="PQ71" s="266"/>
      <c r="PR71" s="266"/>
      <c r="PS71" s="266"/>
      <c r="PT71" s="266"/>
      <c r="PU71" s="266"/>
      <c r="PV71" s="267"/>
      <c r="PW71" s="268"/>
      <c r="PX71" s="269"/>
      <c r="PY71" s="269"/>
      <c r="PZ71" s="269"/>
      <c r="QA71" s="269"/>
      <c r="QB71" s="269"/>
      <c r="QC71" s="270"/>
      <c r="QD71" s="661"/>
      <c r="QE71" s="662"/>
      <c r="QF71" s="662"/>
      <c r="QG71" s="662"/>
      <c r="QH71" s="662"/>
      <c r="QI71" s="662"/>
      <c r="QJ71" s="663"/>
      <c r="QK71" s="661"/>
      <c r="QL71" s="662"/>
      <c r="QM71" s="662"/>
      <c r="QN71" s="662"/>
      <c r="QO71" s="662"/>
      <c r="QP71" s="662"/>
      <c r="QQ71" s="663"/>
      <c r="QR71" s="268"/>
      <c r="QS71" s="269"/>
      <c r="QT71" s="269"/>
      <c r="QU71" s="269"/>
      <c r="QV71" s="269"/>
      <c r="QW71" s="269"/>
      <c r="QX71" s="270"/>
      <c r="QY71" s="268"/>
      <c r="QZ71" s="269"/>
      <c r="RA71" s="269"/>
      <c r="RB71" s="269"/>
      <c r="RC71" s="269"/>
      <c r="RD71" s="269"/>
      <c r="RE71" s="270"/>
      <c r="RF71" s="697"/>
      <c r="RG71" s="698"/>
      <c r="RH71" s="698"/>
      <c r="RI71" s="698"/>
      <c r="RJ71" s="698"/>
      <c r="RK71" s="698"/>
      <c r="RL71" s="698"/>
      <c r="RM71" s="698"/>
      <c r="RN71" s="698"/>
      <c r="RO71" s="698"/>
      <c r="RP71" s="698"/>
      <c r="RQ71" s="698"/>
      <c r="RR71" s="698"/>
      <c r="RS71" s="698"/>
      <c r="RT71" s="698"/>
      <c r="RU71" s="698"/>
      <c r="RV71" s="698"/>
      <c r="RW71" s="698"/>
      <c r="RX71" s="698"/>
      <c r="RY71" s="698"/>
      <c r="RZ71" s="698"/>
      <c r="SA71" s="698"/>
      <c r="SB71" s="698"/>
      <c r="SC71" s="698"/>
      <c r="SD71" s="698"/>
      <c r="SE71" s="698"/>
      <c r="SF71" s="698"/>
      <c r="SG71" s="700"/>
    </row>
    <row r="72" spans="2:501" ht="2.1" customHeight="1" x14ac:dyDescent="0.15">
      <c r="B72" s="1301"/>
      <c r="C72" s="1302"/>
      <c r="D72" s="1303"/>
      <c r="E72" s="217"/>
      <c r="F72" s="218"/>
      <c r="G72" s="218"/>
      <c r="H72" s="218"/>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9"/>
      <c r="AG72" s="708"/>
      <c r="AH72" s="709"/>
      <c r="AI72" s="709"/>
      <c r="AJ72" s="709"/>
      <c r="AK72" s="709"/>
      <c r="AL72" s="709"/>
      <c r="AM72" s="709"/>
      <c r="AN72" s="709"/>
      <c r="AO72" s="709"/>
      <c r="AP72" s="709"/>
      <c r="AQ72" s="709"/>
      <c r="AR72" s="709"/>
      <c r="AS72" s="709"/>
      <c r="AT72" s="709"/>
      <c r="AU72" s="709"/>
      <c r="AV72" s="709"/>
      <c r="AW72" s="709"/>
      <c r="AX72" s="716"/>
      <c r="AY72" s="716"/>
      <c r="AZ72" s="716"/>
      <c r="BA72" s="716"/>
      <c r="BB72" s="717"/>
      <c r="BC72" s="720"/>
      <c r="BD72" s="709"/>
      <c r="BE72" s="709"/>
      <c r="BF72" s="709"/>
      <c r="BG72" s="709"/>
      <c r="BH72" s="709"/>
      <c r="BI72" s="709"/>
      <c r="BJ72" s="709"/>
      <c r="BK72" s="709"/>
      <c r="BL72" s="709"/>
      <c r="BM72" s="709"/>
      <c r="BN72" s="709"/>
      <c r="BO72" s="709"/>
      <c r="BP72" s="709"/>
      <c r="BQ72" s="709"/>
      <c r="BR72" s="709"/>
      <c r="BS72" s="709"/>
      <c r="BT72" s="716"/>
      <c r="BU72" s="716"/>
      <c r="BV72" s="716"/>
      <c r="BW72" s="716"/>
      <c r="BX72" s="717"/>
      <c r="BY72" s="724"/>
      <c r="BZ72" s="725"/>
      <c r="CA72" s="725"/>
      <c r="CB72" s="725"/>
      <c r="CC72" s="725"/>
      <c r="CD72" s="725"/>
      <c r="CE72" s="725"/>
      <c r="CF72" s="725"/>
      <c r="CG72" s="725"/>
      <c r="CH72" s="725"/>
      <c r="CI72" s="725"/>
      <c r="CJ72" s="725"/>
      <c r="CK72" s="725"/>
      <c r="CL72" s="725"/>
      <c r="CM72" s="725"/>
      <c r="CN72" s="725"/>
      <c r="CO72" s="725"/>
      <c r="CP72" s="716"/>
      <c r="CQ72" s="716"/>
      <c r="CR72" s="716"/>
      <c r="CS72" s="716"/>
      <c r="CT72" s="717"/>
      <c r="CU72" s="271"/>
      <c r="CV72" s="272"/>
      <c r="CW72" s="272"/>
      <c r="CX72" s="272"/>
      <c r="CY72" s="272"/>
      <c r="CZ72" s="272"/>
      <c r="DA72" s="658"/>
      <c r="DB72" s="658"/>
      <c r="DC72" s="658"/>
      <c r="DD72" s="658"/>
      <c r="DE72" s="658"/>
      <c r="DF72" s="658"/>
      <c r="DG72" s="658"/>
      <c r="DH72" s="658"/>
      <c r="DI72" s="658"/>
      <c r="DJ72" s="658"/>
      <c r="DK72" s="658"/>
      <c r="DL72" s="274"/>
      <c r="DM72" s="274"/>
      <c r="DN72" s="274"/>
      <c r="DO72" s="274"/>
      <c r="DP72" s="275"/>
      <c r="DQ72" s="276"/>
      <c r="DR72" s="277"/>
      <c r="DS72" s="277"/>
      <c r="DT72" s="277"/>
      <c r="DU72" s="277"/>
      <c r="DV72" s="277"/>
      <c r="DW72" s="277"/>
      <c r="DX72" s="277"/>
      <c r="DY72" s="277"/>
      <c r="DZ72" s="277"/>
      <c r="EA72" s="277"/>
      <c r="EB72" s="277"/>
      <c r="EC72" s="277"/>
      <c r="ED72" s="277"/>
      <c r="EE72" s="278"/>
      <c r="EF72" s="279"/>
      <c r="EG72" s="280"/>
      <c r="EH72" s="280"/>
      <c r="EI72" s="280"/>
      <c r="EJ72" s="280"/>
      <c r="EK72" s="280"/>
      <c r="EL72" s="281"/>
      <c r="EM72" s="664"/>
      <c r="EN72" s="665"/>
      <c r="EO72" s="665"/>
      <c r="EP72" s="665"/>
      <c r="EQ72" s="665"/>
      <c r="ER72" s="665"/>
      <c r="ES72" s="666"/>
      <c r="ET72" s="664"/>
      <c r="EU72" s="665"/>
      <c r="EV72" s="665"/>
      <c r="EW72" s="665"/>
      <c r="EX72" s="665"/>
      <c r="EY72" s="665"/>
      <c r="EZ72" s="666"/>
      <c r="FA72" s="279"/>
      <c r="FB72" s="280"/>
      <c r="FC72" s="280"/>
      <c r="FD72" s="280"/>
      <c r="FE72" s="280"/>
      <c r="FF72" s="280"/>
      <c r="FG72" s="281"/>
      <c r="FH72" s="279"/>
      <c r="FI72" s="280"/>
      <c r="FJ72" s="280"/>
      <c r="FK72" s="280"/>
      <c r="FL72" s="280"/>
      <c r="FM72" s="280"/>
      <c r="FN72" s="281"/>
      <c r="FO72" s="700"/>
      <c r="FP72" s="466"/>
      <c r="FQ72" s="467"/>
      <c r="FR72" s="467"/>
      <c r="FS72" s="467"/>
      <c r="FT72" s="467"/>
      <c r="FU72" s="467"/>
      <c r="FV72" s="467"/>
      <c r="FW72" s="467"/>
      <c r="FX72" s="467"/>
      <c r="FY72" s="468"/>
      <c r="FZ72" s="690"/>
      <c r="GA72" s="656"/>
      <c r="GB72" s="656"/>
      <c r="GC72" s="656"/>
      <c r="GD72" s="656"/>
      <c r="GE72" s="656"/>
      <c r="GF72" s="658"/>
      <c r="GG72" s="658"/>
      <c r="GH72" s="658"/>
      <c r="GI72" s="658"/>
      <c r="GJ72" s="658"/>
      <c r="GK72" s="658"/>
      <c r="GL72" s="658"/>
      <c r="GM72" s="658"/>
      <c r="GN72" s="658"/>
      <c r="GO72" s="658"/>
      <c r="GP72" s="658"/>
      <c r="GQ72" s="614"/>
      <c r="GR72" s="614"/>
      <c r="GS72" s="614"/>
      <c r="GT72" s="614"/>
      <c r="GU72" s="615"/>
      <c r="GV72" s="276"/>
      <c r="GW72" s="277"/>
      <c r="GX72" s="277"/>
      <c r="GY72" s="277"/>
      <c r="GZ72" s="277"/>
      <c r="HA72" s="277"/>
      <c r="HB72" s="277"/>
      <c r="HC72" s="277"/>
      <c r="HD72" s="277"/>
      <c r="HE72" s="277"/>
      <c r="HF72" s="277"/>
      <c r="HG72" s="277"/>
      <c r="HH72" s="277"/>
      <c r="HI72" s="277"/>
      <c r="HJ72" s="278"/>
      <c r="HK72" s="279"/>
      <c r="HL72" s="280"/>
      <c r="HM72" s="280"/>
      <c r="HN72" s="280"/>
      <c r="HO72" s="280"/>
      <c r="HP72" s="280"/>
      <c r="HQ72" s="281"/>
      <c r="HR72" s="664"/>
      <c r="HS72" s="665"/>
      <c r="HT72" s="665"/>
      <c r="HU72" s="665"/>
      <c r="HV72" s="665"/>
      <c r="HW72" s="665"/>
      <c r="HX72" s="666"/>
      <c r="HY72" s="664"/>
      <c r="HZ72" s="665"/>
      <c r="IA72" s="665"/>
      <c r="IB72" s="665"/>
      <c r="IC72" s="665"/>
      <c r="ID72" s="665"/>
      <c r="IE72" s="666"/>
      <c r="IF72" s="279"/>
      <c r="IG72" s="280"/>
      <c r="IH72" s="280"/>
      <c r="II72" s="280"/>
      <c r="IJ72" s="280"/>
      <c r="IK72" s="280"/>
      <c r="IL72" s="281"/>
      <c r="IM72" s="279"/>
      <c r="IN72" s="280"/>
      <c r="IO72" s="280"/>
      <c r="IP72" s="280"/>
      <c r="IQ72" s="280"/>
      <c r="IR72" s="280"/>
      <c r="IS72" s="281"/>
      <c r="IT72" s="697"/>
      <c r="IU72" s="698"/>
      <c r="IV72" s="698"/>
      <c r="IW72" s="698"/>
      <c r="IX72" s="698"/>
      <c r="IY72" s="698"/>
      <c r="IZ72" s="698"/>
      <c r="JA72" s="698"/>
      <c r="JB72" s="698"/>
      <c r="JC72" s="698"/>
      <c r="JD72" s="698"/>
      <c r="JE72" s="698"/>
      <c r="JF72" s="698"/>
      <c r="JG72" s="698"/>
      <c r="JH72" s="698"/>
      <c r="JI72" s="698"/>
      <c r="JJ72" s="698"/>
      <c r="JK72" s="698"/>
      <c r="JL72" s="698"/>
      <c r="JM72" s="698"/>
      <c r="JN72" s="698"/>
      <c r="JO72" s="698"/>
      <c r="JP72" s="698"/>
      <c r="JQ72" s="698"/>
      <c r="JR72" s="698"/>
      <c r="JS72" s="698"/>
      <c r="JT72" s="698"/>
      <c r="JU72" s="700"/>
      <c r="JV72" s="466"/>
      <c r="JW72" s="467"/>
      <c r="JX72" s="467"/>
      <c r="JY72" s="467"/>
      <c r="JZ72" s="467"/>
      <c r="KA72" s="467"/>
      <c r="KB72" s="467"/>
      <c r="KC72" s="467"/>
      <c r="KD72" s="467"/>
      <c r="KE72" s="468"/>
      <c r="KF72" s="656"/>
      <c r="KG72" s="656"/>
      <c r="KH72" s="656"/>
      <c r="KI72" s="656"/>
      <c r="KJ72" s="656"/>
      <c r="KK72" s="656"/>
      <c r="KL72" s="658"/>
      <c r="KM72" s="658"/>
      <c r="KN72" s="658"/>
      <c r="KO72" s="658"/>
      <c r="KP72" s="658"/>
      <c r="KQ72" s="658"/>
      <c r="KR72" s="658"/>
      <c r="KS72" s="658"/>
      <c r="KT72" s="658"/>
      <c r="KU72" s="658"/>
      <c r="KV72" s="658"/>
      <c r="KW72" s="614"/>
      <c r="KX72" s="614"/>
      <c r="KY72" s="614"/>
      <c r="KZ72" s="614"/>
      <c r="LA72" s="615"/>
      <c r="LB72" s="276"/>
      <c r="LC72" s="277"/>
      <c r="LD72" s="277"/>
      <c r="LE72" s="277"/>
      <c r="LF72" s="277"/>
      <c r="LG72" s="277"/>
      <c r="LH72" s="277"/>
      <c r="LI72" s="277"/>
      <c r="LJ72" s="277"/>
      <c r="LK72" s="277"/>
      <c r="LL72" s="277"/>
      <c r="LM72" s="277"/>
      <c r="LN72" s="277"/>
      <c r="LO72" s="277"/>
      <c r="LP72" s="278"/>
      <c r="LQ72" s="279"/>
      <c r="LR72" s="280"/>
      <c r="LS72" s="280"/>
      <c r="LT72" s="280"/>
      <c r="LU72" s="280"/>
      <c r="LV72" s="280"/>
      <c r="LW72" s="281"/>
      <c r="LX72" s="664"/>
      <c r="LY72" s="665"/>
      <c r="LZ72" s="665"/>
      <c r="MA72" s="665"/>
      <c r="MB72" s="665"/>
      <c r="MC72" s="665"/>
      <c r="MD72" s="666"/>
      <c r="ME72" s="664"/>
      <c r="MF72" s="665"/>
      <c r="MG72" s="665"/>
      <c r="MH72" s="665"/>
      <c r="MI72" s="665"/>
      <c r="MJ72" s="665"/>
      <c r="MK72" s="666"/>
      <c r="ML72" s="279"/>
      <c r="MM72" s="280"/>
      <c r="MN72" s="280"/>
      <c r="MO72" s="280"/>
      <c r="MP72" s="280"/>
      <c r="MQ72" s="280"/>
      <c r="MR72" s="281"/>
      <c r="MS72" s="279"/>
      <c r="MT72" s="280"/>
      <c r="MU72" s="280"/>
      <c r="MV72" s="280"/>
      <c r="MW72" s="280"/>
      <c r="MX72" s="280"/>
      <c r="MY72" s="281"/>
      <c r="MZ72" s="697"/>
      <c r="NA72" s="698"/>
      <c r="NB72" s="698"/>
      <c r="NC72" s="698"/>
      <c r="ND72" s="698"/>
      <c r="NE72" s="698"/>
      <c r="NF72" s="698"/>
      <c r="NG72" s="698"/>
      <c r="NH72" s="698"/>
      <c r="NI72" s="698"/>
      <c r="NJ72" s="698"/>
      <c r="NK72" s="698"/>
      <c r="NL72" s="698"/>
      <c r="NM72" s="698"/>
      <c r="NN72" s="698"/>
      <c r="NO72" s="698"/>
      <c r="NP72" s="698"/>
      <c r="NQ72" s="698"/>
      <c r="NR72" s="698"/>
      <c r="NS72" s="698"/>
      <c r="NT72" s="698"/>
      <c r="NU72" s="698"/>
      <c r="NV72" s="698"/>
      <c r="NW72" s="698"/>
      <c r="NX72" s="698"/>
      <c r="NY72" s="698"/>
      <c r="NZ72" s="698"/>
      <c r="OA72" s="700"/>
      <c r="OB72" s="466"/>
      <c r="OC72" s="467"/>
      <c r="OD72" s="467"/>
      <c r="OE72" s="467"/>
      <c r="OF72" s="467"/>
      <c r="OG72" s="467"/>
      <c r="OH72" s="467"/>
      <c r="OI72" s="467"/>
      <c r="OJ72" s="467"/>
      <c r="OK72" s="468"/>
      <c r="OL72" s="656"/>
      <c r="OM72" s="656"/>
      <c r="ON72" s="656"/>
      <c r="OO72" s="656"/>
      <c r="OP72" s="656"/>
      <c r="OQ72" s="656"/>
      <c r="OR72" s="658"/>
      <c r="OS72" s="658"/>
      <c r="OT72" s="658"/>
      <c r="OU72" s="658"/>
      <c r="OV72" s="658"/>
      <c r="OW72" s="658"/>
      <c r="OX72" s="658"/>
      <c r="OY72" s="658"/>
      <c r="OZ72" s="658"/>
      <c r="PA72" s="658"/>
      <c r="PB72" s="658"/>
      <c r="PC72" s="614"/>
      <c r="PD72" s="614"/>
      <c r="PE72" s="614"/>
      <c r="PF72" s="614"/>
      <c r="PG72" s="615"/>
      <c r="PH72" s="276"/>
      <c r="PI72" s="277"/>
      <c r="PJ72" s="277"/>
      <c r="PK72" s="277"/>
      <c r="PL72" s="277"/>
      <c r="PM72" s="277"/>
      <c r="PN72" s="277"/>
      <c r="PO72" s="277"/>
      <c r="PP72" s="277"/>
      <c r="PQ72" s="277"/>
      <c r="PR72" s="277"/>
      <c r="PS72" s="277"/>
      <c r="PT72" s="277"/>
      <c r="PU72" s="277"/>
      <c r="PV72" s="278"/>
      <c r="PW72" s="279"/>
      <c r="PX72" s="280"/>
      <c r="PY72" s="280"/>
      <c r="PZ72" s="280"/>
      <c r="QA72" s="280"/>
      <c r="QB72" s="280"/>
      <c r="QC72" s="281"/>
      <c r="QD72" s="664"/>
      <c r="QE72" s="665"/>
      <c r="QF72" s="665"/>
      <c r="QG72" s="665"/>
      <c r="QH72" s="665"/>
      <c r="QI72" s="665"/>
      <c r="QJ72" s="666"/>
      <c r="QK72" s="664"/>
      <c r="QL72" s="665"/>
      <c r="QM72" s="665"/>
      <c r="QN72" s="665"/>
      <c r="QO72" s="665"/>
      <c r="QP72" s="665"/>
      <c r="QQ72" s="666"/>
      <c r="QR72" s="279"/>
      <c r="QS72" s="280"/>
      <c r="QT72" s="280"/>
      <c r="QU72" s="280"/>
      <c r="QV72" s="280"/>
      <c r="QW72" s="280"/>
      <c r="QX72" s="281"/>
      <c r="QY72" s="279"/>
      <c r="QZ72" s="280"/>
      <c r="RA72" s="280"/>
      <c r="RB72" s="280"/>
      <c r="RC72" s="280"/>
      <c r="RD72" s="280"/>
      <c r="RE72" s="281"/>
      <c r="RF72" s="697"/>
      <c r="RG72" s="698"/>
      <c r="RH72" s="698"/>
      <c r="RI72" s="698"/>
      <c r="RJ72" s="698"/>
      <c r="RK72" s="698"/>
      <c r="RL72" s="698"/>
      <c r="RM72" s="698"/>
      <c r="RN72" s="698"/>
      <c r="RO72" s="698"/>
      <c r="RP72" s="698"/>
      <c r="RQ72" s="698"/>
      <c r="RR72" s="698"/>
      <c r="RS72" s="698"/>
      <c r="RT72" s="698"/>
      <c r="RU72" s="698"/>
      <c r="RV72" s="698"/>
      <c r="RW72" s="698"/>
      <c r="RX72" s="698"/>
      <c r="RY72" s="698"/>
      <c r="RZ72" s="698"/>
      <c r="SA72" s="698"/>
      <c r="SB72" s="698"/>
      <c r="SC72" s="698"/>
      <c r="SD72" s="698"/>
      <c r="SE72" s="698"/>
      <c r="SF72" s="698"/>
      <c r="SG72" s="700"/>
    </row>
    <row r="73" spans="2:501" ht="12" customHeight="1" x14ac:dyDescent="0.15">
      <c r="B73" s="1301"/>
      <c r="C73" s="1302"/>
      <c r="D73" s="1303"/>
      <c r="E73" s="211" t="s">
        <v>9266</v>
      </c>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3"/>
      <c r="AG73" s="703">
        <f>BC73+BY73</f>
        <v>0</v>
      </c>
      <c r="AH73" s="704"/>
      <c r="AI73" s="704"/>
      <c r="AJ73" s="704"/>
      <c r="AK73" s="704"/>
      <c r="AL73" s="704"/>
      <c r="AM73" s="704"/>
      <c r="AN73" s="704"/>
      <c r="AO73" s="704"/>
      <c r="AP73" s="704"/>
      <c r="AQ73" s="704"/>
      <c r="AR73" s="704"/>
      <c r="AS73" s="704"/>
      <c r="AT73" s="704"/>
      <c r="AU73" s="704"/>
      <c r="AV73" s="704"/>
      <c r="AW73" s="704"/>
      <c r="AX73" s="710" t="s">
        <v>45</v>
      </c>
      <c r="AY73" s="711"/>
      <c r="AZ73" s="711"/>
      <c r="BA73" s="711"/>
      <c r="BB73" s="712"/>
      <c r="BC73" s="718">
        <f>SUM(DA73:DK78,GF73:GP78,KL73:KV78,OR73:PB78)</f>
        <v>0</v>
      </c>
      <c r="BD73" s="706"/>
      <c r="BE73" s="706"/>
      <c r="BF73" s="706"/>
      <c r="BG73" s="706"/>
      <c r="BH73" s="706"/>
      <c r="BI73" s="706"/>
      <c r="BJ73" s="706"/>
      <c r="BK73" s="706"/>
      <c r="BL73" s="706"/>
      <c r="BM73" s="706"/>
      <c r="BN73" s="706"/>
      <c r="BO73" s="706"/>
      <c r="BP73" s="706"/>
      <c r="BQ73" s="706"/>
      <c r="BR73" s="706"/>
      <c r="BS73" s="706"/>
      <c r="BT73" s="710" t="s">
        <v>45</v>
      </c>
      <c r="BU73" s="711"/>
      <c r="BV73" s="711"/>
      <c r="BW73" s="711"/>
      <c r="BX73" s="712"/>
      <c r="BY73" s="721"/>
      <c r="BZ73" s="722"/>
      <c r="CA73" s="722"/>
      <c r="CB73" s="722"/>
      <c r="CC73" s="722"/>
      <c r="CD73" s="722"/>
      <c r="CE73" s="722"/>
      <c r="CF73" s="722"/>
      <c r="CG73" s="722"/>
      <c r="CH73" s="722"/>
      <c r="CI73" s="722"/>
      <c r="CJ73" s="722"/>
      <c r="CK73" s="722"/>
      <c r="CL73" s="722"/>
      <c r="CM73" s="722"/>
      <c r="CN73" s="722"/>
      <c r="CO73" s="722"/>
      <c r="CP73" s="710" t="s">
        <v>45</v>
      </c>
      <c r="CQ73" s="711"/>
      <c r="CR73" s="711"/>
      <c r="CS73" s="711"/>
      <c r="CT73" s="712"/>
      <c r="CU73" s="220" t="s">
        <v>37</v>
      </c>
      <c r="CV73" s="221"/>
      <c r="CW73" s="221"/>
      <c r="CX73" s="221"/>
      <c r="CY73" s="221"/>
      <c r="CZ73" s="221"/>
      <c r="DA73" s="693"/>
      <c r="DB73" s="693"/>
      <c r="DC73" s="693"/>
      <c r="DD73" s="693"/>
      <c r="DE73" s="693"/>
      <c r="DF73" s="693"/>
      <c r="DG73" s="693"/>
      <c r="DH73" s="693"/>
      <c r="DI73" s="693"/>
      <c r="DJ73" s="693"/>
      <c r="DK73" s="693"/>
      <c r="DL73" s="226" t="s">
        <v>45</v>
      </c>
      <c r="DM73" s="226"/>
      <c r="DN73" s="226"/>
      <c r="DO73" s="226"/>
      <c r="DP73" s="227"/>
      <c r="DQ73" s="230"/>
      <c r="DR73" s="231"/>
      <c r="DS73" s="231"/>
      <c r="DT73" s="231"/>
      <c r="DU73" s="231"/>
      <c r="DV73" s="231"/>
      <c r="DW73" s="231"/>
      <c r="DX73" s="231"/>
      <c r="DY73" s="231"/>
      <c r="DZ73" s="231"/>
      <c r="EA73" s="231"/>
      <c r="EB73" s="231"/>
      <c r="EC73" s="231"/>
      <c r="ED73" s="231"/>
      <c r="EE73" s="232"/>
      <c r="EF73" s="236"/>
      <c r="EG73" s="237"/>
      <c r="EH73" s="237"/>
      <c r="EI73" s="237"/>
      <c r="EJ73" s="237"/>
      <c r="EK73" s="237"/>
      <c r="EL73" s="238"/>
      <c r="EM73" s="694"/>
      <c r="EN73" s="695"/>
      <c r="EO73" s="695"/>
      <c r="EP73" s="695"/>
      <c r="EQ73" s="695"/>
      <c r="ER73" s="695"/>
      <c r="ES73" s="696"/>
      <c r="ET73" s="694"/>
      <c r="EU73" s="695"/>
      <c r="EV73" s="695"/>
      <c r="EW73" s="695"/>
      <c r="EX73" s="695"/>
      <c r="EY73" s="695"/>
      <c r="EZ73" s="696"/>
      <c r="FA73" s="236"/>
      <c r="FB73" s="242"/>
      <c r="FC73" s="242"/>
      <c r="FD73" s="242"/>
      <c r="FE73" s="242"/>
      <c r="FF73" s="242"/>
      <c r="FG73" s="243"/>
      <c r="FH73" s="236"/>
      <c r="FI73" s="242"/>
      <c r="FJ73" s="242"/>
      <c r="FK73" s="242"/>
      <c r="FL73" s="242"/>
      <c r="FM73" s="242"/>
      <c r="FN73" s="243"/>
      <c r="FO73" s="699" t="str">
        <f>IF(AND(DA73&gt;0,DA75&gt;0,DA77&gt;0),"⇒⇒⇒⇒
４箇所以上の場合","")</f>
        <v/>
      </c>
      <c r="FP73" s="323" t="s">
        <v>9271</v>
      </c>
      <c r="FQ73" s="592"/>
      <c r="FR73" s="592"/>
      <c r="FS73" s="592"/>
      <c r="FT73" s="592"/>
      <c r="FU73" s="592"/>
      <c r="FV73" s="592"/>
      <c r="FW73" s="592"/>
      <c r="FX73" s="592"/>
      <c r="FY73" s="702"/>
      <c r="FZ73" s="726" t="s">
        <v>79</v>
      </c>
      <c r="GA73" s="692"/>
      <c r="GB73" s="692"/>
      <c r="GC73" s="692"/>
      <c r="GD73" s="692"/>
      <c r="GE73" s="692"/>
      <c r="GF73" s="693"/>
      <c r="GG73" s="693"/>
      <c r="GH73" s="693"/>
      <c r="GI73" s="693"/>
      <c r="GJ73" s="693"/>
      <c r="GK73" s="693"/>
      <c r="GL73" s="693"/>
      <c r="GM73" s="693"/>
      <c r="GN73" s="693"/>
      <c r="GO73" s="693"/>
      <c r="GP73" s="693"/>
      <c r="GQ73" s="611" t="s">
        <v>45</v>
      </c>
      <c r="GR73" s="611"/>
      <c r="GS73" s="611"/>
      <c r="GT73" s="611"/>
      <c r="GU73" s="612"/>
      <c r="GV73" s="230"/>
      <c r="GW73" s="231"/>
      <c r="GX73" s="231"/>
      <c r="GY73" s="231"/>
      <c r="GZ73" s="231"/>
      <c r="HA73" s="231"/>
      <c r="HB73" s="231"/>
      <c r="HC73" s="231"/>
      <c r="HD73" s="231"/>
      <c r="HE73" s="231"/>
      <c r="HF73" s="231"/>
      <c r="HG73" s="231"/>
      <c r="HH73" s="231"/>
      <c r="HI73" s="231"/>
      <c r="HJ73" s="232"/>
      <c r="HK73" s="236"/>
      <c r="HL73" s="237"/>
      <c r="HM73" s="237"/>
      <c r="HN73" s="237"/>
      <c r="HO73" s="237"/>
      <c r="HP73" s="237"/>
      <c r="HQ73" s="238"/>
      <c r="HR73" s="694"/>
      <c r="HS73" s="695"/>
      <c r="HT73" s="695"/>
      <c r="HU73" s="695"/>
      <c r="HV73" s="695"/>
      <c r="HW73" s="695"/>
      <c r="HX73" s="696"/>
      <c r="HY73" s="694"/>
      <c r="HZ73" s="695"/>
      <c r="IA73" s="695"/>
      <c r="IB73" s="695"/>
      <c r="IC73" s="695"/>
      <c r="ID73" s="695"/>
      <c r="IE73" s="696"/>
      <c r="IF73" s="236"/>
      <c r="IG73" s="237"/>
      <c r="IH73" s="237"/>
      <c r="II73" s="237"/>
      <c r="IJ73" s="237"/>
      <c r="IK73" s="237"/>
      <c r="IL73" s="238"/>
      <c r="IM73" s="236"/>
      <c r="IN73" s="237"/>
      <c r="IO73" s="237"/>
      <c r="IP73" s="237"/>
      <c r="IQ73" s="237"/>
      <c r="IR73" s="237"/>
      <c r="IS73" s="238"/>
      <c r="IT73" s="697"/>
      <c r="IU73" s="698"/>
      <c r="IV73" s="698"/>
      <c r="IW73" s="698"/>
      <c r="IX73" s="698"/>
      <c r="IY73" s="698"/>
      <c r="IZ73" s="698"/>
      <c r="JA73" s="698"/>
      <c r="JB73" s="698"/>
      <c r="JC73" s="698"/>
      <c r="JD73" s="698"/>
      <c r="JE73" s="698"/>
      <c r="JF73" s="698"/>
      <c r="JG73" s="698"/>
      <c r="JH73" s="698"/>
      <c r="JI73" s="698"/>
      <c r="JJ73" s="698"/>
      <c r="JK73" s="698"/>
      <c r="JL73" s="698"/>
      <c r="JM73" s="698"/>
      <c r="JN73" s="698"/>
      <c r="JO73" s="698"/>
      <c r="JP73" s="698"/>
      <c r="JQ73" s="698"/>
      <c r="JR73" s="698"/>
      <c r="JS73" s="698"/>
      <c r="JT73" s="698"/>
      <c r="JU73" s="699" t="str">
        <f t="shared" ref="JU73" si="4">IF($BC73&gt;SUM($DA73:$DK78,$GF73:$GP78),IF(AND(GF73&gt;0,GF75&gt;0,GF77&gt;0),"⇒⇒⇒⇒
７箇所以上の場合",""),"")</f>
        <v/>
      </c>
      <c r="JV73" s="323" t="s">
        <v>9271</v>
      </c>
      <c r="JW73" s="592"/>
      <c r="JX73" s="592"/>
      <c r="JY73" s="592"/>
      <c r="JZ73" s="592"/>
      <c r="KA73" s="592"/>
      <c r="KB73" s="592"/>
      <c r="KC73" s="592"/>
      <c r="KD73" s="592"/>
      <c r="KE73" s="702"/>
      <c r="KF73" s="691" t="s">
        <v>126</v>
      </c>
      <c r="KG73" s="692"/>
      <c r="KH73" s="692"/>
      <c r="KI73" s="692"/>
      <c r="KJ73" s="692"/>
      <c r="KK73" s="692"/>
      <c r="KL73" s="693"/>
      <c r="KM73" s="693"/>
      <c r="KN73" s="693"/>
      <c r="KO73" s="693"/>
      <c r="KP73" s="693"/>
      <c r="KQ73" s="693"/>
      <c r="KR73" s="693"/>
      <c r="KS73" s="693"/>
      <c r="KT73" s="693"/>
      <c r="KU73" s="693"/>
      <c r="KV73" s="693"/>
      <c r="KW73" s="611" t="s">
        <v>45</v>
      </c>
      <c r="KX73" s="611"/>
      <c r="KY73" s="611"/>
      <c r="KZ73" s="611"/>
      <c r="LA73" s="612"/>
      <c r="LB73" s="230"/>
      <c r="LC73" s="231"/>
      <c r="LD73" s="231"/>
      <c r="LE73" s="231"/>
      <c r="LF73" s="231"/>
      <c r="LG73" s="231"/>
      <c r="LH73" s="231"/>
      <c r="LI73" s="231"/>
      <c r="LJ73" s="231"/>
      <c r="LK73" s="231"/>
      <c r="LL73" s="231"/>
      <c r="LM73" s="231"/>
      <c r="LN73" s="231"/>
      <c r="LO73" s="231"/>
      <c r="LP73" s="232"/>
      <c r="LQ73" s="236"/>
      <c r="LR73" s="237"/>
      <c r="LS73" s="237"/>
      <c r="LT73" s="237"/>
      <c r="LU73" s="237"/>
      <c r="LV73" s="237"/>
      <c r="LW73" s="238"/>
      <c r="LX73" s="694"/>
      <c r="LY73" s="695"/>
      <c r="LZ73" s="695"/>
      <c r="MA73" s="695"/>
      <c r="MB73" s="695"/>
      <c r="MC73" s="695"/>
      <c r="MD73" s="696"/>
      <c r="ME73" s="694"/>
      <c r="MF73" s="695"/>
      <c r="MG73" s="695"/>
      <c r="MH73" s="695"/>
      <c r="MI73" s="695"/>
      <c r="MJ73" s="695"/>
      <c r="MK73" s="696"/>
      <c r="ML73" s="236"/>
      <c r="MM73" s="237"/>
      <c r="MN73" s="237"/>
      <c r="MO73" s="237"/>
      <c r="MP73" s="237"/>
      <c r="MQ73" s="237"/>
      <c r="MR73" s="238"/>
      <c r="MS73" s="236"/>
      <c r="MT73" s="237"/>
      <c r="MU73" s="237"/>
      <c r="MV73" s="237"/>
      <c r="MW73" s="237"/>
      <c r="MX73" s="237"/>
      <c r="MY73" s="238"/>
      <c r="MZ73" s="697"/>
      <c r="NA73" s="698"/>
      <c r="NB73" s="698"/>
      <c r="NC73" s="698"/>
      <c r="ND73" s="698"/>
      <c r="NE73" s="698"/>
      <c r="NF73" s="698"/>
      <c r="NG73" s="698"/>
      <c r="NH73" s="698"/>
      <c r="NI73" s="698"/>
      <c r="NJ73" s="698"/>
      <c r="NK73" s="698"/>
      <c r="NL73" s="698"/>
      <c r="NM73" s="698"/>
      <c r="NN73" s="698"/>
      <c r="NO73" s="698"/>
      <c r="NP73" s="698"/>
      <c r="NQ73" s="698"/>
      <c r="NR73" s="698"/>
      <c r="NS73" s="698"/>
      <c r="NT73" s="698"/>
      <c r="NU73" s="698"/>
      <c r="NV73" s="698"/>
      <c r="NW73" s="698"/>
      <c r="NX73" s="698"/>
      <c r="NY73" s="698"/>
      <c r="NZ73" s="698"/>
      <c r="OA73" s="699" t="str">
        <f t="shared" ref="OA73" si="5">IF($BC73&gt;SUM($DA73:$DK78,$GF73:$GP78,$KL73:$KV78),IF(AND(KL73&gt;0,KL75&gt;0,KL77&gt;0),"⇒⇒⇒⇒
10箇所以上の場合",""),"")</f>
        <v/>
      </c>
      <c r="OB73" s="323" t="s">
        <v>9271</v>
      </c>
      <c r="OC73" s="592"/>
      <c r="OD73" s="592"/>
      <c r="OE73" s="592"/>
      <c r="OF73" s="592"/>
      <c r="OG73" s="592"/>
      <c r="OH73" s="592"/>
      <c r="OI73" s="592"/>
      <c r="OJ73" s="592"/>
      <c r="OK73" s="702"/>
      <c r="OL73" s="691" t="s">
        <v>131</v>
      </c>
      <c r="OM73" s="692"/>
      <c r="ON73" s="692"/>
      <c r="OO73" s="692"/>
      <c r="OP73" s="692"/>
      <c r="OQ73" s="692"/>
      <c r="OR73" s="693"/>
      <c r="OS73" s="693"/>
      <c r="OT73" s="693"/>
      <c r="OU73" s="693"/>
      <c r="OV73" s="693"/>
      <c r="OW73" s="693"/>
      <c r="OX73" s="693"/>
      <c r="OY73" s="693"/>
      <c r="OZ73" s="693"/>
      <c r="PA73" s="693"/>
      <c r="PB73" s="693"/>
      <c r="PC73" s="611" t="s">
        <v>45</v>
      </c>
      <c r="PD73" s="611"/>
      <c r="PE73" s="611"/>
      <c r="PF73" s="611"/>
      <c r="PG73" s="612"/>
      <c r="PH73" s="230"/>
      <c r="PI73" s="231"/>
      <c r="PJ73" s="231"/>
      <c r="PK73" s="231"/>
      <c r="PL73" s="231"/>
      <c r="PM73" s="231"/>
      <c r="PN73" s="231"/>
      <c r="PO73" s="231"/>
      <c r="PP73" s="231"/>
      <c r="PQ73" s="231"/>
      <c r="PR73" s="231"/>
      <c r="PS73" s="231"/>
      <c r="PT73" s="231"/>
      <c r="PU73" s="231"/>
      <c r="PV73" s="232"/>
      <c r="PW73" s="236"/>
      <c r="PX73" s="237"/>
      <c r="PY73" s="237"/>
      <c r="PZ73" s="237"/>
      <c r="QA73" s="237"/>
      <c r="QB73" s="237"/>
      <c r="QC73" s="238"/>
      <c r="QD73" s="694"/>
      <c r="QE73" s="695"/>
      <c r="QF73" s="695"/>
      <c r="QG73" s="695"/>
      <c r="QH73" s="695"/>
      <c r="QI73" s="695"/>
      <c r="QJ73" s="696"/>
      <c r="QK73" s="694"/>
      <c r="QL73" s="695"/>
      <c r="QM73" s="695"/>
      <c r="QN73" s="695"/>
      <c r="QO73" s="695"/>
      <c r="QP73" s="695"/>
      <c r="QQ73" s="696"/>
      <c r="QR73" s="236"/>
      <c r="QS73" s="237"/>
      <c r="QT73" s="237"/>
      <c r="QU73" s="237"/>
      <c r="QV73" s="237"/>
      <c r="QW73" s="237"/>
      <c r="QX73" s="238"/>
      <c r="QY73" s="236"/>
      <c r="QZ73" s="237"/>
      <c r="RA73" s="237"/>
      <c r="RB73" s="237"/>
      <c r="RC73" s="237"/>
      <c r="RD73" s="237"/>
      <c r="RE73" s="238"/>
      <c r="RF73" s="697"/>
      <c r="RG73" s="698"/>
      <c r="RH73" s="698"/>
      <c r="RI73" s="698"/>
      <c r="RJ73" s="698"/>
      <c r="RK73" s="698"/>
      <c r="RL73" s="698"/>
      <c r="RM73" s="698"/>
      <c r="RN73" s="698"/>
      <c r="RO73" s="698"/>
      <c r="RP73" s="698"/>
      <c r="RQ73" s="698"/>
      <c r="RR73" s="698"/>
      <c r="RS73" s="698"/>
      <c r="RT73" s="698"/>
      <c r="RU73" s="698"/>
      <c r="RV73" s="698"/>
      <c r="RW73" s="698"/>
      <c r="RX73" s="698"/>
      <c r="RY73" s="698"/>
      <c r="RZ73" s="698"/>
      <c r="SA73" s="698"/>
      <c r="SB73" s="698"/>
      <c r="SC73" s="698"/>
      <c r="SD73" s="698"/>
      <c r="SE73" s="698"/>
      <c r="SF73" s="698"/>
      <c r="SG73" s="699"/>
    </row>
    <row r="74" spans="2:501" ht="2.1" customHeight="1" x14ac:dyDescent="0.15">
      <c r="B74" s="1301"/>
      <c r="C74" s="1302"/>
      <c r="D74" s="1303"/>
      <c r="E74" s="214"/>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6"/>
      <c r="AG74" s="705"/>
      <c r="AH74" s="706"/>
      <c r="AI74" s="706"/>
      <c r="AJ74" s="706"/>
      <c r="AK74" s="706"/>
      <c r="AL74" s="706"/>
      <c r="AM74" s="706"/>
      <c r="AN74" s="706"/>
      <c r="AO74" s="706"/>
      <c r="AP74" s="706"/>
      <c r="AQ74" s="706"/>
      <c r="AR74" s="706"/>
      <c r="AS74" s="706"/>
      <c r="AT74" s="706"/>
      <c r="AU74" s="706"/>
      <c r="AV74" s="706"/>
      <c r="AW74" s="706"/>
      <c r="AX74" s="713"/>
      <c r="AY74" s="714"/>
      <c r="AZ74" s="714"/>
      <c r="BA74" s="714"/>
      <c r="BB74" s="715"/>
      <c r="BC74" s="718"/>
      <c r="BD74" s="706"/>
      <c r="BE74" s="706"/>
      <c r="BF74" s="706"/>
      <c r="BG74" s="706"/>
      <c r="BH74" s="706"/>
      <c r="BI74" s="706"/>
      <c r="BJ74" s="706"/>
      <c r="BK74" s="706"/>
      <c r="BL74" s="706"/>
      <c r="BM74" s="706"/>
      <c r="BN74" s="706"/>
      <c r="BO74" s="706"/>
      <c r="BP74" s="706"/>
      <c r="BQ74" s="706"/>
      <c r="BR74" s="706"/>
      <c r="BS74" s="706"/>
      <c r="BT74" s="713"/>
      <c r="BU74" s="714"/>
      <c r="BV74" s="714"/>
      <c r="BW74" s="714"/>
      <c r="BX74" s="715"/>
      <c r="BY74" s="721"/>
      <c r="BZ74" s="722"/>
      <c r="CA74" s="722"/>
      <c r="CB74" s="722"/>
      <c r="CC74" s="722"/>
      <c r="CD74" s="722"/>
      <c r="CE74" s="722"/>
      <c r="CF74" s="722"/>
      <c r="CG74" s="722"/>
      <c r="CH74" s="722"/>
      <c r="CI74" s="722"/>
      <c r="CJ74" s="722"/>
      <c r="CK74" s="722"/>
      <c r="CL74" s="722"/>
      <c r="CM74" s="722"/>
      <c r="CN74" s="722"/>
      <c r="CO74" s="722"/>
      <c r="CP74" s="713"/>
      <c r="CQ74" s="714"/>
      <c r="CR74" s="714"/>
      <c r="CS74" s="714"/>
      <c r="CT74" s="715"/>
      <c r="CU74" s="222"/>
      <c r="CV74" s="223"/>
      <c r="CW74" s="223"/>
      <c r="CX74" s="223"/>
      <c r="CY74" s="223"/>
      <c r="CZ74" s="223"/>
      <c r="DA74" s="657"/>
      <c r="DB74" s="657"/>
      <c r="DC74" s="657"/>
      <c r="DD74" s="657"/>
      <c r="DE74" s="657"/>
      <c r="DF74" s="657"/>
      <c r="DG74" s="657"/>
      <c r="DH74" s="657"/>
      <c r="DI74" s="657"/>
      <c r="DJ74" s="657"/>
      <c r="DK74" s="657"/>
      <c r="DL74" s="228"/>
      <c r="DM74" s="228"/>
      <c r="DN74" s="228"/>
      <c r="DO74" s="228"/>
      <c r="DP74" s="229"/>
      <c r="DQ74" s="233"/>
      <c r="DR74" s="234"/>
      <c r="DS74" s="234"/>
      <c r="DT74" s="234"/>
      <c r="DU74" s="234"/>
      <c r="DV74" s="234"/>
      <c r="DW74" s="234"/>
      <c r="DX74" s="234"/>
      <c r="DY74" s="234"/>
      <c r="DZ74" s="234"/>
      <c r="EA74" s="234"/>
      <c r="EB74" s="234"/>
      <c r="EC74" s="234"/>
      <c r="ED74" s="234"/>
      <c r="EE74" s="235"/>
      <c r="EF74" s="239"/>
      <c r="EG74" s="240"/>
      <c r="EH74" s="240"/>
      <c r="EI74" s="240"/>
      <c r="EJ74" s="240"/>
      <c r="EK74" s="240"/>
      <c r="EL74" s="241"/>
      <c r="EM74" s="661"/>
      <c r="EN74" s="662"/>
      <c r="EO74" s="662"/>
      <c r="EP74" s="662"/>
      <c r="EQ74" s="662"/>
      <c r="ER74" s="662"/>
      <c r="ES74" s="663"/>
      <c r="ET74" s="661"/>
      <c r="EU74" s="662"/>
      <c r="EV74" s="662"/>
      <c r="EW74" s="662"/>
      <c r="EX74" s="662"/>
      <c r="EY74" s="662"/>
      <c r="EZ74" s="663"/>
      <c r="FA74" s="244"/>
      <c r="FB74" s="245"/>
      <c r="FC74" s="245"/>
      <c r="FD74" s="245"/>
      <c r="FE74" s="245"/>
      <c r="FF74" s="245"/>
      <c r="FG74" s="246"/>
      <c r="FH74" s="244"/>
      <c r="FI74" s="245"/>
      <c r="FJ74" s="245"/>
      <c r="FK74" s="245"/>
      <c r="FL74" s="245"/>
      <c r="FM74" s="245"/>
      <c r="FN74" s="246"/>
      <c r="FO74" s="700"/>
      <c r="FP74" s="326"/>
      <c r="FQ74" s="464"/>
      <c r="FR74" s="464"/>
      <c r="FS74" s="464"/>
      <c r="FT74" s="464"/>
      <c r="FU74" s="464"/>
      <c r="FV74" s="464"/>
      <c r="FW74" s="464"/>
      <c r="FX74" s="464"/>
      <c r="FY74" s="465"/>
      <c r="FZ74" s="701"/>
      <c r="GA74" s="686"/>
      <c r="GB74" s="686"/>
      <c r="GC74" s="686"/>
      <c r="GD74" s="686"/>
      <c r="GE74" s="686"/>
      <c r="GF74" s="657"/>
      <c r="GG74" s="657"/>
      <c r="GH74" s="657"/>
      <c r="GI74" s="657"/>
      <c r="GJ74" s="657"/>
      <c r="GK74" s="657"/>
      <c r="GL74" s="657"/>
      <c r="GM74" s="657"/>
      <c r="GN74" s="657"/>
      <c r="GO74" s="657"/>
      <c r="GP74" s="657"/>
      <c r="GQ74" s="687"/>
      <c r="GR74" s="687"/>
      <c r="GS74" s="687"/>
      <c r="GT74" s="687"/>
      <c r="GU74" s="688"/>
      <c r="GV74" s="233"/>
      <c r="GW74" s="234"/>
      <c r="GX74" s="234"/>
      <c r="GY74" s="234"/>
      <c r="GZ74" s="234"/>
      <c r="HA74" s="234"/>
      <c r="HB74" s="234"/>
      <c r="HC74" s="234"/>
      <c r="HD74" s="234"/>
      <c r="HE74" s="234"/>
      <c r="HF74" s="234"/>
      <c r="HG74" s="234"/>
      <c r="HH74" s="234"/>
      <c r="HI74" s="234"/>
      <c r="HJ74" s="235"/>
      <c r="HK74" s="239"/>
      <c r="HL74" s="240"/>
      <c r="HM74" s="240"/>
      <c r="HN74" s="240"/>
      <c r="HO74" s="240"/>
      <c r="HP74" s="240"/>
      <c r="HQ74" s="241"/>
      <c r="HR74" s="661"/>
      <c r="HS74" s="662"/>
      <c r="HT74" s="662"/>
      <c r="HU74" s="662"/>
      <c r="HV74" s="662"/>
      <c r="HW74" s="662"/>
      <c r="HX74" s="663"/>
      <c r="HY74" s="661"/>
      <c r="HZ74" s="662"/>
      <c r="IA74" s="662"/>
      <c r="IB74" s="662"/>
      <c r="IC74" s="662"/>
      <c r="ID74" s="662"/>
      <c r="IE74" s="663"/>
      <c r="IF74" s="239"/>
      <c r="IG74" s="240"/>
      <c r="IH74" s="240"/>
      <c r="II74" s="240"/>
      <c r="IJ74" s="240"/>
      <c r="IK74" s="240"/>
      <c r="IL74" s="241"/>
      <c r="IM74" s="239"/>
      <c r="IN74" s="240"/>
      <c r="IO74" s="240"/>
      <c r="IP74" s="240"/>
      <c r="IQ74" s="240"/>
      <c r="IR74" s="240"/>
      <c r="IS74" s="241"/>
      <c r="IT74" s="697"/>
      <c r="IU74" s="698"/>
      <c r="IV74" s="698"/>
      <c r="IW74" s="698"/>
      <c r="IX74" s="698"/>
      <c r="IY74" s="698"/>
      <c r="IZ74" s="698"/>
      <c r="JA74" s="698"/>
      <c r="JB74" s="698"/>
      <c r="JC74" s="698"/>
      <c r="JD74" s="698"/>
      <c r="JE74" s="698"/>
      <c r="JF74" s="698"/>
      <c r="JG74" s="698"/>
      <c r="JH74" s="698"/>
      <c r="JI74" s="698"/>
      <c r="JJ74" s="698"/>
      <c r="JK74" s="698"/>
      <c r="JL74" s="698"/>
      <c r="JM74" s="698"/>
      <c r="JN74" s="698"/>
      <c r="JO74" s="698"/>
      <c r="JP74" s="698"/>
      <c r="JQ74" s="698"/>
      <c r="JR74" s="698"/>
      <c r="JS74" s="698"/>
      <c r="JT74" s="698"/>
      <c r="JU74" s="700"/>
      <c r="JV74" s="326"/>
      <c r="JW74" s="464"/>
      <c r="JX74" s="464"/>
      <c r="JY74" s="464"/>
      <c r="JZ74" s="464"/>
      <c r="KA74" s="464"/>
      <c r="KB74" s="464"/>
      <c r="KC74" s="464"/>
      <c r="KD74" s="464"/>
      <c r="KE74" s="465"/>
      <c r="KF74" s="686"/>
      <c r="KG74" s="686"/>
      <c r="KH74" s="686"/>
      <c r="KI74" s="686"/>
      <c r="KJ74" s="686"/>
      <c r="KK74" s="686"/>
      <c r="KL74" s="657"/>
      <c r="KM74" s="657"/>
      <c r="KN74" s="657"/>
      <c r="KO74" s="657"/>
      <c r="KP74" s="657"/>
      <c r="KQ74" s="657"/>
      <c r="KR74" s="657"/>
      <c r="KS74" s="657"/>
      <c r="KT74" s="657"/>
      <c r="KU74" s="657"/>
      <c r="KV74" s="657"/>
      <c r="KW74" s="687"/>
      <c r="KX74" s="687"/>
      <c r="KY74" s="687"/>
      <c r="KZ74" s="687"/>
      <c r="LA74" s="688"/>
      <c r="LB74" s="233"/>
      <c r="LC74" s="234"/>
      <c r="LD74" s="234"/>
      <c r="LE74" s="234"/>
      <c r="LF74" s="234"/>
      <c r="LG74" s="234"/>
      <c r="LH74" s="234"/>
      <c r="LI74" s="234"/>
      <c r="LJ74" s="234"/>
      <c r="LK74" s="234"/>
      <c r="LL74" s="234"/>
      <c r="LM74" s="234"/>
      <c r="LN74" s="234"/>
      <c r="LO74" s="234"/>
      <c r="LP74" s="235"/>
      <c r="LQ74" s="239"/>
      <c r="LR74" s="240"/>
      <c r="LS74" s="240"/>
      <c r="LT74" s="240"/>
      <c r="LU74" s="240"/>
      <c r="LV74" s="240"/>
      <c r="LW74" s="241"/>
      <c r="LX74" s="661"/>
      <c r="LY74" s="662"/>
      <c r="LZ74" s="662"/>
      <c r="MA74" s="662"/>
      <c r="MB74" s="662"/>
      <c r="MC74" s="662"/>
      <c r="MD74" s="663"/>
      <c r="ME74" s="661"/>
      <c r="MF74" s="662"/>
      <c r="MG74" s="662"/>
      <c r="MH74" s="662"/>
      <c r="MI74" s="662"/>
      <c r="MJ74" s="662"/>
      <c r="MK74" s="663"/>
      <c r="ML74" s="239"/>
      <c r="MM74" s="240"/>
      <c r="MN74" s="240"/>
      <c r="MO74" s="240"/>
      <c r="MP74" s="240"/>
      <c r="MQ74" s="240"/>
      <c r="MR74" s="241"/>
      <c r="MS74" s="239"/>
      <c r="MT74" s="240"/>
      <c r="MU74" s="240"/>
      <c r="MV74" s="240"/>
      <c r="MW74" s="240"/>
      <c r="MX74" s="240"/>
      <c r="MY74" s="241"/>
      <c r="MZ74" s="697"/>
      <c r="NA74" s="698"/>
      <c r="NB74" s="698"/>
      <c r="NC74" s="698"/>
      <c r="ND74" s="698"/>
      <c r="NE74" s="698"/>
      <c r="NF74" s="698"/>
      <c r="NG74" s="698"/>
      <c r="NH74" s="698"/>
      <c r="NI74" s="698"/>
      <c r="NJ74" s="698"/>
      <c r="NK74" s="698"/>
      <c r="NL74" s="698"/>
      <c r="NM74" s="698"/>
      <c r="NN74" s="698"/>
      <c r="NO74" s="698"/>
      <c r="NP74" s="698"/>
      <c r="NQ74" s="698"/>
      <c r="NR74" s="698"/>
      <c r="NS74" s="698"/>
      <c r="NT74" s="698"/>
      <c r="NU74" s="698"/>
      <c r="NV74" s="698"/>
      <c r="NW74" s="698"/>
      <c r="NX74" s="698"/>
      <c r="NY74" s="698"/>
      <c r="NZ74" s="698"/>
      <c r="OA74" s="700"/>
      <c r="OB74" s="326"/>
      <c r="OC74" s="464"/>
      <c r="OD74" s="464"/>
      <c r="OE74" s="464"/>
      <c r="OF74" s="464"/>
      <c r="OG74" s="464"/>
      <c r="OH74" s="464"/>
      <c r="OI74" s="464"/>
      <c r="OJ74" s="464"/>
      <c r="OK74" s="465"/>
      <c r="OL74" s="686"/>
      <c r="OM74" s="686"/>
      <c r="ON74" s="686"/>
      <c r="OO74" s="686"/>
      <c r="OP74" s="686"/>
      <c r="OQ74" s="686"/>
      <c r="OR74" s="657"/>
      <c r="OS74" s="657"/>
      <c r="OT74" s="657"/>
      <c r="OU74" s="657"/>
      <c r="OV74" s="657"/>
      <c r="OW74" s="657"/>
      <c r="OX74" s="657"/>
      <c r="OY74" s="657"/>
      <c r="OZ74" s="657"/>
      <c r="PA74" s="657"/>
      <c r="PB74" s="657"/>
      <c r="PC74" s="687"/>
      <c r="PD74" s="687"/>
      <c r="PE74" s="687"/>
      <c r="PF74" s="687"/>
      <c r="PG74" s="688"/>
      <c r="PH74" s="233"/>
      <c r="PI74" s="234"/>
      <c r="PJ74" s="234"/>
      <c r="PK74" s="234"/>
      <c r="PL74" s="234"/>
      <c r="PM74" s="234"/>
      <c r="PN74" s="234"/>
      <c r="PO74" s="234"/>
      <c r="PP74" s="234"/>
      <c r="PQ74" s="234"/>
      <c r="PR74" s="234"/>
      <c r="PS74" s="234"/>
      <c r="PT74" s="234"/>
      <c r="PU74" s="234"/>
      <c r="PV74" s="235"/>
      <c r="PW74" s="239"/>
      <c r="PX74" s="240"/>
      <c r="PY74" s="240"/>
      <c r="PZ74" s="240"/>
      <c r="QA74" s="240"/>
      <c r="QB74" s="240"/>
      <c r="QC74" s="241"/>
      <c r="QD74" s="661"/>
      <c r="QE74" s="662"/>
      <c r="QF74" s="662"/>
      <c r="QG74" s="662"/>
      <c r="QH74" s="662"/>
      <c r="QI74" s="662"/>
      <c r="QJ74" s="663"/>
      <c r="QK74" s="661"/>
      <c r="QL74" s="662"/>
      <c r="QM74" s="662"/>
      <c r="QN74" s="662"/>
      <c r="QO74" s="662"/>
      <c r="QP74" s="662"/>
      <c r="QQ74" s="663"/>
      <c r="QR74" s="239"/>
      <c r="QS74" s="240"/>
      <c r="QT74" s="240"/>
      <c r="QU74" s="240"/>
      <c r="QV74" s="240"/>
      <c r="QW74" s="240"/>
      <c r="QX74" s="241"/>
      <c r="QY74" s="239"/>
      <c r="QZ74" s="240"/>
      <c r="RA74" s="240"/>
      <c r="RB74" s="240"/>
      <c r="RC74" s="240"/>
      <c r="RD74" s="240"/>
      <c r="RE74" s="241"/>
      <c r="RF74" s="697"/>
      <c r="RG74" s="698"/>
      <c r="RH74" s="698"/>
      <c r="RI74" s="698"/>
      <c r="RJ74" s="698"/>
      <c r="RK74" s="698"/>
      <c r="RL74" s="698"/>
      <c r="RM74" s="698"/>
      <c r="RN74" s="698"/>
      <c r="RO74" s="698"/>
      <c r="RP74" s="698"/>
      <c r="RQ74" s="698"/>
      <c r="RR74" s="698"/>
      <c r="RS74" s="698"/>
      <c r="RT74" s="698"/>
      <c r="RU74" s="698"/>
      <c r="RV74" s="698"/>
      <c r="RW74" s="698"/>
      <c r="RX74" s="698"/>
      <c r="RY74" s="698"/>
      <c r="RZ74" s="698"/>
      <c r="SA74" s="698"/>
      <c r="SB74" s="698"/>
      <c r="SC74" s="698"/>
      <c r="SD74" s="698"/>
      <c r="SE74" s="698"/>
      <c r="SF74" s="698"/>
      <c r="SG74" s="700"/>
    </row>
    <row r="75" spans="2:501" ht="12" customHeight="1" x14ac:dyDescent="0.15">
      <c r="B75" s="1301"/>
      <c r="C75" s="1302"/>
      <c r="D75" s="1303"/>
      <c r="E75" s="214"/>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6"/>
      <c r="AG75" s="705"/>
      <c r="AH75" s="706"/>
      <c r="AI75" s="706"/>
      <c r="AJ75" s="706"/>
      <c r="AK75" s="706"/>
      <c r="AL75" s="706"/>
      <c r="AM75" s="706"/>
      <c r="AN75" s="706"/>
      <c r="AO75" s="706"/>
      <c r="AP75" s="706"/>
      <c r="AQ75" s="706"/>
      <c r="AR75" s="706"/>
      <c r="AS75" s="706"/>
      <c r="AT75" s="706"/>
      <c r="AU75" s="706"/>
      <c r="AV75" s="706"/>
      <c r="AW75" s="706"/>
      <c r="AX75" s="713"/>
      <c r="AY75" s="714"/>
      <c r="AZ75" s="714"/>
      <c r="BA75" s="714"/>
      <c r="BB75" s="715"/>
      <c r="BC75" s="718"/>
      <c r="BD75" s="706"/>
      <c r="BE75" s="706"/>
      <c r="BF75" s="706"/>
      <c r="BG75" s="706"/>
      <c r="BH75" s="706"/>
      <c r="BI75" s="706"/>
      <c r="BJ75" s="706"/>
      <c r="BK75" s="706"/>
      <c r="BL75" s="706"/>
      <c r="BM75" s="706"/>
      <c r="BN75" s="706"/>
      <c r="BO75" s="706"/>
      <c r="BP75" s="706"/>
      <c r="BQ75" s="706"/>
      <c r="BR75" s="706"/>
      <c r="BS75" s="706"/>
      <c r="BT75" s="713"/>
      <c r="BU75" s="714"/>
      <c r="BV75" s="714"/>
      <c r="BW75" s="714"/>
      <c r="BX75" s="715"/>
      <c r="BY75" s="721"/>
      <c r="BZ75" s="722"/>
      <c r="CA75" s="722"/>
      <c r="CB75" s="722"/>
      <c r="CC75" s="722"/>
      <c r="CD75" s="722"/>
      <c r="CE75" s="722"/>
      <c r="CF75" s="722"/>
      <c r="CG75" s="722"/>
      <c r="CH75" s="722"/>
      <c r="CI75" s="722"/>
      <c r="CJ75" s="722"/>
      <c r="CK75" s="722"/>
      <c r="CL75" s="722"/>
      <c r="CM75" s="722"/>
      <c r="CN75" s="722"/>
      <c r="CO75" s="722"/>
      <c r="CP75" s="713"/>
      <c r="CQ75" s="714"/>
      <c r="CR75" s="714"/>
      <c r="CS75" s="714"/>
      <c r="CT75" s="715"/>
      <c r="CU75" s="259" t="s">
        <v>38</v>
      </c>
      <c r="CV75" s="260"/>
      <c r="CW75" s="260"/>
      <c r="CX75" s="260"/>
      <c r="CY75" s="260"/>
      <c r="CZ75" s="260"/>
      <c r="DA75" s="657"/>
      <c r="DB75" s="657"/>
      <c r="DC75" s="657"/>
      <c r="DD75" s="657"/>
      <c r="DE75" s="657"/>
      <c r="DF75" s="657"/>
      <c r="DG75" s="657"/>
      <c r="DH75" s="657"/>
      <c r="DI75" s="657"/>
      <c r="DJ75" s="657"/>
      <c r="DK75" s="657"/>
      <c r="DL75" s="263" t="s">
        <v>45</v>
      </c>
      <c r="DM75" s="263"/>
      <c r="DN75" s="263"/>
      <c r="DO75" s="263"/>
      <c r="DP75" s="264"/>
      <c r="DQ75" s="265"/>
      <c r="DR75" s="266"/>
      <c r="DS75" s="266"/>
      <c r="DT75" s="266"/>
      <c r="DU75" s="266"/>
      <c r="DV75" s="266"/>
      <c r="DW75" s="266"/>
      <c r="DX75" s="266"/>
      <c r="DY75" s="266"/>
      <c r="DZ75" s="266"/>
      <c r="EA75" s="266"/>
      <c r="EB75" s="266"/>
      <c r="EC75" s="266"/>
      <c r="ED75" s="266"/>
      <c r="EE75" s="267"/>
      <c r="EF75" s="268"/>
      <c r="EG75" s="269"/>
      <c r="EH75" s="269"/>
      <c r="EI75" s="269"/>
      <c r="EJ75" s="269"/>
      <c r="EK75" s="269"/>
      <c r="EL75" s="270"/>
      <c r="EM75" s="661"/>
      <c r="EN75" s="662"/>
      <c r="EO75" s="662"/>
      <c r="EP75" s="662"/>
      <c r="EQ75" s="662"/>
      <c r="ER75" s="662"/>
      <c r="ES75" s="663"/>
      <c r="ET75" s="661"/>
      <c r="EU75" s="662"/>
      <c r="EV75" s="662"/>
      <c r="EW75" s="662"/>
      <c r="EX75" s="662"/>
      <c r="EY75" s="662"/>
      <c r="EZ75" s="663"/>
      <c r="FA75" s="268"/>
      <c r="FB75" s="269"/>
      <c r="FC75" s="269"/>
      <c r="FD75" s="269"/>
      <c r="FE75" s="269"/>
      <c r="FF75" s="269"/>
      <c r="FG75" s="270"/>
      <c r="FH75" s="268"/>
      <c r="FI75" s="269"/>
      <c r="FJ75" s="269"/>
      <c r="FK75" s="269"/>
      <c r="FL75" s="269"/>
      <c r="FM75" s="269"/>
      <c r="FN75" s="270"/>
      <c r="FO75" s="700"/>
      <c r="FP75" s="326"/>
      <c r="FQ75" s="464"/>
      <c r="FR75" s="464"/>
      <c r="FS75" s="464"/>
      <c r="FT75" s="464"/>
      <c r="FU75" s="464"/>
      <c r="FV75" s="464"/>
      <c r="FW75" s="464"/>
      <c r="FX75" s="464"/>
      <c r="FY75" s="465"/>
      <c r="FZ75" s="689" t="s">
        <v>80</v>
      </c>
      <c r="GA75" s="655"/>
      <c r="GB75" s="655"/>
      <c r="GC75" s="655"/>
      <c r="GD75" s="655"/>
      <c r="GE75" s="655"/>
      <c r="GF75" s="657"/>
      <c r="GG75" s="657"/>
      <c r="GH75" s="657"/>
      <c r="GI75" s="657"/>
      <c r="GJ75" s="657"/>
      <c r="GK75" s="657"/>
      <c r="GL75" s="657"/>
      <c r="GM75" s="657"/>
      <c r="GN75" s="657"/>
      <c r="GO75" s="657"/>
      <c r="GP75" s="657"/>
      <c r="GQ75" s="659" t="s">
        <v>45</v>
      </c>
      <c r="GR75" s="659"/>
      <c r="GS75" s="659"/>
      <c r="GT75" s="659"/>
      <c r="GU75" s="660"/>
      <c r="GV75" s="265"/>
      <c r="GW75" s="266"/>
      <c r="GX75" s="266"/>
      <c r="GY75" s="266"/>
      <c r="GZ75" s="266"/>
      <c r="HA75" s="266"/>
      <c r="HB75" s="266"/>
      <c r="HC75" s="266"/>
      <c r="HD75" s="266"/>
      <c r="HE75" s="266"/>
      <c r="HF75" s="266"/>
      <c r="HG75" s="266"/>
      <c r="HH75" s="266"/>
      <c r="HI75" s="266"/>
      <c r="HJ75" s="267"/>
      <c r="HK75" s="268"/>
      <c r="HL75" s="269"/>
      <c r="HM75" s="269"/>
      <c r="HN75" s="269"/>
      <c r="HO75" s="269"/>
      <c r="HP75" s="269"/>
      <c r="HQ75" s="270"/>
      <c r="HR75" s="661"/>
      <c r="HS75" s="662"/>
      <c r="HT75" s="662"/>
      <c r="HU75" s="662"/>
      <c r="HV75" s="662"/>
      <c r="HW75" s="662"/>
      <c r="HX75" s="663"/>
      <c r="HY75" s="661"/>
      <c r="HZ75" s="662"/>
      <c r="IA75" s="662"/>
      <c r="IB75" s="662"/>
      <c r="IC75" s="662"/>
      <c r="ID75" s="662"/>
      <c r="IE75" s="663"/>
      <c r="IF75" s="268"/>
      <c r="IG75" s="269"/>
      <c r="IH75" s="269"/>
      <c r="II75" s="269"/>
      <c r="IJ75" s="269"/>
      <c r="IK75" s="269"/>
      <c r="IL75" s="270"/>
      <c r="IM75" s="268"/>
      <c r="IN75" s="269"/>
      <c r="IO75" s="269"/>
      <c r="IP75" s="269"/>
      <c r="IQ75" s="269"/>
      <c r="IR75" s="269"/>
      <c r="IS75" s="270"/>
      <c r="IT75" s="697"/>
      <c r="IU75" s="698"/>
      <c r="IV75" s="698"/>
      <c r="IW75" s="698"/>
      <c r="IX75" s="698"/>
      <c r="IY75" s="698"/>
      <c r="IZ75" s="698"/>
      <c r="JA75" s="698"/>
      <c r="JB75" s="698"/>
      <c r="JC75" s="698"/>
      <c r="JD75" s="698"/>
      <c r="JE75" s="698"/>
      <c r="JF75" s="698"/>
      <c r="JG75" s="698"/>
      <c r="JH75" s="698"/>
      <c r="JI75" s="698"/>
      <c r="JJ75" s="698"/>
      <c r="JK75" s="698"/>
      <c r="JL75" s="698"/>
      <c r="JM75" s="698"/>
      <c r="JN75" s="698"/>
      <c r="JO75" s="698"/>
      <c r="JP75" s="698"/>
      <c r="JQ75" s="698"/>
      <c r="JR75" s="698"/>
      <c r="JS75" s="698"/>
      <c r="JT75" s="698"/>
      <c r="JU75" s="700"/>
      <c r="JV75" s="326"/>
      <c r="JW75" s="464"/>
      <c r="JX75" s="464"/>
      <c r="JY75" s="464"/>
      <c r="JZ75" s="464"/>
      <c r="KA75" s="464"/>
      <c r="KB75" s="464"/>
      <c r="KC75" s="464"/>
      <c r="KD75" s="464"/>
      <c r="KE75" s="465"/>
      <c r="KF75" s="654" t="s">
        <v>127</v>
      </c>
      <c r="KG75" s="655"/>
      <c r="KH75" s="655"/>
      <c r="KI75" s="655"/>
      <c r="KJ75" s="655"/>
      <c r="KK75" s="655"/>
      <c r="KL75" s="657"/>
      <c r="KM75" s="657"/>
      <c r="KN75" s="657"/>
      <c r="KO75" s="657"/>
      <c r="KP75" s="657"/>
      <c r="KQ75" s="657"/>
      <c r="KR75" s="657"/>
      <c r="KS75" s="657"/>
      <c r="KT75" s="657"/>
      <c r="KU75" s="657"/>
      <c r="KV75" s="657"/>
      <c r="KW75" s="659" t="s">
        <v>45</v>
      </c>
      <c r="KX75" s="659"/>
      <c r="KY75" s="659"/>
      <c r="KZ75" s="659"/>
      <c r="LA75" s="660"/>
      <c r="LB75" s="265"/>
      <c r="LC75" s="266"/>
      <c r="LD75" s="266"/>
      <c r="LE75" s="266"/>
      <c r="LF75" s="266"/>
      <c r="LG75" s="266"/>
      <c r="LH75" s="266"/>
      <c r="LI75" s="266"/>
      <c r="LJ75" s="266"/>
      <c r="LK75" s="266"/>
      <c r="LL75" s="266"/>
      <c r="LM75" s="266"/>
      <c r="LN75" s="266"/>
      <c r="LO75" s="266"/>
      <c r="LP75" s="267"/>
      <c r="LQ75" s="268"/>
      <c r="LR75" s="269"/>
      <c r="LS75" s="269"/>
      <c r="LT75" s="269"/>
      <c r="LU75" s="269"/>
      <c r="LV75" s="269"/>
      <c r="LW75" s="270"/>
      <c r="LX75" s="661"/>
      <c r="LY75" s="662"/>
      <c r="LZ75" s="662"/>
      <c r="MA75" s="662"/>
      <c r="MB75" s="662"/>
      <c r="MC75" s="662"/>
      <c r="MD75" s="663"/>
      <c r="ME75" s="661"/>
      <c r="MF75" s="662"/>
      <c r="MG75" s="662"/>
      <c r="MH75" s="662"/>
      <c r="MI75" s="662"/>
      <c r="MJ75" s="662"/>
      <c r="MK75" s="663"/>
      <c r="ML75" s="268"/>
      <c r="MM75" s="269"/>
      <c r="MN75" s="269"/>
      <c r="MO75" s="269"/>
      <c r="MP75" s="269"/>
      <c r="MQ75" s="269"/>
      <c r="MR75" s="270"/>
      <c r="MS75" s="268"/>
      <c r="MT75" s="269"/>
      <c r="MU75" s="269"/>
      <c r="MV75" s="269"/>
      <c r="MW75" s="269"/>
      <c r="MX75" s="269"/>
      <c r="MY75" s="270"/>
      <c r="MZ75" s="697"/>
      <c r="NA75" s="698"/>
      <c r="NB75" s="698"/>
      <c r="NC75" s="698"/>
      <c r="ND75" s="698"/>
      <c r="NE75" s="698"/>
      <c r="NF75" s="698"/>
      <c r="NG75" s="698"/>
      <c r="NH75" s="698"/>
      <c r="NI75" s="698"/>
      <c r="NJ75" s="698"/>
      <c r="NK75" s="698"/>
      <c r="NL75" s="698"/>
      <c r="NM75" s="698"/>
      <c r="NN75" s="698"/>
      <c r="NO75" s="698"/>
      <c r="NP75" s="698"/>
      <c r="NQ75" s="698"/>
      <c r="NR75" s="698"/>
      <c r="NS75" s="698"/>
      <c r="NT75" s="698"/>
      <c r="NU75" s="698"/>
      <c r="NV75" s="698"/>
      <c r="NW75" s="698"/>
      <c r="NX75" s="698"/>
      <c r="NY75" s="698"/>
      <c r="NZ75" s="698"/>
      <c r="OA75" s="700"/>
      <c r="OB75" s="326"/>
      <c r="OC75" s="464"/>
      <c r="OD75" s="464"/>
      <c r="OE75" s="464"/>
      <c r="OF75" s="464"/>
      <c r="OG75" s="464"/>
      <c r="OH75" s="464"/>
      <c r="OI75" s="464"/>
      <c r="OJ75" s="464"/>
      <c r="OK75" s="465"/>
      <c r="OL75" s="654" t="s">
        <v>132</v>
      </c>
      <c r="OM75" s="655"/>
      <c r="ON75" s="655"/>
      <c r="OO75" s="655"/>
      <c r="OP75" s="655"/>
      <c r="OQ75" s="655"/>
      <c r="OR75" s="657"/>
      <c r="OS75" s="657"/>
      <c r="OT75" s="657"/>
      <c r="OU75" s="657"/>
      <c r="OV75" s="657"/>
      <c r="OW75" s="657"/>
      <c r="OX75" s="657"/>
      <c r="OY75" s="657"/>
      <c r="OZ75" s="657"/>
      <c r="PA75" s="657"/>
      <c r="PB75" s="657"/>
      <c r="PC75" s="659" t="s">
        <v>45</v>
      </c>
      <c r="PD75" s="659"/>
      <c r="PE75" s="659"/>
      <c r="PF75" s="659"/>
      <c r="PG75" s="660"/>
      <c r="PH75" s="265"/>
      <c r="PI75" s="266"/>
      <c r="PJ75" s="266"/>
      <c r="PK75" s="266"/>
      <c r="PL75" s="266"/>
      <c r="PM75" s="266"/>
      <c r="PN75" s="266"/>
      <c r="PO75" s="266"/>
      <c r="PP75" s="266"/>
      <c r="PQ75" s="266"/>
      <c r="PR75" s="266"/>
      <c r="PS75" s="266"/>
      <c r="PT75" s="266"/>
      <c r="PU75" s="266"/>
      <c r="PV75" s="267"/>
      <c r="PW75" s="268"/>
      <c r="PX75" s="269"/>
      <c r="PY75" s="269"/>
      <c r="PZ75" s="269"/>
      <c r="QA75" s="269"/>
      <c r="QB75" s="269"/>
      <c r="QC75" s="270"/>
      <c r="QD75" s="661"/>
      <c r="QE75" s="662"/>
      <c r="QF75" s="662"/>
      <c r="QG75" s="662"/>
      <c r="QH75" s="662"/>
      <c r="QI75" s="662"/>
      <c r="QJ75" s="663"/>
      <c r="QK75" s="661"/>
      <c r="QL75" s="662"/>
      <c r="QM75" s="662"/>
      <c r="QN75" s="662"/>
      <c r="QO75" s="662"/>
      <c r="QP75" s="662"/>
      <c r="QQ75" s="663"/>
      <c r="QR75" s="268"/>
      <c r="QS75" s="269"/>
      <c r="QT75" s="269"/>
      <c r="QU75" s="269"/>
      <c r="QV75" s="269"/>
      <c r="QW75" s="269"/>
      <c r="QX75" s="270"/>
      <c r="QY75" s="268"/>
      <c r="QZ75" s="269"/>
      <c r="RA75" s="269"/>
      <c r="RB75" s="269"/>
      <c r="RC75" s="269"/>
      <c r="RD75" s="269"/>
      <c r="RE75" s="270"/>
      <c r="RF75" s="697"/>
      <c r="RG75" s="698"/>
      <c r="RH75" s="698"/>
      <c r="RI75" s="698"/>
      <c r="RJ75" s="698"/>
      <c r="RK75" s="698"/>
      <c r="RL75" s="698"/>
      <c r="RM75" s="698"/>
      <c r="RN75" s="698"/>
      <c r="RO75" s="698"/>
      <c r="RP75" s="698"/>
      <c r="RQ75" s="698"/>
      <c r="RR75" s="698"/>
      <c r="RS75" s="698"/>
      <c r="RT75" s="698"/>
      <c r="RU75" s="698"/>
      <c r="RV75" s="698"/>
      <c r="RW75" s="698"/>
      <c r="RX75" s="698"/>
      <c r="RY75" s="698"/>
      <c r="RZ75" s="698"/>
      <c r="SA75" s="698"/>
      <c r="SB75" s="698"/>
      <c r="SC75" s="698"/>
      <c r="SD75" s="698"/>
      <c r="SE75" s="698"/>
      <c r="SF75" s="698"/>
      <c r="SG75" s="700"/>
    </row>
    <row r="76" spans="2:501" ht="2.1" customHeight="1" x14ac:dyDescent="0.15">
      <c r="B76" s="1301"/>
      <c r="C76" s="1302"/>
      <c r="D76" s="1303"/>
      <c r="E76" s="214"/>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6"/>
      <c r="AG76" s="705"/>
      <c r="AH76" s="706"/>
      <c r="AI76" s="706"/>
      <c r="AJ76" s="706"/>
      <c r="AK76" s="706"/>
      <c r="AL76" s="706"/>
      <c r="AM76" s="706"/>
      <c r="AN76" s="706"/>
      <c r="AO76" s="706"/>
      <c r="AP76" s="706"/>
      <c r="AQ76" s="706"/>
      <c r="AR76" s="706"/>
      <c r="AS76" s="706"/>
      <c r="AT76" s="706"/>
      <c r="AU76" s="706"/>
      <c r="AV76" s="706"/>
      <c r="AW76" s="706"/>
      <c r="AX76" s="713"/>
      <c r="AY76" s="714"/>
      <c r="AZ76" s="714"/>
      <c r="BA76" s="714"/>
      <c r="BB76" s="715"/>
      <c r="BC76" s="718"/>
      <c r="BD76" s="706"/>
      <c r="BE76" s="706"/>
      <c r="BF76" s="706"/>
      <c r="BG76" s="706"/>
      <c r="BH76" s="706"/>
      <c r="BI76" s="706"/>
      <c r="BJ76" s="706"/>
      <c r="BK76" s="706"/>
      <c r="BL76" s="706"/>
      <c r="BM76" s="706"/>
      <c r="BN76" s="706"/>
      <c r="BO76" s="706"/>
      <c r="BP76" s="706"/>
      <c r="BQ76" s="706"/>
      <c r="BR76" s="706"/>
      <c r="BS76" s="706"/>
      <c r="BT76" s="713"/>
      <c r="BU76" s="714"/>
      <c r="BV76" s="714"/>
      <c r="BW76" s="714"/>
      <c r="BX76" s="715"/>
      <c r="BY76" s="721"/>
      <c r="BZ76" s="722"/>
      <c r="CA76" s="722"/>
      <c r="CB76" s="722"/>
      <c r="CC76" s="722"/>
      <c r="CD76" s="722"/>
      <c r="CE76" s="722"/>
      <c r="CF76" s="722"/>
      <c r="CG76" s="722"/>
      <c r="CH76" s="722"/>
      <c r="CI76" s="722"/>
      <c r="CJ76" s="722"/>
      <c r="CK76" s="722"/>
      <c r="CL76" s="722"/>
      <c r="CM76" s="722"/>
      <c r="CN76" s="722"/>
      <c r="CO76" s="722"/>
      <c r="CP76" s="713"/>
      <c r="CQ76" s="714"/>
      <c r="CR76" s="714"/>
      <c r="CS76" s="714"/>
      <c r="CT76" s="715"/>
      <c r="CU76" s="222"/>
      <c r="CV76" s="223"/>
      <c r="CW76" s="223"/>
      <c r="CX76" s="223"/>
      <c r="CY76" s="223"/>
      <c r="CZ76" s="223"/>
      <c r="DA76" s="657"/>
      <c r="DB76" s="657"/>
      <c r="DC76" s="657"/>
      <c r="DD76" s="657"/>
      <c r="DE76" s="657"/>
      <c r="DF76" s="657"/>
      <c r="DG76" s="657"/>
      <c r="DH76" s="657"/>
      <c r="DI76" s="657"/>
      <c r="DJ76" s="657"/>
      <c r="DK76" s="657"/>
      <c r="DL76" s="228"/>
      <c r="DM76" s="228"/>
      <c r="DN76" s="228"/>
      <c r="DO76" s="228"/>
      <c r="DP76" s="229"/>
      <c r="DQ76" s="233"/>
      <c r="DR76" s="234"/>
      <c r="DS76" s="234"/>
      <c r="DT76" s="234"/>
      <c r="DU76" s="234"/>
      <c r="DV76" s="234"/>
      <c r="DW76" s="234"/>
      <c r="DX76" s="234"/>
      <c r="DY76" s="234"/>
      <c r="DZ76" s="234"/>
      <c r="EA76" s="234"/>
      <c r="EB76" s="234"/>
      <c r="EC76" s="234"/>
      <c r="ED76" s="234"/>
      <c r="EE76" s="235"/>
      <c r="EF76" s="239"/>
      <c r="EG76" s="240"/>
      <c r="EH76" s="240"/>
      <c r="EI76" s="240"/>
      <c r="EJ76" s="240"/>
      <c r="EK76" s="240"/>
      <c r="EL76" s="241"/>
      <c r="EM76" s="661"/>
      <c r="EN76" s="662"/>
      <c r="EO76" s="662"/>
      <c r="EP76" s="662"/>
      <c r="EQ76" s="662"/>
      <c r="ER76" s="662"/>
      <c r="ES76" s="663"/>
      <c r="ET76" s="661"/>
      <c r="EU76" s="662"/>
      <c r="EV76" s="662"/>
      <c r="EW76" s="662"/>
      <c r="EX76" s="662"/>
      <c r="EY76" s="662"/>
      <c r="EZ76" s="663"/>
      <c r="FA76" s="239"/>
      <c r="FB76" s="240"/>
      <c r="FC76" s="240"/>
      <c r="FD76" s="240"/>
      <c r="FE76" s="240"/>
      <c r="FF76" s="240"/>
      <c r="FG76" s="241"/>
      <c r="FH76" s="239"/>
      <c r="FI76" s="240"/>
      <c r="FJ76" s="240"/>
      <c r="FK76" s="240"/>
      <c r="FL76" s="240"/>
      <c r="FM76" s="240"/>
      <c r="FN76" s="241"/>
      <c r="FO76" s="700"/>
      <c r="FP76" s="326"/>
      <c r="FQ76" s="464"/>
      <c r="FR76" s="464"/>
      <c r="FS76" s="464"/>
      <c r="FT76" s="464"/>
      <c r="FU76" s="464"/>
      <c r="FV76" s="464"/>
      <c r="FW76" s="464"/>
      <c r="FX76" s="464"/>
      <c r="FY76" s="465"/>
      <c r="FZ76" s="701"/>
      <c r="GA76" s="686"/>
      <c r="GB76" s="686"/>
      <c r="GC76" s="686"/>
      <c r="GD76" s="686"/>
      <c r="GE76" s="686"/>
      <c r="GF76" s="657"/>
      <c r="GG76" s="657"/>
      <c r="GH76" s="657"/>
      <c r="GI76" s="657"/>
      <c r="GJ76" s="657"/>
      <c r="GK76" s="657"/>
      <c r="GL76" s="657"/>
      <c r="GM76" s="657"/>
      <c r="GN76" s="657"/>
      <c r="GO76" s="657"/>
      <c r="GP76" s="657"/>
      <c r="GQ76" s="687"/>
      <c r="GR76" s="687"/>
      <c r="GS76" s="687"/>
      <c r="GT76" s="687"/>
      <c r="GU76" s="688"/>
      <c r="GV76" s="233"/>
      <c r="GW76" s="234"/>
      <c r="GX76" s="234"/>
      <c r="GY76" s="234"/>
      <c r="GZ76" s="234"/>
      <c r="HA76" s="234"/>
      <c r="HB76" s="234"/>
      <c r="HC76" s="234"/>
      <c r="HD76" s="234"/>
      <c r="HE76" s="234"/>
      <c r="HF76" s="234"/>
      <c r="HG76" s="234"/>
      <c r="HH76" s="234"/>
      <c r="HI76" s="234"/>
      <c r="HJ76" s="235"/>
      <c r="HK76" s="239"/>
      <c r="HL76" s="240"/>
      <c r="HM76" s="240"/>
      <c r="HN76" s="240"/>
      <c r="HO76" s="240"/>
      <c r="HP76" s="240"/>
      <c r="HQ76" s="241"/>
      <c r="HR76" s="661"/>
      <c r="HS76" s="662"/>
      <c r="HT76" s="662"/>
      <c r="HU76" s="662"/>
      <c r="HV76" s="662"/>
      <c r="HW76" s="662"/>
      <c r="HX76" s="663"/>
      <c r="HY76" s="661"/>
      <c r="HZ76" s="662"/>
      <c r="IA76" s="662"/>
      <c r="IB76" s="662"/>
      <c r="IC76" s="662"/>
      <c r="ID76" s="662"/>
      <c r="IE76" s="663"/>
      <c r="IF76" s="239"/>
      <c r="IG76" s="240"/>
      <c r="IH76" s="240"/>
      <c r="II76" s="240"/>
      <c r="IJ76" s="240"/>
      <c r="IK76" s="240"/>
      <c r="IL76" s="241"/>
      <c r="IM76" s="239"/>
      <c r="IN76" s="240"/>
      <c r="IO76" s="240"/>
      <c r="IP76" s="240"/>
      <c r="IQ76" s="240"/>
      <c r="IR76" s="240"/>
      <c r="IS76" s="241"/>
      <c r="IT76" s="697"/>
      <c r="IU76" s="698"/>
      <c r="IV76" s="698"/>
      <c r="IW76" s="698"/>
      <c r="IX76" s="698"/>
      <c r="IY76" s="698"/>
      <c r="IZ76" s="698"/>
      <c r="JA76" s="698"/>
      <c r="JB76" s="698"/>
      <c r="JC76" s="698"/>
      <c r="JD76" s="698"/>
      <c r="JE76" s="698"/>
      <c r="JF76" s="698"/>
      <c r="JG76" s="698"/>
      <c r="JH76" s="698"/>
      <c r="JI76" s="698"/>
      <c r="JJ76" s="698"/>
      <c r="JK76" s="698"/>
      <c r="JL76" s="698"/>
      <c r="JM76" s="698"/>
      <c r="JN76" s="698"/>
      <c r="JO76" s="698"/>
      <c r="JP76" s="698"/>
      <c r="JQ76" s="698"/>
      <c r="JR76" s="698"/>
      <c r="JS76" s="698"/>
      <c r="JT76" s="698"/>
      <c r="JU76" s="700"/>
      <c r="JV76" s="326"/>
      <c r="JW76" s="464"/>
      <c r="JX76" s="464"/>
      <c r="JY76" s="464"/>
      <c r="JZ76" s="464"/>
      <c r="KA76" s="464"/>
      <c r="KB76" s="464"/>
      <c r="KC76" s="464"/>
      <c r="KD76" s="464"/>
      <c r="KE76" s="465"/>
      <c r="KF76" s="686"/>
      <c r="KG76" s="686"/>
      <c r="KH76" s="686"/>
      <c r="KI76" s="686"/>
      <c r="KJ76" s="686"/>
      <c r="KK76" s="686"/>
      <c r="KL76" s="657"/>
      <c r="KM76" s="657"/>
      <c r="KN76" s="657"/>
      <c r="KO76" s="657"/>
      <c r="KP76" s="657"/>
      <c r="KQ76" s="657"/>
      <c r="KR76" s="657"/>
      <c r="KS76" s="657"/>
      <c r="KT76" s="657"/>
      <c r="KU76" s="657"/>
      <c r="KV76" s="657"/>
      <c r="KW76" s="687"/>
      <c r="KX76" s="687"/>
      <c r="KY76" s="687"/>
      <c r="KZ76" s="687"/>
      <c r="LA76" s="688"/>
      <c r="LB76" s="233"/>
      <c r="LC76" s="234"/>
      <c r="LD76" s="234"/>
      <c r="LE76" s="234"/>
      <c r="LF76" s="234"/>
      <c r="LG76" s="234"/>
      <c r="LH76" s="234"/>
      <c r="LI76" s="234"/>
      <c r="LJ76" s="234"/>
      <c r="LK76" s="234"/>
      <c r="LL76" s="234"/>
      <c r="LM76" s="234"/>
      <c r="LN76" s="234"/>
      <c r="LO76" s="234"/>
      <c r="LP76" s="235"/>
      <c r="LQ76" s="239"/>
      <c r="LR76" s="240"/>
      <c r="LS76" s="240"/>
      <c r="LT76" s="240"/>
      <c r="LU76" s="240"/>
      <c r="LV76" s="240"/>
      <c r="LW76" s="241"/>
      <c r="LX76" s="661"/>
      <c r="LY76" s="662"/>
      <c r="LZ76" s="662"/>
      <c r="MA76" s="662"/>
      <c r="MB76" s="662"/>
      <c r="MC76" s="662"/>
      <c r="MD76" s="663"/>
      <c r="ME76" s="661"/>
      <c r="MF76" s="662"/>
      <c r="MG76" s="662"/>
      <c r="MH76" s="662"/>
      <c r="MI76" s="662"/>
      <c r="MJ76" s="662"/>
      <c r="MK76" s="663"/>
      <c r="ML76" s="239"/>
      <c r="MM76" s="240"/>
      <c r="MN76" s="240"/>
      <c r="MO76" s="240"/>
      <c r="MP76" s="240"/>
      <c r="MQ76" s="240"/>
      <c r="MR76" s="241"/>
      <c r="MS76" s="239"/>
      <c r="MT76" s="240"/>
      <c r="MU76" s="240"/>
      <c r="MV76" s="240"/>
      <c r="MW76" s="240"/>
      <c r="MX76" s="240"/>
      <c r="MY76" s="241"/>
      <c r="MZ76" s="697"/>
      <c r="NA76" s="698"/>
      <c r="NB76" s="698"/>
      <c r="NC76" s="698"/>
      <c r="ND76" s="698"/>
      <c r="NE76" s="698"/>
      <c r="NF76" s="698"/>
      <c r="NG76" s="698"/>
      <c r="NH76" s="698"/>
      <c r="NI76" s="698"/>
      <c r="NJ76" s="698"/>
      <c r="NK76" s="698"/>
      <c r="NL76" s="698"/>
      <c r="NM76" s="698"/>
      <c r="NN76" s="698"/>
      <c r="NO76" s="698"/>
      <c r="NP76" s="698"/>
      <c r="NQ76" s="698"/>
      <c r="NR76" s="698"/>
      <c r="NS76" s="698"/>
      <c r="NT76" s="698"/>
      <c r="NU76" s="698"/>
      <c r="NV76" s="698"/>
      <c r="NW76" s="698"/>
      <c r="NX76" s="698"/>
      <c r="NY76" s="698"/>
      <c r="NZ76" s="698"/>
      <c r="OA76" s="700"/>
      <c r="OB76" s="326"/>
      <c r="OC76" s="464"/>
      <c r="OD76" s="464"/>
      <c r="OE76" s="464"/>
      <c r="OF76" s="464"/>
      <c r="OG76" s="464"/>
      <c r="OH76" s="464"/>
      <c r="OI76" s="464"/>
      <c r="OJ76" s="464"/>
      <c r="OK76" s="465"/>
      <c r="OL76" s="686"/>
      <c r="OM76" s="686"/>
      <c r="ON76" s="686"/>
      <c r="OO76" s="686"/>
      <c r="OP76" s="686"/>
      <c r="OQ76" s="686"/>
      <c r="OR76" s="657"/>
      <c r="OS76" s="657"/>
      <c r="OT76" s="657"/>
      <c r="OU76" s="657"/>
      <c r="OV76" s="657"/>
      <c r="OW76" s="657"/>
      <c r="OX76" s="657"/>
      <c r="OY76" s="657"/>
      <c r="OZ76" s="657"/>
      <c r="PA76" s="657"/>
      <c r="PB76" s="657"/>
      <c r="PC76" s="687"/>
      <c r="PD76" s="687"/>
      <c r="PE76" s="687"/>
      <c r="PF76" s="687"/>
      <c r="PG76" s="688"/>
      <c r="PH76" s="233"/>
      <c r="PI76" s="234"/>
      <c r="PJ76" s="234"/>
      <c r="PK76" s="234"/>
      <c r="PL76" s="234"/>
      <c r="PM76" s="234"/>
      <c r="PN76" s="234"/>
      <c r="PO76" s="234"/>
      <c r="PP76" s="234"/>
      <c r="PQ76" s="234"/>
      <c r="PR76" s="234"/>
      <c r="PS76" s="234"/>
      <c r="PT76" s="234"/>
      <c r="PU76" s="234"/>
      <c r="PV76" s="235"/>
      <c r="PW76" s="239"/>
      <c r="PX76" s="240"/>
      <c r="PY76" s="240"/>
      <c r="PZ76" s="240"/>
      <c r="QA76" s="240"/>
      <c r="QB76" s="240"/>
      <c r="QC76" s="241"/>
      <c r="QD76" s="661"/>
      <c r="QE76" s="662"/>
      <c r="QF76" s="662"/>
      <c r="QG76" s="662"/>
      <c r="QH76" s="662"/>
      <c r="QI76" s="662"/>
      <c r="QJ76" s="663"/>
      <c r="QK76" s="661"/>
      <c r="QL76" s="662"/>
      <c r="QM76" s="662"/>
      <c r="QN76" s="662"/>
      <c r="QO76" s="662"/>
      <c r="QP76" s="662"/>
      <c r="QQ76" s="663"/>
      <c r="QR76" s="239"/>
      <c r="QS76" s="240"/>
      <c r="QT76" s="240"/>
      <c r="QU76" s="240"/>
      <c r="QV76" s="240"/>
      <c r="QW76" s="240"/>
      <c r="QX76" s="241"/>
      <c r="QY76" s="239"/>
      <c r="QZ76" s="240"/>
      <c r="RA76" s="240"/>
      <c r="RB76" s="240"/>
      <c r="RC76" s="240"/>
      <c r="RD76" s="240"/>
      <c r="RE76" s="241"/>
      <c r="RF76" s="697"/>
      <c r="RG76" s="698"/>
      <c r="RH76" s="698"/>
      <c r="RI76" s="698"/>
      <c r="RJ76" s="698"/>
      <c r="RK76" s="698"/>
      <c r="RL76" s="698"/>
      <c r="RM76" s="698"/>
      <c r="RN76" s="698"/>
      <c r="RO76" s="698"/>
      <c r="RP76" s="698"/>
      <c r="RQ76" s="698"/>
      <c r="RR76" s="698"/>
      <c r="RS76" s="698"/>
      <c r="RT76" s="698"/>
      <c r="RU76" s="698"/>
      <c r="RV76" s="698"/>
      <c r="RW76" s="698"/>
      <c r="RX76" s="698"/>
      <c r="RY76" s="698"/>
      <c r="RZ76" s="698"/>
      <c r="SA76" s="698"/>
      <c r="SB76" s="698"/>
      <c r="SC76" s="698"/>
      <c r="SD76" s="698"/>
      <c r="SE76" s="698"/>
      <c r="SF76" s="698"/>
      <c r="SG76" s="700"/>
    </row>
    <row r="77" spans="2:501" ht="12" customHeight="1" x14ac:dyDescent="0.15">
      <c r="B77" s="1301"/>
      <c r="C77" s="1302"/>
      <c r="D77" s="1303"/>
      <c r="E77" s="214"/>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6"/>
      <c r="AG77" s="707"/>
      <c r="AH77" s="706"/>
      <c r="AI77" s="706"/>
      <c r="AJ77" s="706"/>
      <c r="AK77" s="706"/>
      <c r="AL77" s="706"/>
      <c r="AM77" s="706"/>
      <c r="AN77" s="706"/>
      <c r="AO77" s="706"/>
      <c r="AP77" s="706"/>
      <c r="AQ77" s="706"/>
      <c r="AR77" s="706"/>
      <c r="AS77" s="706"/>
      <c r="AT77" s="706"/>
      <c r="AU77" s="706"/>
      <c r="AV77" s="706"/>
      <c r="AW77" s="706"/>
      <c r="AX77" s="714"/>
      <c r="AY77" s="714"/>
      <c r="AZ77" s="714"/>
      <c r="BA77" s="714"/>
      <c r="BB77" s="715"/>
      <c r="BC77" s="719"/>
      <c r="BD77" s="706"/>
      <c r="BE77" s="706"/>
      <c r="BF77" s="706"/>
      <c r="BG77" s="706"/>
      <c r="BH77" s="706"/>
      <c r="BI77" s="706"/>
      <c r="BJ77" s="706"/>
      <c r="BK77" s="706"/>
      <c r="BL77" s="706"/>
      <c r="BM77" s="706"/>
      <c r="BN77" s="706"/>
      <c r="BO77" s="706"/>
      <c r="BP77" s="706"/>
      <c r="BQ77" s="706"/>
      <c r="BR77" s="706"/>
      <c r="BS77" s="706"/>
      <c r="BT77" s="714"/>
      <c r="BU77" s="714"/>
      <c r="BV77" s="714"/>
      <c r="BW77" s="714"/>
      <c r="BX77" s="715"/>
      <c r="BY77" s="723"/>
      <c r="BZ77" s="722"/>
      <c r="CA77" s="722"/>
      <c r="CB77" s="722"/>
      <c r="CC77" s="722"/>
      <c r="CD77" s="722"/>
      <c r="CE77" s="722"/>
      <c r="CF77" s="722"/>
      <c r="CG77" s="722"/>
      <c r="CH77" s="722"/>
      <c r="CI77" s="722"/>
      <c r="CJ77" s="722"/>
      <c r="CK77" s="722"/>
      <c r="CL77" s="722"/>
      <c r="CM77" s="722"/>
      <c r="CN77" s="722"/>
      <c r="CO77" s="722"/>
      <c r="CP77" s="714"/>
      <c r="CQ77" s="714"/>
      <c r="CR77" s="714"/>
      <c r="CS77" s="714"/>
      <c r="CT77" s="715"/>
      <c r="CU77" s="259" t="s">
        <v>39</v>
      </c>
      <c r="CV77" s="260"/>
      <c r="CW77" s="260"/>
      <c r="CX77" s="260"/>
      <c r="CY77" s="260"/>
      <c r="CZ77" s="260"/>
      <c r="DA77" s="657"/>
      <c r="DB77" s="657"/>
      <c r="DC77" s="657"/>
      <c r="DD77" s="657"/>
      <c r="DE77" s="657"/>
      <c r="DF77" s="657"/>
      <c r="DG77" s="657"/>
      <c r="DH77" s="657"/>
      <c r="DI77" s="657"/>
      <c r="DJ77" s="657"/>
      <c r="DK77" s="657"/>
      <c r="DL77" s="263" t="s">
        <v>45</v>
      </c>
      <c r="DM77" s="263"/>
      <c r="DN77" s="263"/>
      <c r="DO77" s="263"/>
      <c r="DP77" s="264"/>
      <c r="DQ77" s="265"/>
      <c r="DR77" s="266"/>
      <c r="DS77" s="266"/>
      <c r="DT77" s="266"/>
      <c r="DU77" s="266"/>
      <c r="DV77" s="266"/>
      <c r="DW77" s="266"/>
      <c r="DX77" s="266"/>
      <c r="DY77" s="266"/>
      <c r="DZ77" s="266"/>
      <c r="EA77" s="266"/>
      <c r="EB77" s="266"/>
      <c r="EC77" s="266"/>
      <c r="ED77" s="266"/>
      <c r="EE77" s="267"/>
      <c r="EF77" s="268"/>
      <c r="EG77" s="269"/>
      <c r="EH77" s="269"/>
      <c r="EI77" s="269"/>
      <c r="EJ77" s="269"/>
      <c r="EK77" s="269"/>
      <c r="EL77" s="270"/>
      <c r="EM77" s="661"/>
      <c r="EN77" s="662"/>
      <c r="EO77" s="662"/>
      <c r="EP77" s="662"/>
      <c r="EQ77" s="662"/>
      <c r="ER77" s="662"/>
      <c r="ES77" s="663"/>
      <c r="ET77" s="661"/>
      <c r="EU77" s="662"/>
      <c r="EV77" s="662"/>
      <c r="EW77" s="662"/>
      <c r="EX77" s="662"/>
      <c r="EY77" s="662"/>
      <c r="EZ77" s="663"/>
      <c r="FA77" s="268"/>
      <c r="FB77" s="269"/>
      <c r="FC77" s="269"/>
      <c r="FD77" s="269"/>
      <c r="FE77" s="269"/>
      <c r="FF77" s="269"/>
      <c r="FG77" s="270"/>
      <c r="FH77" s="268"/>
      <c r="FI77" s="269"/>
      <c r="FJ77" s="269"/>
      <c r="FK77" s="269"/>
      <c r="FL77" s="269"/>
      <c r="FM77" s="269"/>
      <c r="FN77" s="270"/>
      <c r="FO77" s="700"/>
      <c r="FP77" s="326"/>
      <c r="FQ77" s="464"/>
      <c r="FR77" s="464"/>
      <c r="FS77" s="464"/>
      <c r="FT77" s="464"/>
      <c r="FU77" s="464"/>
      <c r="FV77" s="464"/>
      <c r="FW77" s="464"/>
      <c r="FX77" s="464"/>
      <c r="FY77" s="465"/>
      <c r="FZ77" s="689" t="s">
        <v>81</v>
      </c>
      <c r="GA77" s="655"/>
      <c r="GB77" s="655"/>
      <c r="GC77" s="655"/>
      <c r="GD77" s="655"/>
      <c r="GE77" s="655"/>
      <c r="GF77" s="657"/>
      <c r="GG77" s="657"/>
      <c r="GH77" s="657"/>
      <c r="GI77" s="657"/>
      <c r="GJ77" s="657"/>
      <c r="GK77" s="657"/>
      <c r="GL77" s="657"/>
      <c r="GM77" s="657"/>
      <c r="GN77" s="657"/>
      <c r="GO77" s="657"/>
      <c r="GP77" s="657"/>
      <c r="GQ77" s="659" t="s">
        <v>45</v>
      </c>
      <c r="GR77" s="659"/>
      <c r="GS77" s="659"/>
      <c r="GT77" s="659"/>
      <c r="GU77" s="660"/>
      <c r="GV77" s="265"/>
      <c r="GW77" s="266"/>
      <c r="GX77" s="266"/>
      <c r="GY77" s="266"/>
      <c r="GZ77" s="266"/>
      <c r="HA77" s="266"/>
      <c r="HB77" s="266"/>
      <c r="HC77" s="266"/>
      <c r="HD77" s="266"/>
      <c r="HE77" s="266"/>
      <c r="HF77" s="266"/>
      <c r="HG77" s="266"/>
      <c r="HH77" s="266"/>
      <c r="HI77" s="266"/>
      <c r="HJ77" s="267"/>
      <c r="HK77" s="268"/>
      <c r="HL77" s="269"/>
      <c r="HM77" s="269"/>
      <c r="HN77" s="269"/>
      <c r="HO77" s="269"/>
      <c r="HP77" s="269"/>
      <c r="HQ77" s="270"/>
      <c r="HR77" s="661"/>
      <c r="HS77" s="662"/>
      <c r="HT77" s="662"/>
      <c r="HU77" s="662"/>
      <c r="HV77" s="662"/>
      <c r="HW77" s="662"/>
      <c r="HX77" s="663"/>
      <c r="HY77" s="661"/>
      <c r="HZ77" s="662"/>
      <c r="IA77" s="662"/>
      <c r="IB77" s="662"/>
      <c r="IC77" s="662"/>
      <c r="ID77" s="662"/>
      <c r="IE77" s="663"/>
      <c r="IF77" s="268"/>
      <c r="IG77" s="269"/>
      <c r="IH77" s="269"/>
      <c r="II77" s="269"/>
      <c r="IJ77" s="269"/>
      <c r="IK77" s="269"/>
      <c r="IL77" s="270"/>
      <c r="IM77" s="268"/>
      <c r="IN77" s="269"/>
      <c r="IO77" s="269"/>
      <c r="IP77" s="269"/>
      <c r="IQ77" s="269"/>
      <c r="IR77" s="269"/>
      <c r="IS77" s="270"/>
      <c r="IT77" s="697"/>
      <c r="IU77" s="698"/>
      <c r="IV77" s="698"/>
      <c r="IW77" s="698"/>
      <c r="IX77" s="698"/>
      <c r="IY77" s="698"/>
      <c r="IZ77" s="698"/>
      <c r="JA77" s="698"/>
      <c r="JB77" s="698"/>
      <c r="JC77" s="698"/>
      <c r="JD77" s="698"/>
      <c r="JE77" s="698"/>
      <c r="JF77" s="698"/>
      <c r="JG77" s="698"/>
      <c r="JH77" s="698"/>
      <c r="JI77" s="698"/>
      <c r="JJ77" s="698"/>
      <c r="JK77" s="698"/>
      <c r="JL77" s="698"/>
      <c r="JM77" s="698"/>
      <c r="JN77" s="698"/>
      <c r="JO77" s="698"/>
      <c r="JP77" s="698"/>
      <c r="JQ77" s="698"/>
      <c r="JR77" s="698"/>
      <c r="JS77" s="698"/>
      <c r="JT77" s="698"/>
      <c r="JU77" s="700"/>
      <c r="JV77" s="326"/>
      <c r="JW77" s="464"/>
      <c r="JX77" s="464"/>
      <c r="JY77" s="464"/>
      <c r="JZ77" s="464"/>
      <c r="KA77" s="464"/>
      <c r="KB77" s="464"/>
      <c r="KC77" s="464"/>
      <c r="KD77" s="464"/>
      <c r="KE77" s="465"/>
      <c r="KF77" s="654" t="s">
        <v>128</v>
      </c>
      <c r="KG77" s="655"/>
      <c r="KH77" s="655"/>
      <c r="KI77" s="655"/>
      <c r="KJ77" s="655"/>
      <c r="KK77" s="655"/>
      <c r="KL77" s="657"/>
      <c r="KM77" s="657"/>
      <c r="KN77" s="657"/>
      <c r="KO77" s="657"/>
      <c r="KP77" s="657"/>
      <c r="KQ77" s="657"/>
      <c r="KR77" s="657"/>
      <c r="KS77" s="657"/>
      <c r="KT77" s="657"/>
      <c r="KU77" s="657"/>
      <c r="KV77" s="657"/>
      <c r="KW77" s="659" t="s">
        <v>45</v>
      </c>
      <c r="KX77" s="659"/>
      <c r="KY77" s="659"/>
      <c r="KZ77" s="659"/>
      <c r="LA77" s="660"/>
      <c r="LB77" s="265"/>
      <c r="LC77" s="266"/>
      <c r="LD77" s="266"/>
      <c r="LE77" s="266"/>
      <c r="LF77" s="266"/>
      <c r="LG77" s="266"/>
      <c r="LH77" s="266"/>
      <c r="LI77" s="266"/>
      <c r="LJ77" s="266"/>
      <c r="LK77" s="266"/>
      <c r="LL77" s="266"/>
      <c r="LM77" s="266"/>
      <c r="LN77" s="266"/>
      <c r="LO77" s="266"/>
      <c r="LP77" s="267"/>
      <c r="LQ77" s="268"/>
      <c r="LR77" s="269"/>
      <c r="LS77" s="269"/>
      <c r="LT77" s="269"/>
      <c r="LU77" s="269"/>
      <c r="LV77" s="269"/>
      <c r="LW77" s="270"/>
      <c r="LX77" s="661"/>
      <c r="LY77" s="662"/>
      <c r="LZ77" s="662"/>
      <c r="MA77" s="662"/>
      <c r="MB77" s="662"/>
      <c r="MC77" s="662"/>
      <c r="MD77" s="663"/>
      <c r="ME77" s="661"/>
      <c r="MF77" s="662"/>
      <c r="MG77" s="662"/>
      <c r="MH77" s="662"/>
      <c r="MI77" s="662"/>
      <c r="MJ77" s="662"/>
      <c r="MK77" s="663"/>
      <c r="ML77" s="268"/>
      <c r="MM77" s="269"/>
      <c r="MN77" s="269"/>
      <c r="MO77" s="269"/>
      <c r="MP77" s="269"/>
      <c r="MQ77" s="269"/>
      <c r="MR77" s="270"/>
      <c r="MS77" s="268"/>
      <c r="MT77" s="269"/>
      <c r="MU77" s="269"/>
      <c r="MV77" s="269"/>
      <c r="MW77" s="269"/>
      <c r="MX77" s="269"/>
      <c r="MY77" s="270"/>
      <c r="MZ77" s="697"/>
      <c r="NA77" s="698"/>
      <c r="NB77" s="698"/>
      <c r="NC77" s="698"/>
      <c r="ND77" s="698"/>
      <c r="NE77" s="698"/>
      <c r="NF77" s="698"/>
      <c r="NG77" s="698"/>
      <c r="NH77" s="698"/>
      <c r="NI77" s="698"/>
      <c r="NJ77" s="698"/>
      <c r="NK77" s="698"/>
      <c r="NL77" s="698"/>
      <c r="NM77" s="698"/>
      <c r="NN77" s="698"/>
      <c r="NO77" s="698"/>
      <c r="NP77" s="698"/>
      <c r="NQ77" s="698"/>
      <c r="NR77" s="698"/>
      <c r="NS77" s="698"/>
      <c r="NT77" s="698"/>
      <c r="NU77" s="698"/>
      <c r="NV77" s="698"/>
      <c r="NW77" s="698"/>
      <c r="NX77" s="698"/>
      <c r="NY77" s="698"/>
      <c r="NZ77" s="698"/>
      <c r="OA77" s="700"/>
      <c r="OB77" s="326"/>
      <c r="OC77" s="464"/>
      <c r="OD77" s="464"/>
      <c r="OE77" s="464"/>
      <c r="OF77" s="464"/>
      <c r="OG77" s="464"/>
      <c r="OH77" s="464"/>
      <c r="OI77" s="464"/>
      <c r="OJ77" s="464"/>
      <c r="OK77" s="465"/>
      <c r="OL77" s="654" t="s">
        <v>133</v>
      </c>
      <c r="OM77" s="655"/>
      <c r="ON77" s="655"/>
      <c r="OO77" s="655"/>
      <c r="OP77" s="655"/>
      <c r="OQ77" s="655"/>
      <c r="OR77" s="657"/>
      <c r="OS77" s="657"/>
      <c r="OT77" s="657"/>
      <c r="OU77" s="657"/>
      <c r="OV77" s="657"/>
      <c r="OW77" s="657"/>
      <c r="OX77" s="657"/>
      <c r="OY77" s="657"/>
      <c r="OZ77" s="657"/>
      <c r="PA77" s="657"/>
      <c r="PB77" s="657"/>
      <c r="PC77" s="659" t="s">
        <v>45</v>
      </c>
      <c r="PD77" s="659"/>
      <c r="PE77" s="659"/>
      <c r="PF77" s="659"/>
      <c r="PG77" s="660"/>
      <c r="PH77" s="265"/>
      <c r="PI77" s="266"/>
      <c r="PJ77" s="266"/>
      <c r="PK77" s="266"/>
      <c r="PL77" s="266"/>
      <c r="PM77" s="266"/>
      <c r="PN77" s="266"/>
      <c r="PO77" s="266"/>
      <c r="PP77" s="266"/>
      <c r="PQ77" s="266"/>
      <c r="PR77" s="266"/>
      <c r="PS77" s="266"/>
      <c r="PT77" s="266"/>
      <c r="PU77" s="266"/>
      <c r="PV77" s="267"/>
      <c r="PW77" s="268"/>
      <c r="PX77" s="269"/>
      <c r="PY77" s="269"/>
      <c r="PZ77" s="269"/>
      <c r="QA77" s="269"/>
      <c r="QB77" s="269"/>
      <c r="QC77" s="270"/>
      <c r="QD77" s="661"/>
      <c r="QE77" s="662"/>
      <c r="QF77" s="662"/>
      <c r="QG77" s="662"/>
      <c r="QH77" s="662"/>
      <c r="QI77" s="662"/>
      <c r="QJ77" s="663"/>
      <c r="QK77" s="661"/>
      <c r="QL77" s="662"/>
      <c r="QM77" s="662"/>
      <c r="QN77" s="662"/>
      <c r="QO77" s="662"/>
      <c r="QP77" s="662"/>
      <c r="QQ77" s="663"/>
      <c r="QR77" s="268"/>
      <c r="QS77" s="269"/>
      <c r="QT77" s="269"/>
      <c r="QU77" s="269"/>
      <c r="QV77" s="269"/>
      <c r="QW77" s="269"/>
      <c r="QX77" s="270"/>
      <c r="QY77" s="268"/>
      <c r="QZ77" s="269"/>
      <c r="RA77" s="269"/>
      <c r="RB77" s="269"/>
      <c r="RC77" s="269"/>
      <c r="RD77" s="269"/>
      <c r="RE77" s="270"/>
      <c r="RF77" s="697"/>
      <c r="RG77" s="698"/>
      <c r="RH77" s="698"/>
      <c r="RI77" s="698"/>
      <c r="RJ77" s="698"/>
      <c r="RK77" s="698"/>
      <c r="RL77" s="698"/>
      <c r="RM77" s="698"/>
      <c r="RN77" s="698"/>
      <c r="RO77" s="698"/>
      <c r="RP77" s="698"/>
      <c r="RQ77" s="698"/>
      <c r="RR77" s="698"/>
      <c r="RS77" s="698"/>
      <c r="RT77" s="698"/>
      <c r="RU77" s="698"/>
      <c r="RV77" s="698"/>
      <c r="RW77" s="698"/>
      <c r="RX77" s="698"/>
      <c r="RY77" s="698"/>
      <c r="RZ77" s="698"/>
      <c r="SA77" s="698"/>
      <c r="SB77" s="698"/>
      <c r="SC77" s="698"/>
      <c r="SD77" s="698"/>
      <c r="SE77" s="698"/>
      <c r="SF77" s="698"/>
      <c r="SG77" s="700"/>
    </row>
    <row r="78" spans="2:501" ht="2.1" customHeight="1" x14ac:dyDescent="0.15">
      <c r="B78" s="1301"/>
      <c r="C78" s="1302"/>
      <c r="D78" s="1303"/>
      <c r="E78" s="217"/>
      <c r="F78" s="218"/>
      <c r="G78" s="218"/>
      <c r="H78" s="218"/>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c r="AG78" s="708"/>
      <c r="AH78" s="709"/>
      <c r="AI78" s="709"/>
      <c r="AJ78" s="709"/>
      <c r="AK78" s="709"/>
      <c r="AL78" s="709"/>
      <c r="AM78" s="709"/>
      <c r="AN78" s="709"/>
      <c r="AO78" s="709"/>
      <c r="AP78" s="709"/>
      <c r="AQ78" s="709"/>
      <c r="AR78" s="709"/>
      <c r="AS78" s="709"/>
      <c r="AT78" s="709"/>
      <c r="AU78" s="709"/>
      <c r="AV78" s="709"/>
      <c r="AW78" s="709"/>
      <c r="AX78" s="716"/>
      <c r="AY78" s="716"/>
      <c r="AZ78" s="716"/>
      <c r="BA78" s="716"/>
      <c r="BB78" s="717"/>
      <c r="BC78" s="720"/>
      <c r="BD78" s="709"/>
      <c r="BE78" s="709"/>
      <c r="BF78" s="709"/>
      <c r="BG78" s="709"/>
      <c r="BH78" s="709"/>
      <c r="BI78" s="709"/>
      <c r="BJ78" s="709"/>
      <c r="BK78" s="709"/>
      <c r="BL78" s="709"/>
      <c r="BM78" s="709"/>
      <c r="BN78" s="709"/>
      <c r="BO78" s="709"/>
      <c r="BP78" s="709"/>
      <c r="BQ78" s="709"/>
      <c r="BR78" s="709"/>
      <c r="BS78" s="709"/>
      <c r="BT78" s="716"/>
      <c r="BU78" s="716"/>
      <c r="BV78" s="716"/>
      <c r="BW78" s="716"/>
      <c r="BX78" s="717"/>
      <c r="BY78" s="724"/>
      <c r="BZ78" s="725"/>
      <c r="CA78" s="725"/>
      <c r="CB78" s="725"/>
      <c r="CC78" s="725"/>
      <c r="CD78" s="725"/>
      <c r="CE78" s="725"/>
      <c r="CF78" s="725"/>
      <c r="CG78" s="725"/>
      <c r="CH78" s="725"/>
      <c r="CI78" s="725"/>
      <c r="CJ78" s="725"/>
      <c r="CK78" s="725"/>
      <c r="CL78" s="725"/>
      <c r="CM78" s="725"/>
      <c r="CN78" s="725"/>
      <c r="CO78" s="725"/>
      <c r="CP78" s="716"/>
      <c r="CQ78" s="716"/>
      <c r="CR78" s="716"/>
      <c r="CS78" s="716"/>
      <c r="CT78" s="717"/>
      <c r="CU78" s="271"/>
      <c r="CV78" s="272"/>
      <c r="CW78" s="272"/>
      <c r="CX78" s="272"/>
      <c r="CY78" s="272"/>
      <c r="CZ78" s="272"/>
      <c r="DA78" s="658"/>
      <c r="DB78" s="658"/>
      <c r="DC78" s="658"/>
      <c r="DD78" s="658"/>
      <c r="DE78" s="658"/>
      <c r="DF78" s="658"/>
      <c r="DG78" s="658"/>
      <c r="DH78" s="658"/>
      <c r="DI78" s="658"/>
      <c r="DJ78" s="658"/>
      <c r="DK78" s="658"/>
      <c r="DL78" s="274"/>
      <c r="DM78" s="274"/>
      <c r="DN78" s="274"/>
      <c r="DO78" s="274"/>
      <c r="DP78" s="275"/>
      <c r="DQ78" s="276"/>
      <c r="DR78" s="277"/>
      <c r="DS78" s="277"/>
      <c r="DT78" s="277"/>
      <c r="DU78" s="277"/>
      <c r="DV78" s="277"/>
      <c r="DW78" s="277"/>
      <c r="DX78" s="277"/>
      <c r="DY78" s="277"/>
      <c r="DZ78" s="277"/>
      <c r="EA78" s="277"/>
      <c r="EB78" s="277"/>
      <c r="EC78" s="277"/>
      <c r="ED78" s="277"/>
      <c r="EE78" s="278"/>
      <c r="EF78" s="279"/>
      <c r="EG78" s="280"/>
      <c r="EH78" s="280"/>
      <c r="EI78" s="280"/>
      <c r="EJ78" s="280"/>
      <c r="EK78" s="280"/>
      <c r="EL78" s="281"/>
      <c r="EM78" s="664"/>
      <c r="EN78" s="665"/>
      <c r="EO78" s="665"/>
      <c r="EP78" s="665"/>
      <c r="EQ78" s="665"/>
      <c r="ER78" s="665"/>
      <c r="ES78" s="666"/>
      <c r="ET78" s="664"/>
      <c r="EU78" s="665"/>
      <c r="EV78" s="665"/>
      <c r="EW78" s="665"/>
      <c r="EX78" s="665"/>
      <c r="EY78" s="665"/>
      <c r="EZ78" s="666"/>
      <c r="FA78" s="279"/>
      <c r="FB78" s="280"/>
      <c r="FC78" s="280"/>
      <c r="FD78" s="280"/>
      <c r="FE78" s="280"/>
      <c r="FF78" s="280"/>
      <c r="FG78" s="281"/>
      <c r="FH78" s="279"/>
      <c r="FI78" s="280"/>
      <c r="FJ78" s="280"/>
      <c r="FK78" s="280"/>
      <c r="FL78" s="280"/>
      <c r="FM78" s="280"/>
      <c r="FN78" s="281"/>
      <c r="FO78" s="700"/>
      <c r="FP78" s="466"/>
      <c r="FQ78" s="467"/>
      <c r="FR78" s="467"/>
      <c r="FS78" s="467"/>
      <c r="FT78" s="467"/>
      <c r="FU78" s="467"/>
      <c r="FV78" s="467"/>
      <c r="FW78" s="467"/>
      <c r="FX78" s="467"/>
      <c r="FY78" s="468"/>
      <c r="FZ78" s="690"/>
      <c r="GA78" s="656"/>
      <c r="GB78" s="656"/>
      <c r="GC78" s="656"/>
      <c r="GD78" s="656"/>
      <c r="GE78" s="656"/>
      <c r="GF78" s="658"/>
      <c r="GG78" s="658"/>
      <c r="GH78" s="658"/>
      <c r="GI78" s="658"/>
      <c r="GJ78" s="658"/>
      <c r="GK78" s="658"/>
      <c r="GL78" s="658"/>
      <c r="GM78" s="658"/>
      <c r="GN78" s="658"/>
      <c r="GO78" s="658"/>
      <c r="GP78" s="658"/>
      <c r="GQ78" s="614"/>
      <c r="GR78" s="614"/>
      <c r="GS78" s="614"/>
      <c r="GT78" s="614"/>
      <c r="GU78" s="615"/>
      <c r="GV78" s="276"/>
      <c r="GW78" s="277"/>
      <c r="GX78" s="277"/>
      <c r="GY78" s="277"/>
      <c r="GZ78" s="277"/>
      <c r="HA78" s="277"/>
      <c r="HB78" s="277"/>
      <c r="HC78" s="277"/>
      <c r="HD78" s="277"/>
      <c r="HE78" s="277"/>
      <c r="HF78" s="277"/>
      <c r="HG78" s="277"/>
      <c r="HH78" s="277"/>
      <c r="HI78" s="277"/>
      <c r="HJ78" s="278"/>
      <c r="HK78" s="279"/>
      <c r="HL78" s="280"/>
      <c r="HM78" s="280"/>
      <c r="HN78" s="280"/>
      <c r="HO78" s="280"/>
      <c r="HP78" s="280"/>
      <c r="HQ78" s="281"/>
      <c r="HR78" s="664"/>
      <c r="HS78" s="665"/>
      <c r="HT78" s="665"/>
      <c r="HU78" s="665"/>
      <c r="HV78" s="665"/>
      <c r="HW78" s="665"/>
      <c r="HX78" s="666"/>
      <c r="HY78" s="664"/>
      <c r="HZ78" s="665"/>
      <c r="IA78" s="665"/>
      <c r="IB78" s="665"/>
      <c r="IC78" s="665"/>
      <c r="ID78" s="665"/>
      <c r="IE78" s="666"/>
      <c r="IF78" s="279"/>
      <c r="IG78" s="280"/>
      <c r="IH78" s="280"/>
      <c r="II78" s="280"/>
      <c r="IJ78" s="280"/>
      <c r="IK78" s="280"/>
      <c r="IL78" s="281"/>
      <c r="IM78" s="279"/>
      <c r="IN78" s="280"/>
      <c r="IO78" s="280"/>
      <c r="IP78" s="280"/>
      <c r="IQ78" s="280"/>
      <c r="IR78" s="280"/>
      <c r="IS78" s="281"/>
      <c r="IT78" s="697"/>
      <c r="IU78" s="698"/>
      <c r="IV78" s="698"/>
      <c r="IW78" s="698"/>
      <c r="IX78" s="698"/>
      <c r="IY78" s="698"/>
      <c r="IZ78" s="698"/>
      <c r="JA78" s="698"/>
      <c r="JB78" s="698"/>
      <c r="JC78" s="698"/>
      <c r="JD78" s="698"/>
      <c r="JE78" s="698"/>
      <c r="JF78" s="698"/>
      <c r="JG78" s="698"/>
      <c r="JH78" s="698"/>
      <c r="JI78" s="698"/>
      <c r="JJ78" s="698"/>
      <c r="JK78" s="698"/>
      <c r="JL78" s="698"/>
      <c r="JM78" s="698"/>
      <c r="JN78" s="698"/>
      <c r="JO78" s="698"/>
      <c r="JP78" s="698"/>
      <c r="JQ78" s="698"/>
      <c r="JR78" s="698"/>
      <c r="JS78" s="698"/>
      <c r="JT78" s="698"/>
      <c r="JU78" s="700"/>
      <c r="JV78" s="466"/>
      <c r="JW78" s="467"/>
      <c r="JX78" s="467"/>
      <c r="JY78" s="467"/>
      <c r="JZ78" s="467"/>
      <c r="KA78" s="467"/>
      <c r="KB78" s="467"/>
      <c r="KC78" s="467"/>
      <c r="KD78" s="467"/>
      <c r="KE78" s="468"/>
      <c r="KF78" s="656"/>
      <c r="KG78" s="656"/>
      <c r="KH78" s="656"/>
      <c r="KI78" s="656"/>
      <c r="KJ78" s="656"/>
      <c r="KK78" s="656"/>
      <c r="KL78" s="658"/>
      <c r="KM78" s="658"/>
      <c r="KN78" s="658"/>
      <c r="KO78" s="658"/>
      <c r="KP78" s="658"/>
      <c r="KQ78" s="658"/>
      <c r="KR78" s="658"/>
      <c r="KS78" s="658"/>
      <c r="KT78" s="658"/>
      <c r="KU78" s="658"/>
      <c r="KV78" s="658"/>
      <c r="KW78" s="614"/>
      <c r="KX78" s="614"/>
      <c r="KY78" s="614"/>
      <c r="KZ78" s="614"/>
      <c r="LA78" s="615"/>
      <c r="LB78" s="276"/>
      <c r="LC78" s="277"/>
      <c r="LD78" s="277"/>
      <c r="LE78" s="277"/>
      <c r="LF78" s="277"/>
      <c r="LG78" s="277"/>
      <c r="LH78" s="277"/>
      <c r="LI78" s="277"/>
      <c r="LJ78" s="277"/>
      <c r="LK78" s="277"/>
      <c r="LL78" s="277"/>
      <c r="LM78" s="277"/>
      <c r="LN78" s="277"/>
      <c r="LO78" s="277"/>
      <c r="LP78" s="278"/>
      <c r="LQ78" s="279"/>
      <c r="LR78" s="280"/>
      <c r="LS78" s="280"/>
      <c r="LT78" s="280"/>
      <c r="LU78" s="280"/>
      <c r="LV78" s="280"/>
      <c r="LW78" s="281"/>
      <c r="LX78" s="664"/>
      <c r="LY78" s="665"/>
      <c r="LZ78" s="665"/>
      <c r="MA78" s="665"/>
      <c r="MB78" s="665"/>
      <c r="MC78" s="665"/>
      <c r="MD78" s="666"/>
      <c r="ME78" s="664"/>
      <c r="MF78" s="665"/>
      <c r="MG78" s="665"/>
      <c r="MH78" s="665"/>
      <c r="MI78" s="665"/>
      <c r="MJ78" s="665"/>
      <c r="MK78" s="666"/>
      <c r="ML78" s="279"/>
      <c r="MM78" s="280"/>
      <c r="MN78" s="280"/>
      <c r="MO78" s="280"/>
      <c r="MP78" s="280"/>
      <c r="MQ78" s="280"/>
      <c r="MR78" s="281"/>
      <c r="MS78" s="279"/>
      <c r="MT78" s="280"/>
      <c r="MU78" s="280"/>
      <c r="MV78" s="280"/>
      <c r="MW78" s="280"/>
      <c r="MX78" s="280"/>
      <c r="MY78" s="281"/>
      <c r="MZ78" s="697"/>
      <c r="NA78" s="698"/>
      <c r="NB78" s="698"/>
      <c r="NC78" s="698"/>
      <c r="ND78" s="698"/>
      <c r="NE78" s="698"/>
      <c r="NF78" s="698"/>
      <c r="NG78" s="698"/>
      <c r="NH78" s="698"/>
      <c r="NI78" s="698"/>
      <c r="NJ78" s="698"/>
      <c r="NK78" s="698"/>
      <c r="NL78" s="698"/>
      <c r="NM78" s="698"/>
      <c r="NN78" s="698"/>
      <c r="NO78" s="698"/>
      <c r="NP78" s="698"/>
      <c r="NQ78" s="698"/>
      <c r="NR78" s="698"/>
      <c r="NS78" s="698"/>
      <c r="NT78" s="698"/>
      <c r="NU78" s="698"/>
      <c r="NV78" s="698"/>
      <c r="NW78" s="698"/>
      <c r="NX78" s="698"/>
      <c r="NY78" s="698"/>
      <c r="NZ78" s="698"/>
      <c r="OA78" s="700"/>
      <c r="OB78" s="466"/>
      <c r="OC78" s="467"/>
      <c r="OD78" s="467"/>
      <c r="OE78" s="467"/>
      <c r="OF78" s="467"/>
      <c r="OG78" s="467"/>
      <c r="OH78" s="467"/>
      <c r="OI78" s="467"/>
      <c r="OJ78" s="467"/>
      <c r="OK78" s="468"/>
      <c r="OL78" s="656"/>
      <c r="OM78" s="656"/>
      <c r="ON78" s="656"/>
      <c r="OO78" s="656"/>
      <c r="OP78" s="656"/>
      <c r="OQ78" s="656"/>
      <c r="OR78" s="658"/>
      <c r="OS78" s="658"/>
      <c r="OT78" s="658"/>
      <c r="OU78" s="658"/>
      <c r="OV78" s="658"/>
      <c r="OW78" s="658"/>
      <c r="OX78" s="658"/>
      <c r="OY78" s="658"/>
      <c r="OZ78" s="658"/>
      <c r="PA78" s="658"/>
      <c r="PB78" s="658"/>
      <c r="PC78" s="614"/>
      <c r="PD78" s="614"/>
      <c r="PE78" s="614"/>
      <c r="PF78" s="614"/>
      <c r="PG78" s="615"/>
      <c r="PH78" s="276"/>
      <c r="PI78" s="277"/>
      <c r="PJ78" s="277"/>
      <c r="PK78" s="277"/>
      <c r="PL78" s="277"/>
      <c r="PM78" s="277"/>
      <c r="PN78" s="277"/>
      <c r="PO78" s="277"/>
      <c r="PP78" s="277"/>
      <c r="PQ78" s="277"/>
      <c r="PR78" s="277"/>
      <c r="PS78" s="277"/>
      <c r="PT78" s="277"/>
      <c r="PU78" s="277"/>
      <c r="PV78" s="278"/>
      <c r="PW78" s="279"/>
      <c r="PX78" s="280"/>
      <c r="PY78" s="280"/>
      <c r="PZ78" s="280"/>
      <c r="QA78" s="280"/>
      <c r="QB78" s="280"/>
      <c r="QC78" s="281"/>
      <c r="QD78" s="664"/>
      <c r="QE78" s="665"/>
      <c r="QF78" s="665"/>
      <c r="QG78" s="665"/>
      <c r="QH78" s="665"/>
      <c r="QI78" s="665"/>
      <c r="QJ78" s="666"/>
      <c r="QK78" s="664"/>
      <c r="QL78" s="665"/>
      <c r="QM78" s="665"/>
      <c r="QN78" s="665"/>
      <c r="QO78" s="665"/>
      <c r="QP78" s="665"/>
      <c r="QQ78" s="666"/>
      <c r="QR78" s="279"/>
      <c r="QS78" s="280"/>
      <c r="QT78" s="280"/>
      <c r="QU78" s="280"/>
      <c r="QV78" s="280"/>
      <c r="QW78" s="280"/>
      <c r="QX78" s="281"/>
      <c r="QY78" s="279"/>
      <c r="QZ78" s="280"/>
      <c r="RA78" s="280"/>
      <c r="RB78" s="280"/>
      <c r="RC78" s="280"/>
      <c r="RD78" s="280"/>
      <c r="RE78" s="281"/>
      <c r="RF78" s="697"/>
      <c r="RG78" s="698"/>
      <c r="RH78" s="698"/>
      <c r="RI78" s="698"/>
      <c r="RJ78" s="698"/>
      <c r="RK78" s="698"/>
      <c r="RL78" s="698"/>
      <c r="RM78" s="698"/>
      <c r="RN78" s="698"/>
      <c r="RO78" s="698"/>
      <c r="RP78" s="698"/>
      <c r="RQ78" s="698"/>
      <c r="RR78" s="698"/>
      <c r="RS78" s="698"/>
      <c r="RT78" s="698"/>
      <c r="RU78" s="698"/>
      <c r="RV78" s="698"/>
      <c r="RW78" s="698"/>
      <c r="RX78" s="698"/>
      <c r="RY78" s="698"/>
      <c r="RZ78" s="698"/>
      <c r="SA78" s="698"/>
      <c r="SB78" s="698"/>
      <c r="SC78" s="698"/>
      <c r="SD78" s="698"/>
      <c r="SE78" s="698"/>
      <c r="SF78" s="698"/>
      <c r="SG78" s="700"/>
    </row>
    <row r="79" spans="2:501" ht="12" customHeight="1" x14ac:dyDescent="0.15">
      <c r="B79" s="1301"/>
      <c r="C79" s="1302"/>
      <c r="D79" s="1303"/>
      <c r="E79" s="211" t="s">
        <v>9267</v>
      </c>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3"/>
      <c r="AG79" s="703">
        <f>BC79+BY79</f>
        <v>0</v>
      </c>
      <c r="AH79" s="704"/>
      <c r="AI79" s="704"/>
      <c r="AJ79" s="704"/>
      <c r="AK79" s="704"/>
      <c r="AL79" s="704"/>
      <c r="AM79" s="704"/>
      <c r="AN79" s="704"/>
      <c r="AO79" s="704"/>
      <c r="AP79" s="704"/>
      <c r="AQ79" s="704"/>
      <c r="AR79" s="704"/>
      <c r="AS79" s="704"/>
      <c r="AT79" s="704"/>
      <c r="AU79" s="704"/>
      <c r="AV79" s="704"/>
      <c r="AW79" s="704"/>
      <c r="AX79" s="710" t="s">
        <v>45</v>
      </c>
      <c r="AY79" s="711"/>
      <c r="AZ79" s="711"/>
      <c r="BA79" s="711"/>
      <c r="BB79" s="712"/>
      <c r="BC79" s="718">
        <f>SUM(DA79:DK84,GF79:GP84,KL79:KV84,OR79:PB84)</f>
        <v>0</v>
      </c>
      <c r="BD79" s="706"/>
      <c r="BE79" s="706"/>
      <c r="BF79" s="706"/>
      <c r="BG79" s="706"/>
      <c r="BH79" s="706"/>
      <c r="BI79" s="706"/>
      <c r="BJ79" s="706"/>
      <c r="BK79" s="706"/>
      <c r="BL79" s="706"/>
      <c r="BM79" s="706"/>
      <c r="BN79" s="706"/>
      <c r="BO79" s="706"/>
      <c r="BP79" s="706"/>
      <c r="BQ79" s="706"/>
      <c r="BR79" s="706"/>
      <c r="BS79" s="706"/>
      <c r="BT79" s="710" t="s">
        <v>45</v>
      </c>
      <c r="BU79" s="711"/>
      <c r="BV79" s="711"/>
      <c r="BW79" s="711"/>
      <c r="BX79" s="712"/>
      <c r="BY79" s="721"/>
      <c r="BZ79" s="722"/>
      <c r="CA79" s="722"/>
      <c r="CB79" s="722"/>
      <c r="CC79" s="722"/>
      <c r="CD79" s="722"/>
      <c r="CE79" s="722"/>
      <c r="CF79" s="722"/>
      <c r="CG79" s="722"/>
      <c r="CH79" s="722"/>
      <c r="CI79" s="722"/>
      <c r="CJ79" s="722"/>
      <c r="CK79" s="722"/>
      <c r="CL79" s="722"/>
      <c r="CM79" s="722"/>
      <c r="CN79" s="722"/>
      <c r="CO79" s="722"/>
      <c r="CP79" s="710" t="s">
        <v>45</v>
      </c>
      <c r="CQ79" s="711"/>
      <c r="CR79" s="711"/>
      <c r="CS79" s="711"/>
      <c r="CT79" s="712"/>
      <c r="CU79" s="220" t="s">
        <v>37</v>
      </c>
      <c r="CV79" s="221"/>
      <c r="CW79" s="221"/>
      <c r="CX79" s="221"/>
      <c r="CY79" s="221"/>
      <c r="CZ79" s="221"/>
      <c r="DA79" s="693"/>
      <c r="DB79" s="693"/>
      <c r="DC79" s="693"/>
      <c r="DD79" s="693"/>
      <c r="DE79" s="693"/>
      <c r="DF79" s="693"/>
      <c r="DG79" s="693"/>
      <c r="DH79" s="693"/>
      <c r="DI79" s="693"/>
      <c r="DJ79" s="693"/>
      <c r="DK79" s="693"/>
      <c r="DL79" s="226" t="s">
        <v>45</v>
      </c>
      <c r="DM79" s="226"/>
      <c r="DN79" s="226"/>
      <c r="DO79" s="226"/>
      <c r="DP79" s="227"/>
      <c r="DQ79" s="230"/>
      <c r="DR79" s="231"/>
      <c r="DS79" s="231"/>
      <c r="DT79" s="231"/>
      <c r="DU79" s="231"/>
      <c r="DV79" s="231"/>
      <c r="DW79" s="231"/>
      <c r="DX79" s="231"/>
      <c r="DY79" s="231"/>
      <c r="DZ79" s="231"/>
      <c r="EA79" s="231"/>
      <c r="EB79" s="231"/>
      <c r="EC79" s="231"/>
      <c r="ED79" s="231"/>
      <c r="EE79" s="232"/>
      <c r="EF79" s="236"/>
      <c r="EG79" s="237"/>
      <c r="EH79" s="237"/>
      <c r="EI79" s="237"/>
      <c r="EJ79" s="237"/>
      <c r="EK79" s="237"/>
      <c r="EL79" s="238"/>
      <c r="EM79" s="694"/>
      <c r="EN79" s="695"/>
      <c r="EO79" s="695"/>
      <c r="EP79" s="695"/>
      <c r="EQ79" s="695"/>
      <c r="ER79" s="695"/>
      <c r="ES79" s="696"/>
      <c r="ET79" s="694"/>
      <c r="EU79" s="695"/>
      <c r="EV79" s="695"/>
      <c r="EW79" s="695"/>
      <c r="EX79" s="695"/>
      <c r="EY79" s="695"/>
      <c r="EZ79" s="696"/>
      <c r="FA79" s="236"/>
      <c r="FB79" s="242"/>
      <c r="FC79" s="242"/>
      <c r="FD79" s="242"/>
      <c r="FE79" s="242"/>
      <c r="FF79" s="242"/>
      <c r="FG79" s="243"/>
      <c r="FH79" s="236"/>
      <c r="FI79" s="242"/>
      <c r="FJ79" s="242"/>
      <c r="FK79" s="242"/>
      <c r="FL79" s="242"/>
      <c r="FM79" s="242"/>
      <c r="FN79" s="243"/>
      <c r="FO79" s="699" t="str">
        <f>IF(AND(DA79&gt;0,DA81&gt;0,DA83&gt;0),"⇒⇒⇒⇒
４箇所以上の場合","")</f>
        <v/>
      </c>
      <c r="FP79" s="323" t="s">
        <v>9272</v>
      </c>
      <c r="FQ79" s="592"/>
      <c r="FR79" s="592"/>
      <c r="FS79" s="592"/>
      <c r="FT79" s="592"/>
      <c r="FU79" s="592"/>
      <c r="FV79" s="592"/>
      <c r="FW79" s="592"/>
      <c r="FX79" s="592"/>
      <c r="FY79" s="702"/>
      <c r="FZ79" s="726" t="s">
        <v>79</v>
      </c>
      <c r="GA79" s="692"/>
      <c r="GB79" s="692"/>
      <c r="GC79" s="692"/>
      <c r="GD79" s="692"/>
      <c r="GE79" s="692"/>
      <c r="GF79" s="693"/>
      <c r="GG79" s="693"/>
      <c r="GH79" s="693"/>
      <c r="GI79" s="693"/>
      <c r="GJ79" s="693"/>
      <c r="GK79" s="693"/>
      <c r="GL79" s="693"/>
      <c r="GM79" s="693"/>
      <c r="GN79" s="693"/>
      <c r="GO79" s="693"/>
      <c r="GP79" s="693"/>
      <c r="GQ79" s="611" t="s">
        <v>45</v>
      </c>
      <c r="GR79" s="611"/>
      <c r="GS79" s="611"/>
      <c r="GT79" s="611"/>
      <c r="GU79" s="612"/>
      <c r="GV79" s="230"/>
      <c r="GW79" s="231"/>
      <c r="GX79" s="231"/>
      <c r="GY79" s="231"/>
      <c r="GZ79" s="231"/>
      <c r="HA79" s="231"/>
      <c r="HB79" s="231"/>
      <c r="HC79" s="231"/>
      <c r="HD79" s="231"/>
      <c r="HE79" s="231"/>
      <c r="HF79" s="231"/>
      <c r="HG79" s="231"/>
      <c r="HH79" s="231"/>
      <c r="HI79" s="231"/>
      <c r="HJ79" s="232"/>
      <c r="HK79" s="236"/>
      <c r="HL79" s="237"/>
      <c r="HM79" s="237"/>
      <c r="HN79" s="237"/>
      <c r="HO79" s="237"/>
      <c r="HP79" s="237"/>
      <c r="HQ79" s="238"/>
      <c r="HR79" s="694"/>
      <c r="HS79" s="695"/>
      <c r="HT79" s="695"/>
      <c r="HU79" s="695"/>
      <c r="HV79" s="695"/>
      <c r="HW79" s="695"/>
      <c r="HX79" s="696"/>
      <c r="HY79" s="694"/>
      <c r="HZ79" s="695"/>
      <c r="IA79" s="695"/>
      <c r="IB79" s="695"/>
      <c r="IC79" s="695"/>
      <c r="ID79" s="695"/>
      <c r="IE79" s="696"/>
      <c r="IF79" s="236"/>
      <c r="IG79" s="237"/>
      <c r="IH79" s="237"/>
      <c r="II79" s="237"/>
      <c r="IJ79" s="237"/>
      <c r="IK79" s="237"/>
      <c r="IL79" s="238"/>
      <c r="IM79" s="236"/>
      <c r="IN79" s="237"/>
      <c r="IO79" s="237"/>
      <c r="IP79" s="237"/>
      <c r="IQ79" s="237"/>
      <c r="IR79" s="237"/>
      <c r="IS79" s="238"/>
      <c r="IT79" s="697"/>
      <c r="IU79" s="698"/>
      <c r="IV79" s="698"/>
      <c r="IW79" s="698"/>
      <c r="IX79" s="698"/>
      <c r="IY79" s="698"/>
      <c r="IZ79" s="698"/>
      <c r="JA79" s="698"/>
      <c r="JB79" s="698"/>
      <c r="JC79" s="698"/>
      <c r="JD79" s="698"/>
      <c r="JE79" s="698"/>
      <c r="JF79" s="698"/>
      <c r="JG79" s="698"/>
      <c r="JH79" s="698"/>
      <c r="JI79" s="698"/>
      <c r="JJ79" s="698"/>
      <c r="JK79" s="698"/>
      <c r="JL79" s="698"/>
      <c r="JM79" s="698"/>
      <c r="JN79" s="698"/>
      <c r="JO79" s="698"/>
      <c r="JP79" s="698"/>
      <c r="JQ79" s="698"/>
      <c r="JR79" s="698"/>
      <c r="JS79" s="698"/>
      <c r="JT79" s="698"/>
      <c r="JU79" s="699" t="str">
        <f t="shared" ref="JU79" si="6">IF($BC79&gt;SUM($DA79:$DK84,$GF79:$GP84),IF(AND(GF79&gt;0,GF81&gt;0,GF83&gt;0),"⇒⇒⇒⇒
７箇所以上の場合",""),"")</f>
        <v/>
      </c>
      <c r="JV79" s="323" t="s">
        <v>9272</v>
      </c>
      <c r="JW79" s="592"/>
      <c r="JX79" s="592"/>
      <c r="JY79" s="592"/>
      <c r="JZ79" s="592"/>
      <c r="KA79" s="592"/>
      <c r="KB79" s="592"/>
      <c r="KC79" s="592"/>
      <c r="KD79" s="592"/>
      <c r="KE79" s="702"/>
      <c r="KF79" s="691" t="s">
        <v>126</v>
      </c>
      <c r="KG79" s="692"/>
      <c r="KH79" s="692"/>
      <c r="KI79" s="692"/>
      <c r="KJ79" s="692"/>
      <c r="KK79" s="692"/>
      <c r="KL79" s="693"/>
      <c r="KM79" s="693"/>
      <c r="KN79" s="693"/>
      <c r="KO79" s="693"/>
      <c r="KP79" s="693"/>
      <c r="KQ79" s="693"/>
      <c r="KR79" s="693"/>
      <c r="KS79" s="693"/>
      <c r="KT79" s="693"/>
      <c r="KU79" s="693"/>
      <c r="KV79" s="693"/>
      <c r="KW79" s="611" t="s">
        <v>45</v>
      </c>
      <c r="KX79" s="611"/>
      <c r="KY79" s="611"/>
      <c r="KZ79" s="611"/>
      <c r="LA79" s="612"/>
      <c r="LB79" s="230"/>
      <c r="LC79" s="231"/>
      <c r="LD79" s="231"/>
      <c r="LE79" s="231"/>
      <c r="LF79" s="231"/>
      <c r="LG79" s="231"/>
      <c r="LH79" s="231"/>
      <c r="LI79" s="231"/>
      <c r="LJ79" s="231"/>
      <c r="LK79" s="231"/>
      <c r="LL79" s="231"/>
      <c r="LM79" s="231"/>
      <c r="LN79" s="231"/>
      <c r="LO79" s="231"/>
      <c r="LP79" s="232"/>
      <c r="LQ79" s="236"/>
      <c r="LR79" s="237"/>
      <c r="LS79" s="237"/>
      <c r="LT79" s="237"/>
      <c r="LU79" s="237"/>
      <c r="LV79" s="237"/>
      <c r="LW79" s="238"/>
      <c r="LX79" s="694"/>
      <c r="LY79" s="695"/>
      <c r="LZ79" s="695"/>
      <c r="MA79" s="695"/>
      <c r="MB79" s="695"/>
      <c r="MC79" s="695"/>
      <c r="MD79" s="696"/>
      <c r="ME79" s="694"/>
      <c r="MF79" s="695"/>
      <c r="MG79" s="695"/>
      <c r="MH79" s="695"/>
      <c r="MI79" s="695"/>
      <c r="MJ79" s="695"/>
      <c r="MK79" s="696"/>
      <c r="ML79" s="236"/>
      <c r="MM79" s="237"/>
      <c r="MN79" s="237"/>
      <c r="MO79" s="237"/>
      <c r="MP79" s="237"/>
      <c r="MQ79" s="237"/>
      <c r="MR79" s="238"/>
      <c r="MS79" s="236"/>
      <c r="MT79" s="237"/>
      <c r="MU79" s="237"/>
      <c r="MV79" s="237"/>
      <c r="MW79" s="237"/>
      <c r="MX79" s="237"/>
      <c r="MY79" s="238"/>
      <c r="MZ79" s="697"/>
      <c r="NA79" s="698"/>
      <c r="NB79" s="698"/>
      <c r="NC79" s="698"/>
      <c r="ND79" s="698"/>
      <c r="NE79" s="698"/>
      <c r="NF79" s="698"/>
      <c r="NG79" s="698"/>
      <c r="NH79" s="698"/>
      <c r="NI79" s="698"/>
      <c r="NJ79" s="698"/>
      <c r="NK79" s="698"/>
      <c r="NL79" s="698"/>
      <c r="NM79" s="698"/>
      <c r="NN79" s="698"/>
      <c r="NO79" s="698"/>
      <c r="NP79" s="698"/>
      <c r="NQ79" s="698"/>
      <c r="NR79" s="698"/>
      <c r="NS79" s="698"/>
      <c r="NT79" s="698"/>
      <c r="NU79" s="698"/>
      <c r="NV79" s="698"/>
      <c r="NW79" s="698"/>
      <c r="NX79" s="698"/>
      <c r="NY79" s="698"/>
      <c r="NZ79" s="698"/>
      <c r="OA79" s="699" t="str">
        <f t="shared" ref="OA79" si="7">IF($BC79&gt;SUM($DA79:$DK84,$GF79:$GP84,$KL79:$KV84),IF(AND(KL79&gt;0,KL81&gt;0,KL83&gt;0),"⇒⇒⇒⇒
10箇所以上の場合",""),"")</f>
        <v/>
      </c>
      <c r="OB79" s="323" t="s">
        <v>9272</v>
      </c>
      <c r="OC79" s="592"/>
      <c r="OD79" s="592"/>
      <c r="OE79" s="592"/>
      <c r="OF79" s="592"/>
      <c r="OG79" s="592"/>
      <c r="OH79" s="592"/>
      <c r="OI79" s="592"/>
      <c r="OJ79" s="592"/>
      <c r="OK79" s="702"/>
      <c r="OL79" s="691" t="s">
        <v>131</v>
      </c>
      <c r="OM79" s="692"/>
      <c r="ON79" s="692"/>
      <c r="OO79" s="692"/>
      <c r="OP79" s="692"/>
      <c r="OQ79" s="692"/>
      <c r="OR79" s="693"/>
      <c r="OS79" s="693"/>
      <c r="OT79" s="693"/>
      <c r="OU79" s="693"/>
      <c r="OV79" s="693"/>
      <c r="OW79" s="693"/>
      <c r="OX79" s="693"/>
      <c r="OY79" s="693"/>
      <c r="OZ79" s="693"/>
      <c r="PA79" s="693"/>
      <c r="PB79" s="693"/>
      <c r="PC79" s="611" t="s">
        <v>45</v>
      </c>
      <c r="PD79" s="611"/>
      <c r="PE79" s="611"/>
      <c r="PF79" s="611"/>
      <c r="PG79" s="612"/>
      <c r="PH79" s="230"/>
      <c r="PI79" s="231"/>
      <c r="PJ79" s="231"/>
      <c r="PK79" s="231"/>
      <c r="PL79" s="231"/>
      <c r="PM79" s="231"/>
      <c r="PN79" s="231"/>
      <c r="PO79" s="231"/>
      <c r="PP79" s="231"/>
      <c r="PQ79" s="231"/>
      <c r="PR79" s="231"/>
      <c r="PS79" s="231"/>
      <c r="PT79" s="231"/>
      <c r="PU79" s="231"/>
      <c r="PV79" s="232"/>
      <c r="PW79" s="236"/>
      <c r="PX79" s="237"/>
      <c r="PY79" s="237"/>
      <c r="PZ79" s="237"/>
      <c r="QA79" s="237"/>
      <c r="QB79" s="237"/>
      <c r="QC79" s="238"/>
      <c r="QD79" s="694"/>
      <c r="QE79" s="695"/>
      <c r="QF79" s="695"/>
      <c r="QG79" s="695"/>
      <c r="QH79" s="695"/>
      <c r="QI79" s="695"/>
      <c r="QJ79" s="696"/>
      <c r="QK79" s="694"/>
      <c r="QL79" s="695"/>
      <c r="QM79" s="695"/>
      <c r="QN79" s="695"/>
      <c r="QO79" s="695"/>
      <c r="QP79" s="695"/>
      <c r="QQ79" s="696"/>
      <c r="QR79" s="236"/>
      <c r="QS79" s="237"/>
      <c r="QT79" s="237"/>
      <c r="QU79" s="237"/>
      <c r="QV79" s="237"/>
      <c r="QW79" s="237"/>
      <c r="QX79" s="238"/>
      <c r="QY79" s="236"/>
      <c r="QZ79" s="237"/>
      <c r="RA79" s="237"/>
      <c r="RB79" s="237"/>
      <c r="RC79" s="237"/>
      <c r="RD79" s="237"/>
      <c r="RE79" s="238"/>
      <c r="RF79" s="697"/>
      <c r="RG79" s="698"/>
      <c r="RH79" s="698"/>
      <c r="RI79" s="698"/>
      <c r="RJ79" s="698"/>
      <c r="RK79" s="698"/>
      <c r="RL79" s="698"/>
      <c r="RM79" s="698"/>
      <c r="RN79" s="698"/>
      <c r="RO79" s="698"/>
      <c r="RP79" s="698"/>
      <c r="RQ79" s="698"/>
      <c r="RR79" s="698"/>
      <c r="RS79" s="698"/>
      <c r="RT79" s="698"/>
      <c r="RU79" s="698"/>
      <c r="RV79" s="698"/>
      <c r="RW79" s="698"/>
      <c r="RX79" s="698"/>
      <c r="RY79" s="698"/>
      <c r="RZ79" s="698"/>
      <c r="SA79" s="698"/>
      <c r="SB79" s="698"/>
      <c r="SC79" s="698"/>
      <c r="SD79" s="698"/>
      <c r="SE79" s="698"/>
      <c r="SF79" s="698"/>
      <c r="SG79" s="699"/>
    </row>
    <row r="80" spans="2:501" ht="2.1" customHeight="1" x14ac:dyDescent="0.15">
      <c r="B80" s="1301"/>
      <c r="C80" s="1302"/>
      <c r="D80" s="1303"/>
      <c r="E80" s="214"/>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6"/>
      <c r="AG80" s="705"/>
      <c r="AH80" s="706"/>
      <c r="AI80" s="706"/>
      <c r="AJ80" s="706"/>
      <c r="AK80" s="706"/>
      <c r="AL80" s="706"/>
      <c r="AM80" s="706"/>
      <c r="AN80" s="706"/>
      <c r="AO80" s="706"/>
      <c r="AP80" s="706"/>
      <c r="AQ80" s="706"/>
      <c r="AR80" s="706"/>
      <c r="AS80" s="706"/>
      <c r="AT80" s="706"/>
      <c r="AU80" s="706"/>
      <c r="AV80" s="706"/>
      <c r="AW80" s="706"/>
      <c r="AX80" s="713"/>
      <c r="AY80" s="714"/>
      <c r="AZ80" s="714"/>
      <c r="BA80" s="714"/>
      <c r="BB80" s="715"/>
      <c r="BC80" s="718"/>
      <c r="BD80" s="706"/>
      <c r="BE80" s="706"/>
      <c r="BF80" s="706"/>
      <c r="BG80" s="706"/>
      <c r="BH80" s="706"/>
      <c r="BI80" s="706"/>
      <c r="BJ80" s="706"/>
      <c r="BK80" s="706"/>
      <c r="BL80" s="706"/>
      <c r="BM80" s="706"/>
      <c r="BN80" s="706"/>
      <c r="BO80" s="706"/>
      <c r="BP80" s="706"/>
      <c r="BQ80" s="706"/>
      <c r="BR80" s="706"/>
      <c r="BS80" s="706"/>
      <c r="BT80" s="713"/>
      <c r="BU80" s="714"/>
      <c r="BV80" s="714"/>
      <c r="BW80" s="714"/>
      <c r="BX80" s="715"/>
      <c r="BY80" s="721"/>
      <c r="BZ80" s="722"/>
      <c r="CA80" s="722"/>
      <c r="CB80" s="722"/>
      <c r="CC80" s="722"/>
      <c r="CD80" s="722"/>
      <c r="CE80" s="722"/>
      <c r="CF80" s="722"/>
      <c r="CG80" s="722"/>
      <c r="CH80" s="722"/>
      <c r="CI80" s="722"/>
      <c r="CJ80" s="722"/>
      <c r="CK80" s="722"/>
      <c r="CL80" s="722"/>
      <c r="CM80" s="722"/>
      <c r="CN80" s="722"/>
      <c r="CO80" s="722"/>
      <c r="CP80" s="713"/>
      <c r="CQ80" s="714"/>
      <c r="CR80" s="714"/>
      <c r="CS80" s="714"/>
      <c r="CT80" s="715"/>
      <c r="CU80" s="222"/>
      <c r="CV80" s="223"/>
      <c r="CW80" s="223"/>
      <c r="CX80" s="223"/>
      <c r="CY80" s="223"/>
      <c r="CZ80" s="223"/>
      <c r="DA80" s="657"/>
      <c r="DB80" s="657"/>
      <c r="DC80" s="657"/>
      <c r="DD80" s="657"/>
      <c r="DE80" s="657"/>
      <c r="DF80" s="657"/>
      <c r="DG80" s="657"/>
      <c r="DH80" s="657"/>
      <c r="DI80" s="657"/>
      <c r="DJ80" s="657"/>
      <c r="DK80" s="657"/>
      <c r="DL80" s="228"/>
      <c r="DM80" s="228"/>
      <c r="DN80" s="228"/>
      <c r="DO80" s="228"/>
      <c r="DP80" s="229"/>
      <c r="DQ80" s="233"/>
      <c r="DR80" s="234"/>
      <c r="DS80" s="234"/>
      <c r="DT80" s="234"/>
      <c r="DU80" s="234"/>
      <c r="DV80" s="234"/>
      <c r="DW80" s="234"/>
      <c r="DX80" s="234"/>
      <c r="DY80" s="234"/>
      <c r="DZ80" s="234"/>
      <c r="EA80" s="234"/>
      <c r="EB80" s="234"/>
      <c r="EC80" s="234"/>
      <c r="ED80" s="234"/>
      <c r="EE80" s="235"/>
      <c r="EF80" s="239"/>
      <c r="EG80" s="240"/>
      <c r="EH80" s="240"/>
      <c r="EI80" s="240"/>
      <c r="EJ80" s="240"/>
      <c r="EK80" s="240"/>
      <c r="EL80" s="241"/>
      <c r="EM80" s="661"/>
      <c r="EN80" s="662"/>
      <c r="EO80" s="662"/>
      <c r="EP80" s="662"/>
      <c r="EQ80" s="662"/>
      <c r="ER80" s="662"/>
      <c r="ES80" s="663"/>
      <c r="ET80" s="661"/>
      <c r="EU80" s="662"/>
      <c r="EV80" s="662"/>
      <c r="EW80" s="662"/>
      <c r="EX80" s="662"/>
      <c r="EY80" s="662"/>
      <c r="EZ80" s="663"/>
      <c r="FA80" s="244"/>
      <c r="FB80" s="245"/>
      <c r="FC80" s="245"/>
      <c r="FD80" s="245"/>
      <c r="FE80" s="245"/>
      <c r="FF80" s="245"/>
      <c r="FG80" s="246"/>
      <c r="FH80" s="244"/>
      <c r="FI80" s="245"/>
      <c r="FJ80" s="245"/>
      <c r="FK80" s="245"/>
      <c r="FL80" s="245"/>
      <c r="FM80" s="245"/>
      <c r="FN80" s="246"/>
      <c r="FO80" s="700"/>
      <c r="FP80" s="326"/>
      <c r="FQ80" s="464"/>
      <c r="FR80" s="464"/>
      <c r="FS80" s="464"/>
      <c r="FT80" s="464"/>
      <c r="FU80" s="464"/>
      <c r="FV80" s="464"/>
      <c r="FW80" s="464"/>
      <c r="FX80" s="464"/>
      <c r="FY80" s="465"/>
      <c r="FZ80" s="701"/>
      <c r="GA80" s="686"/>
      <c r="GB80" s="686"/>
      <c r="GC80" s="686"/>
      <c r="GD80" s="686"/>
      <c r="GE80" s="686"/>
      <c r="GF80" s="657"/>
      <c r="GG80" s="657"/>
      <c r="GH80" s="657"/>
      <c r="GI80" s="657"/>
      <c r="GJ80" s="657"/>
      <c r="GK80" s="657"/>
      <c r="GL80" s="657"/>
      <c r="GM80" s="657"/>
      <c r="GN80" s="657"/>
      <c r="GO80" s="657"/>
      <c r="GP80" s="657"/>
      <c r="GQ80" s="687"/>
      <c r="GR80" s="687"/>
      <c r="GS80" s="687"/>
      <c r="GT80" s="687"/>
      <c r="GU80" s="688"/>
      <c r="GV80" s="233"/>
      <c r="GW80" s="234"/>
      <c r="GX80" s="234"/>
      <c r="GY80" s="234"/>
      <c r="GZ80" s="234"/>
      <c r="HA80" s="234"/>
      <c r="HB80" s="234"/>
      <c r="HC80" s="234"/>
      <c r="HD80" s="234"/>
      <c r="HE80" s="234"/>
      <c r="HF80" s="234"/>
      <c r="HG80" s="234"/>
      <c r="HH80" s="234"/>
      <c r="HI80" s="234"/>
      <c r="HJ80" s="235"/>
      <c r="HK80" s="239"/>
      <c r="HL80" s="240"/>
      <c r="HM80" s="240"/>
      <c r="HN80" s="240"/>
      <c r="HO80" s="240"/>
      <c r="HP80" s="240"/>
      <c r="HQ80" s="241"/>
      <c r="HR80" s="661"/>
      <c r="HS80" s="662"/>
      <c r="HT80" s="662"/>
      <c r="HU80" s="662"/>
      <c r="HV80" s="662"/>
      <c r="HW80" s="662"/>
      <c r="HX80" s="663"/>
      <c r="HY80" s="661"/>
      <c r="HZ80" s="662"/>
      <c r="IA80" s="662"/>
      <c r="IB80" s="662"/>
      <c r="IC80" s="662"/>
      <c r="ID80" s="662"/>
      <c r="IE80" s="663"/>
      <c r="IF80" s="239"/>
      <c r="IG80" s="240"/>
      <c r="IH80" s="240"/>
      <c r="II80" s="240"/>
      <c r="IJ80" s="240"/>
      <c r="IK80" s="240"/>
      <c r="IL80" s="241"/>
      <c r="IM80" s="239"/>
      <c r="IN80" s="240"/>
      <c r="IO80" s="240"/>
      <c r="IP80" s="240"/>
      <c r="IQ80" s="240"/>
      <c r="IR80" s="240"/>
      <c r="IS80" s="241"/>
      <c r="IT80" s="697"/>
      <c r="IU80" s="698"/>
      <c r="IV80" s="698"/>
      <c r="IW80" s="698"/>
      <c r="IX80" s="698"/>
      <c r="IY80" s="698"/>
      <c r="IZ80" s="698"/>
      <c r="JA80" s="698"/>
      <c r="JB80" s="698"/>
      <c r="JC80" s="698"/>
      <c r="JD80" s="698"/>
      <c r="JE80" s="698"/>
      <c r="JF80" s="698"/>
      <c r="JG80" s="698"/>
      <c r="JH80" s="698"/>
      <c r="JI80" s="698"/>
      <c r="JJ80" s="698"/>
      <c r="JK80" s="698"/>
      <c r="JL80" s="698"/>
      <c r="JM80" s="698"/>
      <c r="JN80" s="698"/>
      <c r="JO80" s="698"/>
      <c r="JP80" s="698"/>
      <c r="JQ80" s="698"/>
      <c r="JR80" s="698"/>
      <c r="JS80" s="698"/>
      <c r="JT80" s="698"/>
      <c r="JU80" s="700"/>
      <c r="JV80" s="326"/>
      <c r="JW80" s="464"/>
      <c r="JX80" s="464"/>
      <c r="JY80" s="464"/>
      <c r="JZ80" s="464"/>
      <c r="KA80" s="464"/>
      <c r="KB80" s="464"/>
      <c r="KC80" s="464"/>
      <c r="KD80" s="464"/>
      <c r="KE80" s="465"/>
      <c r="KF80" s="686"/>
      <c r="KG80" s="686"/>
      <c r="KH80" s="686"/>
      <c r="KI80" s="686"/>
      <c r="KJ80" s="686"/>
      <c r="KK80" s="686"/>
      <c r="KL80" s="657"/>
      <c r="KM80" s="657"/>
      <c r="KN80" s="657"/>
      <c r="KO80" s="657"/>
      <c r="KP80" s="657"/>
      <c r="KQ80" s="657"/>
      <c r="KR80" s="657"/>
      <c r="KS80" s="657"/>
      <c r="KT80" s="657"/>
      <c r="KU80" s="657"/>
      <c r="KV80" s="657"/>
      <c r="KW80" s="687"/>
      <c r="KX80" s="687"/>
      <c r="KY80" s="687"/>
      <c r="KZ80" s="687"/>
      <c r="LA80" s="688"/>
      <c r="LB80" s="233"/>
      <c r="LC80" s="234"/>
      <c r="LD80" s="234"/>
      <c r="LE80" s="234"/>
      <c r="LF80" s="234"/>
      <c r="LG80" s="234"/>
      <c r="LH80" s="234"/>
      <c r="LI80" s="234"/>
      <c r="LJ80" s="234"/>
      <c r="LK80" s="234"/>
      <c r="LL80" s="234"/>
      <c r="LM80" s="234"/>
      <c r="LN80" s="234"/>
      <c r="LO80" s="234"/>
      <c r="LP80" s="235"/>
      <c r="LQ80" s="239"/>
      <c r="LR80" s="240"/>
      <c r="LS80" s="240"/>
      <c r="LT80" s="240"/>
      <c r="LU80" s="240"/>
      <c r="LV80" s="240"/>
      <c r="LW80" s="241"/>
      <c r="LX80" s="661"/>
      <c r="LY80" s="662"/>
      <c r="LZ80" s="662"/>
      <c r="MA80" s="662"/>
      <c r="MB80" s="662"/>
      <c r="MC80" s="662"/>
      <c r="MD80" s="663"/>
      <c r="ME80" s="661"/>
      <c r="MF80" s="662"/>
      <c r="MG80" s="662"/>
      <c r="MH80" s="662"/>
      <c r="MI80" s="662"/>
      <c r="MJ80" s="662"/>
      <c r="MK80" s="663"/>
      <c r="ML80" s="239"/>
      <c r="MM80" s="240"/>
      <c r="MN80" s="240"/>
      <c r="MO80" s="240"/>
      <c r="MP80" s="240"/>
      <c r="MQ80" s="240"/>
      <c r="MR80" s="241"/>
      <c r="MS80" s="239"/>
      <c r="MT80" s="240"/>
      <c r="MU80" s="240"/>
      <c r="MV80" s="240"/>
      <c r="MW80" s="240"/>
      <c r="MX80" s="240"/>
      <c r="MY80" s="241"/>
      <c r="MZ80" s="697"/>
      <c r="NA80" s="698"/>
      <c r="NB80" s="698"/>
      <c r="NC80" s="698"/>
      <c r="ND80" s="698"/>
      <c r="NE80" s="698"/>
      <c r="NF80" s="698"/>
      <c r="NG80" s="698"/>
      <c r="NH80" s="698"/>
      <c r="NI80" s="698"/>
      <c r="NJ80" s="698"/>
      <c r="NK80" s="698"/>
      <c r="NL80" s="698"/>
      <c r="NM80" s="698"/>
      <c r="NN80" s="698"/>
      <c r="NO80" s="698"/>
      <c r="NP80" s="698"/>
      <c r="NQ80" s="698"/>
      <c r="NR80" s="698"/>
      <c r="NS80" s="698"/>
      <c r="NT80" s="698"/>
      <c r="NU80" s="698"/>
      <c r="NV80" s="698"/>
      <c r="NW80" s="698"/>
      <c r="NX80" s="698"/>
      <c r="NY80" s="698"/>
      <c r="NZ80" s="698"/>
      <c r="OA80" s="700"/>
      <c r="OB80" s="326"/>
      <c r="OC80" s="464"/>
      <c r="OD80" s="464"/>
      <c r="OE80" s="464"/>
      <c r="OF80" s="464"/>
      <c r="OG80" s="464"/>
      <c r="OH80" s="464"/>
      <c r="OI80" s="464"/>
      <c r="OJ80" s="464"/>
      <c r="OK80" s="465"/>
      <c r="OL80" s="686"/>
      <c r="OM80" s="686"/>
      <c r="ON80" s="686"/>
      <c r="OO80" s="686"/>
      <c r="OP80" s="686"/>
      <c r="OQ80" s="686"/>
      <c r="OR80" s="657"/>
      <c r="OS80" s="657"/>
      <c r="OT80" s="657"/>
      <c r="OU80" s="657"/>
      <c r="OV80" s="657"/>
      <c r="OW80" s="657"/>
      <c r="OX80" s="657"/>
      <c r="OY80" s="657"/>
      <c r="OZ80" s="657"/>
      <c r="PA80" s="657"/>
      <c r="PB80" s="657"/>
      <c r="PC80" s="687"/>
      <c r="PD80" s="687"/>
      <c r="PE80" s="687"/>
      <c r="PF80" s="687"/>
      <c r="PG80" s="688"/>
      <c r="PH80" s="233"/>
      <c r="PI80" s="234"/>
      <c r="PJ80" s="234"/>
      <c r="PK80" s="234"/>
      <c r="PL80" s="234"/>
      <c r="PM80" s="234"/>
      <c r="PN80" s="234"/>
      <c r="PO80" s="234"/>
      <c r="PP80" s="234"/>
      <c r="PQ80" s="234"/>
      <c r="PR80" s="234"/>
      <c r="PS80" s="234"/>
      <c r="PT80" s="234"/>
      <c r="PU80" s="234"/>
      <c r="PV80" s="235"/>
      <c r="PW80" s="239"/>
      <c r="PX80" s="240"/>
      <c r="PY80" s="240"/>
      <c r="PZ80" s="240"/>
      <c r="QA80" s="240"/>
      <c r="QB80" s="240"/>
      <c r="QC80" s="241"/>
      <c r="QD80" s="661"/>
      <c r="QE80" s="662"/>
      <c r="QF80" s="662"/>
      <c r="QG80" s="662"/>
      <c r="QH80" s="662"/>
      <c r="QI80" s="662"/>
      <c r="QJ80" s="663"/>
      <c r="QK80" s="661"/>
      <c r="QL80" s="662"/>
      <c r="QM80" s="662"/>
      <c r="QN80" s="662"/>
      <c r="QO80" s="662"/>
      <c r="QP80" s="662"/>
      <c r="QQ80" s="663"/>
      <c r="QR80" s="239"/>
      <c r="QS80" s="240"/>
      <c r="QT80" s="240"/>
      <c r="QU80" s="240"/>
      <c r="QV80" s="240"/>
      <c r="QW80" s="240"/>
      <c r="QX80" s="241"/>
      <c r="QY80" s="239"/>
      <c r="QZ80" s="240"/>
      <c r="RA80" s="240"/>
      <c r="RB80" s="240"/>
      <c r="RC80" s="240"/>
      <c r="RD80" s="240"/>
      <c r="RE80" s="241"/>
      <c r="RF80" s="697"/>
      <c r="RG80" s="698"/>
      <c r="RH80" s="698"/>
      <c r="RI80" s="698"/>
      <c r="RJ80" s="698"/>
      <c r="RK80" s="698"/>
      <c r="RL80" s="698"/>
      <c r="RM80" s="698"/>
      <c r="RN80" s="698"/>
      <c r="RO80" s="698"/>
      <c r="RP80" s="698"/>
      <c r="RQ80" s="698"/>
      <c r="RR80" s="698"/>
      <c r="RS80" s="698"/>
      <c r="RT80" s="698"/>
      <c r="RU80" s="698"/>
      <c r="RV80" s="698"/>
      <c r="RW80" s="698"/>
      <c r="RX80" s="698"/>
      <c r="RY80" s="698"/>
      <c r="RZ80" s="698"/>
      <c r="SA80" s="698"/>
      <c r="SB80" s="698"/>
      <c r="SC80" s="698"/>
      <c r="SD80" s="698"/>
      <c r="SE80" s="698"/>
      <c r="SF80" s="698"/>
      <c r="SG80" s="700"/>
    </row>
    <row r="81" spans="2:501" ht="12" customHeight="1" x14ac:dyDescent="0.15">
      <c r="B81" s="1301"/>
      <c r="C81" s="1302"/>
      <c r="D81" s="1303"/>
      <c r="E81" s="214"/>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6"/>
      <c r="AG81" s="705"/>
      <c r="AH81" s="706"/>
      <c r="AI81" s="706"/>
      <c r="AJ81" s="706"/>
      <c r="AK81" s="706"/>
      <c r="AL81" s="706"/>
      <c r="AM81" s="706"/>
      <c r="AN81" s="706"/>
      <c r="AO81" s="706"/>
      <c r="AP81" s="706"/>
      <c r="AQ81" s="706"/>
      <c r="AR81" s="706"/>
      <c r="AS81" s="706"/>
      <c r="AT81" s="706"/>
      <c r="AU81" s="706"/>
      <c r="AV81" s="706"/>
      <c r="AW81" s="706"/>
      <c r="AX81" s="713"/>
      <c r="AY81" s="714"/>
      <c r="AZ81" s="714"/>
      <c r="BA81" s="714"/>
      <c r="BB81" s="715"/>
      <c r="BC81" s="718"/>
      <c r="BD81" s="706"/>
      <c r="BE81" s="706"/>
      <c r="BF81" s="706"/>
      <c r="BG81" s="706"/>
      <c r="BH81" s="706"/>
      <c r="BI81" s="706"/>
      <c r="BJ81" s="706"/>
      <c r="BK81" s="706"/>
      <c r="BL81" s="706"/>
      <c r="BM81" s="706"/>
      <c r="BN81" s="706"/>
      <c r="BO81" s="706"/>
      <c r="BP81" s="706"/>
      <c r="BQ81" s="706"/>
      <c r="BR81" s="706"/>
      <c r="BS81" s="706"/>
      <c r="BT81" s="713"/>
      <c r="BU81" s="714"/>
      <c r="BV81" s="714"/>
      <c r="BW81" s="714"/>
      <c r="BX81" s="715"/>
      <c r="BY81" s="721"/>
      <c r="BZ81" s="722"/>
      <c r="CA81" s="722"/>
      <c r="CB81" s="722"/>
      <c r="CC81" s="722"/>
      <c r="CD81" s="722"/>
      <c r="CE81" s="722"/>
      <c r="CF81" s="722"/>
      <c r="CG81" s="722"/>
      <c r="CH81" s="722"/>
      <c r="CI81" s="722"/>
      <c r="CJ81" s="722"/>
      <c r="CK81" s="722"/>
      <c r="CL81" s="722"/>
      <c r="CM81" s="722"/>
      <c r="CN81" s="722"/>
      <c r="CO81" s="722"/>
      <c r="CP81" s="713"/>
      <c r="CQ81" s="714"/>
      <c r="CR81" s="714"/>
      <c r="CS81" s="714"/>
      <c r="CT81" s="715"/>
      <c r="CU81" s="259" t="s">
        <v>38</v>
      </c>
      <c r="CV81" s="260"/>
      <c r="CW81" s="260"/>
      <c r="CX81" s="260"/>
      <c r="CY81" s="260"/>
      <c r="CZ81" s="260"/>
      <c r="DA81" s="657"/>
      <c r="DB81" s="657"/>
      <c r="DC81" s="657"/>
      <c r="DD81" s="657"/>
      <c r="DE81" s="657"/>
      <c r="DF81" s="657"/>
      <c r="DG81" s="657"/>
      <c r="DH81" s="657"/>
      <c r="DI81" s="657"/>
      <c r="DJ81" s="657"/>
      <c r="DK81" s="657"/>
      <c r="DL81" s="263" t="s">
        <v>45</v>
      </c>
      <c r="DM81" s="263"/>
      <c r="DN81" s="263"/>
      <c r="DO81" s="263"/>
      <c r="DP81" s="264"/>
      <c r="DQ81" s="265"/>
      <c r="DR81" s="266"/>
      <c r="DS81" s="266"/>
      <c r="DT81" s="266"/>
      <c r="DU81" s="266"/>
      <c r="DV81" s="266"/>
      <c r="DW81" s="266"/>
      <c r="DX81" s="266"/>
      <c r="DY81" s="266"/>
      <c r="DZ81" s="266"/>
      <c r="EA81" s="266"/>
      <c r="EB81" s="266"/>
      <c r="EC81" s="266"/>
      <c r="ED81" s="266"/>
      <c r="EE81" s="267"/>
      <c r="EF81" s="268"/>
      <c r="EG81" s="269"/>
      <c r="EH81" s="269"/>
      <c r="EI81" s="269"/>
      <c r="EJ81" s="269"/>
      <c r="EK81" s="269"/>
      <c r="EL81" s="270"/>
      <c r="EM81" s="661"/>
      <c r="EN81" s="662"/>
      <c r="EO81" s="662"/>
      <c r="EP81" s="662"/>
      <c r="EQ81" s="662"/>
      <c r="ER81" s="662"/>
      <c r="ES81" s="663"/>
      <c r="ET81" s="661"/>
      <c r="EU81" s="662"/>
      <c r="EV81" s="662"/>
      <c r="EW81" s="662"/>
      <c r="EX81" s="662"/>
      <c r="EY81" s="662"/>
      <c r="EZ81" s="663"/>
      <c r="FA81" s="268"/>
      <c r="FB81" s="269"/>
      <c r="FC81" s="269"/>
      <c r="FD81" s="269"/>
      <c r="FE81" s="269"/>
      <c r="FF81" s="269"/>
      <c r="FG81" s="270"/>
      <c r="FH81" s="268"/>
      <c r="FI81" s="269"/>
      <c r="FJ81" s="269"/>
      <c r="FK81" s="269"/>
      <c r="FL81" s="269"/>
      <c r="FM81" s="269"/>
      <c r="FN81" s="270"/>
      <c r="FO81" s="700"/>
      <c r="FP81" s="326"/>
      <c r="FQ81" s="464"/>
      <c r="FR81" s="464"/>
      <c r="FS81" s="464"/>
      <c r="FT81" s="464"/>
      <c r="FU81" s="464"/>
      <c r="FV81" s="464"/>
      <c r="FW81" s="464"/>
      <c r="FX81" s="464"/>
      <c r="FY81" s="465"/>
      <c r="FZ81" s="689" t="s">
        <v>80</v>
      </c>
      <c r="GA81" s="655"/>
      <c r="GB81" s="655"/>
      <c r="GC81" s="655"/>
      <c r="GD81" s="655"/>
      <c r="GE81" s="655"/>
      <c r="GF81" s="657"/>
      <c r="GG81" s="657"/>
      <c r="GH81" s="657"/>
      <c r="GI81" s="657"/>
      <c r="GJ81" s="657"/>
      <c r="GK81" s="657"/>
      <c r="GL81" s="657"/>
      <c r="GM81" s="657"/>
      <c r="GN81" s="657"/>
      <c r="GO81" s="657"/>
      <c r="GP81" s="657"/>
      <c r="GQ81" s="659" t="s">
        <v>45</v>
      </c>
      <c r="GR81" s="659"/>
      <c r="GS81" s="659"/>
      <c r="GT81" s="659"/>
      <c r="GU81" s="660"/>
      <c r="GV81" s="265"/>
      <c r="GW81" s="266"/>
      <c r="GX81" s="266"/>
      <c r="GY81" s="266"/>
      <c r="GZ81" s="266"/>
      <c r="HA81" s="266"/>
      <c r="HB81" s="266"/>
      <c r="HC81" s="266"/>
      <c r="HD81" s="266"/>
      <c r="HE81" s="266"/>
      <c r="HF81" s="266"/>
      <c r="HG81" s="266"/>
      <c r="HH81" s="266"/>
      <c r="HI81" s="266"/>
      <c r="HJ81" s="267"/>
      <c r="HK81" s="268"/>
      <c r="HL81" s="269"/>
      <c r="HM81" s="269"/>
      <c r="HN81" s="269"/>
      <c r="HO81" s="269"/>
      <c r="HP81" s="269"/>
      <c r="HQ81" s="270"/>
      <c r="HR81" s="661"/>
      <c r="HS81" s="662"/>
      <c r="HT81" s="662"/>
      <c r="HU81" s="662"/>
      <c r="HV81" s="662"/>
      <c r="HW81" s="662"/>
      <c r="HX81" s="663"/>
      <c r="HY81" s="661"/>
      <c r="HZ81" s="662"/>
      <c r="IA81" s="662"/>
      <c r="IB81" s="662"/>
      <c r="IC81" s="662"/>
      <c r="ID81" s="662"/>
      <c r="IE81" s="663"/>
      <c r="IF81" s="268"/>
      <c r="IG81" s="269"/>
      <c r="IH81" s="269"/>
      <c r="II81" s="269"/>
      <c r="IJ81" s="269"/>
      <c r="IK81" s="269"/>
      <c r="IL81" s="270"/>
      <c r="IM81" s="268"/>
      <c r="IN81" s="269"/>
      <c r="IO81" s="269"/>
      <c r="IP81" s="269"/>
      <c r="IQ81" s="269"/>
      <c r="IR81" s="269"/>
      <c r="IS81" s="270"/>
      <c r="IT81" s="697"/>
      <c r="IU81" s="698"/>
      <c r="IV81" s="698"/>
      <c r="IW81" s="698"/>
      <c r="IX81" s="698"/>
      <c r="IY81" s="698"/>
      <c r="IZ81" s="698"/>
      <c r="JA81" s="698"/>
      <c r="JB81" s="698"/>
      <c r="JC81" s="698"/>
      <c r="JD81" s="698"/>
      <c r="JE81" s="698"/>
      <c r="JF81" s="698"/>
      <c r="JG81" s="698"/>
      <c r="JH81" s="698"/>
      <c r="JI81" s="698"/>
      <c r="JJ81" s="698"/>
      <c r="JK81" s="698"/>
      <c r="JL81" s="698"/>
      <c r="JM81" s="698"/>
      <c r="JN81" s="698"/>
      <c r="JO81" s="698"/>
      <c r="JP81" s="698"/>
      <c r="JQ81" s="698"/>
      <c r="JR81" s="698"/>
      <c r="JS81" s="698"/>
      <c r="JT81" s="698"/>
      <c r="JU81" s="700"/>
      <c r="JV81" s="326"/>
      <c r="JW81" s="464"/>
      <c r="JX81" s="464"/>
      <c r="JY81" s="464"/>
      <c r="JZ81" s="464"/>
      <c r="KA81" s="464"/>
      <c r="KB81" s="464"/>
      <c r="KC81" s="464"/>
      <c r="KD81" s="464"/>
      <c r="KE81" s="465"/>
      <c r="KF81" s="654" t="s">
        <v>127</v>
      </c>
      <c r="KG81" s="655"/>
      <c r="KH81" s="655"/>
      <c r="KI81" s="655"/>
      <c r="KJ81" s="655"/>
      <c r="KK81" s="655"/>
      <c r="KL81" s="657"/>
      <c r="KM81" s="657"/>
      <c r="KN81" s="657"/>
      <c r="KO81" s="657"/>
      <c r="KP81" s="657"/>
      <c r="KQ81" s="657"/>
      <c r="KR81" s="657"/>
      <c r="KS81" s="657"/>
      <c r="KT81" s="657"/>
      <c r="KU81" s="657"/>
      <c r="KV81" s="657"/>
      <c r="KW81" s="659" t="s">
        <v>45</v>
      </c>
      <c r="KX81" s="659"/>
      <c r="KY81" s="659"/>
      <c r="KZ81" s="659"/>
      <c r="LA81" s="660"/>
      <c r="LB81" s="265"/>
      <c r="LC81" s="266"/>
      <c r="LD81" s="266"/>
      <c r="LE81" s="266"/>
      <c r="LF81" s="266"/>
      <c r="LG81" s="266"/>
      <c r="LH81" s="266"/>
      <c r="LI81" s="266"/>
      <c r="LJ81" s="266"/>
      <c r="LK81" s="266"/>
      <c r="LL81" s="266"/>
      <c r="LM81" s="266"/>
      <c r="LN81" s="266"/>
      <c r="LO81" s="266"/>
      <c r="LP81" s="267"/>
      <c r="LQ81" s="268"/>
      <c r="LR81" s="269"/>
      <c r="LS81" s="269"/>
      <c r="LT81" s="269"/>
      <c r="LU81" s="269"/>
      <c r="LV81" s="269"/>
      <c r="LW81" s="270"/>
      <c r="LX81" s="661"/>
      <c r="LY81" s="662"/>
      <c r="LZ81" s="662"/>
      <c r="MA81" s="662"/>
      <c r="MB81" s="662"/>
      <c r="MC81" s="662"/>
      <c r="MD81" s="663"/>
      <c r="ME81" s="661"/>
      <c r="MF81" s="662"/>
      <c r="MG81" s="662"/>
      <c r="MH81" s="662"/>
      <c r="MI81" s="662"/>
      <c r="MJ81" s="662"/>
      <c r="MK81" s="663"/>
      <c r="ML81" s="268"/>
      <c r="MM81" s="269"/>
      <c r="MN81" s="269"/>
      <c r="MO81" s="269"/>
      <c r="MP81" s="269"/>
      <c r="MQ81" s="269"/>
      <c r="MR81" s="270"/>
      <c r="MS81" s="268"/>
      <c r="MT81" s="269"/>
      <c r="MU81" s="269"/>
      <c r="MV81" s="269"/>
      <c r="MW81" s="269"/>
      <c r="MX81" s="269"/>
      <c r="MY81" s="270"/>
      <c r="MZ81" s="697"/>
      <c r="NA81" s="698"/>
      <c r="NB81" s="698"/>
      <c r="NC81" s="698"/>
      <c r="ND81" s="698"/>
      <c r="NE81" s="698"/>
      <c r="NF81" s="698"/>
      <c r="NG81" s="698"/>
      <c r="NH81" s="698"/>
      <c r="NI81" s="698"/>
      <c r="NJ81" s="698"/>
      <c r="NK81" s="698"/>
      <c r="NL81" s="698"/>
      <c r="NM81" s="698"/>
      <c r="NN81" s="698"/>
      <c r="NO81" s="698"/>
      <c r="NP81" s="698"/>
      <c r="NQ81" s="698"/>
      <c r="NR81" s="698"/>
      <c r="NS81" s="698"/>
      <c r="NT81" s="698"/>
      <c r="NU81" s="698"/>
      <c r="NV81" s="698"/>
      <c r="NW81" s="698"/>
      <c r="NX81" s="698"/>
      <c r="NY81" s="698"/>
      <c r="NZ81" s="698"/>
      <c r="OA81" s="700"/>
      <c r="OB81" s="326"/>
      <c r="OC81" s="464"/>
      <c r="OD81" s="464"/>
      <c r="OE81" s="464"/>
      <c r="OF81" s="464"/>
      <c r="OG81" s="464"/>
      <c r="OH81" s="464"/>
      <c r="OI81" s="464"/>
      <c r="OJ81" s="464"/>
      <c r="OK81" s="465"/>
      <c r="OL81" s="654" t="s">
        <v>132</v>
      </c>
      <c r="OM81" s="655"/>
      <c r="ON81" s="655"/>
      <c r="OO81" s="655"/>
      <c r="OP81" s="655"/>
      <c r="OQ81" s="655"/>
      <c r="OR81" s="657"/>
      <c r="OS81" s="657"/>
      <c r="OT81" s="657"/>
      <c r="OU81" s="657"/>
      <c r="OV81" s="657"/>
      <c r="OW81" s="657"/>
      <c r="OX81" s="657"/>
      <c r="OY81" s="657"/>
      <c r="OZ81" s="657"/>
      <c r="PA81" s="657"/>
      <c r="PB81" s="657"/>
      <c r="PC81" s="659" t="s">
        <v>45</v>
      </c>
      <c r="PD81" s="659"/>
      <c r="PE81" s="659"/>
      <c r="PF81" s="659"/>
      <c r="PG81" s="660"/>
      <c r="PH81" s="265"/>
      <c r="PI81" s="266"/>
      <c r="PJ81" s="266"/>
      <c r="PK81" s="266"/>
      <c r="PL81" s="266"/>
      <c r="PM81" s="266"/>
      <c r="PN81" s="266"/>
      <c r="PO81" s="266"/>
      <c r="PP81" s="266"/>
      <c r="PQ81" s="266"/>
      <c r="PR81" s="266"/>
      <c r="PS81" s="266"/>
      <c r="PT81" s="266"/>
      <c r="PU81" s="266"/>
      <c r="PV81" s="267"/>
      <c r="PW81" s="268"/>
      <c r="PX81" s="269"/>
      <c r="PY81" s="269"/>
      <c r="PZ81" s="269"/>
      <c r="QA81" s="269"/>
      <c r="QB81" s="269"/>
      <c r="QC81" s="270"/>
      <c r="QD81" s="661"/>
      <c r="QE81" s="662"/>
      <c r="QF81" s="662"/>
      <c r="QG81" s="662"/>
      <c r="QH81" s="662"/>
      <c r="QI81" s="662"/>
      <c r="QJ81" s="663"/>
      <c r="QK81" s="661"/>
      <c r="QL81" s="662"/>
      <c r="QM81" s="662"/>
      <c r="QN81" s="662"/>
      <c r="QO81" s="662"/>
      <c r="QP81" s="662"/>
      <c r="QQ81" s="663"/>
      <c r="QR81" s="268"/>
      <c r="QS81" s="269"/>
      <c r="QT81" s="269"/>
      <c r="QU81" s="269"/>
      <c r="QV81" s="269"/>
      <c r="QW81" s="269"/>
      <c r="QX81" s="270"/>
      <c r="QY81" s="268"/>
      <c r="QZ81" s="269"/>
      <c r="RA81" s="269"/>
      <c r="RB81" s="269"/>
      <c r="RC81" s="269"/>
      <c r="RD81" s="269"/>
      <c r="RE81" s="270"/>
      <c r="RF81" s="697"/>
      <c r="RG81" s="698"/>
      <c r="RH81" s="698"/>
      <c r="RI81" s="698"/>
      <c r="RJ81" s="698"/>
      <c r="RK81" s="698"/>
      <c r="RL81" s="698"/>
      <c r="RM81" s="698"/>
      <c r="RN81" s="698"/>
      <c r="RO81" s="698"/>
      <c r="RP81" s="698"/>
      <c r="RQ81" s="698"/>
      <c r="RR81" s="698"/>
      <c r="RS81" s="698"/>
      <c r="RT81" s="698"/>
      <c r="RU81" s="698"/>
      <c r="RV81" s="698"/>
      <c r="RW81" s="698"/>
      <c r="RX81" s="698"/>
      <c r="RY81" s="698"/>
      <c r="RZ81" s="698"/>
      <c r="SA81" s="698"/>
      <c r="SB81" s="698"/>
      <c r="SC81" s="698"/>
      <c r="SD81" s="698"/>
      <c r="SE81" s="698"/>
      <c r="SF81" s="698"/>
      <c r="SG81" s="700"/>
    </row>
    <row r="82" spans="2:501" ht="2.1" customHeight="1" x14ac:dyDescent="0.15">
      <c r="B82" s="1301"/>
      <c r="C82" s="1302"/>
      <c r="D82" s="1303"/>
      <c r="E82" s="214"/>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6"/>
      <c r="AG82" s="705"/>
      <c r="AH82" s="706"/>
      <c r="AI82" s="706"/>
      <c r="AJ82" s="706"/>
      <c r="AK82" s="706"/>
      <c r="AL82" s="706"/>
      <c r="AM82" s="706"/>
      <c r="AN82" s="706"/>
      <c r="AO82" s="706"/>
      <c r="AP82" s="706"/>
      <c r="AQ82" s="706"/>
      <c r="AR82" s="706"/>
      <c r="AS82" s="706"/>
      <c r="AT82" s="706"/>
      <c r="AU82" s="706"/>
      <c r="AV82" s="706"/>
      <c r="AW82" s="706"/>
      <c r="AX82" s="713"/>
      <c r="AY82" s="714"/>
      <c r="AZ82" s="714"/>
      <c r="BA82" s="714"/>
      <c r="BB82" s="715"/>
      <c r="BC82" s="718"/>
      <c r="BD82" s="706"/>
      <c r="BE82" s="706"/>
      <c r="BF82" s="706"/>
      <c r="BG82" s="706"/>
      <c r="BH82" s="706"/>
      <c r="BI82" s="706"/>
      <c r="BJ82" s="706"/>
      <c r="BK82" s="706"/>
      <c r="BL82" s="706"/>
      <c r="BM82" s="706"/>
      <c r="BN82" s="706"/>
      <c r="BO82" s="706"/>
      <c r="BP82" s="706"/>
      <c r="BQ82" s="706"/>
      <c r="BR82" s="706"/>
      <c r="BS82" s="706"/>
      <c r="BT82" s="713"/>
      <c r="BU82" s="714"/>
      <c r="BV82" s="714"/>
      <c r="BW82" s="714"/>
      <c r="BX82" s="715"/>
      <c r="BY82" s="721"/>
      <c r="BZ82" s="722"/>
      <c r="CA82" s="722"/>
      <c r="CB82" s="722"/>
      <c r="CC82" s="722"/>
      <c r="CD82" s="722"/>
      <c r="CE82" s="722"/>
      <c r="CF82" s="722"/>
      <c r="CG82" s="722"/>
      <c r="CH82" s="722"/>
      <c r="CI82" s="722"/>
      <c r="CJ82" s="722"/>
      <c r="CK82" s="722"/>
      <c r="CL82" s="722"/>
      <c r="CM82" s="722"/>
      <c r="CN82" s="722"/>
      <c r="CO82" s="722"/>
      <c r="CP82" s="713"/>
      <c r="CQ82" s="714"/>
      <c r="CR82" s="714"/>
      <c r="CS82" s="714"/>
      <c r="CT82" s="715"/>
      <c r="CU82" s="222"/>
      <c r="CV82" s="223"/>
      <c r="CW82" s="223"/>
      <c r="CX82" s="223"/>
      <c r="CY82" s="223"/>
      <c r="CZ82" s="223"/>
      <c r="DA82" s="657"/>
      <c r="DB82" s="657"/>
      <c r="DC82" s="657"/>
      <c r="DD82" s="657"/>
      <c r="DE82" s="657"/>
      <c r="DF82" s="657"/>
      <c r="DG82" s="657"/>
      <c r="DH82" s="657"/>
      <c r="DI82" s="657"/>
      <c r="DJ82" s="657"/>
      <c r="DK82" s="657"/>
      <c r="DL82" s="228"/>
      <c r="DM82" s="228"/>
      <c r="DN82" s="228"/>
      <c r="DO82" s="228"/>
      <c r="DP82" s="229"/>
      <c r="DQ82" s="233"/>
      <c r="DR82" s="234"/>
      <c r="DS82" s="234"/>
      <c r="DT82" s="234"/>
      <c r="DU82" s="234"/>
      <c r="DV82" s="234"/>
      <c r="DW82" s="234"/>
      <c r="DX82" s="234"/>
      <c r="DY82" s="234"/>
      <c r="DZ82" s="234"/>
      <c r="EA82" s="234"/>
      <c r="EB82" s="234"/>
      <c r="EC82" s="234"/>
      <c r="ED82" s="234"/>
      <c r="EE82" s="235"/>
      <c r="EF82" s="239"/>
      <c r="EG82" s="240"/>
      <c r="EH82" s="240"/>
      <c r="EI82" s="240"/>
      <c r="EJ82" s="240"/>
      <c r="EK82" s="240"/>
      <c r="EL82" s="241"/>
      <c r="EM82" s="661"/>
      <c r="EN82" s="662"/>
      <c r="EO82" s="662"/>
      <c r="EP82" s="662"/>
      <c r="EQ82" s="662"/>
      <c r="ER82" s="662"/>
      <c r="ES82" s="663"/>
      <c r="ET82" s="661"/>
      <c r="EU82" s="662"/>
      <c r="EV82" s="662"/>
      <c r="EW82" s="662"/>
      <c r="EX82" s="662"/>
      <c r="EY82" s="662"/>
      <c r="EZ82" s="663"/>
      <c r="FA82" s="239"/>
      <c r="FB82" s="240"/>
      <c r="FC82" s="240"/>
      <c r="FD82" s="240"/>
      <c r="FE82" s="240"/>
      <c r="FF82" s="240"/>
      <c r="FG82" s="241"/>
      <c r="FH82" s="239"/>
      <c r="FI82" s="240"/>
      <c r="FJ82" s="240"/>
      <c r="FK82" s="240"/>
      <c r="FL82" s="240"/>
      <c r="FM82" s="240"/>
      <c r="FN82" s="241"/>
      <c r="FO82" s="700"/>
      <c r="FP82" s="326"/>
      <c r="FQ82" s="464"/>
      <c r="FR82" s="464"/>
      <c r="FS82" s="464"/>
      <c r="FT82" s="464"/>
      <c r="FU82" s="464"/>
      <c r="FV82" s="464"/>
      <c r="FW82" s="464"/>
      <c r="FX82" s="464"/>
      <c r="FY82" s="465"/>
      <c r="FZ82" s="701"/>
      <c r="GA82" s="686"/>
      <c r="GB82" s="686"/>
      <c r="GC82" s="686"/>
      <c r="GD82" s="686"/>
      <c r="GE82" s="686"/>
      <c r="GF82" s="657"/>
      <c r="GG82" s="657"/>
      <c r="GH82" s="657"/>
      <c r="GI82" s="657"/>
      <c r="GJ82" s="657"/>
      <c r="GK82" s="657"/>
      <c r="GL82" s="657"/>
      <c r="GM82" s="657"/>
      <c r="GN82" s="657"/>
      <c r="GO82" s="657"/>
      <c r="GP82" s="657"/>
      <c r="GQ82" s="687"/>
      <c r="GR82" s="687"/>
      <c r="GS82" s="687"/>
      <c r="GT82" s="687"/>
      <c r="GU82" s="688"/>
      <c r="GV82" s="233"/>
      <c r="GW82" s="234"/>
      <c r="GX82" s="234"/>
      <c r="GY82" s="234"/>
      <c r="GZ82" s="234"/>
      <c r="HA82" s="234"/>
      <c r="HB82" s="234"/>
      <c r="HC82" s="234"/>
      <c r="HD82" s="234"/>
      <c r="HE82" s="234"/>
      <c r="HF82" s="234"/>
      <c r="HG82" s="234"/>
      <c r="HH82" s="234"/>
      <c r="HI82" s="234"/>
      <c r="HJ82" s="235"/>
      <c r="HK82" s="239"/>
      <c r="HL82" s="240"/>
      <c r="HM82" s="240"/>
      <c r="HN82" s="240"/>
      <c r="HO82" s="240"/>
      <c r="HP82" s="240"/>
      <c r="HQ82" s="241"/>
      <c r="HR82" s="661"/>
      <c r="HS82" s="662"/>
      <c r="HT82" s="662"/>
      <c r="HU82" s="662"/>
      <c r="HV82" s="662"/>
      <c r="HW82" s="662"/>
      <c r="HX82" s="663"/>
      <c r="HY82" s="661"/>
      <c r="HZ82" s="662"/>
      <c r="IA82" s="662"/>
      <c r="IB82" s="662"/>
      <c r="IC82" s="662"/>
      <c r="ID82" s="662"/>
      <c r="IE82" s="663"/>
      <c r="IF82" s="239"/>
      <c r="IG82" s="240"/>
      <c r="IH82" s="240"/>
      <c r="II82" s="240"/>
      <c r="IJ82" s="240"/>
      <c r="IK82" s="240"/>
      <c r="IL82" s="241"/>
      <c r="IM82" s="239"/>
      <c r="IN82" s="240"/>
      <c r="IO82" s="240"/>
      <c r="IP82" s="240"/>
      <c r="IQ82" s="240"/>
      <c r="IR82" s="240"/>
      <c r="IS82" s="241"/>
      <c r="IT82" s="697"/>
      <c r="IU82" s="698"/>
      <c r="IV82" s="698"/>
      <c r="IW82" s="698"/>
      <c r="IX82" s="698"/>
      <c r="IY82" s="698"/>
      <c r="IZ82" s="698"/>
      <c r="JA82" s="698"/>
      <c r="JB82" s="698"/>
      <c r="JC82" s="698"/>
      <c r="JD82" s="698"/>
      <c r="JE82" s="698"/>
      <c r="JF82" s="698"/>
      <c r="JG82" s="698"/>
      <c r="JH82" s="698"/>
      <c r="JI82" s="698"/>
      <c r="JJ82" s="698"/>
      <c r="JK82" s="698"/>
      <c r="JL82" s="698"/>
      <c r="JM82" s="698"/>
      <c r="JN82" s="698"/>
      <c r="JO82" s="698"/>
      <c r="JP82" s="698"/>
      <c r="JQ82" s="698"/>
      <c r="JR82" s="698"/>
      <c r="JS82" s="698"/>
      <c r="JT82" s="698"/>
      <c r="JU82" s="700"/>
      <c r="JV82" s="326"/>
      <c r="JW82" s="464"/>
      <c r="JX82" s="464"/>
      <c r="JY82" s="464"/>
      <c r="JZ82" s="464"/>
      <c r="KA82" s="464"/>
      <c r="KB82" s="464"/>
      <c r="KC82" s="464"/>
      <c r="KD82" s="464"/>
      <c r="KE82" s="465"/>
      <c r="KF82" s="686"/>
      <c r="KG82" s="686"/>
      <c r="KH82" s="686"/>
      <c r="KI82" s="686"/>
      <c r="KJ82" s="686"/>
      <c r="KK82" s="686"/>
      <c r="KL82" s="657"/>
      <c r="KM82" s="657"/>
      <c r="KN82" s="657"/>
      <c r="KO82" s="657"/>
      <c r="KP82" s="657"/>
      <c r="KQ82" s="657"/>
      <c r="KR82" s="657"/>
      <c r="KS82" s="657"/>
      <c r="KT82" s="657"/>
      <c r="KU82" s="657"/>
      <c r="KV82" s="657"/>
      <c r="KW82" s="687"/>
      <c r="KX82" s="687"/>
      <c r="KY82" s="687"/>
      <c r="KZ82" s="687"/>
      <c r="LA82" s="688"/>
      <c r="LB82" s="233"/>
      <c r="LC82" s="234"/>
      <c r="LD82" s="234"/>
      <c r="LE82" s="234"/>
      <c r="LF82" s="234"/>
      <c r="LG82" s="234"/>
      <c r="LH82" s="234"/>
      <c r="LI82" s="234"/>
      <c r="LJ82" s="234"/>
      <c r="LK82" s="234"/>
      <c r="LL82" s="234"/>
      <c r="LM82" s="234"/>
      <c r="LN82" s="234"/>
      <c r="LO82" s="234"/>
      <c r="LP82" s="235"/>
      <c r="LQ82" s="239"/>
      <c r="LR82" s="240"/>
      <c r="LS82" s="240"/>
      <c r="LT82" s="240"/>
      <c r="LU82" s="240"/>
      <c r="LV82" s="240"/>
      <c r="LW82" s="241"/>
      <c r="LX82" s="661"/>
      <c r="LY82" s="662"/>
      <c r="LZ82" s="662"/>
      <c r="MA82" s="662"/>
      <c r="MB82" s="662"/>
      <c r="MC82" s="662"/>
      <c r="MD82" s="663"/>
      <c r="ME82" s="661"/>
      <c r="MF82" s="662"/>
      <c r="MG82" s="662"/>
      <c r="MH82" s="662"/>
      <c r="MI82" s="662"/>
      <c r="MJ82" s="662"/>
      <c r="MK82" s="663"/>
      <c r="ML82" s="239"/>
      <c r="MM82" s="240"/>
      <c r="MN82" s="240"/>
      <c r="MO82" s="240"/>
      <c r="MP82" s="240"/>
      <c r="MQ82" s="240"/>
      <c r="MR82" s="241"/>
      <c r="MS82" s="239"/>
      <c r="MT82" s="240"/>
      <c r="MU82" s="240"/>
      <c r="MV82" s="240"/>
      <c r="MW82" s="240"/>
      <c r="MX82" s="240"/>
      <c r="MY82" s="241"/>
      <c r="MZ82" s="697"/>
      <c r="NA82" s="698"/>
      <c r="NB82" s="698"/>
      <c r="NC82" s="698"/>
      <c r="ND82" s="698"/>
      <c r="NE82" s="698"/>
      <c r="NF82" s="698"/>
      <c r="NG82" s="698"/>
      <c r="NH82" s="698"/>
      <c r="NI82" s="698"/>
      <c r="NJ82" s="698"/>
      <c r="NK82" s="698"/>
      <c r="NL82" s="698"/>
      <c r="NM82" s="698"/>
      <c r="NN82" s="698"/>
      <c r="NO82" s="698"/>
      <c r="NP82" s="698"/>
      <c r="NQ82" s="698"/>
      <c r="NR82" s="698"/>
      <c r="NS82" s="698"/>
      <c r="NT82" s="698"/>
      <c r="NU82" s="698"/>
      <c r="NV82" s="698"/>
      <c r="NW82" s="698"/>
      <c r="NX82" s="698"/>
      <c r="NY82" s="698"/>
      <c r="NZ82" s="698"/>
      <c r="OA82" s="700"/>
      <c r="OB82" s="326"/>
      <c r="OC82" s="464"/>
      <c r="OD82" s="464"/>
      <c r="OE82" s="464"/>
      <c r="OF82" s="464"/>
      <c r="OG82" s="464"/>
      <c r="OH82" s="464"/>
      <c r="OI82" s="464"/>
      <c r="OJ82" s="464"/>
      <c r="OK82" s="465"/>
      <c r="OL82" s="686"/>
      <c r="OM82" s="686"/>
      <c r="ON82" s="686"/>
      <c r="OO82" s="686"/>
      <c r="OP82" s="686"/>
      <c r="OQ82" s="686"/>
      <c r="OR82" s="657"/>
      <c r="OS82" s="657"/>
      <c r="OT82" s="657"/>
      <c r="OU82" s="657"/>
      <c r="OV82" s="657"/>
      <c r="OW82" s="657"/>
      <c r="OX82" s="657"/>
      <c r="OY82" s="657"/>
      <c r="OZ82" s="657"/>
      <c r="PA82" s="657"/>
      <c r="PB82" s="657"/>
      <c r="PC82" s="687"/>
      <c r="PD82" s="687"/>
      <c r="PE82" s="687"/>
      <c r="PF82" s="687"/>
      <c r="PG82" s="688"/>
      <c r="PH82" s="233"/>
      <c r="PI82" s="234"/>
      <c r="PJ82" s="234"/>
      <c r="PK82" s="234"/>
      <c r="PL82" s="234"/>
      <c r="PM82" s="234"/>
      <c r="PN82" s="234"/>
      <c r="PO82" s="234"/>
      <c r="PP82" s="234"/>
      <c r="PQ82" s="234"/>
      <c r="PR82" s="234"/>
      <c r="PS82" s="234"/>
      <c r="PT82" s="234"/>
      <c r="PU82" s="234"/>
      <c r="PV82" s="235"/>
      <c r="PW82" s="239"/>
      <c r="PX82" s="240"/>
      <c r="PY82" s="240"/>
      <c r="PZ82" s="240"/>
      <c r="QA82" s="240"/>
      <c r="QB82" s="240"/>
      <c r="QC82" s="241"/>
      <c r="QD82" s="661"/>
      <c r="QE82" s="662"/>
      <c r="QF82" s="662"/>
      <c r="QG82" s="662"/>
      <c r="QH82" s="662"/>
      <c r="QI82" s="662"/>
      <c r="QJ82" s="663"/>
      <c r="QK82" s="661"/>
      <c r="QL82" s="662"/>
      <c r="QM82" s="662"/>
      <c r="QN82" s="662"/>
      <c r="QO82" s="662"/>
      <c r="QP82" s="662"/>
      <c r="QQ82" s="663"/>
      <c r="QR82" s="239"/>
      <c r="QS82" s="240"/>
      <c r="QT82" s="240"/>
      <c r="QU82" s="240"/>
      <c r="QV82" s="240"/>
      <c r="QW82" s="240"/>
      <c r="QX82" s="241"/>
      <c r="QY82" s="239"/>
      <c r="QZ82" s="240"/>
      <c r="RA82" s="240"/>
      <c r="RB82" s="240"/>
      <c r="RC82" s="240"/>
      <c r="RD82" s="240"/>
      <c r="RE82" s="241"/>
      <c r="RF82" s="697"/>
      <c r="RG82" s="698"/>
      <c r="RH82" s="698"/>
      <c r="RI82" s="698"/>
      <c r="RJ82" s="698"/>
      <c r="RK82" s="698"/>
      <c r="RL82" s="698"/>
      <c r="RM82" s="698"/>
      <c r="RN82" s="698"/>
      <c r="RO82" s="698"/>
      <c r="RP82" s="698"/>
      <c r="RQ82" s="698"/>
      <c r="RR82" s="698"/>
      <c r="RS82" s="698"/>
      <c r="RT82" s="698"/>
      <c r="RU82" s="698"/>
      <c r="RV82" s="698"/>
      <c r="RW82" s="698"/>
      <c r="RX82" s="698"/>
      <c r="RY82" s="698"/>
      <c r="RZ82" s="698"/>
      <c r="SA82" s="698"/>
      <c r="SB82" s="698"/>
      <c r="SC82" s="698"/>
      <c r="SD82" s="698"/>
      <c r="SE82" s="698"/>
      <c r="SF82" s="698"/>
      <c r="SG82" s="700"/>
    </row>
    <row r="83" spans="2:501" ht="12" customHeight="1" x14ac:dyDescent="0.15">
      <c r="B83" s="1301"/>
      <c r="C83" s="1302"/>
      <c r="D83" s="1303"/>
      <c r="E83" s="214"/>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6"/>
      <c r="AG83" s="707"/>
      <c r="AH83" s="706"/>
      <c r="AI83" s="706"/>
      <c r="AJ83" s="706"/>
      <c r="AK83" s="706"/>
      <c r="AL83" s="706"/>
      <c r="AM83" s="706"/>
      <c r="AN83" s="706"/>
      <c r="AO83" s="706"/>
      <c r="AP83" s="706"/>
      <c r="AQ83" s="706"/>
      <c r="AR83" s="706"/>
      <c r="AS83" s="706"/>
      <c r="AT83" s="706"/>
      <c r="AU83" s="706"/>
      <c r="AV83" s="706"/>
      <c r="AW83" s="706"/>
      <c r="AX83" s="714"/>
      <c r="AY83" s="714"/>
      <c r="AZ83" s="714"/>
      <c r="BA83" s="714"/>
      <c r="BB83" s="715"/>
      <c r="BC83" s="719"/>
      <c r="BD83" s="706"/>
      <c r="BE83" s="706"/>
      <c r="BF83" s="706"/>
      <c r="BG83" s="706"/>
      <c r="BH83" s="706"/>
      <c r="BI83" s="706"/>
      <c r="BJ83" s="706"/>
      <c r="BK83" s="706"/>
      <c r="BL83" s="706"/>
      <c r="BM83" s="706"/>
      <c r="BN83" s="706"/>
      <c r="BO83" s="706"/>
      <c r="BP83" s="706"/>
      <c r="BQ83" s="706"/>
      <c r="BR83" s="706"/>
      <c r="BS83" s="706"/>
      <c r="BT83" s="714"/>
      <c r="BU83" s="714"/>
      <c r="BV83" s="714"/>
      <c r="BW83" s="714"/>
      <c r="BX83" s="715"/>
      <c r="BY83" s="723"/>
      <c r="BZ83" s="722"/>
      <c r="CA83" s="722"/>
      <c r="CB83" s="722"/>
      <c r="CC83" s="722"/>
      <c r="CD83" s="722"/>
      <c r="CE83" s="722"/>
      <c r="CF83" s="722"/>
      <c r="CG83" s="722"/>
      <c r="CH83" s="722"/>
      <c r="CI83" s="722"/>
      <c r="CJ83" s="722"/>
      <c r="CK83" s="722"/>
      <c r="CL83" s="722"/>
      <c r="CM83" s="722"/>
      <c r="CN83" s="722"/>
      <c r="CO83" s="722"/>
      <c r="CP83" s="714"/>
      <c r="CQ83" s="714"/>
      <c r="CR83" s="714"/>
      <c r="CS83" s="714"/>
      <c r="CT83" s="715"/>
      <c r="CU83" s="259" t="s">
        <v>39</v>
      </c>
      <c r="CV83" s="260"/>
      <c r="CW83" s="260"/>
      <c r="CX83" s="260"/>
      <c r="CY83" s="260"/>
      <c r="CZ83" s="260"/>
      <c r="DA83" s="657"/>
      <c r="DB83" s="657"/>
      <c r="DC83" s="657"/>
      <c r="DD83" s="657"/>
      <c r="DE83" s="657"/>
      <c r="DF83" s="657"/>
      <c r="DG83" s="657"/>
      <c r="DH83" s="657"/>
      <c r="DI83" s="657"/>
      <c r="DJ83" s="657"/>
      <c r="DK83" s="657"/>
      <c r="DL83" s="263" t="s">
        <v>45</v>
      </c>
      <c r="DM83" s="263"/>
      <c r="DN83" s="263"/>
      <c r="DO83" s="263"/>
      <c r="DP83" s="264"/>
      <c r="DQ83" s="265"/>
      <c r="DR83" s="266"/>
      <c r="DS83" s="266"/>
      <c r="DT83" s="266"/>
      <c r="DU83" s="266"/>
      <c r="DV83" s="266"/>
      <c r="DW83" s="266"/>
      <c r="DX83" s="266"/>
      <c r="DY83" s="266"/>
      <c r="DZ83" s="266"/>
      <c r="EA83" s="266"/>
      <c r="EB83" s="266"/>
      <c r="EC83" s="266"/>
      <c r="ED83" s="266"/>
      <c r="EE83" s="267"/>
      <c r="EF83" s="268"/>
      <c r="EG83" s="269"/>
      <c r="EH83" s="269"/>
      <c r="EI83" s="269"/>
      <c r="EJ83" s="269"/>
      <c r="EK83" s="269"/>
      <c r="EL83" s="270"/>
      <c r="EM83" s="661"/>
      <c r="EN83" s="662"/>
      <c r="EO83" s="662"/>
      <c r="EP83" s="662"/>
      <c r="EQ83" s="662"/>
      <c r="ER83" s="662"/>
      <c r="ES83" s="663"/>
      <c r="ET83" s="661"/>
      <c r="EU83" s="662"/>
      <c r="EV83" s="662"/>
      <c r="EW83" s="662"/>
      <c r="EX83" s="662"/>
      <c r="EY83" s="662"/>
      <c r="EZ83" s="663"/>
      <c r="FA83" s="268"/>
      <c r="FB83" s="269"/>
      <c r="FC83" s="269"/>
      <c r="FD83" s="269"/>
      <c r="FE83" s="269"/>
      <c r="FF83" s="269"/>
      <c r="FG83" s="270"/>
      <c r="FH83" s="268"/>
      <c r="FI83" s="269"/>
      <c r="FJ83" s="269"/>
      <c r="FK83" s="269"/>
      <c r="FL83" s="269"/>
      <c r="FM83" s="269"/>
      <c r="FN83" s="270"/>
      <c r="FO83" s="700"/>
      <c r="FP83" s="326"/>
      <c r="FQ83" s="464"/>
      <c r="FR83" s="464"/>
      <c r="FS83" s="464"/>
      <c r="FT83" s="464"/>
      <c r="FU83" s="464"/>
      <c r="FV83" s="464"/>
      <c r="FW83" s="464"/>
      <c r="FX83" s="464"/>
      <c r="FY83" s="465"/>
      <c r="FZ83" s="689" t="s">
        <v>81</v>
      </c>
      <c r="GA83" s="655"/>
      <c r="GB83" s="655"/>
      <c r="GC83" s="655"/>
      <c r="GD83" s="655"/>
      <c r="GE83" s="655"/>
      <c r="GF83" s="657"/>
      <c r="GG83" s="657"/>
      <c r="GH83" s="657"/>
      <c r="GI83" s="657"/>
      <c r="GJ83" s="657"/>
      <c r="GK83" s="657"/>
      <c r="GL83" s="657"/>
      <c r="GM83" s="657"/>
      <c r="GN83" s="657"/>
      <c r="GO83" s="657"/>
      <c r="GP83" s="657"/>
      <c r="GQ83" s="659" t="s">
        <v>45</v>
      </c>
      <c r="GR83" s="659"/>
      <c r="GS83" s="659"/>
      <c r="GT83" s="659"/>
      <c r="GU83" s="660"/>
      <c r="GV83" s="265"/>
      <c r="GW83" s="266"/>
      <c r="GX83" s="266"/>
      <c r="GY83" s="266"/>
      <c r="GZ83" s="266"/>
      <c r="HA83" s="266"/>
      <c r="HB83" s="266"/>
      <c r="HC83" s="266"/>
      <c r="HD83" s="266"/>
      <c r="HE83" s="266"/>
      <c r="HF83" s="266"/>
      <c r="HG83" s="266"/>
      <c r="HH83" s="266"/>
      <c r="HI83" s="266"/>
      <c r="HJ83" s="267"/>
      <c r="HK83" s="268"/>
      <c r="HL83" s="269"/>
      <c r="HM83" s="269"/>
      <c r="HN83" s="269"/>
      <c r="HO83" s="269"/>
      <c r="HP83" s="269"/>
      <c r="HQ83" s="270"/>
      <c r="HR83" s="661"/>
      <c r="HS83" s="662"/>
      <c r="HT83" s="662"/>
      <c r="HU83" s="662"/>
      <c r="HV83" s="662"/>
      <c r="HW83" s="662"/>
      <c r="HX83" s="663"/>
      <c r="HY83" s="661"/>
      <c r="HZ83" s="662"/>
      <c r="IA83" s="662"/>
      <c r="IB83" s="662"/>
      <c r="IC83" s="662"/>
      <c r="ID83" s="662"/>
      <c r="IE83" s="663"/>
      <c r="IF83" s="268"/>
      <c r="IG83" s="269"/>
      <c r="IH83" s="269"/>
      <c r="II83" s="269"/>
      <c r="IJ83" s="269"/>
      <c r="IK83" s="269"/>
      <c r="IL83" s="270"/>
      <c r="IM83" s="268"/>
      <c r="IN83" s="269"/>
      <c r="IO83" s="269"/>
      <c r="IP83" s="269"/>
      <c r="IQ83" s="269"/>
      <c r="IR83" s="269"/>
      <c r="IS83" s="270"/>
      <c r="IT83" s="697"/>
      <c r="IU83" s="698"/>
      <c r="IV83" s="698"/>
      <c r="IW83" s="698"/>
      <c r="IX83" s="698"/>
      <c r="IY83" s="698"/>
      <c r="IZ83" s="698"/>
      <c r="JA83" s="698"/>
      <c r="JB83" s="698"/>
      <c r="JC83" s="698"/>
      <c r="JD83" s="698"/>
      <c r="JE83" s="698"/>
      <c r="JF83" s="698"/>
      <c r="JG83" s="698"/>
      <c r="JH83" s="698"/>
      <c r="JI83" s="698"/>
      <c r="JJ83" s="698"/>
      <c r="JK83" s="698"/>
      <c r="JL83" s="698"/>
      <c r="JM83" s="698"/>
      <c r="JN83" s="698"/>
      <c r="JO83" s="698"/>
      <c r="JP83" s="698"/>
      <c r="JQ83" s="698"/>
      <c r="JR83" s="698"/>
      <c r="JS83" s="698"/>
      <c r="JT83" s="698"/>
      <c r="JU83" s="700"/>
      <c r="JV83" s="326"/>
      <c r="JW83" s="464"/>
      <c r="JX83" s="464"/>
      <c r="JY83" s="464"/>
      <c r="JZ83" s="464"/>
      <c r="KA83" s="464"/>
      <c r="KB83" s="464"/>
      <c r="KC83" s="464"/>
      <c r="KD83" s="464"/>
      <c r="KE83" s="465"/>
      <c r="KF83" s="654" t="s">
        <v>128</v>
      </c>
      <c r="KG83" s="655"/>
      <c r="KH83" s="655"/>
      <c r="KI83" s="655"/>
      <c r="KJ83" s="655"/>
      <c r="KK83" s="655"/>
      <c r="KL83" s="657"/>
      <c r="KM83" s="657"/>
      <c r="KN83" s="657"/>
      <c r="KO83" s="657"/>
      <c r="KP83" s="657"/>
      <c r="KQ83" s="657"/>
      <c r="KR83" s="657"/>
      <c r="KS83" s="657"/>
      <c r="KT83" s="657"/>
      <c r="KU83" s="657"/>
      <c r="KV83" s="657"/>
      <c r="KW83" s="659" t="s">
        <v>45</v>
      </c>
      <c r="KX83" s="659"/>
      <c r="KY83" s="659"/>
      <c r="KZ83" s="659"/>
      <c r="LA83" s="660"/>
      <c r="LB83" s="265"/>
      <c r="LC83" s="266"/>
      <c r="LD83" s="266"/>
      <c r="LE83" s="266"/>
      <c r="LF83" s="266"/>
      <c r="LG83" s="266"/>
      <c r="LH83" s="266"/>
      <c r="LI83" s="266"/>
      <c r="LJ83" s="266"/>
      <c r="LK83" s="266"/>
      <c r="LL83" s="266"/>
      <c r="LM83" s="266"/>
      <c r="LN83" s="266"/>
      <c r="LO83" s="266"/>
      <c r="LP83" s="267"/>
      <c r="LQ83" s="268"/>
      <c r="LR83" s="269"/>
      <c r="LS83" s="269"/>
      <c r="LT83" s="269"/>
      <c r="LU83" s="269"/>
      <c r="LV83" s="269"/>
      <c r="LW83" s="270"/>
      <c r="LX83" s="661"/>
      <c r="LY83" s="662"/>
      <c r="LZ83" s="662"/>
      <c r="MA83" s="662"/>
      <c r="MB83" s="662"/>
      <c r="MC83" s="662"/>
      <c r="MD83" s="663"/>
      <c r="ME83" s="661"/>
      <c r="MF83" s="662"/>
      <c r="MG83" s="662"/>
      <c r="MH83" s="662"/>
      <c r="MI83" s="662"/>
      <c r="MJ83" s="662"/>
      <c r="MK83" s="663"/>
      <c r="ML83" s="268"/>
      <c r="MM83" s="269"/>
      <c r="MN83" s="269"/>
      <c r="MO83" s="269"/>
      <c r="MP83" s="269"/>
      <c r="MQ83" s="269"/>
      <c r="MR83" s="270"/>
      <c r="MS83" s="268"/>
      <c r="MT83" s="269"/>
      <c r="MU83" s="269"/>
      <c r="MV83" s="269"/>
      <c r="MW83" s="269"/>
      <c r="MX83" s="269"/>
      <c r="MY83" s="270"/>
      <c r="MZ83" s="697"/>
      <c r="NA83" s="698"/>
      <c r="NB83" s="698"/>
      <c r="NC83" s="698"/>
      <c r="ND83" s="698"/>
      <c r="NE83" s="698"/>
      <c r="NF83" s="698"/>
      <c r="NG83" s="698"/>
      <c r="NH83" s="698"/>
      <c r="NI83" s="698"/>
      <c r="NJ83" s="698"/>
      <c r="NK83" s="698"/>
      <c r="NL83" s="698"/>
      <c r="NM83" s="698"/>
      <c r="NN83" s="698"/>
      <c r="NO83" s="698"/>
      <c r="NP83" s="698"/>
      <c r="NQ83" s="698"/>
      <c r="NR83" s="698"/>
      <c r="NS83" s="698"/>
      <c r="NT83" s="698"/>
      <c r="NU83" s="698"/>
      <c r="NV83" s="698"/>
      <c r="NW83" s="698"/>
      <c r="NX83" s="698"/>
      <c r="NY83" s="698"/>
      <c r="NZ83" s="698"/>
      <c r="OA83" s="700"/>
      <c r="OB83" s="326"/>
      <c r="OC83" s="464"/>
      <c r="OD83" s="464"/>
      <c r="OE83" s="464"/>
      <c r="OF83" s="464"/>
      <c r="OG83" s="464"/>
      <c r="OH83" s="464"/>
      <c r="OI83" s="464"/>
      <c r="OJ83" s="464"/>
      <c r="OK83" s="465"/>
      <c r="OL83" s="654" t="s">
        <v>133</v>
      </c>
      <c r="OM83" s="655"/>
      <c r="ON83" s="655"/>
      <c r="OO83" s="655"/>
      <c r="OP83" s="655"/>
      <c r="OQ83" s="655"/>
      <c r="OR83" s="657"/>
      <c r="OS83" s="657"/>
      <c r="OT83" s="657"/>
      <c r="OU83" s="657"/>
      <c r="OV83" s="657"/>
      <c r="OW83" s="657"/>
      <c r="OX83" s="657"/>
      <c r="OY83" s="657"/>
      <c r="OZ83" s="657"/>
      <c r="PA83" s="657"/>
      <c r="PB83" s="657"/>
      <c r="PC83" s="659" t="s">
        <v>45</v>
      </c>
      <c r="PD83" s="659"/>
      <c r="PE83" s="659"/>
      <c r="PF83" s="659"/>
      <c r="PG83" s="660"/>
      <c r="PH83" s="265"/>
      <c r="PI83" s="266"/>
      <c r="PJ83" s="266"/>
      <c r="PK83" s="266"/>
      <c r="PL83" s="266"/>
      <c r="PM83" s="266"/>
      <c r="PN83" s="266"/>
      <c r="PO83" s="266"/>
      <c r="PP83" s="266"/>
      <c r="PQ83" s="266"/>
      <c r="PR83" s="266"/>
      <c r="PS83" s="266"/>
      <c r="PT83" s="266"/>
      <c r="PU83" s="266"/>
      <c r="PV83" s="267"/>
      <c r="PW83" s="268"/>
      <c r="PX83" s="269"/>
      <c r="PY83" s="269"/>
      <c r="PZ83" s="269"/>
      <c r="QA83" s="269"/>
      <c r="QB83" s="269"/>
      <c r="QC83" s="270"/>
      <c r="QD83" s="661"/>
      <c r="QE83" s="662"/>
      <c r="QF83" s="662"/>
      <c r="QG83" s="662"/>
      <c r="QH83" s="662"/>
      <c r="QI83" s="662"/>
      <c r="QJ83" s="663"/>
      <c r="QK83" s="661"/>
      <c r="QL83" s="662"/>
      <c r="QM83" s="662"/>
      <c r="QN83" s="662"/>
      <c r="QO83" s="662"/>
      <c r="QP83" s="662"/>
      <c r="QQ83" s="663"/>
      <c r="QR83" s="268"/>
      <c r="QS83" s="269"/>
      <c r="QT83" s="269"/>
      <c r="QU83" s="269"/>
      <c r="QV83" s="269"/>
      <c r="QW83" s="269"/>
      <c r="QX83" s="270"/>
      <c r="QY83" s="268"/>
      <c r="QZ83" s="269"/>
      <c r="RA83" s="269"/>
      <c r="RB83" s="269"/>
      <c r="RC83" s="269"/>
      <c r="RD83" s="269"/>
      <c r="RE83" s="270"/>
      <c r="RF83" s="697"/>
      <c r="RG83" s="698"/>
      <c r="RH83" s="698"/>
      <c r="RI83" s="698"/>
      <c r="RJ83" s="698"/>
      <c r="RK83" s="698"/>
      <c r="RL83" s="698"/>
      <c r="RM83" s="698"/>
      <c r="RN83" s="698"/>
      <c r="RO83" s="698"/>
      <c r="RP83" s="698"/>
      <c r="RQ83" s="698"/>
      <c r="RR83" s="698"/>
      <c r="RS83" s="698"/>
      <c r="RT83" s="698"/>
      <c r="RU83" s="698"/>
      <c r="RV83" s="698"/>
      <c r="RW83" s="698"/>
      <c r="RX83" s="698"/>
      <c r="RY83" s="698"/>
      <c r="RZ83" s="698"/>
      <c r="SA83" s="698"/>
      <c r="SB83" s="698"/>
      <c r="SC83" s="698"/>
      <c r="SD83" s="698"/>
      <c r="SE83" s="698"/>
      <c r="SF83" s="698"/>
      <c r="SG83" s="700"/>
    </row>
    <row r="84" spans="2:501" ht="2.1" customHeight="1" x14ac:dyDescent="0.15">
      <c r="B84" s="1301"/>
      <c r="C84" s="1302"/>
      <c r="D84" s="1303"/>
      <c r="E84" s="217"/>
      <c r="F84" s="218"/>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9"/>
      <c r="AG84" s="708"/>
      <c r="AH84" s="709"/>
      <c r="AI84" s="709"/>
      <c r="AJ84" s="709"/>
      <c r="AK84" s="709"/>
      <c r="AL84" s="709"/>
      <c r="AM84" s="709"/>
      <c r="AN84" s="709"/>
      <c r="AO84" s="709"/>
      <c r="AP84" s="709"/>
      <c r="AQ84" s="709"/>
      <c r="AR84" s="709"/>
      <c r="AS84" s="709"/>
      <c r="AT84" s="709"/>
      <c r="AU84" s="709"/>
      <c r="AV84" s="709"/>
      <c r="AW84" s="709"/>
      <c r="AX84" s="716"/>
      <c r="AY84" s="716"/>
      <c r="AZ84" s="716"/>
      <c r="BA84" s="716"/>
      <c r="BB84" s="717"/>
      <c r="BC84" s="720"/>
      <c r="BD84" s="709"/>
      <c r="BE84" s="709"/>
      <c r="BF84" s="709"/>
      <c r="BG84" s="709"/>
      <c r="BH84" s="709"/>
      <c r="BI84" s="709"/>
      <c r="BJ84" s="709"/>
      <c r="BK84" s="709"/>
      <c r="BL84" s="709"/>
      <c r="BM84" s="709"/>
      <c r="BN84" s="709"/>
      <c r="BO84" s="709"/>
      <c r="BP84" s="709"/>
      <c r="BQ84" s="709"/>
      <c r="BR84" s="709"/>
      <c r="BS84" s="709"/>
      <c r="BT84" s="716"/>
      <c r="BU84" s="716"/>
      <c r="BV84" s="716"/>
      <c r="BW84" s="716"/>
      <c r="BX84" s="717"/>
      <c r="BY84" s="724"/>
      <c r="BZ84" s="725"/>
      <c r="CA84" s="725"/>
      <c r="CB84" s="725"/>
      <c r="CC84" s="725"/>
      <c r="CD84" s="725"/>
      <c r="CE84" s="725"/>
      <c r="CF84" s="725"/>
      <c r="CG84" s="725"/>
      <c r="CH84" s="725"/>
      <c r="CI84" s="725"/>
      <c r="CJ84" s="725"/>
      <c r="CK84" s="725"/>
      <c r="CL84" s="725"/>
      <c r="CM84" s="725"/>
      <c r="CN84" s="725"/>
      <c r="CO84" s="725"/>
      <c r="CP84" s="716"/>
      <c r="CQ84" s="716"/>
      <c r="CR84" s="716"/>
      <c r="CS84" s="716"/>
      <c r="CT84" s="717"/>
      <c r="CU84" s="271"/>
      <c r="CV84" s="272"/>
      <c r="CW84" s="272"/>
      <c r="CX84" s="272"/>
      <c r="CY84" s="272"/>
      <c r="CZ84" s="272"/>
      <c r="DA84" s="658"/>
      <c r="DB84" s="658"/>
      <c r="DC84" s="658"/>
      <c r="DD84" s="658"/>
      <c r="DE84" s="658"/>
      <c r="DF84" s="658"/>
      <c r="DG84" s="658"/>
      <c r="DH84" s="658"/>
      <c r="DI84" s="658"/>
      <c r="DJ84" s="658"/>
      <c r="DK84" s="658"/>
      <c r="DL84" s="274"/>
      <c r="DM84" s="274"/>
      <c r="DN84" s="274"/>
      <c r="DO84" s="274"/>
      <c r="DP84" s="275"/>
      <c r="DQ84" s="276"/>
      <c r="DR84" s="277"/>
      <c r="DS84" s="277"/>
      <c r="DT84" s="277"/>
      <c r="DU84" s="277"/>
      <c r="DV84" s="277"/>
      <c r="DW84" s="277"/>
      <c r="DX84" s="277"/>
      <c r="DY84" s="277"/>
      <c r="DZ84" s="277"/>
      <c r="EA84" s="277"/>
      <c r="EB84" s="277"/>
      <c r="EC84" s="277"/>
      <c r="ED84" s="277"/>
      <c r="EE84" s="278"/>
      <c r="EF84" s="279"/>
      <c r="EG84" s="280"/>
      <c r="EH84" s="280"/>
      <c r="EI84" s="280"/>
      <c r="EJ84" s="280"/>
      <c r="EK84" s="280"/>
      <c r="EL84" s="281"/>
      <c r="EM84" s="664"/>
      <c r="EN84" s="665"/>
      <c r="EO84" s="665"/>
      <c r="EP84" s="665"/>
      <c r="EQ84" s="665"/>
      <c r="ER84" s="665"/>
      <c r="ES84" s="666"/>
      <c r="ET84" s="664"/>
      <c r="EU84" s="665"/>
      <c r="EV84" s="665"/>
      <c r="EW84" s="665"/>
      <c r="EX84" s="665"/>
      <c r="EY84" s="665"/>
      <c r="EZ84" s="666"/>
      <c r="FA84" s="279"/>
      <c r="FB84" s="280"/>
      <c r="FC84" s="280"/>
      <c r="FD84" s="280"/>
      <c r="FE84" s="280"/>
      <c r="FF84" s="280"/>
      <c r="FG84" s="281"/>
      <c r="FH84" s="279"/>
      <c r="FI84" s="280"/>
      <c r="FJ84" s="280"/>
      <c r="FK84" s="280"/>
      <c r="FL84" s="280"/>
      <c r="FM84" s="280"/>
      <c r="FN84" s="281"/>
      <c r="FO84" s="700"/>
      <c r="FP84" s="466"/>
      <c r="FQ84" s="467"/>
      <c r="FR84" s="467"/>
      <c r="FS84" s="467"/>
      <c r="FT84" s="467"/>
      <c r="FU84" s="467"/>
      <c r="FV84" s="467"/>
      <c r="FW84" s="467"/>
      <c r="FX84" s="467"/>
      <c r="FY84" s="468"/>
      <c r="FZ84" s="690"/>
      <c r="GA84" s="656"/>
      <c r="GB84" s="656"/>
      <c r="GC84" s="656"/>
      <c r="GD84" s="656"/>
      <c r="GE84" s="656"/>
      <c r="GF84" s="658"/>
      <c r="GG84" s="658"/>
      <c r="GH84" s="658"/>
      <c r="GI84" s="658"/>
      <c r="GJ84" s="658"/>
      <c r="GK84" s="658"/>
      <c r="GL84" s="658"/>
      <c r="GM84" s="658"/>
      <c r="GN84" s="658"/>
      <c r="GO84" s="658"/>
      <c r="GP84" s="658"/>
      <c r="GQ84" s="614"/>
      <c r="GR84" s="614"/>
      <c r="GS84" s="614"/>
      <c r="GT84" s="614"/>
      <c r="GU84" s="615"/>
      <c r="GV84" s="276"/>
      <c r="GW84" s="277"/>
      <c r="GX84" s="277"/>
      <c r="GY84" s="277"/>
      <c r="GZ84" s="277"/>
      <c r="HA84" s="277"/>
      <c r="HB84" s="277"/>
      <c r="HC84" s="277"/>
      <c r="HD84" s="277"/>
      <c r="HE84" s="277"/>
      <c r="HF84" s="277"/>
      <c r="HG84" s="277"/>
      <c r="HH84" s="277"/>
      <c r="HI84" s="277"/>
      <c r="HJ84" s="278"/>
      <c r="HK84" s="279"/>
      <c r="HL84" s="280"/>
      <c r="HM84" s="280"/>
      <c r="HN84" s="280"/>
      <c r="HO84" s="280"/>
      <c r="HP84" s="280"/>
      <c r="HQ84" s="281"/>
      <c r="HR84" s="664"/>
      <c r="HS84" s="665"/>
      <c r="HT84" s="665"/>
      <c r="HU84" s="665"/>
      <c r="HV84" s="665"/>
      <c r="HW84" s="665"/>
      <c r="HX84" s="666"/>
      <c r="HY84" s="664"/>
      <c r="HZ84" s="665"/>
      <c r="IA84" s="665"/>
      <c r="IB84" s="665"/>
      <c r="IC84" s="665"/>
      <c r="ID84" s="665"/>
      <c r="IE84" s="666"/>
      <c r="IF84" s="279"/>
      <c r="IG84" s="280"/>
      <c r="IH84" s="280"/>
      <c r="II84" s="280"/>
      <c r="IJ84" s="280"/>
      <c r="IK84" s="280"/>
      <c r="IL84" s="281"/>
      <c r="IM84" s="279"/>
      <c r="IN84" s="280"/>
      <c r="IO84" s="280"/>
      <c r="IP84" s="280"/>
      <c r="IQ84" s="280"/>
      <c r="IR84" s="280"/>
      <c r="IS84" s="281"/>
      <c r="IT84" s="697"/>
      <c r="IU84" s="698"/>
      <c r="IV84" s="698"/>
      <c r="IW84" s="698"/>
      <c r="IX84" s="698"/>
      <c r="IY84" s="698"/>
      <c r="IZ84" s="698"/>
      <c r="JA84" s="698"/>
      <c r="JB84" s="698"/>
      <c r="JC84" s="698"/>
      <c r="JD84" s="698"/>
      <c r="JE84" s="698"/>
      <c r="JF84" s="698"/>
      <c r="JG84" s="698"/>
      <c r="JH84" s="698"/>
      <c r="JI84" s="698"/>
      <c r="JJ84" s="698"/>
      <c r="JK84" s="698"/>
      <c r="JL84" s="698"/>
      <c r="JM84" s="698"/>
      <c r="JN84" s="698"/>
      <c r="JO84" s="698"/>
      <c r="JP84" s="698"/>
      <c r="JQ84" s="698"/>
      <c r="JR84" s="698"/>
      <c r="JS84" s="698"/>
      <c r="JT84" s="698"/>
      <c r="JU84" s="700"/>
      <c r="JV84" s="466"/>
      <c r="JW84" s="467"/>
      <c r="JX84" s="467"/>
      <c r="JY84" s="467"/>
      <c r="JZ84" s="467"/>
      <c r="KA84" s="467"/>
      <c r="KB84" s="467"/>
      <c r="KC84" s="467"/>
      <c r="KD84" s="467"/>
      <c r="KE84" s="468"/>
      <c r="KF84" s="656"/>
      <c r="KG84" s="656"/>
      <c r="KH84" s="656"/>
      <c r="KI84" s="656"/>
      <c r="KJ84" s="656"/>
      <c r="KK84" s="656"/>
      <c r="KL84" s="658"/>
      <c r="KM84" s="658"/>
      <c r="KN84" s="658"/>
      <c r="KO84" s="658"/>
      <c r="KP84" s="658"/>
      <c r="KQ84" s="658"/>
      <c r="KR84" s="658"/>
      <c r="KS84" s="658"/>
      <c r="KT84" s="658"/>
      <c r="KU84" s="658"/>
      <c r="KV84" s="658"/>
      <c r="KW84" s="614"/>
      <c r="KX84" s="614"/>
      <c r="KY84" s="614"/>
      <c r="KZ84" s="614"/>
      <c r="LA84" s="615"/>
      <c r="LB84" s="276"/>
      <c r="LC84" s="277"/>
      <c r="LD84" s="277"/>
      <c r="LE84" s="277"/>
      <c r="LF84" s="277"/>
      <c r="LG84" s="277"/>
      <c r="LH84" s="277"/>
      <c r="LI84" s="277"/>
      <c r="LJ84" s="277"/>
      <c r="LK84" s="277"/>
      <c r="LL84" s="277"/>
      <c r="LM84" s="277"/>
      <c r="LN84" s="277"/>
      <c r="LO84" s="277"/>
      <c r="LP84" s="278"/>
      <c r="LQ84" s="279"/>
      <c r="LR84" s="280"/>
      <c r="LS84" s="280"/>
      <c r="LT84" s="280"/>
      <c r="LU84" s="280"/>
      <c r="LV84" s="280"/>
      <c r="LW84" s="281"/>
      <c r="LX84" s="664"/>
      <c r="LY84" s="665"/>
      <c r="LZ84" s="665"/>
      <c r="MA84" s="665"/>
      <c r="MB84" s="665"/>
      <c r="MC84" s="665"/>
      <c r="MD84" s="666"/>
      <c r="ME84" s="664"/>
      <c r="MF84" s="665"/>
      <c r="MG84" s="665"/>
      <c r="MH84" s="665"/>
      <c r="MI84" s="665"/>
      <c r="MJ84" s="665"/>
      <c r="MK84" s="666"/>
      <c r="ML84" s="279"/>
      <c r="MM84" s="280"/>
      <c r="MN84" s="280"/>
      <c r="MO84" s="280"/>
      <c r="MP84" s="280"/>
      <c r="MQ84" s="280"/>
      <c r="MR84" s="281"/>
      <c r="MS84" s="279"/>
      <c r="MT84" s="280"/>
      <c r="MU84" s="280"/>
      <c r="MV84" s="280"/>
      <c r="MW84" s="280"/>
      <c r="MX84" s="280"/>
      <c r="MY84" s="281"/>
      <c r="MZ84" s="697"/>
      <c r="NA84" s="698"/>
      <c r="NB84" s="698"/>
      <c r="NC84" s="698"/>
      <c r="ND84" s="698"/>
      <c r="NE84" s="698"/>
      <c r="NF84" s="698"/>
      <c r="NG84" s="698"/>
      <c r="NH84" s="698"/>
      <c r="NI84" s="698"/>
      <c r="NJ84" s="698"/>
      <c r="NK84" s="698"/>
      <c r="NL84" s="698"/>
      <c r="NM84" s="698"/>
      <c r="NN84" s="698"/>
      <c r="NO84" s="698"/>
      <c r="NP84" s="698"/>
      <c r="NQ84" s="698"/>
      <c r="NR84" s="698"/>
      <c r="NS84" s="698"/>
      <c r="NT84" s="698"/>
      <c r="NU84" s="698"/>
      <c r="NV84" s="698"/>
      <c r="NW84" s="698"/>
      <c r="NX84" s="698"/>
      <c r="NY84" s="698"/>
      <c r="NZ84" s="698"/>
      <c r="OA84" s="700"/>
      <c r="OB84" s="466"/>
      <c r="OC84" s="467"/>
      <c r="OD84" s="467"/>
      <c r="OE84" s="467"/>
      <c r="OF84" s="467"/>
      <c r="OG84" s="467"/>
      <c r="OH84" s="467"/>
      <c r="OI84" s="467"/>
      <c r="OJ84" s="467"/>
      <c r="OK84" s="468"/>
      <c r="OL84" s="656"/>
      <c r="OM84" s="656"/>
      <c r="ON84" s="656"/>
      <c r="OO84" s="656"/>
      <c r="OP84" s="656"/>
      <c r="OQ84" s="656"/>
      <c r="OR84" s="658"/>
      <c r="OS84" s="658"/>
      <c r="OT84" s="658"/>
      <c r="OU84" s="658"/>
      <c r="OV84" s="658"/>
      <c r="OW84" s="658"/>
      <c r="OX84" s="658"/>
      <c r="OY84" s="658"/>
      <c r="OZ84" s="658"/>
      <c r="PA84" s="658"/>
      <c r="PB84" s="658"/>
      <c r="PC84" s="614"/>
      <c r="PD84" s="614"/>
      <c r="PE84" s="614"/>
      <c r="PF84" s="614"/>
      <c r="PG84" s="615"/>
      <c r="PH84" s="276"/>
      <c r="PI84" s="277"/>
      <c r="PJ84" s="277"/>
      <c r="PK84" s="277"/>
      <c r="PL84" s="277"/>
      <c r="PM84" s="277"/>
      <c r="PN84" s="277"/>
      <c r="PO84" s="277"/>
      <c r="PP84" s="277"/>
      <c r="PQ84" s="277"/>
      <c r="PR84" s="277"/>
      <c r="PS84" s="277"/>
      <c r="PT84" s="277"/>
      <c r="PU84" s="277"/>
      <c r="PV84" s="278"/>
      <c r="PW84" s="279"/>
      <c r="PX84" s="280"/>
      <c r="PY84" s="280"/>
      <c r="PZ84" s="280"/>
      <c r="QA84" s="280"/>
      <c r="QB84" s="280"/>
      <c r="QC84" s="281"/>
      <c r="QD84" s="664"/>
      <c r="QE84" s="665"/>
      <c r="QF84" s="665"/>
      <c r="QG84" s="665"/>
      <c r="QH84" s="665"/>
      <c r="QI84" s="665"/>
      <c r="QJ84" s="666"/>
      <c r="QK84" s="664"/>
      <c r="QL84" s="665"/>
      <c r="QM84" s="665"/>
      <c r="QN84" s="665"/>
      <c r="QO84" s="665"/>
      <c r="QP84" s="665"/>
      <c r="QQ84" s="666"/>
      <c r="QR84" s="279"/>
      <c r="QS84" s="280"/>
      <c r="QT84" s="280"/>
      <c r="QU84" s="280"/>
      <c r="QV84" s="280"/>
      <c r="QW84" s="280"/>
      <c r="QX84" s="281"/>
      <c r="QY84" s="279"/>
      <c r="QZ84" s="280"/>
      <c r="RA84" s="280"/>
      <c r="RB84" s="280"/>
      <c r="RC84" s="280"/>
      <c r="RD84" s="280"/>
      <c r="RE84" s="281"/>
      <c r="RF84" s="697"/>
      <c r="RG84" s="698"/>
      <c r="RH84" s="698"/>
      <c r="RI84" s="698"/>
      <c r="RJ84" s="698"/>
      <c r="RK84" s="698"/>
      <c r="RL84" s="698"/>
      <c r="RM84" s="698"/>
      <c r="RN84" s="698"/>
      <c r="RO84" s="698"/>
      <c r="RP84" s="698"/>
      <c r="RQ84" s="698"/>
      <c r="RR84" s="698"/>
      <c r="RS84" s="698"/>
      <c r="RT84" s="698"/>
      <c r="RU84" s="698"/>
      <c r="RV84" s="698"/>
      <c r="RW84" s="698"/>
      <c r="RX84" s="698"/>
      <c r="RY84" s="698"/>
      <c r="RZ84" s="698"/>
      <c r="SA84" s="698"/>
      <c r="SB84" s="698"/>
      <c r="SC84" s="698"/>
      <c r="SD84" s="698"/>
      <c r="SE84" s="698"/>
      <c r="SF84" s="698"/>
      <c r="SG84" s="700"/>
    </row>
    <row r="85" spans="2:501" ht="12" customHeight="1" x14ac:dyDescent="0.15">
      <c r="B85" s="1301"/>
      <c r="C85" s="1302"/>
      <c r="D85" s="1303"/>
      <c r="E85" s="211" t="s">
        <v>9268</v>
      </c>
      <c r="F85" s="212"/>
      <c r="G85" s="212"/>
      <c r="H85" s="212"/>
      <c r="I85" s="212"/>
      <c r="J85" s="212"/>
      <c r="K85" s="212"/>
      <c r="L85" s="212"/>
      <c r="M85" s="212"/>
      <c r="N85" s="212"/>
      <c r="O85" s="212"/>
      <c r="P85" s="212"/>
      <c r="Q85" s="212"/>
      <c r="R85" s="212"/>
      <c r="S85" s="212"/>
      <c r="T85" s="212"/>
      <c r="U85" s="212"/>
      <c r="V85" s="212"/>
      <c r="W85" s="212"/>
      <c r="X85" s="212"/>
      <c r="Y85" s="212"/>
      <c r="Z85" s="212"/>
      <c r="AA85" s="212"/>
      <c r="AB85" s="212"/>
      <c r="AC85" s="212"/>
      <c r="AD85" s="212"/>
      <c r="AE85" s="212"/>
      <c r="AF85" s="213"/>
      <c r="AG85" s="703">
        <f>BC85+BY85</f>
        <v>0</v>
      </c>
      <c r="AH85" s="704"/>
      <c r="AI85" s="704"/>
      <c r="AJ85" s="704"/>
      <c r="AK85" s="704"/>
      <c r="AL85" s="704"/>
      <c r="AM85" s="704"/>
      <c r="AN85" s="704"/>
      <c r="AO85" s="704"/>
      <c r="AP85" s="704"/>
      <c r="AQ85" s="704"/>
      <c r="AR85" s="704"/>
      <c r="AS85" s="704"/>
      <c r="AT85" s="704"/>
      <c r="AU85" s="704"/>
      <c r="AV85" s="704"/>
      <c r="AW85" s="704"/>
      <c r="AX85" s="710" t="s">
        <v>45</v>
      </c>
      <c r="AY85" s="711"/>
      <c r="AZ85" s="711"/>
      <c r="BA85" s="711"/>
      <c r="BB85" s="712"/>
      <c r="BC85" s="718">
        <f>SUM(DA85:DK90,GF85:GP90,KL85:KV90,OR85:PB90)</f>
        <v>0</v>
      </c>
      <c r="BD85" s="706"/>
      <c r="BE85" s="706"/>
      <c r="BF85" s="706"/>
      <c r="BG85" s="706"/>
      <c r="BH85" s="706"/>
      <c r="BI85" s="706"/>
      <c r="BJ85" s="706"/>
      <c r="BK85" s="706"/>
      <c r="BL85" s="706"/>
      <c r="BM85" s="706"/>
      <c r="BN85" s="706"/>
      <c r="BO85" s="706"/>
      <c r="BP85" s="706"/>
      <c r="BQ85" s="706"/>
      <c r="BR85" s="706"/>
      <c r="BS85" s="706"/>
      <c r="BT85" s="710" t="s">
        <v>45</v>
      </c>
      <c r="BU85" s="711"/>
      <c r="BV85" s="711"/>
      <c r="BW85" s="711"/>
      <c r="BX85" s="712"/>
      <c r="BY85" s="721"/>
      <c r="BZ85" s="722"/>
      <c r="CA85" s="722"/>
      <c r="CB85" s="722"/>
      <c r="CC85" s="722"/>
      <c r="CD85" s="722"/>
      <c r="CE85" s="722"/>
      <c r="CF85" s="722"/>
      <c r="CG85" s="722"/>
      <c r="CH85" s="722"/>
      <c r="CI85" s="722"/>
      <c r="CJ85" s="722"/>
      <c r="CK85" s="722"/>
      <c r="CL85" s="722"/>
      <c r="CM85" s="722"/>
      <c r="CN85" s="722"/>
      <c r="CO85" s="722"/>
      <c r="CP85" s="710" t="s">
        <v>45</v>
      </c>
      <c r="CQ85" s="711"/>
      <c r="CR85" s="711"/>
      <c r="CS85" s="711"/>
      <c r="CT85" s="712"/>
      <c r="CU85" s="220" t="s">
        <v>37</v>
      </c>
      <c r="CV85" s="221"/>
      <c r="CW85" s="221"/>
      <c r="CX85" s="221"/>
      <c r="CY85" s="221"/>
      <c r="CZ85" s="221"/>
      <c r="DA85" s="693"/>
      <c r="DB85" s="693"/>
      <c r="DC85" s="693"/>
      <c r="DD85" s="693"/>
      <c r="DE85" s="693"/>
      <c r="DF85" s="693"/>
      <c r="DG85" s="693"/>
      <c r="DH85" s="693"/>
      <c r="DI85" s="693"/>
      <c r="DJ85" s="693"/>
      <c r="DK85" s="693"/>
      <c r="DL85" s="226" t="s">
        <v>45</v>
      </c>
      <c r="DM85" s="226"/>
      <c r="DN85" s="226"/>
      <c r="DO85" s="226"/>
      <c r="DP85" s="227"/>
      <c r="DQ85" s="230"/>
      <c r="DR85" s="231"/>
      <c r="DS85" s="231"/>
      <c r="DT85" s="231"/>
      <c r="DU85" s="231"/>
      <c r="DV85" s="231"/>
      <c r="DW85" s="231"/>
      <c r="DX85" s="231"/>
      <c r="DY85" s="231"/>
      <c r="DZ85" s="231"/>
      <c r="EA85" s="231"/>
      <c r="EB85" s="231"/>
      <c r="EC85" s="231"/>
      <c r="ED85" s="231"/>
      <c r="EE85" s="232"/>
      <c r="EF85" s="236"/>
      <c r="EG85" s="237"/>
      <c r="EH85" s="237"/>
      <c r="EI85" s="237"/>
      <c r="EJ85" s="237"/>
      <c r="EK85" s="237"/>
      <c r="EL85" s="238"/>
      <c r="EM85" s="694"/>
      <c r="EN85" s="695"/>
      <c r="EO85" s="695"/>
      <c r="EP85" s="695"/>
      <c r="EQ85" s="695"/>
      <c r="ER85" s="695"/>
      <c r="ES85" s="696"/>
      <c r="ET85" s="694"/>
      <c r="EU85" s="695"/>
      <c r="EV85" s="695"/>
      <c r="EW85" s="695"/>
      <c r="EX85" s="695"/>
      <c r="EY85" s="695"/>
      <c r="EZ85" s="696"/>
      <c r="FA85" s="236"/>
      <c r="FB85" s="242"/>
      <c r="FC85" s="242"/>
      <c r="FD85" s="242"/>
      <c r="FE85" s="242"/>
      <c r="FF85" s="242"/>
      <c r="FG85" s="243"/>
      <c r="FH85" s="236"/>
      <c r="FI85" s="242"/>
      <c r="FJ85" s="242"/>
      <c r="FK85" s="242"/>
      <c r="FL85" s="242"/>
      <c r="FM85" s="242"/>
      <c r="FN85" s="243"/>
      <c r="FO85" s="699" t="str">
        <f>IF(AND(DA85&gt;0,DA87&gt;0,DA89&gt;0),"⇒⇒⇒⇒
４箇所以上の場合","")</f>
        <v/>
      </c>
      <c r="FP85" s="323" t="s">
        <v>9273</v>
      </c>
      <c r="FQ85" s="592"/>
      <c r="FR85" s="592"/>
      <c r="FS85" s="592"/>
      <c r="FT85" s="592"/>
      <c r="FU85" s="592"/>
      <c r="FV85" s="592"/>
      <c r="FW85" s="592"/>
      <c r="FX85" s="592"/>
      <c r="FY85" s="702"/>
      <c r="FZ85" s="726" t="s">
        <v>79</v>
      </c>
      <c r="GA85" s="692"/>
      <c r="GB85" s="692"/>
      <c r="GC85" s="692"/>
      <c r="GD85" s="692"/>
      <c r="GE85" s="692"/>
      <c r="GF85" s="693"/>
      <c r="GG85" s="693"/>
      <c r="GH85" s="693"/>
      <c r="GI85" s="693"/>
      <c r="GJ85" s="693"/>
      <c r="GK85" s="693"/>
      <c r="GL85" s="693"/>
      <c r="GM85" s="693"/>
      <c r="GN85" s="693"/>
      <c r="GO85" s="693"/>
      <c r="GP85" s="693"/>
      <c r="GQ85" s="611" t="s">
        <v>45</v>
      </c>
      <c r="GR85" s="611"/>
      <c r="GS85" s="611"/>
      <c r="GT85" s="611"/>
      <c r="GU85" s="612"/>
      <c r="GV85" s="230"/>
      <c r="GW85" s="231"/>
      <c r="GX85" s="231"/>
      <c r="GY85" s="231"/>
      <c r="GZ85" s="231"/>
      <c r="HA85" s="231"/>
      <c r="HB85" s="231"/>
      <c r="HC85" s="231"/>
      <c r="HD85" s="231"/>
      <c r="HE85" s="231"/>
      <c r="HF85" s="231"/>
      <c r="HG85" s="231"/>
      <c r="HH85" s="231"/>
      <c r="HI85" s="231"/>
      <c r="HJ85" s="232"/>
      <c r="HK85" s="236"/>
      <c r="HL85" s="237"/>
      <c r="HM85" s="237"/>
      <c r="HN85" s="237"/>
      <c r="HO85" s="237"/>
      <c r="HP85" s="237"/>
      <c r="HQ85" s="238"/>
      <c r="HR85" s="694"/>
      <c r="HS85" s="695"/>
      <c r="HT85" s="695"/>
      <c r="HU85" s="695"/>
      <c r="HV85" s="695"/>
      <c r="HW85" s="695"/>
      <c r="HX85" s="696"/>
      <c r="HY85" s="694"/>
      <c r="HZ85" s="695"/>
      <c r="IA85" s="695"/>
      <c r="IB85" s="695"/>
      <c r="IC85" s="695"/>
      <c r="ID85" s="695"/>
      <c r="IE85" s="696"/>
      <c r="IF85" s="236"/>
      <c r="IG85" s="237"/>
      <c r="IH85" s="237"/>
      <c r="II85" s="237"/>
      <c r="IJ85" s="237"/>
      <c r="IK85" s="237"/>
      <c r="IL85" s="238"/>
      <c r="IM85" s="236"/>
      <c r="IN85" s="237"/>
      <c r="IO85" s="237"/>
      <c r="IP85" s="237"/>
      <c r="IQ85" s="237"/>
      <c r="IR85" s="237"/>
      <c r="IS85" s="238"/>
      <c r="IT85" s="697"/>
      <c r="IU85" s="698"/>
      <c r="IV85" s="698"/>
      <c r="IW85" s="698"/>
      <c r="IX85" s="698"/>
      <c r="IY85" s="698"/>
      <c r="IZ85" s="698"/>
      <c r="JA85" s="698"/>
      <c r="JB85" s="698"/>
      <c r="JC85" s="698"/>
      <c r="JD85" s="698"/>
      <c r="JE85" s="698"/>
      <c r="JF85" s="698"/>
      <c r="JG85" s="698"/>
      <c r="JH85" s="698"/>
      <c r="JI85" s="698"/>
      <c r="JJ85" s="698"/>
      <c r="JK85" s="698"/>
      <c r="JL85" s="698"/>
      <c r="JM85" s="698"/>
      <c r="JN85" s="698"/>
      <c r="JO85" s="698"/>
      <c r="JP85" s="698"/>
      <c r="JQ85" s="698"/>
      <c r="JR85" s="698"/>
      <c r="JS85" s="698"/>
      <c r="JT85" s="698"/>
      <c r="JU85" s="699" t="str">
        <f t="shared" ref="JU85" si="8">IF($BC85&gt;SUM($DA85:$DK90,$GF85:$GP90),IF(AND(GF85&gt;0,GF87&gt;0,GF89&gt;0),"⇒⇒⇒⇒
７箇所以上の場合",""),"")</f>
        <v/>
      </c>
      <c r="JV85" s="323" t="s">
        <v>9274</v>
      </c>
      <c r="JW85" s="592"/>
      <c r="JX85" s="592"/>
      <c r="JY85" s="592"/>
      <c r="JZ85" s="592"/>
      <c r="KA85" s="592"/>
      <c r="KB85" s="592"/>
      <c r="KC85" s="592"/>
      <c r="KD85" s="592"/>
      <c r="KE85" s="702"/>
      <c r="KF85" s="691" t="s">
        <v>126</v>
      </c>
      <c r="KG85" s="692"/>
      <c r="KH85" s="692"/>
      <c r="KI85" s="692"/>
      <c r="KJ85" s="692"/>
      <c r="KK85" s="692"/>
      <c r="KL85" s="693"/>
      <c r="KM85" s="693"/>
      <c r="KN85" s="693"/>
      <c r="KO85" s="693"/>
      <c r="KP85" s="693"/>
      <c r="KQ85" s="693"/>
      <c r="KR85" s="693"/>
      <c r="KS85" s="693"/>
      <c r="KT85" s="693"/>
      <c r="KU85" s="693"/>
      <c r="KV85" s="693"/>
      <c r="KW85" s="611" t="s">
        <v>45</v>
      </c>
      <c r="KX85" s="611"/>
      <c r="KY85" s="611"/>
      <c r="KZ85" s="611"/>
      <c r="LA85" s="612"/>
      <c r="LB85" s="230"/>
      <c r="LC85" s="231"/>
      <c r="LD85" s="231"/>
      <c r="LE85" s="231"/>
      <c r="LF85" s="231"/>
      <c r="LG85" s="231"/>
      <c r="LH85" s="231"/>
      <c r="LI85" s="231"/>
      <c r="LJ85" s="231"/>
      <c r="LK85" s="231"/>
      <c r="LL85" s="231"/>
      <c r="LM85" s="231"/>
      <c r="LN85" s="231"/>
      <c r="LO85" s="231"/>
      <c r="LP85" s="232"/>
      <c r="LQ85" s="236"/>
      <c r="LR85" s="237"/>
      <c r="LS85" s="237"/>
      <c r="LT85" s="237"/>
      <c r="LU85" s="237"/>
      <c r="LV85" s="237"/>
      <c r="LW85" s="238"/>
      <c r="LX85" s="694"/>
      <c r="LY85" s="695"/>
      <c r="LZ85" s="695"/>
      <c r="MA85" s="695"/>
      <c r="MB85" s="695"/>
      <c r="MC85" s="695"/>
      <c r="MD85" s="696"/>
      <c r="ME85" s="694"/>
      <c r="MF85" s="695"/>
      <c r="MG85" s="695"/>
      <c r="MH85" s="695"/>
      <c r="MI85" s="695"/>
      <c r="MJ85" s="695"/>
      <c r="MK85" s="696"/>
      <c r="ML85" s="236"/>
      <c r="MM85" s="237"/>
      <c r="MN85" s="237"/>
      <c r="MO85" s="237"/>
      <c r="MP85" s="237"/>
      <c r="MQ85" s="237"/>
      <c r="MR85" s="238"/>
      <c r="MS85" s="236"/>
      <c r="MT85" s="237"/>
      <c r="MU85" s="237"/>
      <c r="MV85" s="237"/>
      <c r="MW85" s="237"/>
      <c r="MX85" s="237"/>
      <c r="MY85" s="238"/>
      <c r="MZ85" s="697"/>
      <c r="NA85" s="698"/>
      <c r="NB85" s="698"/>
      <c r="NC85" s="698"/>
      <c r="ND85" s="698"/>
      <c r="NE85" s="698"/>
      <c r="NF85" s="698"/>
      <c r="NG85" s="698"/>
      <c r="NH85" s="698"/>
      <c r="NI85" s="698"/>
      <c r="NJ85" s="698"/>
      <c r="NK85" s="698"/>
      <c r="NL85" s="698"/>
      <c r="NM85" s="698"/>
      <c r="NN85" s="698"/>
      <c r="NO85" s="698"/>
      <c r="NP85" s="698"/>
      <c r="NQ85" s="698"/>
      <c r="NR85" s="698"/>
      <c r="NS85" s="698"/>
      <c r="NT85" s="698"/>
      <c r="NU85" s="698"/>
      <c r="NV85" s="698"/>
      <c r="NW85" s="698"/>
      <c r="NX85" s="698"/>
      <c r="NY85" s="698"/>
      <c r="NZ85" s="698"/>
      <c r="OA85" s="699" t="str">
        <f t="shared" ref="OA85" si="9">IF($BC85&gt;SUM($DA85:$DK90,$GF85:$GP90,$KL85:$KV90),IF(AND(KL85&gt;0,KL87&gt;0,KL89&gt;0),"⇒⇒⇒⇒
10箇所以上の場合",""),"")</f>
        <v/>
      </c>
      <c r="OB85" s="323" t="s">
        <v>9273</v>
      </c>
      <c r="OC85" s="592"/>
      <c r="OD85" s="592"/>
      <c r="OE85" s="592"/>
      <c r="OF85" s="592"/>
      <c r="OG85" s="592"/>
      <c r="OH85" s="592"/>
      <c r="OI85" s="592"/>
      <c r="OJ85" s="592"/>
      <c r="OK85" s="702"/>
      <c r="OL85" s="691" t="s">
        <v>131</v>
      </c>
      <c r="OM85" s="692"/>
      <c r="ON85" s="692"/>
      <c r="OO85" s="692"/>
      <c r="OP85" s="692"/>
      <c r="OQ85" s="692"/>
      <c r="OR85" s="693"/>
      <c r="OS85" s="693"/>
      <c r="OT85" s="693"/>
      <c r="OU85" s="693"/>
      <c r="OV85" s="693"/>
      <c r="OW85" s="693"/>
      <c r="OX85" s="693"/>
      <c r="OY85" s="693"/>
      <c r="OZ85" s="693"/>
      <c r="PA85" s="693"/>
      <c r="PB85" s="693"/>
      <c r="PC85" s="611" t="s">
        <v>45</v>
      </c>
      <c r="PD85" s="611"/>
      <c r="PE85" s="611"/>
      <c r="PF85" s="611"/>
      <c r="PG85" s="612"/>
      <c r="PH85" s="230"/>
      <c r="PI85" s="231"/>
      <c r="PJ85" s="231"/>
      <c r="PK85" s="231"/>
      <c r="PL85" s="231"/>
      <c r="PM85" s="231"/>
      <c r="PN85" s="231"/>
      <c r="PO85" s="231"/>
      <c r="PP85" s="231"/>
      <c r="PQ85" s="231"/>
      <c r="PR85" s="231"/>
      <c r="PS85" s="231"/>
      <c r="PT85" s="231"/>
      <c r="PU85" s="231"/>
      <c r="PV85" s="232"/>
      <c r="PW85" s="236"/>
      <c r="PX85" s="237"/>
      <c r="PY85" s="237"/>
      <c r="PZ85" s="237"/>
      <c r="QA85" s="237"/>
      <c r="QB85" s="237"/>
      <c r="QC85" s="238"/>
      <c r="QD85" s="694"/>
      <c r="QE85" s="695"/>
      <c r="QF85" s="695"/>
      <c r="QG85" s="695"/>
      <c r="QH85" s="695"/>
      <c r="QI85" s="695"/>
      <c r="QJ85" s="696"/>
      <c r="QK85" s="694"/>
      <c r="QL85" s="695"/>
      <c r="QM85" s="695"/>
      <c r="QN85" s="695"/>
      <c r="QO85" s="695"/>
      <c r="QP85" s="695"/>
      <c r="QQ85" s="696"/>
      <c r="QR85" s="236"/>
      <c r="QS85" s="237"/>
      <c r="QT85" s="237"/>
      <c r="QU85" s="237"/>
      <c r="QV85" s="237"/>
      <c r="QW85" s="237"/>
      <c r="QX85" s="238"/>
      <c r="QY85" s="236"/>
      <c r="QZ85" s="237"/>
      <c r="RA85" s="237"/>
      <c r="RB85" s="237"/>
      <c r="RC85" s="237"/>
      <c r="RD85" s="237"/>
      <c r="RE85" s="238"/>
      <c r="RF85" s="697"/>
      <c r="RG85" s="698"/>
      <c r="RH85" s="698"/>
      <c r="RI85" s="698"/>
      <c r="RJ85" s="698"/>
      <c r="RK85" s="698"/>
      <c r="RL85" s="698"/>
      <c r="RM85" s="698"/>
      <c r="RN85" s="698"/>
      <c r="RO85" s="698"/>
      <c r="RP85" s="698"/>
      <c r="RQ85" s="698"/>
      <c r="RR85" s="698"/>
      <c r="RS85" s="698"/>
      <c r="RT85" s="698"/>
      <c r="RU85" s="698"/>
      <c r="RV85" s="698"/>
      <c r="RW85" s="698"/>
      <c r="RX85" s="698"/>
      <c r="RY85" s="698"/>
      <c r="RZ85" s="698"/>
      <c r="SA85" s="698"/>
      <c r="SB85" s="698"/>
      <c r="SC85" s="698"/>
      <c r="SD85" s="698"/>
      <c r="SE85" s="698"/>
      <c r="SF85" s="698"/>
      <c r="SG85" s="699"/>
    </row>
    <row r="86" spans="2:501" ht="2.1" customHeight="1" x14ac:dyDescent="0.15">
      <c r="B86" s="1301"/>
      <c r="C86" s="1302"/>
      <c r="D86" s="1303"/>
      <c r="E86" s="214"/>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6"/>
      <c r="AG86" s="705"/>
      <c r="AH86" s="706"/>
      <c r="AI86" s="706"/>
      <c r="AJ86" s="706"/>
      <c r="AK86" s="706"/>
      <c r="AL86" s="706"/>
      <c r="AM86" s="706"/>
      <c r="AN86" s="706"/>
      <c r="AO86" s="706"/>
      <c r="AP86" s="706"/>
      <c r="AQ86" s="706"/>
      <c r="AR86" s="706"/>
      <c r="AS86" s="706"/>
      <c r="AT86" s="706"/>
      <c r="AU86" s="706"/>
      <c r="AV86" s="706"/>
      <c r="AW86" s="706"/>
      <c r="AX86" s="713"/>
      <c r="AY86" s="714"/>
      <c r="AZ86" s="714"/>
      <c r="BA86" s="714"/>
      <c r="BB86" s="715"/>
      <c r="BC86" s="718"/>
      <c r="BD86" s="706"/>
      <c r="BE86" s="706"/>
      <c r="BF86" s="706"/>
      <c r="BG86" s="706"/>
      <c r="BH86" s="706"/>
      <c r="BI86" s="706"/>
      <c r="BJ86" s="706"/>
      <c r="BK86" s="706"/>
      <c r="BL86" s="706"/>
      <c r="BM86" s="706"/>
      <c r="BN86" s="706"/>
      <c r="BO86" s="706"/>
      <c r="BP86" s="706"/>
      <c r="BQ86" s="706"/>
      <c r="BR86" s="706"/>
      <c r="BS86" s="706"/>
      <c r="BT86" s="713"/>
      <c r="BU86" s="714"/>
      <c r="BV86" s="714"/>
      <c r="BW86" s="714"/>
      <c r="BX86" s="715"/>
      <c r="BY86" s="721"/>
      <c r="BZ86" s="722"/>
      <c r="CA86" s="722"/>
      <c r="CB86" s="722"/>
      <c r="CC86" s="722"/>
      <c r="CD86" s="722"/>
      <c r="CE86" s="722"/>
      <c r="CF86" s="722"/>
      <c r="CG86" s="722"/>
      <c r="CH86" s="722"/>
      <c r="CI86" s="722"/>
      <c r="CJ86" s="722"/>
      <c r="CK86" s="722"/>
      <c r="CL86" s="722"/>
      <c r="CM86" s="722"/>
      <c r="CN86" s="722"/>
      <c r="CO86" s="722"/>
      <c r="CP86" s="713"/>
      <c r="CQ86" s="714"/>
      <c r="CR86" s="714"/>
      <c r="CS86" s="714"/>
      <c r="CT86" s="715"/>
      <c r="CU86" s="222"/>
      <c r="CV86" s="223"/>
      <c r="CW86" s="223"/>
      <c r="CX86" s="223"/>
      <c r="CY86" s="223"/>
      <c r="CZ86" s="223"/>
      <c r="DA86" s="657"/>
      <c r="DB86" s="657"/>
      <c r="DC86" s="657"/>
      <c r="DD86" s="657"/>
      <c r="DE86" s="657"/>
      <c r="DF86" s="657"/>
      <c r="DG86" s="657"/>
      <c r="DH86" s="657"/>
      <c r="DI86" s="657"/>
      <c r="DJ86" s="657"/>
      <c r="DK86" s="657"/>
      <c r="DL86" s="228"/>
      <c r="DM86" s="228"/>
      <c r="DN86" s="228"/>
      <c r="DO86" s="228"/>
      <c r="DP86" s="229"/>
      <c r="DQ86" s="233"/>
      <c r="DR86" s="234"/>
      <c r="DS86" s="234"/>
      <c r="DT86" s="234"/>
      <c r="DU86" s="234"/>
      <c r="DV86" s="234"/>
      <c r="DW86" s="234"/>
      <c r="DX86" s="234"/>
      <c r="DY86" s="234"/>
      <c r="DZ86" s="234"/>
      <c r="EA86" s="234"/>
      <c r="EB86" s="234"/>
      <c r="EC86" s="234"/>
      <c r="ED86" s="234"/>
      <c r="EE86" s="235"/>
      <c r="EF86" s="239"/>
      <c r="EG86" s="240"/>
      <c r="EH86" s="240"/>
      <c r="EI86" s="240"/>
      <c r="EJ86" s="240"/>
      <c r="EK86" s="240"/>
      <c r="EL86" s="241"/>
      <c r="EM86" s="661"/>
      <c r="EN86" s="662"/>
      <c r="EO86" s="662"/>
      <c r="EP86" s="662"/>
      <c r="EQ86" s="662"/>
      <c r="ER86" s="662"/>
      <c r="ES86" s="663"/>
      <c r="ET86" s="661"/>
      <c r="EU86" s="662"/>
      <c r="EV86" s="662"/>
      <c r="EW86" s="662"/>
      <c r="EX86" s="662"/>
      <c r="EY86" s="662"/>
      <c r="EZ86" s="663"/>
      <c r="FA86" s="244"/>
      <c r="FB86" s="245"/>
      <c r="FC86" s="245"/>
      <c r="FD86" s="245"/>
      <c r="FE86" s="245"/>
      <c r="FF86" s="245"/>
      <c r="FG86" s="246"/>
      <c r="FH86" s="244"/>
      <c r="FI86" s="245"/>
      <c r="FJ86" s="245"/>
      <c r="FK86" s="245"/>
      <c r="FL86" s="245"/>
      <c r="FM86" s="245"/>
      <c r="FN86" s="246"/>
      <c r="FO86" s="700"/>
      <c r="FP86" s="326"/>
      <c r="FQ86" s="464"/>
      <c r="FR86" s="464"/>
      <c r="FS86" s="464"/>
      <c r="FT86" s="464"/>
      <c r="FU86" s="464"/>
      <c r="FV86" s="464"/>
      <c r="FW86" s="464"/>
      <c r="FX86" s="464"/>
      <c r="FY86" s="465"/>
      <c r="FZ86" s="701"/>
      <c r="GA86" s="686"/>
      <c r="GB86" s="686"/>
      <c r="GC86" s="686"/>
      <c r="GD86" s="686"/>
      <c r="GE86" s="686"/>
      <c r="GF86" s="657"/>
      <c r="GG86" s="657"/>
      <c r="GH86" s="657"/>
      <c r="GI86" s="657"/>
      <c r="GJ86" s="657"/>
      <c r="GK86" s="657"/>
      <c r="GL86" s="657"/>
      <c r="GM86" s="657"/>
      <c r="GN86" s="657"/>
      <c r="GO86" s="657"/>
      <c r="GP86" s="657"/>
      <c r="GQ86" s="687"/>
      <c r="GR86" s="687"/>
      <c r="GS86" s="687"/>
      <c r="GT86" s="687"/>
      <c r="GU86" s="688"/>
      <c r="GV86" s="233"/>
      <c r="GW86" s="234"/>
      <c r="GX86" s="234"/>
      <c r="GY86" s="234"/>
      <c r="GZ86" s="234"/>
      <c r="HA86" s="234"/>
      <c r="HB86" s="234"/>
      <c r="HC86" s="234"/>
      <c r="HD86" s="234"/>
      <c r="HE86" s="234"/>
      <c r="HF86" s="234"/>
      <c r="HG86" s="234"/>
      <c r="HH86" s="234"/>
      <c r="HI86" s="234"/>
      <c r="HJ86" s="235"/>
      <c r="HK86" s="239"/>
      <c r="HL86" s="240"/>
      <c r="HM86" s="240"/>
      <c r="HN86" s="240"/>
      <c r="HO86" s="240"/>
      <c r="HP86" s="240"/>
      <c r="HQ86" s="241"/>
      <c r="HR86" s="661"/>
      <c r="HS86" s="662"/>
      <c r="HT86" s="662"/>
      <c r="HU86" s="662"/>
      <c r="HV86" s="662"/>
      <c r="HW86" s="662"/>
      <c r="HX86" s="663"/>
      <c r="HY86" s="661"/>
      <c r="HZ86" s="662"/>
      <c r="IA86" s="662"/>
      <c r="IB86" s="662"/>
      <c r="IC86" s="662"/>
      <c r="ID86" s="662"/>
      <c r="IE86" s="663"/>
      <c r="IF86" s="239"/>
      <c r="IG86" s="240"/>
      <c r="IH86" s="240"/>
      <c r="II86" s="240"/>
      <c r="IJ86" s="240"/>
      <c r="IK86" s="240"/>
      <c r="IL86" s="241"/>
      <c r="IM86" s="239"/>
      <c r="IN86" s="240"/>
      <c r="IO86" s="240"/>
      <c r="IP86" s="240"/>
      <c r="IQ86" s="240"/>
      <c r="IR86" s="240"/>
      <c r="IS86" s="241"/>
      <c r="IT86" s="697"/>
      <c r="IU86" s="698"/>
      <c r="IV86" s="698"/>
      <c r="IW86" s="698"/>
      <c r="IX86" s="698"/>
      <c r="IY86" s="698"/>
      <c r="IZ86" s="698"/>
      <c r="JA86" s="698"/>
      <c r="JB86" s="698"/>
      <c r="JC86" s="698"/>
      <c r="JD86" s="698"/>
      <c r="JE86" s="698"/>
      <c r="JF86" s="698"/>
      <c r="JG86" s="698"/>
      <c r="JH86" s="698"/>
      <c r="JI86" s="698"/>
      <c r="JJ86" s="698"/>
      <c r="JK86" s="698"/>
      <c r="JL86" s="698"/>
      <c r="JM86" s="698"/>
      <c r="JN86" s="698"/>
      <c r="JO86" s="698"/>
      <c r="JP86" s="698"/>
      <c r="JQ86" s="698"/>
      <c r="JR86" s="698"/>
      <c r="JS86" s="698"/>
      <c r="JT86" s="698"/>
      <c r="JU86" s="700"/>
      <c r="JV86" s="326"/>
      <c r="JW86" s="464"/>
      <c r="JX86" s="464"/>
      <c r="JY86" s="464"/>
      <c r="JZ86" s="464"/>
      <c r="KA86" s="464"/>
      <c r="KB86" s="464"/>
      <c r="KC86" s="464"/>
      <c r="KD86" s="464"/>
      <c r="KE86" s="465"/>
      <c r="KF86" s="686"/>
      <c r="KG86" s="686"/>
      <c r="KH86" s="686"/>
      <c r="KI86" s="686"/>
      <c r="KJ86" s="686"/>
      <c r="KK86" s="686"/>
      <c r="KL86" s="657"/>
      <c r="KM86" s="657"/>
      <c r="KN86" s="657"/>
      <c r="KO86" s="657"/>
      <c r="KP86" s="657"/>
      <c r="KQ86" s="657"/>
      <c r="KR86" s="657"/>
      <c r="KS86" s="657"/>
      <c r="KT86" s="657"/>
      <c r="KU86" s="657"/>
      <c r="KV86" s="657"/>
      <c r="KW86" s="687"/>
      <c r="KX86" s="687"/>
      <c r="KY86" s="687"/>
      <c r="KZ86" s="687"/>
      <c r="LA86" s="688"/>
      <c r="LB86" s="233"/>
      <c r="LC86" s="234"/>
      <c r="LD86" s="234"/>
      <c r="LE86" s="234"/>
      <c r="LF86" s="234"/>
      <c r="LG86" s="234"/>
      <c r="LH86" s="234"/>
      <c r="LI86" s="234"/>
      <c r="LJ86" s="234"/>
      <c r="LK86" s="234"/>
      <c r="LL86" s="234"/>
      <c r="LM86" s="234"/>
      <c r="LN86" s="234"/>
      <c r="LO86" s="234"/>
      <c r="LP86" s="235"/>
      <c r="LQ86" s="239"/>
      <c r="LR86" s="240"/>
      <c r="LS86" s="240"/>
      <c r="LT86" s="240"/>
      <c r="LU86" s="240"/>
      <c r="LV86" s="240"/>
      <c r="LW86" s="241"/>
      <c r="LX86" s="661"/>
      <c r="LY86" s="662"/>
      <c r="LZ86" s="662"/>
      <c r="MA86" s="662"/>
      <c r="MB86" s="662"/>
      <c r="MC86" s="662"/>
      <c r="MD86" s="663"/>
      <c r="ME86" s="661"/>
      <c r="MF86" s="662"/>
      <c r="MG86" s="662"/>
      <c r="MH86" s="662"/>
      <c r="MI86" s="662"/>
      <c r="MJ86" s="662"/>
      <c r="MK86" s="663"/>
      <c r="ML86" s="239"/>
      <c r="MM86" s="240"/>
      <c r="MN86" s="240"/>
      <c r="MO86" s="240"/>
      <c r="MP86" s="240"/>
      <c r="MQ86" s="240"/>
      <c r="MR86" s="241"/>
      <c r="MS86" s="239"/>
      <c r="MT86" s="240"/>
      <c r="MU86" s="240"/>
      <c r="MV86" s="240"/>
      <c r="MW86" s="240"/>
      <c r="MX86" s="240"/>
      <c r="MY86" s="241"/>
      <c r="MZ86" s="697"/>
      <c r="NA86" s="698"/>
      <c r="NB86" s="698"/>
      <c r="NC86" s="698"/>
      <c r="ND86" s="698"/>
      <c r="NE86" s="698"/>
      <c r="NF86" s="698"/>
      <c r="NG86" s="698"/>
      <c r="NH86" s="698"/>
      <c r="NI86" s="698"/>
      <c r="NJ86" s="698"/>
      <c r="NK86" s="698"/>
      <c r="NL86" s="698"/>
      <c r="NM86" s="698"/>
      <c r="NN86" s="698"/>
      <c r="NO86" s="698"/>
      <c r="NP86" s="698"/>
      <c r="NQ86" s="698"/>
      <c r="NR86" s="698"/>
      <c r="NS86" s="698"/>
      <c r="NT86" s="698"/>
      <c r="NU86" s="698"/>
      <c r="NV86" s="698"/>
      <c r="NW86" s="698"/>
      <c r="NX86" s="698"/>
      <c r="NY86" s="698"/>
      <c r="NZ86" s="698"/>
      <c r="OA86" s="700"/>
      <c r="OB86" s="326"/>
      <c r="OC86" s="464"/>
      <c r="OD86" s="464"/>
      <c r="OE86" s="464"/>
      <c r="OF86" s="464"/>
      <c r="OG86" s="464"/>
      <c r="OH86" s="464"/>
      <c r="OI86" s="464"/>
      <c r="OJ86" s="464"/>
      <c r="OK86" s="465"/>
      <c r="OL86" s="686"/>
      <c r="OM86" s="686"/>
      <c r="ON86" s="686"/>
      <c r="OO86" s="686"/>
      <c r="OP86" s="686"/>
      <c r="OQ86" s="686"/>
      <c r="OR86" s="657"/>
      <c r="OS86" s="657"/>
      <c r="OT86" s="657"/>
      <c r="OU86" s="657"/>
      <c r="OV86" s="657"/>
      <c r="OW86" s="657"/>
      <c r="OX86" s="657"/>
      <c r="OY86" s="657"/>
      <c r="OZ86" s="657"/>
      <c r="PA86" s="657"/>
      <c r="PB86" s="657"/>
      <c r="PC86" s="687"/>
      <c r="PD86" s="687"/>
      <c r="PE86" s="687"/>
      <c r="PF86" s="687"/>
      <c r="PG86" s="688"/>
      <c r="PH86" s="233"/>
      <c r="PI86" s="234"/>
      <c r="PJ86" s="234"/>
      <c r="PK86" s="234"/>
      <c r="PL86" s="234"/>
      <c r="PM86" s="234"/>
      <c r="PN86" s="234"/>
      <c r="PO86" s="234"/>
      <c r="PP86" s="234"/>
      <c r="PQ86" s="234"/>
      <c r="PR86" s="234"/>
      <c r="PS86" s="234"/>
      <c r="PT86" s="234"/>
      <c r="PU86" s="234"/>
      <c r="PV86" s="235"/>
      <c r="PW86" s="239"/>
      <c r="PX86" s="240"/>
      <c r="PY86" s="240"/>
      <c r="PZ86" s="240"/>
      <c r="QA86" s="240"/>
      <c r="QB86" s="240"/>
      <c r="QC86" s="241"/>
      <c r="QD86" s="661"/>
      <c r="QE86" s="662"/>
      <c r="QF86" s="662"/>
      <c r="QG86" s="662"/>
      <c r="QH86" s="662"/>
      <c r="QI86" s="662"/>
      <c r="QJ86" s="663"/>
      <c r="QK86" s="661"/>
      <c r="QL86" s="662"/>
      <c r="QM86" s="662"/>
      <c r="QN86" s="662"/>
      <c r="QO86" s="662"/>
      <c r="QP86" s="662"/>
      <c r="QQ86" s="663"/>
      <c r="QR86" s="239"/>
      <c r="QS86" s="240"/>
      <c r="QT86" s="240"/>
      <c r="QU86" s="240"/>
      <c r="QV86" s="240"/>
      <c r="QW86" s="240"/>
      <c r="QX86" s="241"/>
      <c r="QY86" s="239"/>
      <c r="QZ86" s="240"/>
      <c r="RA86" s="240"/>
      <c r="RB86" s="240"/>
      <c r="RC86" s="240"/>
      <c r="RD86" s="240"/>
      <c r="RE86" s="241"/>
      <c r="RF86" s="697"/>
      <c r="RG86" s="698"/>
      <c r="RH86" s="698"/>
      <c r="RI86" s="698"/>
      <c r="RJ86" s="698"/>
      <c r="RK86" s="698"/>
      <c r="RL86" s="698"/>
      <c r="RM86" s="698"/>
      <c r="RN86" s="698"/>
      <c r="RO86" s="698"/>
      <c r="RP86" s="698"/>
      <c r="RQ86" s="698"/>
      <c r="RR86" s="698"/>
      <c r="RS86" s="698"/>
      <c r="RT86" s="698"/>
      <c r="RU86" s="698"/>
      <c r="RV86" s="698"/>
      <c r="RW86" s="698"/>
      <c r="RX86" s="698"/>
      <c r="RY86" s="698"/>
      <c r="RZ86" s="698"/>
      <c r="SA86" s="698"/>
      <c r="SB86" s="698"/>
      <c r="SC86" s="698"/>
      <c r="SD86" s="698"/>
      <c r="SE86" s="698"/>
      <c r="SF86" s="698"/>
      <c r="SG86" s="700"/>
    </row>
    <row r="87" spans="2:501" ht="12" customHeight="1" x14ac:dyDescent="0.15">
      <c r="B87" s="1301"/>
      <c r="C87" s="1302"/>
      <c r="D87" s="1303"/>
      <c r="E87" s="214"/>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6"/>
      <c r="AG87" s="705"/>
      <c r="AH87" s="706"/>
      <c r="AI87" s="706"/>
      <c r="AJ87" s="706"/>
      <c r="AK87" s="706"/>
      <c r="AL87" s="706"/>
      <c r="AM87" s="706"/>
      <c r="AN87" s="706"/>
      <c r="AO87" s="706"/>
      <c r="AP87" s="706"/>
      <c r="AQ87" s="706"/>
      <c r="AR87" s="706"/>
      <c r="AS87" s="706"/>
      <c r="AT87" s="706"/>
      <c r="AU87" s="706"/>
      <c r="AV87" s="706"/>
      <c r="AW87" s="706"/>
      <c r="AX87" s="713"/>
      <c r="AY87" s="714"/>
      <c r="AZ87" s="714"/>
      <c r="BA87" s="714"/>
      <c r="BB87" s="715"/>
      <c r="BC87" s="718"/>
      <c r="BD87" s="706"/>
      <c r="BE87" s="706"/>
      <c r="BF87" s="706"/>
      <c r="BG87" s="706"/>
      <c r="BH87" s="706"/>
      <c r="BI87" s="706"/>
      <c r="BJ87" s="706"/>
      <c r="BK87" s="706"/>
      <c r="BL87" s="706"/>
      <c r="BM87" s="706"/>
      <c r="BN87" s="706"/>
      <c r="BO87" s="706"/>
      <c r="BP87" s="706"/>
      <c r="BQ87" s="706"/>
      <c r="BR87" s="706"/>
      <c r="BS87" s="706"/>
      <c r="BT87" s="713"/>
      <c r="BU87" s="714"/>
      <c r="BV87" s="714"/>
      <c r="BW87" s="714"/>
      <c r="BX87" s="715"/>
      <c r="BY87" s="721"/>
      <c r="BZ87" s="722"/>
      <c r="CA87" s="722"/>
      <c r="CB87" s="722"/>
      <c r="CC87" s="722"/>
      <c r="CD87" s="722"/>
      <c r="CE87" s="722"/>
      <c r="CF87" s="722"/>
      <c r="CG87" s="722"/>
      <c r="CH87" s="722"/>
      <c r="CI87" s="722"/>
      <c r="CJ87" s="722"/>
      <c r="CK87" s="722"/>
      <c r="CL87" s="722"/>
      <c r="CM87" s="722"/>
      <c r="CN87" s="722"/>
      <c r="CO87" s="722"/>
      <c r="CP87" s="713"/>
      <c r="CQ87" s="714"/>
      <c r="CR87" s="714"/>
      <c r="CS87" s="714"/>
      <c r="CT87" s="715"/>
      <c r="CU87" s="259" t="s">
        <v>38</v>
      </c>
      <c r="CV87" s="260"/>
      <c r="CW87" s="260"/>
      <c r="CX87" s="260"/>
      <c r="CY87" s="260"/>
      <c r="CZ87" s="260"/>
      <c r="DA87" s="657"/>
      <c r="DB87" s="657"/>
      <c r="DC87" s="657"/>
      <c r="DD87" s="657"/>
      <c r="DE87" s="657"/>
      <c r="DF87" s="657"/>
      <c r="DG87" s="657"/>
      <c r="DH87" s="657"/>
      <c r="DI87" s="657"/>
      <c r="DJ87" s="657"/>
      <c r="DK87" s="657"/>
      <c r="DL87" s="263" t="s">
        <v>45</v>
      </c>
      <c r="DM87" s="263"/>
      <c r="DN87" s="263"/>
      <c r="DO87" s="263"/>
      <c r="DP87" s="264"/>
      <c r="DQ87" s="265"/>
      <c r="DR87" s="266"/>
      <c r="DS87" s="266"/>
      <c r="DT87" s="266"/>
      <c r="DU87" s="266"/>
      <c r="DV87" s="266"/>
      <c r="DW87" s="266"/>
      <c r="DX87" s="266"/>
      <c r="DY87" s="266"/>
      <c r="DZ87" s="266"/>
      <c r="EA87" s="266"/>
      <c r="EB87" s="266"/>
      <c r="EC87" s="266"/>
      <c r="ED87" s="266"/>
      <c r="EE87" s="267"/>
      <c r="EF87" s="268"/>
      <c r="EG87" s="269"/>
      <c r="EH87" s="269"/>
      <c r="EI87" s="269"/>
      <c r="EJ87" s="269"/>
      <c r="EK87" s="269"/>
      <c r="EL87" s="270"/>
      <c r="EM87" s="661"/>
      <c r="EN87" s="662"/>
      <c r="EO87" s="662"/>
      <c r="EP87" s="662"/>
      <c r="EQ87" s="662"/>
      <c r="ER87" s="662"/>
      <c r="ES87" s="663"/>
      <c r="ET87" s="661"/>
      <c r="EU87" s="662"/>
      <c r="EV87" s="662"/>
      <c r="EW87" s="662"/>
      <c r="EX87" s="662"/>
      <c r="EY87" s="662"/>
      <c r="EZ87" s="663"/>
      <c r="FA87" s="268"/>
      <c r="FB87" s="269"/>
      <c r="FC87" s="269"/>
      <c r="FD87" s="269"/>
      <c r="FE87" s="269"/>
      <c r="FF87" s="269"/>
      <c r="FG87" s="270"/>
      <c r="FH87" s="268"/>
      <c r="FI87" s="269"/>
      <c r="FJ87" s="269"/>
      <c r="FK87" s="269"/>
      <c r="FL87" s="269"/>
      <c r="FM87" s="269"/>
      <c r="FN87" s="270"/>
      <c r="FO87" s="700"/>
      <c r="FP87" s="326"/>
      <c r="FQ87" s="464"/>
      <c r="FR87" s="464"/>
      <c r="FS87" s="464"/>
      <c r="FT87" s="464"/>
      <c r="FU87" s="464"/>
      <c r="FV87" s="464"/>
      <c r="FW87" s="464"/>
      <c r="FX87" s="464"/>
      <c r="FY87" s="465"/>
      <c r="FZ87" s="689" t="s">
        <v>80</v>
      </c>
      <c r="GA87" s="655"/>
      <c r="GB87" s="655"/>
      <c r="GC87" s="655"/>
      <c r="GD87" s="655"/>
      <c r="GE87" s="655"/>
      <c r="GF87" s="657"/>
      <c r="GG87" s="657"/>
      <c r="GH87" s="657"/>
      <c r="GI87" s="657"/>
      <c r="GJ87" s="657"/>
      <c r="GK87" s="657"/>
      <c r="GL87" s="657"/>
      <c r="GM87" s="657"/>
      <c r="GN87" s="657"/>
      <c r="GO87" s="657"/>
      <c r="GP87" s="657"/>
      <c r="GQ87" s="659" t="s">
        <v>45</v>
      </c>
      <c r="GR87" s="659"/>
      <c r="GS87" s="659"/>
      <c r="GT87" s="659"/>
      <c r="GU87" s="660"/>
      <c r="GV87" s="265"/>
      <c r="GW87" s="266"/>
      <c r="GX87" s="266"/>
      <c r="GY87" s="266"/>
      <c r="GZ87" s="266"/>
      <c r="HA87" s="266"/>
      <c r="HB87" s="266"/>
      <c r="HC87" s="266"/>
      <c r="HD87" s="266"/>
      <c r="HE87" s="266"/>
      <c r="HF87" s="266"/>
      <c r="HG87" s="266"/>
      <c r="HH87" s="266"/>
      <c r="HI87" s="266"/>
      <c r="HJ87" s="267"/>
      <c r="HK87" s="268"/>
      <c r="HL87" s="269"/>
      <c r="HM87" s="269"/>
      <c r="HN87" s="269"/>
      <c r="HO87" s="269"/>
      <c r="HP87" s="269"/>
      <c r="HQ87" s="270"/>
      <c r="HR87" s="661"/>
      <c r="HS87" s="662"/>
      <c r="HT87" s="662"/>
      <c r="HU87" s="662"/>
      <c r="HV87" s="662"/>
      <c r="HW87" s="662"/>
      <c r="HX87" s="663"/>
      <c r="HY87" s="661"/>
      <c r="HZ87" s="662"/>
      <c r="IA87" s="662"/>
      <c r="IB87" s="662"/>
      <c r="IC87" s="662"/>
      <c r="ID87" s="662"/>
      <c r="IE87" s="663"/>
      <c r="IF87" s="268"/>
      <c r="IG87" s="269"/>
      <c r="IH87" s="269"/>
      <c r="II87" s="269"/>
      <c r="IJ87" s="269"/>
      <c r="IK87" s="269"/>
      <c r="IL87" s="270"/>
      <c r="IM87" s="268"/>
      <c r="IN87" s="269"/>
      <c r="IO87" s="269"/>
      <c r="IP87" s="269"/>
      <c r="IQ87" s="269"/>
      <c r="IR87" s="269"/>
      <c r="IS87" s="270"/>
      <c r="IT87" s="697"/>
      <c r="IU87" s="698"/>
      <c r="IV87" s="698"/>
      <c r="IW87" s="698"/>
      <c r="IX87" s="698"/>
      <c r="IY87" s="698"/>
      <c r="IZ87" s="698"/>
      <c r="JA87" s="698"/>
      <c r="JB87" s="698"/>
      <c r="JC87" s="698"/>
      <c r="JD87" s="698"/>
      <c r="JE87" s="698"/>
      <c r="JF87" s="698"/>
      <c r="JG87" s="698"/>
      <c r="JH87" s="698"/>
      <c r="JI87" s="698"/>
      <c r="JJ87" s="698"/>
      <c r="JK87" s="698"/>
      <c r="JL87" s="698"/>
      <c r="JM87" s="698"/>
      <c r="JN87" s="698"/>
      <c r="JO87" s="698"/>
      <c r="JP87" s="698"/>
      <c r="JQ87" s="698"/>
      <c r="JR87" s="698"/>
      <c r="JS87" s="698"/>
      <c r="JT87" s="698"/>
      <c r="JU87" s="700"/>
      <c r="JV87" s="326"/>
      <c r="JW87" s="464"/>
      <c r="JX87" s="464"/>
      <c r="JY87" s="464"/>
      <c r="JZ87" s="464"/>
      <c r="KA87" s="464"/>
      <c r="KB87" s="464"/>
      <c r="KC87" s="464"/>
      <c r="KD87" s="464"/>
      <c r="KE87" s="465"/>
      <c r="KF87" s="654" t="s">
        <v>127</v>
      </c>
      <c r="KG87" s="655"/>
      <c r="KH87" s="655"/>
      <c r="KI87" s="655"/>
      <c r="KJ87" s="655"/>
      <c r="KK87" s="655"/>
      <c r="KL87" s="657"/>
      <c r="KM87" s="657"/>
      <c r="KN87" s="657"/>
      <c r="KO87" s="657"/>
      <c r="KP87" s="657"/>
      <c r="KQ87" s="657"/>
      <c r="KR87" s="657"/>
      <c r="KS87" s="657"/>
      <c r="KT87" s="657"/>
      <c r="KU87" s="657"/>
      <c r="KV87" s="657"/>
      <c r="KW87" s="659" t="s">
        <v>45</v>
      </c>
      <c r="KX87" s="659"/>
      <c r="KY87" s="659"/>
      <c r="KZ87" s="659"/>
      <c r="LA87" s="660"/>
      <c r="LB87" s="265"/>
      <c r="LC87" s="266"/>
      <c r="LD87" s="266"/>
      <c r="LE87" s="266"/>
      <c r="LF87" s="266"/>
      <c r="LG87" s="266"/>
      <c r="LH87" s="266"/>
      <c r="LI87" s="266"/>
      <c r="LJ87" s="266"/>
      <c r="LK87" s="266"/>
      <c r="LL87" s="266"/>
      <c r="LM87" s="266"/>
      <c r="LN87" s="266"/>
      <c r="LO87" s="266"/>
      <c r="LP87" s="267"/>
      <c r="LQ87" s="268"/>
      <c r="LR87" s="269"/>
      <c r="LS87" s="269"/>
      <c r="LT87" s="269"/>
      <c r="LU87" s="269"/>
      <c r="LV87" s="269"/>
      <c r="LW87" s="270"/>
      <c r="LX87" s="661"/>
      <c r="LY87" s="662"/>
      <c r="LZ87" s="662"/>
      <c r="MA87" s="662"/>
      <c r="MB87" s="662"/>
      <c r="MC87" s="662"/>
      <c r="MD87" s="663"/>
      <c r="ME87" s="661"/>
      <c r="MF87" s="662"/>
      <c r="MG87" s="662"/>
      <c r="MH87" s="662"/>
      <c r="MI87" s="662"/>
      <c r="MJ87" s="662"/>
      <c r="MK87" s="663"/>
      <c r="ML87" s="268"/>
      <c r="MM87" s="269"/>
      <c r="MN87" s="269"/>
      <c r="MO87" s="269"/>
      <c r="MP87" s="269"/>
      <c r="MQ87" s="269"/>
      <c r="MR87" s="270"/>
      <c r="MS87" s="268"/>
      <c r="MT87" s="269"/>
      <c r="MU87" s="269"/>
      <c r="MV87" s="269"/>
      <c r="MW87" s="269"/>
      <c r="MX87" s="269"/>
      <c r="MY87" s="270"/>
      <c r="MZ87" s="697"/>
      <c r="NA87" s="698"/>
      <c r="NB87" s="698"/>
      <c r="NC87" s="698"/>
      <c r="ND87" s="698"/>
      <c r="NE87" s="698"/>
      <c r="NF87" s="698"/>
      <c r="NG87" s="698"/>
      <c r="NH87" s="698"/>
      <c r="NI87" s="698"/>
      <c r="NJ87" s="698"/>
      <c r="NK87" s="698"/>
      <c r="NL87" s="698"/>
      <c r="NM87" s="698"/>
      <c r="NN87" s="698"/>
      <c r="NO87" s="698"/>
      <c r="NP87" s="698"/>
      <c r="NQ87" s="698"/>
      <c r="NR87" s="698"/>
      <c r="NS87" s="698"/>
      <c r="NT87" s="698"/>
      <c r="NU87" s="698"/>
      <c r="NV87" s="698"/>
      <c r="NW87" s="698"/>
      <c r="NX87" s="698"/>
      <c r="NY87" s="698"/>
      <c r="NZ87" s="698"/>
      <c r="OA87" s="700"/>
      <c r="OB87" s="326"/>
      <c r="OC87" s="464"/>
      <c r="OD87" s="464"/>
      <c r="OE87" s="464"/>
      <c r="OF87" s="464"/>
      <c r="OG87" s="464"/>
      <c r="OH87" s="464"/>
      <c r="OI87" s="464"/>
      <c r="OJ87" s="464"/>
      <c r="OK87" s="465"/>
      <c r="OL87" s="654" t="s">
        <v>132</v>
      </c>
      <c r="OM87" s="655"/>
      <c r="ON87" s="655"/>
      <c r="OO87" s="655"/>
      <c r="OP87" s="655"/>
      <c r="OQ87" s="655"/>
      <c r="OR87" s="657"/>
      <c r="OS87" s="657"/>
      <c r="OT87" s="657"/>
      <c r="OU87" s="657"/>
      <c r="OV87" s="657"/>
      <c r="OW87" s="657"/>
      <c r="OX87" s="657"/>
      <c r="OY87" s="657"/>
      <c r="OZ87" s="657"/>
      <c r="PA87" s="657"/>
      <c r="PB87" s="657"/>
      <c r="PC87" s="659" t="s">
        <v>45</v>
      </c>
      <c r="PD87" s="659"/>
      <c r="PE87" s="659"/>
      <c r="PF87" s="659"/>
      <c r="PG87" s="660"/>
      <c r="PH87" s="265"/>
      <c r="PI87" s="266"/>
      <c r="PJ87" s="266"/>
      <c r="PK87" s="266"/>
      <c r="PL87" s="266"/>
      <c r="PM87" s="266"/>
      <c r="PN87" s="266"/>
      <c r="PO87" s="266"/>
      <c r="PP87" s="266"/>
      <c r="PQ87" s="266"/>
      <c r="PR87" s="266"/>
      <c r="PS87" s="266"/>
      <c r="PT87" s="266"/>
      <c r="PU87" s="266"/>
      <c r="PV87" s="267"/>
      <c r="PW87" s="268"/>
      <c r="PX87" s="269"/>
      <c r="PY87" s="269"/>
      <c r="PZ87" s="269"/>
      <c r="QA87" s="269"/>
      <c r="QB87" s="269"/>
      <c r="QC87" s="270"/>
      <c r="QD87" s="661"/>
      <c r="QE87" s="662"/>
      <c r="QF87" s="662"/>
      <c r="QG87" s="662"/>
      <c r="QH87" s="662"/>
      <c r="QI87" s="662"/>
      <c r="QJ87" s="663"/>
      <c r="QK87" s="661"/>
      <c r="QL87" s="662"/>
      <c r="QM87" s="662"/>
      <c r="QN87" s="662"/>
      <c r="QO87" s="662"/>
      <c r="QP87" s="662"/>
      <c r="QQ87" s="663"/>
      <c r="QR87" s="268"/>
      <c r="QS87" s="269"/>
      <c r="QT87" s="269"/>
      <c r="QU87" s="269"/>
      <c r="QV87" s="269"/>
      <c r="QW87" s="269"/>
      <c r="QX87" s="270"/>
      <c r="QY87" s="268"/>
      <c r="QZ87" s="269"/>
      <c r="RA87" s="269"/>
      <c r="RB87" s="269"/>
      <c r="RC87" s="269"/>
      <c r="RD87" s="269"/>
      <c r="RE87" s="270"/>
      <c r="RF87" s="697"/>
      <c r="RG87" s="698"/>
      <c r="RH87" s="698"/>
      <c r="RI87" s="698"/>
      <c r="RJ87" s="698"/>
      <c r="RK87" s="698"/>
      <c r="RL87" s="698"/>
      <c r="RM87" s="698"/>
      <c r="RN87" s="698"/>
      <c r="RO87" s="698"/>
      <c r="RP87" s="698"/>
      <c r="RQ87" s="698"/>
      <c r="RR87" s="698"/>
      <c r="RS87" s="698"/>
      <c r="RT87" s="698"/>
      <c r="RU87" s="698"/>
      <c r="RV87" s="698"/>
      <c r="RW87" s="698"/>
      <c r="RX87" s="698"/>
      <c r="RY87" s="698"/>
      <c r="RZ87" s="698"/>
      <c r="SA87" s="698"/>
      <c r="SB87" s="698"/>
      <c r="SC87" s="698"/>
      <c r="SD87" s="698"/>
      <c r="SE87" s="698"/>
      <c r="SF87" s="698"/>
      <c r="SG87" s="700"/>
    </row>
    <row r="88" spans="2:501" ht="2.1" customHeight="1" x14ac:dyDescent="0.15">
      <c r="B88" s="1301"/>
      <c r="C88" s="1302"/>
      <c r="D88" s="1303"/>
      <c r="E88" s="214"/>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6"/>
      <c r="AG88" s="705"/>
      <c r="AH88" s="706"/>
      <c r="AI88" s="706"/>
      <c r="AJ88" s="706"/>
      <c r="AK88" s="706"/>
      <c r="AL88" s="706"/>
      <c r="AM88" s="706"/>
      <c r="AN88" s="706"/>
      <c r="AO88" s="706"/>
      <c r="AP88" s="706"/>
      <c r="AQ88" s="706"/>
      <c r="AR88" s="706"/>
      <c r="AS88" s="706"/>
      <c r="AT88" s="706"/>
      <c r="AU88" s="706"/>
      <c r="AV88" s="706"/>
      <c r="AW88" s="706"/>
      <c r="AX88" s="713"/>
      <c r="AY88" s="714"/>
      <c r="AZ88" s="714"/>
      <c r="BA88" s="714"/>
      <c r="BB88" s="715"/>
      <c r="BC88" s="718"/>
      <c r="BD88" s="706"/>
      <c r="BE88" s="706"/>
      <c r="BF88" s="706"/>
      <c r="BG88" s="706"/>
      <c r="BH88" s="706"/>
      <c r="BI88" s="706"/>
      <c r="BJ88" s="706"/>
      <c r="BK88" s="706"/>
      <c r="BL88" s="706"/>
      <c r="BM88" s="706"/>
      <c r="BN88" s="706"/>
      <c r="BO88" s="706"/>
      <c r="BP88" s="706"/>
      <c r="BQ88" s="706"/>
      <c r="BR88" s="706"/>
      <c r="BS88" s="706"/>
      <c r="BT88" s="713"/>
      <c r="BU88" s="714"/>
      <c r="BV88" s="714"/>
      <c r="BW88" s="714"/>
      <c r="BX88" s="715"/>
      <c r="BY88" s="721"/>
      <c r="BZ88" s="722"/>
      <c r="CA88" s="722"/>
      <c r="CB88" s="722"/>
      <c r="CC88" s="722"/>
      <c r="CD88" s="722"/>
      <c r="CE88" s="722"/>
      <c r="CF88" s="722"/>
      <c r="CG88" s="722"/>
      <c r="CH88" s="722"/>
      <c r="CI88" s="722"/>
      <c r="CJ88" s="722"/>
      <c r="CK88" s="722"/>
      <c r="CL88" s="722"/>
      <c r="CM88" s="722"/>
      <c r="CN88" s="722"/>
      <c r="CO88" s="722"/>
      <c r="CP88" s="713"/>
      <c r="CQ88" s="714"/>
      <c r="CR88" s="714"/>
      <c r="CS88" s="714"/>
      <c r="CT88" s="715"/>
      <c r="CU88" s="222"/>
      <c r="CV88" s="223"/>
      <c r="CW88" s="223"/>
      <c r="CX88" s="223"/>
      <c r="CY88" s="223"/>
      <c r="CZ88" s="223"/>
      <c r="DA88" s="657"/>
      <c r="DB88" s="657"/>
      <c r="DC88" s="657"/>
      <c r="DD88" s="657"/>
      <c r="DE88" s="657"/>
      <c r="DF88" s="657"/>
      <c r="DG88" s="657"/>
      <c r="DH88" s="657"/>
      <c r="DI88" s="657"/>
      <c r="DJ88" s="657"/>
      <c r="DK88" s="657"/>
      <c r="DL88" s="228"/>
      <c r="DM88" s="228"/>
      <c r="DN88" s="228"/>
      <c r="DO88" s="228"/>
      <c r="DP88" s="229"/>
      <c r="DQ88" s="233"/>
      <c r="DR88" s="234"/>
      <c r="DS88" s="234"/>
      <c r="DT88" s="234"/>
      <c r="DU88" s="234"/>
      <c r="DV88" s="234"/>
      <c r="DW88" s="234"/>
      <c r="DX88" s="234"/>
      <c r="DY88" s="234"/>
      <c r="DZ88" s="234"/>
      <c r="EA88" s="234"/>
      <c r="EB88" s="234"/>
      <c r="EC88" s="234"/>
      <c r="ED88" s="234"/>
      <c r="EE88" s="235"/>
      <c r="EF88" s="239"/>
      <c r="EG88" s="240"/>
      <c r="EH88" s="240"/>
      <c r="EI88" s="240"/>
      <c r="EJ88" s="240"/>
      <c r="EK88" s="240"/>
      <c r="EL88" s="241"/>
      <c r="EM88" s="661"/>
      <c r="EN88" s="662"/>
      <c r="EO88" s="662"/>
      <c r="EP88" s="662"/>
      <c r="EQ88" s="662"/>
      <c r="ER88" s="662"/>
      <c r="ES88" s="663"/>
      <c r="ET88" s="661"/>
      <c r="EU88" s="662"/>
      <c r="EV88" s="662"/>
      <c r="EW88" s="662"/>
      <c r="EX88" s="662"/>
      <c r="EY88" s="662"/>
      <c r="EZ88" s="663"/>
      <c r="FA88" s="239"/>
      <c r="FB88" s="240"/>
      <c r="FC88" s="240"/>
      <c r="FD88" s="240"/>
      <c r="FE88" s="240"/>
      <c r="FF88" s="240"/>
      <c r="FG88" s="241"/>
      <c r="FH88" s="239"/>
      <c r="FI88" s="240"/>
      <c r="FJ88" s="240"/>
      <c r="FK88" s="240"/>
      <c r="FL88" s="240"/>
      <c r="FM88" s="240"/>
      <c r="FN88" s="241"/>
      <c r="FO88" s="700"/>
      <c r="FP88" s="326"/>
      <c r="FQ88" s="464"/>
      <c r="FR88" s="464"/>
      <c r="FS88" s="464"/>
      <c r="FT88" s="464"/>
      <c r="FU88" s="464"/>
      <c r="FV88" s="464"/>
      <c r="FW88" s="464"/>
      <c r="FX88" s="464"/>
      <c r="FY88" s="465"/>
      <c r="FZ88" s="701"/>
      <c r="GA88" s="686"/>
      <c r="GB88" s="686"/>
      <c r="GC88" s="686"/>
      <c r="GD88" s="686"/>
      <c r="GE88" s="686"/>
      <c r="GF88" s="657"/>
      <c r="GG88" s="657"/>
      <c r="GH88" s="657"/>
      <c r="GI88" s="657"/>
      <c r="GJ88" s="657"/>
      <c r="GK88" s="657"/>
      <c r="GL88" s="657"/>
      <c r="GM88" s="657"/>
      <c r="GN88" s="657"/>
      <c r="GO88" s="657"/>
      <c r="GP88" s="657"/>
      <c r="GQ88" s="687"/>
      <c r="GR88" s="687"/>
      <c r="GS88" s="687"/>
      <c r="GT88" s="687"/>
      <c r="GU88" s="688"/>
      <c r="GV88" s="233"/>
      <c r="GW88" s="234"/>
      <c r="GX88" s="234"/>
      <c r="GY88" s="234"/>
      <c r="GZ88" s="234"/>
      <c r="HA88" s="234"/>
      <c r="HB88" s="234"/>
      <c r="HC88" s="234"/>
      <c r="HD88" s="234"/>
      <c r="HE88" s="234"/>
      <c r="HF88" s="234"/>
      <c r="HG88" s="234"/>
      <c r="HH88" s="234"/>
      <c r="HI88" s="234"/>
      <c r="HJ88" s="235"/>
      <c r="HK88" s="239"/>
      <c r="HL88" s="240"/>
      <c r="HM88" s="240"/>
      <c r="HN88" s="240"/>
      <c r="HO88" s="240"/>
      <c r="HP88" s="240"/>
      <c r="HQ88" s="241"/>
      <c r="HR88" s="661"/>
      <c r="HS88" s="662"/>
      <c r="HT88" s="662"/>
      <c r="HU88" s="662"/>
      <c r="HV88" s="662"/>
      <c r="HW88" s="662"/>
      <c r="HX88" s="663"/>
      <c r="HY88" s="661"/>
      <c r="HZ88" s="662"/>
      <c r="IA88" s="662"/>
      <c r="IB88" s="662"/>
      <c r="IC88" s="662"/>
      <c r="ID88" s="662"/>
      <c r="IE88" s="663"/>
      <c r="IF88" s="239"/>
      <c r="IG88" s="240"/>
      <c r="IH88" s="240"/>
      <c r="II88" s="240"/>
      <c r="IJ88" s="240"/>
      <c r="IK88" s="240"/>
      <c r="IL88" s="241"/>
      <c r="IM88" s="239"/>
      <c r="IN88" s="240"/>
      <c r="IO88" s="240"/>
      <c r="IP88" s="240"/>
      <c r="IQ88" s="240"/>
      <c r="IR88" s="240"/>
      <c r="IS88" s="241"/>
      <c r="IT88" s="697"/>
      <c r="IU88" s="698"/>
      <c r="IV88" s="698"/>
      <c r="IW88" s="698"/>
      <c r="IX88" s="698"/>
      <c r="IY88" s="698"/>
      <c r="IZ88" s="698"/>
      <c r="JA88" s="698"/>
      <c r="JB88" s="698"/>
      <c r="JC88" s="698"/>
      <c r="JD88" s="698"/>
      <c r="JE88" s="698"/>
      <c r="JF88" s="698"/>
      <c r="JG88" s="698"/>
      <c r="JH88" s="698"/>
      <c r="JI88" s="698"/>
      <c r="JJ88" s="698"/>
      <c r="JK88" s="698"/>
      <c r="JL88" s="698"/>
      <c r="JM88" s="698"/>
      <c r="JN88" s="698"/>
      <c r="JO88" s="698"/>
      <c r="JP88" s="698"/>
      <c r="JQ88" s="698"/>
      <c r="JR88" s="698"/>
      <c r="JS88" s="698"/>
      <c r="JT88" s="698"/>
      <c r="JU88" s="700"/>
      <c r="JV88" s="326"/>
      <c r="JW88" s="464"/>
      <c r="JX88" s="464"/>
      <c r="JY88" s="464"/>
      <c r="JZ88" s="464"/>
      <c r="KA88" s="464"/>
      <c r="KB88" s="464"/>
      <c r="KC88" s="464"/>
      <c r="KD88" s="464"/>
      <c r="KE88" s="465"/>
      <c r="KF88" s="686"/>
      <c r="KG88" s="686"/>
      <c r="KH88" s="686"/>
      <c r="KI88" s="686"/>
      <c r="KJ88" s="686"/>
      <c r="KK88" s="686"/>
      <c r="KL88" s="657"/>
      <c r="KM88" s="657"/>
      <c r="KN88" s="657"/>
      <c r="KO88" s="657"/>
      <c r="KP88" s="657"/>
      <c r="KQ88" s="657"/>
      <c r="KR88" s="657"/>
      <c r="KS88" s="657"/>
      <c r="KT88" s="657"/>
      <c r="KU88" s="657"/>
      <c r="KV88" s="657"/>
      <c r="KW88" s="687"/>
      <c r="KX88" s="687"/>
      <c r="KY88" s="687"/>
      <c r="KZ88" s="687"/>
      <c r="LA88" s="688"/>
      <c r="LB88" s="233"/>
      <c r="LC88" s="234"/>
      <c r="LD88" s="234"/>
      <c r="LE88" s="234"/>
      <c r="LF88" s="234"/>
      <c r="LG88" s="234"/>
      <c r="LH88" s="234"/>
      <c r="LI88" s="234"/>
      <c r="LJ88" s="234"/>
      <c r="LK88" s="234"/>
      <c r="LL88" s="234"/>
      <c r="LM88" s="234"/>
      <c r="LN88" s="234"/>
      <c r="LO88" s="234"/>
      <c r="LP88" s="235"/>
      <c r="LQ88" s="239"/>
      <c r="LR88" s="240"/>
      <c r="LS88" s="240"/>
      <c r="LT88" s="240"/>
      <c r="LU88" s="240"/>
      <c r="LV88" s="240"/>
      <c r="LW88" s="241"/>
      <c r="LX88" s="661"/>
      <c r="LY88" s="662"/>
      <c r="LZ88" s="662"/>
      <c r="MA88" s="662"/>
      <c r="MB88" s="662"/>
      <c r="MC88" s="662"/>
      <c r="MD88" s="663"/>
      <c r="ME88" s="661"/>
      <c r="MF88" s="662"/>
      <c r="MG88" s="662"/>
      <c r="MH88" s="662"/>
      <c r="MI88" s="662"/>
      <c r="MJ88" s="662"/>
      <c r="MK88" s="663"/>
      <c r="ML88" s="239"/>
      <c r="MM88" s="240"/>
      <c r="MN88" s="240"/>
      <c r="MO88" s="240"/>
      <c r="MP88" s="240"/>
      <c r="MQ88" s="240"/>
      <c r="MR88" s="241"/>
      <c r="MS88" s="239"/>
      <c r="MT88" s="240"/>
      <c r="MU88" s="240"/>
      <c r="MV88" s="240"/>
      <c r="MW88" s="240"/>
      <c r="MX88" s="240"/>
      <c r="MY88" s="241"/>
      <c r="MZ88" s="697"/>
      <c r="NA88" s="698"/>
      <c r="NB88" s="698"/>
      <c r="NC88" s="698"/>
      <c r="ND88" s="698"/>
      <c r="NE88" s="698"/>
      <c r="NF88" s="698"/>
      <c r="NG88" s="698"/>
      <c r="NH88" s="698"/>
      <c r="NI88" s="698"/>
      <c r="NJ88" s="698"/>
      <c r="NK88" s="698"/>
      <c r="NL88" s="698"/>
      <c r="NM88" s="698"/>
      <c r="NN88" s="698"/>
      <c r="NO88" s="698"/>
      <c r="NP88" s="698"/>
      <c r="NQ88" s="698"/>
      <c r="NR88" s="698"/>
      <c r="NS88" s="698"/>
      <c r="NT88" s="698"/>
      <c r="NU88" s="698"/>
      <c r="NV88" s="698"/>
      <c r="NW88" s="698"/>
      <c r="NX88" s="698"/>
      <c r="NY88" s="698"/>
      <c r="NZ88" s="698"/>
      <c r="OA88" s="700"/>
      <c r="OB88" s="326"/>
      <c r="OC88" s="464"/>
      <c r="OD88" s="464"/>
      <c r="OE88" s="464"/>
      <c r="OF88" s="464"/>
      <c r="OG88" s="464"/>
      <c r="OH88" s="464"/>
      <c r="OI88" s="464"/>
      <c r="OJ88" s="464"/>
      <c r="OK88" s="465"/>
      <c r="OL88" s="686"/>
      <c r="OM88" s="686"/>
      <c r="ON88" s="686"/>
      <c r="OO88" s="686"/>
      <c r="OP88" s="686"/>
      <c r="OQ88" s="686"/>
      <c r="OR88" s="657"/>
      <c r="OS88" s="657"/>
      <c r="OT88" s="657"/>
      <c r="OU88" s="657"/>
      <c r="OV88" s="657"/>
      <c r="OW88" s="657"/>
      <c r="OX88" s="657"/>
      <c r="OY88" s="657"/>
      <c r="OZ88" s="657"/>
      <c r="PA88" s="657"/>
      <c r="PB88" s="657"/>
      <c r="PC88" s="687"/>
      <c r="PD88" s="687"/>
      <c r="PE88" s="687"/>
      <c r="PF88" s="687"/>
      <c r="PG88" s="688"/>
      <c r="PH88" s="233"/>
      <c r="PI88" s="234"/>
      <c r="PJ88" s="234"/>
      <c r="PK88" s="234"/>
      <c r="PL88" s="234"/>
      <c r="PM88" s="234"/>
      <c r="PN88" s="234"/>
      <c r="PO88" s="234"/>
      <c r="PP88" s="234"/>
      <c r="PQ88" s="234"/>
      <c r="PR88" s="234"/>
      <c r="PS88" s="234"/>
      <c r="PT88" s="234"/>
      <c r="PU88" s="234"/>
      <c r="PV88" s="235"/>
      <c r="PW88" s="239"/>
      <c r="PX88" s="240"/>
      <c r="PY88" s="240"/>
      <c r="PZ88" s="240"/>
      <c r="QA88" s="240"/>
      <c r="QB88" s="240"/>
      <c r="QC88" s="241"/>
      <c r="QD88" s="661"/>
      <c r="QE88" s="662"/>
      <c r="QF88" s="662"/>
      <c r="QG88" s="662"/>
      <c r="QH88" s="662"/>
      <c r="QI88" s="662"/>
      <c r="QJ88" s="663"/>
      <c r="QK88" s="661"/>
      <c r="QL88" s="662"/>
      <c r="QM88" s="662"/>
      <c r="QN88" s="662"/>
      <c r="QO88" s="662"/>
      <c r="QP88" s="662"/>
      <c r="QQ88" s="663"/>
      <c r="QR88" s="239"/>
      <c r="QS88" s="240"/>
      <c r="QT88" s="240"/>
      <c r="QU88" s="240"/>
      <c r="QV88" s="240"/>
      <c r="QW88" s="240"/>
      <c r="QX88" s="241"/>
      <c r="QY88" s="239"/>
      <c r="QZ88" s="240"/>
      <c r="RA88" s="240"/>
      <c r="RB88" s="240"/>
      <c r="RC88" s="240"/>
      <c r="RD88" s="240"/>
      <c r="RE88" s="241"/>
      <c r="RF88" s="697"/>
      <c r="RG88" s="698"/>
      <c r="RH88" s="698"/>
      <c r="RI88" s="698"/>
      <c r="RJ88" s="698"/>
      <c r="RK88" s="698"/>
      <c r="RL88" s="698"/>
      <c r="RM88" s="698"/>
      <c r="RN88" s="698"/>
      <c r="RO88" s="698"/>
      <c r="RP88" s="698"/>
      <c r="RQ88" s="698"/>
      <c r="RR88" s="698"/>
      <c r="RS88" s="698"/>
      <c r="RT88" s="698"/>
      <c r="RU88" s="698"/>
      <c r="RV88" s="698"/>
      <c r="RW88" s="698"/>
      <c r="RX88" s="698"/>
      <c r="RY88" s="698"/>
      <c r="RZ88" s="698"/>
      <c r="SA88" s="698"/>
      <c r="SB88" s="698"/>
      <c r="SC88" s="698"/>
      <c r="SD88" s="698"/>
      <c r="SE88" s="698"/>
      <c r="SF88" s="698"/>
      <c r="SG88" s="700"/>
    </row>
    <row r="89" spans="2:501" ht="12" customHeight="1" x14ac:dyDescent="0.15">
      <c r="B89" s="1301"/>
      <c r="C89" s="1302"/>
      <c r="D89" s="1303"/>
      <c r="E89" s="214"/>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6"/>
      <c r="AG89" s="707"/>
      <c r="AH89" s="706"/>
      <c r="AI89" s="706"/>
      <c r="AJ89" s="706"/>
      <c r="AK89" s="706"/>
      <c r="AL89" s="706"/>
      <c r="AM89" s="706"/>
      <c r="AN89" s="706"/>
      <c r="AO89" s="706"/>
      <c r="AP89" s="706"/>
      <c r="AQ89" s="706"/>
      <c r="AR89" s="706"/>
      <c r="AS89" s="706"/>
      <c r="AT89" s="706"/>
      <c r="AU89" s="706"/>
      <c r="AV89" s="706"/>
      <c r="AW89" s="706"/>
      <c r="AX89" s="714"/>
      <c r="AY89" s="714"/>
      <c r="AZ89" s="714"/>
      <c r="BA89" s="714"/>
      <c r="BB89" s="715"/>
      <c r="BC89" s="719"/>
      <c r="BD89" s="706"/>
      <c r="BE89" s="706"/>
      <c r="BF89" s="706"/>
      <c r="BG89" s="706"/>
      <c r="BH89" s="706"/>
      <c r="BI89" s="706"/>
      <c r="BJ89" s="706"/>
      <c r="BK89" s="706"/>
      <c r="BL89" s="706"/>
      <c r="BM89" s="706"/>
      <c r="BN89" s="706"/>
      <c r="BO89" s="706"/>
      <c r="BP89" s="706"/>
      <c r="BQ89" s="706"/>
      <c r="BR89" s="706"/>
      <c r="BS89" s="706"/>
      <c r="BT89" s="714"/>
      <c r="BU89" s="714"/>
      <c r="BV89" s="714"/>
      <c r="BW89" s="714"/>
      <c r="BX89" s="715"/>
      <c r="BY89" s="723"/>
      <c r="BZ89" s="722"/>
      <c r="CA89" s="722"/>
      <c r="CB89" s="722"/>
      <c r="CC89" s="722"/>
      <c r="CD89" s="722"/>
      <c r="CE89" s="722"/>
      <c r="CF89" s="722"/>
      <c r="CG89" s="722"/>
      <c r="CH89" s="722"/>
      <c r="CI89" s="722"/>
      <c r="CJ89" s="722"/>
      <c r="CK89" s="722"/>
      <c r="CL89" s="722"/>
      <c r="CM89" s="722"/>
      <c r="CN89" s="722"/>
      <c r="CO89" s="722"/>
      <c r="CP89" s="714"/>
      <c r="CQ89" s="714"/>
      <c r="CR89" s="714"/>
      <c r="CS89" s="714"/>
      <c r="CT89" s="715"/>
      <c r="CU89" s="259" t="s">
        <v>39</v>
      </c>
      <c r="CV89" s="260"/>
      <c r="CW89" s="260"/>
      <c r="CX89" s="260"/>
      <c r="CY89" s="260"/>
      <c r="CZ89" s="260"/>
      <c r="DA89" s="657"/>
      <c r="DB89" s="657"/>
      <c r="DC89" s="657"/>
      <c r="DD89" s="657"/>
      <c r="DE89" s="657"/>
      <c r="DF89" s="657"/>
      <c r="DG89" s="657"/>
      <c r="DH89" s="657"/>
      <c r="DI89" s="657"/>
      <c r="DJ89" s="657"/>
      <c r="DK89" s="657"/>
      <c r="DL89" s="263" t="s">
        <v>45</v>
      </c>
      <c r="DM89" s="263"/>
      <c r="DN89" s="263"/>
      <c r="DO89" s="263"/>
      <c r="DP89" s="264"/>
      <c r="DQ89" s="265"/>
      <c r="DR89" s="266"/>
      <c r="DS89" s="266"/>
      <c r="DT89" s="266"/>
      <c r="DU89" s="266"/>
      <c r="DV89" s="266"/>
      <c r="DW89" s="266"/>
      <c r="DX89" s="266"/>
      <c r="DY89" s="266"/>
      <c r="DZ89" s="266"/>
      <c r="EA89" s="266"/>
      <c r="EB89" s="266"/>
      <c r="EC89" s="266"/>
      <c r="ED89" s="266"/>
      <c r="EE89" s="267"/>
      <c r="EF89" s="268"/>
      <c r="EG89" s="269"/>
      <c r="EH89" s="269"/>
      <c r="EI89" s="269"/>
      <c r="EJ89" s="269"/>
      <c r="EK89" s="269"/>
      <c r="EL89" s="270"/>
      <c r="EM89" s="661"/>
      <c r="EN89" s="662"/>
      <c r="EO89" s="662"/>
      <c r="EP89" s="662"/>
      <c r="EQ89" s="662"/>
      <c r="ER89" s="662"/>
      <c r="ES89" s="663"/>
      <c r="ET89" s="661"/>
      <c r="EU89" s="662"/>
      <c r="EV89" s="662"/>
      <c r="EW89" s="662"/>
      <c r="EX89" s="662"/>
      <c r="EY89" s="662"/>
      <c r="EZ89" s="663"/>
      <c r="FA89" s="268"/>
      <c r="FB89" s="269"/>
      <c r="FC89" s="269"/>
      <c r="FD89" s="269"/>
      <c r="FE89" s="269"/>
      <c r="FF89" s="269"/>
      <c r="FG89" s="270"/>
      <c r="FH89" s="268"/>
      <c r="FI89" s="269"/>
      <c r="FJ89" s="269"/>
      <c r="FK89" s="269"/>
      <c r="FL89" s="269"/>
      <c r="FM89" s="269"/>
      <c r="FN89" s="270"/>
      <c r="FO89" s="700"/>
      <c r="FP89" s="326"/>
      <c r="FQ89" s="464"/>
      <c r="FR89" s="464"/>
      <c r="FS89" s="464"/>
      <c r="FT89" s="464"/>
      <c r="FU89" s="464"/>
      <c r="FV89" s="464"/>
      <c r="FW89" s="464"/>
      <c r="FX89" s="464"/>
      <c r="FY89" s="465"/>
      <c r="FZ89" s="689" t="s">
        <v>81</v>
      </c>
      <c r="GA89" s="655"/>
      <c r="GB89" s="655"/>
      <c r="GC89" s="655"/>
      <c r="GD89" s="655"/>
      <c r="GE89" s="655"/>
      <c r="GF89" s="657"/>
      <c r="GG89" s="657"/>
      <c r="GH89" s="657"/>
      <c r="GI89" s="657"/>
      <c r="GJ89" s="657"/>
      <c r="GK89" s="657"/>
      <c r="GL89" s="657"/>
      <c r="GM89" s="657"/>
      <c r="GN89" s="657"/>
      <c r="GO89" s="657"/>
      <c r="GP89" s="657"/>
      <c r="GQ89" s="659" t="s">
        <v>45</v>
      </c>
      <c r="GR89" s="659"/>
      <c r="GS89" s="659"/>
      <c r="GT89" s="659"/>
      <c r="GU89" s="660"/>
      <c r="GV89" s="265"/>
      <c r="GW89" s="266"/>
      <c r="GX89" s="266"/>
      <c r="GY89" s="266"/>
      <c r="GZ89" s="266"/>
      <c r="HA89" s="266"/>
      <c r="HB89" s="266"/>
      <c r="HC89" s="266"/>
      <c r="HD89" s="266"/>
      <c r="HE89" s="266"/>
      <c r="HF89" s="266"/>
      <c r="HG89" s="266"/>
      <c r="HH89" s="266"/>
      <c r="HI89" s="266"/>
      <c r="HJ89" s="267"/>
      <c r="HK89" s="268"/>
      <c r="HL89" s="269"/>
      <c r="HM89" s="269"/>
      <c r="HN89" s="269"/>
      <c r="HO89" s="269"/>
      <c r="HP89" s="269"/>
      <c r="HQ89" s="270"/>
      <c r="HR89" s="661"/>
      <c r="HS89" s="662"/>
      <c r="HT89" s="662"/>
      <c r="HU89" s="662"/>
      <c r="HV89" s="662"/>
      <c r="HW89" s="662"/>
      <c r="HX89" s="663"/>
      <c r="HY89" s="661"/>
      <c r="HZ89" s="662"/>
      <c r="IA89" s="662"/>
      <c r="IB89" s="662"/>
      <c r="IC89" s="662"/>
      <c r="ID89" s="662"/>
      <c r="IE89" s="663"/>
      <c r="IF89" s="268"/>
      <c r="IG89" s="269"/>
      <c r="IH89" s="269"/>
      <c r="II89" s="269"/>
      <c r="IJ89" s="269"/>
      <c r="IK89" s="269"/>
      <c r="IL89" s="270"/>
      <c r="IM89" s="268"/>
      <c r="IN89" s="269"/>
      <c r="IO89" s="269"/>
      <c r="IP89" s="269"/>
      <c r="IQ89" s="269"/>
      <c r="IR89" s="269"/>
      <c r="IS89" s="270"/>
      <c r="IT89" s="697"/>
      <c r="IU89" s="698"/>
      <c r="IV89" s="698"/>
      <c r="IW89" s="698"/>
      <c r="IX89" s="698"/>
      <c r="IY89" s="698"/>
      <c r="IZ89" s="698"/>
      <c r="JA89" s="698"/>
      <c r="JB89" s="698"/>
      <c r="JC89" s="698"/>
      <c r="JD89" s="698"/>
      <c r="JE89" s="698"/>
      <c r="JF89" s="698"/>
      <c r="JG89" s="698"/>
      <c r="JH89" s="698"/>
      <c r="JI89" s="698"/>
      <c r="JJ89" s="698"/>
      <c r="JK89" s="698"/>
      <c r="JL89" s="698"/>
      <c r="JM89" s="698"/>
      <c r="JN89" s="698"/>
      <c r="JO89" s="698"/>
      <c r="JP89" s="698"/>
      <c r="JQ89" s="698"/>
      <c r="JR89" s="698"/>
      <c r="JS89" s="698"/>
      <c r="JT89" s="698"/>
      <c r="JU89" s="700"/>
      <c r="JV89" s="326"/>
      <c r="JW89" s="464"/>
      <c r="JX89" s="464"/>
      <c r="JY89" s="464"/>
      <c r="JZ89" s="464"/>
      <c r="KA89" s="464"/>
      <c r="KB89" s="464"/>
      <c r="KC89" s="464"/>
      <c r="KD89" s="464"/>
      <c r="KE89" s="465"/>
      <c r="KF89" s="654" t="s">
        <v>128</v>
      </c>
      <c r="KG89" s="655"/>
      <c r="KH89" s="655"/>
      <c r="KI89" s="655"/>
      <c r="KJ89" s="655"/>
      <c r="KK89" s="655"/>
      <c r="KL89" s="657"/>
      <c r="KM89" s="657"/>
      <c r="KN89" s="657"/>
      <c r="KO89" s="657"/>
      <c r="KP89" s="657"/>
      <c r="KQ89" s="657"/>
      <c r="KR89" s="657"/>
      <c r="KS89" s="657"/>
      <c r="KT89" s="657"/>
      <c r="KU89" s="657"/>
      <c r="KV89" s="657"/>
      <c r="KW89" s="659" t="s">
        <v>45</v>
      </c>
      <c r="KX89" s="659"/>
      <c r="KY89" s="659"/>
      <c r="KZ89" s="659"/>
      <c r="LA89" s="660"/>
      <c r="LB89" s="265"/>
      <c r="LC89" s="266"/>
      <c r="LD89" s="266"/>
      <c r="LE89" s="266"/>
      <c r="LF89" s="266"/>
      <c r="LG89" s="266"/>
      <c r="LH89" s="266"/>
      <c r="LI89" s="266"/>
      <c r="LJ89" s="266"/>
      <c r="LK89" s="266"/>
      <c r="LL89" s="266"/>
      <c r="LM89" s="266"/>
      <c r="LN89" s="266"/>
      <c r="LO89" s="266"/>
      <c r="LP89" s="267"/>
      <c r="LQ89" s="268"/>
      <c r="LR89" s="269"/>
      <c r="LS89" s="269"/>
      <c r="LT89" s="269"/>
      <c r="LU89" s="269"/>
      <c r="LV89" s="269"/>
      <c r="LW89" s="270"/>
      <c r="LX89" s="661"/>
      <c r="LY89" s="662"/>
      <c r="LZ89" s="662"/>
      <c r="MA89" s="662"/>
      <c r="MB89" s="662"/>
      <c r="MC89" s="662"/>
      <c r="MD89" s="663"/>
      <c r="ME89" s="661"/>
      <c r="MF89" s="662"/>
      <c r="MG89" s="662"/>
      <c r="MH89" s="662"/>
      <c r="MI89" s="662"/>
      <c r="MJ89" s="662"/>
      <c r="MK89" s="663"/>
      <c r="ML89" s="268"/>
      <c r="MM89" s="269"/>
      <c r="MN89" s="269"/>
      <c r="MO89" s="269"/>
      <c r="MP89" s="269"/>
      <c r="MQ89" s="269"/>
      <c r="MR89" s="270"/>
      <c r="MS89" s="268"/>
      <c r="MT89" s="269"/>
      <c r="MU89" s="269"/>
      <c r="MV89" s="269"/>
      <c r="MW89" s="269"/>
      <c r="MX89" s="269"/>
      <c r="MY89" s="270"/>
      <c r="MZ89" s="697"/>
      <c r="NA89" s="698"/>
      <c r="NB89" s="698"/>
      <c r="NC89" s="698"/>
      <c r="ND89" s="698"/>
      <c r="NE89" s="698"/>
      <c r="NF89" s="698"/>
      <c r="NG89" s="698"/>
      <c r="NH89" s="698"/>
      <c r="NI89" s="698"/>
      <c r="NJ89" s="698"/>
      <c r="NK89" s="698"/>
      <c r="NL89" s="698"/>
      <c r="NM89" s="698"/>
      <c r="NN89" s="698"/>
      <c r="NO89" s="698"/>
      <c r="NP89" s="698"/>
      <c r="NQ89" s="698"/>
      <c r="NR89" s="698"/>
      <c r="NS89" s="698"/>
      <c r="NT89" s="698"/>
      <c r="NU89" s="698"/>
      <c r="NV89" s="698"/>
      <c r="NW89" s="698"/>
      <c r="NX89" s="698"/>
      <c r="NY89" s="698"/>
      <c r="NZ89" s="698"/>
      <c r="OA89" s="700"/>
      <c r="OB89" s="326"/>
      <c r="OC89" s="464"/>
      <c r="OD89" s="464"/>
      <c r="OE89" s="464"/>
      <c r="OF89" s="464"/>
      <c r="OG89" s="464"/>
      <c r="OH89" s="464"/>
      <c r="OI89" s="464"/>
      <c r="OJ89" s="464"/>
      <c r="OK89" s="465"/>
      <c r="OL89" s="654" t="s">
        <v>133</v>
      </c>
      <c r="OM89" s="655"/>
      <c r="ON89" s="655"/>
      <c r="OO89" s="655"/>
      <c r="OP89" s="655"/>
      <c r="OQ89" s="655"/>
      <c r="OR89" s="657"/>
      <c r="OS89" s="657"/>
      <c r="OT89" s="657"/>
      <c r="OU89" s="657"/>
      <c r="OV89" s="657"/>
      <c r="OW89" s="657"/>
      <c r="OX89" s="657"/>
      <c r="OY89" s="657"/>
      <c r="OZ89" s="657"/>
      <c r="PA89" s="657"/>
      <c r="PB89" s="657"/>
      <c r="PC89" s="659" t="s">
        <v>45</v>
      </c>
      <c r="PD89" s="659"/>
      <c r="PE89" s="659"/>
      <c r="PF89" s="659"/>
      <c r="PG89" s="660"/>
      <c r="PH89" s="265"/>
      <c r="PI89" s="266"/>
      <c r="PJ89" s="266"/>
      <c r="PK89" s="266"/>
      <c r="PL89" s="266"/>
      <c r="PM89" s="266"/>
      <c r="PN89" s="266"/>
      <c r="PO89" s="266"/>
      <c r="PP89" s="266"/>
      <c r="PQ89" s="266"/>
      <c r="PR89" s="266"/>
      <c r="PS89" s="266"/>
      <c r="PT89" s="266"/>
      <c r="PU89" s="266"/>
      <c r="PV89" s="267"/>
      <c r="PW89" s="268"/>
      <c r="PX89" s="269"/>
      <c r="PY89" s="269"/>
      <c r="PZ89" s="269"/>
      <c r="QA89" s="269"/>
      <c r="QB89" s="269"/>
      <c r="QC89" s="270"/>
      <c r="QD89" s="661"/>
      <c r="QE89" s="662"/>
      <c r="QF89" s="662"/>
      <c r="QG89" s="662"/>
      <c r="QH89" s="662"/>
      <c r="QI89" s="662"/>
      <c r="QJ89" s="663"/>
      <c r="QK89" s="661"/>
      <c r="QL89" s="662"/>
      <c r="QM89" s="662"/>
      <c r="QN89" s="662"/>
      <c r="QO89" s="662"/>
      <c r="QP89" s="662"/>
      <c r="QQ89" s="663"/>
      <c r="QR89" s="268"/>
      <c r="QS89" s="269"/>
      <c r="QT89" s="269"/>
      <c r="QU89" s="269"/>
      <c r="QV89" s="269"/>
      <c r="QW89" s="269"/>
      <c r="QX89" s="270"/>
      <c r="QY89" s="268"/>
      <c r="QZ89" s="269"/>
      <c r="RA89" s="269"/>
      <c r="RB89" s="269"/>
      <c r="RC89" s="269"/>
      <c r="RD89" s="269"/>
      <c r="RE89" s="270"/>
      <c r="RF89" s="697"/>
      <c r="RG89" s="698"/>
      <c r="RH89" s="698"/>
      <c r="RI89" s="698"/>
      <c r="RJ89" s="698"/>
      <c r="RK89" s="698"/>
      <c r="RL89" s="698"/>
      <c r="RM89" s="698"/>
      <c r="RN89" s="698"/>
      <c r="RO89" s="698"/>
      <c r="RP89" s="698"/>
      <c r="RQ89" s="698"/>
      <c r="RR89" s="698"/>
      <c r="RS89" s="698"/>
      <c r="RT89" s="698"/>
      <c r="RU89" s="698"/>
      <c r="RV89" s="698"/>
      <c r="RW89" s="698"/>
      <c r="RX89" s="698"/>
      <c r="RY89" s="698"/>
      <c r="RZ89" s="698"/>
      <c r="SA89" s="698"/>
      <c r="SB89" s="698"/>
      <c r="SC89" s="698"/>
      <c r="SD89" s="698"/>
      <c r="SE89" s="698"/>
      <c r="SF89" s="698"/>
      <c r="SG89" s="700"/>
    </row>
    <row r="90" spans="2:501" ht="2.1" customHeight="1" x14ac:dyDescent="0.15">
      <c r="B90" s="1301"/>
      <c r="C90" s="1302"/>
      <c r="D90" s="1303"/>
      <c r="E90" s="217"/>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9"/>
      <c r="AG90" s="708"/>
      <c r="AH90" s="709"/>
      <c r="AI90" s="709"/>
      <c r="AJ90" s="709"/>
      <c r="AK90" s="709"/>
      <c r="AL90" s="709"/>
      <c r="AM90" s="709"/>
      <c r="AN90" s="709"/>
      <c r="AO90" s="709"/>
      <c r="AP90" s="709"/>
      <c r="AQ90" s="709"/>
      <c r="AR90" s="709"/>
      <c r="AS90" s="709"/>
      <c r="AT90" s="709"/>
      <c r="AU90" s="709"/>
      <c r="AV90" s="709"/>
      <c r="AW90" s="709"/>
      <c r="AX90" s="716"/>
      <c r="AY90" s="716"/>
      <c r="AZ90" s="716"/>
      <c r="BA90" s="716"/>
      <c r="BB90" s="717"/>
      <c r="BC90" s="720"/>
      <c r="BD90" s="709"/>
      <c r="BE90" s="709"/>
      <c r="BF90" s="709"/>
      <c r="BG90" s="709"/>
      <c r="BH90" s="709"/>
      <c r="BI90" s="709"/>
      <c r="BJ90" s="709"/>
      <c r="BK90" s="709"/>
      <c r="BL90" s="709"/>
      <c r="BM90" s="709"/>
      <c r="BN90" s="709"/>
      <c r="BO90" s="709"/>
      <c r="BP90" s="709"/>
      <c r="BQ90" s="709"/>
      <c r="BR90" s="709"/>
      <c r="BS90" s="709"/>
      <c r="BT90" s="716"/>
      <c r="BU90" s="716"/>
      <c r="BV90" s="716"/>
      <c r="BW90" s="716"/>
      <c r="BX90" s="717"/>
      <c r="BY90" s="724"/>
      <c r="BZ90" s="725"/>
      <c r="CA90" s="725"/>
      <c r="CB90" s="725"/>
      <c r="CC90" s="725"/>
      <c r="CD90" s="725"/>
      <c r="CE90" s="725"/>
      <c r="CF90" s="725"/>
      <c r="CG90" s="725"/>
      <c r="CH90" s="725"/>
      <c r="CI90" s="725"/>
      <c r="CJ90" s="725"/>
      <c r="CK90" s="725"/>
      <c r="CL90" s="725"/>
      <c r="CM90" s="725"/>
      <c r="CN90" s="725"/>
      <c r="CO90" s="725"/>
      <c r="CP90" s="716"/>
      <c r="CQ90" s="716"/>
      <c r="CR90" s="716"/>
      <c r="CS90" s="716"/>
      <c r="CT90" s="717"/>
      <c r="CU90" s="271"/>
      <c r="CV90" s="272"/>
      <c r="CW90" s="272"/>
      <c r="CX90" s="272"/>
      <c r="CY90" s="272"/>
      <c r="CZ90" s="272"/>
      <c r="DA90" s="658"/>
      <c r="DB90" s="658"/>
      <c r="DC90" s="658"/>
      <c r="DD90" s="658"/>
      <c r="DE90" s="658"/>
      <c r="DF90" s="658"/>
      <c r="DG90" s="658"/>
      <c r="DH90" s="658"/>
      <c r="DI90" s="658"/>
      <c r="DJ90" s="658"/>
      <c r="DK90" s="658"/>
      <c r="DL90" s="274"/>
      <c r="DM90" s="274"/>
      <c r="DN90" s="274"/>
      <c r="DO90" s="274"/>
      <c r="DP90" s="275"/>
      <c r="DQ90" s="276"/>
      <c r="DR90" s="277"/>
      <c r="DS90" s="277"/>
      <c r="DT90" s="277"/>
      <c r="DU90" s="277"/>
      <c r="DV90" s="277"/>
      <c r="DW90" s="277"/>
      <c r="DX90" s="277"/>
      <c r="DY90" s="277"/>
      <c r="DZ90" s="277"/>
      <c r="EA90" s="277"/>
      <c r="EB90" s="277"/>
      <c r="EC90" s="277"/>
      <c r="ED90" s="277"/>
      <c r="EE90" s="278"/>
      <c r="EF90" s="279"/>
      <c r="EG90" s="280"/>
      <c r="EH90" s="280"/>
      <c r="EI90" s="280"/>
      <c r="EJ90" s="280"/>
      <c r="EK90" s="280"/>
      <c r="EL90" s="281"/>
      <c r="EM90" s="664"/>
      <c r="EN90" s="665"/>
      <c r="EO90" s="665"/>
      <c r="EP90" s="665"/>
      <c r="EQ90" s="665"/>
      <c r="ER90" s="665"/>
      <c r="ES90" s="666"/>
      <c r="ET90" s="664"/>
      <c r="EU90" s="665"/>
      <c r="EV90" s="665"/>
      <c r="EW90" s="665"/>
      <c r="EX90" s="665"/>
      <c r="EY90" s="665"/>
      <c r="EZ90" s="666"/>
      <c r="FA90" s="279"/>
      <c r="FB90" s="280"/>
      <c r="FC90" s="280"/>
      <c r="FD90" s="280"/>
      <c r="FE90" s="280"/>
      <c r="FF90" s="280"/>
      <c r="FG90" s="281"/>
      <c r="FH90" s="279"/>
      <c r="FI90" s="280"/>
      <c r="FJ90" s="280"/>
      <c r="FK90" s="280"/>
      <c r="FL90" s="280"/>
      <c r="FM90" s="280"/>
      <c r="FN90" s="281"/>
      <c r="FO90" s="700"/>
      <c r="FP90" s="466"/>
      <c r="FQ90" s="467"/>
      <c r="FR90" s="467"/>
      <c r="FS90" s="467"/>
      <c r="FT90" s="467"/>
      <c r="FU90" s="467"/>
      <c r="FV90" s="467"/>
      <c r="FW90" s="467"/>
      <c r="FX90" s="467"/>
      <c r="FY90" s="468"/>
      <c r="FZ90" s="690"/>
      <c r="GA90" s="656"/>
      <c r="GB90" s="656"/>
      <c r="GC90" s="656"/>
      <c r="GD90" s="656"/>
      <c r="GE90" s="656"/>
      <c r="GF90" s="658"/>
      <c r="GG90" s="658"/>
      <c r="GH90" s="658"/>
      <c r="GI90" s="658"/>
      <c r="GJ90" s="658"/>
      <c r="GK90" s="658"/>
      <c r="GL90" s="658"/>
      <c r="GM90" s="658"/>
      <c r="GN90" s="658"/>
      <c r="GO90" s="658"/>
      <c r="GP90" s="658"/>
      <c r="GQ90" s="614"/>
      <c r="GR90" s="614"/>
      <c r="GS90" s="614"/>
      <c r="GT90" s="614"/>
      <c r="GU90" s="615"/>
      <c r="GV90" s="276"/>
      <c r="GW90" s="277"/>
      <c r="GX90" s="277"/>
      <c r="GY90" s="277"/>
      <c r="GZ90" s="277"/>
      <c r="HA90" s="277"/>
      <c r="HB90" s="277"/>
      <c r="HC90" s="277"/>
      <c r="HD90" s="277"/>
      <c r="HE90" s="277"/>
      <c r="HF90" s="277"/>
      <c r="HG90" s="277"/>
      <c r="HH90" s="277"/>
      <c r="HI90" s="277"/>
      <c r="HJ90" s="278"/>
      <c r="HK90" s="279"/>
      <c r="HL90" s="280"/>
      <c r="HM90" s="280"/>
      <c r="HN90" s="280"/>
      <c r="HO90" s="280"/>
      <c r="HP90" s="280"/>
      <c r="HQ90" s="281"/>
      <c r="HR90" s="664"/>
      <c r="HS90" s="665"/>
      <c r="HT90" s="665"/>
      <c r="HU90" s="665"/>
      <c r="HV90" s="665"/>
      <c r="HW90" s="665"/>
      <c r="HX90" s="666"/>
      <c r="HY90" s="664"/>
      <c r="HZ90" s="665"/>
      <c r="IA90" s="665"/>
      <c r="IB90" s="665"/>
      <c r="IC90" s="665"/>
      <c r="ID90" s="665"/>
      <c r="IE90" s="666"/>
      <c r="IF90" s="279"/>
      <c r="IG90" s="280"/>
      <c r="IH90" s="280"/>
      <c r="II90" s="280"/>
      <c r="IJ90" s="280"/>
      <c r="IK90" s="280"/>
      <c r="IL90" s="281"/>
      <c r="IM90" s="279"/>
      <c r="IN90" s="280"/>
      <c r="IO90" s="280"/>
      <c r="IP90" s="280"/>
      <c r="IQ90" s="280"/>
      <c r="IR90" s="280"/>
      <c r="IS90" s="281"/>
      <c r="IT90" s="697"/>
      <c r="IU90" s="698"/>
      <c r="IV90" s="698"/>
      <c r="IW90" s="698"/>
      <c r="IX90" s="698"/>
      <c r="IY90" s="698"/>
      <c r="IZ90" s="698"/>
      <c r="JA90" s="698"/>
      <c r="JB90" s="698"/>
      <c r="JC90" s="698"/>
      <c r="JD90" s="698"/>
      <c r="JE90" s="698"/>
      <c r="JF90" s="698"/>
      <c r="JG90" s="698"/>
      <c r="JH90" s="698"/>
      <c r="JI90" s="698"/>
      <c r="JJ90" s="698"/>
      <c r="JK90" s="698"/>
      <c r="JL90" s="698"/>
      <c r="JM90" s="698"/>
      <c r="JN90" s="698"/>
      <c r="JO90" s="698"/>
      <c r="JP90" s="698"/>
      <c r="JQ90" s="698"/>
      <c r="JR90" s="698"/>
      <c r="JS90" s="698"/>
      <c r="JT90" s="698"/>
      <c r="JU90" s="700"/>
      <c r="JV90" s="466"/>
      <c r="JW90" s="467"/>
      <c r="JX90" s="467"/>
      <c r="JY90" s="467"/>
      <c r="JZ90" s="467"/>
      <c r="KA90" s="467"/>
      <c r="KB90" s="467"/>
      <c r="KC90" s="467"/>
      <c r="KD90" s="467"/>
      <c r="KE90" s="468"/>
      <c r="KF90" s="656"/>
      <c r="KG90" s="656"/>
      <c r="KH90" s="656"/>
      <c r="KI90" s="656"/>
      <c r="KJ90" s="656"/>
      <c r="KK90" s="656"/>
      <c r="KL90" s="658"/>
      <c r="KM90" s="658"/>
      <c r="KN90" s="658"/>
      <c r="KO90" s="658"/>
      <c r="KP90" s="658"/>
      <c r="KQ90" s="658"/>
      <c r="KR90" s="658"/>
      <c r="KS90" s="658"/>
      <c r="KT90" s="658"/>
      <c r="KU90" s="658"/>
      <c r="KV90" s="658"/>
      <c r="KW90" s="614"/>
      <c r="KX90" s="614"/>
      <c r="KY90" s="614"/>
      <c r="KZ90" s="614"/>
      <c r="LA90" s="615"/>
      <c r="LB90" s="276"/>
      <c r="LC90" s="277"/>
      <c r="LD90" s="277"/>
      <c r="LE90" s="277"/>
      <c r="LF90" s="277"/>
      <c r="LG90" s="277"/>
      <c r="LH90" s="277"/>
      <c r="LI90" s="277"/>
      <c r="LJ90" s="277"/>
      <c r="LK90" s="277"/>
      <c r="LL90" s="277"/>
      <c r="LM90" s="277"/>
      <c r="LN90" s="277"/>
      <c r="LO90" s="277"/>
      <c r="LP90" s="278"/>
      <c r="LQ90" s="279"/>
      <c r="LR90" s="280"/>
      <c r="LS90" s="280"/>
      <c r="LT90" s="280"/>
      <c r="LU90" s="280"/>
      <c r="LV90" s="280"/>
      <c r="LW90" s="281"/>
      <c r="LX90" s="664"/>
      <c r="LY90" s="665"/>
      <c r="LZ90" s="665"/>
      <c r="MA90" s="665"/>
      <c r="MB90" s="665"/>
      <c r="MC90" s="665"/>
      <c r="MD90" s="666"/>
      <c r="ME90" s="664"/>
      <c r="MF90" s="665"/>
      <c r="MG90" s="665"/>
      <c r="MH90" s="665"/>
      <c r="MI90" s="665"/>
      <c r="MJ90" s="665"/>
      <c r="MK90" s="666"/>
      <c r="ML90" s="279"/>
      <c r="MM90" s="280"/>
      <c r="MN90" s="280"/>
      <c r="MO90" s="280"/>
      <c r="MP90" s="280"/>
      <c r="MQ90" s="280"/>
      <c r="MR90" s="281"/>
      <c r="MS90" s="279"/>
      <c r="MT90" s="280"/>
      <c r="MU90" s="280"/>
      <c r="MV90" s="280"/>
      <c r="MW90" s="280"/>
      <c r="MX90" s="280"/>
      <c r="MY90" s="281"/>
      <c r="MZ90" s="697"/>
      <c r="NA90" s="698"/>
      <c r="NB90" s="698"/>
      <c r="NC90" s="698"/>
      <c r="ND90" s="698"/>
      <c r="NE90" s="698"/>
      <c r="NF90" s="698"/>
      <c r="NG90" s="698"/>
      <c r="NH90" s="698"/>
      <c r="NI90" s="698"/>
      <c r="NJ90" s="698"/>
      <c r="NK90" s="698"/>
      <c r="NL90" s="698"/>
      <c r="NM90" s="698"/>
      <c r="NN90" s="698"/>
      <c r="NO90" s="698"/>
      <c r="NP90" s="698"/>
      <c r="NQ90" s="698"/>
      <c r="NR90" s="698"/>
      <c r="NS90" s="698"/>
      <c r="NT90" s="698"/>
      <c r="NU90" s="698"/>
      <c r="NV90" s="698"/>
      <c r="NW90" s="698"/>
      <c r="NX90" s="698"/>
      <c r="NY90" s="698"/>
      <c r="NZ90" s="698"/>
      <c r="OA90" s="700"/>
      <c r="OB90" s="466"/>
      <c r="OC90" s="467"/>
      <c r="OD90" s="467"/>
      <c r="OE90" s="467"/>
      <c r="OF90" s="467"/>
      <c r="OG90" s="467"/>
      <c r="OH90" s="467"/>
      <c r="OI90" s="467"/>
      <c r="OJ90" s="467"/>
      <c r="OK90" s="468"/>
      <c r="OL90" s="656"/>
      <c r="OM90" s="656"/>
      <c r="ON90" s="656"/>
      <c r="OO90" s="656"/>
      <c r="OP90" s="656"/>
      <c r="OQ90" s="656"/>
      <c r="OR90" s="658"/>
      <c r="OS90" s="658"/>
      <c r="OT90" s="658"/>
      <c r="OU90" s="658"/>
      <c r="OV90" s="658"/>
      <c r="OW90" s="658"/>
      <c r="OX90" s="658"/>
      <c r="OY90" s="658"/>
      <c r="OZ90" s="658"/>
      <c r="PA90" s="658"/>
      <c r="PB90" s="658"/>
      <c r="PC90" s="614"/>
      <c r="PD90" s="614"/>
      <c r="PE90" s="614"/>
      <c r="PF90" s="614"/>
      <c r="PG90" s="615"/>
      <c r="PH90" s="276"/>
      <c r="PI90" s="277"/>
      <c r="PJ90" s="277"/>
      <c r="PK90" s="277"/>
      <c r="PL90" s="277"/>
      <c r="PM90" s="277"/>
      <c r="PN90" s="277"/>
      <c r="PO90" s="277"/>
      <c r="PP90" s="277"/>
      <c r="PQ90" s="277"/>
      <c r="PR90" s="277"/>
      <c r="PS90" s="277"/>
      <c r="PT90" s="277"/>
      <c r="PU90" s="277"/>
      <c r="PV90" s="278"/>
      <c r="PW90" s="279"/>
      <c r="PX90" s="280"/>
      <c r="PY90" s="280"/>
      <c r="PZ90" s="280"/>
      <c r="QA90" s="280"/>
      <c r="QB90" s="280"/>
      <c r="QC90" s="281"/>
      <c r="QD90" s="664"/>
      <c r="QE90" s="665"/>
      <c r="QF90" s="665"/>
      <c r="QG90" s="665"/>
      <c r="QH90" s="665"/>
      <c r="QI90" s="665"/>
      <c r="QJ90" s="666"/>
      <c r="QK90" s="664"/>
      <c r="QL90" s="665"/>
      <c r="QM90" s="665"/>
      <c r="QN90" s="665"/>
      <c r="QO90" s="665"/>
      <c r="QP90" s="665"/>
      <c r="QQ90" s="666"/>
      <c r="QR90" s="279"/>
      <c r="QS90" s="280"/>
      <c r="QT90" s="280"/>
      <c r="QU90" s="280"/>
      <c r="QV90" s="280"/>
      <c r="QW90" s="280"/>
      <c r="QX90" s="281"/>
      <c r="QY90" s="279"/>
      <c r="QZ90" s="280"/>
      <c r="RA90" s="280"/>
      <c r="RB90" s="280"/>
      <c r="RC90" s="280"/>
      <c r="RD90" s="280"/>
      <c r="RE90" s="281"/>
      <c r="RF90" s="697"/>
      <c r="RG90" s="698"/>
      <c r="RH90" s="698"/>
      <c r="RI90" s="698"/>
      <c r="RJ90" s="698"/>
      <c r="RK90" s="698"/>
      <c r="RL90" s="698"/>
      <c r="RM90" s="698"/>
      <c r="RN90" s="698"/>
      <c r="RO90" s="698"/>
      <c r="RP90" s="698"/>
      <c r="RQ90" s="698"/>
      <c r="RR90" s="698"/>
      <c r="RS90" s="698"/>
      <c r="RT90" s="698"/>
      <c r="RU90" s="698"/>
      <c r="RV90" s="698"/>
      <c r="RW90" s="698"/>
      <c r="RX90" s="698"/>
      <c r="RY90" s="698"/>
      <c r="RZ90" s="698"/>
      <c r="SA90" s="698"/>
      <c r="SB90" s="698"/>
      <c r="SC90" s="698"/>
      <c r="SD90" s="698"/>
      <c r="SE90" s="698"/>
      <c r="SF90" s="698"/>
      <c r="SG90" s="700"/>
    </row>
    <row r="91" spans="2:501" ht="12" customHeight="1" x14ac:dyDescent="0.15">
      <c r="B91" s="1301"/>
      <c r="C91" s="1302"/>
      <c r="D91" s="1303"/>
      <c r="E91" s="667" t="s">
        <v>40</v>
      </c>
      <c r="F91" s="587"/>
      <c r="G91" s="587"/>
      <c r="H91" s="587"/>
      <c r="I91" s="587"/>
      <c r="J91" s="587"/>
      <c r="K91" s="587"/>
      <c r="L91" s="587"/>
      <c r="M91" s="587"/>
      <c r="N91" s="587"/>
      <c r="O91" s="587"/>
      <c r="P91" s="587"/>
      <c r="Q91" s="587"/>
      <c r="R91" s="587"/>
      <c r="S91" s="587"/>
      <c r="T91" s="587"/>
      <c r="U91" s="587"/>
      <c r="V91" s="587"/>
      <c r="W91" s="587"/>
      <c r="X91" s="587"/>
      <c r="Y91" s="587"/>
      <c r="Z91" s="587"/>
      <c r="AA91" s="587"/>
      <c r="AB91" s="587"/>
      <c r="AC91" s="587"/>
      <c r="AD91" s="587"/>
      <c r="AE91" s="587"/>
      <c r="AF91" s="806"/>
      <c r="AG91" s="703">
        <f>BC91+BY91</f>
        <v>0</v>
      </c>
      <c r="AH91" s="704"/>
      <c r="AI91" s="704"/>
      <c r="AJ91" s="704"/>
      <c r="AK91" s="704"/>
      <c r="AL91" s="704"/>
      <c r="AM91" s="704"/>
      <c r="AN91" s="704"/>
      <c r="AO91" s="704"/>
      <c r="AP91" s="704"/>
      <c r="AQ91" s="704"/>
      <c r="AR91" s="704"/>
      <c r="AS91" s="704"/>
      <c r="AT91" s="704"/>
      <c r="AU91" s="704"/>
      <c r="AV91" s="704"/>
      <c r="AW91" s="704"/>
      <c r="AX91" s="710" t="s">
        <v>45</v>
      </c>
      <c r="AY91" s="711"/>
      <c r="AZ91" s="711"/>
      <c r="BA91" s="711"/>
      <c r="BB91" s="712"/>
      <c r="BC91" s="718">
        <f>SUM(DA91:DK96,GF91:GP96,KL91:KV96,OR91:PB96)</f>
        <v>0</v>
      </c>
      <c r="BD91" s="706"/>
      <c r="BE91" s="706"/>
      <c r="BF91" s="706"/>
      <c r="BG91" s="706"/>
      <c r="BH91" s="706"/>
      <c r="BI91" s="706"/>
      <c r="BJ91" s="706"/>
      <c r="BK91" s="706"/>
      <c r="BL91" s="706"/>
      <c r="BM91" s="706"/>
      <c r="BN91" s="706"/>
      <c r="BO91" s="706"/>
      <c r="BP91" s="706"/>
      <c r="BQ91" s="706"/>
      <c r="BR91" s="706"/>
      <c r="BS91" s="706"/>
      <c r="BT91" s="710" t="s">
        <v>45</v>
      </c>
      <c r="BU91" s="711"/>
      <c r="BV91" s="711"/>
      <c r="BW91" s="711"/>
      <c r="BX91" s="712"/>
      <c r="BY91" s="721"/>
      <c r="BZ91" s="722"/>
      <c r="CA91" s="722"/>
      <c r="CB91" s="722"/>
      <c r="CC91" s="722"/>
      <c r="CD91" s="722"/>
      <c r="CE91" s="722"/>
      <c r="CF91" s="722"/>
      <c r="CG91" s="722"/>
      <c r="CH91" s="722"/>
      <c r="CI91" s="722"/>
      <c r="CJ91" s="722"/>
      <c r="CK91" s="722"/>
      <c r="CL91" s="722"/>
      <c r="CM91" s="722"/>
      <c r="CN91" s="722"/>
      <c r="CO91" s="722"/>
      <c r="CP91" s="710" t="s">
        <v>45</v>
      </c>
      <c r="CQ91" s="711"/>
      <c r="CR91" s="711"/>
      <c r="CS91" s="711"/>
      <c r="CT91" s="712"/>
      <c r="CU91" s="220" t="s">
        <v>37</v>
      </c>
      <c r="CV91" s="221"/>
      <c r="CW91" s="221"/>
      <c r="CX91" s="221"/>
      <c r="CY91" s="221"/>
      <c r="CZ91" s="221"/>
      <c r="DA91" s="693"/>
      <c r="DB91" s="693"/>
      <c r="DC91" s="693"/>
      <c r="DD91" s="693"/>
      <c r="DE91" s="693"/>
      <c r="DF91" s="693"/>
      <c r="DG91" s="693"/>
      <c r="DH91" s="693"/>
      <c r="DI91" s="693"/>
      <c r="DJ91" s="693"/>
      <c r="DK91" s="693"/>
      <c r="DL91" s="226" t="s">
        <v>45</v>
      </c>
      <c r="DM91" s="226"/>
      <c r="DN91" s="226"/>
      <c r="DO91" s="226"/>
      <c r="DP91" s="227"/>
      <c r="DQ91" s="230"/>
      <c r="DR91" s="231"/>
      <c r="DS91" s="231"/>
      <c r="DT91" s="231"/>
      <c r="DU91" s="231"/>
      <c r="DV91" s="231"/>
      <c r="DW91" s="231"/>
      <c r="DX91" s="231"/>
      <c r="DY91" s="231"/>
      <c r="DZ91" s="231"/>
      <c r="EA91" s="231"/>
      <c r="EB91" s="231"/>
      <c r="EC91" s="231"/>
      <c r="ED91" s="231"/>
      <c r="EE91" s="232"/>
      <c r="EF91" s="236"/>
      <c r="EG91" s="242"/>
      <c r="EH91" s="242"/>
      <c r="EI91" s="242"/>
      <c r="EJ91" s="242"/>
      <c r="EK91" s="242"/>
      <c r="EL91" s="243"/>
      <c r="EM91" s="236"/>
      <c r="EN91" s="242"/>
      <c r="EO91" s="242"/>
      <c r="EP91" s="242"/>
      <c r="EQ91" s="242"/>
      <c r="ER91" s="242"/>
      <c r="ES91" s="243"/>
      <c r="ET91" s="694"/>
      <c r="EU91" s="695"/>
      <c r="EV91" s="695"/>
      <c r="EW91" s="695"/>
      <c r="EX91" s="695"/>
      <c r="EY91" s="695"/>
      <c r="EZ91" s="696"/>
      <c r="FA91" s="236"/>
      <c r="FB91" s="242"/>
      <c r="FC91" s="242"/>
      <c r="FD91" s="242"/>
      <c r="FE91" s="242"/>
      <c r="FF91" s="242"/>
      <c r="FG91" s="243"/>
      <c r="FH91" s="236"/>
      <c r="FI91" s="242"/>
      <c r="FJ91" s="242"/>
      <c r="FK91" s="242"/>
      <c r="FL91" s="242"/>
      <c r="FM91" s="242"/>
      <c r="FN91" s="243"/>
      <c r="FO91" s="699" t="str">
        <f>IF(AND(DA91&gt;0,DA93&gt;0,DA95&gt;0),"⇒⇒⇒⇒
４箇所以上の場合","")</f>
        <v/>
      </c>
      <c r="FP91" s="667" t="s">
        <v>40</v>
      </c>
      <c r="FQ91" s="587"/>
      <c r="FR91" s="587"/>
      <c r="FS91" s="587"/>
      <c r="FT91" s="587"/>
      <c r="FU91" s="587"/>
      <c r="FV91" s="587"/>
      <c r="FW91" s="587"/>
      <c r="FX91" s="587"/>
      <c r="FY91" s="806"/>
      <c r="FZ91" s="726" t="s">
        <v>79</v>
      </c>
      <c r="GA91" s="692"/>
      <c r="GB91" s="692"/>
      <c r="GC91" s="692"/>
      <c r="GD91" s="692"/>
      <c r="GE91" s="692"/>
      <c r="GF91" s="693"/>
      <c r="GG91" s="693"/>
      <c r="GH91" s="693"/>
      <c r="GI91" s="693"/>
      <c r="GJ91" s="693"/>
      <c r="GK91" s="693"/>
      <c r="GL91" s="693"/>
      <c r="GM91" s="693"/>
      <c r="GN91" s="693"/>
      <c r="GO91" s="693"/>
      <c r="GP91" s="693"/>
      <c r="GQ91" s="611" t="s">
        <v>45</v>
      </c>
      <c r="GR91" s="611"/>
      <c r="GS91" s="611"/>
      <c r="GT91" s="611"/>
      <c r="GU91" s="612"/>
      <c r="GV91" s="230"/>
      <c r="GW91" s="231"/>
      <c r="GX91" s="231"/>
      <c r="GY91" s="231"/>
      <c r="GZ91" s="231"/>
      <c r="HA91" s="231"/>
      <c r="HB91" s="231"/>
      <c r="HC91" s="231"/>
      <c r="HD91" s="231"/>
      <c r="HE91" s="231"/>
      <c r="HF91" s="231"/>
      <c r="HG91" s="231"/>
      <c r="HH91" s="231"/>
      <c r="HI91" s="231"/>
      <c r="HJ91" s="232"/>
      <c r="HK91" s="236"/>
      <c r="HL91" s="237"/>
      <c r="HM91" s="237"/>
      <c r="HN91" s="237"/>
      <c r="HO91" s="237"/>
      <c r="HP91" s="237"/>
      <c r="HQ91" s="238"/>
      <c r="HR91" s="236"/>
      <c r="HS91" s="237"/>
      <c r="HT91" s="237"/>
      <c r="HU91" s="237"/>
      <c r="HV91" s="237"/>
      <c r="HW91" s="237"/>
      <c r="HX91" s="238"/>
      <c r="HY91" s="694"/>
      <c r="HZ91" s="695"/>
      <c r="IA91" s="695"/>
      <c r="IB91" s="695"/>
      <c r="IC91" s="695"/>
      <c r="ID91" s="695"/>
      <c r="IE91" s="696"/>
      <c r="IF91" s="236"/>
      <c r="IG91" s="237"/>
      <c r="IH91" s="237"/>
      <c r="II91" s="237"/>
      <c r="IJ91" s="237"/>
      <c r="IK91" s="237"/>
      <c r="IL91" s="238"/>
      <c r="IM91" s="236"/>
      <c r="IN91" s="237"/>
      <c r="IO91" s="237"/>
      <c r="IP91" s="237"/>
      <c r="IQ91" s="237"/>
      <c r="IR91" s="237"/>
      <c r="IS91" s="238"/>
      <c r="IT91" s="697"/>
      <c r="IU91" s="698"/>
      <c r="IV91" s="698"/>
      <c r="IW91" s="698"/>
      <c r="IX91" s="698"/>
      <c r="IY91" s="698"/>
      <c r="IZ91" s="698"/>
      <c r="JA91" s="698"/>
      <c r="JB91" s="698"/>
      <c r="JC91" s="698"/>
      <c r="JD91" s="698"/>
      <c r="JE91" s="698"/>
      <c r="JF91" s="698"/>
      <c r="JG91" s="698"/>
      <c r="JH91" s="698"/>
      <c r="JI91" s="698"/>
      <c r="JJ91" s="698"/>
      <c r="JK91" s="698"/>
      <c r="JL91" s="698"/>
      <c r="JM91" s="698"/>
      <c r="JN91" s="698"/>
      <c r="JO91" s="698"/>
      <c r="JP91" s="698"/>
      <c r="JQ91" s="698"/>
      <c r="JR91" s="698"/>
      <c r="JS91" s="698"/>
      <c r="JT91" s="698"/>
      <c r="JU91" s="699" t="str">
        <f t="shared" ref="JU91" si="10">IF($BC91&gt;SUM($DA91:$DK96,$GF91:$GP96),IF(AND(GF91&gt;0,GF93&gt;0,GF95&gt;0),"⇒⇒⇒⇒
７箇所以上の場合",""),"")</f>
        <v/>
      </c>
      <c r="JV91" s="667" t="s">
        <v>40</v>
      </c>
      <c r="JW91" s="587"/>
      <c r="JX91" s="587"/>
      <c r="JY91" s="587"/>
      <c r="JZ91" s="587"/>
      <c r="KA91" s="587"/>
      <c r="KB91" s="587"/>
      <c r="KC91" s="587"/>
      <c r="KD91" s="587"/>
      <c r="KE91" s="806"/>
      <c r="KF91" s="691" t="s">
        <v>126</v>
      </c>
      <c r="KG91" s="692"/>
      <c r="KH91" s="692"/>
      <c r="KI91" s="692"/>
      <c r="KJ91" s="692"/>
      <c r="KK91" s="692"/>
      <c r="KL91" s="693"/>
      <c r="KM91" s="693"/>
      <c r="KN91" s="693"/>
      <c r="KO91" s="693"/>
      <c r="KP91" s="693"/>
      <c r="KQ91" s="693"/>
      <c r="KR91" s="693"/>
      <c r="KS91" s="693"/>
      <c r="KT91" s="693"/>
      <c r="KU91" s="693"/>
      <c r="KV91" s="693"/>
      <c r="KW91" s="611" t="s">
        <v>45</v>
      </c>
      <c r="KX91" s="611"/>
      <c r="KY91" s="611"/>
      <c r="KZ91" s="611"/>
      <c r="LA91" s="612"/>
      <c r="LB91" s="230"/>
      <c r="LC91" s="231"/>
      <c r="LD91" s="231"/>
      <c r="LE91" s="231"/>
      <c r="LF91" s="231"/>
      <c r="LG91" s="231"/>
      <c r="LH91" s="231"/>
      <c r="LI91" s="231"/>
      <c r="LJ91" s="231"/>
      <c r="LK91" s="231"/>
      <c r="LL91" s="231"/>
      <c r="LM91" s="231"/>
      <c r="LN91" s="231"/>
      <c r="LO91" s="231"/>
      <c r="LP91" s="232"/>
      <c r="LQ91" s="236"/>
      <c r="LR91" s="237"/>
      <c r="LS91" s="237"/>
      <c r="LT91" s="237"/>
      <c r="LU91" s="237"/>
      <c r="LV91" s="237"/>
      <c r="LW91" s="238"/>
      <c r="LX91" s="236"/>
      <c r="LY91" s="237"/>
      <c r="LZ91" s="237"/>
      <c r="MA91" s="237"/>
      <c r="MB91" s="237"/>
      <c r="MC91" s="237"/>
      <c r="MD91" s="238"/>
      <c r="ME91" s="694"/>
      <c r="MF91" s="695"/>
      <c r="MG91" s="695"/>
      <c r="MH91" s="695"/>
      <c r="MI91" s="695"/>
      <c r="MJ91" s="695"/>
      <c r="MK91" s="696"/>
      <c r="ML91" s="236"/>
      <c r="MM91" s="237"/>
      <c r="MN91" s="237"/>
      <c r="MO91" s="237"/>
      <c r="MP91" s="237"/>
      <c r="MQ91" s="237"/>
      <c r="MR91" s="238"/>
      <c r="MS91" s="236"/>
      <c r="MT91" s="237"/>
      <c r="MU91" s="237"/>
      <c r="MV91" s="237"/>
      <c r="MW91" s="237"/>
      <c r="MX91" s="237"/>
      <c r="MY91" s="238"/>
      <c r="MZ91" s="697"/>
      <c r="NA91" s="698"/>
      <c r="NB91" s="698"/>
      <c r="NC91" s="698"/>
      <c r="ND91" s="698"/>
      <c r="NE91" s="698"/>
      <c r="NF91" s="698"/>
      <c r="NG91" s="698"/>
      <c r="NH91" s="698"/>
      <c r="NI91" s="698"/>
      <c r="NJ91" s="698"/>
      <c r="NK91" s="698"/>
      <c r="NL91" s="698"/>
      <c r="NM91" s="698"/>
      <c r="NN91" s="698"/>
      <c r="NO91" s="698"/>
      <c r="NP91" s="698"/>
      <c r="NQ91" s="698"/>
      <c r="NR91" s="698"/>
      <c r="NS91" s="698"/>
      <c r="NT91" s="698"/>
      <c r="NU91" s="698"/>
      <c r="NV91" s="698"/>
      <c r="NW91" s="698"/>
      <c r="NX91" s="698"/>
      <c r="NY91" s="698"/>
      <c r="NZ91" s="698"/>
      <c r="OA91" s="699" t="str">
        <f t="shared" ref="OA91" si="11">IF($BC91&gt;SUM($DA91:$DK96,$GF91:$GP96,$KL91:$KV96),IF(AND(KL91&gt;0,KL93&gt;0,KL95&gt;0),"⇒⇒⇒⇒
10箇所以上の場合",""),"")</f>
        <v/>
      </c>
      <c r="OB91" s="667" t="s">
        <v>40</v>
      </c>
      <c r="OC91" s="587"/>
      <c r="OD91" s="587"/>
      <c r="OE91" s="587"/>
      <c r="OF91" s="587"/>
      <c r="OG91" s="587"/>
      <c r="OH91" s="587"/>
      <c r="OI91" s="587"/>
      <c r="OJ91" s="587"/>
      <c r="OK91" s="806"/>
      <c r="OL91" s="691" t="s">
        <v>131</v>
      </c>
      <c r="OM91" s="692"/>
      <c r="ON91" s="692"/>
      <c r="OO91" s="692"/>
      <c r="OP91" s="692"/>
      <c r="OQ91" s="692"/>
      <c r="OR91" s="693"/>
      <c r="OS91" s="693"/>
      <c r="OT91" s="693"/>
      <c r="OU91" s="693"/>
      <c r="OV91" s="693"/>
      <c r="OW91" s="693"/>
      <c r="OX91" s="693"/>
      <c r="OY91" s="693"/>
      <c r="OZ91" s="693"/>
      <c r="PA91" s="693"/>
      <c r="PB91" s="693"/>
      <c r="PC91" s="611" t="s">
        <v>45</v>
      </c>
      <c r="PD91" s="611"/>
      <c r="PE91" s="611"/>
      <c r="PF91" s="611"/>
      <c r="PG91" s="612"/>
      <c r="PH91" s="230"/>
      <c r="PI91" s="231"/>
      <c r="PJ91" s="231"/>
      <c r="PK91" s="231"/>
      <c r="PL91" s="231"/>
      <c r="PM91" s="231"/>
      <c r="PN91" s="231"/>
      <c r="PO91" s="231"/>
      <c r="PP91" s="231"/>
      <c r="PQ91" s="231"/>
      <c r="PR91" s="231"/>
      <c r="PS91" s="231"/>
      <c r="PT91" s="231"/>
      <c r="PU91" s="231"/>
      <c r="PV91" s="232"/>
      <c r="PW91" s="236"/>
      <c r="PX91" s="237"/>
      <c r="PY91" s="237"/>
      <c r="PZ91" s="237"/>
      <c r="QA91" s="237"/>
      <c r="QB91" s="237"/>
      <c r="QC91" s="238"/>
      <c r="QD91" s="236"/>
      <c r="QE91" s="237"/>
      <c r="QF91" s="237"/>
      <c r="QG91" s="237"/>
      <c r="QH91" s="237"/>
      <c r="QI91" s="237"/>
      <c r="QJ91" s="238"/>
      <c r="QK91" s="694"/>
      <c r="QL91" s="695"/>
      <c r="QM91" s="695"/>
      <c r="QN91" s="695"/>
      <c r="QO91" s="695"/>
      <c r="QP91" s="695"/>
      <c r="QQ91" s="696"/>
      <c r="QR91" s="236"/>
      <c r="QS91" s="237"/>
      <c r="QT91" s="237"/>
      <c r="QU91" s="237"/>
      <c r="QV91" s="237"/>
      <c r="QW91" s="237"/>
      <c r="QX91" s="238"/>
      <c r="QY91" s="236"/>
      <c r="QZ91" s="237"/>
      <c r="RA91" s="237"/>
      <c r="RB91" s="237"/>
      <c r="RC91" s="237"/>
      <c r="RD91" s="237"/>
      <c r="RE91" s="238"/>
      <c r="RF91" s="697"/>
      <c r="RG91" s="698"/>
      <c r="RH91" s="698"/>
      <c r="RI91" s="698"/>
      <c r="RJ91" s="698"/>
      <c r="RK91" s="698"/>
      <c r="RL91" s="698"/>
      <c r="RM91" s="698"/>
      <c r="RN91" s="698"/>
      <c r="RO91" s="698"/>
      <c r="RP91" s="698"/>
      <c r="RQ91" s="698"/>
      <c r="RR91" s="698"/>
      <c r="RS91" s="698"/>
      <c r="RT91" s="698"/>
      <c r="RU91" s="698"/>
      <c r="RV91" s="698"/>
      <c r="RW91" s="698"/>
      <c r="RX91" s="698"/>
      <c r="RY91" s="698"/>
      <c r="RZ91" s="698"/>
      <c r="SA91" s="698"/>
      <c r="SB91" s="698"/>
      <c r="SC91" s="698"/>
      <c r="SD91" s="698"/>
      <c r="SE91" s="698"/>
      <c r="SF91" s="698"/>
      <c r="SG91" s="699"/>
    </row>
    <row r="92" spans="2:501" ht="2.1" customHeight="1" x14ac:dyDescent="0.15">
      <c r="B92" s="1301"/>
      <c r="C92" s="1302"/>
      <c r="D92" s="1303"/>
      <c r="E92" s="668"/>
      <c r="F92" s="590"/>
      <c r="G92" s="590"/>
      <c r="H92" s="590"/>
      <c r="I92" s="590"/>
      <c r="J92" s="590"/>
      <c r="K92" s="590"/>
      <c r="L92" s="590"/>
      <c r="M92" s="590"/>
      <c r="N92" s="590"/>
      <c r="O92" s="590"/>
      <c r="P92" s="590"/>
      <c r="Q92" s="590"/>
      <c r="R92" s="590"/>
      <c r="S92" s="590"/>
      <c r="T92" s="590"/>
      <c r="U92" s="590"/>
      <c r="V92" s="590"/>
      <c r="W92" s="590"/>
      <c r="X92" s="590"/>
      <c r="Y92" s="590"/>
      <c r="Z92" s="590"/>
      <c r="AA92" s="590"/>
      <c r="AB92" s="590"/>
      <c r="AC92" s="590"/>
      <c r="AD92" s="590"/>
      <c r="AE92" s="590"/>
      <c r="AF92" s="807"/>
      <c r="AG92" s="705"/>
      <c r="AH92" s="706"/>
      <c r="AI92" s="706"/>
      <c r="AJ92" s="706"/>
      <c r="AK92" s="706"/>
      <c r="AL92" s="706"/>
      <c r="AM92" s="706"/>
      <c r="AN92" s="706"/>
      <c r="AO92" s="706"/>
      <c r="AP92" s="706"/>
      <c r="AQ92" s="706"/>
      <c r="AR92" s="706"/>
      <c r="AS92" s="706"/>
      <c r="AT92" s="706"/>
      <c r="AU92" s="706"/>
      <c r="AV92" s="706"/>
      <c r="AW92" s="706"/>
      <c r="AX92" s="713"/>
      <c r="AY92" s="714"/>
      <c r="AZ92" s="714"/>
      <c r="BA92" s="714"/>
      <c r="BB92" s="715"/>
      <c r="BC92" s="718"/>
      <c r="BD92" s="706"/>
      <c r="BE92" s="706"/>
      <c r="BF92" s="706"/>
      <c r="BG92" s="706"/>
      <c r="BH92" s="706"/>
      <c r="BI92" s="706"/>
      <c r="BJ92" s="706"/>
      <c r="BK92" s="706"/>
      <c r="BL92" s="706"/>
      <c r="BM92" s="706"/>
      <c r="BN92" s="706"/>
      <c r="BO92" s="706"/>
      <c r="BP92" s="706"/>
      <c r="BQ92" s="706"/>
      <c r="BR92" s="706"/>
      <c r="BS92" s="706"/>
      <c r="BT92" s="713"/>
      <c r="BU92" s="714"/>
      <c r="BV92" s="714"/>
      <c r="BW92" s="714"/>
      <c r="BX92" s="715"/>
      <c r="BY92" s="721"/>
      <c r="BZ92" s="722"/>
      <c r="CA92" s="722"/>
      <c r="CB92" s="722"/>
      <c r="CC92" s="722"/>
      <c r="CD92" s="722"/>
      <c r="CE92" s="722"/>
      <c r="CF92" s="722"/>
      <c r="CG92" s="722"/>
      <c r="CH92" s="722"/>
      <c r="CI92" s="722"/>
      <c r="CJ92" s="722"/>
      <c r="CK92" s="722"/>
      <c r="CL92" s="722"/>
      <c r="CM92" s="722"/>
      <c r="CN92" s="722"/>
      <c r="CO92" s="722"/>
      <c r="CP92" s="713"/>
      <c r="CQ92" s="714"/>
      <c r="CR92" s="714"/>
      <c r="CS92" s="714"/>
      <c r="CT92" s="715"/>
      <c r="CU92" s="222"/>
      <c r="CV92" s="223"/>
      <c r="CW92" s="223"/>
      <c r="CX92" s="223"/>
      <c r="CY92" s="223"/>
      <c r="CZ92" s="223"/>
      <c r="DA92" s="657"/>
      <c r="DB92" s="657"/>
      <c r="DC92" s="657"/>
      <c r="DD92" s="657"/>
      <c r="DE92" s="657"/>
      <c r="DF92" s="657"/>
      <c r="DG92" s="657"/>
      <c r="DH92" s="657"/>
      <c r="DI92" s="657"/>
      <c r="DJ92" s="657"/>
      <c r="DK92" s="657"/>
      <c r="DL92" s="228"/>
      <c r="DM92" s="228"/>
      <c r="DN92" s="228"/>
      <c r="DO92" s="228"/>
      <c r="DP92" s="229"/>
      <c r="DQ92" s="233"/>
      <c r="DR92" s="234"/>
      <c r="DS92" s="234"/>
      <c r="DT92" s="234"/>
      <c r="DU92" s="234"/>
      <c r="DV92" s="234"/>
      <c r="DW92" s="234"/>
      <c r="DX92" s="234"/>
      <c r="DY92" s="234"/>
      <c r="DZ92" s="234"/>
      <c r="EA92" s="234"/>
      <c r="EB92" s="234"/>
      <c r="EC92" s="234"/>
      <c r="ED92" s="234"/>
      <c r="EE92" s="235"/>
      <c r="EF92" s="244"/>
      <c r="EG92" s="245"/>
      <c r="EH92" s="245"/>
      <c r="EI92" s="245"/>
      <c r="EJ92" s="245"/>
      <c r="EK92" s="245"/>
      <c r="EL92" s="246"/>
      <c r="EM92" s="244"/>
      <c r="EN92" s="245"/>
      <c r="EO92" s="245"/>
      <c r="EP92" s="245"/>
      <c r="EQ92" s="245"/>
      <c r="ER92" s="245"/>
      <c r="ES92" s="246"/>
      <c r="ET92" s="661"/>
      <c r="EU92" s="662"/>
      <c r="EV92" s="662"/>
      <c r="EW92" s="662"/>
      <c r="EX92" s="662"/>
      <c r="EY92" s="662"/>
      <c r="EZ92" s="663"/>
      <c r="FA92" s="244"/>
      <c r="FB92" s="245"/>
      <c r="FC92" s="245"/>
      <c r="FD92" s="245"/>
      <c r="FE92" s="245"/>
      <c r="FF92" s="245"/>
      <c r="FG92" s="246"/>
      <c r="FH92" s="244"/>
      <c r="FI92" s="245"/>
      <c r="FJ92" s="245"/>
      <c r="FK92" s="245"/>
      <c r="FL92" s="245"/>
      <c r="FM92" s="245"/>
      <c r="FN92" s="246"/>
      <c r="FO92" s="700"/>
      <c r="FP92" s="668"/>
      <c r="FQ92" s="590"/>
      <c r="FR92" s="590"/>
      <c r="FS92" s="590"/>
      <c r="FT92" s="590"/>
      <c r="FU92" s="590"/>
      <c r="FV92" s="590"/>
      <c r="FW92" s="590"/>
      <c r="FX92" s="590"/>
      <c r="FY92" s="807"/>
      <c r="FZ92" s="701"/>
      <c r="GA92" s="686"/>
      <c r="GB92" s="686"/>
      <c r="GC92" s="686"/>
      <c r="GD92" s="686"/>
      <c r="GE92" s="686"/>
      <c r="GF92" s="657"/>
      <c r="GG92" s="657"/>
      <c r="GH92" s="657"/>
      <c r="GI92" s="657"/>
      <c r="GJ92" s="657"/>
      <c r="GK92" s="657"/>
      <c r="GL92" s="657"/>
      <c r="GM92" s="657"/>
      <c r="GN92" s="657"/>
      <c r="GO92" s="657"/>
      <c r="GP92" s="657"/>
      <c r="GQ92" s="687"/>
      <c r="GR92" s="687"/>
      <c r="GS92" s="687"/>
      <c r="GT92" s="687"/>
      <c r="GU92" s="688"/>
      <c r="GV92" s="233"/>
      <c r="GW92" s="234"/>
      <c r="GX92" s="234"/>
      <c r="GY92" s="234"/>
      <c r="GZ92" s="234"/>
      <c r="HA92" s="234"/>
      <c r="HB92" s="234"/>
      <c r="HC92" s="234"/>
      <c r="HD92" s="234"/>
      <c r="HE92" s="234"/>
      <c r="HF92" s="234"/>
      <c r="HG92" s="234"/>
      <c r="HH92" s="234"/>
      <c r="HI92" s="234"/>
      <c r="HJ92" s="235"/>
      <c r="HK92" s="239"/>
      <c r="HL92" s="240"/>
      <c r="HM92" s="240"/>
      <c r="HN92" s="240"/>
      <c r="HO92" s="240"/>
      <c r="HP92" s="240"/>
      <c r="HQ92" s="241"/>
      <c r="HR92" s="239"/>
      <c r="HS92" s="240"/>
      <c r="HT92" s="240"/>
      <c r="HU92" s="240"/>
      <c r="HV92" s="240"/>
      <c r="HW92" s="240"/>
      <c r="HX92" s="241"/>
      <c r="HY92" s="661"/>
      <c r="HZ92" s="662"/>
      <c r="IA92" s="662"/>
      <c r="IB92" s="662"/>
      <c r="IC92" s="662"/>
      <c r="ID92" s="662"/>
      <c r="IE92" s="663"/>
      <c r="IF92" s="239"/>
      <c r="IG92" s="240"/>
      <c r="IH92" s="240"/>
      <c r="II92" s="240"/>
      <c r="IJ92" s="240"/>
      <c r="IK92" s="240"/>
      <c r="IL92" s="241"/>
      <c r="IM92" s="239"/>
      <c r="IN92" s="240"/>
      <c r="IO92" s="240"/>
      <c r="IP92" s="240"/>
      <c r="IQ92" s="240"/>
      <c r="IR92" s="240"/>
      <c r="IS92" s="241"/>
      <c r="IT92" s="697"/>
      <c r="IU92" s="698"/>
      <c r="IV92" s="698"/>
      <c r="IW92" s="698"/>
      <c r="IX92" s="698"/>
      <c r="IY92" s="698"/>
      <c r="IZ92" s="698"/>
      <c r="JA92" s="698"/>
      <c r="JB92" s="698"/>
      <c r="JC92" s="698"/>
      <c r="JD92" s="698"/>
      <c r="JE92" s="698"/>
      <c r="JF92" s="698"/>
      <c r="JG92" s="698"/>
      <c r="JH92" s="698"/>
      <c r="JI92" s="698"/>
      <c r="JJ92" s="698"/>
      <c r="JK92" s="698"/>
      <c r="JL92" s="698"/>
      <c r="JM92" s="698"/>
      <c r="JN92" s="698"/>
      <c r="JO92" s="698"/>
      <c r="JP92" s="698"/>
      <c r="JQ92" s="698"/>
      <c r="JR92" s="698"/>
      <c r="JS92" s="698"/>
      <c r="JT92" s="698"/>
      <c r="JU92" s="700"/>
      <c r="JV92" s="668"/>
      <c r="JW92" s="590"/>
      <c r="JX92" s="590"/>
      <c r="JY92" s="590"/>
      <c r="JZ92" s="590"/>
      <c r="KA92" s="590"/>
      <c r="KB92" s="590"/>
      <c r="KC92" s="590"/>
      <c r="KD92" s="590"/>
      <c r="KE92" s="807"/>
      <c r="KF92" s="686"/>
      <c r="KG92" s="686"/>
      <c r="KH92" s="686"/>
      <c r="KI92" s="686"/>
      <c r="KJ92" s="686"/>
      <c r="KK92" s="686"/>
      <c r="KL92" s="657"/>
      <c r="KM92" s="657"/>
      <c r="KN92" s="657"/>
      <c r="KO92" s="657"/>
      <c r="KP92" s="657"/>
      <c r="KQ92" s="657"/>
      <c r="KR92" s="657"/>
      <c r="KS92" s="657"/>
      <c r="KT92" s="657"/>
      <c r="KU92" s="657"/>
      <c r="KV92" s="657"/>
      <c r="KW92" s="687"/>
      <c r="KX92" s="687"/>
      <c r="KY92" s="687"/>
      <c r="KZ92" s="687"/>
      <c r="LA92" s="688"/>
      <c r="LB92" s="233"/>
      <c r="LC92" s="234"/>
      <c r="LD92" s="234"/>
      <c r="LE92" s="234"/>
      <c r="LF92" s="234"/>
      <c r="LG92" s="234"/>
      <c r="LH92" s="234"/>
      <c r="LI92" s="234"/>
      <c r="LJ92" s="234"/>
      <c r="LK92" s="234"/>
      <c r="LL92" s="234"/>
      <c r="LM92" s="234"/>
      <c r="LN92" s="234"/>
      <c r="LO92" s="234"/>
      <c r="LP92" s="235"/>
      <c r="LQ92" s="239"/>
      <c r="LR92" s="240"/>
      <c r="LS92" s="240"/>
      <c r="LT92" s="240"/>
      <c r="LU92" s="240"/>
      <c r="LV92" s="240"/>
      <c r="LW92" s="241"/>
      <c r="LX92" s="239"/>
      <c r="LY92" s="240"/>
      <c r="LZ92" s="240"/>
      <c r="MA92" s="240"/>
      <c r="MB92" s="240"/>
      <c r="MC92" s="240"/>
      <c r="MD92" s="241"/>
      <c r="ME92" s="661"/>
      <c r="MF92" s="662"/>
      <c r="MG92" s="662"/>
      <c r="MH92" s="662"/>
      <c r="MI92" s="662"/>
      <c r="MJ92" s="662"/>
      <c r="MK92" s="663"/>
      <c r="ML92" s="239"/>
      <c r="MM92" s="240"/>
      <c r="MN92" s="240"/>
      <c r="MO92" s="240"/>
      <c r="MP92" s="240"/>
      <c r="MQ92" s="240"/>
      <c r="MR92" s="241"/>
      <c r="MS92" s="239"/>
      <c r="MT92" s="240"/>
      <c r="MU92" s="240"/>
      <c r="MV92" s="240"/>
      <c r="MW92" s="240"/>
      <c r="MX92" s="240"/>
      <c r="MY92" s="241"/>
      <c r="MZ92" s="697"/>
      <c r="NA92" s="698"/>
      <c r="NB92" s="698"/>
      <c r="NC92" s="698"/>
      <c r="ND92" s="698"/>
      <c r="NE92" s="698"/>
      <c r="NF92" s="698"/>
      <c r="NG92" s="698"/>
      <c r="NH92" s="698"/>
      <c r="NI92" s="698"/>
      <c r="NJ92" s="698"/>
      <c r="NK92" s="698"/>
      <c r="NL92" s="698"/>
      <c r="NM92" s="698"/>
      <c r="NN92" s="698"/>
      <c r="NO92" s="698"/>
      <c r="NP92" s="698"/>
      <c r="NQ92" s="698"/>
      <c r="NR92" s="698"/>
      <c r="NS92" s="698"/>
      <c r="NT92" s="698"/>
      <c r="NU92" s="698"/>
      <c r="NV92" s="698"/>
      <c r="NW92" s="698"/>
      <c r="NX92" s="698"/>
      <c r="NY92" s="698"/>
      <c r="NZ92" s="698"/>
      <c r="OA92" s="700"/>
      <c r="OB92" s="668"/>
      <c r="OC92" s="590"/>
      <c r="OD92" s="590"/>
      <c r="OE92" s="590"/>
      <c r="OF92" s="590"/>
      <c r="OG92" s="590"/>
      <c r="OH92" s="590"/>
      <c r="OI92" s="590"/>
      <c r="OJ92" s="590"/>
      <c r="OK92" s="807"/>
      <c r="OL92" s="686"/>
      <c r="OM92" s="686"/>
      <c r="ON92" s="686"/>
      <c r="OO92" s="686"/>
      <c r="OP92" s="686"/>
      <c r="OQ92" s="686"/>
      <c r="OR92" s="657"/>
      <c r="OS92" s="657"/>
      <c r="OT92" s="657"/>
      <c r="OU92" s="657"/>
      <c r="OV92" s="657"/>
      <c r="OW92" s="657"/>
      <c r="OX92" s="657"/>
      <c r="OY92" s="657"/>
      <c r="OZ92" s="657"/>
      <c r="PA92" s="657"/>
      <c r="PB92" s="657"/>
      <c r="PC92" s="687"/>
      <c r="PD92" s="687"/>
      <c r="PE92" s="687"/>
      <c r="PF92" s="687"/>
      <c r="PG92" s="688"/>
      <c r="PH92" s="233"/>
      <c r="PI92" s="234"/>
      <c r="PJ92" s="234"/>
      <c r="PK92" s="234"/>
      <c r="PL92" s="234"/>
      <c r="PM92" s="234"/>
      <c r="PN92" s="234"/>
      <c r="PO92" s="234"/>
      <c r="PP92" s="234"/>
      <c r="PQ92" s="234"/>
      <c r="PR92" s="234"/>
      <c r="PS92" s="234"/>
      <c r="PT92" s="234"/>
      <c r="PU92" s="234"/>
      <c r="PV92" s="235"/>
      <c r="PW92" s="239"/>
      <c r="PX92" s="240"/>
      <c r="PY92" s="240"/>
      <c r="PZ92" s="240"/>
      <c r="QA92" s="240"/>
      <c r="QB92" s="240"/>
      <c r="QC92" s="241"/>
      <c r="QD92" s="239"/>
      <c r="QE92" s="240"/>
      <c r="QF92" s="240"/>
      <c r="QG92" s="240"/>
      <c r="QH92" s="240"/>
      <c r="QI92" s="240"/>
      <c r="QJ92" s="241"/>
      <c r="QK92" s="661"/>
      <c r="QL92" s="662"/>
      <c r="QM92" s="662"/>
      <c r="QN92" s="662"/>
      <c r="QO92" s="662"/>
      <c r="QP92" s="662"/>
      <c r="QQ92" s="663"/>
      <c r="QR92" s="239"/>
      <c r="QS92" s="240"/>
      <c r="QT92" s="240"/>
      <c r="QU92" s="240"/>
      <c r="QV92" s="240"/>
      <c r="QW92" s="240"/>
      <c r="QX92" s="241"/>
      <c r="QY92" s="239"/>
      <c r="QZ92" s="240"/>
      <c r="RA92" s="240"/>
      <c r="RB92" s="240"/>
      <c r="RC92" s="240"/>
      <c r="RD92" s="240"/>
      <c r="RE92" s="241"/>
      <c r="RF92" s="697"/>
      <c r="RG92" s="698"/>
      <c r="RH92" s="698"/>
      <c r="RI92" s="698"/>
      <c r="RJ92" s="698"/>
      <c r="RK92" s="698"/>
      <c r="RL92" s="698"/>
      <c r="RM92" s="698"/>
      <c r="RN92" s="698"/>
      <c r="RO92" s="698"/>
      <c r="RP92" s="698"/>
      <c r="RQ92" s="698"/>
      <c r="RR92" s="698"/>
      <c r="RS92" s="698"/>
      <c r="RT92" s="698"/>
      <c r="RU92" s="698"/>
      <c r="RV92" s="698"/>
      <c r="RW92" s="698"/>
      <c r="RX92" s="698"/>
      <c r="RY92" s="698"/>
      <c r="RZ92" s="698"/>
      <c r="SA92" s="698"/>
      <c r="SB92" s="698"/>
      <c r="SC92" s="698"/>
      <c r="SD92" s="698"/>
      <c r="SE92" s="698"/>
      <c r="SF92" s="698"/>
      <c r="SG92" s="700"/>
    </row>
    <row r="93" spans="2:501" ht="12" customHeight="1" x14ac:dyDescent="0.15">
      <c r="B93" s="1301"/>
      <c r="C93" s="1302"/>
      <c r="D93" s="1303"/>
      <c r="E93" s="668"/>
      <c r="F93" s="590"/>
      <c r="G93" s="590"/>
      <c r="H93" s="590"/>
      <c r="I93" s="590"/>
      <c r="J93" s="590"/>
      <c r="K93" s="590"/>
      <c r="L93" s="590"/>
      <c r="M93" s="590"/>
      <c r="N93" s="590"/>
      <c r="O93" s="590"/>
      <c r="P93" s="590"/>
      <c r="Q93" s="590"/>
      <c r="R93" s="590"/>
      <c r="S93" s="590"/>
      <c r="T93" s="590"/>
      <c r="U93" s="590"/>
      <c r="V93" s="590"/>
      <c r="W93" s="590"/>
      <c r="X93" s="590"/>
      <c r="Y93" s="590"/>
      <c r="Z93" s="590"/>
      <c r="AA93" s="590"/>
      <c r="AB93" s="590"/>
      <c r="AC93" s="590"/>
      <c r="AD93" s="590"/>
      <c r="AE93" s="590"/>
      <c r="AF93" s="807"/>
      <c r="AG93" s="705"/>
      <c r="AH93" s="706"/>
      <c r="AI93" s="706"/>
      <c r="AJ93" s="706"/>
      <c r="AK93" s="706"/>
      <c r="AL93" s="706"/>
      <c r="AM93" s="706"/>
      <c r="AN93" s="706"/>
      <c r="AO93" s="706"/>
      <c r="AP93" s="706"/>
      <c r="AQ93" s="706"/>
      <c r="AR93" s="706"/>
      <c r="AS93" s="706"/>
      <c r="AT93" s="706"/>
      <c r="AU93" s="706"/>
      <c r="AV93" s="706"/>
      <c r="AW93" s="706"/>
      <c r="AX93" s="713"/>
      <c r="AY93" s="714"/>
      <c r="AZ93" s="714"/>
      <c r="BA93" s="714"/>
      <c r="BB93" s="715"/>
      <c r="BC93" s="718"/>
      <c r="BD93" s="706"/>
      <c r="BE93" s="706"/>
      <c r="BF93" s="706"/>
      <c r="BG93" s="706"/>
      <c r="BH93" s="706"/>
      <c r="BI93" s="706"/>
      <c r="BJ93" s="706"/>
      <c r="BK93" s="706"/>
      <c r="BL93" s="706"/>
      <c r="BM93" s="706"/>
      <c r="BN93" s="706"/>
      <c r="BO93" s="706"/>
      <c r="BP93" s="706"/>
      <c r="BQ93" s="706"/>
      <c r="BR93" s="706"/>
      <c r="BS93" s="706"/>
      <c r="BT93" s="713"/>
      <c r="BU93" s="714"/>
      <c r="BV93" s="714"/>
      <c r="BW93" s="714"/>
      <c r="BX93" s="715"/>
      <c r="BY93" s="721"/>
      <c r="BZ93" s="722"/>
      <c r="CA93" s="722"/>
      <c r="CB93" s="722"/>
      <c r="CC93" s="722"/>
      <c r="CD93" s="722"/>
      <c r="CE93" s="722"/>
      <c r="CF93" s="722"/>
      <c r="CG93" s="722"/>
      <c r="CH93" s="722"/>
      <c r="CI93" s="722"/>
      <c r="CJ93" s="722"/>
      <c r="CK93" s="722"/>
      <c r="CL93" s="722"/>
      <c r="CM93" s="722"/>
      <c r="CN93" s="722"/>
      <c r="CO93" s="722"/>
      <c r="CP93" s="713"/>
      <c r="CQ93" s="714"/>
      <c r="CR93" s="714"/>
      <c r="CS93" s="714"/>
      <c r="CT93" s="715"/>
      <c r="CU93" s="259" t="s">
        <v>38</v>
      </c>
      <c r="CV93" s="260"/>
      <c r="CW93" s="260"/>
      <c r="CX93" s="260"/>
      <c r="CY93" s="260"/>
      <c r="CZ93" s="260"/>
      <c r="DA93" s="657"/>
      <c r="DB93" s="657"/>
      <c r="DC93" s="657"/>
      <c r="DD93" s="657"/>
      <c r="DE93" s="657"/>
      <c r="DF93" s="657"/>
      <c r="DG93" s="657"/>
      <c r="DH93" s="657"/>
      <c r="DI93" s="657"/>
      <c r="DJ93" s="657"/>
      <c r="DK93" s="657"/>
      <c r="DL93" s="263" t="s">
        <v>45</v>
      </c>
      <c r="DM93" s="263"/>
      <c r="DN93" s="263"/>
      <c r="DO93" s="263"/>
      <c r="DP93" s="264"/>
      <c r="DQ93" s="265"/>
      <c r="DR93" s="266"/>
      <c r="DS93" s="266"/>
      <c r="DT93" s="266"/>
      <c r="DU93" s="266"/>
      <c r="DV93" s="266"/>
      <c r="DW93" s="266"/>
      <c r="DX93" s="266"/>
      <c r="DY93" s="266"/>
      <c r="DZ93" s="266"/>
      <c r="EA93" s="266"/>
      <c r="EB93" s="266"/>
      <c r="EC93" s="266"/>
      <c r="ED93" s="266"/>
      <c r="EE93" s="267"/>
      <c r="EF93" s="268"/>
      <c r="EG93" s="269"/>
      <c r="EH93" s="269"/>
      <c r="EI93" s="269"/>
      <c r="EJ93" s="269"/>
      <c r="EK93" s="269"/>
      <c r="EL93" s="270"/>
      <c r="EM93" s="268"/>
      <c r="EN93" s="269"/>
      <c r="EO93" s="269"/>
      <c r="EP93" s="269"/>
      <c r="EQ93" s="269"/>
      <c r="ER93" s="269"/>
      <c r="ES93" s="270"/>
      <c r="ET93" s="661"/>
      <c r="EU93" s="662"/>
      <c r="EV93" s="662"/>
      <c r="EW93" s="662"/>
      <c r="EX93" s="662"/>
      <c r="EY93" s="662"/>
      <c r="EZ93" s="663"/>
      <c r="FA93" s="268"/>
      <c r="FB93" s="269"/>
      <c r="FC93" s="269"/>
      <c r="FD93" s="269"/>
      <c r="FE93" s="269"/>
      <c r="FF93" s="269"/>
      <c r="FG93" s="270"/>
      <c r="FH93" s="268"/>
      <c r="FI93" s="269"/>
      <c r="FJ93" s="269"/>
      <c r="FK93" s="269"/>
      <c r="FL93" s="269"/>
      <c r="FM93" s="269"/>
      <c r="FN93" s="270"/>
      <c r="FO93" s="700"/>
      <c r="FP93" s="668"/>
      <c r="FQ93" s="590"/>
      <c r="FR93" s="590"/>
      <c r="FS93" s="590"/>
      <c r="FT93" s="590"/>
      <c r="FU93" s="590"/>
      <c r="FV93" s="590"/>
      <c r="FW93" s="590"/>
      <c r="FX93" s="590"/>
      <c r="FY93" s="807"/>
      <c r="FZ93" s="689" t="s">
        <v>80</v>
      </c>
      <c r="GA93" s="655"/>
      <c r="GB93" s="655"/>
      <c r="GC93" s="655"/>
      <c r="GD93" s="655"/>
      <c r="GE93" s="655"/>
      <c r="GF93" s="657"/>
      <c r="GG93" s="657"/>
      <c r="GH93" s="657"/>
      <c r="GI93" s="657"/>
      <c r="GJ93" s="657"/>
      <c r="GK93" s="657"/>
      <c r="GL93" s="657"/>
      <c r="GM93" s="657"/>
      <c r="GN93" s="657"/>
      <c r="GO93" s="657"/>
      <c r="GP93" s="657"/>
      <c r="GQ93" s="659" t="s">
        <v>45</v>
      </c>
      <c r="GR93" s="659"/>
      <c r="GS93" s="659"/>
      <c r="GT93" s="659"/>
      <c r="GU93" s="660"/>
      <c r="GV93" s="265"/>
      <c r="GW93" s="266"/>
      <c r="GX93" s="266"/>
      <c r="GY93" s="266"/>
      <c r="GZ93" s="266"/>
      <c r="HA93" s="266"/>
      <c r="HB93" s="266"/>
      <c r="HC93" s="266"/>
      <c r="HD93" s="266"/>
      <c r="HE93" s="266"/>
      <c r="HF93" s="266"/>
      <c r="HG93" s="266"/>
      <c r="HH93" s="266"/>
      <c r="HI93" s="266"/>
      <c r="HJ93" s="267"/>
      <c r="HK93" s="268"/>
      <c r="HL93" s="269"/>
      <c r="HM93" s="269"/>
      <c r="HN93" s="269"/>
      <c r="HO93" s="269"/>
      <c r="HP93" s="269"/>
      <c r="HQ93" s="270"/>
      <c r="HR93" s="268"/>
      <c r="HS93" s="269"/>
      <c r="HT93" s="269"/>
      <c r="HU93" s="269"/>
      <c r="HV93" s="269"/>
      <c r="HW93" s="269"/>
      <c r="HX93" s="270"/>
      <c r="HY93" s="661"/>
      <c r="HZ93" s="662"/>
      <c r="IA93" s="662"/>
      <c r="IB93" s="662"/>
      <c r="IC93" s="662"/>
      <c r="ID93" s="662"/>
      <c r="IE93" s="663"/>
      <c r="IF93" s="268"/>
      <c r="IG93" s="269"/>
      <c r="IH93" s="269"/>
      <c r="II93" s="269"/>
      <c r="IJ93" s="269"/>
      <c r="IK93" s="269"/>
      <c r="IL93" s="270"/>
      <c r="IM93" s="268"/>
      <c r="IN93" s="269"/>
      <c r="IO93" s="269"/>
      <c r="IP93" s="269"/>
      <c r="IQ93" s="269"/>
      <c r="IR93" s="269"/>
      <c r="IS93" s="270"/>
      <c r="IT93" s="697"/>
      <c r="IU93" s="698"/>
      <c r="IV93" s="698"/>
      <c r="IW93" s="698"/>
      <c r="IX93" s="698"/>
      <c r="IY93" s="698"/>
      <c r="IZ93" s="698"/>
      <c r="JA93" s="698"/>
      <c r="JB93" s="698"/>
      <c r="JC93" s="698"/>
      <c r="JD93" s="698"/>
      <c r="JE93" s="698"/>
      <c r="JF93" s="698"/>
      <c r="JG93" s="698"/>
      <c r="JH93" s="698"/>
      <c r="JI93" s="698"/>
      <c r="JJ93" s="698"/>
      <c r="JK93" s="698"/>
      <c r="JL93" s="698"/>
      <c r="JM93" s="698"/>
      <c r="JN93" s="698"/>
      <c r="JO93" s="698"/>
      <c r="JP93" s="698"/>
      <c r="JQ93" s="698"/>
      <c r="JR93" s="698"/>
      <c r="JS93" s="698"/>
      <c r="JT93" s="698"/>
      <c r="JU93" s="700"/>
      <c r="JV93" s="668"/>
      <c r="JW93" s="590"/>
      <c r="JX93" s="590"/>
      <c r="JY93" s="590"/>
      <c r="JZ93" s="590"/>
      <c r="KA93" s="590"/>
      <c r="KB93" s="590"/>
      <c r="KC93" s="590"/>
      <c r="KD93" s="590"/>
      <c r="KE93" s="807"/>
      <c r="KF93" s="654" t="s">
        <v>127</v>
      </c>
      <c r="KG93" s="655"/>
      <c r="KH93" s="655"/>
      <c r="KI93" s="655"/>
      <c r="KJ93" s="655"/>
      <c r="KK93" s="655"/>
      <c r="KL93" s="657"/>
      <c r="KM93" s="657"/>
      <c r="KN93" s="657"/>
      <c r="KO93" s="657"/>
      <c r="KP93" s="657"/>
      <c r="KQ93" s="657"/>
      <c r="KR93" s="657"/>
      <c r="KS93" s="657"/>
      <c r="KT93" s="657"/>
      <c r="KU93" s="657"/>
      <c r="KV93" s="657"/>
      <c r="KW93" s="659" t="s">
        <v>45</v>
      </c>
      <c r="KX93" s="659"/>
      <c r="KY93" s="659"/>
      <c r="KZ93" s="659"/>
      <c r="LA93" s="660"/>
      <c r="LB93" s="265"/>
      <c r="LC93" s="266"/>
      <c r="LD93" s="266"/>
      <c r="LE93" s="266"/>
      <c r="LF93" s="266"/>
      <c r="LG93" s="266"/>
      <c r="LH93" s="266"/>
      <c r="LI93" s="266"/>
      <c r="LJ93" s="266"/>
      <c r="LK93" s="266"/>
      <c r="LL93" s="266"/>
      <c r="LM93" s="266"/>
      <c r="LN93" s="266"/>
      <c r="LO93" s="266"/>
      <c r="LP93" s="267"/>
      <c r="LQ93" s="268"/>
      <c r="LR93" s="269"/>
      <c r="LS93" s="269"/>
      <c r="LT93" s="269"/>
      <c r="LU93" s="269"/>
      <c r="LV93" s="269"/>
      <c r="LW93" s="270"/>
      <c r="LX93" s="268"/>
      <c r="LY93" s="269"/>
      <c r="LZ93" s="269"/>
      <c r="MA93" s="269"/>
      <c r="MB93" s="269"/>
      <c r="MC93" s="269"/>
      <c r="MD93" s="270"/>
      <c r="ME93" s="661"/>
      <c r="MF93" s="662"/>
      <c r="MG93" s="662"/>
      <c r="MH93" s="662"/>
      <c r="MI93" s="662"/>
      <c r="MJ93" s="662"/>
      <c r="MK93" s="663"/>
      <c r="ML93" s="268"/>
      <c r="MM93" s="269"/>
      <c r="MN93" s="269"/>
      <c r="MO93" s="269"/>
      <c r="MP93" s="269"/>
      <c r="MQ93" s="269"/>
      <c r="MR93" s="270"/>
      <c r="MS93" s="268"/>
      <c r="MT93" s="269"/>
      <c r="MU93" s="269"/>
      <c r="MV93" s="269"/>
      <c r="MW93" s="269"/>
      <c r="MX93" s="269"/>
      <c r="MY93" s="270"/>
      <c r="MZ93" s="697"/>
      <c r="NA93" s="698"/>
      <c r="NB93" s="698"/>
      <c r="NC93" s="698"/>
      <c r="ND93" s="698"/>
      <c r="NE93" s="698"/>
      <c r="NF93" s="698"/>
      <c r="NG93" s="698"/>
      <c r="NH93" s="698"/>
      <c r="NI93" s="698"/>
      <c r="NJ93" s="698"/>
      <c r="NK93" s="698"/>
      <c r="NL93" s="698"/>
      <c r="NM93" s="698"/>
      <c r="NN93" s="698"/>
      <c r="NO93" s="698"/>
      <c r="NP93" s="698"/>
      <c r="NQ93" s="698"/>
      <c r="NR93" s="698"/>
      <c r="NS93" s="698"/>
      <c r="NT93" s="698"/>
      <c r="NU93" s="698"/>
      <c r="NV93" s="698"/>
      <c r="NW93" s="698"/>
      <c r="NX93" s="698"/>
      <c r="NY93" s="698"/>
      <c r="NZ93" s="698"/>
      <c r="OA93" s="700"/>
      <c r="OB93" s="668"/>
      <c r="OC93" s="590"/>
      <c r="OD93" s="590"/>
      <c r="OE93" s="590"/>
      <c r="OF93" s="590"/>
      <c r="OG93" s="590"/>
      <c r="OH93" s="590"/>
      <c r="OI93" s="590"/>
      <c r="OJ93" s="590"/>
      <c r="OK93" s="807"/>
      <c r="OL93" s="654" t="s">
        <v>132</v>
      </c>
      <c r="OM93" s="655"/>
      <c r="ON93" s="655"/>
      <c r="OO93" s="655"/>
      <c r="OP93" s="655"/>
      <c r="OQ93" s="655"/>
      <c r="OR93" s="657"/>
      <c r="OS93" s="657"/>
      <c r="OT93" s="657"/>
      <c r="OU93" s="657"/>
      <c r="OV93" s="657"/>
      <c r="OW93" s="657"/>
      <c r="OX93" s="657"/>
      <c r="OY93" s="657"/>
      <c r="OZ93" s="657"/>
      <c r="PA93" s="657"/>
      <c r="PB93" s="657"/>
      <c r="PC93" s="659" t="s">
        <v>45</v>
      </c>
      <c r="PD93" s="659"/>
      <c r="PE93" s="659"/>
      <c r="PF93" s="659"/>
      <c r="PG93" s="660"/>
      <c r="PH93" s="265"/>
      <c r="PI93" s="266"/>
      <c r="PJ93" s="266"/>
      <c r="PK93" s="266"/>
      <c r="PL93" s="266"/>
      <c r="PM93" s="266"/>
      <c r="PN93" s="266"/>
      <c r="PO93" s="266"/>
      <c r="PP93" s="266"/>
      <c r="PQ93" s="266"/>
      <c r="PR93" s="266"/>
      <c r="PS93" s="266"/>
      <c r="PT93" s="266"/>
      <c r="PU93" s="266"/>
      <c r="PV93" s="267"/>
      <c r="PW93" s="268"/>
      <c r="PX93" s="269"/>
      <c r="PY93" s="269"/>
      <c r="PZ93" s="269"/>
      <c r="QA93" s="269"/>
      <c r="QB93" s="269"/>
      <c r="QC93" s="270"/>
      <c r="QD93" s="268"/>
      <c r="QE93" s="269"/>
      <c r="QF93" s="269"/>
      <c r="QG93" s="269"/>
      <c r="QH93" s="269"/>
      <c r="QI93" s="269"/>
      <c r="QJ93" s="270"/>
      <c r="QK93" s="661"/>
      <c r="QL93" s="662"/>
      <c r="QM93" s="662"/>
      <c r="QN93" s="662"/>
      <c r="QO93" s="662"/>
      <c r="QP93" s="662"/>
      <c r="QQ93" s="663"/>
      <c r="QR93" s="268"/>
      <c r="QS93" s="269"/>
      <c r="QT93" s="269"/>
      <c r="QU93" s="269"/>
      <c r="QV93" s="269"/>
      <c r="QW93" s="269"/>
      <c r="QX93" s="270"/>
      <c r="QY93" s="268"/>
      <c r="QZ93" s="269"/>
      <c r="RA93" s="269"/>
      <c r="RB93" s="269"/>
      <c r="RC93" s="269"/>
      <c r="RD93" s="269"/>
      <c r="RE93" s="270"/>
      <c r="RF93" s="697"/>
      <c r="RG93" s="698"/>
      <c r="RH93" s="698"/>
      <c r="RI93" s="698"/>
      <c r="RJ93" s="698"/>
      <c r="RK93" s="698"/>
      <c r="RL93" s="698"/>
      <c r="RM93" s="698"/>
      <c r="RN93" s="698"/>
      <c r="RO93" s="698"/>
      <c r="RP93" s="698"/>
      <c r="RQ93" s="698"/>
      <c r="RR93" s="698"/>
      <c r="RS93" s="698"/>
      <c r="RT93" s="698"/>
      <c r="RU93" s="698"/>
      <c r="RV93" s="698"/>
      <c r="RW93" s="698"/>
      <c r="RX93" s="698"/>
      <c r="RY93" s="698"/>
      <c r="RZ93" s="698"/>
      <c r="SA93" s="698"/>
      <c r="SB93" s="698"/>
      <c r="SC93" s="698"/>
      <c r="SD93" s="698"/>
      <c r="SE93" s="698"/>
      <c r="SF93" s="698"/>
      <c r="SG93" s="700"/>
    </row>
    <row r="94" spans="2:501" ht="2.1" customHeight="1" x14ac:dyDescent="0.15">
      <c r="B94" s="1301"/>
      <c r="C94" s="1302"/>
      <c r="D94" s="1303"/>
      <c r="E94" s="668"/>
      <c r="F94" s="590"/>
      <c r="G94" s="590"/>
      <c r="H94" s="590"/>
      <c r="I94" s="590"/>
      <c r="J94" s="590"/>
      <c r="K94" s="590"/>
      <c r="L94" s="590"/>
      <c r="M94" s="590"/>
      <c r="N94" s="590"/>
      <c r="O94" s="590"/>
      <c r="P94" s="590"/>
      <c r="Q94" s="590"/>
      <c r="R94" s="590"/>
      <c r="S94" s="590"/>
      <c r="T94" s="590"/>
      <c r="U94" s="590"/>
      <c r="V94" s="590"/>
      <c r="W94" s="590"/>
      <c r="X94" s="590"/>
      <c r="Y94" s="590"/>
      <c r="Z94" s="590"/>
      <c r="AA94" s="590"/>
      <c r="AB94" s="590"/>
      <c r="AC94" s="590"/>
      <c r="AD94" s="590"/>
      <c r="AE94" s="590"/>
      <c r="AF94" s="807"/>
      <c r="AG94" s="705"/>
      <c r="AH94" s="706"/>
      <c r="AI94" s="706"/>
      <c r="AJ94" s="706"/>
      <c r="AK94" s="706"/>
      <c r="AL94" s="706"/>
      <c r="AM94" s="706"/>
      <c r="AN94" s="706"/>
      <c r="AO94" s="706"/>
      <c r="AP94" s="706"/>
      <c r="AQ94" s="706"/>
      <c r="AR94" s="706"/>
      <c r="AS94" s="706"/>
      <c r="AT94" s="706"/>
      <c r="AU94" s="706"/>
      <c r="AV94" s="706"/>
      <c r="AW94" s="706"/>
      <c r="AX94" s="713"/>
      <c r="AY94" s="714"/>
      <c r="AZ94" s="714"/>
      <c r="BA94" s="714"/>
      <c r="BB94" s="715"/>
      <c r="BC94" s="718"/>
      <c r="BD94" s="706"/>
      <c r="BE94" s="706"/>
      <c r="BF94" s="706"/>
      <c r="BG94" s="706"/>
      <c r="BH94" s="706"/>
      <c r="BI94" s="706"/>
      <c r="BJ94" s="706"/>
      <c r="BK94" s="706"/>
      <c r="BL94" s="706"/>
      <c r="BM94" s="706"/>
      <c r="BN94" s="706"/>
      <c r="BO94" s="706"/>
      <c r="BP94" s="706"/>
      <c r="BQ94" s="706"/>
      <c r="BR94" s="706"/>
      <c r="BS94" s="706"/>
      <c r="BT94" s="713"/>
      <c r="BU94" s="714"/>
      <c r="BV94" s="714"/>
      <c r="BW94" s="714"/>
      <c r="BX94" s="715"/>
      <c r="BY94" s="721"/>
      <c r="BZ94" s="722"/>
      <c r="CA94" s="722"/>
      <c r="CB94" s="722"/>
      <c r="CC94" s="722"/>
      <c r="CD94" s="722"/>
      <c r="CE94" s="722"/>
      <c r="CF94" s="722"/>
      <c r="CG94" s="722"/>
      <c r="CH94" s="722"/>
      <c r="CI94" s="722"/>
      <c r="CJ94" s="722"/>
      <c r="CK94" s="722"/>
      <c r="CL94" s="722"/>
      <c r="CM94" s="722"/>
      <c r="CN94" s="722"/>
      <c r="CO94" s="722"/>
      <c r="CP94" s="713"/>
      <c r="CQ94" s="714"/>
      <c r="CR94" s="714"/>
      <c r="CS94" s="714"/>
      <c r="CT94" s="715"/>
      <c r="CU94" s="222"/>
      <c r="CV94" s="223"/>
      <c r="CW94" s="223"/>
      <c r="CX94" s="223"/>
      <c r="CY94" s="223"/>
      <c r="CZ94" s="223"/>
      <c r="DA94" s="657"/>
      <c r="DB94" s="657"/>
      <c r="DC94" s="657"/>
      <c r="DD94" s="657"/>
      <c r="DE94" s="657"/>
      <c r="DF94" s="657"/>
      <c r="DG94" s="657"/>
      <c r="DH94" s="657"/>
      <c r="DI94" s="657"/>
      <c r="DJ94" s="657"/>
      <c r="DK94" s="657"/>
      <c r="DL94" s="228"/>
      <c r="DM94" s="228"/>
      <c r="DN94" s="228"/>
      <c r="DO94" s="228"/>
      <c r="DP94" s="229"/>
      <c r="DQ94" s="233"/>
      <c r="DR94" s="234"/>
      <c r="DS94" s="234"/>
      <c r="DT94" s="234"/>
      <c r="DU94" s="234"/>
      <c r="DV94" s="234"/>
      <c r="DW94" s="234"/>
      <c r="DX94" s="234"/>
      <c r="DY94" s="234"/>
      <c r="DZ94" s="234"/>
      <c r="EA94" s="234"/>
      <c r="EB94" s="234"/>
      <c r="EC94" s="234"/>
      <c r="ED94" s="234"/>
      <c r="EE94" s="235"/>
      <c r="EF94" s="239"/>
      <c r="EG94" s="240"/>
      <c r="EH94" s="240"/>
      <c r="EI94" s="240"/>
      <c r="EJ94" s="240"/>
      <c r="EK94" s="240"/>
      <c r="EL94" s="241"/>
      <c r="EM94" s="239"/>
      <c r="EN94" s="240"/>
      <c r="EO94" s="240"/>
      <c r="EP94" s="240"/>
      <c r="EQ94" s="240"/>
      <c r="ER94" s="240"/>
      <c r="ES94" s="241"/>
      <c r="ET94" s="661"/>
      <c r="EU94" s="662"/>
      <c r="EV94" s="662"/>
      <c r="EW94" s="662"/>
      <c r="EX94" s="662"/>
      <c r="EY94" s="662"/>
      <c r="EZ94" s="663"/>
      <c r="FA94" s="239"/>
      <c r="FB94" s="240"/>
      <c r="FC94" s="240"/>
      <c r="FD94" s="240"/>
      <c r="FE94" s="240"/>
      <c r="FF94" s="240"/>
      <c r="FG94" s="241"/>
      <c r="FH94" s="239"/>
      <c r="FI94" s="240"/>
      <c r="FJ94" s="240"/>
      <c r="FK94" s="240"/>
      <c r="FL94" s="240"/>
      <c r="FM94" s="240"/>
      <c r="FN94" s="241"/>
      <c r="FO94" s="700"/>
      <c r="FP94" s="668"/>
      <c r="FQ94" s="590"/>
      <c r="FR94" s="590"/>
      <c r="FS94" s="590"/>
      <c r="FT94" s="590"/>
      <c r="FU94" s="590"/>
      <c r="FV94" s="590"/>
      <c r="FW94" s="590"/>
      <c r="FX94" s="590"/>
      <c r="FY94" s="807"/>
      <c r="FZ94" s="701"/>
      <c r="GA94" s="686"/>
      <c r="GB94" s="686"/>
      <c r="GC94" s="686"/>
      <c r="GD94" s="686"/>
      <c r="GE94" s="686"/>
      <c r="GF94" s="657"/>
      <c r="GG94" s="657"/>
      <c r="GH94" s="657"/>
      <c r="GI94" s="657"/>
      <c r="GJ94" s="657"/>
      <c r="GK94" s="657"/>
      <c r="GL94" s="657"/>
      <c r="GM94" s="657"/>
      <c r="GN94" s="657"/>
      <c r="GO94" s="657"/>
      <c r="GP94" s="657"/>
      <c r="GQ94" s="687"/>
      <c r="GR94" s="687"/>
      <c r="GS94" s="687"/>
      <c r="GT94" s="687"/>
      <c r="GU94" s="688"/>
      <c r="GV94" s="233"/>
      <c r="GW94" s="234"/>
      <c r="GX94" s="234"/>
      <c r="GY94" s="234"/>
      <c r="GZ94" s="234"/>
      <c r="HA94" s="234"/>
      <c r="HB94" s="234"/>
      <c r="HC94" s="234"/>
      <c r="HD94" s="234"/>
      <c r="HE94" s="234"/>
      <c r="HF94" s="234"/>
      <c r="HG94" s="234"/>
      <c r="HH94" s="234"/>
      <c r="HI94" s="234"/>
      <c r="HJ94" s="235"/>
      <c r="HK94" s="239"/>
      <c r="HL94" s="240"/>
      <c r="HM94" s="240"/>
      <c r="HN94" s="240"/>
      <c r="HO94" s="240"/>
      <c r="HP94" s="240"/>
      <c r="HQ94" s="241"/>
      <c r="HR94" s="239"/>
      <c r="HS94" s="240"/>
      <c r="HT94" s="240"/>
      <c r="HU94" s="240"/>
      <c r="HV94" s="240"/>
      <c r="HW94" s="240"/>
      <c r="HX94" s="241"/>
      <c r="HY94" s="661"/>
      <c r="HZ94" s="662"/>
      <c r="IA94" s="662"/>
      <c r="IB94" s="662"/>
      <c r="IC94" s="662"/>
      <c r="ID94" s="662"/>
      <c r="IE94" s="663"/>
      <c r="IF94" s="239"/>
      <c r="IG94" s="240"/>
      <c r="IH94" s="240"/>
      <c r="II94" s="240"/>
      <c r="IJ94" s="240"/>
      <c r="IK94" s="240"/>
      <c r="IL94" s="241"/>
      <c r="IM94" s="239"/>
      <c r="IN94" s="240"/>
      <c r="IO94" s="240"/>
      <c r="IP94" s="240"/>
      <c r="IQ94" s="240"/>
      <c r="IR94" s="240"/>
      <c r="IS94" s="241"/>
      <c r="IT94" s="697"/>
      <c r="IU94" s="698"/>
      <c r="IV94" s="698"/>
      <c r="IW94" s="698"/>
      <c r="IX94" s="698"/>
      <c r="IY94" s="698"/>
      <c r="IZ94" s="698"/>
      <c r="JA94" s="698"/>
      <c r="JB94" s="698"/>
      <c r="JC94" s="698"/>
      <c r="JD94" s="698"/>
      <c r="JE94" s="698"/>
      <c r="JF94" s="698"/>
      <c r="JG94" s="698"/>
      <c r="JH94" s="698"/>
      <c r="JI94" s="698"/>
      <c r="JJ94" s="698"/>
      <c r="JK94" s="698"/>
      <c r="JL94" s="698"/>
      <c r="JM94" s="698"/>
      <c r="JN94" s="698"/>
      <c r="JO94" s="698"/>
      <c r="JP94" s="698"/>
      <c r="JQ94" s="698"/>
      <c r="JR94" s="698"/>
      <c r="JS94" s="698"/>
      <c r="JT94" s="698"/>
      <c r="JU94" s="700"/>
      <c r="JV94" s="668"/>
      <c r="JW94" s="590"/>
      <c r="JX94" s="590"/>
      <c r="JY94" s="590"/>
      <c r="JZ94" s="590"/>
      <c r="KA94" s="590"/>
      <c r="KB94" s="590"/>
      <c r="KC94" s="590"/>
      <c r="KD94" s="590"/>
      <c r="KE94" s="807"/>
      <c r="KF94" s="686"/>
      <c r="KG94" s="686"/>
      <c r="KH94" s="686"/>
      <c r="KI94" s="686"/>
      <c r="KJ94" s="686"/>
      <c r="KK94" s="686"/>
      <c r="KL94" s="657"/>
      <c r="KM94" s="657"/>
      <c r="KN94" s="657"/>
      <c r="KO94" s="657"/>
      <c r="KP94" s="657"/>
      <c r="KQ94" s="657"/>
      <c r="KR94" s="657"/>
      <c r="KS94" s="657"/>
      <c r="KT94" s="657"/>
      <c r="KU94" s="657"/>
      <c r="KV94" s="657"/>
      <c r="KW94" s="687"/>
      <c r="KX94" s="687"/>
      <c r="KY94" s="687"/>
      <c r="KZ94" s="687"/>
      <c r="LA94" s="688"/>
      <c r="LB94" s="233"/>
      <c r="LC94" s="234"/>
      <c r="LD94" s="234"/>
      <c r="LE94" s="234"/>
      <c r="LF94" s="234"/>
      <c r="LG94" s="234"/>
      <c r="LH94" s="234"/>
      <c r="LI94" s="234"/>
      <c r="LJ94" s="234"/>
      <c r="LK94" s="234"/>
      <c r="LL94" s="234"/>
      <c r="LM94" s="234"/>
      <c r="LN94" s="234"/>
      <c r="LO94" s="234"/>
      <c r="LP94" s="235"/>
      <c r="LQ94" s="239"/>
      <c r="LR94" s="240"/>
      <c r="LS94" s="240"/>
      <c r="LT94" s="240"/>
      <c r="LU94" s="240"/>
      <c r="LV94" s="240"/>
      <c r="LW94" s="241"/>
      <c r="LX94" s="239"/>
      <c r="LY94" s="240"/>
      <c r="LZ94" s="240"/>
      <c r="MA94" s="240"/>
      <c r="MB94" s="240"/>
      <c r="MC94" s="240"/>
      <c r="MD94" s="241"/>
      <c r="ME94" s="661"/>
      <c r="MF94" s="662"/>
      <c r="MG94" s="662"/>
      <c r="MH94" s="662"/>
      <c r="MI94" s="662"/>
      <c r="MJ94" s="662"/>
      <c r="MK94" s="663"/>
      <c r="ML94" s="239"/>
      <c r="MM94" s="240"/>
      <c r="MN94" s="240"/>
      <c r="MO94" s="240"/>
      <c r="MP94" s="240"/>
      <c r="MQ94" s="240"/>
      <c r="MR94" s="241"/>
      <c r="MS94" s="239"/>
      <c r="MT94" s="240"/>
      <c r="MU94" s="240"/>
      <c r="MV94" s="240"/>
      <c r="MW94" s="240"/>
      <c r="MX94" s="240"/>
      <c r="MY94" s="241"/>
      <c r="MZ94" s="697"/>
      <c r="NA94" s="698"/>
      <c r="NB94" s="698"/>
      <c r="NC94" s="698"/>
      <c r="ND94" s="698"/>
      <c r="NE94" s="698"/>
      <c r="NF94" s="698"/>
      <c r="NG94" s="698"/>
      <c r="NH94" s="698"/>
      <c r="NI94" s="698"/>
      <c r="NJ94" s="698"/>
      <c r="NK94" s="698"/>
      <c r="NL94" s="698"/>
      <c r="NM94" s="698"/>
      <c r="NN94" s="698"/>
      <c r="NO94" s="698"/>
      <c r="NP94" s="698"/>
      <c r="NQ94" s="698"/>
      <c r="NR94" s="698"/>
      <c r="NS94" s="698"/>
      <c r="NT94" s="698"/>
      <c r="NU94" s="698"/>
      <c r="NV94" s="698"/>
      <c r="NW94" s="698"/>
      <c r="NX94" s="698"/>
      <c r="NY94" s="698"/>
      <c r="NZ94" s="698"/>
      <c r="OA94" s="700"/>
      <c r="OB94" s="668"/>
      <c r="OC94" s="590"/>
      <c r="OD94" s="590"/>
      <c r="OE94" s="590"/>
      <c r="OF94" s="590"/>
      <c r="OG94" s="590"/>
      <c r="OH94" s="590"/>
      <c r="OI94" s="590"/>
      <c r="OJ94" s="590"/>
      <c r="OK94" s="807"/>
      <c r="OL94" s="686"/>
      <c r="OM94" s="686"/>
      <c r="ON94" s="686"/>
      <c r="OO94" s="686"/>
      <c r="OP94" s="686"/>
      <c r="OQ94" s="686"/>
      <c r="OR94" s="657"/>
      <c r="OS94" s="657"/>
      <c r="OT94" s="657"/>
      <c r="OU94" s="657"/>
      <c r="OV94" s="657"/>
      <c r="OW94" s="657"/>
      <c r="OX94" s="657"/>
      <c r="OY94" s="657"/>
      <c r="OZ94" s="657"/>
      <c r="PA94" s="657"/>
      <c r="PB94" s="657"/>
      <c r="PC94" s="687"/>
      <c r="PD94" s="687"/>
      <c r="PE94" s="687"/>
      <c r="PF94" s="687"/>
      <c r="PG94" s="688"/>
      <c r="PH94" s="233"/>
      <c r="PI94" s="234"/>
      <c r="PJ94" s="234"/>
      <c r="PK94" s="234"/>
      <c r="PL94" s="234"/>
      <c r="PM94" s="234"/>
      <c r="PN94" s="234"/>
      <c r="PO94" s="234"/>
      <c r="PP94" s="234"/>
      <c r="PQ94" s="234"/>
      <c r="PR94" s="234"/>
      <c r="PS94" s="234"/>
      <c r="PT94" s="234"/>
      <c r="PU94" s="234"/>
      <c r="PV94" s="235"/>
      <c r="PW94" s="239"/>
      <c r="PX94" s="240"/>
      <c r="PY94" s="240"/>
      <c r="PZ94" s="240"/>
      <c r="QA94" s="240"/>
      <c r="QB94" s="240"/>
      <c r="QC94" s="241"/>
      <c r="QD94" s="239"/>
      <c r="QE94" s="240"/>
      <c r="QF94" s="240"/>
      <c r="QG94" s="240"/>
      <c r="QH94" s="240"/>
      <c r="QI94" s="240"/>
      <c r="QJ94" s="241"/>
      <c r="QK94" s="661"/>
      <c r="QL94" s="662"/>
      <c r="QM94" s="662"/>
      <c r="QN94" s="662"/>
      <c r="QO94" s="662"/>
      <c r="QP94" s="662"/>
      <c r="QQ94" s="663"/>
      <c r="QR94" s="239"/>
      <c r="QS94" s="240"/>
      <c r="QT94" s="240"/>
      <c r="QU94" s="240"/>
      <c r="QV94" s="240"/>
      <c r="QW94" s="240"/>
      <c r="QX94" s="241"/>
      <c r="QY94" s="239"/>
      <c r="QZ94" s="240"/>
      <c r="RA94" s="240"/>
      <c r="RB94" s="240"/>
      <c r="RC94" s="240"/>
      <c r="RD94" s="240"/>
      <c r="RE94" s="241"/>
      <c r="RF94" s="697"/>
      <c r="RG94" s="698"/>
      <c r="RH94" s="698"/>
      <c r="RI94" s="698"/>
      <c r="RJ94" s="698"/>
      <c r="RK94" s="698"/>
      <c r="RL94" s="698"/>
      <c r="RM94" s="698"/>
      <c r="RN94" s="698"/>
      <c r="RO94" s="698"/>
      <c r="RP94" s="698"/>
      <c r="RQ94" s="698"/>
      <c r="RR94" s="698"/>
      <c r="RS94" s="698"/>
      <c r="RT94" s="698"/>
      <c r="RU94" s="698"/>
      <c r="RV94" s="698"/>
      <c r="RW94" s="698"/>
      <c r="RX94" s="698"/>
      <c r="RY94" s="698"/>
      <c r="RZ94" s="698"/>
      <c r="SA94" s="698"/>
      <c r="SB94" s="698"/>
      <c r="SC94" s="698"/>
      <c r="SD94" s="698"/>
      <c r="SE94" s="698"/>
      <c r="SF94" s="698"/>
      <c r="SG94" s="700"/>
    </row>
    <row r="95" spans="2:501" ht="12" customHeight="1" x14ac:dyDescent="0.15">
      <c r="B95" s="1301"/>
      <c r="C95" s="1302"/>
      <c r="D95" s="1303"/>
      <c r="E95" s="668"/>
      <c r="F95" s="590"/>
      <c r="G95" s="590"/>
      <c r="H95" s="590"/>
      <c r="I95" s="590"/>
      <c r="J95" s="590"/>
      <c r="K95" s="590"/>
      <c r="L95" s="590"/>
      <c r="M95" s="590"/>
      <c r="N95" s="590"/>
      <c r="O95" s="590"/>
      <c r="P95" s="590"/>
      <c r="Q95" s="590"/>
      <c r="R95" s="590"/>
      <c r="S95" s="590"/>
      <c r="T95" s="590"/>
      <c r="U95" s="590"/>
      <c r="V95" s="590"/>
      <c r="W95" s="590"/>
      <c r="X95" s="590"/>
      <c r="Y95" s="590"/>
      <c r="Z95" s="590"/>
      <c r="AA95" s="590"/>
      <c r="AB95" s="590"/>
      <c r="AC95" s="590"/>
      <c r="AD95" s="590"/>
      <c r="AE95" s="590"/>
      <c r="AF95" s="807"/>
      <c r="AG95" s="707"/>
      <c r="AH95" s="706"/>
      <c r="AI95" s="706"/>
      <c r="AJ95" s="706"/>
      <c r="AK95" s="706"/>
      <c r="AL95" s="706"/>
      <c r="AM95" s="706"/>
      <c r="AN95" s="706"/>
      <c r="AO95" s="706"/>
      <c r="AP95" s="706"/>
      <c r="AQ95" s="706"/>
      <c r="AR95" s="706"/>
      <c r="AS95" s="706"/>
      <c r="AT95" s="706"/>
      <c r="AU95" s="706"/>
      <c r="AV95" s="706"/>
      <c r="AW95" s="706"/>
      <c r="AX95" s="714"/>
      <c r="AY95" s="714"/>
      <c r="AZ95" s="714"/>
      <c r="BA95" s="714"/>
      <c r="BB95" s="715"/>
      <c r="BC95" s="719"/>
      <c r="BD95" s="706"/>
      <c r="BE95" s="706"/>
      <c r="BF95" s="706"/>
      <c r="BG95" s="706"/>
      <c r="BH95" s="706"/>
      <c r="BI95" s="706"/>
      <c r="BJ95" s="706"/>
      <c r="BK95" s="706"/>
      <c r="BL95" s="706"/>
      <c r="BM95" s="706"/>
      <c r="BN95" s="706"/>
      <c r="BO95" s="706"/>
      <c r="BP95" s="706"/>
      <c r="BQ95" s="706"/>
      <c r="BR95" s="706"/>
      <c r="BS95" s="706"/>
      <c r="BT95" s="714"/>
      <c r="BU95" s="714"/>
      <c r="BV95" s="714"/>
      <c r="BW95" s="714"/>
      <c r="BX95" s="715"/>
      <c r="BY95" s="723"/>
      <c r="BZ95" s="722"/>
      <c r="CA95" s="722"/>
      <c r="CB95" s="722"/>
      <c r="CC95" s="722"/>
      <c r="CD95" s="722"/>
      <c r="CE95" s="722"/>
      <c r="CF95" s="722"/>
      <c r="CG95" s="722"/>
      <c r="CH95" s="722"/>
      <c r="CI95" s="722"/>
      <c r="CJ95" s="722"/>
      <c r="CK95" s="722"/>
      <c r="CL95" s="722"/>
      <c r="CM95" s="722"/>
      <c r="CN95" s="722"/>
      <c r="CO95" s="722"/>
      <c r="CP95" s="714"/>
      <c r="CQ95" s="714"/>
      <c r="CR95" s="714"/>
      <c r="CS95" s="714"/>
      <c r="CT95" s="715"/>
      <c r="CU95" s="259" t="s">
        <v>39</v>
      </c>
      <c r="CV95" s="260"/>
      <c r="CW95" s="260"/>
      <c r="CX95" s="260"/>
      <c r="CY95" s="260"/>
      <c r="CZ95" s="260"/>
      <c r="DA95" s="657"/>
      <c r="DB95" s="657"/>
      <c r="DC95" s="657"/>
      <c r="DD95" s="657"/>
      <c r="DE95" s="657"/>
      <c r="DF95" s="657"/>
      <c r="DG95" s="657"/>
      <c r="DH95" s="657"/>
      <c r="DI95" s="657"/>
      <c r="DJ95" s="657"/>
      <c r="DK95" s="657"/>
      <c r="DL95" s="263" t="s">
        <v>45</v>
      </c>
      <c r="DM95" s="263"/>
      <c r="DN95" s="263"/>
      <c r="DO95" s="263"/>
      <c r="DP95" s="264"/>
      <c r="DQ95" s="265"/>
      <c r="DR95" s="266"/>
      <c r="DS95" s="266"/>
      <c r="DT95" s="266"/>
      <c r="DU95" s="266"/>
      <c r="DV95" s="266"/>
      <c r="DW95" s="266"/>
      <c r="DX95" s="266"/>
      <c r="DY95" s="266"/>
      <c r="DZ95" s="266"/>
      <c r="EA95" s="266"/>
      <c r="EB95" s="266"/>
      <c r="EC95" s="266"/>
      <c r="ED95" s="266"/>
      <c r="EE95" s="267"/>
      <c r="EF95" s="268"/>
      <c r="EG95" s="269"/>
      <c r="EH95" s="269"/>
      <c r="EI95" s="269"/>
      <c r="EJ95" s="269"/>
      <c r="EK95" s="269"/>
      <c r="EL95" s="270"/>
      <c r="EM95" s="268"/>
      <c r="EN95" s="269"/>
      <c r="EO95" s="269"/>
      <c r="EP95" s="269"/>
      <c r="EQ95" s="269"/>
      <c r="ER95" s="269"/>
      <c r="ES95" s="270"/>
      <c r="ET95" s="661"/>
      <c r="EU95" s="662"/>
      <c r="EV95" s="662"/>
      <c r="EW95" s="662"/>
      <c r="EX95" s="662"/>
      <c r="EY95" s="662"/>
      <c r="EZ95" s="663"/>
      <c r="FA95" s="268"/>
      <c r="FB95" s="269"/>
      <c r="FC95" s="269"/>
      <c r="FD95" s="269"/>
      <c r="FE95" s="269"/>
      <c r="FF95" s="269"/>
      <c r="FG95" s="270"/>
      <c r="FH95" s="268"/>
      <c r="FI95" s="269"/>
      <c r="FJ95" s="269"/>
      <c r="FK95" s="269"/>
      <c r="FL95" s="269"/>
      <c r="FM95" s="269"/>
      <c r="FN95" s="270"/>
      <c r="FO95" s="700"/>
      <c r="FP95" s="668"/>
      <c r="FQ95" s="590"/>
      <c r="FR95" s="590"/>
      <c r="FS95" s="590"/>
      <c r="FT95" s="590"/>
      <c r="FU95" s="590"/>
      <c r="FV95" s="590"/>
      <c r="FW95" s="590"/>
      <c r="FX95" s="590"/>
      <c r="FY95" s="807"/>
      <c r="FZ95" s="689" t="s">
        <v>81</v>
      </c>
      <c r="GA95" s="655"/>
      <c r="GB95" s="655"/>
      <c r="GC95" s="655"/>
      <c r="GD95" s="655"/>
      <c r="GE95" s="655"/>
      <c r="GF95" s="657"/>
      <c r="GG95" s="657"/>
      <c r="GH95" s="657"/>
      <c r="GI95" s="657"/>
      <c r="GJ95" s="657"/>
      <c r="GK95" s="657"/>
      <c r="GL95" s="657"/>
      <c r="GM95" s="657"/>
      <c r="GN95" s="657"/>
      <c r="GO95" s="657"/>
      <c r="GP95" s="657"/>
      <c r="GQ95" s="659" t="s">
        <v>45</v>
      </c>
      <c r="GR95" s="659"/>
      <c r="GS95" s="659"/>
      <c r="GT95" s="659"/>
      <c r="GU95" s="660"/>
      <c r="GV95" s="265"/>
      <c r="GW95" s="266"/>
      <c r="GX95" s="266"/>
      <c r="GY95" s="266"/>
      <c r="GZ95" s="266"/>
      <c r="HA95" s="266"/>
      <c r="HB95" s="266"/>
      <c r="HC95" s="266"/>
      <c r="HD95" s="266"/>
      <c r="HE95" s="266"/>
      <c r="HF95" s="266"/>
      <c r="HG95" s="266"/>
      <c r="HH95" s="266"/>
      <c r="HI95" s="266"/>
      <c r="HJ95" s="267"/>
      <c r="HK95" s="268"/>
      <c r="HL95" s="269"/>
      <c r="HM95" s="269"/>
      <c r="HN95" s="269"/>
      <c r="HO95" s="269"/>
      <c r="HP95" s="269"/>
      <c r="HQ95" s="270"/>
      <c r="HR95" s="268"/>
      <c r="HS95" s="269"/>
      <c r="HT95" s="269"/>
      <c r="HU95" s="269"/>
      <c r="HV95" s="269"/>
      <c r="HW95" s="269"/>
      <c r="HX95" s="270"/>
      <c r="HY95" s="661"/>
      <c r="HZ95" s="662"/>
      <c r="IA95" s="662"/>
      <c r="IB95" s="662"/>
      <c r="IC95" s="662"/>
      <c r="ID95" s="662"/>
      <c r="IE95" s="663"/>
      <c r="IF95" s="268"/>
      <c r="IG95" s="269"/>
      <c r="IH95" s="269"/>
      <c r="II95" s="269"/>
      <c r="IJ95" s="269"/>
      <c r="IK95" s="269"/>
      <c r="IL95" s="270"/>
      <c r="IM95" s="268"/>
      <c r="IN95" s="269"/>
      <c r="IO95" s="269"/>
      <c r="IP95" s="269"/>
      <c r="IQ95" s="269"/>
      <c r="IR95" s="269"/>
      <c r="IS95" s="270"/>
      <c r="IT95" s="697"/>
      <c r="IU95" s="698"/>
      <c r="IV95" s="698"/>
      <c r="IW95" s="698"/>
      <c r="IX95" s="698"/>
      <c r="IY95" s="698"/>
      <c r="IZ95" s="698"/>
      <c r="JA95" s="698"/>
      <c r="JB95" s="698"/>
      <c r="JC95" s="698"/>
      <c r="JD95" s="698"/>
      <c r="JE95" s="698"/>
      <c r="JF95" s="698"/>
      <c r="JG95" s="698"/>
      <c r="JH95" s="698"/>
      <c r="JI95" s="698"/>
      <c r="JJ95" s="698"/>
      <c r="JK95" s="698"/>
      <c r="JL95" s="698"/>
      <c r="JM95" s="698"/>
      <c r="JN95" s="698"/>
      <c r="JO95" s="698"/>
      <c r="JP95" s="698"/>
      <c r="JQ95" s="698"/>
      <c r="JR95" s="698"/>
      <c r="JS95" s="698"/>
      <c r="JT95" s="698"/>
      <c r="JU95" s="700"/>
      <c r="JV95" s="668"/>
      <c r="JW95" s="590"/>
      <c r="JX95" s="590"/>
      <c r="JY95" s="590"/>
      <c r="JZ95" s="590"/>
      <c r="KA95" s="590"/>
      <c r="KB95" s="590"/>
      <c r="KC95" s="590"/>
      <c r="KD95" s="590"/>
      <c r="KE95" s="807"/>
      <c r="KF95" s="654" t="s">
        <v>128</v>
      </c>
      <c r="KG95" s="655"/>
      <c r="KH95" s="655"/>
      <c r="KI95" s="655"/>
      <c r="KJ95" s="655"/>
      <c r="KK95" s="655"/>
      <c r="KL95" s="657"/>
      <c r="KM95" s="657"/>
      <c r="KN95" s="657"/>
      <c r="KO95" s="657"/>
      <c r="KP95" s="657"/>
      <c r="KQ95" s="657"/>
      <c r="KR95" s="657"/>
      <c r="KS95" s="657"/>
      <c r="KT95" s="657"/>
      <c r="KU95" s="657"/>
      <c r="KV95" s="657"/>
      <c r="KW95" s="659" t="s">
        <v>45</v>
      </c>
      <c r="KX95" s="659"/>
      <c r="KY95" s="659"/>
      <c r="KZ95" s="659"/>
      <c r="LA95" s="660"/>
      <c r="LB95" s="265"/>
      <c r="LC95" s="266"/>
      <c r="LD95" s="266"/>
      <c r="LE95" s="266"/>
      <c r="LF95" s="266"/>
      <c r="LG95" s="266"/>
      <c r="LH95" s="266"/>
      <c r="LI95" s="266"/>
      <c r="LJ95" s="266"/>
      <c r="LK95" s="266"/>
      <c r="LL95" s="266"/>
      <c r="LM95" s="266"/>
      <c r="LN95" s="266"/>
      <c r="LO95" s="266"/>
      <c r="LP95" s="267"/>
      <c r="LQ95" s="268"/>
      <c r="LR95" s="269"/>
      <c r="LS95" s="269"/>
      <c r="LT95" s="269"/>
      <c r="LU95" s="269"/>
      <c r="LV95" s="269"/>
      <c r="LW95" s="270"/>
      <c r="LX95" s="268"/>
      <c r="LY95" s="269"/>
      <c r="LZ95" s="269"/>
      <c r="MA95" s="269"/>
      <c r="MB95" s="269"/>
      <c r="MC95" s="269"/>
      <c r="MD95" s="270"/>
      <c r="ME95" s="661"/>
      <c r="MF95" s="662"/>
      <c r="MG95" s="662"/>
      <c r="MH95" s="662"/>
      <c r="MI95" s="662"/>
      <c r="MJ95" s="662"/>
      <c r="MK95" s="663"/>
      <c r="ML95" s="268"/>
      <c r="MM95" s="269"/>
      <c r="MN95" s="269"/>
      <c r="MO95" s="269"/>
      <c r="MP95" s="269"/>
      <c r="MQ95" s="269"/>
      <c r="MR95" s="270"/>
      <c r="MS95" s="268"/>
      <c r="MT95" s="269"/>
      <c r="MU95" s="269"/>
      <c r="MV95" s="269"/>
      <c r="MW95" s="269"/>
      <c r="MX95" s="269"/>
      <c r="MY95" s="270"/>
      <c r="MZ95" s="697"/>
      <c r="NA95" s="698"/>
      <c r="NB95" s="698"/>
      <c r="NC95" s="698"/>
      <c r="ND95" s="698"/>
      <c r="NE95" s="698"/>
      <c r="NF95" s="698"/>
      <c r="NG95" s="698"/>
      <c r="NH95" s="698"/>
      <c r="NI95" s="698"/>
      <c r="NJ95" s="698"/>
      <c r="NK95" s="698"/>
      <c r="NL95" s="698"/>
      <c r="NM95" s="698"/>
      <c r="NN95" s="698"/>
      <c r="NO95" s="698"/>
      <c r="NP95" s="698"/>
      <c r="NQ95" s="698"/>
      <c r="NR95" s="698"/>
      <c r="NS95" s="698"/>
      <c r="NT95" s="698"/>
      <c r="NU95" s="698"/>
      <c r="NV95" s="698"/>
      <c r="NW95" s="698"/>
      <c r="NX95" s="698"/>
      <c r="NY95" s="698"/>
      <c r="NZ95" s="698"/>
      <c r="OA95" s="700"/>
      <c r="OB95" s="668"/>
      <c r="OC95" s="590"/>
      <c r="OD95" s="590"/>
      <c r="OE95" s="590"/>
      <c r="OF95" s="590"/>
      <c r="OG95" s="590"/>
      <c r="OH95" s="590"/>
      <c r="OI95" s="590"/>
      <c r="OJ95" s="590"/>
      <c r="OK95" s="807"/>
      <c r="OL95" s="654" t="s">
        <v>133</v>
      </c>
      <c r="OM95" s="655"/>
      <c r="ON95" s="655"/>
      <c r="OO95" s="655"/>
      <c r="OP95" s="655"/>
      <c r="OQ95" s="655"/>
      <c r="OR95" s="657"/>
      <c r="OS95" s="657"/>
      <c r="OT95" s="657"/>
      <c r="OU95" s="657"/>
      <c r="OV95" s="657"/>
      <c r="OW95" s="657"/>
      <c r="OX95" s="657"/>
      <c r="OY95" s="657"/>
      <c r="OZ95" s="657"/>
      <c r="PA95" s="657"/>
      <c r="PB95" s="657"/>
      <c r="PC95" s="659" t="s">
        <v>45</v>
      </c>
      <c r="PD95" s="659"/>
      <c r="PE95" s="659"/>
      <c r="PF95" s="659"/>
      <c r="PG95" s="660"/>
      <c r="PH95" s="265"/>
      <c r="PI95" s="266"/>
      <c r="PJ95" s="266"/>
      <c r="PK95" s="266"/>
      <c r="PL95" s="266"/>
      <c r="PM95" s="266"/>
      <c r="PN95" s="266"/>
      <c r="PO95" s="266"/>
      <c r="PP95" s="266"/>
      <c r="PQ95" s="266"/>
      <c r="PR95" s="266"/>
      <c r="PS95" s="266"/>
      <c r="PT95" s="266"/>
      <c r="PU95" s="266"/>
      <c r="PV95" s="267"/>
      <c r="PW95" s="268"/>
      <c r="PX95" s="269"/>
      <c r="PY95" s="269"/>
      <c r="PZ95" s="269"/>
      <c r="QA95" s="269"/>
      <c r="QB95" s="269"/>
      <c r="QC95" s="270"/>
      <c r="QD95" s="268"/>
      <c r="QE95" s="269"/>
      <c r="QF95" s="269"/>
      <c r="QG95" s="269"/>
      <c r="QH95" s="269"/>
      <c r="QI95" s="269"/>
      <c r="QJ95" s="270"/>
      <c r="QK95" s="661"/>
      <c r="QL95" s="662"/>
      <c r="QM95" s="662"/>
      <c r="QN95" s="662"/>
      <c r="QO95" s="662"/>
      <c r="QP95" s="662"/>
      <c r="QQ95" s="663"/>
      <c r="QR95" s="268"/>
      <c r="QS95" s="269"/>
      <c r="QT95" s="269"/>
      <c r="QU95" s="269"/>
      <c r="QV95" s="269"/>
      <c r="QW95" s="269"/>
      <c r="QX95" s="270"/>
      <c r="QY95" s="268"/>
      <c r="QZ95" s="269"/>
      <c r="RA95" s="269"/>
      <c r="RB95" s="269"/>
      <c r="RC95" s="269"/>
      <c r="RD95" s="269"/>
      <c r="RE95" s="270"/>
      <c r="RF95" s="697"/>
      <c r="RG95" s="698"/>
      <c r="RH95" s="698"/>
      <c r="RI95" s="698"/>
      <c r="RJ95" s="698"/>
      <c r="RK95" s="698"/>
      <c r="RL95" s="698"/>
      <c r="RM95" s="698"/>
      <c r="RN95" s="698"/>
      <c r="RO95" s="698"/>
      <c r="RP95" s="698"/>
      <c r="RQ95" s="698"/>
      <c r="RR95" s="698"/>
      <c r="RS95" s="698"/>
      <c r="RT95" s="698"/>
      <c r="RU95" s="698"/>
      <c r="RV95" s="698"/>
      <c r="RW95" s="698"/>
      <c r="RX95" s="698"/>
      <c r="RY95" s="698"/>
      <c r="RZ95" s="698"/>
      <c r="SA95" s="698"/>
      <c r="SB95" s="698"/>
      <c r="SC95" s="698"/>
      <c r="SD95" s="698"/>
      <c r="SE95" s="698"/>
      <c r="SF95" s="698"/>
      <c r="SG95" s="700"/>
    </row>
    <row r="96" spans="2:501" ht="2.1" customHeight="1" x14ac:dyDescent="0.15">
      <c r="B96" s="1301"/>
      <c r="C96" s="1302"/>
      <c r="D96" s="1303"/>
      <c r="E96" s="808"/>
      <c r="F96" s="809"/>
      <c r="G96" s="809"/>
      <c r="H96" s="809"/>
      <c r="I96" s="809"/>
      <c r="J96" s="809"/>
      <c r="K96" s="809"/>
      <c r="L96" s="809"/>
      <c r="M96" s="809"/>
      <c r="N96" s="809"/>
      <c r="O96" s="809"/>
      <c r="P96" s="809"/>
      <c r="Q96" s="809"/>
      <c r="R96" s="809"/>
      <c r="S96" s="809"/>
      <c r="T96" s="809"/>
      <c r="U96" s="809"/>
      <c r="V96" s="809"/>
      <c r="W96" s="809"/>
      <c r="X96" s="809"/>
      <c r="Y96" s="809"/>
      <c r="Z96" s="809"/>
      <c r="AA96" s="809"/>
      <c r="AB96" s="809"/>
      <c r="AC96" s="809"/>
      <c r="AD96" s="809"/>
      <c r="AE96" s="809"/>
      <c r="AF96" s="810"/>
      <c r="AG96" s="708"/>
      <c r="AH96" s="709"/>
      <c r="AI96" s="709"/>
      <c r="AJ96" s="709"/>
      <c r="AK96" s="709"/>
      <c r="AL96" s="709"/>
      <c r="AM96" s="709"/>
      <c r="AN96" s="709"/>
      <c r="AO96" s="709"/>
      <c r="AP96" s="709"/>
      <c r="AQ96" s="709"/>
      <c r="AR96" s="709"/>
      <c r="AS96" s="709"/>
      <c r="AT96" s="709"/>
      <c r="AU96" s="709"/>
      <c r="AV96" s="709"/>
      <c r="AW96" s="709"/>
      <c r="AX96" s="716"/>
      <c r="AY96" s="716"/>
      <c r="AZ96" s="716"/>
      <c r="BA96" s="716"/>
      <c r="BB96" s="717"/>
      <c r="BC96" s="720"/>
      <c r="BD96" s="709"/>
      <c r="BE96" s="709"/>
      <c r="BF96" s="709"/>
      <c r="BG96" s="709"/>
      <c r="BH96" s="709"/>
      <c r="BI96" s="709"/>
      <c r="BJ96" s="709"/>
      <c r="BK96" s="709"/>
      <c r="BL96" s="709"/>
      <c r="BM96" s="709"/>
      <c r="BN96" s="709"/>
      <c r="BO96" s="709"/>
      <c r="BP96" s="709"/>
      <c r="BQ96" s="709"/>
      <c r="BR96" s="709"/>
      <c r="BS96" s="709"/>
      <c r="BT96" s="716"/>
      <c r="BU96" s="716"/>
      <c r="BV96" s="716"/>
      <c r="BW96" s="716"/>
      <c r="BX96" s="717"/>
      <c r="BY96" s="724"/>
      <c r="BZ96" s="725"/>
      <c r="CA96" s="725"/>
      <c r="CB96" s="725"/>
      <c r="CC96" s="725"/>
      <c r="CD96" s="725"/>
      <c r="CE96" s="725"/>
      <c r="CF96" s="725"/>
      <c r="CG96" s="725"/>
      <c r="CH96" s="725"/>
      <c r="CI96" s="725"/>
      <c r="CJ96" s="725"/>
      <c r="CK96" s="725"/>
      <c r="CL96" s="725"/>
      <c r="CM96" s="725"/>
      <c r="CN96" s="725"/>
      <c r="CO96" s="725"/>
      <c r="CP96" s="716"/>
      <c r="CQ96" s="716"/>
      <c r="CR96" s="716"/>
      <c r="CS96" s="716"/>
      <c r="CT96" s="717"/>
      <c r="CU96" s="271"/>
      <c r="CV96" s="272"/>
      <c r="CW96" s="272"/>
      <c r="CX96" s="272"/>
      <c r="CY96" s="272"/>
      <c r="CZ96" s="272"/>
      <c r="DA96" s="658"/>
      <c r="DB96" s="658"/>
      <c r="DC96" s="658"/>
      <c r="DD96" s="658"/>
      <c r="DE96" s="658"/>
      <c r="DF96" s="658"/>
      <c r="DG96" s="658"/>
      <c r="DH96" s="658"/>
      <c r="DI96" s="658"/>
      <c r="DJ96" s="658"/>
      <c r="DK96" s="658"/>
      <c r="DL96" s="274"/>
      <c r="DM96" s="274"/>
      <c r="DN96" s="274"/>
      <c r="DO96" s="274"/>
      <c r="DP96" s="275"/>
      <c r="DQ96" s="276"/>
      <c r="DR96" s="277"/>
      <c r="DS96" s="277"/>
      <c r="DT96" s="277"/>
      <c r="DU96" s="277"/>
      <c r="DV96" s="277"/>
      <c r="DW96" s="277"/>
      <c r="DX96" s="277"/>
      <c r="DY96" s="277"/>
      <c r="DZ96" s="277"/>
      <c r="EA96" s="277"/>
      <c r="EB96" s="277"/>
      <c r="EC96" s="277"/>
      <c r="ED96" s="277"/>
      <c r="EE96" s="278"/>
      <c r="EF96" s="279"/>
      <c r="EG96" s="280"/>
      <c r="EH96" s="280"/>
      <c r="EI96" s="280"/>
      <c r="EJ96" s="280"/>
      <c r="EK96" s="280"/>
      <c r="EL96" s="281"/>
      <c r="EM96" s="279"/>
      <c r="EN96" s="280"/>
      <c r="EO96" s="280"/>
      <c r="EP96" s="280"/>
      <c r="EQ96" s="280"/>
      <c r="ER96" s="280"/>
      <c r="ES96" s="281"/>
      <c r="ET96" s="664"/>
      <c r="EU96" s="665"/>
      <c r="EV96" s="665"/>
      <c r="EW96" s="665"/>
      <c r="EX96" s="665"/>
      <c r="EY96" s="665"/>
      <c r="EZ96" s="666"/>
      <c r="FA96" s="279"/>
      <c r="FB96" s="280"/>
      <c r="FC96" s="280"/>
      <c r="FD96" s="280"/>
      <c r="FE96" s="280"/>
      <c r="FF96" s="280"/>
      <c r="FG96" s="281"/>
      <c r="FH96" s="279"/>
      <c r="FI96" s="280"/>
      <c r="FJ96" s="280"/>
      <c r="FK96" s="280"/>
      <c r="FL96" s="280"/>
      <c r="FM96" s="280"/>
      <c r="FN96" s="281"/>
      <c r="FO96" s="700"/>
      <c r="FP96" s="808"/>
      <c r="FQ96" s="809"/>
      <c r="FR96" s="809"/>
      <c r="FS96" s="809"/>
      <c r="FT96" s="809"/>
      <c r="FU96" s="809"/>
      <c r="FV96" s="809"/>
      <c r="FW96" s="809"/>
      <c r="FX96" s="809"/>
      <c r="FY96" s="810"/>
      <c r="FZ96" s="690"/>
      <c r="GA96" s="656"/>
      <c r="GB96" s="656"/>
      <c r="GC96" s="656"/>
      <c r="GD96" s="656"/>
      <c r="GE96" s="656"/>
      <c r="GF96" s="658"/>
      <c r="GG96" s="658"/>
      <c r="GH96" s="658"/>
      <c r="GI96" s="658"/>
      <c r="GJ96" s="658"/>
      <c r="GK96" s="658"/>
      <c r="GL96" s="658"/>
      <c r="GM96" s="658"/>
      <c r="GN96" s="658"/>
      <c r="GO96" s="658"/>
      <c r="GP96" s="658"/>
      <c r="GQ96" s="614"/>
      <c r="GR96" s="614"/>
      <c r="GS96" s="614"/>
      <c r="GT96" s="614"/>
      <c r="GU96" s="615"/>
      <c r="GV96" s="276"/>
      <c r="GW96" s="277"/>
      <c r="GX96" s="277"/>
      <c r="GY96" s="277"/>
      <c r="GZ96" s="277"/>
      <c r="HA96" s="277"/>
      <c r="HB96" s="277"/>
      <c r="HC96" s="277"/>
      <c r="HD96" s="277"/>
      <c r="HE96" s="277"/>
      <c r="HF96" s="277"/>
      <c r="HG96" s="277"/>
      <c r="HH96" s="277"/>
      <c r="HI96" s="277"/>
      <c r="HJ96" s="278"/>
      <c r="HK96" s="279"/>
      <c r="HL96" s="280"/>
      <c r="HM96" s="280"/>
      <c r="HN96" s="280"/>
      <c r="HO96" s="280"/>
      <c r="HP96" s="280"/>
      <c r="HQ96" s="281"/>
      <c r="HR96" s="279"/>
      <c r="HS96" s="280"/>
      <c r="HT96" s="280"/>
      <c r="HU96" s="280"/>
      <c r="HV96" s="280"/>
      <c r="HW96" s="280"/>
      <c r="HX96" s="281"/>
      <c r="HY96" s="664"/>
      <c r="HZ96" s="665"/>
      <c r="IA96" s="665"/>
      <c r="IB96" s="665"/>
      <c r="IC96" s="665"/>
      <c r="ID96" s="665"/>
      <c r="IE96" s="666"/>
      <c r="IF96" s="279"/>
      <c r="IG96" s="280"/>
      <c r="IH96" s="280"/>
      <c r="II96" s="280"/>
      <c r="IJ96" s="280"/>
      <c r="IK96" s="280"/>
      <c r="IL96" s="281"/>
      <c r="IM96" s="279"/>
      <c r="IN96" s="280"/>
      <c r="IO96" s="280"/>
      <c r="IP96" s="280"/>
      <c r="IQ96" s="280"/>
      <c r="IR96" s="280"/>
      <c r="IS96" s="281"/>
      <c r="IT96" s="697"/>
      <c r="IU96" s="698"/>
      <c r="IV96" s="698"/>
      <c r="IW96" s="698"/>
      <c r="IX96" s="698"/>
      <c r="IY96" s="698"/>
      <c r="IZ96" s="698"/>
      <c r="JA96" s="698"/>
      <c r="JB96" s="698"/>
      <c r="JC96" s="698"/>
      <c r="JD96" s="698"/>
      <c r="JE96" s="698"/>
      <c r="JF96" s="698"/>
      <c r="JG96" s="698"/>
      <c r="JH96" s="698"/>
      <c r="JI96" s="698"/>
      <c r="JJ96" s="698"/>
      <c r="JK96" s="698"/>
      <c r="JL96" s="698"/>
      <c r="JM96" s="698"/>
      <c r="JN96" s="698"/>
      <c r="JO96" s="698"/>
      <c r="JP96" s="698"/>
      <c r="JQ96" s="698"/>
      <c r="JR96" s="698"/>
      <c r="JS96" s="698"/>
      <c r="JT96" s="698"/>
      <c r="JU96" s="700"/>
      <c r="JV96" s="808"/>
      <c r="JW96" s="809"/>
      <c r="JX96" s="809"/>
      <c r="JY96" s="809"/>
      <c r="JZ96" s="809"/>
      <c r="KA96" s="809"/>
      <c r="KB96" s="809"/>
      <c r="KC96" s="809"/>
      <c r="KD96" s="809"/>
      <c r="KE96" s="810"/>
      <c r="KF96" s="656"/>
      <c r="KG96" s="656"/>
      <c r="KH96" s="656"/>
      <c r="KI96" s="656"/>
      <c r="KJ96" s="656"/>
      <c r="KK96" s="656"/>
      <c r="KL96" s="658"/>
      <c r="KM96" s="658"/>
      <c r="KN96" s="658"/>
      <c r="KO96" s="658"/>
      <c r="KP96" s="658"/>
      <c r="KQ96" s="658"/>
      <c r="KR96" s="658"/>
      <c r="KS96" s="658"/>
      <c r="KT96" s="658"/>
      <c r="KU96" s="658"/>
      <c r="KV96" s="658"/>
      <c r="KW96" s="614"/>
      <c r="KX96" s="614"/>
      <c r="KY96" s="614"/>
      <c r="KZ96" s="614"/>
      <c r="LA96" s="615"/>
      <c r="LB96" s="276"/>
      <c r="LC96" s="277"/>
      <c r="LD96" s="277"/>
      <c r="LE96" s="277"/>
      <c r="LF96" s="277"/>
      <c r="LG96" s="277"/>
      <c r="LH96" s="277"/>
      <c r="LI96" s="277"/>
      <c r="LJ96" s="277"/>
      <c r="LK96" s="277"/>
      <c r="LL96" s="277"/>
      <c r="LM96" s="277"/>
      <c r="LN96" s="277"/>
      <c r="LO96" s="277"/>
      <c r="LP96" s="278"/>
      <c r="LQ96" s="279"/>
      <c r="LR96" s="280"/>
      <c r="LS96" s="280"/>
      <c r="LT96" s="280"/>
      <c r="LU96" s="280"/>
      <c r="LV96" s="280"/>
      <c r="LW96" s="281"/>
      <c r="LX96" s="279"/>
      <c r="LY96" s="280"/>
      <c r="LZ96" s="280"/>
      <c r="MA96" s="280"/>
      <c r="MB96" s="280"/>
      <c r="MC96" s="280"/>
      <c r="MD96" s="281"/>
      <c r="ME96" s="664"/>
      <c r="MF96" s="665"/>
      <c r="MG96" s="665"/>
      <c r="MH96" s="665"/>
      <c r="MI96" s="665"/>
      <c r="MJ96" s="665"/>
      <c r="MK96" s="666"/>
      <c r="ML96" s="279"/>
      <c r="MM96" s="280"/>
      <c r="MN96" s="280"/>
      <c r="MO96" s="280"/>
      <c r="MP96" s="280"/>
      <c r="MQ96" s="280"/>
      <c r="MR96" s="281"/>
      <c r="MS96" s="279"/>
      <c r="MT96" s="280"/>
      <c r="MU96" s="280"/>
      <c r="MV96" s="280"/>
      <c r="MW96" s="280"/>
      <c r="MX96" s="280"/>
      <c r="MY96" s="281"/>
      <c r="MZ96" s="697"/>
      <c r="NA96" s="698"/>
      <c r="NB96" s="698"/>
      <c r="NC96" s="698"/>
      <c r="ND96" s="698"/>
      <c r="NE96" s="698"/>
      <c r="NF96" s="698"/>
      <c r="NG96" s="698"/>
      <c r="NH96" s="698"/>
      <c r="NI96" s="698"/>
      <c r="NJ96" s="698"/>
      <c r="NK96" s="698"/>
      <c r="NL96" s="698"/>
      <c r="NM96" s="698"/>
      <c r="NN96" s="698"/>
      <c r="NO96" s="698"/>
      <c r="NP96" s="698"/>
      <c r="NQ96" s="698"/>
      <c r="NR96" s="698"/>
      <c r="NS96" s="698"/>
      <c r="NT96" s="698"/>
      <c r="NU96" s="698"/>
      <c r="NV96" s="698"/>
      <c r="NW96" s="698"/>
      <c r="NX96" s="698"/>
      <c r="NY96" s="698"/>
      <c r="NZ96" s="698"/>
      <c r="OA96" s="700"/>
      <c r="OB96" s="808"/>
      <c r="OC96" s="809"/>
      <c r="OD96" s="809"/>
      <c r="OE96" s="809"/>
      <c r="OF96" s="809"/>
      <c r="OG96" s="809"/>
      <c r="OH96" s="809"/>
      <c r="OI96" s="809"/>
      <c r="OJ96" s="809"/>
      <c r="OK96" s="810"/>
      <c r="OL96" s="656"/>
      <c r="OM96" s="656"/>
      <c r="ON96" s="656"/>
      <c r="OO96" s="656"/>
      <c r="OP96" s="656"/>
      <c r="OQ96" s="656"/>
      <c r="OR96" s="658"/>
      <c r="OS96" s="658"/>
      <c r="OT96" s="658"/>
      <c r="OU96" s="658"/>
      <c r="OV96" s="658"/>
      <c r="OW96" s="658"/>
      <c r="OX96" s="658"/>
      <c r="OY96" s="658"/>
      <c r="OZ96" s="658"/>
      <c r="PA96" s="658"/>
      <c r="PB96" s="658"/>
      <c r="PC96" s="614"/>
      <c r="PD96" s="614"/>
      <c r="PE96" s="614"/>
      <c r="PF96" s="614"/>
      <c r="PG96" s="615"/>
      <c r="PH96" s="276"/>
      <c r="PI96" s="277"/>
      <c r="PJ96" s="277"/>
      <c r="PK96" s="277"/>
      <c r="PL96" s="277"/>
      <c r="PM96" s="277"/>
      <c r="PN96" s="277"/>
      <c r="PO96" s="277"/>
      <c r="PP96" s="277"/>
      <c r="PQ96" s="277"/>
      <c r="PR96" s="277"/>
      <c r="PS96" s="277"/>
      <c r="PT96" s="277"/>
      <c r="PU96" s="277"/>
      <c r="PV96" s="278"/>
      <c r="PW96" s="279"/>
      <c r="PX96" s="280"/>
      <c r="PY96" s="280"/>
      <c r="PZ96" s="280"/>
      <c r="QA96" s="280"/>
      <c r="QB96" s="280"/>
      <c r="QC96" s="281"/>
      <c r="QD96" s="279"/>
      <c r="QE96" s="280"/>
      <c r="QF96" s="280"/>
      <c r="QG96" s="280"/>
      <c r="QH96" s="280"/>
      <c r="QI96" s="280"/>
      <c r="QJ96" s="281"/>
      <c r="QK96" s="664"/>
      <c r="QL96" s="665"/>
      <c r="QM96" s="665"/>
      <c r="QN96" s="665"/>
      <c r="QO96" s="665"/>
      <c r="QP96" s="665"/>
      <c r="QQ96" s="666"/>
      <c r="QR96" s="279"/>
      <c r="QS96" s="280"/>
      <c r="QT96" s="280"/>
      <c r="QU96" s="280"/>
      <c r="QV96" s="280"/>
      <c r="QW96" s="280"/>
      <c r="QX96" s="281"/>
      <c r="QY96" s="279"/>
      <c r="QZ96" s="280"/>
      <c r="RA96" s="280"/>
      <c r="RB96" s="280"/>
      <c r="RC96" s="280"/>
      <c r="RD96" s="280"/>
      <c r="RE96" s="281"/>
      <c r="RF96" s="697"/>
      <c r="RG96" s="698"/>
      <c r="RH96" s="698"/>
      <c r="RI96" s="698"/>
      <c r="RJ96" s="698"/>
      <c r="RK96" s="698"/>
      <c r="RL96" s="698"/>
      <c r="RM96" s="698"/>
      <c r="RN96" s="698"/>
      <c r="RO96" s="698"/>
      <c r="RP96" s="698"/>
      <c r="RQ96" s="698"/>
      <c r="RR96" s="698"/>
      <c r="RS96" s="698"/>
      <c r="RT96" s="698"/>
      <c r="RU96" s="698"/>
      <c r="RV96" s="698"/>
      <c r="RW96" s="698"/>
      <c r="RX96" s="698"/>
      <c r="RY96" s="698"/>
      <c r="RZ96" s="698"/>
      <c r="SA96" s="698"/>
      <c r="SB96" s="698"/>
      <c r="SC96" s="698"/>
      <c r="SD96" s="698"/>
      <c r="SE96" s="698"/>
      <c r="SF96" s="698"/>
      <c r="SG96" s="700"/>
    </row>
    <row r="97" spans="2:501" ht="12" customHeight="1" x14ac:dyDescent="0.15">
      <c r="B97" s="1301"/>
      <c r="C97" s="1302"/>
      <c r="D97" s="1303"/>
      <c r="E97" s="211" t="s">
        <v>41</v>
      </c>
      <c r="F97" s="212"/>
      <c r="G97" s="212"/>
      <c r="H97" s="212"/>
      <c r="I97" s="21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3"/>
      <c r="AG97" s="703">
        <f>BC97+BY97</f>
        <v>0</v>
      </c>
      <c r="AH97" s="704"/>
      <c r="AI97" s="704"/>
      <c r="AJ97" s="704"/>
      <c r="AK97" s="704"/>
      <c r="AL97" s="704"/>
      <c r="AM97" s="704"/>
      <c r="AN97" s="704"/>
      <c r="AO97" s="704"/>
      <c r="AP97" s="704"/>
      <c r="AQ97" s="704"/>
      <c r="AR97" s="704"/>
      <c r="AS97" s="704"/>
      <c r="AT97" s="704"/>
      <c r="AU97" s="704"/>
      <c r="AV97" s="704"/>
      <c r="AW97" s="704"/>
      <c r="AX97" s="710" t="s">
        <v>45</v>
      </c>
      <c r="AY97" s="711"/>
      <c r="AZ97" s="711"/>
      <c r="BA97" s="711"/>
      <c r="BB97" s="712"/>
      <c r="BC97" s="718">
        <f>SUM(DA97:DK102,GF97:GP102,KL97:KV102,OR97:PB102)</f>
        <v>0</v>
      </c>
      <c r="BD97" s="706"/>
      <c r="BE97" s="706"/>
      <c r="BF97" s="706"/>
      <c r="BG97" s="706"/>
      <c r="BH97" s="706"/>
      <c r="BI97" s="706"/>
      <c r="BJ97" s="706"/>
      <c r="BK97" s="706"/>
      <c r="BL97" s="706"/>
      <c r="BM97" s="706"/>
      <c r="BN97" s="706"/>
      <c r="BO97" s="706"/>
      <c r="BP97" s="706"/>
      <c r="BQ97" s="706"/>
      <c r="BR97" s="706"/>
      <c r="BS97" s="706"/>
      <c r="BT97" s="710" t="s">
        <v>45</v>
      </c>
      <c r="BU97" s="711"/>
      <c r="BV97" s="711"/>
      <c r="BW97" s="711"/>
      <c r="BX97" s="712"/>
      <c r="BY97" s="721"/>
      <c r="BZ97" s="722"/>
      <c r="CA97" s="722"/>
      <c r="CB97" s="722"/>
      <c r="CC97" s="722"/>
      <c r="CD97" s="722"/>
      <c r="CE97" s="722"/>
      <c r="CF97" s="722"/>
      <c r="CG97" s="722"/>
      <c r="CH97" s="722"/>
      <c r="CI97" s="722"/>
      <c r="CJ97" s="722"/>
      <c r="CK97" s="722"/>
      <c r="CL97" s="722"/>
      <c r="CM97" s="722"/>
      <c r="CN97" s="722"/>
      <c r="CO97" s="722"/>
      <c r="CP97" s="710" t="s">
        <v>45</v>
      </c>
      <c r="CQ97" s="711"/>
      <c r="CR97" s="711"/>
      <c r="CS97" s="711"/>
      <c r="CT97" s="712"/>
      <c r="CU97" s="220" t="s">
        <v>37</v>
      </c>
      <c r="CV97" s="221"/>
      <c r="CW97" s="221"/>
      <c r="CX97" s="221"/>
      <c r="CY97" s="221"/>
      <c r="CZ97" s="221"/>
      <c r="DA97" s="693"/>
      <c r="DB97" s="693"/>
      <c r="DC97" s="693"/>
      <c r="DD97" s="693"/>
      <c r="DE97" s="693"/>
      <c r="DF97" s="693"/>
      <c r="DG97" s="693"/>
      <c r="DH97" s="693"/>
      <c r="DI97" s="693"/>
      <c r="DJ97" s="693"/>
      <c r="DK97" s="693"/>
      <c r="DL97" s="226" t="s">
        <v>45</v>
      </c>
      <c r="DM97" s="226"/>
      <c r="DN97" s="226"/>
      <c r="DO97" s="226"/>
      <c r="DP97" s="227"/>
      <c r="DQ97" s="230"/>
      <c r="DR97" s="231"/>
      <c r="DS97" s="231"/>
      <c r="DT97" s="231"/>
      <c r="DU97" s="231"/>
      <c r="DV97" s="231"/>
      <c r="DW97" s="231"/>
      <c r="DX97" s="231"/>
      <c r="DY97" s="231"/>
      <c r="DZ97" s="231"/>
      <c r="EA97" s="231"/>
      <c r="EB97" s="231"/>
      <c r="EC97" s="231"/>
      <c r="ED97" s="231"/>
      <c r="EE97" s="232"/>
      <c r="EF97" s="236"/>
      <c r="EG97" s="242"/>
      <c r="EH97" s="242"/>
      <c r="EI97" s="242"/>
      <c r="EJ97" s="242"/>
      <c r="EK97" s="242"/>
      <c r="EL97" s="243"/>
      <c r="EM97" s="694"/>
      <c r="EN97" s="695"/>
      <c r="EO97" s="695"/>
      <c r="EP97" s="695"/>
      <c r="EQ97" s="695"/>
      <c r="ER97" s="695"/>
      <c r="ES97" s="696"/>
      <c r="ET97" s="236"/>
      <c r="EU97" s="242"/>
      <c r="EV97" s="242"/>
      <c r="EW97" s="242"/>
      <c r="EX97" s="242"/>
      <c r="EY97" s="242"/>
      <c r="EZ97" s="243"/>
      <c r="FA97" s="694"/>
      <c r="FB97" s="695"/>
      <c r="FC97" s="695"/>
      <c r="FD97" s="695"/>
      <c r="FE97" s="695"/>
      <c r="FF97" s="695"/>
      <c r="FG97" s="696"/>
      <c r="FH97" s="236"/>
      <c r="FI97" s="242"/>
      <c r="FJ97" s="242"/>
      <c r="FK97" s="242"/>
      <c r="FL97" s="242"/>
      <c r="FM97" s="242"/>
      <c r="FN97" s="243"/>
      <c r="FO97" s="699" t="str">
        <f>IF(AND(DA97&gt;0,DA99&gt;0,DA101&gt;0),"⇒⇒⇒⇒
４箇所以上の場合","")</f>
        <v/>
      </c>
      <c r="FP97" s="323" t="s">
        <v>116</v>
      </c>
      <c r="FQ97" s="592"/>
      <c r="FR97" s="592"/>
      <c r="FS97" s="592"/>
      <c r="FT97" s="592"/>
      <c r="FU97" s="592"/>
      <c r="FV97" s="592"/>
      <c r="FW97" s="592"/>
      <c r="FX97" s="592"/>
      <c r="FY97" s="702"/>
      <c r="FZ97" s="726" t="s">
        <v>79</v>
      </c>
      <c r="GA97" s="692"/>
      <c r="GB97" s="692"/>
      <c r="GC97" s="692"/>
      <c r="GD97" s="692"/>
      <c r="GE97" s="692"/>
      <c r="GF97" s="693"/>
      <c r="GG97" s="693"/>
      <c r="GH97" s="693"/>
      <c r="GI97" s="693"/>
      <c r="GJ97" s="693"/>
      <c r="GK97" s="693"/>
      <c r="GL97" s="693"/>
      <c r="GM97" s="693"/>
      <c r="GN97" s="693"/>
      <c r="GO97" s="693"/>
      <c r="GP97" s="693"/>
      <c r="GQ97" s="611" t="s">
        <v>45</v>
      </c>
      <c r="GR97" s="611"/>
      <c r="GS97" s="611"/>
      <c r="GT97" s="611"/>
      <c r="GU97" s="612"/>
      <c r="GV97" s="230"/>
      <c r="GW97" s="231"/>
      <c r="GX97" s="231"/>
      <c r="GY97" s="231"/>
      <c r="GZ97" s="231"/>
      <c r="HA97" s="231"/>
      <c r="HB97" s="231"/>
      <c r="HC97" s="231"/>
      <c r="HD97" s="231"/>
      <c r="HE97" s="231"/>
      <c r="HF97" s="231"/>
      <c r="HG97" s="231"/>
      <c r="HH97" s="231"/>
      <c r="HI97" s="231"/>
      <c r="HJ97" s="232"/>
      <c r="HK97" s="236"/>
      <c r="HL97" s="237"/>
      <c r="HM97" s="237"/>
      <c r="HN97" s="237"/>
      <c r="HO97" s="237"/>
      <c r="HP97" s="237"/>
      <c r="HQ97" s="238"/>
      <c r="HR97" s="694"/>
      <c r="HS97" s="695"/>
      <c r="HT97" s="695"/>
      <c r="HU97" s="695"/>
      <c r="HV97" s="695"/>
      <c r="HW97" s="695"/>
      <c r="HX97" s="696"/>
      <c r="HY97" s="236"/>
      <c r="HZ97" s="237"/>
      <c r="IA97" s="237"/>
      <c r="IB97" s="237"/>
      <c r="IC97" s="237"/>
      <c r="ID97" s="237"/>
      <c r="IE97" s="238"/>
      <c r="IF97" s="694"/>
      <c r="IG97" s="695"/>
      <c r="IH97" s="695"/>
      <c r="II97" s="695"/>
      <c r="IJ97" s="695"/>
      <c r="IK97" s="695"/>
      <c r="IL97" s="696"/>
      <c r="IM97" s="236"/>
      <c r="IN97" s="237"/>
      <c r="IO97" s="237"/>
      <c r="IP97" s="237"/>
      <c r="IQ97" s="237"/>
      <c r="IR97" s="237"/>
      <c r="IS97" s="238"/>
      <c r="IT97" s="697"/>
      <c r="IU97" s="698"/>
      <c r="IV97" s="698"/>
      <c r="IW97" s="698"/>
      <c r="IX97" s="698"/>
      <c r="IY97" s="698"/>
      <c r="IZ97" s="698"/>
      <c r="JA97" s="698"/>
      <c r="JB97" s="698"/>
      <c r="JC97" s="698"/>
      <c r="JD97" s="698"/>
      <c r="JE97" s="698"/>
      <c r="JF97" s="698"/>
      <c r="JG97" s="698"/>
      <c r="JH97" s="698"/>
      <c r="JI97" s="698"/>
      <c r="JJ97" s="698"/>
      <c r="JK97" s="698"/>
      <c r="JL97" s="698"/>
      <c r="JM97" s="698"/>
      <c r="JN97" s="698"/>
      <c r="JO97" s="698"/>
      <c r="JP97" s="698"/>
      <c r="JQ97" s="698"/>
      <c r="JR97" s="698"/>
      <c r="JS97" s="698"/>
      <c r="JT97" s="698"/>
      <c r="JU97" s="699" t="str">
        <f t="shared" ref="JU97" si="12">IF($BC97&gt;SUM($DA97:$DK102,$GF97:$GP102),IF(AND(GF97&gt;0,GF99&gt;0,GF101&gt;0),"⇒⇒⇒⇒
７箇所以上の場合",""),"")</f>
        <v/>
      </c>
      <c r="JV97" s="323" t="s">
        <v>116</v>
      </c>
      <c r="JW97" s="592"/>
      <c r="JX97" s="592"/>
      <c r="JY97" s="592"/>
      <c r="JZ97" s="592"/>
      <c r="KA97" s="592"/>
      <c r="KB97" s="592"/>
      <c r="KC97" s="592"/>
      <c r="KD97" s="592"/>
      <c r="KE97" s="702"/>
      <c r="KF97" s="691" t="s">
        <v>126</v>
      </c>
      <c r="KG97" s="692"/>
      <c r="KH97" s="692"/>
      <c r="KI97" s="692"/>
      <c r="KJ97" s="692"/>
      <c r="KK97" s="692"/>
      <c r="KL97" s="693"/>
      <c r="KM97" s="693"/>
      <c r="KN97" s="693"/>
      <c r="KO97" s="693"/>
      <c r="KP97" s="693"/>
      <c r="KQ97" s="693"/>
      <c r="KR97" s="693"/>
      <c r="KS97" s="693"/>
      <c r="KT97" s="693"/>
      <c r="KU97" s="693"/>
      <c r="KV97" s="693"/>
      <c r="KW97" s="611" t="s">
        <v>45</v>
      </c>
      <c r="KX97" s="611"/>
      <c r="KY97" s="611"/>
      <c r="KZ97" s="611"/>
      <c r="LA97" s="612"/>
      <c r="LB97" s="230"/>
      <c r="LC97" s="231"/>
      <c r="LD97" s="231"/>
      <c r="LE97" s="231"/>
      <c r="LF97" s="231"/>
      <c r="LG97" s="231"/>
      <c r="LH97" s="231"/>
      <c r="LI97" s="231"/>
      <c r="LJ97" s="231"/>
      <c r="LK97" s="231"/>
      <c r="LL97" s="231"/>
      <c r="LM97" s="231"/>
      <c r="LN97" s="231"/>
      <c r="LO97" s="231"/>
      <c r="LP97" s="232"/>
      <c r="LQ97" s="236"/>
      <c r="LR97" s="237"/>
      <c r="LS97" s="237"/>
      <c r="LT97" s="237"/>
      <c r="LU97" s="237"/>
      <c r="LV97" s="237"/>
      <c r="LW97" s="238"/>
      <c r="LX97" s="694"/>
      <c r="LY97" s="695"/>
      <c r="LZ97" s="695"/>
      <c r="MA97" s="695"/>
      <c r="MB97" s="695"/>
      <c r="MC97" s="695"/>
      <c r="MD97" s="696"/>
      <c r="ME97" s="236"/>
      <c r="MF97" s="237"/>
      <c r="MG97" s="237"/>
      <c r="MH97" s="237"/>
      <c r="MI97" s="237"/>
      <c r="MJ97" s="237"/>
      <c r="MK97" s="238"/>
      <c r="ML97" s="694"/>
      <c r="MM97" s="695"/>
      <c r="MN97" s="695"/>
      <c r="MO97" s="695"/>
      <c r="MP97" s="695"/>
      <c r="MQ97" s="695"/>
      <c r="MR97" s="696"/>
      <c r="MS97" s="236"/>
      <c r="MT97" s="237"/>
      <c r="MU97" s="237"/>
      <c r="MV97" s="237"/>
      <c r="MW97" s="237"/>
      <c r="MX97" s="237"/>
      <c r="MY97" s="238"/>
      <c r="MZ97" s="697"/>
      <c r="NA97" s="698"/>
      <c r="NB97" s="698"/>
      <c r="NC97" s="698"/>
      <c r="ND97" s="698"/>
      <c r="NE97" s="698"/>
      <c r="NF97" s="698"/>
      <c r="NG97" s="698"/>
      <c r="NH97" s="698"/>
      <c r="NI97" s="698"/>
      <c r="NJ97" s="698"/>
      <c r="NK97" s="698"/>
      <c r="NL97" s="698"/>
      <c r="NM97" s="698"/>
      <c r="NN97" s="698"/>
      <c r="NO97" s="698"/>
      <c r="NP97" s="698"/>
      <c r="NQ97" s="698"/>
      <c r="NR97" s="698"/>
      <c r="NS97" s="698"/>
      <c r="NT97" s="698"/>
      <c r="NU97" s="698"/>
      <c r="NV97" s="698"/>
      <c r="NW97" s="698"/>
      <c r="NX97" s="698"/>
      <c r="NY97" s="698"/>
      <c r="NZ97" s="698"/>
      <c r="OA97" s="699" t="str">
        <f t="shared" ref="OA97" si="13">IF($BC97&gt;SUM($DA97:$DK102,$GF97:$GP102,$KL97:$KV102),IF(AND(KL97&gt;0,KL99&gt;0,KL101&gt;0),"⇒⇒⇒⇒
10箇所以上の場合",""),"")</f>
        <v/>
      </c>
      <c r="OB97" s="323" t="s">
        <v>116</v>
      </c>
      <c r="OC97" s="592"/>
      <c r="OD97" s="592"/>
      <c r="OE97" s="592"/>
      <c r="OF97" s="592"/>
      <c r="OG97" s="592"/>
      <c r="OH97" s="592"/>
      <c r="OI97" s="592"/>
      <c r="OJ97" s="592"/>
      <c r="OK97" s="702"/>
      <c r="OL97" s="691" t="s">
        <v>131</v>
      </c>
      <c r="OM97" s="692"/>
      <c r="ON97" s="692"/>
      <c r="OO97" s="692"/>
      <c r="OP97" s="692"/>
      <c r="OQ97" s="692"/>
      <c r="OR97" s="693"/>
      <c r="OS97" s="693"/>
      <c r="OT97" s="693"/>
      <c r="OU97" s="693"/>
      <c r="OV97" s="693"/>
      <c r="OW97" s="693"/>
      <c r="OX97" s="693"/>
      <c r="OY97" s="693"/>
      <c r="OZ97" s="693"/>
      <c r="PA97" s="693"/>
      <c r="PB97" s="693"/>
      <c r="PC97" s="611" t="s">
        <v>45</v>
      </c>
      <c r="PD97" s="611"/>
      <c r="PE97" s="611"/>
      <c r="PF97" s="611"/>
      <c r="PG97" s="612"/>
      <c r="PH97" s="230"/>
      <c r="PI97" s="231"/>
      <c r="PJ97" s="231"/>
      <c r="PK97" s="231"/>
      <c r="PL97" s="231"/>
      <c r="PM97" s="231"/>
      <c r="PN97" s="231"/>
      <c r="PO97" s="231"/>
      <c r="PP97" s="231"/>
      <c r="PQ97" s="231"/>
      <c r="PR97" s="231"/>
      <c r="PS97" s="231"/>
      <c r="PT97" s="231"/>
      <c r="PU97" s="231"/>
      <c r="PV97" s="232"/>
      <c r="PW97" s="236"/>
      <c r="PX97" s="237"/>
      <c r="PY97" s="237"/>
      <c r="PZ97" s="237"/>
      <c r="QA97" s="237"/>
      <c r="QB97" s="237"/>
      <c r="QC97" s="238"/>
      <c r="QD97" s="694"/>
      <c r="QE97" s="695"/>
      <c r="QF97" s="695"/>
      <c r="QG97" s="695"/>
      <c r="QH97" s="695"/>
      <c r="QI97" s="695"/>
      <c r="QJ97" s="696"/>
      <c r="QK97" s="236"/>
      <c r="QL97" s="237"/>
      <c r="QM97" s="237"/>
      <c r="QN97" s="237"/>
      <c r="QO97" s="237"/>
      <c r="QP97" s="237"/>
      <c r="QQ97" s="238"/>
      <c r="QR97" s="694"/>
      <c r="QS97" s="695"/>
      <c r="QT97" s="695"/>
      <c r="QU97" s="695"/>
      <c r="QV97" s="695"/>
      <c r="QW97" s="695"/>
      <c r="QX97" s="696"/>
      <c r="QY97" s="236"/>
      <c r="QZ97" s="237"/>
      <c r="RA97" s="237"/>
      <c r="RB97" s="237"/>
      <c r="RC97" s="237"/>
      <c r="RD97" s="237"/>
      <c r="RE97" s="238"/>
      <c r="RF97" s="697"/>
      <c r="RG97" s="698"/>
      <c r="RH97" s="698"/>
      <c r="RI97" s="698"/>
      <c r="RJ97" s="698"/>
      <c r="RK97" s="698"/>
      <c r="RL97" s="698"/>
      <c r="RM97" s="698"/>
      <c r="RN97" s="698"/>
      <c r="RO97" s="698"/>
      <c r="RP97" s="698"/>
      <c r="RQ97" s="698"/>
      <c r="RR97" s="698"/>
      <c r="RS97" s="698"/>
      <c r="RT97" s="698"/>
      <c r="RU97" s="698"/>
      <c r="RV97" s="698"/>
      <c r="RW97" s="698"/>
      <c r="RX97" s="698"/>
      <c r="RY97" s="698"/>
      <c r="RZ97" s="698"/>
      <c r="SA97" s="698"/>
      <c r="SB97" s="698"/>
      <c r="SC97" s="698"/>
      <c r="SD97" s="698"/>
      <c r="SE97" s="698"/>
      <c r="SF97" s="698"/>
      <c r="SG97" s="699"/>
    </row>
    <row r="98" spans="2:501" ht="2.1" customHeight="1" x14ac:dyDescent="0.15">
      <c r="B98" s="1301"/>
      <c r="C98" s="1302"/>
      <c r="D98" s="1303"/>
      <c r="E98" s="214"/>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6"/>
      <c r="AG98" s="705"/>
      <c r="AH98" s="706"/>
      <c r="AI98" s="706"/>
      <c r="AJ98" s="706"/>
      <c r="AK98" s="706"/>
      <c r="AL98" s="706"/>
      <c r="AM98" s="706"/>
      <c r="AN98" s="706"/>
      <c r="AO98" s="706"/>
      <c r="AP98" s="706"/>
      <c r="AQ98" s="706"/>
      <c r="AR98" s="706"/>
      <c r="AS98" s="706"/>
      <c r="AT98" s="706"/>
      <c r="AU98" s="706"/>
      <c r="AV98" s="706"/>
      <c r="AW98" s="706"/>
      <c r="AX98" s="713"/>
      <c r="AY98" s="714"/>
      <c r="AZ98" s="714"/>
      <c r="BA98" s="714"/>
      <c r="BB98" s="715"/>
      <c r="BC98" s="718"/>
      <c r="BD98" s="706"/>
      <c r="BE98" s="706"/>
      <c r="BF98" s="706"/>
      <c r="BG98" s="706"/>
      <c r="BH98" s="706"/>
      <c r="BI98" s="706"/>
      <c r="BJ98" s="706"/>
      <c r="BK98" s="706"/>
      <c r="BL98" s="706"/>
      <c r="BM98" s="706"/>
      <c r="BN98" s="706"/>
      <c r="BO98" s="706"/>
      <c r="BP98" s="706"/>
      <c r="BQ98" s="706"/>
      <c r="BR98" s="706"/>
      <c r="BS98" s="706"/>
      <c r="BT98" s="713"/>
      <c r="BU98" s="714"/>
      <c r="BV98" s="714"/>
      <c r="BW98" s="714"/>
      <c r="BX98" s="715"/>
      <c r="BY98" s="721"/>
      <c r="BZ98" s="722"/>
      <c r="CA98" s="722"/>
      <c r="CB98" s="722"/>
      <c r="CC98" s="722"/>
      <c r="CD98" s="722"/>
      <c r="CE98" s="722"/>
      <c r="CF98" s="722"/>
      <c r="CG98" s="722"/>
      <c r="CH98" s="722"/>
      <c r="CI98" s="722"/>
      <c r="CJ98" s="722"/>
      <c r="CK98" s="722"/>
      <c r="CL98" s="722"/>
      <c r="CM98" s="722"/>
      <c r="CN98" s="722"/>
      <c r="CO98" s="722"/>
      <c r="CP98" s="713"/>
      <c r="CQ98" s="714"/>
      <c r="CR98" s="714"/>
      <c r="CS98" s="714"/>
      <c r="CT98" s="715"/>
      <c r="CU98" s="222"/>
      <c r="CV98" s="223"/>
      <c r="CW98" s="223"/>
      <c r="CX98" s="223"/>
      <c r="CY98" s="223"/>
      <c r="CZ98" s="223"/>
      <c r="DA98" s="657"/>
      <c r="DB98" s="657"/>
      <c r="DC98" s="657"/>
      <c r="DD98" s="657"/>
      <c r="DE98" s="657"/>
      <c r="DF98" s="657"/>
      <c r="DG98" s="657"/>
      <c r="DH98" s="657"/>
      <c r="DI98" s="657"/>
      <c r="DJ98" s="657"/>
      <c r="DK98" s="657"/>
      <c r="DL98" s="228"/>
      <c r="DM98" s="228"/>
      <c r="DN98" s="228"/>
      <c r="DO98" s="228"/>
      <c r="DP98" s="229"/>
      <c r="DQ98" s="233"/>
      <c r="DR98" s="234"/>
      <c r="DS98" s="234"/>
      <c r="DT98" s="234"/>
      <c r="DU98" s="234"/>
      <c r="DV98" s="234"/>
      <c r="DW98" s="234"/>
      <c r="DX98" s="234"/>
      <c r="DY98" s="234"/>
      <c r="DZ98" s="234"/>
      <c r="EA98" s="234"/>
      <c r="EB98" s="234"/>
      <c r="EC98" s="234"/>
      <c r="ED98" s="234"/>
      <c r="EE98" s="235"/>
      <c r="EF98" s="244"/>
      <c r="EG98" s="245"/>
      <c r="EH98" s="245"/>
      <c r="EI98" s="245"/>
      <c r="EJ98" s="245"/>
      <c r="EK98" s="245"/>
      <c r="EL98" s="246"/>
      <c r="EM98" s="661"/>
      <c r="EN98" s="662"/>
      <c r="EO98" s="662"/>
      <c r="EP98" s="662"/>
      <c r="EQ98" s="662"/>
      <c r="ER98" s="662"/>
      <c r="ES98" s="663"/>
      <c r="ET98" s="244"/>
      <c r="EU98" s="245"/>
      <c r="EV98" s="245"/>
      <c r="EW98" s="245"/>
      <c r="EX98" s="245"/>
      <c r="EY98" s="245"/>
      <c r="EZ98" s="246"/>
      <c r="FA98" s="661"/>
      <c r="FB98" s="662"/>
      <c r="FC98" s="662"/>
      <c r="FD98" s="662"/>
      <c r="FE98" s="662"/>
      <c r="FF98" s="662"/>
      <c r="FG98" s="663"/>
      <c r="FH98" s="244"/>
      <c r="FI98" s="245"/>
      <c r="FJ98" s="245"/>
      <c r="FK98" s="245"/>
      <c r="FL98" s="245"/>
      <c r="FM98" s="245"/>
      <c r="FN98" s="246"/>
      <c r="FO98" s="700"/>
      <c r="FP98" s="326"/>
      <c r="FQ98" s="464"/>
      <c r="FR98" s="464"/>
      <c r="FS98" s="464"/>
      <c r="FT98" s="464"/>
      <c r="FU98" s="464"/>
      <c r="FV98" s="464"/>
      <c r="FW98" s="464"/>
      <c r="FX98" s="464"/>
      <c r="FY98" s="465"/>
      <c r="FZ98" s="701"/>
      <c r="GA98" s="686"/>
      <c r="GB98" s="686"/>
      <c r="GC98" s="686"/>
      <c r="GD98" s="686"/>
      <c r="GE98" s="686"/>
      <c r="GF98" s="657"/>
      <c r="GG98" s="657"/>
      <c r="GH98" s="657"/>
      <c r="GI98" s="657"/>
      <c r="GJ98" s="657"/>
      <c r="GK98" s="657"/>
      <c r="GL98" s="657"/>
      <c r="GM98" s="657"/>
      <c r="GN98" s="657"/>
      <c r="GO98" s="657"/>
      <c r="GP98" s="657"/>
      <c r="GQ98" s="687"/>
      <c r="GR98" s="687"/>
      <c r="GS98" s="687"/>
      <c r="GT98" s="687"/>
      <c r="GU98" s="688"/>
      <c r="GV98" s="233"/>
      <c r="GW98" s="234"/>
      <c r="GX98" s="234"/>
      <c r="GY98" s="234"/>
      <c r="GZ98" s="234"/>
      <c r="HA98" s="234"/>
      <c r="HB98" s="234"/>
      <c r="HC98" s="234"/>
      <c r="HD98" s="234"/>
      <c r="HE98" s="234"/>
      <c r="HF98" s="234"/>
      <c r="HG98" s="234"/>
      <c r="HH98" s="234"/>
      <c r="HI98" s="234"/>
      <c r="HJ98" s="235"/>
      <c r="HK98" s="239"/>
      <c r="HL98" s="240"/>
      <c r="HM98" s="240"/>
      <c r="HN98" s="240"/>
      <c r="HO98" s="240"/>
      <c r="HP98" s="240"/>
      <c r="HQ98" s="241"/>
      <c r="HR98" s="661"/>
      <c r="HS98" s="662"/>
      <c r="HT98" s="662"/>
      <c r="HU98" s="662"/>
      <c r="HV98" s="662"/>
      <c r="HW98" s="662"/>
      <c r="HX98" s="663"/>
      <c r="HY98" s="239"/>
      <c r="HZ98" s="240"/>
      <c r="IA98" s="240"/>
      <c r="IB98" s="240"/>
      <c r="IC98" s="240"/>
      <c r="ID98" s="240"/>
      <c r="IE98" s="241"/>
      <c r="IF98" s="661"/>
      <c r="IG98" s="662"/>
      <c r="IH98" s="662"/>
      <c r="II98" s="662"/>
      <c r="IJ98" s="662"/>
      <c r="IK98" s="662"/>
      <c r="IL98" s="663"/>
      <c r="IM98" s="239"/>
      <c r="IN98" s="240"/>
      <c r="IO98" s="240"/>
      <c r="IP98" s="240"/>
      <c r="IQ98" s="240"/>
      <c r="IR98" s="240"/>
      <c r="IS98" s="241"/>
      <c r="IT98" s="697"/>
      <c r="IU98" s="698"/>
      <c r="IV98" s="698"/>
      <c r="IW98" s="698"/>
      <c r="IX98" s="698"/>
      <c r="IY98" s="698"/>
      <c r="IZ98" s="698"/>
      <c r="JA98" s="698"/>
      <c r="JB98" s="698"/>
      <c r="JC98" s="698"/>
      <c r="JD98" s="698"/>
      <c r="JE98" s="698"/>
      <c r="JF98" s="698"/>
      <c r="JG98" s="698"/>
      <c r="JH98" s="698"/>
      <c r="JI98" s="698"/>
      <c r="JJ98" s="698"/>
      <c r="JK98" s="698"/>
      <c r="JL98" s="698"/>
      <c r="JM98" s="698"/>
      <c r="JN98" s="698"/>
      <c r="JO98" s="698"/>
      <c r="JP98" s="698"/>
      <c r="JQ98" s="698"/>
      <c r="JR98" s="698"/>
      <c r="JS98" s="698"/>
      <c r="JT98" s="698"/>
      <c r="JU98" s="700"/>
      <c r="JV98" s="326"/>
      <c r="JW98" s="464"/>
      <c r="JX98" s="464"/>
      <c r="JY98" s="464"/>
      <c r="JZ98" s="464"/>
      <c r="KA98" s="464"/>
      <c r="KB98" s="464"/>
      <c r="KC98" s="464"/>
      <c r="KD98" s="464"/>
      <c r="KE98" s="465"/>
      <c r="KF98" s="686"/>
      <c r="KG98" s="686"/>
      <c r="KH98" s="686"/>
      <c r="KI98" s="686"/>
      <c r="KJ98" s="686"/>
      <c r="KK98" s="686"/>
      <c r="KL98" s="657"/>
      <c r="KM98" s="657"/>
      <c r="KN98" s="657"/>
      <c r="KO98" s="657"/>
      <c r="KP98" s="657"/>
      <c r="KQ98" s="657"/>
      <c r="KR98" s="657"/>
      <c r="KS98" s="657"/>
      <c r="KT98" s="657"/>
      <c r="KU98" s="657"/>
      <c r="KV98" s="657"/>
      <c r="KW98" s="687"/>
      <c r="KX98" s="687"/>
      <c r="KY98" s="687"/>
      <c r="KZ98" s="687"/>
      <c r="LA98" s="688"/>
      <c r="LB98" s="233"/>
      <c r="LC98" s="234"/>
      <c r="LD98" s="234"/>
      <c r="LE98" s="234"/>
      <c r="LF98" s="234"/>
      <c r="LG98" s="234"/>
      <c r="LH98" s="234"/>
      <c r="LI98" s="234"/>
      <c r="LJ98" s="234"/>
      <c r="LK98" s="234"/>
      <c r="LL98" s="234"/>
      <c r="LM98" s="234"/>
      <c r="LN98" s="234"/>
      <c r="LO98" s="234"/>
      <c r="LP98" s="235"/>
      <c r="LQ98" s="239"/>
      <c r="LR98" s="240"/>
      <c r="LS98" s="240"/>
      <c r="LT98" s="240"/>
      <c r="LU98" s="240"/>
      <c r="LV98" s="240"/>
      <c r="LW98" s="241"/>
      <c r="LX98" s="661"/>
      <c r="LY98" s="662"/>
      <c r="LZ98" s="662"/>
      <c r="MA98" s="662"/>
      <c r="MB98" s="662"/>
      <c r="MC98" s="662"/>
      <c r="MD98" s="663"/>
      <c r="ME98" s="239"/>
      <c r="MF98" s="240"/>
      <c r="MG98" s="240"/>
      <c r="MH98" s="240"/>
      <c r="MI98" s="240"/>
      <c r="MJ98" s="240"/>
      <c r="MK98" s="241"/>
      <c r="ML98" s="661"/>
      <c r="MM98" s="662"/>
      <c r="MN98" s="662"/>
      <c r="MO98" s="662"/>
      <c r="MP98" s="662"/>
      <c r="MQ98" s="662"/>
      <c r="MR98" s="663"/>
      <c r="MS98" s="239"/>
      <c r="MT98" s="240"/>
      <c r="MU98" s="240"/>
      <c r="MV98" s="240"/>
      <c r="MW98" s="240"/>
      <c r="MX98" s="240"/>
      <c r="MY98" s="241"/>
      <c r="MZ98" s="697"/>
      <c r="NA98" s="698"/>
      <c r="NB98" s="698"/>
      <c r="NC98" s="698"/>
      <c r="ND98" s="698"/>
      <c r="NE98" s="698"/>
      <c r="NF98" s="698"/>
      <c r="NG98" s="698"/>
      <c r="NH98" s="698"/>
      <c r="NI98" s="698"/>
      <c r="NJ98" s="698"/>
      <c r="NK98" s="698"/>
      <c r="NL98" s="698"/>
      <c r="NM98" s="698"/>
      <c r="NN98" s="698"/>
      <c r="NO98" s="698"/>
      <c r="NP98" s="698"/>
      <c r="NQ98" s="698"/>
      <c r="NR98" s="698"/>
      <c r="NS98" s="698"/>
      <c r="NT98" s="698"/>
      <c r="NU98" s="698"/>
      <c r="NV98" s="698"/>
      <c r="NW98" s="698"/>
      <c r="NX98" s="698"/>
      <c r="NY98" s="698"/>
      <c r="NZ98" s="698"/>
      <c r="OA98" s="700"/>
      <c r="OB98" s="326"/>
      <c r="OC98" s="464"/>
      <c r="OD98" s="464"/>
      <c r="OE98" s="464"/>
      <c r="OF98" s="464"/>
      <c r="OG98" s="464"/>
      <c r="OH98" s="464"/>
      <c r="OI98" s="464"/>
      <c r="OJ98" s="464"/>
      <c r="OK98" s="465"/>
      <c r="OL98" s="686"/>
      <c r="OM98" s="686"/>
      <c r="ON98" s="686"/>
      <c r="OO98" s="686"/>
      <c r="OP98" s="686"/>
      <c r="OQ98" s="686"/>
      <c r="OR98" s="657"/>
      <c r="OS98" s="657"/>
      <c r="OT98" s="657"/>
      <c r="OU98" s="657"/>
      <c r="OV98" s="657"/>
      <c r="OW98" s="657"/>
      <c r="OX98" s="657"/>
      <c r="OY98" s="657"/>
      <c r="OZ98" s="657"/>
      <c r="PA98" s="657"/>
      <c r="PB98" s="657"/>
      <c r="PC98" s="687"/>
      <c r="PD98" s="687"/>
      <c r="PE98" s="687"/>
      <c r="PF98" s="687"/>
      <c r="PG98" s="688"/>
      <c r="PH98" s="233"/>
      <c r="PI98" s="234"/>
      <c r="PJ98" s="234"/>
      <c r="PK98" s="234"/>
      <c r="PL98" s="234"/>
      <c r="PM98" s="234"/>
      <c r="PN98" s="234"/>
      <c r="PO98" s="234"/>
      <c r="PP98" s="234"/>
      <c r="PQ98" s="234"/>
      <c r="PR98" s="234"/>
      <c r="PS98" s="234"/>
      <c r="PT98" s="234"/>
      <c r="PU98" s="234"/>
      <c r="PV98" s="235"/>
      <c r="PW98" s="239"/>
      <c r="PX98" s="240"/>
      <c r="PY98" s="240"/>
      <c r="PZ98" s="240"/>
      <c r="QA98" s="240"/>
      <c r="QB98" s="240"/>
      <c r="QC98" s="241"/>
      <c r="QD98" s="661"/>
      <c r="QE98" s="662"/>
      <c r="QF98" s="662"/>
      <c r="QG98" s="662"/>
      <c r="QH98" s="662"/>
      <c r="QI98" s="662"/>
      <c r="QJ98" s="663"/>
      <c r="QK98" s="239"/>
      <c r="QL98" s="240"/>
      <c r="QM98" s="240"/>
      <c r="QN98" s="240"/>
      <c r="QO98" s="240"/>
      <c r="QP98" s="240"/>
      <c r="QQ98" s="241"/>
      <c r="QR98" s="661"/>
      <c r="QS98" s="662"/>
      <c r="QT98" s="662"/>
      <c r="QU98" s="662"/>
      <c r="QV98" s="662"/>
      <c r="QW98" s="662"/>
      <c r="QX98" s="663"/>
      <c r="QY98" s="239"/>
      <c r="QZ98" s="240"/>
      <c r="RA98" s="240"/>
      <c r="RB98" s="240"/>
      <c r="RC98" s="240"/>
      <c r="RD98" s="240"/>
      <c r="RE98" s="241"/>
      <c r="RF98" s="697"/>
      <c r="RG98" s="698"/>
      <c r="RH98" s="698"/>
      <c r="RI98" s="698"/>
      <c r="RJ98" s="698"/>
      <c r="RK98" s="698"/>
      <c r="RL98" s="698"/>
      <c r="RM98" s="698"/>
      <c r="RN98" s="698"/>
      <c r="RO98" s="698"/>
      <c r="RP98" s="698"/>
      <c r="RQ98" s="698"/>
      <c r="RR98" s="698"/>
      <c r="RS98" s="698"/>
      <c r="RT98" s="698"/>
      <c r="RU98" s="698"/>
      <c r="RV98" s="698"/>
      <c r="RW98" s="698"/>
      <c r="RX98" s="698"/>
      <c r="RY98" s="698"/>
      <c r="RZ98" s="698"/>
      <c r="SA98" s="698"/>
      <c r="SB98" s="698"/>
      <c r="SC98" s="698"/>
      <c r="SD98" s="698"/>
      <c r="SE98" s="698"/>
      <c r="SF98" s="698"/>
      <c r="SG98" s="700"/>
    </row>
    <row r="99" spans="2:501" ht="12" customHeight="1" x14ac:dyDescent="0.15">
      <c r="B99" s="1301"/>
      <c r="C99" s="1302"/>
      <c r="D99" s="1303"/>
      <c r="E99" s="214"/>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6"/>
      <c r="AG99" s="705"/>
      <c r="AH99" s="706"/>
      <c r="AI99" s="706"/>
      <c r="AJ99" s="706"/>
      <c r="AK99" s="706"/>
      <c r="AL99" s="706"/>
      <c r="AM99" s="706"/>
      <c r="AN99" s="706"/>
      <c r="AO99" s="706"/>
      <c r="AP99" s="706"/>
      <c r="AQ99" s="706"/>
      <c r="AR99" s="706"/>
      <c r="AS99" s="706"/>
      <c r="AT99" s="706"/>
      <c r="AU99" s="706"/>
      <c r="AV99" s="706"/>
      <c r="AW99" s="706"/>
      <c r="AX99" s="713"/>
      <c r="AY99" s="714"/>
      <c r="AZ99" s="714"/>
      <c r="BA99" s="714"/>
      <c r="BB99" s="715"/>
      <c r="BC99" s="718"/>
      <c r="BD99" s="706"/>
      <c r="BE99" s="706"/>
      <c r="BF99" s="706"/>
      <c r="BG99" s="706"/>
      <c r="BH99" s="706"/>
      <c r="BI99" s="706"/>
      <c r="BJ99" s="706"/>
      <c r="BK99" s="706"/>
      <c r="BL99" s="706"/>
      <c r="BM99" s="706"/>
      <c r="BN99" s="706"/>
      <c r="BO99" s="706"/>
      <c r="BP99" s="706"/>
      <c r="BQ99" s="706"/>
      <c r="BR99" s="706"/>
      <c r="BS99" s="706"/>
      <c r="BT99" s="713"/>
      <c r="BU99" s="714"/>
      <c r="BV99" s="714"/>
      <c r="BW99" s="714"/>
      <c r="BX99" s="715"/>
      <c r="BY99" s="721"/>
      <c r="BZ99" s="722"/>
      <c r="CA99" s="722"/>
      <c r="CB99" s="722"/>
      <c r="CC99" s="722"/>
      <c r="CD99" s="722"/>
      <c r="CE99" s="722"/>
      <c r="CF99" s="722"/>
      <c r="CG99" s="722"/>
      <c r="CH99" s="722"/>
      <c r="CI99" s="722"/>
      <c r="CJ99" s="722"/>
      <c r="CK99" s="722"/>
      <c r="CL99" s="722"/>
      <c r="CM99" s="722"/>
      <c r="CN99" s="722"/>
      <c r="CO99" s="722"/>
      <c r="CP99" s="713"/>
      <c r="CQ99" s="714"/>
      <c r="CR99" s="714"/>
      <c r="CS99" s="714"/>
      <c r="CT99" s="715"/>
      <c r="CU99" s="259" t="s">
        <v>38</v>
      </c>
      <c r="CV99" s="260"/>
      <c r="CW99" s="260"/>
      <c r="CX99" s="260"/>
      <c r="CY99" s="260"/>
      <c r="CZ99" s="260"/>
      <c r="DA99" s="657"/>
      <c r="DB99" s="657"/>
      <c r="DC99" s="657"/>
      <c r="DD99" s="657"/>
      <c r="DE99" s="657"/>
      <c r="DF99" s="657"/>
      <c r="DG99" s="657"/>
      <c r="DH99" s="657"/>
      <c r="DI99" s="657"/>
      <c r="DJ99" s="657"/>
      <c r="DK99" s="657"/>
      <c r="DL99" s="263" t="s">
        <v>45</v>
      </c>
      <c r="DM99" s="263"/>
      <c r="DN99" s="263"/>
      <c r="DO99" s="263"/>
      <c r="DP99" s="264"/>
      <c r="DQ99" s="265"/>
      <c r="DR99" s="266"/>
      <c r="DS99" s="266"/>
      <c r="DT99" s="266"/>
      <c r="DU99" s="266"/>
      <c r="DV99" s="266"/>
      <c r="DW99" s="266"/>
      <c r="DX99" s="266"/>
      <c r="DY99" s="266"/>
      <c r="DZ99" s="266"/>
      <c r="EA99" s="266"/>
      <c r="EB99" s="266"/>
      <c r="EC99" s="266"/>
      <c r="ED99" s="266"/>
      <c r="EE99" s="267"/>
      <c r="EF99" s="268"/>
      <c r="EG99" s="269"/>
      <c r="EH99" s="269"/>
      <c r="EI99" s="269"/>
      <c r="EJ99" s="269"/>
      <c r="EK99" s="269"/>
      <c r="EL99" s="270"/>
      <c r="EM99" s="661"/>
      <c r="EN99" s="662"/>
      <c r="EO99" s="662"/>
      <c r="EP99" s="662"/>
      <c r="EQ99" s="662"/>
      <c r="ER99" s="662"/>
      <c r="ES99" s="663"/>
      <c r="ET99" s="268"/>
      <c r="EU99" s="269"/>
      <c r="EV99" s="269"/>
      <c r="EW99" s="269"/>
      <c r="EX99" s="269"/>
      <c r="EY99" s="269"/>
      <c r="EZ99" s="270"/>
      <c r="FA99" s="661"/>
      <c r="FB99" s="662"/>
      <c r="FC99" s="662"/>
      <c r="FD99" s="662"/>
      <c r="FE99" s="662"/>
      <c r="FF99" s="662"/>
      <c r="FG99" s="663"/>
      <c r="FH99" s="268"/>
      <c r="FI99" s="269"/>
      <c r="FJ99" s="269"/>
      <c r="FK99" s="269"/>
      <c r="FL99" s="269"/>
      <c r="FM99" s="269"/>
      <c r="FN99" s="270"/>
      <c r="FO99" s="700"/>
      <c r="FP99" s="326"/>
      <c r="FQ99" s="464"/>
      <c r="FR99" s="464"/>
      <c r="FS99" s="464"/>
      <c r="FT99" s="464"/>
      <c r="FU99" s="464"/>
      <c r="FV99" s="464"/>
      <c r="FW99" s="464"/>
      <c r="FX99" s="464"/>
      <c r="FY99" s="465"/>
      <c r="FZ99" s="689" t="s">
        <v>80</v>
      </c>
      <c r="GA99" s="655"/>
      <c r="GB99" s="655"/>
      <c r="GC99" s="655"/>
      <c r="GD99" s="655"/>
      <c r="GE99" s="655"/>
      <c r="GF99" s="657"/>
      <c r="GG99" s="657"/>
      <c r="GH99" s="657"/>
      <c r="GI99" s="657"/>
      <c r="GJ99" s="657"/>
      <c r="GK99" s="657"/>
      <c r="GL99" s="657"/>
      <c r="GM99" s="657"/>
      <c r="GN99" s="657"/>
      <c r="GO99" s="657"/>
      <c r="GP99" s="657"/>
      <c r="GQ99" s="659" t="s">
        <v>45</v>
      </c>
      <c r="GR99" s="659"/>
      <c r="GS99" s="659"/>
      <c r="GT99" s="659"/>
      <c r="GU99" s="660"/>
      <c r="GV99" s="265"/>
      <c r="GW99" s="266"/>
      <c r="GX99" s="266"/>
      <c r="GY99" s="266"/>
      <c r="GZ99" s="266"/>
      <c r="HA99" s="266"/>
      <c r="HB99" s="266"/>
      <c r="HC99" s="266"/>
      <c r="HD99" s="266"/>
      <c r="HE99" s="266"/>
      <c r="HF99" s="266"/>
      <c r="HG99" s="266"/>
      <c r="HH99" s="266"/>
      <c r="HI99" s="266"/>
      <c r="HJ99" s="267"/>
      <c r="HK99" s="268"/>
      <c r="HL99" s="269"/>
      <c r="HM99" s="269"/>
      <c r="HN99" s="269"/>
      <c r="HO99" s="269"/>
      <c r="HP99" s="269"/>
      <c r="HQ99" s="270"/>
      <c r="HR99" s="661"/>
      <c r="HS99" s="662"/>
      <c r="HT99" s="662"/>
      <c r="HU99" s="662"/>
      <c r="HV99" s="662"/>
      <c r="HW99" s="662"/>
      <c r="HX99" s="663"/>
      <c r="HY99" s="268"/>
      <c r="HZ99" s="269"/>
      <c r="IA99" s="269"/>
      <c r="IB99" s="269"/>
      <c r="IC99" s="269"/>
      <c r="ID99" s="269"/>
      <c r="IE99" s="270"/>
      <c r="IF99" s="661"/>
      <c r="IG99" s="662"/>
      <c r="IH99" s="662"/>
      <c r="II99" s="662"/>
      <c r="IJ99" s="662"/>
      <c r="IK99" s="662"/>
      <c r="IL99" s="663"/>
      <c r="IM99" s="268"/>
      <c r="IN99" s="269"/>
      <c r="IO99" s="269"/>
      <c r="IP99" s="269"/>
      <c r="IQ99" s="269"/>
      <c r="IR99" s="269"/>
      <c r="IS99" s="270"/>
      <c r="IT99" s="697"/>
      <c r="IU99" s="698"/>
      <c r="IV99" s="698"/>
      <c r="IW99" s="698"/>
      <c r="IX99" s="698"/>
      <c r="IY99" s="698"/>
      <c r="IZ99" s="698"/>
      <c r="JA99" s="698"/>
      <c r="JB99" s="698"/>
      <c r="JC99" s="698"/>
      <c r="JD99" s="698"/>
      <c r="JE99" s="698"/>
      <c r="JF99" s="698"/>
      <c r="JG99" s="698"/>
      <c r="JH99" s="698"/>
      <c r="JI99" s="698"/>
      <c r="JJ99" s="698"/>
      <c r="JK99" s="698"/>
      <c r="JL99" s="698"/>
      <c r="JM99" s="698"/>
      <c r="JN99" s="698"/>
      <c r="JO99" s="698"/>
      <c r="JP99" s="698"/>
      <c r="JQ99" s="698"/>
      <c r="JR99" s="698"/>
      <c r="JS99" s="698"/>
      <c r="JT99" s="698"/>
      <c r="JU99" s="700"/>
      <c r="JV99" s="326"/>
      <c r="JW99" s="464"/>
      <c r="JX99" s="464"/>
      <c r="JY99" s="464"/>
      <c r="JZ99" s="464"/>
      <c r="KA99" s="464"/>
      <c r="KB99" s="464"/>
      <c r="KC99" s="464"/>
      <c r="KD99" s="464"/>
      <c r="KE99" s="465"/>
      <c r="KF99" s="654" t="s">
        <v>127</v>
      </c>
      <c r="KG99" s="655"/>
      <c r="KH99" s="655"/>
      <c r="KI99" s="655"/>
      <c r="KJ99" s="655"/>
      <c r="KK99" s="655"/>
      <c r="KL99" s="657"/>
      <c r="KM99" s="657"/>
      <c r="KN99" s="657"/>
      <c r="KO99" s="657"/>
      <c r="KP99" s="657"/>
      <c r="KQ99" s="657"/>
      <c r="KR99" s="657"/>
      <c r="KS99" s="657"/>
      <c r="KT99" s="657"/>
      <c r="KU99" s="657"/>
      <c r="KV99" s="657"/>
      <c r="KW99" s="659" t="s">
        <v>45</v>
      </c>
      <c r="KX99" s="659"/>
      <c r="KY99" s="659"/>
      <c r="KZ99" s="659"/>
      <c r="LA99" s="660"/>
      <c r="LB99" s="265"/>
      <c r="LC99" s="266"/>
      <c r="LD99" s="266"/>
      <c r="LE99" s="266"/>
      <c r="LF99" s="266"/>
      <c r="LG99" s="266"/>
      <c r="LH99" s="266"/>
      <c r="LI99" s="266"/>
      <c r="LJ99" s="266"/>
      <c r="LK99" s="266"/>
      <c r="LL99" s="266"/>
      <c r="LM99" s="266"/>
      <c r="LN99" s="266"/>
      <c r="LO99" s="266"/>
      <c r="LP99" s="267"/>
      <c r="LQ99" s="268"/>
      <c r="LR99" s="269"/>
      <c r="LS99" s="269"/>
      <c r="LT99" s="269"/>
      <c r="LU99" s="269"/>
      <c r="LV99" s="269"/>
      <c r="LW99" s="270"/>
      <c r="LX99" s="661"/>
      <c r="LY99" s="662"/>
      <c r="LZ99" s="662"/>
      <c r="MA99" s="662"/>
      <c r="MB99" s="662"/>
      <c r="MC99" s="662"/>
      <c r="MD99" s="663"/>
      <c r="ME99" s="268"/>
      <c r="MF99" s="269"/>
      <c r="MG99" s="269"/>
      <c r="MH99" s="269"/>
      <c r="MI99" s="269"/>
      <c r="MJ99" s="269"/>
      <c r="MK99" s="270"/>
      <c r="ML99" s="661"/>
      <c r="MM99" s="662"/>
      <c r="MN99" s="662"/>
      <c r="MO99" s="662"/>
      <c r="MP99" s="662"/>
      <c r="MQ99" s="662"/>
      <c r="MR99" s="663"/>
      <c r="MS99" s="268"/>
      <c r="MT99" s="269"/>
      <c r="MU99" s="269"/>
      <c r="MV99" s="269"/>
      <c r="MW99" s="269"/>
      <c r="MX99" s="269"/>
      <c r="MY99" s="270"/>
      <c r="MZ99" s="697"/>
      <c r="NA99" s="698"/>
      <c r="NB99" s="698"/>
      <c r="NC99" s="698"/>
      <c r="ND99" s="698"/>
      <c r="NE99" s="698"/>
      <c r="NF99" s="698"/>
      <c r="NG99" s="698"/>
      <c r="NH99" s="698"/>
      <c r="NI99" s="698"/>
      <c r="NJ99" s="698"/>
      <c r="NK99" s="698"/>
      <c r="NL99" s="698"/>
      <c r="NM99" s="698"/>
      <c r="NN99" s="698"/>
      <c r="NO99" s="698"/>
      <c r="NP99" s="698"/>
      <c r="NQ99" s="698"/>
      <c r="NR99" s="698"/>
      <c r="NS99" s="698"/>
      <c r="NT99" s="698"/>
      <c r="NU99" s="698"/>
      <c r="NV99" s="698"/>
      <c r="NW99" s="698"/>
      <c r="NX99" s="698"/>
      <c r="NY99" s="698"/>
      <c r="NZ99" s="698"/>
      <c r="OA99" s="700"/>
      <c r="OB99" s="326"/>
      <c r="OC99" s="464"/>
      <c r="OD99" s="464"/>
      <c r="OE99" s="464"/>
      <c r="OF99" s="464"/>
      <c r="OG99" s="464"/>
      <c r="OH99" s="464"/>
      <c r="OI99" s="464"/>
      <c r="OJ99" s="464"/>
      <c r="OK99" s="465"/>
      <c r="OL99" s="654" t="s">
        <v>132</v>
      </c>
      <c r="OM99" s="655"/>
      <c r="ON99" s="655"/>
      <c r="OO99" s="655"/>
      <c r="OP99" s="655"/>
      <c r="OQ99" s="655"/>
      <c r="OR99" s="657"/>
      <c r="OS99" s="657"/>
      <c r="OT99" s="657"/>
      <c r="OU99" s="657"/>
      <c r="OV99" s="657"/>
      <c r="OW99" s="657"/>
      <c r="OX99" s="657"/>
      <c r="OY99" s="657"/>
      <c r="OZ99" s="657"/>
      <c r="PA99" s="657"/>
      <c r="PB99" s="657"/>
      <c r="PC99" s="659" t="s">
        <v>45</v>
      </c>
      <c r="PD99" s="659"/>
      <c r="PE99" s="659"/>
      <c r="PF99" s="659"/>
      <c r="PG99" s="660"/>
      <c r="PH99" s="265"/>
      <c r="PI99" s="266"/>
      <c r="PJ99" s="266"/>
      <c r="PK99" s="266"/>
      <c r="PL99" s="266"/>
      <c r="PM99" s="266"/>
      <c r="PN99" s="266"/>
      <c r="PO99" s="266"/>
      <c r="PP99" s="266"/>
      <c r="PQ99" s="266"/>
      <c r="PR99" s="266"/>
      <c r="PS99" s="266"/>
      <c r="PT99" s="266"/>
      <c r="PU99" s="266"/>
      <c r="PV99" s="267"/>
      <c r="PW99" s="268"/>
      <c r="PX99" s="269"/>
      <c r="PY99" s="269"/>
      <c r="PZ99" s="269"/>
      <c r="QA99" s="269"/>
      <c r="QB99" s="269"/>
      <c r="QC99" s="270"/>
      <c r="QD99" s="661"/>
      <c r="QE99" s="662"/>
      <c r="QF99" s="662"/>
      <c r="QG99" s="662"/>
      <c r="QH99" s="662"/>
      <c r="QI99" s="662"/>
      <c r="QJ99" s="663"/>
      <c r="QK99" s="268"/>
      <c r="QL99" s="269"/>
      <c r="QM99" s="269"/>
      <c r="QN99" s="269"/>
      <c r="QO99" s="269"/>
      <c r="QP99" s="269"/>
      <c r="QQ99" s="270"/>
      <c r="QR99" s="661"/>
      <c r="QS99" s="662"/>
      <c r="QT99" s="662"/>
      <c r="QU99" s="662"/>
      <c r="QV99" s="662"/>
      <c r="QW99" s="662"/>
      <c r="QX99" s="663"/>
      <c r="QY99" s="268"/>
      <c r="QZ99" s="269"/>
      <c r="RA99" s="269"/>
      <c r="RB99" s="269"/>
      <c r="RC99" s="269"/>
      <c r="RD99" s="269"/>
      <c r="RE99" s="270"/>
      <c r="RF99" s="697"/>
      <c r="RG99" s="698"/>
      <c r="RH99" s="698"/>
      <c r="RI99" s="698"/>
      <c r="RJ99" s="698"/>
      <c r="RK99" s="698"/>
      <c r="RL99" s="698"/>
      <c r="RM99" s="698"/>
      <c r="RN99" s="698"/>
      <c r="RO99" s="698"/>
      <c r="RP99" s="698"/>
      <c r="RQ99" s="698"/>
      <c r="RR99" s="698"/>
      <c r="RS99" s="698"/>
      <c r="RT99" s="698"/>
      <c r="RU99" s="698"/>
      <c r="RV99" s="698"/>
      <c r="RW99" s="698"/>
      <c r="RX99" s="698"/>
      <c r="RY99" s="698"/>
      <c r="RZ99" s="698"/>
      <c r="SA99" s="698"/>
      <c r="SB99" s="698"/>
      <c r="SC99" s="698"/>
      <c r="SD99" s="698"/>
      <c r="SE99" s="698"/>
      <c r="SF99" s="698"/>
      <c r="SG99" s="700"/>
    </row>
    <row r="100" spans="2:501" ht="2.1" customHeight="1" x14ac:dyDescent="0.15">
      <c r="B100" s="1301"/>
      <c r="C100" s="1302"/>
      <c r="D100" s="1303"/>
      <c r="E100" s="214"/>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6"/>
      <c r="AG100" s="705"/>
      <c r="AH100" s="706"/>
      <c r="AI100" s="706"/>
      <c r="AJ100" s="706"/>
      <c r="AK100" s="706"/>
      <c r="AL100" s="706"/>
      <c r="AM100" s="706"/>
      <c r="AN100" s="706"/>
      <c r="AO100" s="706"/>
      <c r="AP100" s="706"/>
      <c r="AQ100" s="706"/>
      <c r="AR100" s="706"/>
      <c r="AS100" s="706"/>
      <c r="AT100" s="706"/>
      <c r="AU100" s="706"/>
      <c r="AV100" s="706"/>
      <c r="AW100" s="706"/>
      <c r="AX100" s="713"/>
      <c r="AY100" s="714"/>
      <c r="AZ100" s="714"/>
      <c r="BA100" s="714"/>
      <c r="BB100" s="715"/>
      <c r="BC100" s="718"/>
      <c r="BD100" s="706"/>
      <c r="BE100" s="706"/>
      <c r="BF100" s="706"/>
      <c r="BG100" s="706"/>
      <c r="BH100" s="706"/>
      <c r="BI100" s="706"/>
      <c r="BJ100" s="706"/>
      <c r="BK100" s="706"/>
      <c r="BL100" s="706"/>
      <c r="BM100" s="706"/>
      <c r="BN100" s="706"/>
      <c r="BO100" s="706"/>
      <c r="BP100" s="706"/>
      <c r="BQ100" s="706"/>
      <c r="BR100" s="706"/>
      <c r="BS100" s="706"/>
      <c r="BT100" s="713"/>
      <c r="BU100" s="714"/>
      <c r="BV100" s="714"/>
      <c r="BW100" s="714"/>
      <c r="BX100" s="715"/>
      <c r="BY100" s="721"/>
      <c r="BZ100" s="722"/>
      <c r="CA100" s="722"/>
      <c r="CB100" s="722"/>
      <c r="CC100" s="722"/>
      <c r="CD100" s="722"/>
      <c r="CE100" s="722"/>
      <c r="CF100" s="722"/>
      <c r="CG100" s="722"/>
      <c r="CH100" s="722"/>
      <c r="CI100" s="722"/>
      <c r="CJ100" s="722"/>
      <c r="CK100" s="722"/>
      <c r="CL100" s="722"/>
      <c r="CM100" s="722"/>
      <c r="CN100" s="722"/>
      <c r="CO100" s="722"/>
      <c r="CP100" s="713"/>
      <c r="CQ100" s="714"/>
      <c r="CR100" s="714"/>
      <c r="CS100" s="714"/>
      <c r="CT100" s="715"/>
      <c r="CU100" s="222"/>
      <c r="CV100" s="223"/>
      <c r="CW100" s="223"/>
      <c r="CX100" s="223"/>
      <c r="CY100" s="223"/>
      <c r="CZ100" s="223"/>
      <c r="DA100" s="657"/>
      <c r="DB100" s="657"/>
      <c r="DC100" s="657"/>
      <c r="DD100" s="657"/>
      <c r="DE100" s="657"/>
      <c r="DF100" s="657"/>
      <c r="DG100" s="657"/>
      <c r="DH100" s="657"/>
      <c r="DI100" s="657"/>
      <c r="DJ100" s="657"/>
      <c r="DK100" s="657"/>
      <c r="DL100" s="228"/>
      <c r="DM100" s="228"/>
      <c r="DN100" s="228"/>
      <c r="DO100" s="228"/>
      <c r="DP100" s="229"/>
      <c r="DQ100" s="233"/>
      <c r="DR100" s="234"/>
      <c r="DS100" s="234"/>
      <c r="DT100" s="234"/>
      <c r="DU100" s="234"/>
      <c r="DV100" s="234"/>
      <c r="DW100" s="234"/>
      <c r="DX100" s="234"/>
      <c r="DY100" s="234"/>
      <c r="DZ100" s="234"/>
      <c r="EA100" s="234"/>
      <c r="EB100" s="234"/>
      <c r="EC100" s="234"/>
      <c r="ED100" s="234"/>
      <c r="EE100" s="235"/>
      <c r="EF100" s="239"/>
      <c r="EG100" s="240"/>
      <c r="EH100" s="240"/>
      <c r="EI100" s="240"/>
      <c r="EJ100" s="240"/>
      <c r="EK100" s="240"/>
      <c r="EL100" s="241"/>
      <c r="EM100" s="661"/>
      <c r="EN100" s="662"/>
      <c r="EO100" s="662"/>
      <c r="EP100" s="662"/>
      <c r="EQ100" s="662"/>
      <c r="ER100" s="662"/>
      <c r="ES100" s="663"/>
      <c r="ET100" s="239"/>
      <c r="EU100" s="240"/>
      <c r="EV100" s="240"/>
      <c r="EW100" s="240"/>
      <c r="EX100" s="240"/>
      <c r="EY100" s="240"/>
      <c r="EZ100" s="241"/>
      <c r="FA100" s="661"/>
      <c r="FB100" s="662"/>
      <c r="FC100" s="662"/>
      <c r="FD100" s="662"/>
      <c r="FE100" s="662"/>
      <c r="FF100" s="662"/>
      <c r="FG100" s="663"/>
      <c r="FH100" s="239"/>
      <c r="FI100" s="240"/>
      <c r="FJ100" s="240"/>
      <c r="FK100" s="240"/>
      <c r="FL100" s="240"/>
      <c r="FM100" s="240"/>
      <c r="FN100" s="241"/>
      <c r="FO100" s="700"/>
      <c r="FP100" s="326"/>
      <c r="FQ100" s="464"/>
      <c r="FR100" s="464"/>
      <c r="FS100" s="464"/>
      <c r="FT100" s="464"/>
      <c r="FU100" s="464"/>
      <c r="FV100" s="464"/>
      <c r="FW100" s="464"/>
      <c r="FX100" s="464"/>
      <c r="FY100" s="465"/>
      <c r="FZ100" s="701"/>
      <c r="GA100" s="686"/>
      <c r="GB100" s="686"/>
      <c r="GC100" s="686"/>
      <c r="GD100" s="686"/>
      <c r="GE100" s="686"/>
      <c r="GF100" s="657"/>
      <c r="GG100" s="657"/>
      <c r="GH100" s="657"/>
      <c r="GI100" s="657"/>
      <c r="GJ100" s="657"/>
      <c r="GK100" s="657"/>
      <c r="GL100" s="657"/>
      <c r="GM100" s="657"/>
      <c r="GN100" s="657"/>
      <c r="GO100" s="657"/>
      <c r="GP100" s="657"/>
      <c r="GQ100" s="687"/>
      <c r="GR100" s="687"/>
      <c r="GS100" s="687"/>
      <c r="GT100" s="687"/>
      <c r="GU100" s="688"/>
      <c r="GV100" s="233"/>
      <c r="GW100" s="234"/>
      <c r="GX100" s="234"/>
      <c r="GY100" s="234"/>
      <c r="GZ100" s="234"/>
      <c r="HA100" s="234"/>
      <c r="HB100" s="234"/>
      <c r="HC100" s="234"/>
      <c r="HD100" s="234"/>
      <c r="HE100" s="234"/>
      <c r="HF100" s="234"/>
      <c r="HG100" s="234"/>
      <c r="HH100" s="234"/>
      <c r="HI100" s="234"/>
      <c r="HJ100" s="235"/>
      <c r="HK100" s="239"/>
      <c r="HL100" s="240"/>
      <c r="HM100" s="240"/>
      <c r="HN100" s="240"/>
      <c r="HO100" s="240"/>
      <c r="HP100" s="240"/>
      <c r="HQ100" s="241"/>
      <c r="HR100" s="661"/>
      <c r="HS100" s="662"/>
      <c r="HT100" s="662"/>
      <c r="HU100" s="662"/>
      <c r="HV100" s="662"/>
      <c r="HW100" s="662"/>
      <c r="HX100" s="663"/>
      <c r="HY100" s="239"/>
      <c r="HZ100" s="240"/>
      <c r="IA100" s="240"/>
      <c r="IB100" s="240"/>
      <c r="IC100" s="240"/>
      <c r="ID100" s="240"/>
      <c r="IE100" s="241"/>
      <c r="IF100" s="661"/>
      <c r="IG100" s="662"/>
      <c r="IH100" s="662"/>
      <c r="II100" s="662"/>
      <c r="IJ100" s="662"/>
      <c r="IK100" s="662"/>
      <c r="IL100" s="663"/>
      <c r="IM100" s="239"/>
      <c r="IN100" s="240"/>
      <c r="IO100" s="240"/>
      <c r="IP100" s="240"/>
      <c r="IQ100" s="240"/>
      <c r="IR100" s="240"/>
      <c r="IS100" s="241"/>
      <c r="IT100" s="697"/>
      <c r="IU100" s="698"/>
      <c r="IV100" s="698"/>
      <c r="IW100" s="698"/>
      <c r="IX100" s="698"/>
      <c r="IY100" s="698"/>
      <c r="IZ100" s="698"/>
      <c r="JA100" s="698"/>
      <c r="JB100" s="698"/>
      <c r="JC100" s="698"/>
      <c r="JD100" s="698"/>
      <c r="JE100" s="698"/>
      <c r="JF100" s="698"/>
      <c r="JG100" s="698"/>
      <c r="JH100" s="698"/>
      <c r="JI100" s="698"/>
      <c r="JJ100" s="698"/>
      <c r="JK100" s="698"/>
      <c r="JL100" s="698"/>
      <c r="JM100" s="698"/>
      <c r="JN100" s="698"/>
      <c r="JO100" s="698"/>
      <c r="JP100" s="698"/>
      <c r="JQ100" s="698"/>
      <c r="JR100" s="698"/>
      <c r="JS100" s="698"/>
      <c r="JT100" s="698"/>
      <c r="JU100" s="700"/>
      <c r="JV100" s="326"/>
      <c r="JW100" s="464"/>
      <c r="JX100" s="464"/>
      <c r="JY100" s="464"/>
      <c r="JZ100" s="464"/>
      <c r="KA100" s="464"/>
      <c r="KB100" s="464"/>
      <c r="KC100" s="464"/>
      <c r="KD100" s="464"/>
      <c r="KE100" s="465"/>
      <c r="KF100" s="686"/>
      <c r="KG100" s="686"/>
      <c r="KH100" s="686"/>
      <c r="KI100" s="686"/>
      <c r="KJ100" s="686"/>
      <c r="KK100" s="686"/>
      <c r="KL100" s="657"/>
      <c r="KM100" s="657"/>
      <c r="KN100" s="657"/>
      <c r="KO100" s="657"/>
      <c r="KP100" s="657"/>
      <c r="KQ100" s="657"/>
      <c r="KR100" s="657"/>
      <c r="KS100" s="657"/>
      <c r="KT100" s="657"/>
      <c r="KU100" s="657"/>
      <c r="KV100" s="657"/>
      <c r="KW100" s="687"/>
      <c r="KX100" s="687"/>
      <c r="KY100" s="687"/>
      <c r="KZ100" s="687"/>
      <c r="LA100" s="688"/>
      <c r="LB100" s="233"/>
      <c r="LC100" s="234"/>
      <c r="LD100" s="234"/>
      <c r="LE100" s="234"/>
      <c r="LF100" s="234"/>
      <c r="LG100" s="234"/>
      <c r="LH100" s="234"/>
      <c r="LI100" s="234"/>
      <c r="LJ100" s="234"/>
      <c r="LK100" s="234"/>
      <c r="LL100" s="234"/>
      <c r="LM100" s="234"/>
      <c r="LN100" s="234"/>
      <c r="LO100" s="234"/>
      <c r="LP100" s="235"/>
      <c r="LQ100" s="239"/>
      <c r="LR100" s="240"/>
      <c r="LS100" s="240"/>
      <c r="LT100" s="240"/>
      <c r="LU100" s="240"/>
      <c r="LV100" s="240"/>
      <c r="LW100" s="241"/>
      <c r="LX100" s="661"/>
      <c r="LY100" s="662"/>
      <c r="LZ100" s="662"/>
      <c r="MA100" s="662"/>
      <c r="MB100" s="662"/>
      <c r="MC100" s="662"/>
      <c r="MD100" s="663"/>
      <c r="ME100" s="239"/>
      <c r="MF100" s="240"/>
      <c r="MG100" s="240"/>
      <c r="MH100" s="240"/>
      <c r="MI100" s="240"/>
      <c r="MJ100" s="240"/>
      <c r="MK100" s="241"/>
      <c r="ML100" s="661"/>
      <c r="MM100" s="662"/>
      <c r="MN100" s="662"/>
      <c r="MO100" s="662"/>
      <c r="MP100" s="662"/>
      <c r="MQ100" s="662"/>
      <c r="MR100" s="663"/>
      <c r="MS100" s="239"/>
      <c r="MT100" s="240"/>
      <c r="MU100" s="240"/>
      <c r="MV100" s="240"/>
      <c r="MW100" s="240"/>
      <c r="MX100" s="240"/>
      <c r="MY100" s="241"/>
      <c r="MZ100" s="697"/>
      <c r="NA100" s="698"/>
      <c r="NB100" s="698"/>
      <c r="NC100" s="698"/>
      <c r="ND100" s="698"/>
      <c r="NE100" s="698"/>
      <c r="NF100" s="698"/>
      <c r="NG100" s="698"/>
      <c r="NH100" s="698"/>
      <c r="NI100" s="698"/>
      <c r="NJ100" s="698"/>
      <c r="NK100" s="698"/>
      <c r="NL100" s="698"/>
      <c r="NM100" s="698"/>
      <c r="NN100" s="698"/>
      <c r="NO100" s="698"/>
      <c r="NP100" s="698"/>
      <c r="NQ100" s="698"/>
      <c r="NR100" s="698"/>
      <c r="NS100" s="698"/>
      <c r="NT100" s="698"/>
      <c r="NU100" s="698"/>
      <c r="NV100" s="698"/>
      <c r="NW100" s="698"/>
      <c r="NX100" s="698"/>
      <c r="NY100" s="698"/>
      <c r="NZ100" s="698"/>
      <c r="OA100" s="700"/>
      <c r="OB100" s="326"/>
      <c r="OC100" s="464"/>
      <c r="OD100" s="464"/>
      <c r="OE100" s="464"/>
      <c r="OF100" s="464"/>
      <c r="OG100" s="464"/>
      <c r="OH100" s="464"/>
      <c r="OI100" s="464"/>
      <c r="OJ100" s="464"/>
      <c r="OK100" s="465"/>
      <c r="OL100" s="686"/>
      <c r="OM100" s="686"/>
      <c r="ON100" s="686"/>
      <c r="OO100" s="686"/>
      <c r="OP100" s="686"/>
      <c r="OQ100" s="686"/>
      <c r="OR100" s="657"/>
      <c r="OS100" s="657"/>
      <c r="OT100" s="657"/>
      <c r="OU100" s="657"/>
      <c r="OV100" s="657"/>
      <c r="OW100" s="657"/>
      <c r="OX100" s="657"/>
      <c r="OY100" s="657"/>
      <c r="OZ100" s="657"/>
      <c r="PA100" s="657"/>
      <c r="PB100" s="657"/>
      <c r="PC100" s="687"/>
      <c r="PD100" s="687"/>
      <c r="PE100" s="687"/>
      <c r="PF100" s="687"/>
      <c r="PG100" s="688"/>
      <c r="PH100" s="233"/>
      <c r="PI100" s="234"/>
      <c r="PJ100" s="234"/>
      <c r="PK100" s="234"/>
      <c r="PL100" s="234"/>
      <c r="PM100" s="234"/>
      <c r="PN100" s="234"/>
      <c r="PO100" s="234"/>
      <c r="PP100" s="234"/>
      <c r="PQ100" s="234"/>
      <c r="PR100" s="234"/>
      <c r="PS100" s="234"/>
      <c r="PT100" s="234"/>
      <c r="PU100" s="234"/>
      <c r="PV100" s="235"/>
      <c r="PW100" s="239"/>
      <c r="PX100" s="240"/>
      <c r="PY100" s="240"/>
      <c r="PZ100" s="240"/>
      <c r="QA100" s="240"/>
      <c r="QB100" s="240"/>
      <c r="QC100" s="241"/>
      <c r="QD100" s="661"/>
      <c r="QE100" s="662"/>
      <c r="QF100" s="662"/>
      <c r="QG100" s="662"/>
      <c r="QH100" s="662"/>
      <c r="QI100" s="662"/>
      <c r="QJ100" s="663"/>
      <c r="QK100" s="239"/>
      <c r="QL100" s="240"/>
      <c r="QM100" s="240"/>
      <c r="QN100" s="240"/>
      <c r="QO100" s="240"/>
      <c r="QP100" s="240"/>
      <c r="QQ100" s="241"/>
      <c r="QR100" s="661"/>
      <c r="QS100" s="662"/>
      <c r="QT100" s="662"/>
      <c r="QU100" s="662"/>
      <c r="QV100" s="662"/>
      <c r="QW100" s="662"/>
      <c r="QX100" s="663"/>
      <c r="QY100" s="239"/>
      <c r="QZ100" s="240"/>
      <c r="RA100" s="240"/>
      <c r="RB100" s="240"/>
      <c r="RC100" s="240"/>
      <c r="RD100" s="240"/>
      <c r="RE100" s="241"/>
      <c r="RF100" s="697"/>
      <c r="RG100" s="698"/>
      <c r="RH100" s="698"/>
      <c r="RI100" s="698"/>
      <c r="RJ100" s="698"/>
      <c r="RK100" s="698"/>
      <c r="RL100" s="698"/>
      <c r="RM100" s="698"/>
      <c r="RN100" s="698"/>
      <c r="RO100" s="698"/>
      <c r="RP100" s="698"/>
      <c r="RQ100" s="698"/>
      <c r="RR100" s="698"/>
      <c r="RS100" s="698"/>
      <c r="RT100" s="698"/>
      <c r="RU100" s="698"/>
      <c r="RV100" s="698"/>
      <c r="RW100" s="698"/>
      <c r="RX100" s="698"/>
      <c r="RY100" s="698"/>
      <c r="RZ100" s="698"/>
      <c r="SA100" s="698"/>
      <c r="SB100" s="698"/>
      <c r="SC100" s="698"/>
      <c r="SD100" s="698"/>
      <c r="SE100" s="698"/>
      <c r="SF100" s="698"/>
      <c r="SG100" s="700"/>
    </row>
    <row r="101" spans="2:501" ht="12" customHeight="1" x14ac:dyDescent="0.15">
      <c r="B101" s="1301"/>
      <c r="C101" s="1302"/>
      <c r="D101" s="1303"/>
      <c r="E101" s="214"/>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6"/>
      <c r="AG101" s="707"/>
      <c r="AH101" s="706"/>
      <c r="AI101" s="706"/>
      <c r="AJ101" s="706"/>
      <c r="AK101" s="706"/>
      <c r="AL101" s="706"/>
      <c r="AM101" s="706"/>
      <c r="AN101" s="706"/>
      <c r="AO101" s="706"/>
      <c r="AP101" s="706"/>
      <c r="AQ101" s="706"/>
      <c r="AR101" s="706"/>
      <c r="AS101" s="706"/>
      <c r="AT101" s="706"/>
      <c r="AU101" s="706"/>
      <c r="AV101" s="706"/>
      <c r="AW101" s="706"/>
      <c r="AX101" s="714"/>
      <c r="AY101" s="714"/>
      <c r="AZ101" s="714"/>
      <c r="BA101" s="714"/>
      <c r="BB101" s="715"/>
      <c r="BC101" s="719"/>
      <c r="BD101" s="706"/>
      <c r="BE101" s="706"/>
      <c r="BF101" s="706"/>
      <c r="BG101" s="706"/>
      <c r="BH101" s="706"/>
      <c r="BI101" s="706"/>
      <c r="BJ101" s="706"/>
      <c r="BK101" s="706"/>
      <c r="BL101" s="706"/>
      <c r="BM101" s="706"/>
      <c r="BN101" s="706"/>
      <c r="BO101" s="706"/>
      <c r="BP101" s="706"/>
      <c r="BQ101" s="706"/>
      <c r="BR101" s="706"/>
      <c r="BS101" s="706"/>
      <c r="BT101" s="714"/>
      <c r="BU101" s="714"/>
      <c r="BV101" s="714"/>
      <c r="BW101" s="714"/>
      <c r="BX101" s="715"/>
      <c r="BY101" s="723"/>
      <c r="BZ101" s="722"/>
      <c r="CA101" s="722"/>
      <c r="CB101" s="722"/>
      <c r="CC101" s="722"/>
      <c r="CD101" s="722"/>
      <c r="CE101" s="722"/>
      <c r="CF101" s="722"/>
      <c r="CG101" s="722"/>
      <c r="CH101" s="722"/>
      <c r="CI101" s="722"/>
      <c r="CJ101" s="722"/>
      <c r="CK101" s="722"/>
      <c r="CL101" s="722"/>
      <c r="CM101" s="722"/>
      <c r="CN101" s="722"/>
      <c r="CO101" s="722"/>
      <c r="CP101" s="714"/>
      <c r="CQ101" s="714"/>
      <c r="CR101" s="714"/>
      <c r="CS101" s="714"/>
      <c r="CT101" s="715"/>
      <c r="CU101" s="259" t="s">
        <v>39</v>
      </c>
      <c r="CV101" s="260"/>
      <c r="CW101" s="260"/>
      <c r="CX101" s="260"/>
      <c r="CY101" s="260"/>
      <c r="CZ101" s="260"/>
      <c r="DA101" s="657"/>
      <c r="DB101" s="657"/>
      <c r="DC101" s="657"/>
      <c r="DD101" s="657"/>
      <c r="DE101" s="657"/>
      <c r="DF101" s="657"/>
      <c r="DG101" s="657"/>
      <c r="DH101" s="657"/>
      <c r="DI101" s="657"/>
      <c r="DJ101" s="657"/>
      <c r="DK101" s="657"/>
      <c r="DL101" s="263" t="s">
        <v>45</v>
      </c>
      <c r="DM101" s="263"/>
      <c r="DN101" s="263"/>
      <c r="DO101" s="263"/>
      <c r="DP101" s="264"/>
      <c r="DQ101" s="265"/>
      <c r="DR101" s="266"/>
      <c r="DS101" s="266"/>
      <c r="DT101" s="266"/>
      <c r="DU101" s="266"/>
      <c r="DV101" s="266"/>
      <c r="DW101" s="266"/>
      <c r="DX101" s="266"/>
      <c r="DY101" s="266"/>
      <c r="DZ101" s="266"/>
      <c r="EA101" s="266"/>
      <c r="EB101" s="266"/>
      <c r="EC101" s="266"/>
      <c r="ED101" s="266"/>
      <c r="EE101" s="267"/>
      <c r="EF101" s="268"/>
      <c r="EG101" s="269"/>
      <c r="EH101" s="269"/>
      <c r="EI101" s="269"/>
      <c r="EJ101" s="269"/>
      <c r="EK101" s="269"/>
      <c r="EL101" s="270"/>
      <c r="EM101" s="661"/>
      <c r="EN101" s="662"/>
      <c r="EO101" s="662"/>
      <c r="EP101" s="662"/>
      <c r="EQ101" s="662"/>
      <c r="ER101" s="662"/>
      <c r="ES101" s="663"/>
      <c r="ET101" s="268"/>
      <c r="EU101" s="269"/>
      <c r="EV101" s="269"/>
      <c r="EW101" s="269"/>
      <c r="EX101" s="269"/>
      <c r="EY101" s="269"/>
      <c r="EZ101" s="270"/>
      <c r="FA101" s="661"/>
      <c r="FB101" s="662"/>
      <c r="FC101" s="662"/>
      <c r="FD101" s="662"/>
      <c r="FE101" s="662"/>
      <c r="FF101" s="662"/>
      <c r="FG101" s="663"/>
      <c r="FH101" s="268"/>
      <c r="FI101" s="269"/>
      <c r="FJ101" s="269"/>
      <c r="FK101" s="269"/>
      <c r="FL101" s="269"/>
      <c r="FM101" s="269"/>
      <c r="FN101" s="270"/>
      <c r="FO101" s="700"/>
      <c r="FP101" s="326"/>
      <c r="FQ101" s="464"/>
      <c r="FR101" s="464"/>
      <c r="FS101" s="464"/>
      <c r="FT101" s="464"/>
      <c r="FU101" s="464"/>
      <c r="FV101" s="464"/>
      <c r="FW101" s="464"/>
      <c r="FX101" s="464"/>
      <c r="FY101" s="465"/>
      <c r="FZ101" s="689" t="s">
        <v>81</v>
      </c>
      <c r="GA101" s="655"/>
      <c r="GB101" s="655"/>
      <c r="GC101" s="655"/>
      <c r="GD101" s="655"/>
      <c r="GE101" s="655"/>
      <c r="GF101" s="657"/>
      <c r="GG101" s="657"/>
      <c r="GH101" s="657"/>
      <c r="GI101" s="657"/>
      <c r="GJ101" s="657"/>
      <c r="GK101" s="657"/>
      <c r="GL101" s="657"/>
      <c r="GM101" s="657"/>
      <c r="GN101" s="657"/>
      <c r="GO101" s="657"/>
      <c r="GP101" s="657"/>
      <c r="GQ101" s="659" t="s">
        <v>45</v>
      </c>
      <c r="GR101" s="659"/>
      <c r="GS101" s="659"/>
      <c r="GT101" s="659"/>
      <c r="GU101" s="660"/>
      <c r="GV101" s="265"/>
      <c r="GW101" s="266"/>
      <c r="GX101" s="266"/>
      <c r="GY101" s="266"/>
      <c r="GZ101" s="266"/>
      <c r="HA101" s="266"/>
      <c r="HB101" s="266"/>
      <c r="HC101" s="266"/>
      <c r="HD101" s="266"/>
      <c r="HE101" s="266"/>
      <c r="HF101" s="266"/>
      <c r="HG101" s="266"/>
      <c r="HH101" s="266"/>
      <c r="HI101" s="266"/>
      <c r="HJ101" s="267"/>
      <c r="HK101" s="268"/>
      <c r="HL101" s="269"/>
      <c r="HM101" s="269"/>
      <c r="HN101" s="269"/>
      <c r="HO101" s="269"/>
      <c r="HP101" s="269"/>
      <c r="HQ101" s="270"/>
      <c r="HR101" s="661"/>
      <c r="HS101" s="662"/>
      <c r="HT101" s="662"/>
      <c r="HU101" s="662"/>
      <c r="HV101" s="662"/>
      <c r="HW101" s="662"/>
      <c r="HX101" s="663"/>
      <c r="HY101" s="268"/>
      <c r="HZ101" s="269"/>
      <c r="IA101" s="269"/>
      <c r="IB101" s="269"/>
      <c r="IC101" s="269"/>
      <c r="ID101" s="269"/>
      <c r="IE101" s="270"/>
      <c r="IF101" s="661"/>
      <c r="IG101" s="662"/>
      <c r="IH101" s="662"/>
      <c r="II101" s="662"/>
      <c r="IJ101" s="662"/>
      <c r="IK101" s="662"/>
      <c r="IL101" s="663"/>
      <c r="IM101" s="268"/>
      <c r="IN101" s="269"/>
      <c r="IO101" s="269"/>
      <c r="IP101" s="269"/>
      <c r="IQ101" s="269"/>
      <c r="IR101" s="269"/>
      <c r="IS101" s="270"/>
      <c r="IT101" s="697"/>
      <c r="IU101" s="698"/>
      <c r="IV101" s="698"/>
      <c r="IW101" s="698"/>
      <c r="IX101" s="698"/>
      <c r="IY101" s="698"/>
      <c r="IZ101" s="698"/>
      <c r="JA101" s="698"/>
      <c r="JB101" s="698"/>
      <c r="JC101" s="698"/>
      <c r="JD101" s="698"/>
      <c r="JE101" s="698"/>
      <c r="JF101" s="698"/>
      <c r="JG101" s="698"/>
      <c r="JH101" s="698"/>
      <c r="JI101" s="698"/>
      <c r="JJ101" s="698"/>
      <c r="JK101" s="698"/>
      <c r="JL101" s="698"/>
      <c r="JM101" s="698"/>
      <c r="JN101" s="698"/>
      <c r="JO101" s="698"/>
      <c r="JP101" s="698"/>
      <c r="JQ101" s="698"/>
      <c r="JR101" s="698"/>
      <c r="JS101" s="698"/>
      <c r="JT101" s="698"/>
      <c r="JU101" s="700"/>
      <c r="JV101" s="326"/>
      <c r="JW101" s="464"/>
      <c r="JX101" s="464"/>
      <c r="JY101" s="464"/>
      <c r="JZ101" s="464"/>
      <c r="KA101" s="464"/>
      <c r="KB101" s="464"/>
      <c r="KC101" s="464"/>
      <c r="KD101" s="464"/>
      <c r="KE101" s="465"/>
      <c r="KF101" s="654" t="s">
        <v>128</v>
      </c>
      <c r="KG101" s="655"/>
      <c r="KH101" s="655"/>
      <c r="KI101" s="655"/>
      <c r="KJ101" s="655"/>
      <c r="KK101" s="655"/>
      <c r="KL101" s="657"/>
      <c r="KM101" s="657"/>
      <c r="KN101" s="657"/>
      <c r="KO101" s="657"/>
      <c r="KP101" s="657"/>
      <c r="KQ101" s="657"/>
      <c r="KR101" s="657"/>
      <c r="KS101" s="657"/>
      <c r="KT101" s="657"/>
      <c r="KU101" s="657"/>
      <c r="KV101" s="657"/>
      <c r="KW101" s="659" t="s">
        <v>45</v>
      </c>
      <c r="KX101" s="659"/>
      <c r="KY101" s="659"/>
      <c r="KZ101" s="659"/>
      <c r="LA101" s="660"/>
      <c r="LB101" s="265"/>
      <c r="LC101" s="266"/>
      <c r="LD101" s="266"/>
      <c r="LE101" s="266"/>
      <c r="LF101" s="266"/>
      <c r="LG101" s="266"/>
      <c r="LH101" s="266"/>
      <c r="LI101" s="266"/>
      <c r="LJ101" s="266"/>
      <c r="LK101" s="266"/>
      <c r="LL101" s="266"/>
      <c r="LM101" s="266"/>
      <c r="LN101" s="266"/>
      <c r="LO101" s="266"/>
      <c r="LP101" s="267"/>
      <c r="LQ101" s="268"/>
      <c r="LR101" s="269"/>
      <c r="LS101" s="269"/>
      <c r="LT101" s="269"/>
      <c r="LU101" s="269"/>
      <c r="LV101" s="269"/>
      <c r="LW101" s="270"/>
      <c r="LX101" s="661"/>
      <c r="LY101" s="662"/>
      <c r="LZ101" s="662"/>
      <c r="MA101" s="662"/>
      <c r="MB101" s="662"/>
      <c r="MC101" s="662"/>
      <c r="MD101" s="663"/>
      <c r="ME101" s="268"/>
      <c r="MF101" s="269"/>
      <c r="MG101" s="269"/>
      <c r="MH101" s="269"/>
      <c r="MI101" s="269"/>
      <c r="MJ101" s="269"/>
      <c r="MK101" s="270"/>
      <c r="ML101" s="661"/>
      <c r="MM101" s="662"/>
      <c r="MN101" s="662"/>
      <c r="MO101" s="662"/>
      <c r="MP101" s="662"/>
      <c r="MQ101" s="662"/>
      <c r="MR101" s="663"/>
      <c r="MS101" s="268"/>
      <c r="MT101" s="269"/>
      <c r="MU101" s="269"/>
      <c r="MV101" s="269"/>
      <c r="MW101" s="269"/>
      <c r="MX101" s="269"/>
      <c r="MY101" s="270"/>
      <c r="MZ101" s="697"/>
      <c r="NA101" s="698"/>
      <c r="NB101" s="698"/>
      <c r="NC101" s="698"/>
      <c r="ND101" s="698"/>
      <c r="NE101" s="698"/>
      <c r="NF101" s="698"/>
      <c r="NG101" s="698"/>
      <c r="NH101" s="698"/>
      <c r="NI101" s="698"/>
      <c r="NJ101" s="698"/>
      <c r="NK101" s="698"/>
      <c r="NL101" s="698"/>
      <c r="NM101" s="698"/>
      <c r="NN101" s="698"/>
      <c r="NO101" s="698"/>
      <c r="NP101" s="698"/>
      <c r="NQ101" s="698"/>
      <c r="NR101" s="698"/>
      <c r="NS101" s="698"/>
      <c r="NT101" s="698"/>
      <c r="NU101" s="698"/>
      <c r="NV101" s="698"/>
      <c r="NW101" s="698"/>
      <c r="NX101" s="698"/>
      <c r="NY101" s="698"/>
      <c r="NZ101" s="698"/>
      <c r="OA101" s="700"/>
      <c r="OB101" s="326"/>
      <c r="OC101" s="464"/>
      <c r="OD101" s="464"/>
      <c r="OE101" s="464"/>
      <c r="OF101" s="464"/>
      <c r="OG101" s="464"/>
      <c r="OH101" s="464"/>
      <c r="OI101" s="464"/>
      <c r="OJ101" s="464"/>
      <c r="OK101" s="465"/>
      <c r="OL101" s="654" t="s">
        <v>133</v>
      </c>
      <c r="OM101" s="655"/>
      <c r="ON101" s="655"/>
      <c r="OO101" s="655"/>
      <c r="OP101" s="655"/>
      <c r="OQ101" s="655"/>
      <c r="OR101" s="657"/>
      <c r="OS101" s="657"/>
      <c r="OT101" s="657"/>
      <c r="OU101" s="657"/>
      <c r="OV101" s="657"/>
      <c r="OW101" s="657"/>
      <c r="OX101" s="657"/>
      <c r="OY101" s="657"/>
      <c r="OZ101" s="657"/>
      <c r="PA101" s="657"/>
      <c r="PB101" s="657"/>
      <c r="PC101" s="659" t="s">
        <v>45</v>
      </c>
      <c r="PD101" s="659"/>
      <c r="PE101" s="659"/>
      <c r="PF101" s="659"/>
      <c r="PG101" s="660"/>
      <c r="PH101" s="265"/>
      <c r="PI101" s="266"/>
      <c r="PJ101" s="266"/>
      <c r="PK101" s="266"/>
      <c r="PL101" s="266"/>
      <c r="PM101" s="266"/>
      <c r="PN101" s="266"/>
      <c r="PO101" s="266"/>
      <c r="PP101" s="266"/>
      <c r="PQ101" s="266"/>
      <c r="PR101" s="266"/>
      <c r="PS101" s="266"/>
      <c r="PT101" s="266"/>
      <c r="PU101" s="266"/>
      <c r="PV101" s="267"/>
      <c r="PW101" s="268"/>
      <c r="PX101" s="269"/>
      <c r="PY101" s="269"/>
      <c r="PZ101" s="269"/>
      <c r="QA101" s="269"/>
      <c r="QB101" s="269"/>
      <c r="QC101" s="270"/>
      <c r="QD101" s="661"/>
      <c r="QE101" s="662"/>
      <c r="QF101" s="662"/>
      <c r="QG101" s="662"/>
      <c r="QH101" s="662"/>
      <c r="QI101" s="662"/>
      <c r="QJ101" s="663"/>
      <c r="QK101" s="268"/>
      <c r="QL101" s="269"/>
      <c r="QM101" s="269"/>
      <c r="QN101" s="269"/>
      <c r="QO101" s="269"/>
      <c r="QP101" s="269"/>
      <c r="QQ101" s="270"/>
      <c r="QR101" s="661"/>
      <c r="QS101" s="662"/>
      <c r="QT101" s="662"/>
      <c r="QU101" s="662"/>
      <c r="QV101" s="662"/>
      <c r="QW101" s="662"/>
      <c r="QX101" s="663"/>
      <c r="QY101" s="268"/>
      <c r="QZ101" s="269"/>
      <c r="RA101" s="269"/>
      <c r="RB101" s="269"/>
      <c r="RC101" s="269"/>
      <c r="RD101" s="269"/>
      <c r="RE101" s="270"/>
      <c r="RF101" s="697"/>
      <c r="RG101" s="698"/>
      <c r="RH101" s="698"/>
      <c r="RI101" s="698"/>
      <c r="RJ101" s="698"/>
      <c r="RK101" s="698"/>
      <c r="RL101" s="698"/>
      <c r="RM101" s="698"/>
      <c r="RN101" s="698"/>
      <c r="RO101" s="698"/>
      <c r="RP101" s="698"/>
      <c r="RQ101" s="698"/>
      <c r="RR101" s="698"/>
      <c r="RS101" s="698"/>
      <c r="RT101" s="698"/>
      <c r="RU101" s="698"/>
      <c r="RV101" s="698"/>
      <c r="RW101" s="698"/>
      <c r="RX101" s="698"/>
      <c r="RY101" s="698"/>
      <c r="RZ101" s="698"/>
      <c r="SA101" s="698"/>
      <c r="SB101" s="698"/>
      <c r="SC101" s="698"/>
      <c r="SD101" s="698"/>
      <c r="SE101" s="698"/>
      <c r="SF101" s="698"/>
      <c r="SG101" s="700"/>
    </row>
    <row r="102" spans="2:501" ht="2.1" customHeight="1" x14ac:dyDescent="0.15">
      <c r="B102" s="1301"/>
      <c r="C102" s="1302"/>
      <c r="D102" s="1303"/>
      <c r="E102" s="217"/>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9"/>
      <c r="AG102" s="708"/>
      <c r="AH102" s="709"/>
      <c r="AI102" s="709"/>
      <c r="AJ102" s="709"/>
      <c r="AK102" s="709"/>
      <c r="AL102" s="709"/>
      <c r="AM102" s="709"/>
      <c r="AN102" s="709"/>
      <c r="AO102" s="709"/>
      <c r="AP102" s="709"/>
      <c r="AQ102" s="709"/>
      <c r="AR102" s="709"/>
      <c r="AS102" s="709"/>
      <c r="AT102" s="709"/>
      <c r="AU102" s="709"/>
      <c r="AV102" s="709"/>
      <c r="AW102" s="709"/>
      <c r="AX102" s="716"/>
      <c r="AY102" s="716"/>
      <c r="AZ102" s="716"/>
      <c r="BA102" s="716"/>
      <c r="BB102" s="717"/>
      <c r="BC102" s="720"/>
      <c r="BD102" s="709"/>
      <c r="BE102" s="709"/>
      <c r="BF102" s="709"/>
      <c r="BG102" s="709"/>
      <c r="BH102" s="709"/>
      <c r="BI102" s="709"/>
      <c r="BJ102" s="709"/>
      <c r="BK102" s="709"/>
      <c r="BL102" s="709"/>
      <c r="BM102" s="709"/>
      <c r="BN102" s="709"/>
      <c r="BO102" s="709"/>
      <c r="BP102" s="709"/>
      <c r="BQ102" s="709"/>
      <c r="BR102" s="709"/>
      <c r="BS102" s="709"/>
      <c r="BT102" s="716"/>
      <c r="BU102" s="716"/>
      <c r="BV102" s="716"/>
      <c r="BW102" s="716"/>
      <c r="BX102" s="717"/>
      <c r="BY102" s="724"/>
      <c r="BZ102" s="725"/>
      <c r="CA102" s="725"/>
      <c r="CB102" s="725"/>
      <c r="CC102" s="725"/>
      <c r="CD102" s="725"/>
      <c r="CE102" s="725"/>
      <c r="CF102" s="725"/>
      <c r="CG102" s="725"/>
      <c r="CH102" s="725"/>
      <c r="CI102" s="725"/>
      <c r="CJ102" s="725"/>
      <c r="CK102" s="725"/>
      <c r="CL102" s="725"/>
      <c r="CM102" s="725"/>
      <c r="CN102" s="725"/>
      <c r="CO102" s="725"/>
      <c r="CP102" s="716"/>
      <c r="CQ102" s="716"/>
      <c r="CR102" s="716"/>
      <c r="CS102" s="716"/>
      <c r="CT102" s="717"/>
      <c r="CU102" s="271"/>
      <c r="CV102" s="272"/>
      <c r="CW102" s="272"/>
      <c r="CX102" s="272"/>
      <c r="CY102" s="272"/>
      <c r="CZ102" s="272"/>
      <c r="DA102" s="658"/>
      <c r="DB102" s="658"/>
      <c r="DC102" s="658"/>
      <c r="DD102" s="658"/>
      <c r="DE102" s="658"/>
      <c r="DF102" s="658"/>
      <c r="DG102" s="658"/>
      <c r="DH102" s="658"/>
      <c r="DI102" s="658"/>
      <c r="DJ102" s="658"/>
      <c r="DK102" s="658"/>
      <c r="DL102" s="274"/>
      <c r="DM102" s="274"/>
      <c r="DN102" s="274"/>
      <c r="DO102" s="274"/>
      <c r="DP102" s="275"/>
      <c r="DQ102" s="276"/>
      <c r="DR102" s="277"/>
      <c r="DS102" s="277"/>
      <c r="DT102" s="277"/>
      <c r="DU102" s="277"/>
      <c r="DV102" s="277"/>
      <c r="DW102" s="277"/>
      <c r="DX102" s="277"/>
      <c r="DY102" s="277"/>
      <c r="DZ102" s="277"/>
      <c r="EA102" s="277"/>
      <c r="EB102" s="277"/>
      <c r="EC102" s="277"/>
      <c r="ED102" s="277"/>
      <c r="EE102" s="278"/>
      <c r="EF102" s="279"/>
      <c r="EG102" s="280"/>
      <c r="EH102" s="280"/>
      <c r="EI102" s="280"/>
      <c r="EJ102" s="280"/>
      <c r="EK102" s="280"/>
      <c r="EL102" s="281"/>
      <c r="EM102" s="664"/>
      <c r="EN102" s="665"/>
      <c r="EO102" s="665"/>
      <c r="EP102" s="665"/>
      <c r="EQ102" s="665"/>
      <c r="ER102" s="665"/>
      <c r="ES102" s="666"/>
      <c r="ET102" s="279"/>
      <c r="EU102" s="280"/>
      <c r="EV102" s="280"/>
      <c r="EW102" s="280"/>
      <c r="EX102" s="280"/>
      <c r="EY102" s="280"/>
      <c r="EZ102" s="281"/>
      <c r="FA102" s="664"/>
      <c r="FB102" s="665"/>
      <c r="FC102" s="665"/>
      <c r="FD102" s="665"/>
      <c r="FE102" s="665"/>
      <c r="FF102" s="665"/>
      <c r="FG102" s="666"/>
      <c r="FH102" s="279"/>
      <c r="FI102" s="280"/>
      <c r="FJ102" s="280"/>
      <c r="FK102" s="280"/>
      <c r="FL102" s="280"/>
      <c r="FM102" s="280"/>
      <c r="FN102" s="281"/>
      <c r="FO102" s="700"/>
      <c r="FP102" s="466"/>
      <c r="FQ102" s="467"/>
      <c r="FR102" s="467"/>
      <c r="FS102" s="467"/>
      <c r="FT102" s="467"/>
      <c r="FU102" s="467"/>
      <c r="FV102" s="467"/>
      <c r="FW102" s="467"/>
      <c r="FX102" s="467"/>
      <c r="FY102" s="468"/>
      <c r="FZ102" s="690"/>
      <c r="GA102" s="656"/>
      <c r="GB102" s="656"/>
      <c r="GC102" s="656"/>
      <c r="GD102" s="656"/>
      <c r="GE102" s="656"/>
      <c r="GF102" s="658"/>
      <c r="GG102" s="658"/>
      <c r="GH102" s="658"/>
      <c r="GI102" s="658"/>
      <c r="GJ102" s="658"/>
      <c r="GK102" s="658"/>
      <c r="GL102" s="658"/>
      <c r="GM102" s="658"/>
      <c r="GN102" s="658"/>
      <c r="GO102" s="658"/>
      <c r="GP102" s="658"/>
      <c r="GQ102" s="614"/>
      <c r="GR102" s="614"/>
      <c r="GS102" s="614"/>
      <c r="GT102" s="614"/>
      <c r="GU102" s="615"/>
      <c r="GV102" s="276"/>
      <c r="GW102" s="277"/>
      <c r="GX102" s="277"/>
      <c r="GY102" s="277"/>
      <c r="GZ102" s="277"/>
      <c r="HA102" s="277"/>
      <c r="HB102" s="277"/>
      <c r="HC102" s="277"/>
      <c r="HD102" s="277"/>
      <c r="HE102" s="277"/>
      <c r="HF102" s="277"/>
      <c r="HG102" s="277"/>
      <c r="HH102" s="277"/>
      <c r="HI102" s="277"/>
      <c r="HJ102" s="278"/>
      <c r="HK102" s="279"/>
      <c r="HL102" s="280"/>
      <c r="HM102" s="280"/>
      <c r="HN102" s="280"/>
      <c r="HO102" s="280"/>
      <c r="HP102" s="280"/>
      <c r="HQ102" s="281"/>
      <c r="HR102" s="664"/>
      <c r="HS102" s="665"/>
      <c r="HT102" s="665"/>
      <c r="HU102" s="665"/>
      <c r="HV102" s="665"/>
      <c r="HW102" s="665"/>
      <c r="HX102" s="666"/>
      <c r="HY102" s="279"/>
      <c r="HZ102" s="280"/>
      <c r="IA102" s="280"/>
      <c r="IB102" s="280"/>
      <c r="IC102" s="280"/>
      <c r="ID102" s="280"/>
      <c r="IE102" s="281"/>
      <c r="IF102" s="664"/>
      <c r="IG102" s="665"/>
      <c r="IH102" s="665"/>
      <c r="II102" s="665"/>
      <c r="IJ102" s="665"/>
      <c r="IK102" s="665"/>
      <c r="IL102" s="666"/>
      <c r="IM102" s="279"/>
      <c r="IN102" s="280"/>
      <c r="IO102" s="280"/>
      <c r="IP102" s="280"/>
      <c r="IQ102" s="280"/>
      <c r="IR102" s="280"/>
      <c r="IS102" s="281"/>
      <c r="IT102" s="697"/>
      <c r="IU102" s="698"/>
      <c r="IV102" s="698"/>
      <c r="IW102" s="698"/>
      <c r="IX102" s="698"/>
      <c r="IY102" s="698"/>
      <c r="IZ102" s="698"/>
      <c r="JA102" s="698"/>
      <c r="JB102" s="698"/>
      <c r="JC102" s="698"/>
      <c r="JD102" s="698"/>
      <c r="JE102" s="698"/>
      <c r="JF102" s="698"/>
      <c r="JG102" s="698"/>
      <c r="JH102" s="698"/>
      <c r="JI102" s="698"/>
      <c r="JJ102" s="698"/>
      <c r="JK102" s="698"/>
      <c r="JL102" s="698"/>
      <c r="JM102" s="698"/>
      <c r="JN102" s="698"/>
      <c r="JO102" s="698"/>
      <c r="JP102" s="698"/>
      <c r="JQ102" s="698"/>
      <c r="JR102" s="698"/>
      <c r="JS102" s="698"/>
      <c r="JT102" s="698"/>
      <c r="JU102" s="700"/>
      <c r="JV102" s="466"/>
      <c r="JW102" s="467"/>
      <c r="JX102" s="467"/>
      <c r="JY102" s="467"/>
      <c r="JZ102" s="467"/>
      <c r="KA102" s="467"/>
      <c r="KB102" s="467"/>
      <c r="KC102" s="467"/>
      <c r="KD102" s="467"/>
      <c r="KE102" s="468"/>
      <c r="KF102" s="656"/>
      <c r="KG102" s="656"/>
      <c r="KH102" s="656"/>
      <c r="KI102" s="656"/>
      <c r="KJ102" s="656"/>
      <c r="KK102" s="656"/>
      <c r="KL102" s="658"/>
      <c r="KM102" s="658"/>
      <c r="KN102" s="658"/>
      <c r="KO102" s="658"/>
      <c r="KP102" s="658"/>
      <c r="KQ102" s="658"/>
      <c r="KR102" s="658"/>
      <c r="KS102" s="658"/>
      <c r="KT102" s="658"/>
      <c r="KU102" s="658"/>
      <c r="KV102" s="658"/>
      <c r="KW102" s="614"/>
      <c r="KX102" s="614"/>
      <c r="KY102" s="614"/>
      <c r="KZ102" s="614"/>
      <c r="LA102" s="615"/>
      <c r="LB102" s="276"/>
      <c r="LC102" s="277"/>
      <c r="LD102" s="277"/>
      <c r="LE102" s="277"/>
      <c r="LF102" s="277"/>
      <c r="LG102" s="277"/>
      <c r="LH102" s="277"/>
      <c r="LI102" s="277"/>
      <c r="LJ102" s="277"/>
      <c r="LK102" s="277"/>
      <c r="LL102" s="277"/>
      <c r="LM102" s="277"/>
      <c r="LN102" s="277"/>
      <c r="LO102" s="277"/>
      <c r="LP102" s="278"/>
      <c r="LQ102" s="279"/>
      <c r="LR102" s="280"/>
      <c r="LS102" s="280"/>
      <c r="LT102" s="280"/>
      <c r="LU102" s="280"/>
      <c r="LV102" s="280"/>
      <c r="LW102" s="281"/>
      <c r="LX102" s="664"/>
      <c r="LY102" s="665"/>
      <c r="LZ102" s="665"/>
      <c r="MA102" s="665"/>
      <c r="MB102" s="665"/>
      <c r="MC102" s="665"/>
      <c r="MD102" s="666"/>
      <c r="ME102" s="279"/>
      <c r="MF102" s="280"/>
      <c r="MG102" s="280"/>
      <c r="MH102" s="280"/>
      <c r="MI102" s="280"/>
      <c r="MJ102" s="280"/>
      <c r="MK102" s="281"/>
      <c r="ML102" s="664"/>
      <c r="MM102" s="665"/>
      <c r="MN102" s="665"/>
      <c r="MO102" s="665"/>
      <c r="MP102" s="665"/>
      <c r="MQ102" s="665"/>
      <c r="MR102" s="666"/>
      <c r="MS102" s="279"/>
      <c r="MT102" s="280"/>
      <c r="MU102" s="280"/>
      <c r="MV102" s="280"/>
      <c r="MW102" s="280"/>
      <c r="MX102" s="280"/>
      <c r="MY102" s="281"/>
      <c r="MZ102" s="697"/>
      <c r="NA102" s="698"/>
      <c r="NB102" s="698"/>
      <c r="NC102" s="698"/>
      <c r="ND102" s="698"/>
      <c r="NE102" s="698"/>
      <c r="NF102" s="698"/>
      <c r="NG102" s="698"/>
      <c r="NH102" s="698"/>
      <c r="NI102" s="698"/>
      <c r="NJ102" s="698"/>
      <c r="NK102" s="698"/>
      <c r="NL102" s="698"/>
      <c r="NM102" s="698"/>
      <c r="NN102" s="698"/>
      <c r="NO102" s="698"/>
      <c r="NP102" s="698"/>
      <c r="NQ102" s="698"/>
      <c r="NR102" s="698"/>
      <c r="NS102" s="698"/>
      <c r="NT102" s="698"/>
      <c r="NU102" s="698"/>
      <c r="NV102" s="698"/>
      <c r="NW102" s="698"/>
      <c r="NX102" s="698"/>
      <c r="NY102" s="698"/>
      <c r="NZ102" s="698"/>
      <c r="OA102" s="700"/>
      <c r="OB102" s="466"/>
      <c r="OC102" s="467"/>
      <c r="OD102" s="467"/>
      <c r="OE102" s="467"/>
      <c r="OF102" s="467"/>
      <c r="OG102" s="467"/>
      <c r="OH102" s="467"/>
      <c r="OI102" s="467"/>
      <c r="OJ102" s="467"/>
      <c r="OK102" s="468"/>
      <c r="OL102" s="656"/>
      <c r="OM102" s="656"/>
      <c r="ON102" s="656"/>
      <c r="OO102" s="656"/>
      <c r="OP102" s="656"/>
      <c r="OQ102" s="656"/>
      <c r="OR102" s="658"/>
      <c r="OS102" s="658"/>
      <c r="OT102" s="658"/>
      <c r="OU102" s="658"/>
      <c r="OV102" s="658"/>
      <c r="OW102" s="658"/>
      <c r="OX102" s="658"/>
      <c r="OY102" s="658"/>
      <c r="OZ102" s="658"/>
      <c r="PA102" s="658"/>
      <c r="PB102" s="658"/>
      <c r="PC102" s="614"/>
      <c r="PD102" s="614"/>
      <c r="PE102" s="614"/>
      <c r="PF102" s="614"/>
      <c r="PG102" s="615"/>
      <c r="PH102" s="276"/>
      <c r="PI102" s="277"/>
      <c r="PJ102" s="277"/>
      <c r="PK102" s="277"/>
      <c r="PL102" s="277"/>
      <c r="PM102" s="277"/>
      <c r="PN102" s="277"/>
      <c r="PO102" s="277"/>
      <c r="PP102" s="277"/>
      <c r="PQ102" s="277"/>
      <c r="PR102" s="277"/>
      <c r="PS102" s="277"/>
      <c r="PT102" s="277"/>
      <c r="PU102" s="277"/>
      <c r="PV102" s="278"/>
      <c r="PW102" s="279"/>
      <c r="PX102" s="280"/>
      <c r="PY102" s="280"/>
      <c r="PZ102" s="280"/>
      <c r="QA102" s="280"/>
      <c r="QB102" s="280"/>
      <c r="QC102" s="281"/>
      <c r="QD102" s="664"/>
      <c r="QE102" s="665"/>
      <c r="QF102" s="665"/>
      <c r="QG102" s="665"/>
      <c r="QH102" s="665"/>
      <c r="QI102" s="665"/>
      <c r="QJ102" s="666"/>
      <c r="QK102" s="279"/>
      <c r="QL102" s="280"/>
      <c r="QM102" s="280"/>
      <c r="QN102" s="280"/>
      <c r="QO102" s="280"/>
      <c r="QP102" s="280"/>
      <c r="QQ102" s="281"/>
      <c r="QR102" s="664"/>
      <c r="QS102" s="665"/>
      <c r="QT102" s="665"/>
      <c r="QU102" s="665"/>
      <c r="QV102" s="665"/>
      <c r="QW102" s="665"/>
      <c r="QX102" s="666"/>
      <c r="QY102" s="279"/>
      <c r="QZ102" s="280"/>
      <c r="RA102" s="280"/>
      <c r="RB102" s="280"/>
      <c r="RC102" s="280"/>
      <c r="RD102" s="280"/>
      <c r="RE102" s="281"/>
      <c r="RF102" s="697"/>
      <c r="RG102" s="698"/>
      <c r="RH102" s="698"/>
      <c r="RI102" s="698"/>
      <c r="RJ102" s="698"/>
      <c r="RK102" s="698"/>
      <c r="RL102" s="698"/>
      <c r="RM102" s="698"/>
      <c r="RN102" s="698"/>
      <c r="RO102" s="698"/>
      <c r="RP102" s="698"/>
      <c r="RQ102" s="698"/>
      <c r="RR102" s="698"/>
      <c r="RS102" s="698"/>
      <c r="RT102" s="698"/>
      <c r="RU102" s="698"/>
      <c r="RV102" s="698"/>
      <c r="RW102" s="698"/>
      <c r="RX102" s="698"/>
      <c r="RY102" s="698"/>
      <c r="RZ102" s="698"/>
      <c r="SA102" s="698"/>
      <c r="SB102" s="698"/>
      <c r="SC102" s="698"/>
      <c r="SD102" s="698"/>
      <c r="SE102" s="698"/>
      <c r="SF102" s="698"/>
      <c r="SG102" s="700"/>
    </row>
    <row r="103" spans="2:501" ht="6.95" customHeight="1" x14ac:dyDescent="0.15">
      <c r="B103" s="1301"/>
      <c r="C103" s="1302"/>
      <c r="D103" s="1303"/>
      <c r="E103" s="667" t="s">
        <v>42</v>
      </c>
      <c r="F103" s="587"/>
      <c r="G103" s="587"/>
      <c r="H103" s="587"/>
      <c r="I103" s="587"/>
      <c r="J103" s="587"/>
      <c r="K103" s="587"/>
      <c r="L103" s="587"/>
      <c r="M103" s="587"/>
      <c r="N103" s="587"/>
      <c r="O103" s="587"/>
      <c r="P103" s="587"/>
      <c r="Q103" s="587"/>
      <c r="R103" s="587"/>
      <c r="S103" s="587"/>
      <c r="T103" s="587"/>
      <c r="U103" s="587"/>
      <c r="V103" s="587"/>
      <c r="W103" s="587"/>
      <c r="X103" s="587"/>
      <c r="Y103" s="587"/>
      <c r="Z103" s="587"/>
      <c r="AA103" s="587"/>
      <c r="AB103" s="587"/>
      <c r="AC103" s="587"/>
      <c r="AD103" s="587"/>
      <c r="AE103" s="587"/>
      <c r="AF103" s="806"/>
      <c r="AG103" s="703">
        <f>BC103</f>
        <v>0</v>
      </c>
      <c r="AH103" s="704"/>
      <c r="AI103" s="704"/>
      <c r="AJ103" s="704"/>
      <c r="AK103" s="704"/>
      <c r="AL103" s="704"/>
      <c r="AM103" s="704"/>
      <c r="AN103" s="704"/>
      <c r="AO103" s="704"/>
      <c r="AP103" s="704"/>
      <c r="AQ103" s="704"/>
      <c r="AR103" s="704"/>
      <c r="AS103" s="704"/>
      <c r="AT103" s="704"/>
      <c r="AU103" s="704"/>
      <c r="AV103" s="704"/>
      <c r="AW103" s="704"/>
      <c r="AX103" s="710" t="s">
        <v>45</v>
      </c>
      <c r="AY103" s="711"/>
      <c r="AZ103" s="711"/>
      <c r="BA103" s="711"/>
      <c r="BB103" s="712"/>
      <c r="BC103" s="718">
        <f>SUM(DA103:DK108,GF103:GP108,KL103:KV108,OR103:PB108)</f>
        <v>0</v>
      </c>
      <c r="BD103" s="706"/>
      <c r="BE103" s="706"/>
      <c r="BF103" s="706"/>
      <c r="BG103" s="706"/>
      <c r="BH103" s="706"/>
      <c r="BI103" s="706"/>
      <c r="BJ103" s="706"/>
      <c r="BK103" s="706"/>
      <c r="BL103" s="706"/>
      <c r="BM103" s="706"/>
      <c r="BN103" s="706"/>
      <c r="BO103" s="706"/>
      <c r="BP103" s="706"/>
      <c r="BQ103" s="706"/>
      <c r="BR103" s="706"/>
      <c r="BS103" s="706"/>
      <c r="BT103" s="710" t="s">
        <v>45</v>
      </c>
      <c r="BU103" s="711"/>
      <c r="BV103" s="711"/>
      <c r="BW103" s="711"/>
      <c r="BX103" s="712"/>
      <c r="BY103" s="247" t="s">
        <v>0</v>
      </c>
      <c r="BZ103" s="248"/>
      <c r="CA103" s="248"/>
      <c r="CB103" s="248"/>
      <c r="CC103" s="248"/>
      <c r="CD103" s="248"/>
      <c r="CE103" s="248"/>
      <c r="CF103" s="248"/>
      <c r="CG103" s="248"/>
      <c r="CH103" s="248"/>
      <c r="CI103" s="248"/>
      <c r="CJ103" s="248"/>
      <c r="CK103" s="248"/>
      <c r="CL103" s="248"/>
      <c r="CM103" s="248"/>
      <c r="CN103" s="248"/>
      <c r="CO103" s="248"/>
      <c r="CP103" s="248"/>
      <c r="CQ103" s="248"/>
      <c r="CR103" s="248"/>
      <c r="CS103" s="248"/>
      <c r="CT103" s="249"/>
      <c r="CU103" s="220" t="s">
        <v>37</v>
      </c>
      <c r="CV103" s="221"/>
      <c r="CW103" s="221"/>
      <c r="CX103" s="221"/>
      <c r="CY103" s="221"/>
      <c r="CZ103" s="221"/>
      <c r="DA103" s="693"/>
      <c r="DB103" s="693"/>
      <c r="DC103" s="693"/>
      <c r="DD103" s="693"/>
      <c r="DE103" s="693"/>
      <c r="DF103" s="693"/>
      <c r="DG103" s="693"/>
      <c r="DH103" s="693"/>
      <c r="DI103" s="693"/>
      <c r="DJ103" s="693"/>
      <c r="DK103" s="693"/>
      <c r="DL103" s="226" t="s">
        <v>45</v>
      </c>
      <c r="DM103" s="226"/>
      <c r="DN103" s="226"/>
      <c r="DO103" s="226"/>
      <c r="DP103" s="227"/>
      <c r="DQ103" s="230"/>
      <c r="DR103" s="231"/>
      <c r="DS103" s="231"/>
      <c r="DT103" s="231"/>
      <c r="DU103" s="231"/>
      <c r="DV103" s="231"/>
      <c r="DW103" s="231"/>
      <c r="DX103" s="231"/>
      <c r="DY103" s="231"/>
      <c r="DZ103" s="231"/>
      <c r="EA103" s="231"/>
      <c r="EB103" s="231"/>
      <c r="EC103" s="231"/>
      <c r="ED103" s="231"/>
      <c r="EE103" s="232"/>
      <c r="EF103" s="247"/>
      <c r="EG103" s="248"/>
      <c r="EH103" s="248"/>
      <c r="EI103" s="248"/>
      <c r="EJ103" s="248"/>
      <c r="EK103" s="248"/>
      <c r="EL103" s="249"/>
      <c r="EM103" s="247"/>
      <c r="EN103" s="282"/>
      <c r="EO103" s="282"/>
      <c r="EP103" s="282"/>
      <c r="EQ103" s="282"/>
      <c r="ER103" s="282"/>
      <c r="ES103" s="283"/>
      <c r="ET103" s="247"/>
      <c r="EU103" s="282"/>
      <c r="EV103" s="282"/>
      <c r="EW103" s="282"/>
      <c r="EX103" s="282"/>
      <c r="EY103" s="282"/>
      <c r="EZ103" s="283"/>
      <c r="FA103" s="247"/>
      <c r="FB103" s="248"/>
      <c r="FC103" s="248"/>
      <c r="FD103" s="248"/>
      <c r="FE103" s="248"/>
      <c r="FF103" s="248"/>
      <c r="FG103" s="249"/>
      <c r="FH103" s="247"/>
      <c r="FI103" s="248"/>
      <c r="FJ103" s="248"/>
      <c r="FK103" s="248"/>
      <c r="FL103" s="248"/>
      <c r="FM103" s="248"/>
      <c r="FN103" s="249"/>
      <c r="FO103" s="699" t="str">
        <f>IF(AND(DA103&gt;0,DA105&gt;0,DA107&gt;0),"⇒⇒⇒⇒
４箇所以上の場合","")</f>
        <v/>
      </c>
      <c r="FP103" s="211" t="s">
        <v>42</v>
      </c>
      <c r="FQ103" s="212"/>
      <c r="FR103" s="212"/>
      <c r="FS103" s="212"/>
      <c r="FT103" s="212"/>
      <c r="FU103" s="212"/>
      <c r="FV103" s="212"/>
      <c r="FW103" s="212"/>
      <c r="FX103" s="212"/>
      <c r="FY103" s="213"/>
      <c r="FZ103" s="726" t="s">
        <v>79</v>
      </c>
      <c r="GA103" s="692"/>
      <c r="GB103" s="692"/>
      <c r="GC103" s="692"/>
      <c r="GD103" s="692"/>
      <c r="GE103" s="692"/>
      <c r="GF103" s="693"/>
      <c r="GG103" s="693"/>
      <c r="GH103" s="693"/>
      <c r="GI103" s="693"/>
      <c r="GJ103" s="693"/>
      <c r="GK103" s="693"/>
      <c r="GL103" s="693"/>
      <c r="GM103" s="693"/>
      <c r="GN103" s="693"/>
      <c r="GO103" s="693"/>
      <c r="GP103" s="693"/>
      <c r="GQ103" s="611" t="s">
        <v>45</v>
      </c>
      <c r="GR103" s="611"/>
      <c r="GS103" s="611"/>
      <c r="GT103" s="611"/>
      <c r="GU103" s="612"/>
      <c r="GV103" s="230"/>
      <c r="GW103" s="231"/>
      <c r="GX103" s="231"/>
      <c r="GY103" s="231"/>
      <c r="GZ103" s="231"/>
      <c r="HA103" s="231"/>
      <c r="HB103" s="231"/>
      <c r="HC103" s="231"/>
      <c r="HD103" s="231"/>
      <c r="HE103" s="231"/>
      <c r="HF103" s="231"/>
      <c r="HG103" s="231"/>
      <c r="HH103" s="231"/>
      <c r="HI103" s="231"/>
      <c r="HJ103" s="232"/>
      <c r="HK103" s="247"/>
      <c r="HL103" s="248"/>
      <c r="HM103" s="248"/>
      <c r="HN103" s="248"/>
      <c r="HO103" s="248"/>
      <c r="HP103" s="248"/>
      <c r="HQ103" s="249"/>
      <c r="HR103" s="247"/>
      <c r="HS103" s="282"/>
      <c r="HT103" s="282"/>
      <c r="HU103" s="282"/>
      <c r="HV103" s="282"/>
      <c r="HW103" s="282"/>
      <c r="HX103" s="283"/>
      <c r="HY103" s="247"/>
      <c r="HZ103" s="282"/>
      <c r="IA103" s="282"/>
      <c r="IB103" s="282"/>
      <c r="IC103" s="282"/>
      <c r="ID103" s="282"/>
      <c r="IE103" s="283"/>
      <c r="IF103" s="247"/>
      <c r="IG103" s="248"/>
      <c r="IH103" s="248"/>
      <c r="II103" s="248"/>
      <c r="IJ103" s="248"/>
      <c r="IK103" s="248"/>
      <c r="IL103" s="249"/>
      <c r="IM103" s="247"/>
      <c r="IN103" s="248"/>
      <c r="IO103" s="248"/>
      <c r="IP103" s="248"/>
      <c r="IQ103" s="248"/>
      <c r="IR103" s="248"/>
      <c r="IS103" s="249"/>
      <c r="IT103" s="697"/>
      <c r="IU103" s="698"/>
      <c r="IV103" s="698"/>
      <c r="IW103" s="698"/>
      <c r="IX103" s="698"/>
      <c r="IY103" s="698"/>
      <c r="IZ103" s="698"/>
      <c r="JA103" s="698"/>
      <c r="JB103" s="698"/>
      <c r="JC103" s="698"/>
      <c r="JD103" s="698"/>
      <c r="JE103" s="698"/>
      <c r="JF103" s="698"/>
      <c r="JG103" s="698"/>
      <c r="JH103" s="698"/>
      <c r="JI103" s="698"/>
      <c r="JJ103" s="698"/>
      <c r="JK103" s="698"/>
      <c r="JL103" s="698"/>
      <c r="JM103" s="698"/>
      <c r="JN103" s="698"/>
      <c r="JO103" s="698"/>
      <c r="JP103" s="698"/>
      <c r="JQ103" s="698"/>
      <c r="JR103" s="698"/>
      <c r="JS103" s="698"/>
      <c r="JT103" s="698"/>
      <c r="JU103" s="699" t="str">
        <f t="shared" ref="JU103" si="14">IF($BC103&gt;SUM($DA103:$DK108,$GF103:$GP108),IF(AND(GF103&gt;0,GF105&gt;0,GF107&gt;0),"⇒⇒⇒⇒
７箇所以上の場合",""),"")</f>
        <v/>
      </c>
      <c r="JV103" s="211" t="s">
        <v>42</v>
      </c>
      <c r="JW103" s="212"/>
      <c r="JX103" s="212"/>
      <c r="JY103" s="212"/>
      <c r="JZ103" s="212"/>
      <c r="KA103" s="212"/>
      <c r="KB103" s="212"/>
      <c r="KC103" s="212"/>
      <c r="KD103" s="212"/>
      <c r="KE103" s="213"/>
      <c r="KF103" s="691" t="s">
        <v>126</v>
      </c>
      <c r="KG103" s="692"/>
      <c r="KH103" s="692"/>
      <c r="KI103" s="692"/>
      <c r="KJ103" s="692"/>
      <c r="KK103" s="692"/>
      <c r="KL103" s="693"/>
      <c r="KM103" s="693"/>
      <c r="KN103" s="693"/>
      <c r="KO103" s="693"/>
      <c r="KP103" s="693"/>
      <c r="KQ103" s="693"/>
      <c r="KR103" s="693"/>
      <c r="KS103" s="693"/>
      <c r="KT103" s="693"/>
      <c r="KU103" s="693"/>
      <c r="KV103" s="693"/>
      <c r="KW103" s="611" t="s">
        <v>45</v>
      </c>
      <c r="KX103" s="611"/>
      <c r="KY103" s="611"/>
      <c r="KZ103" s="611"/>
      <c r="LA103" s="612"/>
      <c r="LB103" s="230"/>
      <c r="LC103" s="231"/>
      <c r="LD103" s="231"/>
      <c r="LE103" s="231"/>
      <c r="LF103" s="231"/>
      <c r="LG103" s="231"/>
      <c r="LH103" s="231"/>
      <c r="LI103" s="231"/>
      <c r="LJ103" s="231"/>
      <c r="LK103" s="231"/>
      <c r="LL103" s="231"/>
      <c r="LM103" s="231"/>
      <c r="LN103" s="231"/>
      <c r="LO103" s="231"/>
      <c r="LP103" s="232"/>
      <c r="LQ103" s="247"/>
      <c r="LR103" s="248"/>
      <c r="LS103" s="248"/>
      <c r="LT103" s="248"/>
      <c r="LU103" s="248"/>
      <c r="LV103" s="248"/>
      <c r="LW103" s="249"/>
      <c r="LX103" s="247"/>
      <c r="LY103" s="282"/>
      <c r="LZ103" s="282"/>
      <c r="MA103" s="282"/>
      <c r="MB103" s="282"/>
      <c r="MC103" s="282"/>
      <c r="MD103" s="283"/>
      <c r="ME103" s="247"/>
      <c r="MF103" s="282"/>
      <c r="MG103" s="282"/>
      <c r="MH103" s="282"/>
      <c r="MI103" s="282"/>
      <c r="MJ103" s="282"/>
      <c r="MK103" s="283"/>
      <c r="ML103" s="247"/>
      <c r="MM103" s="248"/>
      <c r="MN103" s="248"/>
      <c r="MO103" s="248"/>
      <c r="MP103" s="248"/>
      <c r="MQ103" s="248"/>
      <c r="MR103" s="249"/>
      <c r="MS103" s="247"/>
      <c r="MT103" s="248"/>
      <c r="MU103" s="248"/>
      <c r="MV103" s="248"/>
      <c r="MW103" s="248"/>
      <c r="MX103" s="248"/>
      <c r="MY103" s="249"/>
      <c r="MZ103" s="697"/>
      <c r="NA103" s="698"/>
      <c r="NB103" s="698"/>
      <c r="NC103" s="698"/>
      <c r="ND103" s="698"/>
      <c r="NE103" s="698"/>
      <c r="NF103" s="698"/>
      <c r="NG103" s="698"/>
      <c r="NH103" s="698"/>
      <c r="NI103" s="698"/>
      <c r="NJ103" s="698"/>
      <c r="NK103" s="698"/>
      <c r="NL103" s="698"/>
      <c r="NM103" s="698"/>
      <c r="NN103" s="698"/>
      <c r="NO103" s="698"/>
      <c r="NP103" s="698"/>
      <c r="NQ103" s="698"/>
      <c r="NR103" s="698"/>
      <c r="NS103" s="698"/>
      <c r="NT103" s="698"/>
      <c r="NU103" s="698"/>
      <c r="NV103" s="698"/>
      <c r="NW103" s="698"/>
      <c r="NX103" s="698"/>
      <c r="NY103" s="698"/>
      <c r="NZ103" s="698"/>
      <c r="OA103" s="699" t="str">
        <f t="shared" ref="OA103" si="15">IF($BC103&gt;SUM($DA103:$DK108,$GF103:$GP108,$KL103:$KV108),IF(AND(KL103&gt;0,KL105&gt;0,KL107&gt;0),"⇒⇒⇒⇒
10箇所以上の場合",""),"")</f>
        <v/>
      </c>
      <c r="OB103" s="211" t="s">
        <v>42</v>
      </c>
      <c r="OC103" s="212"/>
      <c r="OD103" s="212"/>
      <c r="OE103" s="212"/>
      <c r="OF103" s="212"/>
      <c r="OG103" s="212"/>
      <c r="OH103" s="212"/>
      <c r="OI103" s="212"/>
      <c r="OJ103" s="212"/>
      <c r="OK103" s="213"/>
      <c r="OL103" s="691" t="s">
        <v>131</v>
      </c>
      <c r="OM103" s="692"/>
      <c r="ON103" s="692"/>
      <c r="OO103" s="692"/>
      <c r="OP103" s="692"/>
      <c r="OQ103" s="692"/>
      <c r="OR103" s="693"/>
      <c r="OS103" s="693"/>
      <c r="OT103" s="693"/>
      <c r="OU103" s="693"/>
      <c r="OV103" s="693"/>
      <c r="OW103" s="693"/>
      <c r="OX103" s="693"/>
      <c r="OY103" s="693"/>
      <c r="OZ103" s="693"/>
      <c r="PA103" s="693"/>
      <c r="PB103" s="693"/>
      <c r="PC103" s="611" t="s">
        <v>45</v>
      </c>
      <c r="PD103" s="611"/>
      <c r="PE103" s="611"/>
      <c r="PF103" s="611"/>
      <c r="PG103" s="612"/>
      <c r="PH103" s="230"/>
      <c r="PI103" s="231"/>
      <c r="PJ103" s="231"/>
      <c r="PK103" s="231"/>
      <c r="PL103" s="231"/>
      <c r="PM103" s="231"/>
      <c r="PN103" s="231"/>
      <c r="PO103" s="231"/>
      <c r="PP103" s="231"/>
      <c r="PQ103" s="231"/>
      <c r="PR103" s="231"/>
      <c r="PS103" s="231"/>
      <c r="PT103" s="231"/>
      <c r="PU103" s="231"/>
      <c r="PV103" s="232"/>
      <c r="PW103" s="247"/>
      <c r="PX103" s="248"/>
      <c r="PY103" s="248"/>
      <c r="PZ103" s="248"/>
      <c r="QA103" s="248"/>
      <c r="QB103" s="248"/>
      <c r="QC103" s="249"/>
      <c r="QD103" s="247"/>
      <c r="QE103" s="282"/>
      <c r="QF103" s="282"/>
      <c r="QG103" s="282"/>
      <c r="QH103" s="282"/>
      <c r="QI103" s="282"/>
      <c r="QJ103" s="283"/>
      <c r="QK103" s="247"/>
      <c r="QL103" s="282"/>
      <c r="QM103" s="282"/>
      <c r="QN103" s="282"/>
      <c r="QO103" s="282"/>
      <c r="QP103" s="282"/>
      <c r="QQ103" s="283"/>
      <c r="QR103" s="247"/>
      <c r="QS103" s="248"/>
      <c r="QT103" s="248"/>
      <c r="QU103" s="248"/>
      <c r="QV103" s="248"/>
      <c r="QW103" s="248"/>
      <c r="QX103" s="249"/>
      <c r="QY103" s="247"/>
      <c r="QZ103" s="248"/>
      <c r="RA103" s="248"/>
      <c r="RB103" s="248"/>
      <c r="RC103" s="248"/>
      <c r="RD103" s="248"/>
      <c r="RE103" s="249"/>
      <c r="RF103" s="697"/>
      <c r="RG103" s="698"/>
      <c r="RH103" s="698"/>
      <c r="RI103" s="698"/>
      <c r="RJ103" s="698"/>
      <c r="RK103" s="698"/>
      <c r="RL103" s="698"/>
      <c r="RM103" s="698"/>
      <c r="RN103" s="698"/>
      <c r="RO103" s="698"/>
      <c r="RP103" s="698"/>
      <c r="RQ103" s="698"/>
      <c r="RR103" s="698"/>
      <c r="RS103" s="698"/>
      <c r="RT103" s="698"/>
      <c r="RU103" s="698"/>
      <c r="RV103" s="698"/>
      <c r="RW103" s="698"/>
      <c r="RX103" s="698"/>
      <c r="RY103" s="698"/>
      <c r="RZ103" s="698"/>
      <c r="SA103" s="698"/>
      <c r="SB103" s="698"/>
      <c r="SC103" s="698"/>
      <c r="SD103" s="698"/>
      <c r="SE103" s="698"/>
      <c r="SF103" s="698"/>
      <c r="SG103" s="699"/>
    </row>
    <row r="104" spans="2:501" ht="6.95" customHeight="1" x14ac:dyDescent="0.15">
      <c r="B104" s="1301"/>
      <c r="C104" s="1302"/>
      <c r="D104" s="1303"/>
      <c r="E104" s="668"/>
      <c r="F104" s="590"/>
      <c r="G104" s="590"/>
      <c r="H104" s="590"/>
      <c r="I104" s="590"/>
      <c r="J104" s="590"/>
      <c r="K104" s="590"/>
      <c r="L104" s="590"/>
      <c r="M104" s="590"/>
      <c r="N104" s="590"/>
      <c r="O104" s="590"/>
      <c r="P104" s="590"/>
      <c r="Q104" s="590"/>
      <c r="R104" s="590"/>
      <c r="S104" s="590"/>
      <c r="T104" s="590"/>
      <c r="U104" s="590"/>
      <c r="V104" s="590"/>
      <c r="W104" s="590"/>
      <c r="X104" s="590"/>
      <c r="Y104" s="590"/>
      <c r="Z104" s="590"/>
      <c r="AA104" s="590"/>
      <c r="AB104" s="590"/>
      <c r="AC104" s="590"/>
      <c r="AD104" s="590"/>
      <c r="AE104" s="590"/>
      <c r="AF104" s="807"/>
      <c r="AG104" s="705"/>
      <c r="AH104" s="706"/>
      <c r="AI104" s="706"/>
      <c r="AJ104" s="706"/>
      <c r="AK104" s="706"/>
      <c r="AL104" s="706"/>
      <c r="AM104" s="706"/>
      <c r="AN104" s="706"/>
      <c r="AO104" s="706"/>
      <c r="AP104" s="706"/>
      <c r="AQ104" s="706"/>
      <c r="AR104" s="706"/>
      <c r="AS104" s="706"/>
      <c r="AT104" s="706"/>
      <c r="AU104" s="706"/>
      <c r="AV104" s="706"/>
      <c r="AW104" s="706"/>
      <c r="AX104" s="713"/>
      <c r="AY104" s="714"/>
      <c r="AZ104" s="714"/>
      <c r="BA104" s="714"/>
      <c r="BB104" s="715"/>
      <c r="BC104" s="718"/>
      <c r="BD104" s="706"/>
      <c r="BE104" s="706"/>
      <c r="BF104" s="706"/>
      <c r="BG104" s="706"/>
      <c r="BH104" s="706"/>
      <c r="BI104" s="706"/>
      <c r="BJ104" s="706"/>
      <c r="BK104" s="706"/>
      <c r="BL104" s="706"/>
      <c r="BM104" s="706"/>
      <c r="BN104" s="706"/>
      <c r="BO104" s="706"/>
      <c r="BP104" s="706"/>
      <c r="BQ104" s="706"/>
      <c r="BR104" s="706"/>
      <c r="BS104" s="706"/>
      <c r="BT104" s="713"/>
      <c r="BU104" s="714"/>
      <c r="BV104" s="714"/>
      <c r="BW104" s="714"/>
      <c r="BX104" s="715"/>
      <c r="BY104" s="250"/>
      <c r="BZ104" s="251"/>
      <c r="CA104" s="251"/>
      <c r="CB104" s="251"/>
      <c r="CC104" s="251"/>
      <c r="CD104" s="251"/>
      <c r="CE104" s="251"/>
      <c r="CF104" s="251"/>
      <c r="CG104" s="251"/>
      <c r="CH104" s="251"/>
      <c r="CI104" s="251"/>
      <c r="CJ104" s="251"/>
      <c r="CK104" s="251"/>
      <c r="CL104" s="251"/>
      <c r="CM104" s="251"/>
      <c r="CN104" s="251"/>
      <c r="CO104" s="251"/>
      <c r="CP104" s="251"/>
      <c r="CQ104" s="251"/>
      <c r="CR104" s="251"/>
      <c r="CS104" s="251"/>
      <c r="CT104" s="252"/>
      <c r="CU104" s="222"/>
      <c r="CV104" s="223"/>
      <c r="CW104" s="223"/>
      <c r="CX104" s="223"/>
      <c r="CY104" s="223"/>
      <c r="CZ104" s="223"/>
      <c r="DA104" s="657"/>
      <c r="DB104" s="657"/>
      <c r="DC104" s="657"/>
      <c r="DD104" s="657"/>
      <c r="DE104" s="657"/>
      <c r="DF104" s="657"/>
      <c r="DG104" s="657"/>
      <c r="DH104" s="657"/>
      <c r="DI104" s="657"/>
      <c r="DJ104" s="657"/>
      <c r="DK104" s="657"/>
      <c r="DL104" s="228"/>
      <c r="DM104" s="228"/>
      <c r="DN104" s="228"/>
      <c r="DO104" s="228"/>
      <c r="DP104" s="229"/>
      <c r="DQ104" s="233"/>
      <c r="DR104" s="234"/>
      <c r="DS104" s="234"/>
      <c r="DT104" s="234"/>
      <c r="DU104" s="234"/>
      <c r="DV104" s="234"/>
      <c r="DW104" s="234"/>
      <c r="DX104" s="234"/>
      <c r="DY104" s="234"/>
      <c r="DZ104" s="234"/>
      <c r="EA104" s="234"/>
      <c r="EB104" s="234"/>
      <c r="EC104" s="234"/>
      <c r="ED104" s="234"/>
      <c r="EE104" s="235"/>
      <c r="EF104" s="250"/>
      <c r="EG104" s="251"/>
      <c r="EH104" s="251"/>
      <c r="EI104" s="251"/>
      <c r="EJ104" s="251"/>
      <c r="EK104" s="251"/>
      <c r="EL104" s="252"/>
      <c r="EM104" s="250"/>
      <c r="EN104" s="254"/>
      <c r="EO104" s="254"/>
      <c r="EP104" s="254"/>
      <c r="EQ104" s="254"/>
      <c r="ER104" s="254"/>
      <c r="ES104" s="255"/>
      <c r="ET104" s="250"/>
      <c r="EU104" s="254"/>
      <c r="EV104" s="254"/>
      <c r="EW104" s="254"/>
      <c r="EX104" s="254"/>
      <c r="EY104" s="254"/>
      <c r="EZ104" s="255"/>
      <c r="FA104" s="250"/>
      <c r="FB104" s="251"/>
      <c r="FC104" s="251"/>
      <c r="FD104" s="251"/>
      <c r="FE104" s="251"/>
      <c r="FF104" s="251"/>
      <c r="FG104" s="252"/>
      <c r="FH104" s="250"/>
      <c r="FI104" s="251"/>
      <c r="FJ104" s="251"/>
      <c r="FK104" s="251"/>
      <c r="FL104" s="251"/>
      <c r="FM104" s="251"/>
      <c r="FN104" s="252"/>
      <c r="FO104" s="700"/>
      <c r="FP104" s="214"/>
      <c r="FQ104" s="215"/>
      <c r="FR104" s="215"/>
      <c r="FS104" s="215"/>
      <c r="FT104" s="215"/>
      <c r="FU104" s="215"/>
      <c r="FV104" s="215"/>
      <c r="FW104" s="215"/>
      <c r="FX104" s="215"/>
      <c r="FY104" s="216"/>
      <c r="FZ104" s="701"/>
      <c r="GA104" s="686"/>
      <c r="GB104" s="686"/>
      <c r="GC104" s="686"/>
      <c r="GD104" s="686"/>
      <c r="GE104" s="686"/>
      <c r="GF104" s="657"/>
      <c r="GG104" s="657"/>
      <c r="GH104" s="657"/>
      <c r="GI104" s="657"/>
      <c r="GJ104" s="657"/>
      <c r="GK104" s="657"/>
      <c r="GL104" s="657"/>
      <c r="GM104" s="657"/>
      <c r="GN104" s="657"/>
      <c r="GO104" s="657"/>
      <c r="GP104" s="657"/>
      <c r="GQ104" s="687"/>
      <c r="GR104" s="687"/>
      <c r="GS104" s="687"/>
      <c r="GT104" s="687"/>
      <c r="GU104" s="688"/>
      <c r="GV104" s="233"/>
      <c r="GW104" s="234"/>
      <c r="GX104" s="234"/>
      <c r="GY104" s="234"/>
      <c r="GZ104" s="234"/>
      <c r="HA104" s="234"/>
      <c r="HB104" s="234"/>
      <c r="HC104" s="234"/>
      <c r="HD104" s="234"/>
      <c r="HE104" s="234"/>
      <c r="HF104" s="234"/>
      <c r="HG104" s="234"/>
      <c r="HH104" s="234"/>
      <c r="HI104" s="234"/>
      <c r="HJ104" s="235"/>
      <c r="HK104" s="250"/>
      <c r="HL104" s="251"/>
      <c r="HM104" s="251"/>
      <c r="HN104" s="251"/>
      <c r="HO104" s="251"/>
      <c r="HP104" s="251"/>
      <c r="HQ104" s="252"/>
      <c r="HR104" s="250"/>
      <c r="HS104" s="254"/>
      <c r="HT104" s="254"/>
      <c r="HU104" s="254"/>
      <c r="HV104" s="254"/>
      <c r="HW104" s="254"/>
      <c r="HX104" s="255"/>
      <c r="HY104" s="250"/>
      <c r="HZ104" s="254"/>
      <c r="IA104" s="254"/>
      <c r="IB104" s="254"/>
      <c r="IC104" s="254"/>
      <c r="ID104" s="254"/>
      <c r="IE104" s="255"/>
      <c r="IF104" s="250"/>
      <c r="IG104" s="251"/>
      <c r="IH104" s="251"/>
      <c r="II104" s="251"/>
      <c r="IJ104" s="251"/>
      <c r="IK104" s="251"/>
      <c r="IL104" s="252"/>
      <c r="IM104" s="250"/>
      <c r="IN104" s="251"/>
      <c r="IO104" s="251"/>
      <c r="IP104" s="251"/>
      <c r="IQ104" s="251"/>
      <c r="IR104" s="251"/>
      <c r="IS104" s="252"/>
      <c r="IT104" s="697"/>
      <c r="IU104" s="698"/>
      <c r="IV104" s="698"/>
      <c r="IW104" s="698"/>
      <c r="IX104" s="698"/>
      <c r="IY104" s="698"/>
      <c r="IZ104" s="698"/>
      <c r="JA104" s="698"/>
      <c r="JB104" s="698"/>
      <c r="JC104" s="698"/>
      <c r="JD104" s="698"/>
      <c r="JE104" s="698"/>
      <c r="JF104" s="698"/>
      <c r="JG104" s="698"/>
      <c r="JH104" s="698"/>
      <c r="JI104" s="698"/>
      <c r="JJ104" s="698"/>
      <c r="JK104" s="698"/>
      <c r="JL104" s="698"/>
      <c r="JM104" s="698"/>
      <c r="JN104" s="698"/>
      <c r="JO104" s="698"/>
      <c r="JP104" s="698"/>
      <c r="JQ104" s="698"/>
      <c r="JR104" s="698"/>
      <c r="JS104" s="698"/>
      <c r="JT104" s="698"/>
      <c r="JU104" s="700"/>
      <c r="JV104" s="214"/>
      <c r="JW104" s="215"/>
      <c r="JX104" s="215"/>
      <c r="JY104" s="215"/>
      <c r="JZ104" s="215"/>
      <c r="KA104" s="215"/>
      <c r="KB104" s="215"/>
      <c r="KC104" s="215"/>
      <c r="KD104" s="215"/>
      <c r="KE104" s="216"/>
      <c r="KF104" s="686"/>
      <c r="KG104" s="686"/>
      <c r="KH104" s="686"/>
      <c r="KI104" s="686"/>
      <c r="KJ104" s="686"/>
      <c r="KK104" s="686"/>
      <c r="KL104" s="657"/>
      <c r="KM104" s="657"/>
      <c r="KN104" s="657"/>
      <c r="KO104" s="657"/>
      <c r="KP104" s="657"/>
      <c r="KQ104" s="657"/>
      <c r="KR104" s="657"/>
      <c r="KS104" s="657"/>
      <c r="KT104" s="657"/>
      <c r="KU104" s="657"/>
      <c r="KV104" s="657"/>
      <c r="KW104" s="687"/>
      <c r="KX104" s="687"/>
      <c r="KY104" s="687"/>
      <c r="KZ104" s="687"/>
      <c r="LA104" s="688"/>
      <c r="LB104" s="233"/>
      <c r="LC104" s="234"/>
      <c r="LD104" s="234"/>
      <c r="LE104" s="234"/>
      <c r="LF104" s="234"/>
      <c r="LG104" s="234"/>
      <c r="LH104" s="234"/>
      <c r="LI104" s="234"/>
      <c r="LJ104" s="234"/>
      <c r="LK104" s="234"/>
      <c r="LL104" s="234"/>
      <c r="LM104" s="234"/>
      <c r="LN104" s="234"/>
      <c r="LO104" s="234"/>
      <c r="LP104" s="235"/>
      <c r="LQ104" s="250"/>
      <c r="LR104" s="251"/>
      <c r="LS104" s="251"/>
      <c r="LT104" s="251"/>
      <c r="LU104" s="251"/>
      <c r="LV104" s="251"/>
      <c r="LW104" s="252"/>
      <c r="LX104" s="250"/>
      <c r="LY104" s="254"/>
      <c r="LZ104" s="254"/>
      <c r="MA104" s="254"/>
      <c r="MB104" s="254"/>
      <c r="MC104" s="254"/>
      <c r="MD104" s="255"/>
      <c r="ME104" s="250"/>
      <c r="MF104" s="254"/>
      <c r="MG104" s="254"/>
      <c r="MH104" s="254"/>
      <c r="MI104" s="254"/>
      <c r="MJ104" s="254"/>
      <c r="MK104" s="255"/>
      <c r="ML104" s="250"/>
      <c r="MM104" s="251"/>
      <c r="MN104" s="251"/>
      <c r="MO104" s="251"/>
      <c r="MP104" s="251"/>
      <c r="MQ104" s="251"/>
      <c r="MR104" s="252"/>
      <c r="MS104" s="250"/>
      <c r="MT104" s="251"/>
      <c r="MU104" s="251"/>
      <c r="MV104" s="251"/>
      <c r="MW104" s="251"/>
      <c r="MX104" s="251"/>
      <c r="MY104" s="252"/>
      <c r="MZ104" s="697"/>
      <c r="NA104" s="698"/>
      <c r="NB104" s="698"/>
      <c r="NC104" s="698"/>
      <c r="ND104" s="698"/>
      <c r="NE104" s="698"/>
      <c r="NF104" s="698"/>
      <c r="NG104" s="698"/>
      <c r="NH104" s="698"/>
      <c r="NI104" s="698"/>
      <c r="NJ104" s="698"/>
      <c r="NK104" s="698"/>
      <c r="NL104" s="698"/>
      <c r="NM104" s="698"/>
      <c r="NN104" s="698"/>
      <c r="NO104" s="698"/>
      <c r="NP104" s="698"/>
      <c r="NQ104" s="698"/>
      <c r="NR104" s="698"/>
      <c r="NS104" s="698"/>
      <c r="NT104" s="698"/>
      <c r="NU104" s="698"/>
      <c r="NV104" s="698"/>
      <c r="NW104" s="698"/>
      <c r="NX104" s="698"/>
      <c r="NY104" s="698"/>
      <c r="NZ104" s="698"/>
      <c r="OA104" s="700"/>
      <c r="OB104" s="214"/>
      <c r="OC104" s="215"/>
      <c r="OD104" s="215"/>
      <c r="OE104" s="215"/>
      <c r="OF104" s="215"/>
      <c r="OG104" s="215"/>
      <c r="OH104" s="215"/>
      <c r="OI104" s="215"/>
      <c r="OJ104" s="215"/>
      <c r="OK104" s="216"/>
      <c r="OL104" s="686"/>
      <c r="OM104" s="686"/>
      <c r="ON104" s="686"/>
      <c r="OO104" s="686"/>
      <c r="OP104" s="686"/>
      <c r="OQ104" s="686"/>
      <c r="OR104" s="657"/>
      <c r="OS104" s="657"/>
      <c r="OT104" s="657"/>
      <c r="OU104" s="657"/>
      <c r="OV104" s="657"/>
      <c r="OW104" s="657"/>
      <c r="OX104" s="657"/>
      <c r="OY104" s="657"/>
      <c r="OZ104" s="657"/>
      <c r="PA104" s="657"/>
      <c r="PB104" s="657"/>
      <c r="PC104" s="687"/>
      <c r="PD104" s="687"/>
      <c r="PE104" s="687"/>
      <c r="PF104" s="687"/>
      <c r="PG104" s="688"/>
      <c r="PH104" s="233"/>
      <c r="PI104" s="234"/>
      <c r="PJ104" s="234"/>
      <c r="PK104" s="234"/>
      <c r="PL104" s="234"/>
      <c r="PM104" s="234"/>
      <c r="PN104" s="234"/>
      <c r="PO104" s="234"/>
      <c r="PP104" s="234"/>
      <c r="PQ104" s="234"/>
      <c r="PR104" s="234"/>
      <c r="PS104" s="234"/>
      <c r="PT104" s="234"/>
      <c r="PU104" s="234"/>
      <c r="PV104" s="235"/>
      <c r="PW104" s="250"/>
      <c r="PX104" s="251"/>
      <c r="PY104" s="251"/>
      <c r="PZ104" s="251"/>
      <c r="QA104" s="251"/>
      <c r="QB104" s="251"/>
      <c r="QC104" s="252"/>
      <c r="QD104" s="250"/>
      <c r="QE104" s="254"/>
      <c r="QF104" s="254"/>
      <c r="QG104" s="254"/>
      <c r="QH104" s="254"/>
      <c r="QI104" s="254"/>
      <c r="QJ104" s="255"/>
      <c r="QK104" s="250"/>
      <c r="QL104" s="254"/>
      <c r="QM104" s="254"/>
      <c r="QN104" s="254"/>
      <c r="QO104" s="254"/>
      <c r="QP104" s="254"/>
      <c r="QQ104" s="255"/>
      <c r="QR104" s="250"/>
      <c r="QS104" s="251"/>
      <c r="QT104" s="251"/>
      <c r="QU104" s="251"/>
      <c r="QV104" s="251"/>
      <c r="QW104" s="251"/>
      <c r="QX104" s="252"/>
      <c r="QY104" s="250"/>
      <c r="QZ104" s="251"/>
      <c r="RA104" s="251"/>
      <c r="RB104" s="251"/>
      <c r="RC104" s="251"/>
      <c r="RD104" s="251"/>
      <c r="RE104" s="252"/>
      <c r="RF104" s="697"/>
      <c r="RG104" s="698"/>
      <c r="RH104" s="698"/>
      <c r="RI104" s="698"/>
      <c r="RJ104" s="698"/>
      <c r="RK104" s="698"/>
      <c r="RL104" s="698"/>
      <c r="RM104" s="698"/>
      <c r="RN104" s="698"/>
      <c r="RO104" s="698"/>
      <c r="RP104" s="698"/>
      <c r="RQ104" s="698"/>
      <c r="RR104" s="698"/>
      <c r="RS104" s="698"/>
      <c r="RT104" s="698"/>
      <c r="RU104" s="698"/>
      <c r="RV104" s="698"/>
      <c r="RW104" s="698"/>
      <c r="RX104" s="698"/>
      <c r="RY104" s="698"/>
      <c r="RZ104" s="698"/>
      <c r="SA104" s="698"/>
      <c r="SB104" s="698"/>
      <c r="SC104" s="698"/>
      <c r="SD104" s="698"/>
      <c r="SE104" s="698"/>
      <c r="SF104" s="698"/>
      <c r="SG104" s="700"/>
    </row>
    <row r="105" spans="2:501" ht="6.95" customHeight="1" x14ac:dyDescent="0.15">
      <c r="B105" s="1301"/>
      <c r="C105" s="1302"/>
      <c r="D105" s="1303"/>
      <c r="E105" s="668"/>
      <c r="F105" s="590"/>
      <c r="G105" s="590"/>
      <c r="H105" s="590"/>
      <c r="I105" s="590"/>
      <c r="J105" s="590"/>
      <c r="K105" s="590"/>
      <c r="L105" s="590"/>
      <c r="M105" s="590"/>
      <c r="N105" s="590"/>
      <c r="O105" s="590"/>
      <c r="P105" s="590"/>
      <c r="Q105" s="590"/>
      <c r="R105" s="590"/>
      <c r="S105" s="590"/>
      <c r="T105" s="590"/>
      <c r="U105" s="590"/>
      <c r="V105" s="590"/>
      <c r="W105" s="590"/>
      <c r="X105" s="590"/>
      <c r="Y105" s="590"/>
      <c r="Z105" s="590"/>
      <c r="AA105" s="590"/>
      <c r="AB105" s="590"/>
      <c r="AC105" s="590"/>
      <c r="AD105" s="590"/>
      <c r="AE105" s="590"/>
      <c r="AF105" s="807"/>
      <c r="AG105" s="705"/>
      <c r="AH105" s="706"/>
      <c r="AI105" s="706"/>
      <c r="AJ105" s="706"/>
      <c r="AK105" s="706"/>
      <c r="AL105" s="706"/>
      <c r="AM105" s="706"/>
      <c r="AN105" s="706"/>
      <c r="AO105" s="706"/>
      <c r="AP105" s="706"/>
      <c r="AQ105" s="706"/>
      <c r="AR105" s="706"/>
      <c r="AS105" s="706"/>
      <c r="AT105" s="706"/>
      <c r="AU105" s="706"/>
      <c r="AV105" s="706"/>
      <c r="AW105" s="706"/>
      <c r="AX105" s="713"/>
      <c r="AY105" s="714"/>
      <c r="AZ105" s="714"/>
      <c r="BA105" s="714"/>
      <c r="BB105" s="715"/>
      <c r="BC105" s="718"/>
      <c r="BD105" s="706"/>
      <c r="BE105" s="706"/>
      <c r="BF105" s="706"/>
      <c r="BG105" s="706"/>
      <c r="BH105" s="706"/>
      <c r="BI105" s="706"/>
      <c r="BJ105" s="706"/>
      <c r="BK105" s="706"/>
      <c r="BL105" s="706"/>
      <c r="BM105" s="706"/>
      <c r="BN105" s="706"/>
      <c r="BO105" s="706"/>
      <c r="BP105" s="706"/>
      <c r="BQ105" s="706"/>
      <c r="BR105" s="706"/>
      <c r="BS105" s="706"/>
      <c r="BT105" s="713"/>
      <c r="BU105" s="714"/>
      <c r="BV105" s="714"/>
      <c r="BW105" s="714"/>
      <c r="BX105" s="715"/>
      <c r="BY105" s="250"/>
      <c r="BZ105" s="251"/>
      <c r="CA105" s="251"/>
      <c r="CB105" s="251"/>
      <c r="CC105" s="251"/>
      <c r="CD105" s="251"/>
      <c r="CE105" s="251"/>
      <c r="CF105" s="251"/>
      <c r="CG105" s="251"/>
      <c r="CH105" s="251"/>
      <c r="CI105" s="251"/>
      <c r="CJ105" s="251"/>
      <c r="CK105" s="251"/>
      <c r="CL105" s="251"/>
      <c r="CM105" s="251"/>
      <c r="CN105" s="251"/>
      <c r="CO105" s="251"/>
      <c r="CP105" s="251"/>
      <c r="CQ105" s="251"/>
      <c r="CR105" s="251"/>
      <c r="CS105" s="251"/>
      <c r="CT105" s="252"/>
      <c r="CU105" s="259" t="s">
        <v>38</v>
      </c>
      <c r="CV105" s="260"/>
      <c r="CW105" s="260"/>
      <c r="CX105" s="260"/>
      <c r="CY105" s="260"/>
      <c r="CZ105" s="260"/>
      <c r="DA105" s="657"/>
      <c r="DB105" s="657"/>
      <c r="DC105" s="657"/>
      <c r="DD105" s="657"/>
      <c r="DE105" s="657"/>
      <c r="DF105" s="657"/>
      <c r="DG105" s="657"/>
      <c r="DH105" s="657"/>
      <c r="DI105" s="657"/>
      <c r="DJ105" s="657"/>
      <c r="DK105" s="657"/>
      <c r="DL105" s="263" t="s">
        <v>45</v>
      </c>
      <c r="DM105" s="263"/>
      <c r="DN105" s="263"/>
      <c r="DO105" s="263"/>
      <c r="DP105" s="264"/>
      <c r="DQ105" s="265"/>
      <c r="DR105" s="266"/>
      <c r="DS105" s="266"/>
      <c r="DT105" s="266"/>
      <c r="DU105" s="266"/>
      <c r="DV105" s="266"/>
      <c r="DW105" s="266"/>
      <c r="DX105" s="266"/>
      <c r="DY105" s="266"/>
      <c r="DZ105" s="266"/>
      <c r="EA105" s="266"/>
      <c r="EB105" s="266"/>
      <c r="EC105" s="266"/>
      <c r="ED105" s="266"/>
      <c r="EE105" s="267"/>
      <c r="EF105" s="250"/>
      <c r="EG105" s="251"/>
      <c r="EH105" s="251"/>
      <c r="EI105" s="251"/>
      <c r="EJ105" s="251"/>
      <c r="EK105" s="251"/>
      <c r="EL105" s="252"/>
      <c r="EM105" s="250"/>
      <c r="EN105" s="254"/>
      <c r="EO105" s="254"/>
      <c r="EP105" s="254"/>
      <c r="EQ105" s="254"/>
      <c r="ER105" s="254"/>
      <c r="ES105" s="255"/>
      <c r="ET105" s="250"/>
      <c r="EU105" s="254"/>
      <c r="EV105" s="254"/>
      <c r="EW105" s="254"/>
      <c r="EX105" s="254"/>
      <c r="EY105" s="254"/>
      <c r="EZ105" s="255"/>
      <c r="FA105" s="250"/>
      <c r="FB105" s="251"/>
      <c r="FC105" s="251"/>
      <c r="FD105" s="251"/>
      <c r="FE105" s="251"/>
      <c r="FF105" s="251"/>
      <c r="FG105" s="252"/>
      <c r="FH105" s="250"/>
      <c r="FI105" s="251"/>
      <c r="FJ105" s="251"/>
      <c r="FK105" s="251"/>
      <c r="FL105" s="251"/>
      <c r="FM105" s="251"/>
      <c r="FN105" s="252"/>
      <c r="FO105" s="700"/>
      <c r="FP105" s="214"/>
      <c r="FQ105" s="215"/>
      <c r="FR105" s="215"/>
      <c r="FS105" s="215"/>
      <c r="FT105" s="215"/>
      <c r="FU105" s="215"/>
      <c r="FV105" s="215"/>
      <c r="FW105" s="215"/>
      <c r="FX105" s="215"/>
      <c r="FY105" s="216"/>
      <c r="FZ105" s="689" t="s">
        <v>80</v>
      </c>
      <c r="GA105" s="655"/>
      <c r="GB105" s="655"/>
      <c r="GC105" s="655"/>
      <c r="GD105" s="655"/>
      <c r="GE105" s="655"/>
      <c r="GF105" s="657"/>
      <c r="GG105" s="657"/>
      <c r="GH105" s="657"/>
      <c r="GI105" s="657"/>
      <c r="GJ105" s="657"/>
      <c r="GK105" s="657"/>
      <c r="GL105" s="657"/>
      <c r="GM105" s="657"/>
      <c r="GN105" s="657"/>
      <c r="GO105" s="657"/>
      <c r="GP105" s="657"/>
      <c r="GQ105" s="659" t="s">
        <v>45</v>
      </c>
      <c r="GR105" s="659"/>
      <c r="GS105" s="659"/>
      <c r="GT105" s="659"/>
      <c r="GU105" s="660"/>
      <c r="GV105" s="265"/>
      <c r="GW105" s="266"/>
      <c r="GX105" s="266"/>
      <c r="GY105" s="266"/>
      <c r="GZ105" s="266"/>
      <c r="HA105" s="266"/>
      <c r="HB105" s="266"/>
      <c r="HC105" s="266"/>
      <c r="HD105" s="266"/>
      <c r="HE105" s="266"/>
      <c r="HF105" s="266"/>
      <c r="HG105" s="266"/>
      <c r="HH105" s="266"/>
      <c r="HI105" s="266"/>
      <c r="HJ105" s="267"/>
      <c r="HK105" s="250"/>
      <c r="HL105" s="251"/>
      <c r="HM105" s="251"/>
      <c r="HN105" s="251"/>
      <c r="HO105" s="251"/>
      <c r="HP105" s="251"/>
      <c r="HQ105" s="252"/>
      <c r="HR105" s="250"/>
      <c r="HS105" s="254"/>
      <c r="HT105" s="254"/>
      <c r="HU105" s="254"/>
      <c r="HV105" s="254"/>
      <c r="HW105" s="254"/>
      <c r="HX105" s="255"/>
      <c r="HY105" s="250"/>
      <c r="HZ105" s="254"/>
      <c r="IA105" s="254"/>
      <c r="IB105" s="254"/>
      <c r="IC105" s="254"/>
      <c r="ID105" s="254"/>
      <c r="IE105" s="255"/>
      <c r="IF105" s="250"/>
      <c r="IG105" s="251"/>
      <c r="IH105" s="251"/>
      <c r="II105" s="251"/>
      <c r="IJ105" s="251"/>
      <c r="IK105" s="251"/>
      <c r="IL105" s="252"/>
      <c r="IM105" s="250"/>
      <c r="IN105" s="251"/>
      <c r="IO105" s="251"/>
      <c r="IP105" s="251"/>
      <c r="IQ105" s="251"/>
      <c r="IR105" s="251"/>
      <c r="IS105" s="252"/>
      <c r="IT105" s="697"/>
      <c r="IU105" s="698"/>
      <c r="IV105" s="698"/>
      <c r="IW105" s="698"/>
      <c r="IX105" s="698"/>
      <c r="IY105" s="698"/>
      <c r="IZ105" s="698"/>
      <c r="JA105" s="698"/>
      <c r="JB105" s="698"/>
      <c r="JC105" s="698"/>
      <c r="JD105" s="698"/>
      <c r="JE105" s="698"/>
      <c r="JF105" s="698"/>
      <c r="JG105" s="698"/>
      <c r="JH105" s="698"/>
      <c r="JI105" s="698"/>
      <c r="JJ105" s="698"/>
      <c r="JK105" s="698"/>
      <c r="JL105" s="698"/>
      <c r="JM105" s="698"/>
      <c r="JN105" s="698"/>
      <c r="JO105" s="698"/>
      <c r="JP105" s="698"/>
      <c r="JQ105" s="698"/>
      <c r="JR105" s="698"/>
      <c r="JS105" s="698"/>
      <c r="JT105" s="698"/>
      <c r="JU105" s="700"/>
      <c r="JV105" s="214"/>
      <c r="JW105" s="215"/>
      <c r="JX105" s="215"/>
      <c r="JY105" s="215"/>
      <c r="JZ105" s="215"/>
      <c r="KA105" s="215"/>
      <c r="KB105" s="215"/>
      <c r="KC105" s="215"/>
      <c r="KD105" s="215"/>
      <c r="KE105" s="216"/>
      <c r="KF105" s="654" t="s">
        <v>127</v>
      </c>
      <c r="KG105" s="655"/>
      <c r="KH105" s="655"/>
      <c r="KI105" s="655"/>
      <c r="KJ105" s="655"/>
      <c r="KK105" s="655"/>
      <c r="KL105" s="657"/>
      <c r="KM105" s="657"/>
      <c r="KN105" s="657"/>
      <c r="KO105" s="657"/>
      <c r="KP105" s="657"/>
      <c r="KQ105" s="657"/>
      <c r="KR105" s="657"/>
      <c r="KS105" s="657"/>
      <c r="KT105" s="657"/>
      <c r="KU105" s="657"/>
      <c r="KV105" s="657"/>
      <c r="KW105" s="659" t="s">
        <v>45</v>
      </c>
      <c r="KX105" s="659"/>
      <c r="KY105" s="659"/>
      <c r="KZ105" s="659"/>
      <c r="LA105" s="660"/>
      <c r="LB105" s="265"/>
      <c r="LC105" s="266"/>
      <c r="LD105" s="266"/>
      <c r="LE105" s="266"/>
      <c r="LF105" s="266"/>
      <c r="LG105" s="266"/>
      <c r="LH105" s="266"/>
      <c r="LI105" s="266"/>
      <c r="LJ105" s="266"/>
      <c r="LK105" s="266"/>
      <c r="LL105" s="266"/>
      <c r="LM105" s="266"/>
      <c r="LN105" s="266"/>
      <c r="LO105" s="266"/>
      <c r="LP105" s="267"/>
      <c r="LQ105" s="250"/>
      <c r="LR105" s="251"/>
      <c r="LS105" s="251"/>
      <c r="LT105" s="251"/>
      <c r="LU105" s="251"/>
      <c r="LV105" s="251"/>
      <c r="LW105" s="252"/>
      <c r="LX105" s="250"/>
      <c r="LY105" s="254"/>
      <c r="LZ105" s="254"/>
      <c r="MA105" s="254"/>
      <c r="MB105" s="254"/>
      <c r="MC105" s="254"/>
      <c r="MD105" s="255"/>
      <c r="ME105" s="250"/>
      <c r="MF105" s="254"/>
      <c r="MG105" s="254"/>
      <c r="MH105" s="254"/>
      <c r="MI105" s="254"/>
      <c r="MJ105" s="254"/>
      <c r="MK105" s="255"/>
      <c r="ML105" s="250"/>
      <c r="MM105" s="251"/>
      <c r="MN105" s="251"/>
      <c r="MO105" s="251"/>
      <c r="MP105" s="251"/>
      <c r="MQ105" s="251"/>
      <c r="MR105" s="252"/>
      <c r="MS105" s="250"/>
      <c r="MT105" s="251"/>
      <c r="MU105" s="251"/>
      <c r="MV105" s="251"/>
      <c r="MW105" s="251"/>
      <c r="MX105" s="251"/>
      <c r="MY105" s="252"/>
      <c r="MZ105" s="697"/>
      <c r="NA105" s="698"/>
      <c r="NB105" s="698"/>
      <c r="NC105" s="698"/>
      <c r="ND105" s="698"/>
      <c r="NE105" s="698"/>
      <c r="NF105" s="698"/>
      <c r="NG105" s="698"/>
      <c r="NH105" s="698"/>
      <c r="NI105" s="698"/>
      <c r="NJ105" s="698"/>
      <c r="NK105" s="698"/>
      <c r="NL105" s="698"/>
      <c r="NM105" s="698"/>
      <c r="NN105" s="698"/>
      <c r="NO105" s="698"/>
      <c r="NP105" s="698"/>
      <c r="NQ105" s="698"/>
      <c r="NR105" s="698"/>
      <c r="NS105" s="698"/>
      <c r="NT105" s="698"/>
      <c r="NU105" s="698"/>
      <c r="NV105" s="698"/>
      <c r="NW105" s="698"/>
      <c r="NX105" s="698"/>
      <c r="NY105" s="698"/>
      <c r="NZ105" s="698"/>
      <c r="OA105" s="700"/>
      <c r="OB105" s="214"/>
      <c r="OC105" s="215"/>
      <c r="OD105" s="215"/>
      <c r="OE105" s="215"/>
      <c r="OF105" s="215"/>
      <c r="OG105" s="215"/>
      <c r="OH105" s="215"/>
      <c r="OI105" s="215"/>
      <c r="OJ105" s="215"/>
      <c r="OK105" s="216"/>
      <c r="OL105" s="654" t="s">
        <v>132</v>
      </c>
      <c r="OM105" s="655"/>
      <c r="ON105" s="655"/>
      <c r="OO105" s="655"/>
      <c r="OP105" s="655"/>
      <c r="OQ105" s="655"/>
      <c r="OR105" s="657"/>
      <c r="OS105" s="657"/>
      <c r="OT105" s="657"/>
      <c r="OU105" s="657"/>
      <c r="OV105" s="657"/>
      <c r="OW105" s="657"/>
      <c r="OX105" s="657"/>
      <c r="OY105" s="657"/>
      <c r="OZ105" s="657"/>
      <c r="PA105" s="657"/>
      <c r="PB105" s="657"/>
      <c r="PC105" s="659" t="s">
        <v>45</v>
      </c>
      <c r="PD105" s="659"/>
      <c r="PE105" s="659"/>
      <c r="PF105" s="659"/>
      <c r="PG105" s="660"/>
      <c r="PH105" s="265"/>
      <c r="PI105" s="266"/>
      <c r="PJ105" s="266"/>
      <c r="PK105" s="266"/>
      <c r="PL105" s="266"/>
      <c r="PM105" s="266"/>
      <c r="PN105" s="266"/>
      <c r="PO105" s="266"/>
      <c r="PP105" s="266"/>
      <c r="PQ105" s="266"/>
      <c r="PR105" s="266"/>
      <c r="PS105" s="266"/>
      <c r="PT105" s="266"/>
      <c r="PU105" s="266"/>
      <c r="PV105" s="267"/>
      <c r="PW105" s="250"/>
      <c r="PX105" s="251"/>
      <c r="PY105" s="251"/>
      <c r="PZ105" s="251"/>
      <c r="QA105" s="251"/>
      <c r="QB105" s="251"/>
      <c r="QC105" s="252"/>
      <c r="QD105" s="250"/>
      <c r="QE105" s="254"/>
      <c r="QF105" s="254"/>
      <c r="QG105" s="254"/>
      <c r="QH105" s="254"/>
      <c r="QI105" s="254"/>
      <c r="QJ105" s="255"/>
      <c r="QK105" s="250"/>
      <c r="QL105" s="254"/>
      <c r="QM105" s="254"/>
      <c r="QN105" s="254"/>
      <c r="QO105" s="254"/>
      <c r="QP105" s="254"/>
      <c r="QQ105" s="255"/>
      <c r="QR105" s="250"/>
      <c r="QS105" s="251"/>
      <c r="QT105" s="251"/>
      <c r="QU105" s="251"/>
      <c r="QV105" s="251"/>
      <c r="QW105" s="251"/>
      <c r="QX105" s="252"/>
      <c r="QY105" s="250"/>
      <c r="QZ105" s="251"/>
      <c r="RA105" s="251"/>
      <c r="RB105" s="251"/>
      <c r="RC105" s="251"/>
      <c r="RD105" s="251"/>
      <c r="RE105" s="252"/>
      <c r="RF105" s="697"/>
      <c r="RG105" s="698"/>
      <c r="RH105" s="698"/>
      <c r="RI105" s="698"/>
      <c r="RJ105" s="698"/>
      <c r="RK105" s="698"/>
      <c r="RL105" s="698"/>
      <c r="RM105" s="698"/>
      <c r="RN105" s="698"/>
      <c r="RO105" s="698"/>
      <c r="RP105" s="698"/>
      <c r="RQ105" s="698"/>
      <c r="RR105" s="698"/>
      <c r="RS105" s="698"/>
      <c r="RT105" s="698"/>
      <c r="RU105" s="698"/>
      <c r="RV105" s="698"/>
      <c r="RW105" s="698"/>
      <c r="RX105" s="698"/>
      <c r="RY105" s="698"/>
      <c r="RZ105" s="698"/>
      <c r="SA105" s="698"/>
      <c r="SB105" s="698"/>
      <c r="SC105" s="698"/>
      <c r="SD105" s="698"/>
      <c r="SE105" s="698"/>
      <c r="SF105" s="698"/>
      <c r="SG105" s="700"/>
    </row>
    <row r="106" spans="2:501" ht="6.95" customHeight="1" x14ac:dyDescent="0.15">
      <c r="B106" s="1301"/>
      <c r="C106" s="1302"/>
      <c r="D106" s="1303"/>
      <c r="E106" s="668"/>
      <c r="F106" s="590"/>
      <c r="G106" s="590"/>
      <c r="H106" s="590"/>
      <c r="I106" s="590"/>
      <c r="J106" s="590"/>
      <c r="K106" s="590"/>
      <c r="L106" s="590"/>
      <c r="M106" s="590"/>
      <c r="N106" s="590"/>
      <c r="O106" s="590"/>
      <c r="P106" s="590"/>
      <c r="Q106" s="590"/>
      <c r="R106" s="590"/>
      <c r="S106" s="590"/>
      <c r="T106" s="590"/>
      <c r="U106" s="590"/>
      <c r="V106" s="590"/>
      <c r="W106" s="590"/>
      <c r="X106" s="590"/>
      <c r="Y106" s="590"/>
      <c r="Z106" s="590"/>
      <c r="AA106" s="590"/>
      <c r="AB106" s="590"/>
      <c r="AC106" s="590"/>
      <c r="AD106" s="590"/>
      <c r="AE106" s="590"/>
      <c r="AF106" s="807"/>
      <c r="AG106" s="705"/>
      <c r="AH106" s="706"/>
      <c r="AI106" s="706"/>
      <c r="AJ106" s="706"/>
      <c r="AK106" s="706"/>
      <c r="AL106" s="706"/>
      <c r="AM106" s="706"/>
      <c r="AN106" s="706"/>
      <c r="AO106" s="706"/>
      <c r="AP106" s="706"/>
      <c r="AQ106" s="706"/>
      <c r="AR106" s="706"/>
      <c r="AS106" s="706"/>
      <c r="AT106" s="706"/>
      <c r="AU106" s="706"/>
      <c r="AV106" s="706"/>
      <c r="AW106" s="706"/>
      <c r="AX106" s="713"/>
      <c r="AY106" s="714"/>
      <c r="AZ106" s="714"/>
      <c r="BA106" s="714"/>
      <c r="BB106" s="715"/>
      <c r="BC106" s="718"/>
      <c r="BD106" s="706"/>
      <c r="BE106" s="706"/>
      <c r="BF106" s="706"/>
      <c r="BG106" s="706"/>
      <c r="BH106" s="706"/>
      <c r="BI106" s="706"/>
      <c r="BJ106" s="706"/>
      <c r="BK106" s="706"/>
      <c r="BL106" s="706"/>
      <c r="BM106" s="706"/>
      <c r="BN106" s="706"/>
      <c r="BO106" s="706"/>
      <c r="BP106" s="706"/>
      <c r="BQ106" s="706"/>
      <c r="BR106" s="706"/>
      <c r="BS106" s="706"/>
      <c r="BT106" s="713"/>
      <c r="BU106" s="714"/>
      <c r="BV106" s="714"/>
      <c r="BW106" s="714"/>
      <c r="BX106" s="715"/>
      <c r="BY106" s="250"/>
      <c r="BZ106" s="251"/>
      <c r="CA106" s="251"/>
      <c r="CB106" s="251"/>
      <c r="CC106" s="251"/>
      <c r="CD106" s="251"/>
      <c r="CE106" s="251"/>
      <c r="CF106" s="251"/>
      <c r="CG106" s="251"/>
      <c r="CH106" s="251"/>
      <c r="CI106" s="251"/>
      <c r="CJ106" s="251"/>
      <c r="CK106" s="251"/>
      <c r="CL106" s="251"/>
      <c r="CM106" s="251"/>
      <c r="CN106" s="251"/>
      <c r="CO106" s="251"/>
      <c r="CP106" s="251"/>
      <c r="CQ106" s="251"/>
      <c r="CR106" s="251"/>
      <c r="CS106" s="251"/>
      <c r="CT106" s="252"/>
      <c r="CU106" s="222"/>
      <c r="CV106" s="223"/>
      <c r="CW106" s="223"/>
      <c r="CX106" s="223"/>
      <c r="CY106" s="223"/>
      <c r="CZ106" s="223"/>
      <c r="DA106" s="657"/>
      <c r="DB106" s="657"/>
      <c r="DC106" s="657"/>
      <c r="DD106" s="657"/>
      <c r="DE106" s="657"/>
      <c r="DF106" s="657"/>
      <c r="DG106" s="657"/>
      <c r="DH106" s="657"/>
      <c r="DI106" s="657"/>
      <c r="DJ106" s="657"/>
      <c r="DK106" s="657"/>
      <c r="DL106" s="228"/>
      <c r="DM106" s="228"/>
      <c r="DN106" s="228"/>
      <c r="DO106" s="228"/>
      <c r="DP106" s="229"/>
      <c r="DQ106" s="233"/>
      <c r="DR106" s="234"/>
      <c r="DS106" s="234"/>
      <c r="DT106" s="234"/>
      <c r="DU106" s="234"/>
      <c r="DV106" s="234"/>
      <c r="DW106" s="234"/>
      <c r="DX106" s="234"/>
      <c r="DY106" s="234"/>
      <c r="DZ106" s="234"/>
      <c r="EA106" s="234"/>
      <c r="EB106" s="234"/>
      <c r="EC106" s="234"/>
      <c r="ED106" s="234"/>
      <c r="EE106" s="235"/>
      <c r="EF106" s="250"/>
      <c r="EG106" s="251"/>
      <c r="EH106" s="251"/>
      <c r="EI106" s="251"/>
      <c r="EJ106" s="251"/>
      <c r="EK106" s="251"/>
      <c r="EL106" s="252"/>
      <c r="EM106" s="250"/>
      <c r="EN106" s="254"/>
      <c r="EO106" s="254"/>
      <c r="EP106" s="254"/>
      <c r="EQ106" s="254"/>
      <c r="ER106" s="254"/>
      <c r="ES106" s="255"/>
      <c r="ET106" s="250"/>
      <c r="EU106" s="254"/>
      <c r="EV106" s="254"/>
      <c r="EW106" s="254"/>
      <c r="EX106" s="254"/>
      <c r="EY106" s="254"/>
      <c r="EZ106" s="255"/>
      <c r="FA106" s="250"/>
      <c r="FB106" s="251"/>
      <c r="FC106" s="251"/>
      <c r="FD106" s="251"/>
      <c r="FE106" s="251"/>
      <c r="FF106" s="251"/>
      <c r="FG106" s="252"/>
      <c r="FH106" s="250"/>
      <c r="FI106" s="251"/>
      <c r="FJ106" s="251"/>
      <c r="FK106" s="251"/>
      <c r="FL106" s="251"/>
      <c r="FM106" s="251"/>
      <c r="FN106" s="252"/>
      <c r="FO106" s="700"/>
      <c r="FP106" s="214"/>
      <c r="FQ106" s="215"/>
      <c r="FR106" s="215"/>
      <c r="FS106" s="215"/>
      <c r="FT106" s="215"/>
      <c r="FU106" s="215"/>
      <c r="FV106" s="215"/>
      <c r="FW106" s="215"/>
      <c r="FX106" s="215"/>
      <c r="FY106" s="216"/>
      <c r="FZ106" s="701"/>
      <c r="GA106" s="686"/>
      <c r="GB106" s="686"/>
      <c r="GC106" s="686"/>
      <c r="GD106" s="686"/>
      <c r="GE106" s="686"/>
      <c r="GF106" s="657"/>
      <c r="GG106" s="657"/>
      <c r="GH106" s="657"/>
      <c r="GI106" s="657"/>
      <c r="GJ106" s="657"/>
      <c r="GK106" s="657"/>
      <c r="GL106" s="657"/>
      <c r="GM106" s="657"/>
      <c r="GN106" s="657"/>
      <c r="GO106" s="657"/>
      <c r="GP106" s="657"/>
      <c r="GQ106" s="687"/>
      <c r="GR106" s="687"/>
      <c r="GS106" s="687"/>
      <c r="GT106" s="687"/>
      <c r="GU106" s="688"/>
      <c r="GV106" s="233"/>
      <c r="GW106" s="234"/>
      <c r="GX106" s="234"/>
      <c r="GY106" s="234"/>
      <c r="GZ106" s="234"/>
      <c r="HA106" s="234"/>
      <c r="HB106" s="234"/>
      <c r="HC106" s="234"/>
      <c r="HD106" s="234"/>
      <c r="HE106" s="234"/>
      <c r="HF106" s="234"/>
      <c r="HG106" s="234"/>
      <c r="HH106" s="234"/>
      <c r="HI106" s="234"/>
      <c r="HJ106" s="235"/>
      <c r="HK106" s="250"/>
      <c r="HL106" s="251"/>
      <c r="HM106" s="251"/>
      <c r="HN106" s="251"/>
      <c r="HO106" s="251"/>
      <c r="HP106" s="251"/>
      <c r="HQ106" s="252"/>
      <c r="HR106" s="250"/>
      <c r="HS106" s="254"/>
      <c r="HT106" s="254"/>
      <c r="HU106" s="254"/>
      <c r="HV106" s="254"/>
      <c r="HW106" s="254"/>
      <c r="HX106" s="255"/>
      <c r="HY106" s="250"/>
      <c r="HZ106" s="254"/>
      <c r="IA106" s="254"/>
      <c r="IB106" s="254"/>
      <c r="IC106" s="254"/>
      <c r="ID106" s="254"/>
      <c r="IE106" s="255"/>
      <c r="IF106" s="250"/>
      <c r="IG106" s="251"/>
      <c r="IH106" s="251"/>
      <c r="II106" s="251"/>
      <c r="IJ106" s="251"/>
      <c r="IK106" s="251"/>
      <c r="IL106" s="252"/>
      <c r="IM106" s="250"/>
      <c r="IN106" s="251"/>
      <c r="IO106" s="251"/>
      <c r="IP106" s="251"/>
      <c r="IQ106" s="251"/>
      <c r="IR106" s="251"/>
      <c r="IS106" s="252"/>
      <c r="IT106" s="697"/>
      <c r="IU106" s="698"/>
      <c r="IV106" s="698"/>
      <c r="IW106" s="698"/>
      <c r="IX106" s="698"/>
      <c r="IY106" s="698"/>
      <c r="IZ106" s="698"/>
      <c r="JA106" s="698"/>
      <c r="JB106" s="698"/>
      <c r="JC106" s="698"/>
      <c r="JD106" s="698"/>
      <c r="JE106" s="698"/>
      <c r="JF106" s="698"/>
      <c r="JG106" s="698"/>
      <c r="JH106" s="698"/>
      <c r="JI106" s="698"/>
      <c r="JJ106" s="698"/>
      <c r="JK106" s="698"/>
      <c r="JL106" s="698"/>
      <c r="JM106" s="698"/>
      <c r="JN106" s="698"/>
      <c r="JO106" s="698"/>
      <c r="JP106" s="698"/>
      <c r="JQ106" s="698"/>
      <c r="JR106" s="698"/>
      <c r="JS106" s="698"/>
      <c r="JT106" s="698"/>
      <c r="JU106" s="700"/>
      <c r="JV106" s="214"/>
      <c r="JW106" s="215"/>
      <c r="JX106" s="215"/>
      <c r="JY106" s="215"/>
      <c r="JZ106" s="215"/>
      <c r="KA106" s="215"/>
      <c r="KB106" s="215"/>
      <c r="KC106" s="215"/>
      <c r="KD106" s="215"/>
      <c r="KE106" s="216"/>
      <c r="KF106" s="686"/>
      <c r="KG106" s="686"/>
      <c r="KH106" s="686"/>
      <c r="KI106" s="686"/>
      <c r="KJ106" s="686"/>
      <c r="KK106" s="686"/>
      <c r="KL106" s="657"/>
      <c r="KM106" s="657"/>
      <c r="KN106" s="657"/>
      <c r="KO106" s="657"/>
      <c r="KP106" s="657"/>
      <c r="KQ106" s="657"/>
      <c r="KR106" s="657"/>
      <c r="KS106" s="657"/>
      <c r="KT106" s="657"/>
      <c r="KU106" s="657"/>
      <c r="KV106" s="657"/>
      <c r="KW106" s="687"/>
      <c r="KX106" s="687"/>
      <c r="KY106" s="687"/>
      <c r="KZ106" s="687"/>
      <c r="LA106" s="688"/>
      <c r="LB106" s="233"/>
      <c r="LC106" s="234"/>
      <c r="LD106" s="234"/>
      <c r="LE106" s="234"/>
      <c r="LF106" s="234"/>
      <c r="LG106" s="234"/>
      <c r="LH106" s="234"/>
      <c r="LI106" s="234"/>
      <c r="LJ106" s="234"/>
      <c r="LK106" s="234"/>
      <c r="LL106" s="234"/>
      <c r="LM106" s="234"/>
      <c r="LN106" s="234"/>
      <c r="LO106" s="234"/>
      <c r="LP106" s="235"/>
      <c r="LQ106" s="250"/>
      <c r="LR106" s="251"/>
      <c r="LS106" s="251"/>
      <c r="LT106" s="251"/>
      <c r="LU106" s="251"/>
      <c r="LV106" s="251"/>
      <c r="LW106" s="252"/>
      <c r="LX106" s="250"/>
      <c r="LY106" s="254"/>
      <c r="LZ106" s="254"/>
      <c r="MA106" s="254"/>
      <c r="MB106" s="254"/>
      <c r="MC106" s="254"/>
      <c r="MD106" s="255"/>
      <c r="ME106" s="250"/>
      <c r="MF106" s="254"/>
      <c r="MG106" s="254"/>
      <c r="MH106" s="254"/>
      <c r="MI106" s="254"/>
      <c r="MJ106" s="254"/>
      <c r="MK106" s="255"/>
      <c r="ML106" s="250"/>
      <c r="MM106" s="251"/>
      <c r="MN106" s="251"/>
      <c r="MO106" s="251"/>
      <c r="MP106" s="251"/>
      <c r="MQ106" s="251"/>
      <c r="MR106" s="252"/>
      <c r="MS106" s="250"/>
      <c r="MT106" s="251"/>
      <c r="MU106" s="251"/>
      <c r="MV106" s="251"/>
      <c r="MW106" s="251"/>
      <c r="MX106" s="251"/>
      <c r="MY106" s="252"/>
      <c r="MZ106" s="697"/>
      <c r="NA106" s="698"/>
      <c r="NB106" s="698"/>
      <c r="NC106" s="698"/>
      <c r="ND106" s="698"/>
      <c r="NE106" s="698"/>
      <c r="NF106" s="698"/>
      <c r="NG106" s="698"/>
      <c r="NH106" s="698"/>
      <c r="NI106" s="698"/>
      <c r="NJ106" s="698"/>
      <c r="NK106" s="698"/>
      <c r="NL106" s="698"/>
      <c r="NM106" s="698"/>
      <c r="NN106" s="698"/>
      <c r="NO106" s="698"/>
      <c r="NP106" s="698"/>
      <c r="NQ106" s="698"/>
      <c r="NR106" s="698"/>
      <c r="NS106" s="698"/>
      <c r="NT106" s="698"/>
      <c r="NU106" s="698"/>
      <c r="NV106" s="698"/>
      <c r="NW106" s="698"/>
      <c r="NX106" s="698"/>
      <c r="NY106" s="698"/>
      <c r="NZ106" s="698"/>
      <c r="OA106" s="700"/>
      <c r="OB106" s="214"/>
      <c r="OC106" s="215"/>
      <c r="OD106" s="215"/>
      <c r="OE106" s="215"/>
      <c r="OF106" s="215"/>
      <c r="OG106" s="215"/>
      <c r="OH106" s="215"/>
      <c r="OI106" s="215"/>
      <c r="OJ106" s="215"/>
      <c r="OK106" s="216"/>
      <c r="OL106" s="686"/>
      <c r="OM106" s="686"/>
      <c r="ON106" s="686"/>
      <c r="OO106" s="686"/>
      <c r="OP106" s="686"/>
      <c r="OQ106" s="686"/>
      <c r="OR106" s="657"/>
      <c r="OS106" s="657"/>
      <c r="OT106" s="657"/>
      <c r="OU106" s="657"/>
      <c r="OV106" s="657"/>
      <c r="OW106" s="657"/>
      <c r="OX106" s="657"/>
      <c r="OY106" s="657"/>
      <c r="OZ106" s="657"/>
      <c r="PA106" s="657"/>
      <c r="PB106" s="657"/>
      <c r="PC106" s="687"/>
      <c r="PD106" s="687"/>
      <c r="PE106" s="687"/>
      <c r="PF106" s="687"/>
      <c r="PG106" s="688"/>
      <c r="PH106" s="233"/>
      <c r="PI106" s="234"/>
      <c r="PJ106" s="234"/>
      <c r="PK106" s="234"/>
      <c r="PL106" s="234"/>
      <c r="PM106" s="234"/>
      <c r="PN106" s="234"/>
      <c r="PO106" s="234"/>
      <c r="PP106" s="234"/>
      <c r="PQ106" s="234"/>
      <c r="PR106" s="234"/>
      <c r="PS106" s="234"/>
      <c r="PT106" s="234"/>
      <c r="PU106" s="234"/>
      <c r="PV106" s="235"/>
      <c r="PW106" s="250"/>
      <c r="PX106" s="251"/>
      <c r="PY106" s="251"/>
      <c r="PZ106" s="251"/>
      <c r="QA106" s="251"/>
      <c r="QB106" s="251"/>
      <c r="QC106" s="252"/>
      <c r="QD106" s="250"/>
      <c r="QE106" s="254"/>
      <c r="QF106" s="254"/>
      <c r="QG106" s="254"/>
      <c r="QH106" s="254"/>
      <c r="QI106" s="254"/>
      <c r="QJ106" s="255"/>
      <c r="QK106" s="250"/>
      <c r="QL106" s="254"/>
      <c r="QM106" s="254"/>
      <c r="QN106" s="254"/>
      <c r="QO106" s="254"/>
      <c r="QP106" s="254"/>
      <c r="QQ106" s="255"/>
      <c r="QR106" s="250"/>
      <c r="QS106" s="251"/>
      <c r="QT106" s="251"/>
      <c r="QU106" s="251"/>
      <c r="QV106" s="251"/>
      <c r="QW106" s="251"/>
      <c r="QX106" s="252"/>
      <c r="QY106" s="250"/>
      <c r="QZ106" s="251"/>
      <c r="RA106" s="251"/>
      <c r="RB106" s="251"/>
      <c r="RC106" s="251"/>
      <c r="RD106" s="251"/>
      <c r="RE106" s="252"/>
      <c r="RF106" s="697"/>
      <c r="RG106" s="698"/>
      <c r="RH106" s="698"/>
      <c r="RI106" s="698"/>
      <c r="RJ106" s="698"/>
      <c r="RK106" s="698"/>
      <c r="RL106" s="698"/>
      <c r="RM106" s="698"/>
      <c r="RN106" s="698"/>
      <c r="RO106" s="698"/>
      <c r="RP106" s="698"/>
      <c r="RQ106" s="698"/>
      <c r="RR106" s="698"/>
      <c r="RS106" s="698"/>
      <c r="RT106" s="698"/>
      <c r="RU106" s="698"/>
      <c r="RV106" s="698"/>
      <c r="RW106" s="698"/>
      <c r="RX106" s="698"/>
      <c r="RY106" s="698"/>
      <c r="RZ106" s="698"/>
      <c r="SA106" s="698"/>
      <c r="SB106" s="698"/>
      <c r="SC106" s="698"/>
      <c r="SD106" s="698"/>
      <c r="SE106" s="698"/>
      <c r="SF106" s="698"/>
      <c r="SG106" s="700"/>
    </row>
    <row r="107" spans="2:501" ht="6.95" customHeight="1" x14ac:dyDescent="0.15">
      <c r="B107" s="1301"/>
      <c r="C107" s="1302"/>
      <c r="D107" s="1303"/>
      <c r="E107" s="668"/>
      <c r="F107" s="590"/>
      <c r="G107" s="590"/>
      <c r="H107" s="590"/>
      <c r="I107" s="590"/>
      <c r="J107" s="590"/>
      <c r="K107" s="590"/>
      <c r="L107" s="590"/>
      <c r="M107" s="590"/>
      <c r="N107" s="590"/>
      <c r="O107" s="590"/>
      <c r="P107" s="590"/>
      <c r="Q107" s="590"/>
      <c r="R107" s="590"/>
      <c r="S107" s="590"/>
      <c r="T107" s="590"/>
      <c r="U107" s="590"/>
      <c r="V107" s="590"/>
      <c r="W107" s="590"/>
      <c r="X107" s="590"/>
      <c r="Y107" s="590"/>
      <c r="Z107" s="590"/>
      <c r="AA107" s="590"/>
      <c r="AB107" s="590"/>
      <c r="AC107" s="590"/>
      <c r="AD107" s="590"/>
      <c r="AE107" s="590"/>
      <c r="AF107" s="807"/>
      <c r="AG107" s="707"/>
      <c r="AH107" s="706"/>
      <c r="AI107" s="706"/>
      <c r="AJ107" s="706"/>
      <c r="AK107" s="706"/>
      <c r="AL107" s="706"/>
      <c r="AM107" s="706"/>
      <c r="AN107" s="706"/>
      <c r="AO107" s="706"/>
      <c r="AP107" s="706"/>
      <c r="AQ107" s="706"/>
      <c r="AR107" s="706"/>
      <c r="AS107" s="706"/>
      <c r="AT107" s="706"/>
      <c r="AU107" s="706"/>
      <c r="AV107" s="706"/>
      <c r="AW107" s="706"/>
      <c r="AX107" s="714"/>
      <c r="AY107" s="714"/>
      <c r="AZ107" s="714"/>
      <c r="BA107" s="714"/>
      <c r="BB107" s="715"/>
      <c r="BC107" s="719"/>
      <c r="BD107" s="706"/>
      <c r="BE107" s="706"/>
      <c r="BF107" s="706"/>
      <c r="BG107" s="706"/>
      <c r="BH107" s="706"/>
      <c r="BI107" s="706"/>
      <c r="BJ107" s="706"/>
      <c r="BK107" s="706"/>
      <c r="BL107" s="706"/>
      <c r="BM107" s="706"/>
      <c r="BN107" s="706"/>
      <c r="BO107" s="706"/>
      <c r="BP107" s="706"/>
      <c r="BQ107" s="706"/>
      <c r="BR107" s="706"/>
      <c r="BS107" s="706"/>
      <c r="BT107" s="714"/>
      <c r="BU107" s="714"/>
      <c r="BV107" s="714"/>
      <c r="BW107" s="714"/>
      <c r="BX107" s="715"/>
      <c r="BY107" s="253"/>
      <c r="BZ107" s="254"/>
      <c r="CA107" s="254"/>
      <c r="CB107" s="254"/>
      <c r="CC107" s="254"/>
      <c r="CD107" s="254"/>
      <c r="CE107" s="254"/>
      <c r="CF107" s="254"/>
      <c r="CG107" s="254"/>
      <c r="CH107" s="254"/>
      <c r="CI107" s="254"/>
      <c r="CJ107" s="254"/>
      <c r="CK107" s="254"/>
      <c r="CL107" s="254"/>
      <c r="CM107" s="254"/>
      <c r="CN107" s="254"/>
      <c r="CO107" s="254"/>
      <c r="CP107" s="254"/>
      <c r="CQ107" s="254"/>
      <c r="CR107" s="254"/>
      <c r="CS107" s="254"/>
      <c r="CT107" s="255"/>
      <c r="CU107" s="259" t="s">
        <v>39</v>
      </c>
      <c r="CV107" s="260"/>
      <c r="CW107" s="260"/>
      <c r="CX107" s="260"/>
      <c r="CY107" s="260"/>
      <c r="CZ107" s="260"/>
      <c r="DA107" s="657"/>
      <c r="DB107" s="657"/>
      <c r="DC107" s="657"/>
      <c r="DD107" s="657"/>
      <c r="DE107" s="657"/>
      <c r="DF107" s="657"/>
      <c r="DG107" s="657"/>
      <c r="DH107" s="657"/>
      <c r="DI107" s="657"/>
      <c r="DJ107" s="657"/>
      <c r="DK107" s="657"/>
      <c r="DL107" s="263" t="s">
        <v>45</v>
      </c>
      <c r="DM107" s="263"/>
      <c r="DN107" s="263"/>
      <c r="DO107" s="263"/>
      <c r="DP107" s="264"/>
      <c r="DQ107" s="265"/>
      <c r="DR107" s="266"/>
      <c r="DS107" s="266"/>
      <c r="DT107" s="266"/>
      <c r="DU107" s="266"/>
      <c r="DV107" s="266"/>
      <c r="DW107" s="266"/>
      <c r="DX107" s="266"/>
      <c r="DY107" s="266"/>
      <c r="DZ107" s="266"/>
      <c r="EA107" s="266"/>
      <c r="EB107" s="266"/>
      <c r="EC107" s="266"/>
      <c r="ED107" s="266"/>
      <c r="EE107" s="267"/>
      <c r="EF107" s="253"/>
      <c r="EG107" s="254"/>
      <c r="EH107" s="254"/>
      <c r="EI107" s="254"/>
      <c r="EJ107" s="254"/>
      <c r="EK107" s="254"/>
      <c r="EL107" s="255"/>
      <c r="EM107" s="253"/>
      <c r="EN107" s="254"/>
      <c r="EO107" s="254"/>
      <c r="EP107" s="254"/>
      <c r="EQ107" s="254"/>
      <c r="ER107" s="254"/>
      <c r="ES107" s="255"/>
      <c r="ET107" s="253"/>
      <c r="EU107" s="254"/>
      <c r="EV107" s="254"/>
      <c r="EW107" s="254"/>
      <c r="EX107" s="254"/>
      <c r="EY107" s="254"/>
      <c r="EZ107" s="255"/>
      <c r="FA107" s="253"/>
      <c r="FB107" s="254"/>
      <c r="FC107" s="254"/>
      <c r="FD107" s="254"/>
      <c r="FE107" s="254"/>
      <c r="FF107" s="254"/>
      <c r="FG107" s="255"/>
      <c r="FH107" s="253"/>
      <c r="FI107" s="254"/>
      <c r="FJ107" s="254"/>
      <c r="FK107" s="254"/>
      <c r="FL107" s="254"/>
      <c r="FM107" s="254"/>
      <c r="FN107" s="255"/>
      <c r="FO107" s="700"/>
      <c r="FP107" s="214"/>
      <c r="FQ107" s="215"/>
      <c r="FR107" s="215"/>
      <c r="FS107" s="215"/>
      <c r="FT107" s="215"/>
      <c r="FU107" s="215"/>
      <c r="FV107" s="215"/>
      <c r="FW107" s="215"/>
      <c r="FX107" s="215"/>
      <c r="FY107" s="216"/>
      <c r="FZ107" s="689" t="s">
        <v>81</v>
      </c>
      <c r="GA107" s="655"/>
      <c r="GB107" s="655"/>
      <c r="GC107" s="655"/>
      <c r="GD107" s="655"/>
      <c r="GE107" s="655"/>
      <c r="GF107" s="657"/>
      <c r="GG107" s="657"/>
      <c r="GH107" s="657"/>
      <c r="GI107" s="657"/>
      <c r="GJ107" s="657"/>
      <c r="GK107" s="657"/>
      <c r="GL107" s="657"/>
      <c r="GM107" s="657"/>
      <c r="GN107" s="657"/>
      <c r="GO107" s="657"/>
      <c r="GP107" s="657"/>
      <c r="GQ107" s="659" t="s">
        <v>45</v>
      </c>
      <c r="GR107" s="659"/>
      <c r="GS107" s="659"/>
      <c r="GT107" s="659"/>
      <c r="GU107" s="660"/>
      <c r="GV107" s="265"/>
      <c r="GW107" s="266"/>
      <c r="GX107" s="266"/>
      <c r="GY107" s="266"/>
      <c r="GZ107" s="266"/>
      <c r="HA107" s="266"/>
      <c r="HB107" s="266"/>
      <c r="HC107" s="266"/>
      <c r="HD107" s="266"/>
      <c r="HE107" s="266"/>
      <c r="HF107" s="266"/>
      <c r="HG107" s="266"/>
      <c r="HH107" s="266"/>
      <c r="HI107" s="266"/>
      <c r="HJ107" s="267"/>
      <c r="HK107" s="253"/>
      <c r="HL107" s="254"/>
      <c r="HM107" s="254"/>
      <c r="HN107" s="254"/>
      <c r="HO107" s="254"/>
      <c r="HP107" s="254"/>
      <c r="HQ107" s="255"/>
      <c r="HR107" s="253"/>
      <c r="HS107" s="254"/>
      <c r="HT107" s="254"/>
      <c r="HU107" s="254"/>
      <c r="HV107" s="254"/>
      <c r="HW107" s="254"/>
      <c r="HX107" s="255"/>
      <c r="HY107" s="253"/>
      <c r="HZ107" s="254"/>
      <c r="IA107" s="254"/>
      <c r="IB107" s="254"/>
      <c r="IC107" s="254"/>
      <c r="ID107" s="254"/>
      <c r="IE107" s="255"/>
      <c r="IF107" s="253"/>
      <c r="IG107" s="254"/>
      <c r="IH107" s="254"/>
      <c r="II107" s="254"/>
      <c r="IJ107" s="254"/>
      <c r="IK107" s="254"/>
      <c r="IL107" s="255"/>
      <c r="IM107" s="253"/>
      <c r="IN107" s="254"/>
      <c r="IO107" s="254"/>
      <c r="IP107" s="254"/>
      <c r="IQ107" s="254"/>
      <c r="IR107" s="254"/>
      <c r="IS107" s="255"/>
      <c r="IT107" s="697"/>
      <c r="IU107" s="698"/>
      <c r="IV107" s="698"/>
      <c r="IW107" s="698"/>
      <c r="IX107" s="698"/>
      <c r="IY107" s="698"/>
      <c r="IZ107" s="698"/>
      <c r="JA107" s="698"/>
      <c r="JB107" s="698"/>
      <c r="JC107" s="698"/>
      <c r="JD107" s="698"/>
      <c r="JE107" s="698"/>
      <c r="JF107" s="698"/>
      <c r="JG107" s="698"/>
      <c r="JH107" s="698"/>
      <c r="JI107" s="698"/>
      <c r="JJ107" s="698"/>
      <c r="JK107" s="698"/>
      <c r="JL107" s="698"/>
      <c r="JM107" s="698"/>
      <c r="JN107" s="698"/>
      <c r="JO107" s="698"/>
      <c r="JP107" s="698"/>
      <c r="JQ107" s="698"/>
      <c r="JR107" s="698"/>
      <c r="JS107" s="698"/>
      <c r="JT107" s="698"/>
      <c r="JU107" s="700"/>
      <c r="JV107" s="214"/>
      <c r="JW107" s="215"/>
      <c r="JX107" s="215"/>
      <c r="JY107" s="215"/>
      <c r="JZ107" s="215"/>
      <c r="KA107" s="215"/>
      <c r="KB107" s="215"/>
      <c r="KC107" s="215"/>
      <c r="KD107" s="215"/>
      <c r="KE107" s="216"/>
      <c r="KF107" s="654" t="s">
        <v>128</v>
      </c>
      <c r="KG107" s="655"/>
      <c r="KH107" s="655"/>
      <c r="KI107" s="655"/>
      <c r="KJ107" s="655"/>
      <c r="KK107" s="655"/>
      <c r="KL107" s="657"/>
      <c r="KM107" s="657"/>
      <c r="KN107" s="657"/>
      <c r="KO107" s="657"/>
      <c r="KP107" s="657"/>
      <c r="KQ107" s="657"/>
      <c r="KR107" s="657"/>
      <c r="KS107" s="657"/>
      <c r="KT107" s="657"/>
      <c r="KU107" s="657"/>
      <c r="KV107" s="657"/>
      <c r="KW107" s="659" t="s">
        <v>45</v>
      </c>
      <c r="KX107" s="659"/>
      <c r="KY107" s="659"/>
      <c r="KZ107" s="659"/>
      <c r="LA107" s="660"/>
      <c r="LB107" s="265"/>
      <c r="LC107" s="266"/>
      <c r="LD107" s="266"/>
      <c r="LE107" s="266"/>
      <c r="LF107" s="266"/>
      <c r="LG107" s="266"/>
      <c r="LH107" s="266"/>
      <c r="LI107" s="266"/>
      <c r="LJ107" s="266"/>
      <c r="LK107" s="266"/>
      <c r="LL107" s="266"/>
      <c r="LM107" s="266"/>
      <c r="LN107" s="266"/>
      <c r="LO107" s="266"/>
      <c r="LP107" s="267"/>
      <c r="LQ107" s="253"/>
      <c r="LR107" s="254"/>
      <c r="LS107" s="254"/>
      <c r="LT107" s="254"/>
      <c r="LU107" s="254"/>
      <c r="LV107" s="254"/>
      <c r="LW107" s="255"/>
      <c r="LX107" s="253"/>
      <c r="LY107" s="254"/>
      <c r="LZ107" s="254"/>
      <c r="MA107" s="254"/>
      <c r="MB107" s="254"/>
      <c r="MC107" s="254"/>
      <c r="MD107" s="255"/>
      <c r="ME107" s="253"/>
      <c r="MF107" s="254"/>
      <c r="MG107" s="254"/>
      <c r="MH107" s="254"/>
      <c r="MI107" s="254"/>
      <c r="MJ107" s="254"/>
      <c r="MK107" s="255"/>
      <c r="ML107" s="253"/>
      <c r="MM107" s="254"/>
      <c r="MN107" s="254"/>
      <c r="MO107" s="254"/>
      <c r="MP107" s="254"/>
      <c r="MQ107" s="254"/>
      <c r="MR107" s="255"/>
      <c r="MS107" s="253"/>
      <c r="MT107" s="254"/>
      <c r="MU107" s="254"/>
      <c r="MV107" s="254"/>
      <c r="MW107" s="254"/>
      <c r="MX107" s="254"/>
      <c r="MY107" s="255"/>
      <c r="MZ107" s="697"/>
      <c r="NA107" s="698"/>
      <c r="NB107" s="698"/>
      <c r="NC107" s="698"/>
      <c r="ND107" s="698"/>
      <c r="NE107" s="698"/>
      <c r="NF107" s="698"/>
      <c r="NG107" s="698"/>
      <c r="NH107" s="698"/>
      <c r="NI107" s="698"/>
      <c r="NJ107" s="698"/>
      <c r="NK107" s="698"/>
      <c r="NL107" s="698"/>
      <c r="NM107" s="698"/>
      <c r="NN107" s="698"/>
      <c r="NO107" s="698"/>
      <c r="NP107" s="698"/>
      <c r="NQ107" s="698"/>
      <c r="NR107" s="698"/>
      <c r="NS107" s="698"/>
      <c r="NT107" s="698"/>
      <c r="NU107" s="698"/>
      <c r="NV107" s="698"/>
      <c r="NW107" s="698"/>
      <c r="NX107" s="698"/>
      <c r="NY107" s="698"/>
      <c r="NZ107" s="698"/>
      <c r="OA107" s="700"/>
      <c r="OB107" s="214"/>
      <c r="OC107" s="215"/>
      <c r="OD107" s="215"/>
      <c r="OE107" s="215"/>
      <c r="OF107" s="215"/>
      <c r="OG107" s="215"/>
      <c r="OH107" s="215"/>
      <c r="OI107" s="215"/>
      <c r="OJ107" s="215"/>
      <c r="OK107" s="216"/>
      <c r="OL107" s="654" t="s">
        <v>133</v>
      </c>
      <c r="OM107" s="655"/>
      <c r="ON107" s="655"/>
      <c r="OO107" s="655"/>
      <c r="OP107" s="655"/>
      <c r="OQ107" s="655"/>
      <c r="OR107" s="657"/>
      <c r="OS107" s="657"/>
      <c r="OT107" s="657"/>
      <c r="OU107" s="657"/>
      <c r="OV107" s="657"/>
      <c r="OW107" s="657"/>
      <c r="OX107" s="657"/>
      <c r="OY107" s="657"/>
      <c r="OZ107" s="657"/>
      <c r="PA107" s="657"/>
      <c r="PB107" s="657"/>
      <c r="PC107" s="659" t="s">
        <v>45</v>
      </c>
      <c r="PD107" s="659"/>
      <c r="PE107" s="659"/>
      <c r="PF107" s="659"/>
      <c r="PG107" s="660"/>
      <c r="PH107" s="265"/>
      <c r="PI107" s="266"/>
      <c r="PJ107" s="266"/>
      <c r="PK107" s="266"/>
      <c r="PL107" s="266"/>
      <c r="PM107" s="266"/>
      <c r="PN107" s="266"/>
      <c r="PO107" s="266"/>
      <c r="PP107" s="266"/>
      <c r="PQ107" s="266"/>
      <c r="PR107" s="266"/>
      <c r="PS107" s="266"/>
      <c r="PT107" s="266"/>
      <c r="PU107" s="266"/>
      <c r="PV107" s="267"/>
      <c r="PW107" s="253"/>
      <c r="PX107" s="254"/>
      <c r="PY107" s="254"/>
      <c r="PZ107" s="254"/>
      <c r="QA107" s="254"/>
      <c r="QB107" s="254"/>
      <c r="QC107" s="255"/>
      <c r="QD107" s="253"/>
      <c r="QE107" s="254"/>
      <c r="QF107" s="254"/>
      <c r="QG107" s="254"/>
      <c r="QH107" s="254"/>
      <c r="QI107" s="254"/>
      <c r="QJ107" s="255"/>
      <c r="QK107" s="253"/>
      <c r="QL107" s="254"/>
      <c r="QM107" s="254"/>
      <c r="QN107" s="254"/>
      <c r="QO107" s="254"/>
      <c r="QP107" s="254"/>
      <c r="QQ107" s="255"/>
      <c r="QR107" s="253"/>
      <c r="QS107" s="254"/>
      <c r="QT107" s="254"/>
      <c r="QU107" s="254"/>
      <c r="QV107" s="254"/>
      <c r="QW107" s="254"/>
      <c r="QX107" s="255"/>
      <c r="QY107" s="253"/>
      <c r="QZ107" s="254"/>
      <c r="RA107" s="254"/>
      <c r="RB107" s="254"/>
      <c r="RC107" s="254"/>
      <c r="RD107" s="254"/>
      <c r="RE107" s="255"/>
      <c r="RF107" s="697"/>
      <c r="RG107" s="698"/>
      <c r="RH107" s="698"/>
      <c r="RI107" s="698"/>
      <c r="RJ107" s="698"/>
      <c r="RK107" s="698"/>
      <c r="RL107" s="698"/>
      <c r="RM107" s="698"/>
      <c r="RN107" s="698"/>
      <c r="RO107" s="698"/>
      <c r="RP107" s="698"/>
      <c r="RQ107" s="698"/>
      <c r="RR107" s="698"/>
      <c r="RS107" s="698"/>
      <c r="RT107" s="698"/>
      <c r="RU107" s="698"/>
      <c r="RV107" s="698"/>
      <c r="RW107" s="698"/>
      <c r="RX107" s="698"/>
      <c r="RY107" s="698"/>
      <c r="RZ107" s="698"/>
      <c r="SA107" s="698"/>
      <c r="SB107" s="698"/>
      <c r="SC107" s="698"/>
      <c r="SD107" s="698"/>
      <c r="SE107" s="698"/>
      <c r="SF107" s="698"/>
      <c r="SG107" s="700"/>
    </row>
    <row r="108" spans="2:501" ht="6.95" customHeight="1" x14ac:dyDescent="0.15">
      <c r="B108" s="1304"/>
      <c r="C108" s="1305"/>
      <c r="D108" s="1306"/>
      <c r="E108" s="808"/>
      <c r="F108" s="809"/>
      <c r="G108" s="809"/>
      <c r="H108" s="809"/>
      <c r="I108" s="809"/>
      <c r="J108" s="809"/>
      <c r="K108" s="809"/>
      <c r="L108" s="809"/>
      <c r="M108" s="809"/>
      <c r="N108" s="809"/>
      <c r="O108" s="809"/>
      <c r="P108" s="809"/>
      <c r="Q108" s="809"/>
      <c r="R108" s="809"/>
      <c r="S108" s="809"/>
      <c r="T108" s="809"/>
      <c r="U108" s="809"/>
      <c r="V108" s="809"/>
      <c r="W108" s="809"/>
      <c r="X108" s="809"/>
      <c r="Y108" s="809"/>
      <c r="Z108" s="809"/>
      <c r="AA108" s="809"/>
      <c r="AB108" s="809"/>
      <c r="AC108" s="809"/>
      <c r="AD108" s="809"/>
      <c r="AE108" s="809"/>
      <c r="AF108" s="810"/>
      <c r="AG108" s="708"/>
      <c r="AH108" s="709"/>
      <c r="AI108" s="709"/>
      <c r="AJ108" s="709"/>
      <c r="AK108" s="709"/>
      <c r="AL108" s="709"/>
      <c r="AM108" s="709"/>
      <c r="AN108" s="709"/>
      <c r="AO108" s="709"/>
      <c r="AP108" s="709"/>
      <c r="AQ108" s="709"/>
      <c r="AR108" s="709"/>
      <c r="AS108" s="709"/>
      <c r="AT108" s="709"/>
      <c r="AU108" s="709"/>
      <c r="AV108" s="709"/>
      <c r="AW108" s="709"/>
      <c r="AX108" s="716"/>
      <c r="AY108" s="716"/>
      <c r="AZ108" s="716"/>
      <c r="BA108" s="716"/>
      <c r="BB108" s="717"/>
      <c r="BC108" s="720"/>
      <c r="BD108" s="709"/>
      <c r="BE108" s="709"/>
      <c r="BF108" s="709"/>
      <c r="BG108" s="709"/>
      <c r="BH108" s="709"/>
      <c r="BI108" s="709"/>
      <c r="BJ108" s="709"/>
      <c r="BK108" s="709"/>
      <c r="BL108" s="709"/>
      <c r="BM108" s="709"/>
      <c r="BN108" s="709"/>
      <c r="BO108" s="709"/>
      <c r="BP108" s="709"/>
      <c r="BQ108" s="709"/>
      <c r="BR108" s="709"/>
      <c r="BS108" s="709"/>
      <c r="BT108" s="716"/>
      <c r="BU108" s="716"/>
      <c r="BV108" s="716"/>
      <c r="BW108" s="716"/>
      <c r="BX108" s="717"/>
      <c r="BY108" s="256"/>
      <c r="BZ108" s="257"/>
      <c r="CA108" s="257"/>
      <c r="CB108" s="257"/>
      <c r="CC108" s="257"/>
      <c r="CD108" s="257"/>
      <c r="CE108" s="257"/>
      <c r="CF108" s="257"/>
      <c r="CG108" s="257"/>
      <c r="CH108" s="257"/>
      <c r="CI108" s="257"/>
      <c r="CJ108" s="257"/>
      <c r="CK108" s="257"/>
      <c r="CL108" s="257"/>
      <c r="CM108" s="257"/>
      <c r="CN108" s="257"/>
      <c r="CO108" s="257"/>
      <c r="CP108" s="257"/>
      <c r="CQ108" s="257"/>
      <c r="CR108" s="257"/>
      <c r="CS108" s="257"/>
      <c r="CT108" s="258"/>
      <c r="CU108" s="271"/>
      <c r="CV108" s="272"/>
      <c r="CW108" s="272"/>
      <c r="CX108" s="272"/>
      <c r="CY108" s="272"/>
      <c r="CZ108" s="272"/>
      <c r="DA108" s="658"/>
      <c r="DB108" s="658"/>
      <c r="DC108" s="658"/>
      <c r="DD108" s="658"/>
      <c r="DE108" s="658"/>
      <c r="DF108" s="658"/>
      <c r="DG108" s="658"/>
      <c r="DH108" s="658"/>
      <c r="DI108" s="658"/>
      <c r="DJ108" s="658"/>
      <c r="DK108" s="658"/>
      <c r="DL108" s="274"/>
      <c r="DM108" s="274"/>
      <c r="DN108" s="274"/>
      <c r="DO108" s="274"/>
      <c r="DP108" s="275"/>
      <c r="DQ108" s="276"/>
      <c r="DR108" s="277"/>
      <c r="DS108" s="277"/>
      <c r="DT108" s="277"/>
      <c r="DU108" s="277"/>
      <c r="DV108" s="277"/>
      <c r="DW108" s="277"/>
      <c r="DX108" s="277"/>
      <c r="DY108" s="277"/>
      <c r="DZ108" s="277"/>
      <c r="EA108" s="277"/>
      <c r="EB108" s="277"/>
      <c r="EC108" s="277"/>
      <c r="ED108" s="277"/>
      <c r="EE108" s="278"/>
      <c r="EF108" s="256"/>
      <c r="EG108" s="257"/>
      <c r="EH108" s="257"/>
      <c r="EI108" s="257"/>
      <c r="EJ108" s="257"/>
      <c r="EK108" s="257"/>
      <c r="EL108" s="258"/>
      <c r="EM108" s="256"/>
      <c r="EN108" s="257"/>
      <c r="EO108" s="257"/>
      <c r="EP108" s="257"/>
      <c r="EQ108" s="257"/>
      <c r="ER108" s="257"/>
      <c r="ES108" s="258"/>
      <c r="ET108" s="256"/>
      <c r="EU108" s="257"/>
      <c r="EV108" s="257"/>
      <c r="EW108" s="257"/>
      <c r="EX108" s="257"/>
      <c r="EY108" s="257"/>
      <c r="EZ108" s="258"/>
      <c r="FA108" s="256"/>
      <c r="FB108" s="257"/>
      <c r="FC108" s="257"/>
      <c r="FD108" s="257"/>
      <c r="FE108" s="257"/>
      <c r="FF108" s="257"/>
      <c r="FG108" s="258"/>
      <c r="FH108" s="256"/>
      <c r="FI108" s="257"/>
      <c r="FJ108" s="257"/>
      <c r="FK108" s="257"/>
      <c r="FL108" s="257"/>
      <c r="FM108" s="257"/>
      <c r="FN108" s="258"/>
      <c r="FO108" s="700"/>
      <c r="FP108" s="217"/>
      <c r="FQ108" s="218"/>
      <c r="FR108" s="218"/>
      <c r="FS108" s="218"/>
      <c r="FT108" s="218"/>
      <c r="FU108" s="218"/>
      <c r="FV108" s="218"/>
      <c r="FW108" s="218"/>
      <c r="FX108" s="218"/>
      <c r="FY108" s="219"/>
      <c r="FZ108" s="690"/>
      <c r="GA108" s="656"/>
      <c r="GB108" s="656"/>
      <c r="GC108" s="656"/>
      <c r="GD108" s="656"/>
      <c r="GE108" s="656"/>
      <c r="GF108" s="658"/>
      <c r="GG108" s="658"/>
      <c r="GH108" s="658"/>
      <c r="GI108" s="658"/>
      <c r="GJ108" s="658"/>
      <c r="GK108" s="658"/>
      <c r="GL108" s="658"/>
      <c r="GM108" s="658"/>
      <c r="GN108" s="658"/>
      <c r="GO108" s="658"/>
      <c r="GP108" s="658"/>
      <c r="GQ108" s="614"/>
      <c r="GR108" s="614"/>
      <c r="GS108" s="614"/>
      <c r="GT108" s="614"/>
      <c r="GU108" s="615"/>
      <c r="GV108" s="276"/>
      <c r="GW108" s="277"/>
      <c r="GX108" s="277"/>
      <c r="GY108" s="277"/>
      <c r="GZ108" s="277"/>
      <c r="HA108" s="277"/>
      <c r="HB108" s="277"/>
      <c r="HC108" s="277"/>
      <c r="HD108" s="277"/>
      <c r="HE108" s="277"/>
      <c r="HF108" s="277"/>
      <c r="HG108" s="277"/>
      <c r="HH108" s="277"/>
      <c r="HI108" s="277"/>
      <c r="HJ108" s="278"/>
      <c r="HK108" s="256"/>
      <c r="HL108" s="257"/>
      <c r="HM108" s="257"/>
      <c r="HN108" s="257"/>
      <c r="HO108" s="257"/>
      <c r="HP108" s="257"/>
      <c r="HQ108" s="258"/>
      <c r="HR108" s="256"/>
      <c r="HS108" s="257"/>
      <c r="HT108" s="257"/>
      <c r="HU108" s="257"/>
      <c r="HV108" s="257"/>
      <c r="HW108" s="257"/>
      <c r="HX108" s="258"/>
      <c r="HY108" s="256"/>
      <c r="HZ108" s="257"/>
      <c r="IA108" s="257"/>
      <c r="IB108" s="257"/>
      <c r="IC108" s="257"/>
      <c r="ID108" s="257"/>
      <c r="IE108" s="258"/>
      <c r="IF108" s="256"/>
      <c r="IG108" s="257"/>
      <c r="IH108" s="257"/>
      <c r="II108" s="257"/>
      <c r="IJ108" s="257"/>
      <c r="IK108" s="257"/>
      <c r="IL108" s="258"/>
      <c r="IM108" s="256"/>
      <c r="IN108" s="257"/>
      <c r="IO108" s="257"/>
      <c r="IP108" s="257"/>
      <c r="IQ108" s="257"/>
      <c r="IR108" s="257"/>
      <c r="IS108" s="258"/>
      <c r="IT108" s="697"/>
      <c r="IU108" s="698"/>
      <c r="IV108" s="698"/>
      <c r="IW108" s="698"/>
      <c r="IX108" s="698"/>
      <c r="IY108" s="698"/>
      <c r="IZ108" s="698"/>
      <c r="JA108" s="698"/>
      <c r="JB108" s="698"/>
      <c r="JC108" s="698"/>
      <c r="JD108" s="698"/>
      <c r="JE108" s="698"/>
      <c r="JF108" s="698"/>
      <c r="JG108" s="698"/>
      <c r="JH108" s="698"/>
      <c r="JI108" s="698"/>
      <c r="JJ108" s="698"/>
      <c r="JK108" s="698"/>
      <c r="JL108" s="698"/>
      <c r="JM108" s="698"/>
      <c r="JN108" s="698"/>
      <c r="JO108" s="698"/>
      <c r="JP108" s="698"/>
      <c r="JQ108" s="698"/>
      <c r="JR108" s="698"/>
      <c r="JS108" s="698"/>
      <c r="JT108" s="698"/>
      <c r="JU108" s="700"/>
      <c r="JV108" s="217"/>
      <c r="JW108" s="218"/>
      <c r="JX108" s="218"/>
      <c r="JY108" s="218"/>
      <c r="JZ108" s="218"/>
      <c r="KA108" s="218"/>
      <c r="KB108" s="218"/>
      <c r="KC108" s="218"/>
      <c r="KD108" s="218"/>
      <c r="KE108" s="219"/>
      <c r="KF108" s="656"/>
      <c r="KG108" s="656"/>
      <c r="KH108" s="656"/>
      <c r="KI108" s="656"/>
      <c r="KJ108" s="656"/>
      <c r="KK108" s="656"/>
      <c r="KL108" s="658"/>
      <c r="KM108" s="658"/>
      <c r="KN108" s="658"/>
      <c r="KO108" s="658"/>
      <c r="KP108" s="658"/>
      <c r="KQ108" s="658"/>
      <c r="KR108" s="658"/>
      <c r="KS108" s="658"/>
      <c r="KT108" s="658"/>
      <c r="KU108" s="658"/>
      <c r="KV108" s="658"/>
      <c r="KW108" s="614"/>
      <c r="KX108" s="614"/>
      <c r="KY108" s="614"/>
      <c r="KZ108" s="614"/>
      <c r="LA108" s="615"/>
      <c r="LB108" s="276"/>
      <c r="LC108" s="277"/>
      <c r="LD108" s="277"/>
      <c r="LE108" s="277"/>
      <c r="LF108" s="277"/>
      <c r="LG108" s="277"/>
      <c r="LH108" s="277"/>
      <c r="LI108" s="277"/>
      <c r="LJ108" s="277"/>
      <c r="LK108" s="277"/>
      <c r="LL108" s="277"/>
      <c r="LM108" s="277"/>
      <c r="LN108" s="277"/>
      <c r="LO108" s="277"/>
      <c r="LP108" s="278"/>
      <c r="LQ108" s="256"/>
      <c r="LR108" s="257"/>
      <c r="LS108" s="257"/>
      <c r="LT108" s="257"/>
      <c r="LU108" s="257"/>
      <c r="LV108" s="257"/>
      <c r="LW108" s="258"/>
      <c r="LX108" s="256"/>
      <c r="LY108" s="257"/>
      <c r="LZ108" s="257"/>
      <c r="MA108" s="257"/>
      <c r="MB108" s="257"/>
      <c r="MC108" s="257"/>
      <c r="MD108" s="258"/>
      <c r="ME108" s="256"/>
      <c r="MF108" s="257"/>
      <c r="MG108" s="257"/>
      <c r="MH108" s="257"/>
      <c r="MI108" s="257"/>
      <c r="MJ108" s="257"/>
      <c r="MK108" s="258"/>
      <c r="ML108" s="256"/>
      <c r="MM108" s="257"/>
      <c r="MN108" s="257"/>
      <c r="MO108" s="257"/>
      <c r="MP108" s="257"/>
      <c r="MQ108" s="257"/>
      <c r="MR108" s="258"/>
      <c r="MS108" s="256"/>
      <c r="MT108" s="257"/>
      <c r="MU108" s="257"/>
      <c r="MV108" s="257"/>
      <c r="MW108" s="257"/>
      <c r="MX108" s="257"/>
      <c r="MY108" s="258"/>
      <c r="MZ108" s="697"/>
      <c r="NA108" s="698"/>
      <c r="NB108" s="698"/>
      <c r="NC108" s="698"/>
      <c r="ND108" s="698"/>
      <c r="NE108" s="698"/>
      <c r="NF108" s="698"/>
      <c r="NG108" s="698"/>
      <c r="NH108" s="698"/>
      <c r="NI108" s="698"/>
      <c r="NJ108" s="698"/>
      <c r="NK108" s="698"/>
      <c r="NL108" s="698"/>
      <c r="NM108" s="698"/>
      <c r="NN108" s="698"/>
      <c r="NO108" s="698"/>
      <c r="NP108" s="698"/>
      <c r="NQ108" s="698"/>
      <c r="NR108" s="698"/>
      <c r="NS108" s="698"/>
      <c r="NT108" s="698"/>
      <c r="NU108" s="698"/>
      <c r="NV108" s="698"/>
      <c r="NW108" s="698"/>
      <c r="NX108" s="698"/>
      <c r="NY108" s="698"/>
      <c r="NZ108" s="698"/>
      <c r="OA108" s="700"/>
      <c r="OB108" s="217"/>
      <c r="OC108" s="218"/>
      <c r="OD108" s="218"/>
      <c r="OE108" s="218"/>
      <c r="OF108" s="218"/>
      <c r="OG108" s="218"/>
      <c r="OH108" s="218"/>
      <c r="OI108" s="218"/>
      <c r="OJ108" s="218"/>
      <c r="OK108" s="219"/>
      <c r="OL108" s="656"/>
      <c r="OM108" s="656"/>
      <c r="ON108" s="656"/>
      <c r="OO108" s="656"/>
      <c r="OP108" s="656"/>
      <c r="OQ108" s="656"/>
      <c r="OR108" s="658"/>
      <c r="OS108" s="658"/>
      <c r="OT108" s="658"/>
      <c r="OU108" s="658"/>
      <c r="OV108" s="658"/>
      <c r="OW108" s="658"/>
      <c r="OX108" s="658"/>
      <c r="OY108" s="658"/>
      <c r="OZ108" s="658"/>
      <c r="PA108" s="658"/>
      <c r="PB108" s="658"/>
      <c r="PC108" s="614"/>
      <c r="PD108" s="614"/>
      <c r="PE108" s="614"/>
      <c r="PF108" s="614"/>
      <c r="PG108" s="615"/>
      <c r="PH108" s="276"/>
      <c r="PI108" s="277"/>
      <c r="PJ108" s="277"/>
      <c r="PK108" s="277"/>
      <c r="PL108" s="277"/>
      <c r="PM108" s="277"/>
      <c r="PN108" s="277"/>
      <c r="PO108" s="277"/>
      <c r="PP108" s="277"/>
      <c r="PQ108" s="277"/>
      <c r="PR108" s="277"/>
      <c r="PS108" s="277"/>
      <c r="PT108" s="277"/>
      <c r="PU108" s="277"/>
      <c r="PV108" s="278"/>
      <c r="PW108" s="256"/>
      <c r="PX108" s="257"/>
      <c r="PY108" s="257"/>
      <c r="PZ108" s="257"/>
      <c r="QA108" s="257"/>
      <c r="QB108" s="257"/>
      <c r="QC108" s="258"/>
      <c r="QD108" s="256"/>
      <c r="QE108" s="257"/>
      <c r="QF108" s="257"/>
      <c r="QG108" s="257"/>
      <c r="QH108" s="257"/>
      <c r="QI108" s="257"/>
      <c r="QJ108" s="258"/>
      <c r="QK108" s="256"/>
      <c r="QL108" s="257"/>
      <c r="QM108" s="257"/>
      <c r="QN108" s="257"/>
      <c r="QO108" s="257"/>
      <c r="QP108" s="257"/>
      <c r="QQ108" s="258"/>
      <c r="QR108" s="256"/>
      <c r="QS108" s="257"/>
      <c r="QT108" s="257"/>
      <c r="QU108" s="257"/>
      <c r="QV108" s="257"/>
      <c r="QW108" s="257"/>
      <c r="QX108" s="258"/>
      <c r="QY108" s="256"/>
      <c r="QZ108" s="257"/>
      <c r="RA108" s="257"/>
      <c r="RB108" s="257"/>
      <c r="RC108" s="257"/>
      <c r="RD108" s="257"/>
      <c r="RE108" s="258"/>
      <c r="RF108" s="697"/>
      <c r="RG108" s="698"/>
      <c r="RH108" s="698"/>
      <c r="RI108" s="698"/>
      <c r="RJ108" s="698"/>
      <c r="RK108" s="698"/>
      <c r="RL108" s="698"/>
      <c r="RM108" s="698"/>
      <c r="RN108" s="698"/>
      <c r="RO108" s="698"/>
      <c r="RP108" s="698"/>
      <c r="RQ108" s="698"/>
      <c r="RR108" s="698"/>
      <c r="RS108" s="698"/>
      <c r="RT108" s="698"/>
      <c r="RU108" s="698"/>
      <c r="RV108" s="698"/>
      <c r="RW108" s="698"/>
      <c r="RX108" s="698"/>
      <c r="RY108" s="698"/>
      <c r="RZ108" s="698"/>
      <c r="SA108" s="698"/>
      <c r="SB108" s="698"/>
      <c r="SC108" s="698"/>
      <c r="SD108" s="698"/>
      <c r="SE108" s="698"/>
      <c r="SF108" s="698"/>
      <c r="SG108" s="700"/>
    </row>
    <row r="109" spans="2:501" ht="6.6" customHeight="1" x14ac:dyDescent="0.15">
      <c r="B109" t="s">
        <v>0</v>
      </c>
      <c r="C109" t="s">
        <v>0</v>
      </c>
      <c r="AE109" s="3"/>
      <c r="AF109" s="3" t="s">
        <v>0</v>
      </c>
      <c r="AG109" s="3" t="s">
        <v>0</v>
      </c>
      <c r="AH109" s="3" t="s">
        <v>0</v>
      </c>
      <c r="AI109" s="3" t="s">
        <v>0</v>
      </c>
      <c r="AJ109" s="3" t="s">
        <v>0</v>
      </c>
      <c r="AK109" s="3"/>
      <c r="AL109" s="3"/>
      <c r="AM109" s="3" t="s">
        <v>0</v>
      </c>
      <c r="AN109" s="3" t="s">
        <v>0</v>
      </c>
      <c r="AO109" s="3" t="s">
        <v>0</v>
      </c>
      <c r="AP109" s="3"/>
      <c r="AQ109" s="3" t="s">
        <v>0</v>
      </c>
      <c r="AR109" s="3" t="s">
        <v>0</v>
      </c>
      <c r="AS109" s="3"/>
      <c r="AT109" s="3"/>
      <c r="AU109" s="3"/>
      <c r="AV109" s="3"/>
      <c r="AW109" s="3" t="s">
        <v>0</v>
      </c>
      <c r="AX109" s="3" t="s">
        <v>0</v>
      </c>
      <c r="AY109" s="3" t="s">
        <v>0</v>
      </c>
      <c r="AZ109" s="3"/>
      <c r="BA109" s="3"/>
      <c r="BB109" s="3" t="s">
        <v>0</v>
      </c>
      <c r="BC109" s="3" t="s">
        <v>0</v>
      </c>
      <c r="BD109" s="3" t="s">
        <v>0</v>
      </c>
      <c r="BE109" s="3" t="s">
        <v>0</v>
      </c>
      <c r="BF109" s="3" t="s">
        <v>0</v>
      </c>
      <c r="BG109" s="3" t="s">
        <v>0</v>
      </c>
      <c r="BH109" s="3" t="s">
        <v>0</v>
      </c>
      <c r="BI109" s="3" t="s">
        <v>0</v>
      </c>
      <c r="BJ109" s="3" t="s">
        <v>0</v>
      </c>
      <c r="BK109" s="3" t="s">
        <v>0</v>
      </c>
      <c r="BL109" s="3" t="s">
        <v>0</v>
      </c>
      <c r="BM109" s="3"/>
      <c r="BN109" s="3" t="s">
        <v>0</v>
      </c>
      <c r="BO109" s="3" t="s">
        <v>0</v>
      </c>
      <c r="BP109" s="3" t="s">
        <v>0</v>
      </c>
      <c r="BQ109" s="3" t="s">
        <v>0</v>
      </c>
      <c r="BR109" s="3" t="s">
        <v>0</v>
      </c>
      <c r="BS109" s="3" t="s">
        <v>0</v>
      </c>
      <c r="BT109" s="3" t="s">
        <v>0</v>
      </c>
      <c r="BU109" s="3" t="s">
        <v>0</v>
      </c>
      <c r="BV109" s="3"/>
      <c r="BW109" s="3" t="s">
        <v>0</v>
      </c>
      <c r="BX109" s="3" t="s">
        <v>0</v>
      </c>
      <c r="BY109" s="3" t="s">
        <v>0</v>
      </c>
      <c r="BZ109" s="3"/>
      <c r="CA109" s="3"/>
      <c r="CB109" s="3" t="s">
        <v>0</v>
      </c>
      <c r="CC109" s="3"/>
      <c r="CD109" s="3" t="s">
        <v>0</v>
      </c>
      <c r="CE109" s="3" t="s">
        <v>0</v>
      </c>
      <c r="CF109" s="3"/>
      <c r="CG109" s="3"/>
      <c r="CH109" s="3" t="s">
        <v>0</v>
      </c>
      <c r="CI109" s="3"/>
      <c r="CJ109" s="3" t="s">
        <v>0</v>
      </c>
      <c r="CK109" s="3"/>
      <c r="CL109" s="3" t="s">
        <v>0</v>
      </c>
      <c r="CM109" s="3" t="s">
        <v>0</v>
      </c>
      <c r="CN109" s="3" t="s">
        <v>0</v>
      </c>
      <c r="CO109" s="3" t="s">
        <v>0</v>
      </c>
      <c r="CP109" s="3" t="s">
        <v>0</v>
      </c>
      <c r="CQ109" s="3" t="s">
        <v>0</v>
      </c>
      <c r="CR109" s="3"/>
      <c r="CS109" s="3" t="s">
        <v>0</v>
      </c>
      <c r="CT109" s="3" t="s">
        <v>0</v>
      </c>
      <c r="CU109" s="3" t="s">
        <v>0</v>
      </c>
      <c r="CV109" s="3"/>
      <c r="CW109" s="3" t="s">
        <v>0</v>
      </c>
      <c r="CX109" s="3" t="s">
        <v>0</v>
      </c>
      <c r="CY109" s="3" t="s">
        <v>0</v>
      </c>
      <c r="CZ109" s="3"/>
      <c r="DA109" s="3" t="s">
        <v>0</v>
      </c>
      <c r="DB109" s="3"/>
      <c r="DC109" s="3"/>
      <c r="DD109" s="3"/>
      <c r="DE109" s="3" t="s">
        <v>0</v>
      </c>
      <c r="DF109" s="3" t="s">
        <v>0</v>
      </c>
      <c r="DG109" s="3" t="s">
        <v>0</v>
      </c>
      <c r="DH109" s="3" t="s">
        <v>0</v>
      </c>
      <c r="DI109" s="3" t="s">
        <v>0</v>
      </c>
      <c r="DJ109" s="3" t="s">
        <v>0</v>
      </c>
      <c r="DK109" s="3" t="s">
        <v>0</v>
      </c>
      <c r="DL109" s="3" t="s">
        <v>0</v>
      </c>
      <c r="DM109" s="3" t="s">
        <v>0</v>
      </c>
      <c r="DN109" s="3" t="s">
        <v>0</v>
      </c>
      <c r="DO109" s="3"/>
      <c r="DP109" s="3" t="s">
        <v>0</v>
      </c>
      <c r="DQ109" s="3" t="s">
        <v>0</v>
      </c>
      <c r="DR109" s="3"/>
      <c r="DS109" s="3" t="s">
        <v>0</v>
      </c>
      <c r="DT109" s="3" t="s">
        <v>0</v>
      </c>
      <c r="DU109" s="3"/>
      <c r="DV109" s="3" t="s">
        <v>0</v>
      </c>
      <c r="DW109" s="3" t="s">
        <v>0</v>
      </c>
      <c r="DX109" s="3"/>
      <c r="DY109" s="3" t="s">
        <v>0</v>
      </c>
      <c r="DZ109" s="3" t="s">
        <v>0</v>
      </c>
      <c r="EA109" s="3"/>
      <c r="EB109" s="3" t="s">
        <v>0</v>
      </c>
      <c r="EC109" s="3" t="s">
        <v>0</v>
      </c>
      <c r="ED109" s="3"/>
      <c r="EE109" s="3" t="s">
        <v>0</v>
      </c>
      <c r="EF109" s="3" t="s">
        <v>0</v>
      </c>
      <c r="EG109" s="3"/>
      <c r="EH109" s="3" t="s">
        <v>0</v>
      </c>
      <c r="EI109" s="3" t="s">
        <v>0</v>
      </c>
      <c r="EJ109" s="3"/>
      <c r="EK109" s="3" t="s">
        <v>0</v>
      </c>
      <c r="EL109" s="3" t="s">
        <v>0</v>
      </c>
      <c r="EM109" s="3" t="s">
        <v>0</v>
      </c>
      <c r="EN109" s="3"/>
      <c r="EO109" s="3"/>
      <c r="EP109" s="3" t="s">
        <v>0</v>
      </c>
      <c r="EQ109" s="3" t="s">
        <v>0</v>
      </c>
      <c r="ER109" s="3" t="s">
        <v>0</v>
      </c>
      <c r="ES109" s="3"/>
      <c r="ET109" s="3" t="s">
        <v>0</v>
      </c>
      <c r="EU109" s="3" t="s">
        <v>0</v>
      </c>
      <c r="EV109" s="3" t="s">
        <v>0</v>
      </c>
      <c r="EW109" s="3" t="s">
        <v>0</v>
      </c>
      <c r="EX109" s="3" t="s">
        <v>0</v>
      </c>
      <c r="EY109" s="3" t="s">
        <v>0</v>
      </c>
      <c r="EZ109" s="3" t="s">
        <v>0</v>
      </c>
      <c r="FA109" s="3" t="s">
        <v>0</v>
      </c>
      <c r="FB109" s="3" t="s">
        <v>0</v>
      </c>
      <c r="FC109" s="3" t="s">
        <v>0</v>
      </c>
      <c r="FD109" s="3" t="s">
        <v>0</v>
      </c>
      <c r="FE109" s="3"/>
      <c r="FF109" s="3" t="s">
        <v>0</v>
      </c>
      <c r="FG109" s="3" t="s">
        <v>0</v>
      </c>
      <c r="FH109" s="3" t="s">
        <v>0</v>
      </c>
      <c r="FI109" s="3"/>
      <c r="FJ109" s="3" t="s">
        <v>0</v>
      </c>
      <c r="FK109" s="3"/>
      <c r="FL109" s="3" t="s">
        <v>0</v>
      </c>
      <c r="FM109" s="3" t="s">
        <v>0</v>
      </c>
      <c r="FN109" s="3" t="s">
        <v>0</v>
      </c>
      <c r="FO109" s="747"/>
      <c r="JU109" s="747"/>
      <c r="OA109" s="747"/>
      <c r="SG109" s="747"/>
    </row>
    <row r="110" spans="2:501" ht="6.95" customHeight="1" thickBot="1" x14ac:dyDescent="0.2">
      <c r="B110" s="1134" t="s">
        <v>26</v>
      </c>
      <c r="C110" s="1135"/>
      <c r="D110" s="1135"/>
      <c r="E110" s="1135"/>
      <c r="F110" s="1135"/>
      <c r="G110" s="1135"/>
      <c r="H110" s="1135"/>
      <c r="I110" s="1135"/>
      <c r="J110" s="1135"/>
      <c r="K110" s="1135"/>
      <c r="L110" s="1135"/>
      <c r="M110" s="1135"/>
      <c r="N110" s="1135"/>
      <c r="O110" s="1135"/>
      <c r="P110" s="1135"/>
      <c r="Q110" s="1135"/>
      <c r="R110" s="1135"/>
      <c r="S110" s="1135"/>
      <c r="T110" s="1135"/>
      <c r="U110" s="1135"/>
      <c r="V110" s="1135"/>
      <c r="W110" s="1135"/>
      <c r="X110" s="1135"/>
      <c r="Y110" s="1135"/>
      <c r="Z110" s="1135"/>
      <c r="AA110" s="1135"/>
      <c r="AB110" s="1135"/>
      <c r="AC110" s="1135"/>
      <c r="AD110" s="1135"/>
      <c r="AE110" s="1135"/>
      <c r="AF110" s="1135"/>
      <c r="AG110" s="1141" t="s">
        <v>27</v>
      </c>
      <c r="AH110" s="1142"/>
      <c r="AI110" s="1142"/>
      <c r="AJ110" s="1142"/>
      <c r="AK110" s="1142"/>
      <c r="AL110" s="1142"/>
      <c r="AM110" s="1142"/>
      <c r="AN110" s="1142"/>
      <c r="AO110" s="1142"/>
      <c r="AP110" s="1142"/>
      <c r="AQ110" s="1142"/>
      <c r="AR110" s="1142"/>
      <c r="AS110" s="1142"/>
      <c r="AT110" s="1142"/>
      <c r="AU110" s="1142"/>
      <c r="AV110" s="1142"/>
      <c r="AW110" s="1142"/>
      <c r="AX110" s="1142"/>
      <c r="AY110" s="1142"/>
      <c r="AZ110" s="1142"/>
      <c r="BA110" s="1142"/>
      <c r="BB110" s="1142"/>
      <c r="BC110" s="1142"/>
      <c r="BD110" s="1142"/>
      <c r="BE110" s="1142"/>
      <c r="BF110" s="1142"/>
      <c r="BG110" s="1142"/>
      <c r="BH110" s="1142"/>
      <c r="BI110" s="1142"/>
      <c r="BJ110" s="1142"/>
      <c r="BK110" s="1142"/>
      <c r="BL110" s="1142"/>
      <c r="BM110" s="1142"/>
      <c r="BN110" s="1142"/>
      <c r="BO110" s="1142"/>
      <c r="BP110" s="1142"/>
      <c r="BQ110" s="1142"/>
      <c r="BR110" s="1142"/>
      <c r="BS110" s="1142"/>
      <c r="BT110" s="1142"/>
      <c r="BU110" s="1142"/>
      <c r="BV110" s="1142"/>
      <c r="BW110" s="1142"/>
      <c r="BX110" s="1142"/>
      <c r="BY110" s="1142"/>
      <c r="BZ110" s="1142"/>
      <c r="CA110" s="1142"/>
      <c r="CB110" s="1142"/>
      <c r="CC110" s="1142"/>
      <c r="CD110" s="1142"/>
      <c r="CE110" s="1142"/>
      <c r="CF110" s="1142"/>
      <c r="CG110" s="1142"/>
      <c r="CH110" s="1142"/>
      <c r="CI110" s="1142"/>
      <c r="CJ110" s="1142"/>
      <c r="CK110" s="1142"/>
      <c r="CL110" s="1142"/>
      <c r="CM110" s="1142"/>
      <c r="CN110" s="1142"/>
      <c r="CO110" s="1142"/>
      <c r="CP110" s="1142"/>
      <c r="CQ110" s="1142"/>
      <c r="CR110" s="1142"/>
      <c r="CS110" s="1142"/>
      <c r="CT110" s="1143"/>
      <c r="CU110" s="1147" t="s">
        <v>9300</v>
      </c>
      <c r="CV110" s="1148"/>
      <c r="CW110" s="1148"/>
      <c r="CX110" s="1148"/>
      <c r="CY110" s="1148"/>
      <c r="CZ110" s="1148"/>
      <c r="DA110" s="1148"/>
      <c r="DB110" s="1148"/>
      <c r="DC110" s="1148"/>
      <c r="DD110" s="1148"/>
      <c r="DE110" s="1148"/>
      <c r="DF110" s="1148"/>
      <c r="DG110" s="1148"/>
      <c r="DH110" s="1148"/>
      <c r="DI110" s="1148"/>
      <c r="DJ110" s="1148"/>
      <c r="DK110" s="1148"/>
      <c r="DL110" s="1148"/>
      <c r="DM110" s="1148"/>
      <c r="DN110" s="1148"/>
      <c r="DO110" s="1148"/>
      <c r="DP110" s="1148"/>
      <c r="DQ110" s="1148"/>
      <c r="DR110" s="1148"/>
      <c r="DS110" s="1148"/>
      <c r="DT110" s="1148"/>
      <c r="DU110" s="1148"/>
      <c r="DV110" s="1148"/>
      <c r="DW110" s="1148"/>
      <c r="DX110" s="1148"/>
      <c r="DY110" s="1148"/>
      <c r="DZ110" s="1148"/>
      <c r="EA110" s="1148"/>
      <c r="EB110" s="1148"/>
      <c r="EC110" s="1148"/>
      <c r="ED110" s="1148"/>
      <c r="EE110" s="1148"/>
      <c r="EF110" s="1148"/>
      <c r="EG110" s="1148"/>
      <c r="EH110" s="1148"/>
      <c r="EI110" s="1148"/>
      <c r="EJ110" s="1148"/>
      <c r="EK110" s="1148"/>
      <c r="EL110" s="1148"/>
      <c r="EM110" s="1148"/>
      <c r="EN110" s="1148"/>
      <c r="EO110" s="1148"/>
      <c r="EP110" s="1148"/>
      <c r="EQ110" s="1148"/>
      <c r="ER110" s="1148"/>
      <c r="ES110" s="1148"/>
      <c r="ET110" s="1148"/>
      <c r="EU110" s="1148"/>
      <c r="EV110" s="1148"/>
      <c r="EW110" s="1148"/>
      <c r="EX110" s="1148"/>
      <c r="EY110" s="1148"/>
      <c r="EZ110" s="1148"/>
      <c r="FA110" s="1148"/>
      <c r="FB110" s="1148"/>
      <c r="FC110" s="1148"/>
      <c r="FD110" s="1148"/>
      <c r="FE110" s="1148"/>
      <c r="FF110" s="1148"/>
      <c r="FG110" s="1148"/>
      <c r="FH110" s="1148"/>
      <c r="FI110" s="1148"/>
      <c r="FJ110" s="1148"/>
      <c r="FK110" s="1148"/>
      <c r="FL110" s="1148"/>
      <c r="FM110" s="1148"/>
      <c r="FN110" s="1149"/>
      <c r="FO110" s="747"/>
      <c r="JU110" s="747"/>
      <c r="OA110" s="747"/>
      <c r="SG110" s="747"/>
    </row>
    <row r="111" spans="2:501" ht="6.95" customHeight="1" thickTop="1" thickBot="1" x14ac:dyDescent="0.2">
      <c r="B111" s="1136"/>
      <c r="C111" s="1137"/>
      <c r="D111" s="1137"/>
      <c r="E111" s="1137"/>
      <c r="F111" s="1137"/>
      <c r="G111" s="1137"/>
      <c r="H111" s="1137"/>
      <c r="I111" s="1137"/>
      <c r="J111" s="1137"/>
      <c r="K111" s="1137"/>
      <c r="L111" s="1137"/>
      <c r="M111" s="1137"/>
      <c r="N111" s="1137"/>
      <c r="O111" s="1137"/>
      <c r="P111" s="1137"/>
      <c r="Q111" s="1137"/>
      <c r="R111" s="1137"/>
      <c r="S111" s="1137"/>
      <c r="T111" s="1137"/>
      <c r="U111" s="1137"/>
      <c r="V111" s="1137"/>
      <c r="W111" s="1137"/>
      <c r="X111" s="1137"/>
      <c r="Y111" s="1137"/>
      <c r="Z111" s="1137"/>
      <c r="AA111" s="1137"/>
      <c r="AB111" s="1137"/>
      <c r="AC111" s="1137"/>
      <c r="AD111" s="1137"/>
      <c r="AE111" s="1137"/>
      <c r="AF111" s="1137"/>
      <c r="AG111" s="1144"/>
      <c r="AH111" s="1145"/>
      <c r="AI111" s="1145"/>
      <c r="AJ111" s="1145"/>
      <c r="AK111" s="1145"/>
      <c r="AL111" s="1145"/>
      <c r="AM111" s="1145"/>
      <c r="AN111" s="1145"/>
      <c r="AO111" s="1145"/>
      <c r="AP111" s="1145"/>
      <c r="AQ111" s="1145"/>
      <c r="AR111" s="1145"/>
      <c r="AS111" s="1145"/>
      <c r="AT111" s="1145"/>
      <c r="AU111" s="1145"/>
      <c r="AV111" s="1145"/>
      <c r="AW111" s="1145"/>
      <c r="AX111" s="1145"/>
      <c r="AY111" s="1145"/>
      <c r="AZ111" s="1145"/>
      <c r="BA111" s="1145"/>
      <c r="BB111" s="1145"/>
      <c r="BC111" s="1145"/>
      <c r="BD111" s="1145"/>
      <c r="BE111" s="1145"/>
      <c r="BF111" s="1145"/>
      <c r="BG111" s="1145"/>
      <c r="BH111" s="1145"/>
      <c r="BI111" s="1145"/>
      <c r="BJ111" s="1145"/>
      <c r="BK111" s="1145"/>
      <c r="BL111" s="1145"/>
      <c r="BM111" s="1145"/>
      <c r="BN111" s="1145"/>
      <c r="BO111" s="1145"/>
      <c r="BP111" s="1145"/>
      <c r="BQ111" s="1145"/>
      <c r="BR111" s="1145"/>
      <c r="BS111" s="1145"/>
      <c r="BT111" s="1145"/>
      <c r="BU111" s="1145"/>
      <c r="BV111" s="1145"/>
      <c r="BW111" s="1145"/>
      <c r="BX111" s="1145"/>
      <c r="BY111" s="1145"/>
      <c r="BZ111" s="1145"/>
      <c r="CA111" s="1145"/>
      <c r="CB111" s="1145"/>
      <c r="CC111" s="1145"/>
      <c r="CD111" s="1145"/>
      <c r="CE111" s="1145"/>
      <c r="CF111" s="1145"/>
      <c r="CG111" s="1145"/>
      <c r="CH111" s="1145"/>
      <c r="CI111" s="1145"/>
      <c r="CJ111" s="1145"/>
      <c r="CK111" s="1145"/>
      <c r="CL111" s="1145"/>
      <c r="CM111" s="1145"/>
      <c r="CN111" s="1145"/>
      <c r="CO111" s="1145"/>
      <c r="CP111" s="1145"/>
      <c r="CQ111" s="1145"/>
      <c r="CR111" s="1145"/>
      <c r="CS111" s="1145"/>
      <c r="CT111" s="1146"/>
      <c r="CU111" s="1150"/>
      <c r="CV111" s="1151"/>
      <c r="CW111" s="1151"/>
      <c r="CX111" s="1151"/>
      <c r="CY111" s="1151"/>
      <c r="CZ111" s="1151"/>
      <c r="DA111" s="1151"/>
      <c r="DB111" s="1151"/>
      <c r="DC111" s="1151"/>
      <c r="DD111" s="1151"/>
      <c r="DE111" s="1151"/>
      <c r="DF111" s="1151"/>
      <c r="DG111" s="1151"/>
      <c r="DH111" s="1151"/>
      <c r="DI111" s="1151"/>
      <c r="DJ111" s="1151"/>
      <c r="DK111" s="1151"/>
      <c r="DL111" s="1151"/>
      <c r="DM111" s="1151"/>
      <c r="DN111" s="1151"/>
      <c r="DO111" s="1151"/>
      <c r="DP111" s="1151"/>
      <c r="DQ111" s="1151"/>
      <c r="DR111" s="1151"/>
      <c r="DS111" s="1151"/>
      <c r="DT111" s="1151"/>
      <c r="DU111" s="1151"/>
      <c r="DV111" s="1151"/>
      <c r="DW111" s="1151"/>
      <c r="DX111" s="1151"/>
      <c r="DY111" s="1151"/>
      <c r="DZ111" s="1151"/>
      <c r="EA111" s="1151"/>
      <c r="EB111" s="1151"/>
      <c r="EC111" s="1151"/>
      <c r="ED111" s="1151"/>
      <c r="EE111" s="1151"/>
      <c r="EF111" s="1151"/>
      <c r="EG111" s="1151"/>
      <c r="EH111" s="1151"/>
      <c r="EI111" s="1151"/>
      <c r="EJ111" s="1151"/>
      <c r="EK111" s="1151"/>
      <c r="EL111" s="1151"/>
      <c r="EM111" s="1151"/>
      <c r="EN111" s="1151"/>
      <c r="EO111" s="1151"/>
      <c r="EP111" s="1151"/>
      <c r="EQ111" s="1151"/>
      <c r="ER111" s="1151"/>
      <c r="ES111" s="1151"/>
      <c r="ET111" s="1151"/>
      <c r="EU111" s="1151"/>
      <c r="EV111" s="1151"/>
      <c r="EW111" s="1151"/>
      <c r="EX111" s="1151"/>
      <c r="EY111" s="1151"/>
      <c r="EZ111" s="1151"/>
      <c r="FA111" s="1151"/>
      <c r="FB111" s="1151"/>
      <c r="FC111" s="1151"/>
      <c r="FD111" s="1151"/>
      <c r="FE111" s="1151"/>
      <c r="FF111" s="1151"/>
      <c r="FG111" s="1151"/>
      <c r="FH111" s="1151"/>
      <c r="FI111" s="1151"/>
      <c r="FJ111" s="1151"/>
      <c r="FK111" s="1151"/>
      <c r="FL111" s="1151"/>
      <c r="FM111" s="1151"/>
      <c r="FN111" s="1152"/>
      <c r="FO111" s="747"/>
      <c r="JU111" s="747"/>
      <c r="OA111" s="747"/>
      <c r="SG111" s="747"/>
    </row>
    <row r="112" spans="2:501" ht="6.95" customHeight="1" thickTop="1" thickBot="1" x14ac:dyDescent="0.2">
      <c r="B112" s="1136"/>
      <c r="C112" s="1137"/>
      <c r="D112" s="1137"/>
      <c r="E112" s="1137"/>
      <c r="F112" s="1137"/>
      <c r="G112" s="1137"/>
      <c r="H112" s="1137"/>
      <c r="I112" s="1137"/>
      <c r="J112" s="1137"/>
      <c r="K112" s="1137"/>
      <c r="L112" s="1137"/>
      <c r="M112" s="1137"/>
      <c r="N112" s="1137"/>
      <c r="O112" s="1137"/>
      <c r="P112" s="1137"/>
      <c r="Q112" s="1137"/>
      <c r="R112" s="1137"/>
      <c r="S112" s="1137"/>
      <c r="T112" s="1137"/>
      <c r="U112" s="1137"/>
      <c r="V112" s="1137"/>
      <c r="W112" s="1137"/>
      <c r="X112" s="1137"/>
      <c r="Y112" s="1137"/>
      <c r="Z112" s="1137"/>
      <c r="AA112" s="1137"/>
      <c r="AB112" s="1137"/>
      <c r="AC112" s="1137"/>
      <c r="AD112" s="1137"/>
      <c r="AE112" s="1137"/>
      <c r="AF112" s="1137"/>
      <c r="AG112" s="1153" t="s">
        <v>0</v>
      </c>
      <c r="AH112" s="1153"/>
      <c r="AI112" s="1153"/>
      <c r="AJ112" s="1153"/>
      <c r="AK112" s="1153"/>
      <c r="AL112" s="1153"/>
      <c r="AM112" s="1153"/>
      <c r="AN112" s="1153"/>
      <c r="AO112" s="1153"/>
      <c r="AP112" s="1153"/>
      <c r="AQ112" s="1153"/>
      <c r="AR112" s="1153"/>
      <c r="AS112" s="1153"/>
      <c r="AT112" s="1153"/>
      <c r="AU112" s="1153"/>
      <c r="AV112" s="1153"/>
      <c r="AW112" s="1153"/>
      <c r="AX112" s="1153"/>
      <c r="AY112" s="1153"/>
      <c r="AZ112" s="1153"/>
      <c r="BA112" s="1153"/>
      <c r="BB112" s="1153"/>
      <c r="BC112" s="1154" t="s">
        <v>9301</v>
      </c>
      <c r="BD112" s="357"/>
      <c r="BE112" s="357"/>
      <c r="BF112" s="357"/>
      <c r="BG112" s="357"/>
      <c r="BH112" s="357"/>
      <c r="BI112" s="357"/>
      <c r="BJ112" s="357"/>
      <c r="BK112" s="357"/>
      <c r="BL112" s="357"/>
      <c r="BM112" s="357"/>
      <c r="BN112" s="357"/>
      <c r="BO112" s="357"/>
      <c r="BP112" s="357"/>
      <c r="BQ112" s="357"/>
      <c r="BR112" s="357"/>
      <c r="BS112" s="357"/>
      <c r="BT112" s="357"/>
      <c r="BU112" s="357"/>
      <c r="BV112" s="357"/>
      <c r="BW112" s="357"/>
      <c r="BX112" s="357"/>
      <c r="BY112" s="1155" t="s">
        <v>30</v>
      </c>
      <c r="BZ112" s="357"/>
      <c r="CA112" s="357"/>
      <c r="CB112" s="357"/>
      <c r="CC112" s="357"/>
      <c r="CD112" s="357"/>
      <c r="CE112" s="357"/>
      <c r="CF112" s="357"/>
      <c r="CG112" s="357"/>
      <c r="CH112" s="357"/>
      <c r="CI112" s="357"/>
      <c r="CJ112" s="357"/>
      <c r="CK112" s="357"/>
      <c r="CL112" s="357"/>
      <c r="CM112" s="357"/>
      <c r="CN112" s="357"/>
      <c r="CO112" s="357"/>
      <c r="CP112" s="357"/>
      <c r="CQ112" s="357"/>
      <c r="CR112" s="357"/>
      <c r="CS112" s="357"/>
      <c r="CT112" s="358"/>
      <c r="CU112" s="308" t="s">
        <v>9302</v>
      </c>
      <c r="CV112" s="309"/>
      <c r="CW112" s="309"/>
      <c r="CX112" s="309"/>
      <c r="CY112" s="309"/>
      <c r="CZ112" s="309"/>
      <c r="DA112" s="309"/>
      <c r="DB112" s="309"/>
      <c r="DC112" s="309"/>
      <c r="DD112" s="309"/>
      <c r="DE112" s="309"/>
      <c r="DF112" s="309"/>
      <c r="DG112" s="309"/>
      <c r="DH112" s="309"/>
      <c r="DI112" s="309"/>
      <c r="DJ112" s="309"/>
      <c r="DK112" s="309"/>
      <c r="DL112" s="309"/>
      <c r="DM112" s="309"/>
      <c r="DN112" s="309"/>
      <c r="DO112" s="309"/>
      <c r="DP112" s="310"/>
      <c r="DQ112" s="317" t="s">
        <v>9303</v>
      </c>
      <c r="DR112" s="318"/>
      <c r="DS112" s="318"/>
      <c r="DT112" s="318"/>
      <c r="DU112" s="318"/>
      <c r="DV112" s="318"/>
      <c r="DW112" s="318"/>
      <c r="DX112" s="318"/>
      <c r="DY112" s="318"/>
      <c r="DZ112" s="318"/>
      <c r="EA112" s="318"/>
      <c r="EB112" s="318"/>
      <c r="EC112" s="318"/>
      <c r="ED112" s="318"/>
      <c r="EE112" s="319"/>
      <c r="EF112" s="323" t="s">
        <v>8357</v>
      </c>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5"/>
      <c r="FO112" s="747"/>
      <c r="FP112" s="299" t="s">
        <v>26</v>
      </c>
      <c r="FQ112" s="300"/>
      <c r="FR112" s="300"/>
      <c r="FS112" s="300"/>
      <c r="FT112" s="300"/>
      <c r="FU112" s="300"/>
      <c r="FV112" s="300"/>
      <c r="FW112" s="300"/>
      <c r="FX112" s="300"/>
      <c r="FY112" s="301"/>
      <c r="FZ112" s="308" t="s">
        <v>9302</v>
      </c>
      <c r="GA112" s="309"/>
      <c r="GB112" s="309"/>
      <c r="GC112" s="309"/>
      <c r="GD112" s="309"/>
      <c r="GE112" s="309"/>
      <c r="GF112" s="309"/>
      <c r="GG112" s="309"/>
      <c r="GH112" s="309"/>
      <c r="GI112" s="309"/>
      <c r="GJ112" s="309"/>
      <c r="GK112" s="309"/>
      <c r="GL112" s="309"/>
      <c r="GM112" s="309"/>
      <c r="GN112" s="309"/>
      <c r="GO112" s="309"/>
      <c r="GP112" s="309"/>
      <c r="GQ112" s="309"/>
      <c r="GR112" s="309"/>
      <c r="GS112" s="309"/>
      <c r="GT112" s="309"/>
      <c r="GU112" s="310"/>
      <c r="GV112" s="317" t="s">
        <v>9303</v>
      </c>
      <c r="GW112" s="318"/>
      <c r="GX112" s="318"/>
      <c r="GY112" s="318"/>
      <c r="GZ112" s="318"/>
      <c r="HA112" s="318"/>
      <c r="HB112" s="318"/>
      <c r="HC112" s="318"/>
      <c r="HD112" s="318"/>
      <c r="HE112" s="318"/>
      <c r="HF112" s="318"/>
      <c r="HG112" s="318"/>
      <c r="HH112" s="318"/>
      <c r="HI112" s="318"/>
      <c r="HJ112" s="319"/>
      <c r="HK112" s="323" t="s">
        <v>8357</v>
      </c>
      <c r="HL112" s="324"/>
      <c r="HM112" s="324"/>
      <c r="HN112" s="324"/>
      <c r="HO112" s="324"/>
      <c r="HP112" s="324"/>
      <c r="HQ112" s="324"/>
      <c r="HR112" s="324"/>
      <c r="HS112" s="324"/>
      <c r="HT112" s="324"/>
      <c r="HU112" s="324"/>
      <c r="HV112" s="324"/>
      <c r="HW112" s="324"/>
      <c r="HX112" s="324"/>
      <c r="HY112" s="324"/>
      <c r="HZ112" s="324"/>
      <c r="IA112" s="324"/>
      <c r="IB112" s="324"/>
      <c r="IC112" s="324"/>
      <c r="ID112" s="324"/>
      <c r="IE112" s="324"/>
      <c r="IF112" s="324"/>
      <c r="IG112" s="324"/>
      <c r="IH112" s="324"/>
      <c r="II112" s="324"/>
      <c r="IJ112" s="324"/>
      <c r="IK112" s="324"/>
      <c r="IL112" s="324"/>
      <c r="IM112" s="324"/>
      <c r="IN112" s="324"/>
      <c r="IO112" s="324"/>
      <c r="IP112" s="324"/>
      <c r="IQ112" s="324"/>
      <c r="IR112" s="324"/>
      <c r="IS112" s="325"/>
      <c r="JU112" s="747"/>
      <c r="JV112" s="299" t="s">
        <v>26</v>
      </c>
      <c r="JW112" s="300"/>
      <c r="JX112" s="300"/>
      <c r="JY112" s="300"/>
      <c r="JZ112" s="300"/>
      <c r="KA112" s="300"/>
      <c r="KB112" s="300"/>
      <c r="KC112" s="300"/>
      <c r="KD112" s="300"/>
      <c r="KE112" s="301"/>
      <c r="KF112" s="308" t="s">
        <v>9302</v>
      </c>
      <c r="KG112" s="309"/>
      <c r="KH112" s="309"/>
      <c r="KI112" s="309"/>
      <c r="KJ112" s="309"/>
      <c r="KK112" s="309"/>
      <c r="KL112" s="309"/>
      <c r="KM112" s="309"/>
      <c r="KN112" s="309"/>
      <c r="KO112" s="309"/>
      <c r="KP112" s="309"/>
      <c r="KQ112" s="309"/>
      <c r="KR112" s="309"/>
      <c r="KS112" s="309"/>
      <c r="KT112" s="309"/>
      <c r="KU112" s="309"/>
      <c r="KV112" s="309"/>
      <c r="KW112" s="309"/>
      <c r="KX112" s="309"/>
      <c r="KY112" s="309"/>
      <c r="KZ112" s="309"/>
      <c r="LA112" s="310"/>
      <c r="LB112" s="317" t="s">
        <v>9303</v>
      </c>
      <c r="LC112" s="318"/>
      <c r="LD112" s="318"/>
      <c r="LE112" s="318"/>
      <c r="LF112" s="318"/>
      <c r="LG112" s="318"/>
      <c r="LH112" s="318"/>
      <c r="LI112" s="318"/>
      <c r="LJ112" s="318"/>
      <c r="LK112" s="318"/>
      <c r="LL112" s="318"/>
      <c r="LM112" s="318"/>
      <c r="LN112" s="318"/>
      <c r="LO112" s="318"/>
      <c r="LP112" s="319"/>
      <c r="LQ112" s="323" t="s">
        <v>8357</v>
      </c>
      <c r="LR112" s="324"/>
      <c r="LS112" s="324"/>
      <c r="LT112" s="324"/>
      <c r="LU112" s="324"/>
      <c r="LV112" s="324"/>
      <c r="LW112" s="324"/>
      <c r="LX112" s="324"/>
      <c r="LY112" s="324"/>
      <c r="LZ112" s="324"/>
      <c r="MA112" s="324"/>
      <c r="MB112" s="324"/>
      <c r="MC112" s="324"/>
      <c r="MD112" s="324"/>
      <c r="ME112" s="324"/>
      <c r="MF112" s="324"/>
      <c r="MG112" s="324"/>
      <c r="MH112" s="324"/>
      <c r="MI112" s="324"/>
      <c r="MJ112" s="324"/>
      <c r="MK112" s="324"/>
      <c r="ML112" s="324"/>
      <c r="MM112" s="324"/>
      <c r="MN112" s="324"/>
      <c r="MO112" s="324"/>
      <c r="MP112" s="324"/>
      <c r="MQ112" s="324"/>
      <c r="MR112" s="324"/>
      <c r="MS112" s="324"/>
      <c r="MT112" s="324"/>
      <c r="MU112" s="324"/>
      <c r="MV112" s="324"/>
      <c r="MW112" s="324"/>
      <c r="MX112" s="324"/>
      <c r="MY112" s="325"/>
      <c r="OA112" s="747"/>
      <c r="OB112" s="299" t="s">
        <v>26</v>
      </c>
      <c r="OC112" s="300"/>
      <c r="OD112" s="300"/>
      <c r="OE112" s="300"/>
      <c r="OF112" s="300"/>
      <c r="OG112" s="300"/>
      <c r="OH112" s="300"/>
      <c r="OI112" s="300"/>
      <c r="OJ112" s="300"/>
      <c r="OK112" s="301"/>
      <c r="OL112" s="308" t="s">
        <v>9302</v>
      </c>
      <c r="OM112" s="309"/>
      <c r="ON112" s="309"/>
      <c r="OO112" s="309"/>
      <c r="OP112" s="309"/>
      <c r="OQ112" s="309"/>
      <c r="OR112" s="309"/>
      <c r="OS112" s="309"/>
      <c r="OT112" s="309"/>
      <c r="OU112" s="309"/>
      <c r="OV112" s="309"/>
      <c r="OW112" s="309"/>
      <c r="OX112" s="309"/>
      <c r="OY112" s="309"/>
      <c r="OZ112" s="309"/>
      <c r="PA112" s="309"/>
      <c r="PB112" s="309"/>
      <c r="PC112" s="309"/>
      <c r="PD112" s="309"/>
      <c r="PE112" s="309"/>
      <c r="PF112" s="309"/>
      <c r="PG112" s="310"/>
      <c r="PH112" s="317" t="s">
        <v>9303</v>
      </c>
      <c r="PI112" s="318"/>
      <c r="PJ112" s="318"/>
      <c r="PK112" s="318"/>
      <c r="PL112" s="318"/>
      <c r="PM112" s="318"/>
      <c r="PN112" s="318"/>
      <c r="PO112" s="318"/>
      <c r="PP112" s="318"/>
      <c r="PQ112" s="318"/>
      <c r="PR112" s="318"/>
      <c r="PS112" s="318"/>
      <c r="PT112" s="318"/>
      <c r="PU112" s="318"/>
      <c r="PV112" s="319"/>
      <c r="PW112" s="323" t="s">
        <v>8357</v>
      </c>
      <c r="PX112" s="324"/>
      <c r="PY112" s="324"/>
      <c r="PZ112" s="324"/>
      <c r="QA112" s="324"/>
      <c r="QB112" s="324"/>
      <c r="QC112" s="324"/>
      <c r="QD112" s="324"/>
      <c r="QE112" s="324"/>
      <c r="QF112" s="324"/>
      <c r="QG112" s="324"/>
      <c r="QH112" s="324"/>
      <c r="QI112" s="324"/>
      <c r="QJ112" s="324"/>
      <c r="QK112" s="324"/>
      <c r="QL112" s="324"/>
      <c r="QM112" s="324"/>
      <c r="QN112" s="324"/>
      <c r="QO112" s="324"/>
      <c r="QP112" s="324"/>
      <c r="QQ112" s="324"/>
      <c r="QR112" s="324"/>
      <c r="QS112" s="324"/>
      <c r="QT112" s="324"/>
      <c r="QU112" s="324"/>
      <c r="QV112" s="324"/>
      <c r="QW112" s="324"/>
      <c r="QX112" s="324"/>
      <c r="QY112" s="324"/>
      <c r="QZ112" s="324"/>
      <c r="RA112" s="324"/>
      <c r="RB112" s="324"/>
      <c r="RC112" s="324"/>
      <c r="RD112" s="324"/>
      <c r="RE112" s="325"/>
      <c r="SG112" s="747"/>
    </row>
    <row r="113" spans="2:501" ht="6.95" customHeight="1" thickTop="1" thickBot="1" x14ac:dyDescent="0.2">
      <c r="B113" s="1136"/>
      <c r="C113" s="1137"/>
      <c r="D113" s="1137"/>
      <c r="E113" s="1137"/>
      <c r="F113" s="1137"/>
      <c r="G113" s="1137"/>
      <c r="H113" s="1137"/>
      <c r="I113" s="1137"/>
      <c r="J113" s="1137"/>
      <c r="K113" s="1137"/>
      <c r="L113" s="1137"/>
      <c r="M113" s="1137"/>
      <c r="N113" s="1137"/>
      <c r="O113" s="1137"/>
      <c r="P113" s="1137"/>
      <c r="Q113" s="1137"/>
      <c r="R113" s="1137"/>
      <c r="S113" s="1137"/>
      <c r="T113" s="1137"/>
      <c r="U113" s="1137"/>
      <c r="V113" s="1137"/>
      <c r="W113" s="1137"/>
      <c r="X113" s="1137"/>
      <c r="Y113" s="1137"/>
      <c r="Z113" s="1137"/>
      <c r="AA113" s="1137"/>
      <c r="AB113" s="1137"/>
      <c r="AC113" s="1137"/>
      <c r="AD113" s="1137"/>
      <c r="AE113" s="1137"/>
      <c r="AF113" s="1137"/>
      <c r="AG113" s="1153"/>
      <c r="AH113" s="1153"/>
      <c r="AI113" s="1153"/>
      <c r="AJ113" s="1153"/>
      <c r="AK113" s="1153"/>
      <c r="AL113" s="1153"/>
      <c r="AM113" s="1153"/>
      <c r="AN113" s="1153"/>
      <c r="AO113" s="1153"/>
      <c r="AP113" s="1153"/>
      <c r="AQ113" s="1153"/>
      <c r="AR113" s="1153"/>
      <c r="AS113" s="1153"/>
      <c r="AT113" s="1153"/>
      <c r="AU113" s="1153"/>
      <c r="AV113" s="1153"/>
      <c r="AW113" s="1153"/>
      <c r="AX113" s="1153"/>
      <c r="AY113" s="1153"/>
      <c r="AZ113" s="1153"/>
      <c r="BA113" s="1153"/>
      <c r="BB113" s="1153"/>
      <c r="BC113" s="363"/>
      <c r="BD113" s="361"/>
      <c r="BE113" s="361"/>
      <c r="BF113" s="361"/>
      <c r="BG113" s="361"/>
      <c r="BH113" s="361"/>
      <c r="BI113" s="361"/>
      <c r="BJ113" s="361"/>
      <c r="BK113" s="361"/>
      <c r="BL113" s="361"/>
      <c r="BM113" s="361"/>
      <c r="BN113" s="361"/>
      <c r="BO113" s="361"/>
      <c r="BP113" s="361"/>
      <c r="BQ113" s="361"/>
      <c r="BR113" s="361"/>
      <c r="BS113" s="361"/>
      <c r="BT113" s="361"/>
      <c r="BU113" s="361"/>
      <c r="BV113" s="361"/>
      <c r="BW113" s="361"/>
      <c r="BX113" s="361"/>
      <c r="BY113" s="363"/>
      <c r="BZ113" s="361"/>
      <c r="CA113" s="361"/>
      <c r="CB113" s="361"/>
      <c r="CC113" s="361"/>
      <c r="CD113" s="361"/>
      <c r="CE113" s="361"/>
      <c r="CF113" s="361"/>
      <c r="CG113" s="361"/>
      <c r="CH113" s="361"/>
      <c r="CI113" s="361"/>
      <c r="CJ113" s="361"/>
      <c r="CK113" s="361"/>
      <c r="CL113" s="361"/>
      <c r="CM113" s="361"/>
      <c r="CN113" s="361"/>
      <c r="CO113" s="361"/>
      <c r="CP113" s="361"/>
      <c r="CQ113" s="361"/>
      <c r="CR113" s="361"/>
      <c r="CS113" s="361"/>
      <c r="CT113" s="362"/>
      <c r="CU113" s="311"/>
      <c r="CV113" s="312"/>
      <c r="CW113" s="312"/>
      <c r="CX113" s="312"/>
      <c r="CY113" s="312"/>
      <c r="CZ113" s="312"/>
      <c r="DA113" s="312"/>
      <c r="DB113" s="312"/>
      <c r="DC113" s="312"/>
      <c r="DD113" s="312"/>
      <c r="DE113" s="312"/>
      <c r="DF113" s="312"/>
      <c r="DG113" s="312"/>
      <c r="DH113" s="312"/>
      <c r="DI113" s="312"/>
      <c r="DJ113" s="312"/>
      <c r="DK113" s="312"/>
      <c r="DL113" s="312"/>
      <c r="DM113" s="312"/>
      <c r="DN113" s="312"/>
      <c r="DO113" s="312"/>
      <c r="DP113" s="313"/>
      <c r="DQ113" s="320"/>
      <c r="DR113" s="321"/>
      <c r="DS113" s="321"/>
      <c r="DT113" s="321"/>
      <c r="DU113" s="321"/>
      <c r="DV113" s="321"/>
      <c r="DW113" s="321"/>
      <c r="DX113" s="321"/>
      <c r="DY113" s="321"/>
      <c r="DZ113" s="321"/>
      <c r="EA113" s="321"/>
      <c r="EB113" s="321"/>
      <c r="EC113" s="321"/>
      <c r="ED113" s="321"/>
      <c r="EE113" s="322"/>
      <c r="EF113" s="326"/>
      <c r="EG113" s="327"/>
      <c r="EH113" s="327"/>
      <c r="EI113" s="327"/>
      <c r="EJ113" s="327"/>
      <c r="EK113" s="327"/>
      <c r="EL113" s="327"/>
      <c r="EM113" s="327"/>
      <c r="EN113" s="327"/>
      <c r="EO113" s="327"/>
      <c r="EP113" s="327"/>
      <c r="EQ113" s="327"/>
      <c r="ER113" s="327"/>
      <c r="ES113" s="327"/>
      <c r="ET113" s="327"/>
      <c r="EU113" s="327"/>
      <c r="EV113" s="327"/>
      <c r="EW113" s="327"/>
      <c r="EX113" s="327"/>
      <c r="EY113" s="327"/>
      <c r="EZ113" s="327"/>
      <c r="FA113" s="327"/>
      <c r="FB113" s="327"/>
      <c r="FC113" s="327"/>
      <c r="FD113" s="327"/>
      <c r="FE113" s="327"/>
      <c r="FF113" s="327"/>
      <c r="FG113" s="327"/>
      <c r="FH113" s="327"/>
      <c r="FI113" s="327"/>
      <c r="FJ113" s="327"/>
      <c r="FK113" s="327"/>
      <c r="FL113" s="327"/>
      <c r="FM113" s="327"/>
      <c r="FN113" s="328"/>
      <c r="FO113" s="747"/>
      <c r="FP113" s="302"/>
      <c r="FQ113" s="303"/>
      <c r="FR113" s="303"/>
      <c r="FS113" s="303"/>
      <c r="FT113" s="303"/>
      <c r="FU113" s="303"/>
      <c r="FV113" s="303"/>
      <c r="FW113" s="303"/>
      <c r="FX113" s="303"/>
      <c r="FY113" s="304"/>
      <c r="FZ113" s="311"/>
      <c r="GA113" s="312"/>
      <c r="GB113" s="312"/>
      <c r="GC113" s="312"/>
      <c r="GD113" s="312"/>
      <c r="GE113" s="312"/>
      <c r="GF113" s="312"/>
      <c r="GG113" s="312"/>
      <c r="GH113" s="312"/>
      <c r="GI113" s="312"/>
      <c r="GJ113" s="312"/>
      <c r="GK113" s="312"/>
      <c r="GL113" s="312"/>
      <c r="GM113" s="312"/>
      <c r="GN113" s="312"/>
      <c r="GO113" s="312"/>
      <c r="GP113" s="312"/>
      <c r="GQ113" s="312"/>
      <c r="GR113" s="312"/>
      <c r="GS113" s="312"/>
      <c r="GT113" s="312"/>
      <c r="GU113" s="313"/>
      <c r="GV113" s="320"/>
      <c r="GW113" s="321"/>
      <c r="GX113" s="321"/>
      <c r="GY113" s="321"/>
      <c r="GZ113" s="321"/>
      <c r="HA113" s="321"/>
      <c r="HB113" s="321"/>
      <c r="HC113" s="321"/>
      <c r="HD113" s="321"/>
      <c r="HE113" s="321"/>
      <c r="HF113" s="321"/>
      <c r="HG113" s="321"/>
      <c r="HH113" s="321"/>
      <c r="HI113" s="321"/>
      <c r="HJ113" s="322"/>
      <c r="HK113" s="326"/>
      <c r="HL113" s="327"/>
      <c r="HM113" s="327"/>
      <c r="HN113" s="327"/>
      <c r="HO113" s="327"/>
      <c r="HP113" s="327"/>
      <c r="HQ113" s="327"/>
      <c r="HR113" s="327"/>
      <c r="HS113" s="327"/>
      <c r="HT113" s="327"/>
      <c r="HU113" s="327"/>
      <c r="HV113" s="327"/>
      <c r="HW113" s="327"/>
      <c r="HX113" s="327"/>
      <c r="HY113" s="327"/>
      <c r="HZ113" s="327"/>
      <c r="IA113" s="327"/>
      <c r="IB113" s="327"/>
      <c r="IC113" s="327"/>
      <c r="ID113" s="327"/>
      <c r="IE113" s="327"/>
      <c r="IF113" s="327"/>
      <c r="IG113" s="327"/>
      <c r="IH113" s="327"/>
      <c r="II113" s="327"/>
      <c r="IJ113" s="327"/>
      <c r="IK113" s="327"/>
      <c r="IL113" s="327"/>
      <c r="IM113" s="327"/>
      <c r="IN113" s="327"/>
      <c r="IO113" s="327"/>
      <c r="IP113" s="327"/>
      <c r="IQ113" s="327"/>
      <c r="IR113" s="327"/>
      <c r="IS113" s="328"/>
      <c r="JU113" s="747"/>
      <c r="JV113" s="302"/>
      <c r="JW113" s="303"/>
      <c r="JX113" s="303"/>
      <c r="JY113" s="303"/>
      <c r="JZ113" s="303"/>
      <c r="KA113" s="303"/>
      <c r="KB113" s="303"/>
      <c r="KC113" s="303"/>
      <c r="KD113" s="303"/>
      <c r="KE113" s="304"/>
      <c r="KF113" s="311"/>
      <c r="KG113" s="312"/>
      <c r="KH113" s="312"/>
      <c r="KI113" s="312"/>
      <c r="KJ113" s="312"/>
      <c r="KK113" s="312"/>
      <c r="KL113" s="312"/>
      <c r="KM113" s="312"/>
      <c r="KN113" s="312"/>
      <c r="KO113" s="312"/>
      <c r="KP113" s="312"/>
      <c r="KQ113" s="312"/>
      <c r="KR113" s="312"/>
      <c r="KS113" s="312"/>
      <c r="KT113" s="312"/>
      <c r="KU113" s="312"/>
      <c r="KV113" s="312"/>
      <c r="KW113" s="312"/>
      <c r="KX113" s="312"/>
      <c r="KY113" s="312"/>
      <c r="KZ113" s="312"/>
      <c r="LA113" s="313"/>
      <c r="LB113" s="320"/>
      <c r="LC113" s="321"/>
      <c r="LD113" s="321"/>
      <c r="LE113" s="321"/>
      <c r="LF113" s="321"/>
      <c r="LG113" s="321"/>
      <c r="LH113" s="321"/>
      <c r="LI113" s="321"/>
      <c r="LJ113" s="321"/>
      <c r="LK113" s="321"/>
      <c r="LL113" s="321"/>
      <c r="LM113" s="321"/>
      <c r="LN113" s="321"/>
      <c r="LO113" s="321"/>
      <c r="LP113" s="322"/>
      <c r="LQ113" s="326"/>
      <c r="LR113" s="327"/>
      <c r="LS113" s="327"/>
      <c r="LT113" s="327"/>
      <c r="LU113" s="327"/>
      <c r="LV113" s="327"/>
      <c r="LW113" s="327"/>
      <c r="LX113" s="327"/>
      <c r="LY113" s="327"/>
      <c r="LZ113" s="327"/>
      <c r="MA113" s="327"/>
      <c r="MB113" s="327"/>
      <c r="MC113" s="327"/>
      <c r="MD113" s="327"/>
      <c r="ME113" s="327"/>
      <c r="MF113" s="327"/>
      <c r="MG113" s="327"/>
      <c r="MH113" s="327"/>
      <c r="MI113" s="327"/>
      <c r="MJ113" s="327"/>
      <c r="MK113" s="327"/>
      <c r="ML113" s="327"/>
      <c r="MM113" s="327"/>
      <c r="MN113" s="327"/>
      <c r="MO113" s="327"/>
      <c r="MP113" s="327"/>
      <c r="MQ113" s="327"/>
      <c r="MR113" s="327"/>
      <c r="MS113" s="327"/>
      <c r="MT113" s="327"/>
      <c r="MU113" s="327"/>
      <c r="MV113" s="327"/>
      <c r="MW113" s="327"/>
      <c r="MX113" s="327"/>
      <c r="MY113" s="328"/>
      <c r="OA113" s="747"/>
      <c r="OB113" s="302"/>
      <c r="OC113" s="303"/>
      <c r="OD113" s="303"/>
      <c r="OE113" s="303"/>
      <c r="OF113" s="303"/>
      <c r="OG113" s="303"/>
      <c r="OH113" s="303"/>
      <c r="OI113" s="303"/>
      <c r="OJ113" s="303"/>
      <c r="OK113" s="304"/>
      <c r="OL113" s="311"/>
      <c r="OM113" s="312"/>
      <c r="ON113" s="312"/>
      <c r="OO113" s="312"/>
      <c r="OP113" s="312"/>
      <c r="OQ113" s="312"/>
      <c r="OR113" s="312"/>
      <c r="OS113" s="312"/>
      <c r="OT113" s="312"/>
      <c r="OU113" s="312"/>
      <c r="OV113" s="312"/>
      <c r="OW113" s="312"/>
      <c r="OX113" s="312"/>
      <c r="OY113" s="312"/>
      <c r="OZ113" s="312"/>
      <c r="PA113" s="312"/>
      <c r="PB113" s="312"/>
      <c r="PC113" s="312"/>
      <c r="PD113" s="312"/>
      <c r="PE113" s="312"/>
      <c r="PF113" s="312"/>
      <c r="PG113" s="313"/>
      <c r="PH113" s="320"/>
      <c r="PI113" s="321"/>
      <c r="PJ113" s="321"/>
      <c r="PK113" s="321"/>
      <c r="PL113" s="321"/>
      <c r="PM113" s="321"/>
      <c r="PN113" s="321"/>
      <c r="PO113" s="321"/>
      <c r="PP113" s="321"/>
      <c r="PQ113" s="321"/>
      <c r="PR113" s="321"/>
      <c r="PS113" s="321"/>
      <c r="PT113" s="321"/>
      <c r="PU113" s="321"/>
      <c r="PV113" s="322"/>
      <c r="PW113" s="326"/>
      <c r="PX113" s="327"/>
      <c r="PY113" s="327"/>
      <c r="PZ113" s="327"/>
      <c r="QA113" s="327"/>
      <c r="QB113" s="327"/>
      <c r="QC113" s="327"/>
      <c r="QD113" s="327"/>
      <c r="QE113" s="327"/>
      <c r="QF113" s="327"/>
      <c r="QG113" s="327"/>
      <c r="QH113" s="327"/>
      <c r="QI113" s="327"/>
      <c r="QJ113" s="327"/>
      <c r="QK113" s="327"/>
      <c r="QL113" s="327"/>
      <c r="QM113" s="327"/>
      <c r="QN113" s="327"/>
      <c r="QO113" s="327"/>
      <c r="QP113" s="327"/>
      <c r="QQ113" s="327"/>
      <c r="QR113" s="327"/>
      <c r="QS113" s="327"/>
      <c r="QT113" s="327"/>
      <c r="QU113" s="327"/>
      <c r="QV113" s="327"/>
      <c r="QW113" s="327"/>
      <c r="QX113" s="327"/>
      <c r="QY113" s="327"/>
      <c r="QZ113" s="327"/>
      <c r="RA113" s="327"/>
      <c r="RB113" s="327"/>
      <c r="RC113" s="327"/>
      <c r="RD113" s="327"/>
      <c r="RE113" s="328"/>
      <c r="SG113" s="747"/>
    </row>
    <row r="114" spans="2:501" ht="6.95" customHeight="1" thickTop="1" thickBot="1" x14ac:dyDescent="0.2">
      <c r="B114" s="1136"/>
      <c r="C114" s="1137"/>
      <c r="D114" s="1137"/>
      <c r="E114" s="1137"/>
      <c r="F114" s="1137"/>
      <c r="G114" s="1137"/>
      <c r="H114" s="1137"/>
      <c r="I114" s="1137"/>
      <c r="J114" s="1137"/>
      <c r="K114" s="1137"/>
      <c r="L114" s="1137"/>
      <c r="M114" s="1137"/>
      <c r="N114" s="1137"/>
      <c r="O114" s="1137"/>
      <c r="P114" s="1137"/>
      <c r="Q114" s="1137"/>
      <c r="R114" s="1137"/>
      <c r="S114" s="1137"/>
      <c r="T114" s="1137"/>
      <c r="U114" s="1137"/>
      <c r="V114" s="1137"/>
      <c r="W114" s="1137"/>
      <c r="X114" s="1137"/>
      <c r="Y114" s="1137"/>
      <c r="Z114" s="1137"/>
      <c r="AA114" s="1137"/>
      <c r="AB114" s="1137"/>
      <c r="AC114" s="1137"/>
      <c r="AD114" s="1137"/>
      <c r="AE114" s="1137"/>
      <c r="AF114" s="1137"/>
      <c r="AG114" s="1153"/>
      <c r="AH114" s="1153"/>
      <c r="AI114" s="1153"/>
      <c r="AJ114" s="1153"/>
      <c r="AK114" s="1153"/>
      <c r="AL114" s="1153"/>
      <c r="AM114" s="1153"/>
      <c r="AN114" s="1153"/>
      <c r="AO114" s="1153"/>
      <c r="AP114" s="1153"/>
      <c r="AQ114" s="1153"/>
      <c r="AR114" s="1153"/>
      <c r="AS114" s="1153"/>
      <c r="AT114" s="1153"/>
      <c r="AU114" s="1153"/>
      <c r="AV114" s="1153"/>
      <c r="AW114" s="1153"/>
      <c r="AX114" s="1153"/>
      <c r="AY114" s="1153"/>
      <c r="AZ114" s="1153"/>
      <c r="BA114" s="1153"/>
      <c r="BB114" s="1153"/>
      <c r="BC114" s="363"/>
      <c r="BD114" s="361"/>
      <c r="BE114" s="361"/>
      <c r="BF114" s="361"/>
      <c r="BG114" s="361"/>
      <c r="BH114" s="361"/>
      <c r="BI114" s="361"/>
      <c r="BJ114" s="361"/>
      <c r="BK114" s="361"/>
      <c r="BL114" s="361"/>
      <c r="BM114" s="361"/>
      <c r="BN114" s="361"/>
      <c r="BO114" s="361"/>
      <c r="BP114" s="361"/>
      <c r="BQ114" s="361"/>
      <c r="BR114" s="361"/>
      <c r="BS114" s="361"/>
      <c r="BT114" s="361"/>
      <c r="BU114" s="361"/>
      <c r="BV114" s="361"/>
      <c r="BW114" s="361"/>
      <c r="BX114" s="361"/>
      <c r="BY114" s="363"/>
      <c r="BZ114" s="361"/>
      <c r="CA114" s="361"/>
      <c r="CB114" s="361"/>
      <c r="CC114" s="361"/>
      <c r="CD114" s="361"/>
      <c r="CE114" s="361"/>
      <c r="CF114" s="361"/>
      <c r="CG114" s="361"/>
      <c r="CH114" s="361"/>
      <c r="CI114" s="361"/>
      <c r="CJ114" s="361"/>
      <c r="CK114" s="361"/>
      <c r="CL114" s="361"/>
      <c r="CM114" s="361"/>
      <c r="CN114" s="361"/>
      <c r="CO114" s="361"/>
      <c r="CP114" s="361"/>
      <c r="CQ114" s="361"/>
      <c r="CR114" s="361"/>
      <c r="CS114" s="361"/>
      <c r="CT114" s="362"/>
      <c r="CU114" s="311"/>
      <c r="CV114" s="312"/>
      <c r="CW114" s="312"/>
      <c r="CX114" s="312"/>
      <c r="CY114" s="312"/>
      <c r="CZ114" s="312"/>
      <c r="DA114" s="312"/>
      <c r="DB114" s="312"/>
      <c r="DC114" s="312"/>
      <c r="DD114" s="312"/>
      <c r="DE114" s="312"/>
      <c r="DF114" s="312"/>
      <c r="DG114" s="312"/>
      <c r="DH114" s="312"/>
      <c r="DI114" s="312"/>
      <c r="DJ114" s="312"/>
      <c r="DK114" s="312"/>
      <c r="DL114" s="312"/>
      <c r="DM114" s="312"/>
      <c r="DN114" s="312"/>
      <c r="DO114" s="312"/>
      <c r="DP114" s="313"/>
      <c r="DQ114" s="332" t="s">
        <v>9250</v>
      </c>
      <c r="DR114" s="333"/>
      <c r="DS114" s="333"/>
      <c r="DT114" s="333"/>
      <c r="DU114" s="333"/>
      <c r="DV114" s="333"/>
      <c r="DW114" s="333"/>
      <c r="DX114" s="333"/>
      <c r="DY114" s="333"/>
      <c r="DZ114" s="333"/>
      <c r="EA114" s="333"/>
      <c r="EB114" s="333"/>
      <c r="EC114" s="333"/>
      <c r="ED114" s="333"/>
      <c r="EE114" s="334"/>
      <c r="EF114" s="329"/>
      <c r="EG114" s="330"/>
      <c r="EH114" s="330"/>
      <c r="EI114" s="330"/>
      <c r="EJ114" s="330"/>
      <c r="EK114" s="330"/>
      <c r="EL114" s="330"/>
      <c r="EM114" s="330"/>
      <c r="EN114" s="330"/>
      <c r="EO114" s="330"/>
      <c r="EP114" s="330"/>
      <c r="EQ114" s="330"/>
      <c r="ER114" s="330"/>
      <c r="ES114" s="330"/>
      <c r="ET114" s="330"/>
      <c r="EU114" s="330"/>
      <c r="EV114" s="330"/>
      <c r="EW114" s="330"/>
      <c r="EX114" s="330"/>
      <c r="EY114" s="330"/>
      <c r="EZ114" s="330"/>
      <c r="FA114" s="330"/>
      <c r="FB114" s="330"/>
      <c r="FC114" s="330"/>
      <c r="FD114" s="330"/>
      <c r="FE114" s="330"/>
      <c r="FF114" s="330"/>
      <c r="FG114" s="330"/>
      <c r="FH114" s="330"/>
      <c r="FI114" s="330"/>
      <c r="FJ114" s="330"/>
      <c r="FK114" s="330"/>
      <c r="FL114" s="330"/>
      <c r="FM114" s="330"/>
      <c r="FN114" s="331"/>
      <c r="FO114" s="747"/>
      <c r="FP114" s="302"/>
      <c r="FQ114" s="303"/>
      <c r="FR114" s="303"/>
      <c r="FS114" s="303"/>
      <c r="FT114" s="303"/>
      <c r="FU114" s="303"/>
      <c r="FV114" s="303"/>
      <c r="FW114" s="303"/>
      <c r="FX114" s="303"/>
      <c r="FY114" s="304"/>
      <c r="FZ114" s="311"/>
      <c r="GA114" s="312"/>
      <c r="GB114" s="312"/>
      <c r="GC114" s="312"/>
      <c r="GD114" s="312"/>
      <c r="GE114" s="312"/>
      <c r="GF114" s="312"/>
      <c r="GG114" s="312"/>
      <c r="GH114" s="312"/>
      <c r="GI114" s="312"/>
      <c r="GJ114" s="312"/>
      <c r="GK114" s="312"/>
      <c r="GL114" s="312"/>
      <c r="GM114" s="312"/>
      <c r="GN114" s="312"/>
      <c r="GO114" s="312"/>
      <c r="GP114" s="312"/>
      <c r="GQ114" s="312"/>
      <c r="GR114" s="312"/>
      <c r="GS114" s="312"/>
      <c r="GT114" s="312"/>
      <c r="GU114" s="313"/>
      <c r="GV114" s="332" t="s">
        <v>9250</v>
      </c>
      <c r="GW114" s="333"/>
      <c r="GX114" s="333"/>
      <c r="GY114" s="333"/>
      <c r="GZ114" s="333"/>
      <c r="HA114" s="333"/>
      <c r="HB114" s="333"/>
      <c r="HC114" s="333"/>
      <c r="HD114" s="333"/>
      <c r="HE114" s="333"/>
      <c r="HF114" s="333"/>
      <c r="HG114" s="333"/>
      <c r="HH114" s="333"/>
      <c r="HI114" s="333"/>
      <c r="HJ114" s="334"/>
      <c r="HK114" s="329"/>
      <c r="HL114" s="330"/>
      <c r="HM114" s="330"/>
      <c r="HN114" s="330"/>
      <c r="HO114" s="330"/>
      <c r="HP114" s="330"/>
      <c r="HQ114" s="330"/>
      <c r="HR114" s="330"/>
      <c r="HS114" s="330"/>
      <c r="HT114" s="330"/>
      <c r="HU114" s="330"/>
      <c r="HV114" s="330"/>
      <c r="HW114" s="330"/>
      <c r="HX114" s="330"/>
      <c r="HY114" s="330"/>
      <c r="HZ114" s="330"/>
      <c r="IA114" s="330"/>
      <c r="IB114" s="330"/>
      <c r="IC114" s="330"/>
      <c r="ID114" s="330"/>
      <c r="IE114" s="330"/>
      <c r="IF114" s="330"/>
      <c r="IG114" s="330"/>
      <c r="IH114" s="330"/>
      <c r="II114" s="330"/>
      <c r="IJ114" s="330"/>
      <c r="IK114" s="330"/>
      <c r="IL114" s="330"/>
      <c r="IM114" s="330"/>
      <c r="IN114" s="330"/>
      <c r="IO114" s="330"/>
      <c r="IP114" s="330"/>
      <c r="IQ114" s="330"/>
      <c r="IR114" s="330"/>
      <c r="IS114" s="331"/>
      <c r="JU114" s="747"/>
      <c r="JV114" s="302"/>
      <c r="JW114" s="303"/>
      <c r="JX114" s="303"/>
      <c r="JY114" s="303"/>
      <c r="JZ114" s="303"/>
      <c r="KA114" s="303"/>
      <c r="KB114" s="303"/>
      <c r="KC114" s="303"/>
      <c r="KD114" s="303"/>
      <c r="KE114" s="304"/>
      <c r="KF114" s="311"/>
      <c r="KG114" s="312"/>
      <c r="KH114" s="312"/>
      <c r="KI114" s="312"/>
      <c r="KJ114" s="312"/>
      <c r="KK114" s="312"/>
      <c r="KL114" s="312"/>
      <c r="KM114" s="312"/>
      <c r="KN114" s="312"/>
      <c r="KO114" s="312"/>
      <c r="KP114" s="312"/>
      <c r="KQ114" s="312"/>
      <c r="KR114" s="312"/>
      <c r="KS114" s="312"/>
      <c r="KT114" s="312"/>
      <c r="KU114" s="312"/>
      <c r="KV114" s="312"/>
      <c r="KW114" s="312"/>
      <c r="KX114" s="312"/>
      <c r="KY114" s="312"/>
      <c r="KZ114" s="312"/>
      <c r="LA114" s="313"/>
      <c r="LB114" s="332" t="s">
        <v>9250</v>
      </c>
      <c r="LC114" s="333"/>
      <c r="LD114" s="333"/>
      <c r="LE114" s="333"/>
      <c r="LF114" s="333"/>
      <c r="LG114" s="333"/>
      <c r="LH114" s="333"/>
      <c r="LI114" s="333"/>
      <c r="LJ114" s="333"/>
      <c r="LK114" s="333"/>
      <c r="LL114" s="333"/>
      <c r="LM114" s="333"/>
      <c r="LN114" s="333"/>
      <c r="LO114" s="333"/>
      <c r="LP114" s="334"/>
      <c r="LQ114" s="329"/>
      <c r="LR114" s="330"/>
      <c r="LS114" s="330"/>
      <c r="LT114" s="330"/>
      <c r="LU114" s="330"/>
      <c r="LV114" s="330"/>
      <c r="LW114" s="330"/>
      <c r="LX114" s="330"/>
      <c r="LY114" s="330"/>
      <c r="LZ114" s="330"/>
      <c r="MA114" s="330"/>
      <c r="MB114" s="330"/>
      <c r="MC114" s="330"/>
      <c r="MD114" s="330"/>
      <c r="ME114" s="330"/>
      <c r="MF114" s="330"/>
      <c r="MG114" s="330"/>
      <c r="MH114" s="330"/>
      <c r="MI114" s="330"/>
      <c r="MJ114" s="330"/>
      <c r="MK114" s="330"/>
      <c r="ML114" s="330"/>
      <c r="MM114" s="330"/>
      <c r="MN114" s="330"/>
      <c r="MO114" s="330"/>
      <c r="MP114" s="330"/>
      <c r="MQ114" s="330"/>
      <c r="MR114" s="330"/>
      <c r="MS114" s="330"/>
      <c r="MT114" s="330"/>
      <c r="MU114" s="330"/>
      <c r="MV114" s="330"/>
      <c r="MW114" s="330"/>
      <c r="MX114" s="330"/>
      <c r="MY114" s="331"/>
      <c r="OA114" s="747"/>
      <c r="OB114" s="302"/>
      <c r="OC114" s="303"/>
      <c r="OD114" s="303"/>
      <c r="OE114" s="303"/>
      <c r="OF114" s="303"/>
      <c r="OG114" s="303"/>
      <c r="OH114" s="303"/>
      <c r="OI114" s="303"/>
      <c r="OJ114" s="303"/>
      <c r="OK114" s="304"/>
      <c r="OL114" s="311"/>
      <c r="OM114" s="312"/>
      <c r="ON114" s="312"/>
      <c r="OO114" s="312"/>
      <c r="OP114" s="312"/>
      <c r="OQ114" s="312"/>
      <c r="OR114" s="312"/>
      <c r="OS114" s="312"/>
      <c r="OT114" s="312"/>
      <c r="OU114" s="312"/>
      <c r="OV114" s="312"/>
      <c r="OW114" s="312"/>
      <c r="OX114" s="312"/>
      <c r="OY114" s="312"/>
      <c r="OZ114" s="312"/>
      <c r="PA114" s="312"/>
      <c r="PB114" s="312"/>
      <c r="PC114" s="312"/>
      <c r="PD114" s="312"/>
      <c r="PE114" s="312"/>
      <c r="PF114" s="312"/>
      <c r="PG114" s="313"/>
      <c r="PH114" s="332" t="s">
        <v>9250</v>
      </c>
      <c r="PI114" s="333"/>
      <c r="PJ114" s="333"/>
      <c r="PK114" s="333"/>
      <c r="PL114" s="333"/>
      <c r="PM114" s="333"/>
      <c r="PN114" s="333"/>
      <c r="PO114" s="333"/>
      <c r="PP114" s="333"/>
      <c r="PQ114" s="333"/>
      <c r="PR114" s="333"/>
      <c r="PS114" s="333"/>
      <c r="PT114" s="333"/>
      <c r="PU114" s="333"/>
      <c r="PV114" s="334"/>
      <c r="PW114" s="329"/>
      <c r="PX114" s="330"/>
      <c r="PY114" s="330"/>
      <c r="PZ114" s="330"/>
      <c r="QA114" s="330"/>
      <c r="QB114" s="330"/>
      <c r="QC114" s="330"/>
      <c r="QD114" s="330"/>
      <c r="QE114" s="330"/>
      <c r="QF114" s="330"/>
      <c r="QG114" s="330"/>
      <c r="QH114" s="330"/>
      <c r="QI114" s="330"/>
      <c r="QJ114" s="330"/>
      <c r="QK114" s="330"/>
      <c r="QL114" s="330"/>
      <c r="QM114" s="330"/>
      <c r="QN114" s="330"/>
      <c r="QO114" s="330"/>
      <c r="QP114" s="330"/>
      <c r="QQ114" s="330"/>
      <c r="QR114" s="330"/>
      <c r="QS114" s="330"/>
      <c r="QT114" s="330"/>
      <c r="QU114" s="330"/>
      <c r="QV114" s="330"/>
      <c r="QW114" s="330"/>
      <c r="QX114" s="330"/>
      <c r="QY114" s="330"/>
      <c r="QZ114" s="330"/>
      <c r="RA114" s="330"/>
      <c r="RB114" s="330"/>
      <c r="RC114" s="330"/>
      <c r="RD114" s="330"/>
      <c r="RE114" s="331"/>
      <c r="SG114" s="747"/>
    </row>
    <row r="115" spans="2:501" ht="6.95" customHeight="1" thickTop="1" thickBot="1" x14ac:dyDescent="0.2">
      <c r="B115" s="1136"/>
      <c r="C115" s="1137"/>
      <c r="D115" s="1137"/>
      <c r="E115" s="1137"/>
      <c r="F115" s="1137"/>
      <c r="G115" s="1137"/>
      <c r="H115" s="1137"/>
      <c r="I115" s="1137"/>
      <c r="J115" s="1137"/>
      <c r="K115" s="1137"/>
      <c r="L115" s="1137"/>
      <c r="M115" s="1137"/>
      <c r="N115" s="1137"/>
      <c r="O115" s="1137"/>
      <c r="P115" s="1137"/>
      <c r="Q115" s="1137"/>
      <c r="R115" s="1137"/>
      <c r="S115" s="1137"/>
      <c r="T115" s="1137"/>
      <c r="U115" s="1137"/>
      <c r="V115" s="1137"/>
      <c r="W115" s="1137"/>
      <c r="X115" s="1137"/>
      <c r="Y115" s="1137"/>
      <c r="Z115" s="1137"/>
      <c r="AA115" s="1137"/>
      <c r="AB115" s="1137"/>
      <c r="AC115" s="1137"/>
      <c r="AD115" s="1137"/>
      <c r="AE115" s="1137"/>
      <c r="AF115" s="1137"/>
      <c r="AG115" s="1153"/>
      <c r="AH115" s="1153"/>
      <c r="AI115" s="1153"/>
      <c r="AJ115" s="1153"/>
      <c r="AK115" s="1153"/>
      <c r="AL115" s="1153"/>
      <c r="AM115" s="1153"/>
      <c r="AN115" s="1153"/>
      <c r="AO115" s="1153"/>
      <c r="AP115" s="1153"/>
      <c r="AQ115" s="1153"/>
      <c r="AR115" s="1153"/>
      <c r="AS115" s="1153"/>
      <c r="AT115" s="1153"/>
      <c r="AU115" s="1153"/>
      <c r="AV115" s="1153"/>
      <c r="AW115" s="1153"/>
      <c r="AX115" s="1153"/>
      <c r="AY115" s="1153"/>
      <c r="AZ115" s="1153"/>
      <c r="BA115" s="1153"/>
      <c r="BB115" s="1153"/>
      <c r="BC115" s="363"/>
      <c r="BD115" s="361"/>
      <c r="BE115" s="361"/>
      <c r="BF115" s="361"/>
      <c r="BG115" s="361"/>
      <c r="BH115" s="361"/>
      <c r="BI115" s="361"/>
      <c r="BJ115" s="361"/>
      <c r="BK115" s="361"/>
      <c r="BL115" s="361"/>
      <c r="BM115" s="361"/>
      <c r="BN115" s="361"/>
      <c r="BO115" s="361"/>
      <c r="BP115" s="361"/>
      <c r="BQ115" s="361"/>
      <c r="BR115" s="361"/>
      <c r="BS115" s="361"/>
      <c r="BT115" s="361"/>
      <c r="BU115" s="361"/>
      <c r="BV115" s="361"/>
      <c r="BW115" s="361"/>
      <c r="BX115" s="361"/>
      <c r="BY115" s="363"/>
      <c r="BZ115" s="361"/>
      <c r="CA115" s="361"/>
      <c r="CB115" s="361"/>
      <c r="CC115" s="361"/>
      <c r="CD115" s="361"/>
      <c r="CE115" s="361"/>
      <c r="CF115" s="361"/>
      <c r="CG115" s="361"/>
      <c r="CH115" s="361"/>
      <c r="CI115" s="361"/>
      <c r="CJ115" s="361"/>
      <c r="CK115" s="361"/>
      <c r="CL115" s="361"/>
      <c r="CM115" s="361"/>
      <c r="CN115" s="361"/>
      <c r="CO115" s="361"/>
      <c r="CP115" s="361"/>
      <c r="CQ115" s="361"/>
      <c r="CR115" s="361"/>
      <c r="CS115" s="361"/>
      <c r="CT115" s="362"/>
      <c r="CU115" s="311"/>
      <c r="CV115" s="312"/>
      <c r="CW115" s="312"/>
      <c r="CX115" s="312"/>
      <c r="CY115" s="312"/>
      <c r="CZ115" s="312"/>
      <c r="DA115" s="312"/>
      <c r="DB115" s="312"/>
      <c r="DC115" s="312"/>
      <c r="DD115" s="312"/>
      <c r="DE115" s="312"/>
      <c r="DF115" s="312"/>
      <c r="DG115" s="312"/>
      <c r="DH115" s="312"/>
      <c r="DI115" s="312"/>
      <c r="DJ115" s="312"/>
      <c r="DK115" s="312"/>
      <c r="DL115" s="312"/>
      <c r="DM115" s="312"/>
      <c r="DN115" s="312"/>
      <c r="DO115" s="312"/>
      <c r="DP115" s="313"/>
      <c r="DQ115" s="332"/>
      <c r="DR115" s="333"/>
      <c r="DS115" s="333"/>
      <c r="DT115" s="333"/>
      <c r="DU115" s="333"/>
      <c r="DV115" s="333"/>
      <c r="DW115" s="333"/>
      <c r="DX115" s="333"/>
      <c r="DY115" s="333"/>
      <c r="DZ115" s="333"/>
      <c r="EA115" s="333"/>
      <c r="EB115" s="333"/>
      <c r="EC115" s="333"/>
      <c r="ED115" s="333"/>
      <c r="EE115" s="334"/>
      <c r="EF115" s="338" t="s">
        <v>9304</v>
      </c>
      <c r="EG115" s="339"/>
      <c r="EH115" s="339"/>
      <c r="EI115" s="339"/>
      <c r="EJ115" s="339"/>
      <c r="EK115" s="339"/>
      <c r="EL115" s="340"/>
      <c r="EM115" s="338" t="s">
        <v>9305</v>
      </c>
      <c r="EN115" s="347"/>
      <c r="EO115" s="347"/>
      <c r="EP115" s="347"/>
      <c r="EQ115" s="347"/>
      <c r="ER115" s="347"/>
      <c r="ES115" s="348"/>
      <c r="ET115" s="339" t="s">
        <v>34</v>
      </c>
      <c r="EU115" s="347"/>
      <c r="EV115" s="347"/>
      <c r="EW115" s="347"/>
      <c r="EX115" s="347"/>
      <c r="EY115" s="347"/>
      <c r="EZ115" s="348"/>
      <c r="FA115" s="338" t="s">
        <v>35</v>
      </c>
      <c r="FB115" s="347"/>
      <c r="FC115" s="347"/>
      <c r="FD115" s="347"/>
      <c r="FE115" s="347"/>
      <c r="FF115" s="347"/>
      <c r="FG115" s="348"/>
      <c r="FH115" s="355" t="s">
        <v>36</v>
      </c>
      <c r="FI115" s="356"/>
      <c r="FJ115" s="357"/>
      <c r="FK115" s="357"/>
      <c r="FL115" s="357"/>
      <c r="FM115" s="357"/>
      <c r="FN115" s="358"/>
      <c r="FO115" s="747"/>
      <c r="FP115" s="302"/>
      <c r="FQ115" s="303"/>
      <c r="FR115" s="303"/>
      <c r="FS115" s="303"/>
      <c r="FT115" s="303"/>
      <c r="FU115" s="303"/>
      <c r="FV115" s="303"/>
      <c r="FW115" s="303"/>
      <c r="FX115" s="303"/>
      <c r="FY115" s="304"/>
      <c r="FZ115" s="311"/>
      <c r="GA115" s="312"/>
      <c r="GB115" s="312"/>
      <c r="GC115" s="312"/>
      <c r="GD115" s="312"/>
      <c r="GE115" s="312"/>
      <c r="GF115" s="312"/>
      <c r="GG115" s="312"/>
      <c r="GH115" s="312"/>
      <c r="GI115" s="312"/>
      <c r="GJ115" s="312"/>
      <c r="GK115" s="312"/>
      <c r="GL115" s="312"/>
      <c r="GM115" s="312"/>
      <c r="GN115" s="312"/>
      <c r="GO115" s="312"/>
      <c r="GP115" s="312"/>
      <c r="GQ115" s="312"/>
      <c r="GR115" s="312"/>
      <c r="GS115" s="312"/>
      <c r="GT115" s="312"/>
      <c r="GU115" s="313"/>
      <c r="GV115" s="332"/>
      <c r="GW115" s="333"/>
      <c r="GX115" s="333"/>
      <c r="GY115" s="333"/>
      <c r="GZ115" s="333"/>
      <c r="HA115" s="333"/>
      <c r="HB115" s="333"/>
      <c r="HC115" s="333"/>
      <c r="HD115" s="333"/>
      <c r="HE115" s="333"/>
      <c r="HF115" s="333"/>
      <c r="HG115" s="333"/>
      <c r="HH115" s="333"/>
      <c r="HI115" s="333"/>
      <c r="HJ115" s="334"/>
      <c r="HK115" s="338" t="s">
        <v>9304</v>
      </c>
      <c r="HL115" s="339"/>
      <c r="HM115" s="339"/>
      <c r="HN115" s="339"/>
      <c r="HO115" s="339"/>
      <c r="HP115" s="339"/>
      <c r="HQ115" s="340"/>
      <c r="HR115" s="338" t="s">
        <v>9305</v>
      </c>
      <c r="HS115" s="347"/>
      <c r="HT115" s="347"/>
      <c r="HU115" s="347"/>
      <c r="HV115" s="347"/>
      <c r="HW115" s="347"/>
      <c r="HX115" s="348"/>
      <c r="HY115" s="339" t="s">
        <v>34</v>
      </c>
      <c r="HZ115" s="347"/>
      <c r="IA115" s="347"/>
      <c r="IB115" s="347"/>
      <c r="IC115" s="347"/>
      <c r="ID115" s="347"/>
      <c r="IE115" s="348"/>
      <c r="IF115" s="338" t="s">
        <v>35</v>
      </c>
      <c r="IG115" s="347"/>
      <c r="IH115" s="347"/>
      <c r="II115" s="347"/>
      <c r="IJ115" s="347"/>
      <c r="IK115" s="347"/>
      <c r="IL115" s="348"/>
      <c r="IM115" s="355" t="s">
        <v>36</v>
      </c>
      <c r="IN115" s="356"/>
      <c r="IO115" s="357"/>
      <c r="IP115" s="357"/>
      <c r="IQ115" s="357"/>
      <c r="IR115" s="357"/>
      <c r="IS115" s="358"/>
      <c r="JU115" s="747"/>
      <c r="JV115" s="302"/>
      <c r="JW115" s="303"/>
      <c r="JX115" s="303"/>
      <c r="JY115" s="303"/>
      <c r="JZ115" s="303"/>
      <c r="KA115" s="303"/>
      <c r="KB115" s="303"/>
      <c r="KC115" s="303"/>
      <c r="KD115" s="303"/>
      <c r="KE115" s="304"/>
      <c r="KF115" s="311"/>
      <c r="KG115" s="312"/>
      <c r="KH115" s="312"/>
      <c r="KI115" s="312"/>
      <c r="KJ115" s="312"/>
      <c r="KK115" s="312"/>
      <c r="KL115" s="312"/>
      <c r="KM115" s="312"/>
      <c r="KN115" s="312"/>
      <c r="KO115" s="312"/>
      <c r="KP115" s="312"/>
      <c r="KQ115" s="312"/>
      <c r="KR115" s="312"/>
      <c r="KS115" s="312"/>
      <c r="KT115" s="312"/>
      <c r="KU115" s="312"/>
      <c r="KV115" s="312"/>
      <c r="KW115" s="312"/>
      <c r="KX115" s="312"/>
      <c r="KY115" s="312"/>
      <c r="KZ115" s="312"/>
      <c r="LA115" s="313"/>
      <c r="LB115" s="332"/>
      <c r="LC115" s="333"/>
      <c r="LD115" s="333"/>
      <c r="LE115" s="333"/>
      <c r="LF115" s="333"/>
      <c r="LG115" s="333"/>
      <c r="LH115" s="333"/>
      <c r="LI115" s="333"/>
      <c r="LJ115" s="333"/>
      <c r="LK115" s="333"/>
      <c r="LL115" s="333"/>
      <c r="LM115" s="333"/>
      <c r="LN115" s="333"/>
      <c r="LO115" s="333"/>
      <c r="LP115" s="334"/>
      <c r="LQ115" s="338" t="s">
        <v>9304</v>
      </c>
      <c r="LR115" s="339"/>
      <c r="LS115" s="339"/>
      <c r="LT115" s="339"/>
      <c r="LU115" s="339"/>
      <c r="LV115" s="339"/>
      <c r="LW115" s="340"/>
      <c r="LX115" s="338" t="s">
        <v>9305</v>
      </c>
      <c r="LY115" s="347"/>
      <c r="LZ115" s="347"/>
      <c r="MA115" s="347"/>
      <c r="MB115" s="347"/>
      <c r="MC115" s="347"/>
      <c r="MD115" s="348"/>
      <c r="ME115" s="339" t="s">
        <v>34</v>
      </c>
      <c r="MF115" s="347"/>
      <c r="MG115" s="347"/>
      <c r="MH115" s="347"/>
      <c r="MI115" s="347"/>
      <c r="MJ115" s="347"/>
      <c r="MK115" s="348"/>
      <c r="ML115" s="338" t="s">
        <v>35</v>
      </c>
      <c r="MM115" s="347"/>
      <c r="MN115" s="347"/>
      <c r="MO115" s="347"/>
      <c r="MP115" s="347"/>
      <c r="MQ115" s="347"/>
      <c r="MR115" s="348"/>
      <c r="MS115" s="355" t="s">
        <v>36</v>
      </c>
      <c r="MT115" s="356"/>
      <c r="MU115" s="357"/>
      <c r="MV115" s="357"/>
      <c r="MW115" s="357"/>
      <c r="MX115" s="357"/>
      <c r="MY115" s="358"/>
      <c r="OA115" s="747"/>
      <c r="OB115" s="302"/>
      <c r="OC115" s="303"/>
      <c r="OD115" s="303"/>
      <c r="OE115" s="303"/>
      <c r="OF115" s="303"/>
      <c r="OG115" s="303"/>
      <c r="OH115" s="303"/>
      <c r="OI115" s="303"/>
      <c r="OJ115" s="303"/>
      <c r="OK115" s="304"/>
      <c r="OL115" s="311"/>
      <c r="OM115" s="312"/>
      <c r="ON115" s="312"/>
      <c r="OO115" s="312"/>
      <c r="OP115" s="312"/>
      <c r="OQ115" s="312"/>
      <c r="OR115" s="312"/>
      <c r="OS115" s="312"/>
      <c r="OT115" s="312"/>
      <c r="OU115" s="312"/>
      <c r="OV115" s="312"/>
      <c r="OW115" s="312"/>
      <c r="OX115" s="312"/>
      <c r="OY115" s="312"/>
      <c r="OZ115" s="312"/>
      <c r="PA115" s="312"/>
      <c r="PB115" s="312"/>
      <c r="PC115" s="312"/>
      <c r="PD115" s="312"/>
      <c r="PE115" s="312"/>
      <c r="PF115" s="312"/>
      <c r="PG115" s="313"/>
      <c r="PH115" s="332"/>
      <c r="PI115" s="333"/>
      <c r="PJ115" s="333"/>
      <c r="PK115" s="333"/>
      <c r="PL115" s="333"/>
      <c r="PM115" s="333"/>
      <c r="PN115" s="333"/>
      <c r="PO115" s="333"/>
      <c r="PP115" s="333"/>
      <c r="PQ115" s="333"/>
      <c r="PR115" s="333"/>
      <c r="PS115" s="333"/>
      <c r="PT115" s="333"/>
      <c r="PU115" s="333"/>
      <c r="PV115" s="334"/>
      <c r="PW115" s="338" t="s">
        <v>9304</v>
      </c>
      <c r="PX115" s="339"/>
      <c r="PY115" s="339"/>
      <c r="PZ115" s="339"/>
      <c r="QA115" s="339"/>
      <c r="QB115" s="339"/>
      <c r="QC115" s="340"/>
      <c r="QD115" s="338" t="s">
        <v>9305</v>
      </c>
      <c r="QE115" s="347"/>
      <c r="QF115" s="347"/>
      <c r="QG115" s="347"/>
      <c r="QH115" s="347"/>
      <c r="QI115" s="347"/>
      <c r="QJ115" s="348"/>
      <c r="QK115" s="339" t="s">
        <v>34</v>
      </c>
      <c r="QL115" s="347"/>
      <c r="QM115" s="347"/>
      <c r="QN115" s="347"/>
      <c r="QO115" s="347"/>
      <c r="QP115" s="347"/>
      <c r="QQ115" s="348"/>
      <c r="QR115" s="338" t="s">
        <v>35</v>
      </c>
      <c r="QS115" s="347"/>
      <c r="QT115" s="347"/>
      <c r="QU115" s="347"/>
      <c r="QV115" s="347"/>
      <c r="QW115" s="347"/>
      <c r="QX115" s="348"/>
      <c r="QY115" s="355" t="s">
        <v>36</v>
      </c>
      <c r="QZ115" s="356"/>
      <c r="RA115" s="357"/>
      <c r="RB115" s="357"/>
      <c r="RC115" s="357"/>
      <c r="RD115" s="357"/>
      <c r="RE115" s="358"/>
      <c r="SG115" s="747"/>
    </row>
    <row r="116" spans="2:501" ht="6.95" customHeight="1" thickTop="1" thickBot="1" x14ac:dyDescent="0.2">
      <c r="B116" s="1136"/>
      <c r="C116" s="1137"/>
      <c r="D116" s="1137"/>
      <c r="E116" s="1137"/>
      <c r="F116" s="1137"/>
      <c r="G116" s="1137"/>
      <c r="H116" s="1137"/>
      <c r="I116" s="1137"/>
      <c r="J116" s="1137"/>
      <c r="K116" s="1137"/>
      <c r="L116" s="1137"/>
      <c r="M116" s="1137"/>
      <c r="N116" s="1137"/>
      <c r="O116" s="1137"/>
      <c r="P116" s="1137"/>
      <c r="Q116" s="1137"/>
      <c r="R116" s="1137"/>
      <c r="S116" s="1137"/>
      <c r="T116" s="1137"/>
      <c r="U116" s="1137"/>
      <c r="V116" s="1137"/>
      <c r="W116" s="1137"/>
      <c r="X116" s="1137"/>
      <c r="Y116" s="1137"/>
      <c r="Z116" s="1137"/>
      <c r="AA116" s="1137"/>
      <c r="AB116" s="1137"/>
      <c r="AC116" s="1137"/>
      <c r="AD116" s="1137"/>
      <c r="AE116" s="1137"/>
      <c r="AF116" s="1137"/>
      <c r="AG116" s="1153"/>
      <c r="AH116" s="1153"/>
      <c r="AI116" s="1153"/>
      <c r="AJ116" s="1153"/>
      <c r="AK116" s="1153"/>
      <c r="AL116" s="1153"/>
      <c r="AM116" s="1153"/>
      <c r="AN116" s="1153"/>
      <c r="AO116" s="1153"/>
      <c r="AP116" s="1153"/>
      <c r="AQ116" s="1153"/>
      <c r="AR116" s="1153"/>
      <c r="AS116" s="1153"/>
      <c r="AT116" s="1153"/>
      <c r="AU116" s="1153"/>
      <c r="AV116" s="1153"/>
      <c r="AW116" s="1153"/>
      <c r="AX116" s="1153"/>
      <c r="AY116" s="1153"/>
      <c r="AZ116" s="1153"/>
      <c r="BA116" s="1153"/>
      <c r="BB116" s="1153"/>
      <c r="BC116" s="363"/>
      <c r="BD116" s="361"/>
      <c r="BE116" s="361"/>
      <c r="BF116" s="361"/>
      <c r="BG116" s="361"/>
      <c r="BH116" s="361"/>
      <c r="BI116" s="361"/>
      <c r="BJ116" s="361"/>
      <c r="BK116" s="361"/>
      <c r="BL116" s="361"/>
      <c r="BM116" s="361"/>
      <c r="BN116" s="361"/>
      <c r="BO116" s="361"/>
      <c r="BP116" s="361"/>
      <c r="BQ116" s="361"/>
      <c r="BR116" s="361"/>
      <c r="BS116" s="361"/>
      <c r="BT116" s="361"/>
      <c r="BU116" s="361"/>
      <c r="BV116" s="361"/>
      <c r="BW116" s="361"/>
      <c r="BX116" s="361"/>
      <c r="BY116" s="363"/>
      <c r="BZ116" s="361"/>
      <c r="CA116" s="361"/>
      <c r="CB116" s="361"/>
      <c r="CC116" s="361"/>
      <c r="CD116" s="361"/>
      <c r="CE116" s="361"/>
      <c r="CF116" s="361"/>
      <c r="CG116" s="361"/>
      <c r="CH116" s="361"/>
      <c r="CI116" s="361"/>
      <c r="CJ116" s="361"/>
      <c r="CK116" s="361"/>
      <c r="CL116" s="361"/>
      <c r="CM116" s="361"/>
      <c r="CN116" s="361"/>
      <c r="CO116" s="361"/>
      <c r="CP116" s="361"/>
      <c r="CQ116" s="361"/>
      <c r="CR116" s="361"/>
      <c r="CS116" s="361"/>
      <c r="CT116" s="362"/>
      <c r="CU116" s="311"/>
      <c r="CV116" s="312"/>
      <c r="CW116" s="312"/>
      <c r="CX116" s="312"/>
      <c r="CY116" s="312"/>
      <c r="CZ116" s="312"/>
      <c r="DA116" s="312"/>
      <c r="DB116" s="312"/>
      <c r="DC116" s="312"/>
      <c r="DD116" s="312"/>
      <c r="DE116" s="312"/>
      <c r="DF116" s="312"/>
      <c r="DG116" s="312"/>
      <c r="DH116" s="312"/>
      <c r="DI116" s="312"/>
      <c r="DJ116" s="312"/>
      <c r="DK116" s="312"/>
      <c r="DL116" s="312"/>
      <c r="DM116" s="312"/>
      <c r="DN116" s="312"/>
      <c r="DO116" s="312"/>
      <c r="DP116" s="313"/>
      <c r="DQ116" s="332"/>
      <c r="DR116" s="333"/>
      <c r="DS116" s="333"/>
      <c r="DT116" s="333"/>
      <c r="DU116" s="333"/>
      <c r="DV116" s="333"/>
      <c r="DW116" s="333"/>
      <c r="DX116" s="333"/>
      <c r="DY116" s="333"/>
      <c r="DZ116" s="333"/>
      <c r="EA116" s="333"/>
      <c r="EB116" s="333"/>
      <c r="EC116" s="333"/>
      <c r="ED116" s="333"/>
      <c r="EE116" s="334"/>
      <c r="EF116" s="341"/>
      <c r="EG116" s="342"/>
      <c r="EH116" s="342"/>
      <c r="EI116" s="342"/>
      <c r="EJ116" s="342"/>
      <c r="EK116" s="342"/>
      <c r="EL116" s="343"/>
      <c r="EM116" s="341"/>
      <c r="EN116" s="349"/>
      <c r="EO116" s="349"/>
      <c r="EP116" s="349"/>
      <c r="EQ116" s="349"/>
      <c r="ER116" s="349"/>
      <c r="ES116" s="350"/>
      <c r="ET116" s="342"/>
      <c r="EU116" s="349"/>
      <c r="EV116" s="349"/>
      <c r="EW116" s="349"/>
      <c r="EX116" s="349"/>
      <c r="EY116" s="349"/>
      <c r="EZ116" s="350"/>
      <c r="FA116" s="341"/>
      <c r="FB116" s="349"/>
      <c r="FC116" s="349"/>
      <c r="FD116" s="349"/>
      <c r="FE116" s="349"/>
      <c r="FF116" s="349"/>
      <c r="FG116" s="350"/>
      <c r="FH116" s="359"/>
      <c r="FI116" s="360"/>
      <c r="FJ116" s="361"/>
      <c r="FK116" s="361"/>
      <c r="FL116" s="361"/>
      <c r="FM116" s="361"/>
      <c r="FN116" s="362"/>
      <c r="FO116" s="747"/>
      <c r="FP116" s="302"/>
      <c r="FQ116" s="303"/>
      <c r="FR116" s="303"/>
      <c r="FS116" s="303"/>
      <c r="FT116" s="303"/>
      <c r="FU116" s="303"/>
      <c r="FV116" s="303"/>
      <c r="FW116" s="303"/>
      <c r="FX116" s="303"/>
      <c r="FY116" s="304"/>
      <c r="FZ116" s="311"/>
      <c r="GA116" s="312"/>
      <c r="GB116" s="312"/>
      <c r="GC116" s="312"/>
      <c r="GD116" s="312"/>
      <c r="GE116" s="312"/>
      <c r="GF116" s="312"/>
      <c r="GG116" s="312"/>
      <c r="GH116" s="312"/>
      <c r="GI116" s="312"/>
      <c r="GJ116" s="312"/>
      <c r="GK116" s="312"/>
      <c r="GL116" s="312"/>
      <c r="GM116" s="312"/>
      <c r="GN116" s="312"/>
      <c r="GO116" s="312"/>
      <c r="GP116" s="312"/>
      <c r="GQ116" s="312"/>
      <c r="GR116" s="312"/>
      <c r="GS116" s="312"/>
      <c r="GT116" s="312"/>
      <c r="GU116" s="313"/>
      <c r="GV116" s="332"/>
      <c r="GW116" s="333"/>
      <c r="GX116" s="333"/>
      <c r="GY116" s="333"/>
      <c r="GZ116" s="333"/>
      <c r="HA116" s="333"/>
      <c r="HB116" s="333"/>
      <c r="HC116" s="333"/>
      <c r="HD116" s="333"/>
      <c r="HE116" s="333"/>
      <c r="HF116" s="333"/>
      <c r="HG116" s="333"/>
      <c r="HH116" s="333"/>
      <c r="HI116" s="333"/>
      <c r="HJ116" s="334"/>
      <c r="HK116" s="341"/>
      <c r="HL116" s="342"/>
      <c r="HM116" s="342"/>
      <c r="HN116" s="342"/>
      <c r="HO116" s="342"/>
      <c r="HP116" s="342"/>
      <c r="HQ116" s="343"/>
      <c r="HR116" s="341"/>
      <c r="HS116" s="349"/>
      <c r="HT116" s="349"/>
      <c r="HU116" s="349"/>
      <c r="HV116" s="349"/>
      <c r="HW116" s="349"/>
      <c r="HX116" s="350"/>
      <c r="HY116" s="342"/>
      <c r="HZ116" s="349"/>
      <c r="IA116" s="349"/>
      <c r="IB116" s="349"/>
      <c r="IC116" s="349"/>
      <c r="ID116" s="349"/>
      <c r="IE116" s="350"/>
      <c r="IF116" s="341"/>
      <c r="IG116" s="349"/>
      <c r="IH116" s="349"/>
      <c r="II116" s="349"/>
      <c r="IJ116" s="349"/>
      <c r="IK116" s="349"/>
      <c r="IL116" s="350"/>
      <c r="IM116" s="359"/>
      <c r="IN116" s="360"/>
      <c r="IO116" s="361"/>
      <c r="IP116" s="361"/>
      <c r="IQ116" s="361"/>
      <c r="IR116" s="361"/>
      <c r="IS116" s="362"/>
      <c r="JU116" s="747"/>
      <c r="JV116" s="302"/>
      <c r="JW116" s="303"/>
      <c r="JX116" s="303"/>
      <c r="JY116" s="303"/>
      <c r="JZ116" s="303"/>
      <c r="KA116" s="303"/>
      <c r="KB116" s="303"/>
      <c r="KC116" s="303"/>
      <c r="KD116" s="303"/>
      <c r="KE116" s="304"/>
      <c r="KF116" s="311"/>
      <c r="KG116" s="312"/>
      <c r="KH116" s="312"/>
      <c r="KI116" s="312"/>
      <c r="KJ116" s="312"/>
      <c r="KK116" s="312"/>
      <c r="KL116" s="312"/>
      <c r="KM116" s="312"/>
      <c r="KN116" s="312"/>
      <c r="KO116" s="312"/>
      <c r="KP116" s="312"/>
      <c r="KQ116" s="312"/>
      <c r="KR116" s="312"/>
      <c r="KS116" s="312"/>
      <c r="KT116" s="312"/>
      <c r="KU116" s="312"/>
      <c r="KV116" s="312"/>
      <c r="KW116" s="312"/>
      <c r="KX116" s="312"/>
      <c r="KY116" s="312"/>
      <c r="KZ116" s="312"/>
      <c r="LA116" s="313"/>
      <c r="LB116" s="332"/>
      <c r="LC116" s="333"/>
      <c r="LD116" s="333"/>
      <c r="LE116" s="333"/>
      <c r="LF116" s="333"/>
      <c r="LG116" s="333"/>
      <c r="LH116" s="333"/>
      <c r="LI116" s="333"/>
      <c r="LJ116" s="333"/>
      <c r="LK116" s="333"/>
      <c r="LL116" s="333"/>
      <c r="LM116" s="333"/>
      <c r="LN116" s="333"/>
      <c r="LO116" s="333"/>
      <c r="LP116" s="334"/>
      <c r="LQ116" s="341"/>
      <c r="LR116" s="342"/>
      <c r="LS116" s="342"/>
      <c r="LT116" s="342"/>
      <c r="LU116" s="342"/>
      <c r="LV116" s="342"/>
      <c r="LW116" s="343"/>
      <c r="LX116" s="341"/>
      <c r="LY116" s="349"/>
      <c r="LZ116" s="349"/>
      <c r="MA116" s="349"/>
      <c r="MB116" s="349"/>
      <c r="MC116" s="349"/>
      <c r="MD116" s="350"/>
      <c r="ME116" s="342"/>
      <c r="MF116" s="349"/>
      <c r="MG116" s="349"/>
      <c r="MH116" s="349"/>
      <c r="MI116" s="349"/>
      <c r="MJ116" s="349"/>
      <c r="MK116" s="350"/>
      <c r="ML116" s="341"/>
      <c r="MM116" s="349"/>
      <c r="MN116" s="349"/>
      <c r="MO116" s="349"/>
      <c r="MP116" s="349"/>
      <c r="MQ116" s="349"/>
      <c r="MR116" s="350"/>
      <c r="MS116" s="359"/>
      <c r="MT116" s="360"/>
      <c r="MU116" s="361"/>
      <c r="MV116" s="361"/>
      <c r="MW116" s="361"/>
      <c r="MX116" s="361"/>
      <c r="MY116" s="362"/>
      <c r="OA116" s="747"/>
      <c r="OB116" s="302"/>
      <c r="OC116" s="303"/>
      <c r="OD116" s="303"/>
      <c r="OE116" s="303"/>
      <c r="OF116" s="303"/>
      <c r="OG116" s="303"/>
      <c r="OH116" s="303"/>
      <c r="OI116" s="303"/>
      <c r="OJ116" s="303"/>
      <c r="OK116" s="304"/>
      <c r="OL116" s="311"/>
      <c r="OM116" s="312"/>
      <c r="ON116" s="312"/>
      <c r="OO116" s="312"/>
      <c r="OP116" s="312"/>
      <c r="OQ116" s="312"/>
      <c r="OR116" s="312"/>
      <c r="OS116" s="312"/>
      <c r="OT116" s="312"/>
      <c r="OU116" s="312"/>
      <c r="OV116" s="312"/>
      <c r="OW116" s="312"/>
      <c r="OX116" s="312"/>
      <c r="OY116" s="312"/>
      <c r="OZ116" s="312"/>
      <c r="PA116" s="312"/>
      <c r="PB116" s="312"/>
      <c r="PC116" s="312"/>
      <c r="PD116" s="312"/>
      <c r="PE116" s="312"/>
      <c r="PF116" s="312"/>
      <c r="PG116" s="313"/>
      <c r="PH116" s="332"/>
      <c r="PI116" s="333"/>
      <c r="PJ116" s="333"/>
      <c r="PK116" s="333"/>
      <c r="PL116" s="333"/>
      <c r="PM116" s="333"/>
      <c r="PN116" s="333"/>
      <c r="PO116" s="333"/>
      <c r="PP116" s="333"/>
      <c r="PQ116" s="333"/>
      <c r="PR116" s="333"/>
      <c r="PS116" s="333"/>
      <c r="PT116" s="333"/>
      <c r="PU116" s="333"/>
      <c r="PV116" s="334"/>
      <c r="PW116" s="341"/>
      <c r="PX116" s="342"/>
      <c r="PY116" s="342"/>
      <c r="PZ116" s="342"/>
      <c r="QA116" s="342"/>
      <c r="QB116" s="342"/>
      <c r="QC116" s="343"/>
      <c r="QD116" s="341"/>
      <c r="QE116" s="349"/>
      <c r="QF116" s="349"/>
      <c r="QG116" s="349"/>
      <c r="QH116" s="349"/>
      <c r="QI116" s="349"/>
      <c r="QJ116" s="350"/>
      <c r="QK116" s="342"/>
      <c r="QL116" s="349"/>
      <c r="QM116" s="349"/>
      <c r="QN116" s="349"/>
      <c r="QO116" s="349"/>
      <c r="QP116" s="349"/>
      <c r="QQ116" s="350"/>
      <c r="QR116" s="341"/>
      <c r="QS116" s="349"/>
      <c r="QT116" s="349"/>
      <c r="QU116" s="349"/>
      <c r="QV116" s="349"/>
      <c r="QW116" s="349"/>
      <c r="QX116" s="350"/>
      <c r="QY116" s="359"/>
      <c r="QZ116" s="360"/>
      <c r="RA116" s="361"/>
      <c r="RB116" s="361"/>
      <c r="RC116" s="361"/>
      <c r="RD116" s="361"/>
      <c r="RE116" s="362"/>
      <c r="SG116" s="747"/>
    </row>
    <row r="117" spans="2:501" ht="6.95" customHeight="1" thickTop="1" thickBot="1" x14ac:dyDescent="0.2">
      <c r="B117" s="1136"/>
      <c r="C117" s="1137"/>
      <c r="D117" s="1137"/>
      <c r="E117" s="1137"/>
      <c r="F117" s="1137"/>
      <c r="G117" s="1137"/>
      <c r="H117" s="1137"/>
      <c r="I117" s="1137"/>
      <c r="J117" s="1137"/>
      <c r="K117" s="1137"/>
      <c r="L117" s="1137"/>
      <c r="M117" s="1137"/>
      <c r="N117" s="1137"/>
      <c r="O117" s="1137"/>
      <c r="P117" s="1137"/>
      <c r="Q117" s="1137"/>
      <c r="R117" s="1137"/>
      <c r="S117" s="1137"/>
      <c r="T117" s="1137"/>
      <c r="U117" s="1137"/>
      <c r="V117" s="1137"/>
      <c r="W117" s="1137"/>
      <c r="X117" s="1137"/>
      <c r="Y117" s="1137"/>
      <c r="Z117" s="1137"/>
      <c r="AA117" s="1137"/>
      <c r="AB117" s="1137"/>
      <c r="AC117" s="1137"/>
      <c r="AD117" s="1137"/>
      <c r="AE117" s="1137"/>
      <c r="AF117" s="1137"/>
      <c r="AG117" s="1153"/>
      <c r="AH117" s="1153"/>
      <c r="AI117" s="1153"/>
      <c r="AJ117" s="1153"/>
      <c r="AK117" s="1153"/>
      <c r="AL117" s="1153"/>
      <c r="AM117" s="1153"/>
      <c r="AN117" s="1153"/>
      <c r="AO117" s="1153"/>
      <c r="AP117" s="1153"/>
      <c r="AQ117" s="1153"/>
      <c r="AR117" s="1153"/>
      <c r="AS117" s="1153"/>
      <c r="AT117" s="1153"/>
      <c r="AU117" s="1153"/>
      <c r="AV117" s="1153"/>
      <c r="AW117" s="1153"/>
      <c r="AX117" s="1153"/>
      <c r="AY117" s="1153"/>
      <c r="AZ117" s="1153"/>
      <c r="BA117" s="1153"/>
      <c r="BB117" s="1153"/>
      <c r="BC117" s="363"/>
      <c r="BD117" s="361"/>
      <c r="BE117" s="361"/>
      <c r="BF117" s="361"/>
      <c r="BG117" s="361"/>
      <c r="BH117" s="361"/>
      <c r="BI117" s="361"/>
      <c r="BJ117" s="361"/>
      <c r="BK117" s="361"/>
      <c r="BL117" s="361"/>
      <c r="BM117" s="361"/>
      <c r="BN117" s="361"/>
      <c r="BO117" s="361"/>
      <c r="BP117" s="361"/>
      <c r="BQ117" s="361"/>
      <c r="BR117" s="361"/>
      <c r="BS117" s="361"/>
      <c r="BT117" s="361"/>
      <c r="BU117" s="361"/>
      <c r="BV117" s="361"/>
      <c r="BW117" s="361"/>
      <c r="BX117" s="361"/>
      <c r="BY117" s="363"/>
      <c r="BZ117" s="361"/>
      <c r="CA117" s="361"/>
      <c r="CB117" s="361"/>
      <c r="CC117" s="361"/>
      <c r="CD117" s="361"/>
      <c r="CE117" s="361"/>
      <c r="CF117" s="361"/>
      <c r="CG117" s="361"/>
      <c r="CH117" s="361"/>
      <c r="CI117" s="361"/>
      <c r="CJ117" s="361"/>
      <c r="CK117" s="361"/>
      <c r="CL117" s="361"/>
      <c r="CM117" s="361"/>
      <c r="CN117" s="361"/>
      <c r="CO117" s="361"/>
      <c r="CP117" s="361"/>
      <c r="CQ117" s="361"/>
      <c r="CR117" s="361"/>
      <c r="CS117" s="361"/>
      <c r="CT117" s="362"/>
      <c r="CU117" s="311"/>
      <c r="CV117" s="312"/>
      <c r="CW117" s="312"/>
      <c r="CX117" s="312"/>
      <c r="CY117" s="312"/>
      <c r="CZ117" s="312"/>
      <c r="DA117" s="312"/>
      <c r="DB117" s="312"/>
      <c r="DC117" s="312"/>
      <c r="DD117" s="312"/>
      <c r="DE117" s="312"/>
      <c r="DF117" s="312"/>
      <c r="DG117" s="312"/>
      <c r="DH117" s="312"/>
      <c r="DI117" s="312"/>
      <c r="DJ117" s="312"/>
      <c r="DK117" s="312"/>
      <c r="DL117" s="312"/>
      <c r="DM117" s="312"/>
      <c r="DN117" s="312"/>
      <c r="DO117" s="312"/>
      <c r="DP117" s="313"/>
      <c r="DQ117" s="332"/>
      <c r="DR117" s="333"/>
      <c r="DS117" s="333"/>
      <c r="DT117" s="333"/>
      <c r="DU117" s="333"/>
      <c r="DV117" s="333"/>
      <c r="DW117" s="333"/>
      <c r="DX117" s="333"/>
      <c r="DY117" s="333"/>
      <c r="DZ117" s="333"/>
      <c r="EA117" s="333"/>
      <c r="EB117" s="333"/>
      <c r="EC117" s="333"/>
      <c r="ED117" s="333"/>
      <c r="EE117" s="334"/>
      <c r="EF117" s="341"/>
      <c r="EG117" s="342"/>
      <c r="EH117" s="342"/>
      <c r="EI117" s="342"/>
      <c r="EJ117" s="342"/>
      <c r="EK117" s="342"/>
      <c r="EL117" s="343"/>
      <c r="EM117" s="341"/>
      <c r="EN117" s="349"/>
      <c r="EO117" s="349"/>
      <c r="EP117" s="349"/>
      <c r="EQ117" s="349"/>
      <c r="ER117" s="349"/>
      <c r="ES117" s="350"/>
      <c r="ET117" s="342"/>
      <c r="EU117" s="349"/>
      <c r="EV117" s="349"/>
      <c r="EW117" s="349"/>
      <c r="EX117" s="349"/>
      <c r="EY117" s="349"/>
      <c r="EZ117" s="350"/>
      <c r="FA117" s="341"/>
      <c r="FB117" s="349"/>
      <c r="FC117" s="349"/>
      <c r="FD117" s="349"/>
      <c r="FE117" s="349"/>
      <c r="FF117" s="349"/>
      <c r="FG117" s="350"/>
      <c r="FH117" s="359"/>
      <c r="FI117" s="360"/>
      <c r="FJ117" s="361"/>
      <c r="FK117" s="361"/>
      <c r="FL117" s="361"/>
      <c r="FM117" s="361"/>
      <c r="FN117" s="362"/>
      <c r="FO117" s="747"/>
      <c r="FP117" s="302"/>
      <c r="FQ117" s="303"/>
      <c r="FR117" s="303"/>
      <c r="FS117" s="303"/>
      <c r="FT117" s="303"/>
      <c r="FU117" s="303"/>
      <c r="FV117" s="303"/>
      <c r="FW117" s="303"/>
      <c r="FX117" s="303"/>
      <c r="FY117" s="304"/>
      <c r="FZ117" s="311"/>
      <c r="GA117" s="312"/>
      <c r="GB117" s="312"/>
      <c r="GC117" s="312"/>
      <c r="GD117" s="312"/>
      <c r="GE117" s="312"/>
      <c r="GF117" s="312"/>
      <c r="GG117" s="312"/>
      <c r="GH117" s="312"/>
      <c r="GI117" s="312"/>
      <c r="GJ117" s="312"/>
      <c r="GK117" s="312"/>
      <c r="GL117" s="312"/>
      <c r="GM117" s="312"/>
      <c r="GN117" s="312"/>
      <c r="GO117" s="312"/>
      <c r="GP117" s="312"/>
      <c r="GQ117" s="312"/>
      <c r="GR117" s="312"/>
      <c r="GS117" s="312"/>
      <c r="GT117" s="312"/>
      <c r="GU117" s="313"/>
      <c r="GV117" s="332"/>
      <c r="GW117" s="333"/>
      <c r="GX117" s="333"/>
      <c r="GY117" s="333"/>
      <c r="GZ117" s="333"/>
      <c r="HA117" s="333"/>
      <c r="HB117" s="333"/>
      <c r="HC117" s="333"/>
      <c r="HD117" s="333"/>
      <c r="HE117" s="333"/>
      <c r="HF117" s="333"/>
      <c r="HG117" s="333"/>
      <c r="HH117" s="333"/>
      <c r="HI117" s="333"/>
      <c r="HJ117" s="334"/>
      <c r="HK117" s="341"/>
      <c r="HL117" s="342"/>
      <c r="HM117" s="342"/>
      <c r="HN117" s="342"/>
      <c r="HO117" s="342"/>
      <c r="HP117" s="342"/>
      <c r="HQ117" s="343"/>
      <c r="HR117" s="341"/>
      <c r="HS117" s="349"/>
      <c r="HT117" s="349"/>
      <c r="HU117" s="349"/>
      <c r="HV117" s="349"/>
      <c r="HW117" s="349"/>
      <c r="HX117" s="350"/>
      <c r="HY117" s="342"/>
      <c r="HZ117" s="349"/>
      <c r="IA117" s="349"/>
      <c r="IB117" s="349"/>
      <c r="IC117" s="349"/>
      <c r="ID117" s="349"/>
      <c r="IE117" s="350"/>
      <c r="IF117" s="341"/>
      <c r="IG117" s="349"/>
      <c r="IH117" s="349"/>
      <c r="II117" s="349"/>
      <c r="IJ117" s="349"/>
      <c r="IK117" s="349"/>
      <c r="IL117" s="350"/>
      <c r="IM117" s="359"/>
      <c r="IN117" s="360"/>
      <c r="IO117" s="361"/>
      <c r="IP117" s="361"/>
      <c r="IQ117" s="361"/>
      <c r="IR117" s="361"/>
      <c r="IS117" s="362"/>
      <c r="JU117" s="747"/>
      <c r="JV117" s="302"/>
      <c r="JW117" s="303"/>
      <c r="JX117" s="303"/>
      <c r="JY117" s="303"/>
      <c r="JZ117" s="303"/>
      <c r="KA117" s="303"/>
      <c r="KB117" s="303"/>
      <c r="KC117" s="303"/>
      <c r="KD117" s="303"/>
      <c r="KE117" s="304"/>
      <c r="KF117" s="311"/>
      <c r="KG117" s="312"/>
      <c r="KH117" s="312"/>
      <c r="KI117" s="312"/>
      <c r="KJ117" s="312"/>
      <c r="KK117" s="312"/>
      <c r="KL117" s="312"/>
      <c r="KM117" s="312"/>
      <c r="KN117" s="312"/>
      <c r="KO117" s="312"/>
      <c r="KP117" s="312"/>
      <c r="KQ117" s="312"/>
      <c r="KR117" s="312"/>
      <c r="KS117" s="312"/>
      <c r="KT117" s="312"/>
      <c r="KU117" s="312"/>
      <c r="KV117" s="312"/>
      <c r="KW117" s="312"/>
      <c r="KX117" s="312"/>
      <c r="KY117" s="312"/>
      <c r="KZ117" s="312"/>
      <c r="LA117" s="313"/>
      <c r="LB117" s="332"/>
      <c r="LC117" s="333"/>
      <c r="LD117" s="333"/>
      <c r="LE117" s="333"/>
      <c r="LF117" s="333"/>
      <c r="LG117" s="333"/>
      <c r="LH117" s="333"/>
      <c r="LI117" s="333"/>
      <c r="LJ117" s="333"/>
      <c r="LK117" s="333"/>
      <c r="LL117" s="333"/>
      <c r="LM117" s="333"/>
      <c r="LN117" s="333"/>
      <c r="LO117" s="333"/>
      <c r="LP117" s="334"/>
      <c r="LQ117" s="341"/>
      <c r="LR117" s="342"/>
      <c r="LS117" s="342"/>
      <c r="LT117" s="342"/>
      <c r="LU117" s="342"/>
      <c r="LV117" s="342"/>
      <c r="LW117" s="343"/>
      <c r="LX117" s="341"/>
      <c r="LY117" s="349"/>
      <c r="LZ117" s="349"/>
      <c r="MA117" s="349"/>
      <c r="MB117" s="349"/>
      <c r="MC117" s="349"/>
      <c r="MD117" s="350"/>
      <c r="ME117" s="342"/>
      <c r="MF117" s="349"/>
      <c r="MG117" s="349"/>
      <c r="MH117" s="349"/>
      <c r="MI117" s="349"/>
      <c r="MJ117" s="349"/>
      <c r="MK117" s="350"/>
      <c r="ML117" s="341"/>
      <c r="MM117" s="349"/>
      <c r="MN117" s="349"/>
      <c r="MO117" s="349"/>
      <c r="MP117" s="349"/>
      <c r="MQ117" s="349"/>
      <c r="MR117" s="350"/>
      <c r="MS117" s="359"/>
      <c r="MT117" s="360"/>
      <c r="MU117" s="361"/>
      <c r="MV117" s="361"/>
      <c r="MW117" s="361"/>
      <c r="MX117" s="361"/>
      <c r="MY117" s="362"/>
      <c r="OA117" s="747"/>
      <c r="OB117" s="302"/>
      <c r="OC117" s="303"/>
      <c r="OD117" s="303"/>
      <c r="OE117" s="303"/>
      <c r="OF117" s="303"/>
      <c r="OG117" s="303"/>
      <c r="OH117" s="303"/>
      <c r="OI117" s="303"/>
      <c r="OJ117" s="303"/>
      <c r="OK117" s="304"/>
      <c r="OL117" s="311"/>
      <c r="OM117" s="312"/>
      <c r="ON117" s="312"/>
      <c r="OO117" s="312"/>
      <c r="OP117" s="312"/>
      <c r="OQ117" s="312"/>
      <c r="OR117" s="312"/>
      <c r="OS117" s="312"/>
      <c r="OT117" s="312"/>
      <c r="OU117" s="312"/>
      <c r="OV117" s="312"/>
      <c r="OW117" s="312"/>
      <c r="OX117" s="312"/>
      <c r="OY117" s="312"/>
      <c r="OZ117" s="312"/>
      <c r="PA117" s="312"/>
      <c r="PB117" s="312"/>
      <c r="PC117" s="312"/>
      <c r="PD117" s="312"/>
      <c r="PE117" s="312"/>
      <c r="PF117" s="312"/>
      <c r="PG117" s="313"/>
      <c r="PH117" s="332"/>
      <c r="PI117" s="333"/>
      <c r="PJ117" s="333"/>
      <c r="PK117" s="333"/>
      <c r="PL117" s="333"/>
      <c r="PM117" s="333"/>
      <c r="PN117" s="333"/>
      <c r="PO117" s="333"/>
      <c r="PP117" s="333"/>
      <c r="PQ117" s="333"/>
      <c r="PR117" s="333"/>
      <c r="PS117" s="333"/>
      <c r="PT117" s="333"/>
      <c r="PU117" s="333"/>
      <c r="PV117" s="334"/>
      <c r="PW117" s="341"/>
      <c r="PX117" s="342"/>
      <c r="PY117" s="342"/>
      <c r="PZ117" s="342"/>
      <c r="QA117" s="342"/>
      <c r="QB117" s="342"/>
      <c r="QC117" s="343"/>
      <c r="QD117" s="341"/>
      <c r="QE117" s="349"/>
      <c r="QF117" s="349"/>
      <c r="QG117" s="349"/>
      <c r="QH117" s="349"/>
      <c r="QI117" s="349"/>
      <c r="QJ117" s="350"/>
      <c r="QK117" s="342"/>
      <c r="QL117" s="349"/>
      <c r="QM117" s="349"/>
      <c r="QN117" s="349"/>
      <c r="QO117" s="349"/>
      <c r="QP117" s="349"/>
      <c r="QQ117" s="350"/>
      <c r="QR117" s="341"/>
      <c r="QS117" s="349"/>
      <c r="QT117" s="349"/>
      <c r="QU117" s="349"/>
      <c r="QV117" s="349"/>
      <c r="QW117" s="349"/>
      <c r="QX117" s="350"/>
      <c r="QY117" s="359"/>
      <c r="QZ117" s="360"/>
      <c r="RA117" s="361"/>
      <c r="RB117" s="361"/>
      <c r="RC117" s="361"/>
      <c r="RD117" s="361"/>
      <c r="RE117" s="362"/>
      <c r="SG117" s="747"/>
    </row>
    <row r="118" spans="2:501" ht="6.95" customHeight="1" thickTop="1" thickBot="1" x14ac:dyDescent="0.2">
      <c r="B118" s="1136"/>
      <c r="C118" s="1137"/>
      <c r="D118" s="1137"/>
      <c r="E118" s="1137"/>
      <c r="F118" s="1137"/>
      <c r="G118" s="1137"/>
      <c r="H118" s="1137"/>
      <c r="I118" s="1137"/>
      <c r="J118" s="1137"/>
      <c r="K118" s="1137"/>
      <c r="L118" s="1137"/>
      <c r="M118" s="1137"/>
      <c r="N118" s="1137"/>
      <c r="O118" s="1137"/>
      <c r="P118" s="1137"/>
      <c r="Q118" s="1137"/>
      <c r="R118" s="1137"/>
      <c r="S118" s="1137"/>
      <c r="T118" s="1137"/>
      <c r="U118" s="1137"/>
      <c r="V118" s="1137"/>
      <c r="W118" s="1137"/>
      <c r="X118" s="1137"/>
      <c r="Y118" s="1137"/>
      <c r="Z118" s="1137"/>
      <c r="AA118" s="1137"/>
      <c r="AB118" s="1137"/>
      <c r="AC118" s="1137"/>
      <c r="AD118" s="1137"/>
      <c r="AE118" s="1137"/>
      <c r="AF118" s="1137"/>
      <c r="AG118" s="1153"/>
      <c r="AH118" s="1153"/>
      <c r="AI118" s="1153"/>
      <c r="AJ118" s="1153"/>
      <c r="AK118" s="1153"/>
      <c r="AL118" s="1153"/>
      <c r="AM118" s="1153"/>
      <c r="AN118" s="1153"/>
      <c r="AO118" s="1153"/>
      <c r="AP118" s="1153"/>
      <c r="AQ118" s="1153"/>
      <c r="AR118" s="1153"/>
      <c r="AS118" s="1153"/>
      <c r="AT118" s="1153"/>
      <c r="AU118" s="1153"/>
      <c r="AV118" s="1153"/>
      <c r="AW118" s="1153"/>
      <c r="AX118" s="1153"/>
      <c r="AY118" s="1153"/>
      <c r="AZ118" s="1153"/>
      <c r="BA118" s="1153"/>
      <c r="BB118" s="1153"/>
      <c r="BC118" s="363"/>
      <c r="BD118" s="361"/>
      <c r="BE118" s="361"/>
      <c r="BF118" s="361"/>
      <c r="BG118" s="361"/>
      <c r="BH118" s="361"/>
      <c r="BI118" s="361"/>
      <c r="BJ118" s="361"/>
      <c r="BK118" s="361"/>
      <c r="BL118" s="361"/>
      <c r="BM118" s="361"/>
      <c r="BN118" s="361"/>
      <c r="BO118" s="361"/>
      <c r="BP118" s="361"/>
      <c r="BQ118" s="361"/>
      <c r="BR118" s="361"/>
      <c r="BS118" s="361"/>
      <c r="BT118" s="361"/>
      <c r="BU118" s="361"/>
      <c r="BV118" s="361"/>
      <c r="BW118" s="361"/>
      <c r="BX118" s="361"/>
      <c r="BY118" s="363"/>
      <c r="BZ118" s="361"/>
      <c r="CA118" s="361"/>
      <c r="CB118" s="361"/>
      <c r="CC118" s="361"/>
      <c r="CD118" s="361"/>
      <c r="CE118" s="361"/>
      <c r="CF118" s="361"/>
      <c r="CG118" s="361"/>
      <c r="CH118" s="361"/>
      <c r="CI118" s="361"/>
      <c r="CJ118" s="361"/>
      <c r="CK118" s="361"/>
      <c r="CL118" s="361"/>
      <c r="CM118" s="361"/>
      <c r="CN118" s="361"/>
      <c r="CO118" s="361"/>
      <c r="CP118" s="361"/>
      <c r="CQ118" s="361"/>
      <c r="CR118" s="361"/>
      <c r="CS118" s="361"/>
      <c r="CT118" s="362"/>
      <c r="CU118" s="311"/>
      <c r="CV118" s="312"/>
      <c r="CW118" s="312"/>
      <c r="CX118" s="312"/>
      <c r="CY118" s="312"/>
      <c r="CZ118" s="312"/>
      <c r="DA118" s="312"/>
      <c r="DB118" s="312"/>
      <c r="DC118" s="312"/>
      <c r="DD118" s="312"/>
      <c r="DE118" s="312"/>
      <c r="DF118" s="312"/>
      <c r="DG118" s="312"/>
      <c r="DH118" s="312"/>
      <c r="DI118" s="312"/>
      <c r="DJ118" s="312"/>
      <c r="DK118" s="312"/>
      <c r="DL118" s="312"/>
      <c r="DM118" s="312"/>
      <c r="DN118" s="312"/>
      <c r="DO118" s="312"/>
      <c r="DP118" s="313"/>
      <c r="DQ118" s="332"/>
      <c r="DR118" s="333"/>
      <c r="DS118" s="333"/>
      <c r="DT118" s="333"/>
      <c r="DU118" s="333"/>
      <c r="DV118" s="333"/>
      <c r="DW118" s="333"/>
      <c r="DX118" s="333"/>
      <c r="DY118" s="333"/>
      <c r="DZ118" s="333"/>
      <c r="EA118" s="333"/>
      <c r="EB118" s="333"/>
      <c r="EC118" s="333"/>
      <c r="ED118" s="333"/>
      <c r="EE118" s="334"/>
      <c r="EF118" s="341"/>
      <c r="EG118" s="342"/>
      <c r="EH118" s="342"/>
      <c r="EI118" s="342"/>
      <c r="EJ118" s="342"/>
      <c r="EK118" s="342"/>
      <c r="EL118" s="343"/>
      <c r="EM118" s="351"/>
      <c r="EN118" s="349"/>
      <c r="EO118" s="349"/>
      <c r="EP118" s="349"/>
      <c r="EQ118" s="349"/>
      <c r="ER118" s="349"/>
      <c r="ES118" s="350"/>
      <c r="ET118" s="349"/>
      <c r="EU118" s="349"/>
      <c r="EV118" s="349"/>
      <c r="EW118" s="349"/>
      <c r="EX118" s="349"/>
      <c r="EY118" s="349"/>
      <c r="EZ118" s="350"/>
      <c r="FA118" s="351"/>
      <c r="FB118" s="349"/>
      <c r="FC118" s="349"/>
      <c r="FD118" s="349"/>
      <c r="FE118" s="349"/>
      <c r="FF118" s="349"/>
      <c r="FG118" s="350"/>
      <c r="FH118" s="363"/>
      <c r="FI118" s="361"/>
      <c r="FJ118" s="361"/>
      <c r="FK118" s="361"/>
      <c r="FL118" s="361"/>
      <c r="FM118" s="361"/>
      <c r="FN118" s="362"/>
      <c r="FO118" s="747"/>
      <c r="FP118" s="302"/>
      <c r="FQ118" s="303"/>
      <c r="FR118" s="303"/>
      <c r="FS118" s="303"/>
      <c r="FT118" s="303"/>
      <c r="FU118" s="303"/>
      <c r="FV118" s="303"/>
      <c r="FW118" s="303"/>
      <c r="FX118" s="303"/>
      <c r="FY118" s="304"/>
      <c r="FZ118" s="311"/>
      <c r="GA118" s="312"/>
      <c r="GB118" s="312"/>
      <c r="GC118" s="312"/>
      <c r="GD118" s="312"/>
      <c r="GE118" s="312"/>
      <c r="GF118" s="312"/>
      <c r="GG118" s="312"/>
      <c r="GH118" s="312"/>
      <c r="GI118" s="312"/>
      <c r="GJ118" s="312"/>
      <c r="GK118" s="312"/>
      <c r="GL118" s="312"/>
      <c r="GM118" s="312"/>
      <c r="GN118" s="312"/>
      <c r="GO118" s="312"/>
      <c r="GP118" s="312"/>
      <c r="GQ118" s="312"/>
      <c r="GR118" s="312"/>
      <c r="GS118" s="312"/>
      <c r="GT118" s="312"/>
      <c r="GU118" s="313"/>
      <c r="GV118" s="332"/>
      <c r="GW118" s="333"/>
      <c r="GX118" s="333"/>
      <c r="GY118" s="333"/>
      <c r="GZ118" s="333"/>
      <c r="HA118" s="333"/>
      <c r="HB118" s="333"/>
      <c r="HC118" s="333"/>
      <c r="HD118" s="333"/>
      <c r="HE118" s="333"/>
      <c r="HF118" s="333"/>
      <c r="HG118" s="333"/>
      <c r="HH118" s="333"/>
      <c r="HI118" s="333"/>
      <c r="HJ118" s="334"/>
      <c r="HK118" s="341"/>
      <c r="HL118" s="342"/>
      <c r="HM118" s="342"/>
      <c r="HN118" s="342"/>
      <c r="HO118" s="342"/>
      <c r="HP118" s="342"/>
      <c r="HQ118" s="343"/>
      <c r="HR118" s="351"/>
      <c r="HS118" s="349"/>
      <c r="HT118" s="349"/>
      <c r="HU118" s="349"/>
      <c r="HV118" s="349"/>
      <c r="HW118" s="349"/>
      <c r="HX118" s="350"/>
      <c r="HY118" s="349"/>
      <c r="HZ118" s="349"/>
      <c r="IA118" s="349"/>
      <c r="IB118" s="349"/>
      <c r="IC118" s="349"/>
      <c r="ID118" s="349"/>
      <c r="IE118" s="350"/>
      <c r="IF118" s="351"/>
      <c r="IG118" s="349"/>
      <c r="IH118" s="349"/>
      <c r="II118" s="349"/>
      <c r="IJ118" s="349"/>
      <c r="IK118" s="349"/>
      <c r="IL118" s="350"/>
      <c r="IM118" s="363"/>
      <c r="IN118" s="361"/>
      <c r="IO118" s="361"/>
      <c r="IP118" s="361"/>
      <c r="IQ118" s="361"/>
      <c r="IR118" s="361"/>
      <c r="IS118" s="362"/>
      <c r="JU118" s="747"/>
      <c r="JV118" s="302"/>
      <c r="JW118" s="303"/>
      <c r="JX118" s="303"/>
      <c r="JY118" s="303"/>
      <c r="JZ118" s="303"/>
      <c r="KA118" s="303"/>
      <c r="KB118" s="303"/>
      <c r="KC118" s="303"/>
      <c r="KD118" s="303"/>
      <c r="KE118" s="304"/>
      <c r="KF118" s="311"/>
      <c r="KG118" s="312"/>
      <c r="KH118" s="312"/>
      <c r="KI118" s="312"/>
      <c r="KJ118" s="312"/>
      <c r="KK118" s="312"/>
      <c r="KL118" s="312"/>
      <c r="KM118" s="312"/>
      <c r="KN118" s="312"/>
      <c r="KO118" s="312"/>
      <c r="KP118" s="312"/>
      <c r="KQ118" s="312"/>
      <c r="KR118" s="312"/>
      <c r="KS118" s="312"/>
      <c r="KT118" s="312"/>
      <c r="KU118" s="312"/>
      <c r="KV118" s="312"/>
      <c r="KW118" s="312"/>
      <c r="KX118" s="312"/>
      <c r="KY118" s="312"/>
      <c r="KZ118" s="312"/>
      <c r="LA118" s="313"/>
      <c r="LB118" s="332"/>
      <c r="LC118" s="333"/>
      <c r="LD118" s="333"/>
      <c r="LE118" s="333"/>
      <c r="LF118" s="333"/>
      <c r="LG118" s="333"/>
      <c r="LH118" s="333"/>
      <c r="LI118" s="333"/>
      <c r="LJ118" s="333"/>
      <c r="LK118" s="333"/>
      <c r="LL118" s="333"/>
      <c r="LM118" s="333"/>
      <c r="LN118" s="333"/>
      <c r="LO118" s="333"/>
      <c r="LP118" s="334"/>
      <c r="LQ118" s="341"/>
      <c r="LR118" s="342"/>
      <c r="LS118" s="342"/>
      <c r="LT118" s="342"/>
      <c r="LU118" s="342"/>
      <c r="LV118" s="342"/>
      <c r="LW118" s="343"/>
      <c r="LX118" s="351"/>
      <c r="LY118" s="349"/>
      <c r="LZ118" s="349"/>
      <c r="MA118" s="349"/>
      <c r="MB118" s="349"/>
      <c r="MC118" s="349"/>
      <c r="MD118" s="350"/>
      <c r="ME118" s="349"/>
      <c r="MF118" s="349"/>
      <c r="MG118" s="349"/>
      <c r="MH118" s="349"/>
      <c r="MI118" s="349"/>
      <c r="MJ118" s="349"/>
      <c r="MK118" s="350"/>
      <c r="ML118" s="351"/>
      <c r="MM118" s="349"/>
      <c r="MN118" s="349"/>
      <c r="MO118" s="349"/>
      <c r="MP118" s="349"/>
      <c r="MQ118" s="349"/>
      <c r="MR118" s="350"/>
      <c r="MS118" s="363"/>
      <c r="MT118" s="361"/>
      <c r="MU118" s="361"/>
      <c r="MV118" s="361"/>
      <c r="MW118" s="361"/>
      <c r="MX118" s="361"/>
      <c r="MY118" s="362"/>
      <c r="OA118" s="747"/>
      <c r="OB118" s="302"/>
      <c r="OC118" s="303"/>
      <c r="OD118" s="303"/>
      <c r="OE118" s="303"/>
      <c r="OF118" s="303"/>
      <c r="OG118" s="303"/>
      <c r="OH118" s="303"/>
      <c r="OI118" s="303"/>
      <c r="OJ118" s="303"/>
      <c r="OK118" s="304"/>
      <c r="OL118" s="311"/>
      <c r="OM118" s="312"/>
      <c r="ON118" s="312"/>
      <c r="OO118" s="312"/>
      <c r="OP118" s="312"/>
      <c r="OQ118" s="312"/>
      <c r="OR118" s="312"/>
      <c r="OS118" s="312"/>
      <c r="OT118" s="312"/>
      <c r="OU118" s="312"/>
      <c r="OV118" s="312"/>
      <c r="OW118" s="312"/>
      <c r="OX118" s="312"/>
      <c r="OY118" s="312"/>
      <c r="OZ118" s="312"/>
      <c r="PA118" s="312"/>
      <c r="PB118" s="312"/>
      <c r="PC118" s="312"/>
      <c r="PD118" s="312"/>
      <c r="PE118" s="312"/>
      <c r="PF118" s="312"/>
      <c r="PG118" s="313"/>
      <c r="PH118" s="332"/>
      <c r="PI118" s="333"/>
      <c r="PJ118" s="333"/>
      <c r="PK118" s="333"/>
      <c r="PL118" s="333"/>
      <c r="PM118" s="333"/>
      <c r="PN118" s="333"/>
      <c r="PO118" s="333"/>
      <c r="PP118" s="333"/>
      <c r="PQ118" s="333"/>
      <c r="PR118" s="333"/>
      <c r="PS118" s="333"/>
      <c r="PT118" s="333"/>
      <c r="PU118" s="333"/>
      <c r="PV118" s="334"/>
      <c r="PW118" s="341"/>
      <c r="PX118" s="342"/>
      <c r="PY118" s="342"/>
      <c r="PZ118" s="342"/>
      <c r="QA118" s="342"/>
      <c r="QB118" s="342"/>
      <c r="QC118" s="343"/>
      <c r="QD118" s="351"/>
      <c r="QE118" s="349"/>
      <c r="QF118" s="349"/>
      <c r="QG118" s="349"/>
      <c r="QH118" s="349"/>
      <c r="QI118" s="349"/>
      <c r="QJ118" s="350"/>
      <c r="QK118" s="349"/>
      <c r="QL118" s="349"/>
      <c r="QM118" s="349"/>
      <c r="QN118" s="349"/>
      <c r="QO118" s="349"/>
      <c r="QP118" s="349"/>
      <c r="QQ118" s="350"/>
      <c r="QR118" s="351"/>
      <c r="QS118" s="349"/>
      <c r="QT118" s="349"/>
      <c r="QU118" s="349"/>
      <c r="QV118" s="349"/>
      <c r="QW118" s="349"/>
      <c r="QX118" s="350"/>
      <c r="QY118" s="363"/>
      <c r="QZ118" s="361"/>
      <c r="RA118" s="361"/>
      <c r="RB118" s="361"/>
      <c r="RC118" s="361"/>
      <c r="RD118" s="361"/>
      <c r="RE118" s="362"/>
      <c r="SG118" s="747"/>
    </row>
    <row r="119" spans="2:501" ht="6.95" customHeight="1" thickTop="1" thickBot="1" x14ac:dyDescent="0.2">
      <c r="B119" s="1136"/>
      <c r="C119" s="1137"/>
      <c r="D119" s="1137"/>
      <c r="E119" s="1137"/>
      <c r="F119" s="1137"/>
      <c r="G119" s="1137"/>
      <c r="H119" s="1137"/>
      <c r="I119" s="1137"/>
      <c r="J119" s="1137"/>
      <c r="K119" s="1137"/>
      <c r="L119" s="1137"/>
      <c r="M119" s="1137"/>
      <c r="N119" s="1137"/>
      <c r="O119" s="1137"/>
      <c r="P119" s="1137"/>
      <c r="Q119" s="1137"/>
      <c r="R119" s="1137"/>
      <c r="S119" s="1137"/>
      <c r="T119" s="1137"/>
      <c r="U119" s="1137"/>
      <c r="V119" s="1137"/>
      <c r="W119" s="1137"/>
      <c r="X119" s="1137"/>
      <c r="Y119" s="1137"/>
      <c r="Z119" s="1137"/>
      <c r="AA119" s="1137"/>
      <c r="AB119" s="1137"/>
      <c r="AC119" s="1137"/>
      <c r="AD119" s="1137"/>
      <c r="AE119" s="1137"/>
      <c r="AF119" s="1137"/>
      <c r="AG119" s="1153"/>
      <c r="AH119" s="1153"/>
      <c r="AI119" s="1153"/>
      <c r="AJ119" s="1153"/>
      <c r="AK119" s="1153"/>
      <c r="AL119" s="1153"/>
      <c r="AM119" s="1153"/>
      <c r="AN119" s="1153"/>
      <c r="AO119" s="1153"/>
      <c r="AP119" s="1153"/>
      <c r="AQ119" s="1153"/>
      <c r="AR119" s="1153"/>
      <c r="AS119" s="1153"/>
      <c r="AT119" s="1153"/>
      <c r="AU119" s="1153"/>
      <c r="AV119" s="1153"/>
      <c r="AW119" s="1153"/>
      <c r="AX119" s="1153"/>
      <c r="AY119" s="1153"/>
      <c r="AZ119" s="1153"/>
      <c r="BA119" s="1153"/>
      <c r="BB119" s="1153"/>
      <c r="BC119" s="364"/>
      <c r="BD119" s="365"/>
      <c r="BE119" s="365"/>
      <c r="BF119" s="365"/>
      <c r="BG119" s="365"/>
      <c r="BH119" s="365"/>
      <c r="BI119" s="365"/>
      <c r="BJ119" s="365"/>
      <c r="BK119" s="365"/>
      <c r="BL119" s="365"/>
      <c r="BM119" s="365"/>
      <c r="BN119" s="365"/>
      <c r="BO119" s="365"/>
      <c r="BP119" s="365"/>
      <c r="BQ119" s="365"/>
      <c r="BR119" s="365"/>
      <c r="BS119" s="365"/>
      <c r="BT119" s="365"/>
      <c r="BU119" s="365"/>
      <c r="BV119" s="365"/>
      <c r="BW119" s="365"/>
      <c r="BX119" s="365"/>
      <c r="BY119" s="364"/>
      <c r="BZ119" s="365"/>
      <c r="CA119" s="365"/>
      <c r="CB119" s="365"/>
      <c r="CC119" s="365"/>
      <c r="CD119" s="365"/>
      <c r="CE119" s="365"/>
      <c r="CF119" s="365"/>
      <c r="CG119" s="365"/>
      <c r="CH119" s="365"/>
      <c r="CI119" s="365"/>
      <c r="CJ119" s="365"/>
      <c r="CK119" s="365"/>
      <c r="CL119" s="365"/>
      <c r="CM119" s="365"/>
      <c r="CN119" s="365"/>
      <c r="CO119" s="365"/>
      <c r="CP119" s="365"/>
      <c r="CQ119" s="365"/>
      <c r="CR119" s="365"/>
      <c r="CS119" s="365"/>
      <c r="CT119" s="366"/>
      <c r="CU119" s="314"/>
      <c r="CV119" s="315"/>
      <c r="CW119" s="315"/>
      <c r="CX119" s="315"/>
      <c r="CY119" s="315"/>
      <c r="CZ119" s="315"/>
      <c r="DA119" s="315"/>
      <c r="DB119" s="315"/>
      <c r="DC119" s="315"/>
      <c r="DD119" s="315"/>
      <c r="DE119" s="315"/>
      <c r="DF119" s="315"/>
      <c r="DG119" s="315"/>
      <c r="DH119" s="315"/>
      <c r="DI119" s="315"/>
      <c r="DJ119" s="315"/>
      <c r="DK119" s="315"/>
      <c r="DL119" s="315"/>
      <c r="DM119" s="315"/>
      <c r="DN119" s="315"/>
      <c r="DO119" s="315"/>
      <c r="DP119" s="316"/>
      <c r="DQ119" s="335"/>
      <c r="DR119" s="336"/>
      <c r="DS119" s="336"/>
      <c r="DT119" s="336"/>
      <c r="DU119" s="336"/>
      <c r="DV119" s="336"/>
      <c r="DW119" s="336"/>
      <c r="DX119" s="336"/>
      <c r="DY119" s="336"/>
      <c r="DZ119" s="336"/>
      <c r="EA119" s="336"/>
      <c r="EB119" s="336"/>
      <c r="EC119" s="336"/>
      <c r="ED119" s="336"/>
      <c r="EE119" s="337"/>
      <c r="EF119" s="344"/>
      <c r="EG119" s="345"/>
      <c r="EH119" s="345"/>
      <c r="EI119" s="345"/>
      <c r="EJ119" s="345"/>
      <c r="EK119" s="345"/>
      <c r="EL119" s="346"/>
      <c r="EM119" s="352"/>
      <c r="EN119" s="353"/>
      <c r="EO119" s="353"/>
      <c r="EP119" s="353"/>
      <c r="EQ119" s="353"/>
      <c r="ER119" s="353"/>
      <c r="ES119" s="354"/>
      <c r="ET119" s="353"/>
      <c r="EU119" s="353"/>
      <c r="EV119" s="353"/>
      <c r="EW119" s="353"/>
      <c r="EX119" s="353"/>
      <c r="EY119" s="353"/>
      <c r="EZ119" s="354"/>
      <c r="FA119" s="352"/>
      <c r="FB119" s="353"/>
      <c r="FC119" s="353"/>
      <c r="FD119" s="353"/>
      <c r="FE119" s="353"/>
      <c r="FF119" s="353"/>
      <c r="FG119" s="354"/>
      <c r="FH119" s="364"/>
      <c r="FI119" s="365"/>
      <c r="FJ119" s="365"/>
      <c r="FK119" s="365"/>
      <c r="FL119" s="365"/>
      <c r="FM119" s="365"/>
      <c r="FN119" s="366"/>
      <c r="FO119" s="747"/>
      <c r="FP119" s="305"/>
      <c r="FQ119" s="306"/>
      <c r="FR119" s="306"/>
      <c r="FS119" s="306"/>
      <c r="FT119" s="306"/>
      <c r="FU119" s="306"/>
      <c r="FV119" s="306"/>
      <c r="FW119" s="306"/>
      <c r="FX119" s="306"/>
      <c r="FY119" s="307"/>
      <c r="FZ119" s="314"/>
      <c r="GA119" s="315"/>
      <c r="GB119" s="315"/>
      <c r="GC119" s="315"/>
      <c r="GD119" s="315"/>
      <c r="GE119" s="315"/>
      <c r="GF119" s="315"/>
      <c r="GG119" s="315"/>
      <c r="GH119" s="315"/>
      <c r="GI119" s="315"/>
      <c r="GJ119" s="315"/>
      <c r="GK119" s="315"/>
      <c r="GL119" s="315"/>
      <c r="GM119" s="315"/>
      <c r="GN119" s="315"/>
      <c r="GO119" s="315"/>
      <c r="GP119" s="315"/>
      <c r="GQ119" s="315"/>
      <c r="GR119" s="315"/>
      <c r="GS119" s="315"/>
      <c r="GT119" s="315"/>
      <c r="GU119" s="316"/>
      <c r="GV119" s="335"/>
      <c r="GW119" s="336"/>
      <c r="GX119" s="336"/>
      <c r="GY119" s="336"/>
      <c r="GZ119" s="336"/>
      <c r="HA119" s="336"/>
      <c r="HB119" s="336"/>
      <c r="HC119" s="336"/>
      <c r="HD119" s="336"/>
      <c r="HE119" s="336"/>
      <c r="HF119" s="336"/>
      <c r="HG119" s="336"/>
      <c r="HH119" s="336"/>
      <c r="HI119" s="336"/>
      <c r="HJ119" s="337"/>
      <c r="HK119" s="344"/>
      <c r="HL119" s="345"/>
      <c r="HM119" s="345"/>
      <c r="HN119" s="345"/>
      <c r="HO119" s="345"/>
      <c r="HP119" s="345"/>
      <c r="HQ119" s="346"/>
      <c r="HR119" s="352"/>
      <c r="HS119" s="353"/>
      <c r="HT119" s="353"/>
      <c r="HU119" s="353"/>
      <c r="HV119" s="353"/>
      <c r="HW119" s="353"/>
      <c r="HX119" s="354"/>
      <c r="HY119" s="353"/>
      <c r="HZ119" s="353"/>
      <c r="IA119" s="353"/>
      <c r="IB119" s="353"/>
      <c r="IC119" s="353"/>
      <c r="ID119" s="353"/>
      <c r="IE119" s="354"/>
      <c r="IF119" s="352"/>
      <c r="IG119" s="353"/>
      <c r="IH119" s="353"/>
      <c r="II119" s="353"/>
      <c r="IJ119" s="353"/>
      <c r="IK119" s="353"/>
      <c r="IL119" s="354"/>
      <c r="IM119" s="364"/>
      <c r="IN119" s="365"/>
      <c r="IO119" s="365"/>
      <c r="IP119" s="365"/>
      <c r="IQ119" s="365"/>
      <c r="IR119" s="365"/>
      <c r="IS119" s="366"/>
      <c r="JU119" s="747"/>
      <c r="JV119" s="305"/>
      <c r="JW119" s="306"/>
      <c r="JX119" s="306"/>
      <c r="JY119" s="306"/>
      <c r="JZ119" s="306"/>
      <c r="KA119" s="306"/>
      <c r="KB119" s="306"/>
      <c r="KC119" s="306"/>
      <c r="KD119" s="306"/>
      <c r="KE119" s="307"/>
      <c r="KF119" s="314"/>
      <c r="KG119" s="315"/>
      <c r="KH119" s="315"/>
      <c r="KI119" s="315"/>
      <c r="KJ119" s="315"/>
      <c r="KK119" s="315"/>
      <c r="KL119" s="315"/>
      <c r="KM119" s="315"/>
      <c r="KN119" s="315"/>
      <c r="KO119" s="315"/>
      <c r="KP119" s="315"/>
      <c r="KQ119" s="315"/>
      <c r="KR119" s="315"/>
      <c r="KS119" s="315"/>
      <c r="KT119" s="315"/>
      <c r="KU119" s="315"/>
      <c r="KV119" s="315"/>
      <c r="KW119" s="315"/>
      <c r="KX119" s="315"/>
      <c r="KY119" s="315"/>
      <c r="KZ119" s="315"/>
      <c r="LA119" s="316"/>
      <c r="LB119" s="335"/>
      <c r="LC119" s="336"/>
      <c r="LD119" s="336"/>
      <c r="LE119" s="336"/>
      <c r="LF119" s="336"/>
      <c r="LG119" s="336"/>
      <c r="LH119" s="336"/>
      <c r="LI119" s="336"/>
      <c r="LJ119" s="336"/>
      <c r="LK119" s="336"/>
      <c r="LL119" s="336"/>
      <c r="LM119" s="336"/>
      <c r="LN119" s="336"/>
      <c r="LO119" s="336"/>
      <c r="LP119" s="337"/>
      <c r="LQ119" s="344"/>
      <c r="LR119" s="345"/>
      <c r="LS119" s="345"/>
      <c r="LT119" s="345"/>
      <c r="LU119" s="345"/>
      <c r="LV119" s="345"/>
      <c r="LW119" s="346"/>
      <c r="LX119" s="352"/>
      <c r="LY119" s="353"/>
      <c r="LZ119" s="353"/>
      <c r="MA119" s="353"/>
      <c r="MB119" s="353"/>
      <c r="MC119" s="353"/>
      <c r="MD119" s="354"/>
      <c r="ME119" s="353"/>
      <c r="MF119" s="353"/>
      <c r="MG119" s="353"/>
      <c r="MH119" s="353"/>
      <c r="MI119" s="353"/>
      <c r="MJ119" s="353"/>
      <c r="MK119" s="354"/>
      <c r="ML119" s="352"/>
      <c r="MM119" s="353"/>
      <c r="MN119" s="353"/>
      <c r="MO119" s="353"/>
      <c r="MP119" s="353"/>
      <c r="MQ119" s="353"/>
      <c r="MR119" s="354"/>
      <c r="MS119" s="364"/>
      <c r="MT119" s="365"/>
      <c r="MU119" s="365"/>
      <c r="MV119" s="365"/>
      <c r="MW119" s="365"/>
      <c r="MX119" s="365"/>
      <c r="MY119" s="366"/>
      <c r="OA119" s="747"/>
      <c r="OB119" s="305"/>
      <c r="OC119" s="306"/>
      <c r="OD119" s="306"/>
      <c r="OE119" s="306"/>
      <c r="OF119" s="306"/>
      <c r="OG119" s="306"/>
      <c r="OH119" s="306"/>
      <c r="OI119" s="306"/>
      <c r="OJ119" s="306"/>
      <c r="OK119" s="307"/>
      <c r="OL119" s="314"/>
      <c r="OM119" s="315"/>
      <c r="ON119" s="315"/>
      <c r="OO119" s="315"/>
      <c r="OP119" s="315"/>
      <c r="OQ119" s="315"/>
      <c r="OR119" s="315"/>
      <c r="OS119" s="315"/>
      <c r="OT119" s="315"/>
      <c r="OU119" s="315"/>
      <c r="OV119" s="315"/>
      <c r="OW119" s="315"/>
      <c r="OX119" s="315"/>
      <c r="OY119" s="315"/>
      <c r="OZ119" s="315"/>
      <c r="PA119" s="315"/>
      <c r="PB119" s="315"/>
      <c r="PC119" s="315"/>
      <c r="PD119" s="315"/>
      <c r="PE119" s="315"/>
      <c r="PF119" s="315"/>
      <c r="PG119" s="316"/>
      <c r="PH119" s="335"/>
      <c r="PI119" s="336"/>
      <c r="PJ119" s="336"/>
      <c r="PK119" s="336"/>
      <c r="PL119" s="336"/>
      <c r="PM119" s="336"/>
      <c r="PN119" s="336"/>
      <c r="PO119" s="336"/>
      <c r="PP119" s="336"/>
      <c r="PQ119" s="336"/>
      <c r="PR119" s="336"/>
      <c r="PS119" s="336"/>
      <c r="PT119" s="336"/>
      <c r="PU119" s="336"/>
      <c r="PV119" s="337"/>
      <c r="PW119" s="344"/>
      <c r="PX119" s="345"/>
      <c r="PY119" s="345"/>
      <c r="PZ119" s="345"/>
      <c r="QA119" s="345"/>
      <c r="QB119" s="345"/>
      <c r="QC119" s="346"/>
      <c r="QD119" s="352"/>
      <c r="QE119" s="353"/>
      <c r="QF119" s="353"/>
      <c r="QG119" s="353"/>
      <c r="QH119" s="353"/>
      <c r="QI119" s="353"/>
      <c r="QJ119" s="354"/>
      <c r="QK119" s="353"/>
      <c r="QL119" s="353"/>
      <c r="QM119" s="353"/>
      <c r="QN119" s="353"/>
      <c r="QO119" s="353"/>
      <c r="QP119" s="353"/>
      <c r="QQ119" s="354"/>
      <c r="QR119" s="352"/>
      <c r="QS119" s="353"/>
      <c r="QT119" s="353"/>
      <c r="QU119" s="353"/>
      <c r="QV119" s="353"/>
      <c r="QW119" s="353"/>
      <c r="QX119" s="354"/>
      <c r="QY119" s="364"/>
      <c r="QZ119" s="365"/>
      <c r="RA119" s="365"/>
      <c r="RB119" s="365"/>
      <c r="RC119" s="365"/>
      <c r="RD119" s="365"/>
      <c r="RE119" s="366"/>
      <c r="SG119" s="747"/>
    </row>
    <row r="120" spans="2:501" ht="6.6" customHeight="1" thickTop="1" x14ac:dyDescent="0.15">
      <c r="B120" s="1117" t="s">
        <v>109</v>
      </c>
      <c r="C120" s="1118"/>
      <c r="D120" s="1119"/>
      <c r="E120" s="407" t="s">
        <v>9306</v>
      </c>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327"/>
      <c r="AF120" s="406"/>
      <c r="AG120" s="1113">
        <f>BC120</f>
        <v>0</v>
      </c>
      <c r="AH120" s="1114"/>
      <c r="AI120" s="1114"/>
      <c r="AJ120" s="1114"/>
      <c r="AK120" s="1114"/>
      <c r="AL120" s="1114"/>
      <c r="AM120" s="1114"/>
      <c r="AN120" s="1114"/>
      <c r="AO120" s="1114"/>
      <c r="AP120" s="1114"/>
      <c r="AQ120" s="1114"/>
      <c r="AR120" s="1114"/>
      <c r="AS120" s="1114"/>
      <c r="AT120" s="1114"/>
      <c r="AU120" s="1114"/>
      <c r="AV120" s="1114"/>
      <c r="AW120" s="1114"/>
      <c r="AX120" s="584" t="s">
        <v>43</v>
      </c>
      <c r="AY120" s="584"/>
      <c r="AZ120" s="584"/>
      <c r="BA120" s="584"/>
      <c r="BB120" s="585"/>
      <c r="BC120" s="376"/>
      <c r="BD120" s="377"/>
      <c r="BE120" s="377"/>
      <c r="BF120" s="377"/>
      <c r="BG120" s="377"/>
      <c r="BH120" s="377"/>
      <c r="BI120" s="377"/>
      <c r="BJ120" s="377"/>
      <c r="BK120" s="377"/>
      <c r="BL120" s="377"/>
      <c r="BM120" s="377"/>
      <c r="BN120" s="377"/>
      <c r="BO120" s="377"/>
      <c r="BP120" s="377"/>
      <c r="BQ120" s="377"/>
      <c r="BR120" s="377"/>
      <c r="BS120" s="377"/>
      <c r="BT120" s="382" t="s">
        <v>43</v>
      </c>
      <c r="BU120" s="382"/>
      <c r="BV120" s="382"/>
      <c r="BW120" s="382"/>
      <c r="BX120" s="383"/>
      <c r="BY120" s="1138" t="s">
        <v>0</v>
      </c>
      <c r="BZ120" s="1139"/>
      <c r="CA120" s="1139"/>
      <c r="CB120" s="1139"/>
      <c r="CC120" s="1139"/>
      <c r="CD120" s="1139"/>
      <c r="CE120" s="1139"/>
      <c r="CF120" s="1139"/>
      <c r="CG120" s="1139"/>
      <c r="CH120" s="1139"/>
      <c r="CI120" s="1139"/>
      <c r="CJ120" s="1139"/>
      <c r="CK120" s="1139"/>
      <c r="CL120" s="1139"/>
      <c r="CM120" s="1139"/>
      <c r="CN120" s="1139"/>
      <c r="CO120" s="1139"/>
      <c r="CP120" s="1139"/>
      <c r="CQ120" s="1139"/>
      <c r="CR120" s="1139"/>
      <c r="CS120" s="1139"/>
      <c r="CT120" s="1140"/>
      <c r="CU120" s="220" t="s">
        <v>37</v>
      </c>
      <c r="CV120" s="221"/>
      <c r="CW120" s="221"/>
      <c r="CX120" s="221"/>
      <c r="CY120" s="221"/>
      <c r="CZ120" s="221"/>
      <c r="DA120" s="224"/>
      <c r="DB120" s="224"/>
      <c r="DC120" s="224"/>
      <c r="DD120" s="224"/>
      <c r="DE120" s="224"/>
      <c r="DF120" s="224"/>
      <c r="DG120" s="224"/>
      <c r="DH120" s="224"/>
      <c r="DI120" s="224"/>
      <c r="DJ120" s="224"/>
      <c r="DK120" s="224"/>
      <c r="DL120" s="226" t="s">
        <v>124</v>
      </c>
      <c r="DM120" s="226"/>
      <c r="DN120" s="226"/>
      <c r="DO120" s="226"/>
      <c r="DP120" s="227"/>
      <c r="DQ120" s="230"/>
      <c r="DR120" s="231"/>
      <c r="DS120" s="231"/>
      <c r="DT120" s="231"/>
      <c r="DU120" s="231"/>
      <c r="DV120" s="231"/>
      <c r="DW120" s="231"/>
      <c r="DX120" s="231"/>
      <c r="DY120" s="231"/>
      <c r="DZ120" s="231"/>
      <c r="EA120" s="231"/>
      <c r="EB120" s="231"/>
      <c r="EC120" s="231"/>
      <c r="ED120" s="231"/>
      <c r="EE120" s="232"/>
      <c r="EF120" s="247"/>
      <c r="EG120" s="248"/>
      <c r="EH120" s="248"/>
      <c r="EI120" s="248"/>
      <c r="EJ120" s="248"/>
      <c r="EK120" s="248"/>
      <c r="EL120" s="249"/>
      <c r="EM120" s="247"/>
      <c r="EN120" s="282"/>
      <c r="EO120" s="282"/>
      <c r="EP120" s="282"/>
      <c r="EQ120" s="282"/>
      <c r="ER120" s="282"/>
      <c r="ES120" s="283"/>
      <c r="ET120" s="247"/>
      <c r="EU120" s="282"/>
      <c r="EV120" s="282"/>
      <c r="EW120" s="282"/>
      <c r="EX120" s="282"/>
      <c r="EY120" s="282"/>
      <c r="EZ120" s="283"/>
      <c r="FA120" s="247"/>
      <c r="FB120" s="248"/>
      <c r="FC120" s="248"/>
      <c r="FD120" s="248"/>
      <c r="FE120" s="248"/>
      <c r="FF120" s="248"/>
      <c r="FG120" s="249"/>
      <c r="FH120" s="247"/>
      <c r="FI120" s="248"/>
      <c r="FJ120" s="248"/>
      <c r="FK120" s="248"/>
      <c r="FL120" s="248"/>
      <c r="FM120" s="248"/>
      <c r="FN120" s="249"/>
      <c r="FO120" s="747"/>
      <c r="FP120" s="211" t="s">
        <v>9311</v>
      </c>
      <c r="FQ120" s="212"/>
      <c r="FR120" s="212"/>
      <c r="FS120" s="212"/>
      <c r="FT120" s="212"/>
      <c r="FU120" s="212"/>
      <c r="FV120" s="212"/>
      <c r="FW120" s="212"/>
      <c r="FX120" s="212"/>
      <c r="FY120" s="213"/>
      <c r="FZ120" s="220" t="s">
        <v>79</v>
      </c>
      <c r="GA120" s="221"/>
      <c r="GB120" s="221"/>
      <c r="GC120" s="221"/>
      <c r="GD120" s="221"/>
      <c r="GE120" s="221"/>
      <c r="GF120" s="224"/>
      <c r="GG120" s="224"/>
      <c r="GH120" s="224"/>
      <c r="GI120" s="224"/>
      <c r="GJ120" s="224"/>
      <c r="GK120" s="224"/>
      <c r="GL120" s="224"/>
      <c r="GM120" s="224"/>
      <c r="GN120" s="224"/>
      <c r="GO120" s="224"/>
      <c r="GP120" s="224"/>
      <c r="GQ120" s="226" t="s">
        <v>124</v>
      </c>
      <c r="GR120" s="226"/>
      <c r="GS120" s="226"/>
      <c r="GT120" s="226"/>
      <c r="GU120" s="227"/>
      <c r="GV120" s="230"/>
      <c r="GW120" s="231"/>
      <c r="GX120" s="231"/>
      <c r="GY120" s="231"/>
      <c r="GZ120" s="231"/>
      <c r="HA120" s="231"/>
      <c r="HB120" s="231"/>
      <c r="HC120" s="231"/>
      <c r="HD120" s="231"/>
      <c r="HE120" s="231"/>
      <c r="HF120" s="231"/>
      <c r="HG120" s="231"/>
      <c r="HH120" s="231"/>
      <c r="HI120" s="231"/>
      <c r="HJ120" s="232"/>
      <c r="HK120" s="247"/>
      <c r="HL120" s="248"/>
      <c r="HM120" s="248"/>
      <c r="HN120" s="248"/>
      <c r="HO120" s="248"/>
      <c r="HP120" s="248"/>
      <c r="HQ120" s="249"/>
      <c r="HR120" s="247"/>
      <c r="HS120" s="282"/>
      <c r="HT120" s="282"/>
      <c r="HU120" s="282"/>
      <c r="HV120" s="282"/>
      <c r="HW120" s="282"/>
      <c r="HX120" s="283"/>
      <c r="HY120" s="247"/>
      <c r="HZ120" s="282"/>
      <c r="IA120" s="282"/>
      <c r="IB120" s="282"/>
      <c r="IC120" s="282"/>
      <c r="ID120" s="282"/>
      <c r="IE120" s="283"/>
      <c r="IF120" s="247"/>
      <c r="IG120" s="248"/>
      <c r="IH120" s="248"/>
      <c r="II120" s="248"/>
      <c r="IJ120" s="248"/>
      <c r="IK120" s="248"/>
      <c r="IL120" s="249"/>
      <c r="IM120" s="247"/>
      <c r="IN120" s="248"/>
      <c r="IO120" s="248"/>
      <c r="IP120" s="248"/>
      <c r="IQ120" s="248"/>
      <c r="IR120" s="248"/>
      <c r="IS120" s="249"/>
      <c r="JU120" s="747"/>
      <c r="JV120" s="211" t="s">
        <v>9311</v>
      </c>
      <c r="JW120" s="212"/>
      <c r="JX120" s="212"/>
      <c r="JY120" s="212"/>
      <c r="JZ120" s="212"/>
      <c r="KA120" s="212"/>
      <c r="KB120" s="212"/>
      <c r="KC120" s="212"/>
      <c r="KD120" s="212"/>
      <c r="KE120" s="213"/>
      <c r="KF120" s="220" t="s">
        <v>126</v>
      </c>
      <c r="KG120" s="221"/>
      <c r="KH120" s="221"/>
      <c r="KI120" s="221"/>
      <c r="KJ120" s="221"/>
      <c r="KK120" s="221"/>
      <c r="KL120" s="224"/>
      <c r="KM120" s="224"/>
      <c r="KN120" s="224"/>
      <c r="KO120" s="224"/>
      <c r="KP120" s="224"/>
      <c r="KQ120" s="224"/>
      <c r="KR120" s="224"/>
      <c r="KS120" s="224"/>
      <c r="KT120" s="224"/>
      <c r="KU120" s="224"/>
      <c r="KV120" s="224"/>
      <c r="KW120" s="226" t="s">
        <v>124</v>
      </c>
      <c r="KX120" s="226"/>
      <c r="KY120" s="226"/>
      <c r="KZ120" s="226"/>
      <c r="LA120" s="227"/>
      <c r="LB120" s="230"/>
      <c r="LC120" s="231"/>
      <c r="LD120" s="231"/>
      <c r="LE120" s="231"/>
      <c r="LF120" s="231"/>
      <c r="LG120" s="231"/>
      <c r="LH120" s="231"/>
      <c r="LI120" s="231"/>
      <c r="LJ120" s="231"/>
      <c r="LK120" s="231"/>
      <c r="LL120" s="231"/>
      <c r="LM120" s="231"/>
      <c r="LN120" s="231"/>
      <c r="LO120" s="231"/>
      <c r="LP120" s="232"/>
      <c r="LQ120" s="247"/>
      <c r="LR120" s="248"/>
      <c r="LS120" s="248"/>
      <c r="LT120" s="248"/>
      <c r="LU120" s="248"/>
      <c r="LV120" s="248"/>
      <c r="LW120" s="249"/>
      <c r="LX120" s="247"/>
      <c r="LY120" s="282"/>
      <c r="LZ120" s="282"/>
      <c r="MA120" s="282"/>
      <c r="MB120" s="282"/>
      <c r="MC120" s="282"/>
      <c r="MD120" s="283"/>
      <c r="ME120" s="247"/>
      <c r="MF120" s="282"/>
      <c r="MG120" s="282"/>
      <c r="MH120" s="282"/>
      <c r="MI120" s="282"/>
      <c r="MJ120" s="282"/>
      <c r="MK120" s="283"/>
      <c r="ML120" s="247"/>
      <c r="MM120" s="248"/>
      <c r="MN120" s="248"/>
      <c r="MO120" s="248"/>
      <c r="MP120" s="248"/>
      <c r="MQ120" s="248"/>
      <c r="MR120" s="249"/>
      <c r="MS120" s="247"/>
      <c r="MT120" s="248"/>
      <c r="MU120" s="248"/>
      <c r="MV120" s="248"/>
      <c r="MW120" s="248"/>
      <c r="MX120" s="248"/>
      <c r="MY120" s="249"/>
      <c r="OA120" s="747"/>
      <c r="OB120" s="211" t="s">
        <v>9311</v>
      </c>
      <c r="OC120" s="212"/>
      <c r="OD120" s="212"/>
      <c r="OE120" s="212"/>
      <c r="OF120" s="212"/>
      <c r="OG120" s="212"/>
      <c r="OH120" s="212"/>
      <c r="OI120" s="212"/>
      <c r="OJ120" s="212"/>
      <c r="OK120" s="213"/>
      <c r="OL120" s="220" t="s">
        <v>131</v>
      </c>
      <c r="OM120" s="221"/>
      <c r="ON120" s="221"/>
      <c r="OO120" s="221"/>
      <c r="OP120" s="221"/>
      <c r="OQ120" s="221"/>
      <c r="OR120" s="224"/>
      <c r="OS120" s="224"/>
      <c r="OT120" s="224"/>
      <c r="OU120" s="224"/>
      <c r="OV120" s="224"/>
      <c r="OW120" s="224"/>
      <c r="OX120" s="224"/>
      <c r="OY120" s="224"/>
      <c r="OZ120" s="224"/>
      <c r="PA120" s="224"/>
      <c r="PB120" s="224"/>
      <c r="PC120" s="226" t="s">
        <v>124</v>
      </c>
      <c r="PD120" s="226"/>
      <c r="PE120" s="226"/>
      <c r="PF120" s="226"/>
      <c r="PG120" s="227"/>
      <c r="PH120" s="230"/>
      <c r="PI120" s="231"/>
      <c r="PJ120" s="231"/>
      <c r="PK120" s="231"/>
      <c r="PL120" s="231"/>
      <c r="PM120" s="231"/>
      <c r="PN120" s="231"/>
      <c r="PO120" s="231"/>
      <c r="PP120" s="231"/>
      <c r="PQ120" s="231"/>
      <c r="PR120" s="231"/>
      <c r="PS120" s="231"/>
      <c r="PT120" s="231"/>
      <c r="PU120" s="231"/>
      <c r="PV120" s="232"/>
      <c r="PW120" s="247"/>
      <c r="PX120" s="248"/>
      <c r="PY120" s="248"/>
      <c r="PZ120" s="248"/>
      <c r="QA120" s="248"/>
      <c r="QB120" s="248"/>
      <c r="QC120" s="249"/>
      <c r="QD120" s="247"/>
      <c r="QE120" s="282"/>
      <c r="QF120" s="282"/>
      <c r="QG120" s="282"/>
      <c r="QH120" s="282"/>
      <c r="QI120" s="282"/>
      <c r="QJ120" s="283"/>
      <c r="QK120" s="247"/>
      <c r="QL120" s="282"/>
      <c r="QM120" s="282"/>
      <c r="QN120" s="282"/>
      <c r="QO120" s="282"/>
      <c r="QP120" s="282"/>
      <c r="QQ120" s="283"/>
      <c r="QR120" s="247"/>
      <c r="QS120" s="248"/>
      <c r="QT120" s="248"/>
      <c r="QU120" s="248"/>
      <c r="QV120" s="248"/>
      <c r="QW120" s="248"/>
      <c r="QX120" s="249"/>
      <c r="QY120" s="247"/>
      <c r="QZ120" s="248"/>
      <c r="RA120" s="248"/>
      <c r="RB120" s="248"/>
      <c r="RC120" s="248"/>
      <c r="RD120" s="248"/>
      <c r="RE120" s="249"/>
      <c r="SG120" s="747"/>
    </row>
    <row r="121" spans="2:501" ht="6.6" customHeight="1" x14ac:dyDescent="0.15">
      <c r="B121" s="1117"/>
      <c r="C121" s="1118"/>
      <c r="D121" s="1119"/>
      <c r="E121" s="40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327"/>
      <c r="AF121" s="406"/>
      <c r="AG121" s="1113"/>
      <c r="AH121" s="1114"/>
      <c r="AI121" s="1114"/>
      <c r="AJ121" s="1114"/>
      <c r="AK121" s="1114"/>
      <c r="AL121" s="1114"/>
      <c r="AM121" s="1114"/>
      <c r="AN121" s="1114"/>
      <c r="AO121" s="1114"/>
      <c r="AP121" s="1114"/>
      <c r="AQ121" s="1114"/>
      <c r="AR121" s="1114"/>
      <c r="AS121" s="1114"/>
      <c r="AT121" s="1114"/>
      <c r="AU121" s="1114"/>
      <c r="AV121" s="1114"/>
      <c r="AW121" s="1114"/>
      <c r="AX121" s="384"/>
      <c r="AY121" s="384"/>
      <c r="AZ121" s="384"/>
      <c r="BA121" s="384"/>
      <c r="BB121" s="385"/>
      <c r="BC121" s="378"/>
      <c r="BD121" s="379"/>
      <c r="BE121" s="379"/>
      <c r="BF121" s="379"/>
      <c r="BG121" s="379"/>
      <c r="BH121" s="379"/>
      <c r="BI121" s="379"/>
      <c r="BJ121" s="379"/>
      <c r="BK121" s="379"/>
      <c r="BL121" s="379"/>
      <c r="BM121" s="379"/>
      <c r="BN121" s="379"/>
      <c r="BO121" s="379"/>
      <c r="BP121" s="379"/>
      <c r="BQ121" s="379"/>
      <c r="BR121" s="379"/>
      <c r="BS121" s="379"/>
      <c r="BT121" s="384"/>
      <c r="BU121" s="384"/>
      <c r="BV121" s="384"/>
      <c r="BW121" s="384"/>
      <c r="BX121" s="385"/>
      <c r="BY121" s="370"/>
      <c r="BZ121" s="371"/>
      <c r="CA121" s="371"/>
      <c r="CB121" s="371"/>
      <c r="CC121" s="371"/>
      <c r="CD121" s="371"/>
      <c r="CE121" s="371"/>
      <c r="CF121" s="371"/>
      <c r="CG121" s="371"/>
      <c r="CH121" s="371"/>
      <c r="CI121" s="371"/>
      <c r="CJ121" s="371"/>
      <c r="CK121" s="371"/>
      <c r="CL121" s="371"/>
      <c r="CM121" s="371"/>
      <c r="CN121" s="371"/>
      <c r="CO121" s="371"/>
      <c r="CP121" s="371"/>
      <c r="CQ121" s="371"/>
      <c r="CR121" s="371"/>
      <c r="CS121" s="371"/>
      <c r="CT121" s="372"/>
      <c r="CU121" s="222"/>
      <c r="CV121" s="223"/>
      <c r="CW121" s="223"/>
      <c r="CX121" s="223"/>
      <c r="CY121" s="223"/>
      <c r="CZ121" s="223"/>
      <c r="DA121" s="225"/>
      <c r="DB121" s="225"/>
      <c r="DC121" s="225"/>
      <c r="DD121" s="225"/>
      <c r="DE121" s="225"/>
      <c r="DF121" s="225"/>
      <c r="DG121" s="225"/>
      <c r="DH121" s="225"/>
      <c r="DI121" s="225"/>
      <c r="DJ121" s="225"/>
      <c r="DK121" s="225"/>
      <c r="DL121" s="228"/>
      <c r="DM121" s="228"/>
      <c r="DN121" s="228"/>
      <c r="DO121" s="228"/>
      <c r="DP121" s="229"/>
      <c r="DQ121" s="233"/>
      <c r="DR121" s="234"/>
      <c r="DS121" s="234"/>
      <c r="DT121" s="234"/>
      <c r="DU121" s="234"/>
      <c r="DV121" s="234"/>
      <c r="DW121" s="234"/>
      <c r="DX121" s="234"/>
      <c r="DY121" s="234"/>
      <c r="DZ121" s="234"/>
      <c r="EA121" s="234"/>
      <c r="EB121" s="234"/>
      <c r="EC121" s="234"/>
      <c r="ED121" s="234"/>
      <c r="EE121" s="235"/>
      <c r="EF121" s="250"/>
      <c r="EG121" s="251"/>
      <c r="EH121" s="251"/>
      <c r="EI121" s="251"/>
      <c r="EJ121" s="251"/>
      <c r="EK121" s="251"/>
      <c r="EL121" s="252"/>
      <c r="EM121" s="250"/>
      <c r="EN121" s="254"/>
      <c r="EO121" s="254"/>
      <c r="EP121" s="254"/>
      <c r="EQ121" s="254"/>
      <c r="ER121" s="254"/>
      <c r="ES121" s="255"/>
      <c r="ET121" s="250"/>
      <c r="EU121" s="254"/>
      <c r="EV121" s="254"/>
      <c r="EW121" s="254"/>
      <c r="EX121" s="254"/>
      <c r="EY121" s="254"/>
      <c r="EZ121" s="255"/>
      <c r="FA121" s="250"/>
      <c r="FB121" s="251"/>
      <c r="FC121" s="251"/>
      <c r="FD121" s="251"/>
      <c r="FE121" s="251"/>
      <c r="FF121" s="251"/>
      <c r="FG121" s="252"/>
      <c r="FH121" s="250"/>
      <c r="FI121" s="251"/>
      <c r="FJ121" s="251"/>
      <c r="FK121" s="251"/>
      <c r="FL121" s="251"/>
      <c r="FM121" s="251"/>
      <c r="FN121" s="252"/>
      <c r="FO121" s="747"/>
      <c r="FP121" s="214"/>
      <c r="FQ121" s="215"/>
      <c r="FR121" s="215"/>
      <c r="FS121" s="215"/>
      <c r="FT121" s="215"/>
      <c r="FU121" s="215"/>
      <c r="FV121" s="215"/>
      <c r="FW121" s="215"/>
      <c r="FX121" s="215"/>
      <c r="FY121" s="216"/>
      <c r="FZ121" s="222"/>
      <c r="GA121" s="223"/>
      <c r="GB121" s="223"/>
      <c r="GC121" s="223"/>
      <c r="GD121" s="223"/>
      <c r="GE121" s="223"/>
      <c r="GF121" s="225"/>
      <c r="GG121" s="225"/>
      <c r="GH121" s="225"/>
      <c r="GI121" s="225"/>
      <c r="GJ121" s="225"/>
      <c r="GK121" s="225"/>
      <c r="GL121" s="225"/>
      <c r="GM121" s="225"/>
      <c r="GN121" s="225"/>
      <c r="GO121" s="225"/>
      <c r="GP121" s="225"/>
      <c r="GQ121" s="228"/>
      <c r="GR121" s="228"/>
      <c r="GS121" s="228"/>
      <c r="GT121" s="228"/>
      <c r="GU121" s="229"/>
      <c r="GV121" s="233"/>
      <c r="GW121" s="234"/>
      <c r="GX121" s="234"/>
      <c r="GY121" s="234"/>
      <c r="GZ121" s="234"/>
      <c r="HA121" s="234"/>
      <c r="HB121" s="234"/>
      <c r="HC121" s="234"/>
      <c r="HD121" s="234"/>
      <c r="HE121" s="234"/>
      <c r="HF121" s="234"/>
      <c r="HG121" s="234"/>
      <c r="HH121" s="234"/>
      <c r="HI121" s="234"/>
      <c r="HJ121" s="235"/>
      <c r="HK121" s="250"/>
      <c r="HL121" s="251"/>
      <c r="HM121" s="251"/>
      <c r="HN121" s="251"/>
      <c r="HO121" s="251"/>
      <c r="HP121" s="251"/>
      <c r="HQ121" s="252"/>
      <c r="HR121" s="250"/>
      <c r="HS121" s="254"/>
      <c r="HT121" s="254"/>
      <c r="HU121" s="254"/>
      <c r="HV121" s="254"/>
      <c r="HW121" s="254"/>
      <c r="HX121" s="255"/>
      <c r="HY121" s="250"/>
      <c r="HZ121" s="254"/>
      <c r="IA121" s="254"/>
      <c r="IB121" s="254"/>
      <c r="IC121" s="254"/>
      <c r="ID121" s="254"/>
      <c r="IE121" s="255"/>
      <c r="IF121" s="250"/>
      <c r="IG121" s="251"/>
      <c r="IH121" s="251"/>
      <c r="II121" s="251"/>
      <c r="IJ121" s="251"/>
      <c r="IK121" s="251"/>
      <c r="IL121" s="252"/>
      <c r="IM121" s="250"/>
      <c r="IN121" s="251"/>
      <c r="IO121" s="251"/>
      <c r="IP121" s="251"/>
      <c r="IQ121" s="251"/>
      <c r="IR121" s="251"/>
      <c r="IS121" s="252"/>
      <c r="JU121" s="747"/>
      <c r="JV121" s="214"/>
      <c r="JW121" s="215"/>
      <c r="JX121" s="215"/>
      <c r="JY121" s="215"/>
      <c r="JZ121" s="215"/>
      <c r="KA121" s="215"/>
      <c r="KB121" s="215"/>
      <c r="KC121" s="215"/>
      <c r="KD121" s="215"/>
      <c r="KE121" s="216"/>
      <c r="KF121" s="222"/>
      <c r="KG121" s="223"/>
      <c r="KH121" s="223"/>
      <c r="KI121" s="223"/>
      <c r="KJ121" s="223"/>
      <c r="KK121" s="223"/>
      <c r="KL121" s="225"/>
      <c r="KM121" s="225"/>
      <c r="KN121" s="225"/>
      <c r="KO121" s="225"/>
      <c r="KP121" s="225"/>
      <c r="KQ121" s="225"/>
      <c r="KR121" s="225"/>
      <c r="KS121" s="225"/>
      <c r="KT121" s="225"/>
      <c r="KU121" s="225"/>
      <c r="KV121" s="225"/>
      <c r="KW121" s="228"/>
      <c r="KX121" s="228"/>
      <c r="KY121" s="228"/>
      <c r="KZ121" s="228"/>
      <c r="LA121" s="229"/>
      <c r="LB121" s="233"/>
      <c r="LC121" s="234"/>
      <c r="LD121" s="234"/>
      <c r="LE121" s="234"/>
      <c r="LF121" s="234"/>
      <c r="LG121" s="234"/>
      <c r="LH121" s="234"/>
      <c r="LI121" s="234"/>
      <c r="LJ121" s="234"/>
      <c r="LK121" s="234"/>
      <c r="LL121" s="234"/>
      <c r="LM121" s="234"/>
      <c r="LN121" s="234"/>
      <c r="LO121" s="234"/>
      <c r="LP121" s="235"/>
      <c r="LQ121" s="250"/>
      <c r="LR121" s="251"/>
      <c r="LS121" s="251"/>
      <c r="LT121" s="251"/>
      <c r="LU121" s="251"/>
      <c r="LV121" s="251"/>
      <c r="LW121" s="252"/>
      <c r="LX121" s="250"/>
      <c r="LY121" s="254"/>
      <c r="LZ121" s="254"/>
      <c r="MA121" s="254"/>
      <c r="MB121" s="254"/>
      <c r="MC121" s="254"/>
      <c r="MD121" s="255"/>
      <c r="ME121" s="250"/>
      <c r="MF121" s="254"/>
      <c r="MG121" s="254"/>
      <c r="MH121" s="254"/>
      <c r="MI121" s="254"/>
      <c r="MJ121" s="254"/>
      <c r="MK121" s="255"/>
      <c r="ML121" s="250"/>
      <c r="MM121" s="251"/>
      <c r="MN121" s="251"/>
      <c r="MO121" s="251"/>
      <c r="MP121" s="251"/>
      <c r="MQ121" s="251"/>
      <c r="MR121" s="252"/>
      <c r="MS121" s="250"/>
      <c r="MT121" s="251"/>
      <c r="MU121" s="251"/>
      <c r="MV121" s="251"/>
      <c r="MW121" s="251"/>
      <c r="MX121" s="251"/>
      <c r="MY121" s="252"/>
      <c r="OA121" s="747"/>
      <c r="OB121" s="214"/>
      <c r="OC121" s="215"/>
      <c r="OD121" s="215"/>
      <c r="OE121" s="215"/>
      <c r="OF121" s="215"/>
      <c r="OG121" s="215"/>
      <c r="OH121" s="215"/>
      <c r="OI121" s="215"/>
      <c r="OJ121" s="215"/>
      <c r="OK121" s="216"/>
      <c r="OL121" s="222"/>
      <c r="OM121" s="223"/>
      <c r="ON121" s="223"/>
      <c r="OO121" s="223"/>
      <c r="OP121" s="223"/>
      <c r="OQ121" s="223"/>
      <c r="OR121" s="225"/>
      <c r="OS121" s="225"/>
      <c r="OT121" s="225"/>
      <c r="OU121" s="225"/>
      <c r="OV121" s="225"/>
      <c r="OW121" s="225"/>
      <c r="OX121" s="225"/>
      <c r="OY121" s="225"/>
      <c r="OZ121" s="225"/>
      <c r="PA121" s="225"/>
      <c r="PB121" s="225"/>
      <c r="PC121" s="228"/>
      <c r="PD121" s="228"/>
      <c r="PE121" s="228"/>
      <c r="PF121" s="228"/>
      <c r="PG121" s="229"/>
      <c r="PH121" s="233"/>
      <c r="PI121" s="234"/>
      <c r="PJ121" s="234"/>
      <c r="PK121" s="234"/>
      <c r="PL121" s="234"/>
      <c r="PM121" s="234"/>
      <c r="PN121" s="234"/>
      <c r="PO121" s="234"/>
      <c r="PP121" s="234"/>
      <c r="PQ121" s="234"/>
      <c r="PR121" s="234"/>
      <c r="PS121" s="234"/>
      <c r="PT121" s="234"/>
      <c r="PU121" s="234"/>
      <c r="PV121" s="235"/>
      <c r="PW121" s="250"/>
      <c r="PX121" s="251"/>
      <c r="PY121" s="251"/>
      <c r="PZ121" s="251"/>
      <c r="QA121" s="251"/>
      <c r="QB121" s="251"/>
      <c r="QC121" s="252"/>
      <c r="QD121" s="250"/>
      <c r="QE121" s="254"/>
      <c r="QF121" s="254"/>
      <c r="QG121" s="254"/>
      <c r="QH121" s="254"/>
      <c r="QI121" s="254"/>
      <c r="QJ121" s="255"/>
      <c r="QK121" s="250"/>
      <c r="QL121" s="254"/>
      <c r="QM121" s="254"/>
      <c r="QN121" s="254"/>
      <c r="QO121" s="254"/>
      <c r="QP121" s="254"/>
      <c r="QQ121" s="255"/>
      <c r="QR121" s="250"/>
      <c r="QS121" s="251"/>
      <c r="QT121" s="251"/>
      <c r="QU121" s="251"/>
      <c r="QV121" s="251"/>
      <c r="QW121" s="251"/>
      <c r="QX121" s="252"/>
      <c r="QY121" s="250"/>
      <c r="QZ121" s="251"/>
      <c r="RA121" s="251"/>
      <c r="RB121" s="251"/>
      <c r="RC121" s="251"/>
      <c r="RD121" s="251"/>
      <c r="RE121" s="252"/>
      <c r="SG121" s="747"/>
    </row>
    <row r="122" spans="2:501" ht="6.6" customHeight="1" x14ac:dyDescent="0.15">
      <c r="B122" s="1117"/>
      <c r="C122" s="1118"/>
      <c r="D122" s="1119"/>
      <c r="E122" s="40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c r="AE122" s="327"/>
      <c r="AF122" s="406"/>
      <c r="AG122" s="1113"/>
      <c r="AH122" s="1114"/>
      <c r="AI122" s="1114"/>
      <c r="AJ122" s="1114"/>
      <c r="AK122" s="1114"/>
      <c r="AL122" s="1114"/>
      <c r="AM122" s="1114"/>
      <c r="AN122" s="1114"/>
      <c r="AO122" s="1114"/>
      <c r="AP122" s="1114"/>
      <c r="AQ122" s="1114"/>
      <c r="AR122" s="1114"/>
      <c r="AS122" s="1114"/>
      <c r="AT122" s="1114"/>
      <c r="AU122" s="1114"/>
      <c r="AV122" s="1114"/>
      <c r="AW122" s="1114"/>
      <c r="AX122" s="384"/>
      <c r="AY122" s="384"/>
      <c r="AZ122" s="384"/>
      <c r="BA122" s="384"/>
      <c r="BB122" s="385"/>
      <c r="BC122" s="378"/>
      <c r="BD122" s="379"/>
      <c r="BE122" s="379"/>
      <c r="BF122" s="379"/>
      <c r="BG122" s="379"/>
      <c r="BH122" s="379"/>
      <c r="BI122" s="379"/>
      <c r="BJ122" s="379"/>
      <c r="BK122" s="379"/>
      <c r="BL122" s="379"/>
      <c r="BM122" s="379"/>
      <c r="BN122" s="379"/>
      <c r="BO122" s="379"/>
      <c r="BP122" s="379"/>
      <c r="BQ122" s="379"/>
      <c r="BR122" s="379"/>
      <c r="BS122" s="379"/>
      <c r="BT122" s="384"/>
      <c r="BU122" s="384"/>
      <c r="BV122" s="384"/>
      <c r="BW122" s="384"/>
      <c r="BX122" s="385"/>
      <c r="BY122" s="370"/>
      <c r="BZ122" s="371"/>
      <c r="CA122" s="371"/>
      <c r="CB122" s="371"/>
      <c r="CC122" s="371"/>
      <c r="CD122" s="371"/>
      <c r="CE122" s="371"/>
      <c r="CF122" s="371"/>
      <c r="CG122" s="371"/>
      <c r="CH122" s="371"/>
      <c r="CI122" s="371"/>
      <c r="CJ122" s="371"/>
      <c r="CK122" s="371"/>
      <c r="CL122" s="371"/>
      <c r="CM122" s="371"/>
      <c r="CN122" s="371"/>
      <c r="CO122" s="371"/>
      <c r="CP122" s="371"/>
      <c r="CQ122" s="371"/>
      <c r="CR122" s="371"/>
      <c r="CS122" s="371"/>
      <c r="CT122" s="372"/>
      <c r="CU122" s="259" t="s">
        <v>38</v>
      </c>
      <c r="CV122" s="260"/>
      <c r="CW122" s="260"/>
      <c r="CX122" s="260"/>
      <c r="CY122" s="260"/>
      <c r="CZ122" s="260"/>
      <c r="DA122" s="261"/>
      <c r="DB122" s="261"/>
      <c r="DC122" s="261"/>
      <c r="DD122" s="261"/>
      <c r="DE122" s="261"/>
      <c r="DF122" s="261"/>
      <c r="DG122" s="261"/>
      <c r="DH122" s="261"/>
      <c r="DI122" s="261"/>
      <c r="DJ122" s="261"/>
      <c r="DK122" s="261"/>
      <c r="DL122" s="263" t="s">
        <v>124</v>
      </c>
      <c r="DM122" s="263"/>
      <c r="DN122" s="263"/>
      <c r="DO122" s="263"/>
      <c r="DP122" s="264"/>
      <c r="DQ122" s="265"/>
      <c r="DR122" s="266"/>
      <c r="DS122" s="266"/>
      <c r="DT122" s="266"/>
      <c r="DU122" s="266"/>
      <c r="DV122" s="266"/>
      <c r="DW122" s="266"/>
      <c r="DX122" s="266"/>
      <c r="DY122" s="266"/>
      <c r="DZ122" s="266"/>
      <c r="EA122" s="266"/>
      <c r="EB122" s="266"/>
      <c r="EC122" s="266"/>
      <c r="ED122" s="266"/>
      <c r="EE122" s="267"/>
      <c r="EF122" s="250"/>
      <c r="EG122" s="251"/>
      <c r="EH122" s="251"/>
      <c r="EI122" s="251"/>
      <c r="EJ122" s="251"/>
      <c r="EK122" s="251"/>
      <c r="EL122" s="252"/>
      <c r="EM122" s="250"/>
      <c r="EN122" s="254"/>
      <c r="EO122" s="254"/>
      <c r="EP122" s="254"/>
      <c r="EQ122" s="254"/>
      <c r="ER122" s="254"/>
      <c r="ES122" s="255"/>
      <c r="ET122" s="250"/>
      <c r="EU122" s="254"/>
      <c r="EV122" s="254"/>
      <c r="EW122" s="254"/>
      <c r="EX122" s="254"/>
      <c r="EY122" s="254"/>
      <c r="EZ122" s="255"/>
      <c r="FA122" s="250"/>
      <c r="FB122" s="251"/>
      <c r="FC122" s="251"/>
      <c r="FD122" s="251"/>
      <c r="FE122" s="251"/>
      <c r="FF122" s="251"/>
      <c r="FG122" s="252"/>
      <c r="FH122" s="250"/>
      <c r="FI122" s="251"/>
      <c r="FJ122" s="251"/>
      <c r="FK122" s="251"/>
      <c r="FL122" s="251"/>
      <c r="FM122" s="251"/>
      <c r="FN122" s="252"/>
      <c r="FO122" s="747"/>
      <c r="FP122" s="214"/>
      <c r="FQ122" s="215"/>
      <c r="FR122" s="215"/>
      <c r="FS122" s="215"/>
      <c r="FT122" s="215"/>
      <c r="FU122" s="215"/>
      <c r="FV122" s="215"/>
      <c r="FW122" s="215"/>
      <c r="FX122" s="215"/>
      <c r="FY122" s="216"/>
      <c r="FZ122" s="259" t="s">
        <v>80</v>
      </c>
      <c r="GA122" s="260"/>
      <c r="GB122" s="260"/>
      <c r="GC122" s="260"/>
      <c r="GD122" s="260"/>
      <c r="GE122" s="260"/>
      <c r="GF122" s="261"/>
      <c r="GG122" s="261"/>
      <c r="GH122" s="261"/>
      <c r="GI122" s="261"/>
      <c r="GJ122" s="261"/>
      <c r="GK122" s="261"/>
      <c r="GL122" s="261"/>
      <c r="GM122" s="261"/>
      <c r="GN122" s="261"/>
      <c r="GO122" s="261"/>
      <c r="GP122" s="261"/>
      <c r="GQ122" s="263" t="s">
        <v>124</v>
      </c>
      <c r="GR122" s="263"/>
      <c r="GS122" s="263"/>
      <c r="GT122" s="263"/>
      <c r="GU122" s="264"/>
      <c r="GV122" s="265"/>
      <c r="GW122" s="266"/>
      <c r="GX122" s="266"/>
      <c r="GY122" s="266"/>
      <c r="GZ122" s="266"/>
      <c r="HA122" s="266"/>
      <c r="HB122" s="266"/>
      <c r="HC122" s="266"/>
      <c r="HD122" s="266"/>
      <c r="HE122" s="266"/>
      <c r="HF122" s="266"/>
      <c r="HG122" s="266"/>
      <c r="HH122" s="266"/>
      <c r="HI122" s="266"/>
      <c r="HJ122" s="267"/>
      <c r="HK122" s="250"/>
      <c r="HL122" s="251"/>
      <c r="HM122" s="251"/>
      <c r="HN122" s="251"/>
      <c r="HO122" s="251"/>
      <c r="HP122" s="251"/>
      <c r="HQ122" s="252"/>
      <c r="HR122" s="250"/>
      <c r="HS122" s="254"/>
      <c r="HT122" s="254"/>
      <c r="HU122" s="254"/>
      <c r="HV122" s="254"/>
      <c r="HW122" s="254"/>
      <c r="HX122" s="255"/>
      <c r="HY122" s="250"/>
      <c r="HZ122" s="254"/>
      <c r="IA122" s="254"/>
      <c r="IB122" s="254"/>
      <c r="IC122" s="254"/>
      <c r="ID122" s="254"/>
      <c r="IE122" s="255"/>
      <c r="IF122" s="250"/>
      <c r="IG122" s="251"/>
      <c r="IH122" s="251"/>
      <c r="II122" s="251"/>
      <c r="IJ122" s="251"/>
      <c r="IK122" s="251"/>
      <c r="IL122" s="252"/>
      <c r="IM122" s="250"/>
      <c r="IN122" s="251"/>
      <c r="IO122" s="251"/>
      <c r="IP122" s="251"/>
      <c r="IQ122" s="251"/>
      <c r="IR122" s="251"/>
      <c r="IS122" s="252"/>
      <c r="JU122" s="747"/>
      <c r="JV122" s="214"/>
      <c r="JW122" s="215"/>
      <c r="JX122" s="215"/>
      <c r="JY122" s="215"/>
      <c r="JZ122" s="215"/>
      <c r="KA122" s="215"/>
      <c r="KB122" s="215"/>
      <c r="KC122" s="215"/>
      <c r="KD122" s="215"/>
      <c r="KE122" s="216"/>
      <c r="KF122" s="259" t="s">
        <v>127</v>
      </c>
      <c r="KG122" s="260"/>
      <c r="KH122" s="260"/>
      <c r="KI122" s="260"/>
      <c r="KJ122" s="260"/>
      <c r="KK122" s="260"/>
      <c r="KL122" s="261"/>
      <c r="KM122" s="261"/>
      <c r="KN122" s="261"/>
      <c r="KO122" s="261"/>
      <c r="KP122" s="261"/>
      <c r="KQ122" s="261"/>
      <c r="KR122" s="261"/>
      <c r="KS122" s="261"/>
      <c r="KT122" s="261"/>
      <c r="KU122" s="261"/>
      <c r="KV122" s="261"/>
      <c r="KW122" s="263" t="s">
        <v>124</v>
      </c>
      <c r="KX122" s="263"/>
      <c r="KY122" s="263"/>
      <c r="KZ122" s="263"/>
      <c r="LA122" s="264"/>
      <c r="LB122" s="265"/>
      <c r="LC122" s="266"/>
      <c r="LD122" s="266"/>
      <c r="LE122" s="266"/>
      <c r="LF122" s="266"/>
      <c r="LG122" s="266"/>
      <c r="LH122" s="266"/>
      <c r="LI122" s="266"/>
      <c r="LJ122" s="266"/>
      <c r="LK122" s="266"/>
      <c r="LL122" s="266"/>
      <c r="LM122" s="266"/>
      <c r="LN122" s="266"/>
      <c r="LO122" s="266"/>
      <c r="LP122" s="267"/>
      <c r="LQ122" s="250"/>
      <c r="LR122" s="251"/>
      <c r="LS122" s="251"/>
      <c r="LT122" s="251"/>
      <c r="LU122" s="251"/>
      <c r="LV122" s="251"/>
      <c r="LW122" s="252"/>
      <c r="LX122" s="250"/>
      <c r="LY122" s="254"/>
      <c r="LZ122" s="254"/>
      <c r="MA122" s="254"/>
      <c r="MB122" s="254"/>
      <c r="MC122" s="254"/>
      <c r="MD122" s="255"/>
      <c r="ME122" s="250"/>
      <c r="MF122" s="254"/>
      <c r="MG122" s="254"/>
      <c r="MH122" s="254"/>
      <c r="MI122" s="254"/>
      <c r="MJ122" s="254"/>
      <c r="MK122" s="255"/>
      <c r="ML122" s="250"/>
      <c r="MM122" s="251"/>
      <c r="MN122" s="251"/>
      <c r="MO122" s="251"/>
      <c r="MP122" s="251"/>
      <c r="MQ122" s="251"/>
      <c r="MR122" s="252"/>
      <c r="MS122" s="250"/>
      <c r="MT122" s="251"/>
      <c r="MU122" s="251"/>
      <c r="MV122" s="251"/>
      <c r="MW122" s="251"/>
      <c r="MX122" s="251"/>
      <c r="MY122" s="252"/>
      <c r="OA122" s="747"/>
      <c r="OB122" s="214"/>
      <c r="OC122" s="215"/>
      <c r="OD122" s="215"/>
      <c r="OE122" s="215"/>
      <c r="OF122" s="215"/>
      <c r="OG122" s="215"/>
      <c r="OH122" s="215"/>
      <c r="OI122" s="215"/>
      <c r="OJ122" s="215"/>
      <c r="OK122" s="216"/>
      <c r="OL122" s="259" t="s">
        <v>132</v>
      </c>
      <c r="OM122" s="260"/>
      <c r="ON122" s="260"/>
      <c r="OO122" s="260"/>
      <c r="OP122" s="260"/>
      <c r="OQ122" s="260"/>
      <c r="OR122" s="261"/>
      <c r="OS122" s="261"/>
      <c r="OT122" s="261"/>
      <c r="OU122" s="261"/>
      <c r="OV122" s="261"/>
      <c r="OW122" s="261"/>
      <c r="OX122" s="261"/>
      <c r="OY122" s="261"/>
      <c r="OZ122" s="261"/>
      <c r="PA122" s="261"/>
      <c r="PB122" s="261"/>
      <c r="PC122" s="263" t="s">
        <v>124</v>
      </c>
      <c r="PD122" s="263"/>
      <c r="PE122" s="263"/>
      <c r="PF122" s="263"/>
      <c r="PG122" s="264"/>
      <c r="PH122" s="265"/>
      <c r="PI122" s="266"/>
      <c r="PJ122" s="266"/>
      <c r="PK122" s="266"/>
      <c r="PL122" s="266"/>
      <c r="PM122" s="266"/>
      <c r="PN122" s="266"/>
      <c r="PO122" s="266"/>
      <c r="PP122" s="266"/>
      <c r="PQ122" s="266"/>
      <c r="PR122" s="266"/>
      <c r="PS122" s="266"/>
      <c r="PT122" s="266"/>
      <c r="PU122" s="266"/>
      <c r="PV122" s="267"/>
      <c r="PW122" s="250"/>
      <c r="PX122" s="251"/>
      <c r="PY122" s="251"/>
      <c r="PZ122" s="251"/>
      <c r="QA122" s="251"/>
      <c r="QB122" s="251"/>
      <c r="QC122" s="252"/>
      <c r="QD122" s="250"/>
      <c r="QE122" s="254"/>
      <c r="QF122" s="254"/>
      <c r="QG122" s="254"/>
      <c r="QH122" s="254"/>
      <c r="QI122" s="254"/>
      <c r="QJ122" s="255"/>
      <c r="QK122" s="250"/>
      <c r="QL122" s="254"/>
      <c r="QM122" s="254"/>
      <c r="QN122" s="254"/>
      <c r="QO122" s="254"/>
      <c r="QP122" s="254"/>
      <c r="QQ122" s="255"/>
      <c r="QR122" s="250"/>
      <c r="QS122" s="251"/>
      <c r="QT122" s="251"/>
      <c r="QU122" s="251"/>
      <c r="QV122" s="251"/>
      <c r="QW122" s="251"/>
      <c r="QX122" s="252"/>
      <c r="QY122" s="250"/>
      <c r="QZ122" s="251"/>
      <c r="RA122" s="251"/>
      <c r="RB122" s="251"/>
      <c r="RC122" s="251"/>
      <c r="RD122" s="251"/>
      <c r="RE122" s="252"/>
      <c r="SG122" s="747"/>
    </row>
    <row r="123" spans="2:501" ht="6.6" customHeight="1" x14ac:dyDescent="0.15">
      <c r="B123" s="1117"/>
      <c r="C123" s="1118"/>
      <c r="D123" s="1119"/>
      <c r="E123" s="40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27"/>
      <c r="AF123" s="406"/>
      <c r="AG123" s="1113"/>
      <c r="AH123" s="1114"/>
      <c r="AI123" s="1114"/>
      <c r="AJ123" s="1114"/>
      <c r="AK123" s="1114"/>
      <c r="AL123" s="1114"/>
      <c r="AM123" s="1114"/>
      <c r="AN123" s="1114"/>
      <c r="AO123" s="1114"/>
      <c r="AP123" s="1114"/>
      <c r="AQ123" s="1114"/>
      <c r="AR123" s="1114"/>
      <c r="AS123" s="1114"/>
      <c r="AT123" s="1114"/>
      <c r="AU123" s="1114"/>
      <c r="AV123" s="1114"/>
      <c r="AW123" s="1114"/>
      <c r="AX123" s="384"/>
      <c r="AY123" s="384"/>
      <c r="AZ123" s="384"/>
      <c r="BA123" s="384"/>
      <c r="BB123" s="385"/>
      <c r="BC123" s="378"/>
      <c r="BD123" s="379"/>
      <c r="BE123" s="379"/>
      <c r="BF123" s="379"/>
      <c r="BG123" s="379"/>
      <c r="BH123" s="379"/>
      <c r="BI123" s="379"/>
      <c r="BJ123" s="379"/>
      <c r="BK123" s="379"/>
      <c r="BL123" s="379"/>
      <c r="BM123" s="379"/>
      <c r="BN123" s="379"/>
      <c r="BO123" s="379"/>
      <c r="BP123" s="379"/>
      <c r="BQ123" s="379"/>
      <c r="BR123" s="379"/>
      <c r="BS123" s="379"/>
      <c r="BT123" s="384"/>
      <c r="BU123" s="384"/>
      <c r="BV123" s="384"/>
      <c r="BW123" s="384"/>
      <c r="BX123" s="385"/>
      <c r="BY123" s="370"/>
      <c r="BZ123" s="371"/>
      <c r="CA123" s="371"/>
      <c r="CB123" s="371"/>
      <c r="CC123" s="371"/>
      <c r="CD123" s="371"/>
      <c r="CE123" s="371"/>
      <c r="CF123" s="371"/>
      <c r="CG123" s="371"/>
      <c r="CH123" s="371"/>
      <c r="CI123" s="371"/>
      <c r="CJ123" s="371"/>
      <c r="CK123" s="371"/>
      <c r="CL123" s="371"/>
      <c r="CM123" s="371"/>
      <c r="CN123" s="371"/>
      <c r="CO123" s="371"/>
      <c r="CP123" s="371"/>
      <c r="CQ123" s="371"/>
      <c r="CR123" s="371"/>
      <c r="CS123" s="371"/>
      <c r="CT123" s="372"/>
      <c r="CU123" s="222"/>
      <c r="CV123" s="223"/>
      <c r="CW123" s="223"/>
      <c r="CX123" s="223"/>
      <c r="CY123" s="223"/>
      <c r="CZ123" s="223"/>
      <c r="DA123" s="262"/>
      <c r="DB123" s="262"/>
      <c r="DC123" s="262"/>
      <c r="DD123" s="262"/>
      <c r="DE123" s="262"/>
      <c r="DF123" s="262"/>
      <c r="DG123" s="262"/>
      <c r="DH123" s="262"/>
      <c r="DI123" s="262"/>
      <c r="DJ123" s="262"/>
      <c r="DK123" s="262"/>
      <c r="DL123" s="228"/>
      <c r="DM123" s="228"/>
      <c r="DN123" s="228"/>
      <c r="DO123" s="228"/>
      <c r="DP123" s="229"/>
      <c r="DQ123" s="233"/>
      <c r="DR123" s="234"/>
      <c r="DS123" s="234"/>
      <c r="DT123" s="234"/>
      <c r="DU123" s="234"/>
      <c r="DV123" s="234"/>
      <c r="DW123" s="234"/>
      <c r="DX123" s="234"/>
      <c r="DY123" s="234"/>
      <c r="DZ123" s="234"/>
      <c r="EA123" s="234"/>
      <c r="EB123" s="234"/>
      <c r="EC123" s="234"/>
      <c r="ED123" s="234"/>
      <c r="EE123" s="235"/>
      <c r="EF123" s="250"/>
      <c r="EG123" s="251"/>
      <c r="EH123" s="251"/>
      <c r="EI123" s="251"/>
      <c r="EJ123" s="251"/>
      <c r="EK123" s="251"/>
      <c r="EL123" s="252"/>
      <c r="EM123" s="250"/>
      <c r="EN123" s="254"/>
      <c r="EO123" s="254"/>
      <c r="EP123" s="254"/>
      <c r="EQ123" s="254"/>
      <c r="ER123" s="254"/>
      <c r="ES123" s="255"/>
      <c r="ET123" s="250"/>
      <c r="EU123" s="254"/>
      <c r="EV123" s="254"/>
      <c r="EW123" s="254"/>
      <c r="EX123" s="254"/>
      <c r="EY123" s="254"/>
      <c r="EZ123" s="255"/>
      <c r="FA123" s="250"/>
      <c r="FB123" s="251"/>
      <c r="FC123" s="251"/>
      <c r="FD123" s="251"/>
      <c r="FE123" s="251"/>
      <c r="FF123" s="251"/>
      <c r="FG123" s="252"/>
      <c r="FH123" s="250"/>
      <c r="FI123" s="251"/>
      <c r="FJ123" s="251"/>
      <c r="FK123" s="251"/>
      <c r="FL123" s="251"/>
      <c r="FM123" s="251"/>
      <c r="FN123" s="252"/>
      <c r="FO123" s="747"/>
      <c r="FP123" s="214"/>
      <c r="FQ123" s="215"/>
      <c r="FR123" s="215"/>
      <c r="FS123" s="215"/>
      <c r="FT123" s="215"/>
      <c r="FU123" s="215"/>
      <c r="FV123" s="215"/>
      <c r="FW123" s="215"/>
      <c r="FX123" s="215"/>
      <c r="FY123" s="216"/>
      <c r="FZ123" s="222"/>
      <c r="GA123" s="223"/>
      <c r="GB123" s="223"/>
      <c r="GC123" s="223"/>
      <c r="GD123" s="223"/>
      <c r="GE123" s="223"/>
      <c r="GF123" s="262"/>
      <c r="GG123" s="262"/>
      <c r="GH123" s="262"/>
      <c r="GI123" s="262"/>
      <c r="GJ123" s="262"/>
      <c r="GK123" s="262"/>
      <c r="GL123" s="262"/>
      <c r="GM123" s="262"/>
      <c r="GN123" s="262"/>
      <c r="GO123" s="262"/>
      <c r="GP123" s="262"/>
      <c r="GQ123" s="228"/>
      <c r="GR123" s="228"/>
      <c r="GS123" s="228"/>
      <c r="GT123" s="228"/>
      <c r="GU123" s="229"/>
      <c r="GV123" s="233"/>
      <c r="GW123" s="234"/>
      <c r="GX123" s="234"/>
      <c r="GY123" s="234"/>
      <c r="GZ123" s="234"/>
      <c r="HA123" s="234"/>
      <c r="HB123" s="234"/>
      <c r="HC123" s="234"/>
      <c r="HD123" s="234"/>
      <c r="HE123" s="234"/>
      <c r="HF123" s="234"/>
      <c r="HG123" s="234"/>
      <c r="HH123" s="234"/>
      <c r="HI123" s="234"/>
      <c r="HJ123" s="235"/>
      <c r="HK123" s="250"/>
      <c r="HL123" s="251"/>
      <c r="HM123" s="251"/>
      <c r="HN123" s="251"/>
      <c r="HO123" s="251"/>
      <c r="HP123" s="251"/>
      <c r="HQ123" s="252"/>
      <c r="HR123" s="250"/>
      <c r="HS123" s="254"/>
      <c r="HT123" s="254"/>
      <c r="HU123" s="254"/>
      <c r="HV123" s="254"/>
      <c r="HW123" s="254"/>
      <c r="HX123" s="255"/>
      <c r="HY123" s="250"/>
      <c r="HZ123" s="254"/>
      <c r="IA123" s="254"/>
      <c r="IB123" s="254"/>
      <c r="IC123" s="254"/>
      <c r="ID123" s="254"/>
      <c r="IE123" s="255"/>
      <c r="IF123" s="250"/>
      <c r="IG123" s="251"/>
      <c r="IH123" s="251"/>
      <c r="II123" s="251"/>
      <c r="IJ123" s="251"/>
      <c r="IK123" s="251"/>
      <c r="IL123" s="252"/>
      <c r="IM123" s="250"/>
      <c r="IN123" s="251"/>
      <c r="IO123" s="251"/>
      <c r="IP123" s="251"/>
      <c r="IQ123" s="251"/>
      <c r="IR123" s="251"/>
      <c r="IS123" s="252"/>
      <c r="JU123" s="747"/>
      <c r="JV123" s="214"/>
      <c r="JW123" s="215"/>
      <c r="JX123" s="215"/>
      <c r="JY123" s="215"/>
      <c r="JZ123" s="215"/>
      <c r="KA123" s="215"/>
      <c r="KB123" s="215"/>
      <c r="KC123" s="215"/>
      <c r="KD123" s="215"/>
      <c r="KE123" s="216"/>
      <c r="KF123" s="222"/>
      <c r="KG123" s="223"/>
      <c r="KH123" s="223"/>
      <c r="KI123" s="223"/>
      <c r="KJ123" s="223"/>
      <c r="KK123" s="223"/>
      <c r="KL123" s="262"/>
      <c r="KM123" s="262"/>
      <c r="KN123" s="262"/>
      <c r="KO123" s="262"/>
      <c r="KP123" s="262"/>
      <c r="KQ123" s="262"/>
      <c r="KR123" s="262"/>
      <c r="KS123" s="262"/>
      <c r="KT123" s="262"/>
      <c r="KU123" s="262"/>
      <c r="KV123" s="262"/>
      <c r="KW123" s="228"/>
      <c r="KX123" s="228"/>
      <c r="KY123" s="228"/>
      <c r="KZ123" s="228"/>
      <c r="LA123" s="229"/>
      <c r="LB123" s="233"/>
      <c r="LC123" s="234"/>
      <c r="LD123" s="234"/>
      <c r="LE123" s="234"/>
      <c r="LF123" s="234"/>
      <c r="LG123" s="234"/>
      <c r="LH123" s="234"/>
      <c r="LI123" s="234"/>
      <c r="LJ123" s="234"/>
      <c r="LK123" s="234"/>
      <c r="LL123" s="234"/>
      <c r="LM123" s="234"/>
      <c r="LN123" s="234"/>
      <c r="LO123" s="234"/>
      <c r="LP123" s="235"/>
      <c r="LQ123" s="250"/>
      <c r="LR123" s="251"/>
      <c r="LS123" s="251"/>
      <c r="LT123" s="251"/>
      <c r="LU123" s="251"/>
      <c r="LV123" s="251"/>
      <c r="LW123" s="252"/>
      <c r="LX123" s="250"/>
      <c r="LY123" s="254"/>
      <c r="LZ123" s="254"/>
      <c r="MA123" s="254"/>
      <c r="MB123" s="254"/>
      <c r="MC123" s="254"/>
      <c r="MD123" s="255"/>
      <c r="ME123" s="250"/>
      <c r="MF123" s="254"/>
      <c r="MG123" s="254"/>
      <c r="MH123" s="254"/>
      <c r="MI123" s="254"/>
      <c r="MJ123" s="254"/>
      <c r="MK123" s="255"/>
      <c r="ML123" s="250"/>
      <c r="MM123" s="251"/>
      <c r="MN123" s="251"/>
      <c r="MO123" s="251"/>
      <c r="MP123" s="251"/>
      <c r="MQ123" s="251"/>
      <c r="MR123" s="252"/>
      <c r="MS123" s="250"/>
      <c r="MT123" s="251"/>
      <c r="MU123" s="251"/>
      <c r="MV123" s="251"/>
      <c r="MW123" s="251"/>
      <c r="MX123" s="251"/>
      <c r="MY123" s="252"/>
      <c r="OA123" s="747"/>
      <c r="OB123" s="214"/>
      <c r="OC123" s="215"/>
      <c r="OD123" s="215"/>
      <c r="OE123" s="215"/>
      <c r="OF123" s="215"/>
      <c r="OG123" s="215"/>
      <c r="OH123" s="215"/>
      <c r="OI123" s="215"/>
      <c r="OJ123" s="215"/>
      <c r="OK123" s="216"/>
      <c r="OL123" s="222"/>
      <c r="OM123" s="223"/>
      <c r="ON123" s="223"/>
      <c r="OO123" s="223"/>
      <c r="OP123" s="223"/>
      <c r="OQ123" s="223"/>
      <c r="OR123" s="262"/>
      <c r="OS123" s="262"/>
      <c r="OT123" s="262"/>
      <c r="OU123" s="262"/>
      <c r="OV123" s="262"/>
      <c r="OW123" s="262"/>
      <c r="OX123" s="262"/>
      <c r="OY123" s="262"/>
      <c r="OZ123" s="262"/>
      <c r="PA123" s="262"/>
      <c r="PB123" s="262"/>
      <c r="PC123" s="228"/>
      <c r="PD123" s="228"/>
      <c r="PE123" s="228"/>
      <c r="PF123" s="228"/>
      <c r="PG123" s="229"/>
      <c r="PH123" s="233"/>
      <c r="PI123" s="234"/>
      <c r="PJ123" s="234"/>
      <c r="PK123" s="234"/>
      <c r="PL123" s="234"/>
      <c r="PM123" s="234"/>
      <c r="PN123" s="234"/>
      <c r="PO123" s="234"/>
      <c r="PP123" s="234"/>
      <c r="PQ123" s="234"/>
      <c r="PR123" s="234"/>
      <c r="PS123" s="234"/>
      <c r="PT123" s="234"/>
      <c r="PU123" s="234"/>
      <c r="PV123" s="235"/>
      <c r="PW123" s="250"/>
      <c r="PX123" s="251"/>
      <c r="PY123" s="251"/>
      <c r="PZ123" s="251"/>
      <c r="QA123" s="251"/>
      <c r="QB123" s="251"/>
      <c r="QC123" s="252"/>
      <c r="QD123" s="250"/>
      <c r="QE123" s="254"/>
      <c r="QF123" s="254"/>
      <c r="QG123" s="254"/>
      <c r="QH123" s="254"/>
      <c r="QI123" s="254"/>
      <c r="QJ123" s="255"/>
      <c r="QK123" s="250"/>
      <c r="QL123" s="254"/>
      <c r="QM123" s="254"/>
      <c r="QN123" s="254"/>
      <c r="QO123" s="254"/>
      <c r="QP123" s="254"/>
      <c r="QQ123" s="255"/>
      <c r="QR123" s="250"/>
      <c r="QS123" s="251"/>
      <c r="QT123" s="251"/>
      <c r="QU123" s="251"/>
      <c r="QV123" s="251"/>
      <c r="QW123" s="251"/>
      <c r="QX123" s="252"/>
      <c r="QY123" s="250"/>
      <c r="QZ123" s="251"/>
      <c r="RA123" s="251"/>
      <c r="RB123" s="251"/>
      <c r="RC123" s="251"/>
      <c r="RD123" s="251"/>
      <c r="RE123" s="252"/>
      <c r="SG123" s="747"/>
    </row>
    <row r="124" spans="2:501" ht="6.6" customHeight="1" x14ac:dyDescent="0.15">
      <c r="B124" s="1117"/>
      <c r="C124" s="1118"/>
      <c r="D124" s="1119"/>
      <c r="E124" s="40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406"/>
      <c r="AG124" s="1113"/>
      <c r="AH124" s="1114"/>
      <c r="AI124" s="1114"/>
      <c r="AJ124" s="1114"/>
      <c r="AK124" s="1114"/>
      <c r="AL124" s="1114"/>
      <c r="AM124" s="1114"/>
      <c r="AN124" s="1114"/>
      <c r="AO124" s="1114"/>
      <c r="AP124" s="1114"/>
      <c r="AQ124" s="1114"/>
      <c r="AR124" s="1114"/>
      <c r="AS124" s="1114"/>
      <c r="AT124" s="1114"/>
      <c r="AU124" s="1114"/>
      <c r="AV124" s="1114"/>
      <c r="AW124" s="1114"/>
      <c r="AX124" s="384"/>
      <c r="AY124" s="384"/>
      <c r="AZ124" s="384"/>
      <c r="BA124" s="384"/>
      <c r="BB124" s="385"/>
      <c r="BC124" s="378"/>
      <c r="BD124" s="379"/>
      <c r="BE124" s="379"/>
      <c r="BF124" s="379"/>
      <c r="BG124" s="379"/>
      <c r="BH124" s="379"/>
      <c r="BI124" s="379"/>
      <c r="BJ124" s="379"/>
      <c r="BK124" s="379"/>
      <c r="BL124" s="379"/>
      <c r="BM124" s="379"/>
      <c r="BN124" s="379"/>
      <c r="BO124" s="379"/>
      <c r="BP124" s="379"/>
      <c r="BQ124" s="379"/>
      <c r="BR124" s="379"/>
      <c r="BS124" s="379"/>
      <c r="BT124" s="384"/>
      <c r="BU124" s="384"/>
      <c r="BV124" s="384"/>
      <c r="BW124" s="384"/>
      <c r="BX124" s="385"/>
      <c r="BY124" s="370"/>
      <c r="BZ124" s="371"/>
      <c r="CA124" s="371"/>
      <c r="CB124" s="371"/>
      <c r="CC124" s="371"/>
      <c r="CD124" s="371"/>
      <c r="CE124" s="371"/>
      <c r="CF124" s="371"/>
      <c r="CG124" s="371"/>
      <c r="CH124" s="371"/>
      <c r="CI124" s="371"/>
      <c r="CJ124" s="371"/>
      <c r="CK124" s="371"/>
      <c r="CL124" s="371"/>
      <c r="CM124" s="371"/>
      <c r="CN124" s="371"/>
      <c r="CO124" s="371"/>
      <c r="CP124" s="371"/>
      <c r="CQ124" s="371"/>
      <c r="CR124" s="371"/>
      <c r="CS124" s="371"/>
      <c r="CT124" s="372"/>
      <c r="CU124" s="259" t="s">
        <v>39</v>
      </c>
      <c r="CV124" s="260"/>
      <c r="CW124" s="260"/>
      <c r="CX124" s="260"/>
      <c r="CY124" s="260"/>
      <c r="CZ124" s="260"/>
      <c r="DA124" s="261"/>
      <c r="DB124" s="261"/>
      <c r="DC124" s="261"/>
      <c r="DD124" s="261"/>
      <c r="DE124" s="261"/>
      <c r="DF124" s="261"/>
      <c r="DG124" s="261"/>
      <c r="DH124" s="261"/>
      <c r="DI124" s="261"/>
      <c r="DJ124" s="261"/>
      <c r="DK124" s="261"/>
      <c r="DL124" s="263" t="s">
        <v>124</v>
      </c>
      <c r="DM124" s="263"/>
      <c r="DN124" s="263"/>
      <c r="DO124" s="263"/>
      <c r="DP124" s="264"/>
      <c r="DQ124" s="265"/>
      <c r="DR124" s="266"/>
      <c r="DS124" s="266"/>
      <c r="DT124" s="266"/>
      <c r="DU124" s="266"/>
      <c r="DV124" s="266"/>
      <c r="DW124" s="266"/>
      <c r="DX124" s="266"/>
      <c r="DY124" s="266"/>
      <c r="DZ124" s="266"/>
      <c r="EA124" s="266"/>
      <c r="EB124" s="266"/>
      <c r="EC124" s="266"/>
      <c r="ED124" s="266"/>
      <c r="EE124" s="267"/>
      <c r="EF124" s="253"/>
      <c r="EG124" s="254"/>
      <c r="EH124" s="254"/>
      <c r="EI124" s="254"/>
      <c r="EJ124" s="254"/>
      <c r="EK124" s="254"/>
      <c r="EL124" s="255"/>
      <c r="EM124" s="253"/>
      <c r="EN124" s="254"/>
      <c r="EO124" s="254"/>
      <c r="EP124" s="254"/>
      <c r="EQ124" s="254"/>
      <c r="ER124" s="254"/>
      <c r="ES124" s="255"/>
      <c r="ET124" s="253"/>
      <c r="EU124" s="254"/>
      <c r="EV124" s="254"/>
      <c r="EW124" s="254"/>
      <c r="EX124" s="254"/>
      <c r="EY124" s="254"/>
      <c r="EZ124" s="255"/>
      <c r="FA124" s="253"/>
      <c r="FB124" s="254"/>
      <c r="FC124" s="254"/>
      <c r="FD124" s="254"/>
      <c r="FE124" s="254"/>
      <c r="FF124" s="254"/>
      <c r="FG124" s="255"/>
      <c r="FH124" s="253"/>
      <c r="FI124" s="254"/>
      <c r="FJ124" s="254"/>
      <c r="FK124" s="254"/>
      <c r="FL124" s="254"/>
      <c r="FM124" s="254"/>
      <c r="FN124" s="255"/>
      <c r="FO124" s="747"/>
      <c r="FP124" s="214"/>
      <c r="FQ124" s="215"/>
      <c r="FR124" s="215"/>
      <c r="FS124" s="215"/>
      <c r="FT124" s="215"/>
      <c r="FU124" s="215"/>
      <c r="FV124" s="215"/>
      <c r="FW124" s="215"/>
      <c r="FX124" s="215"/>
      <c r="FY124" s="216"/>
      <c r="FZ124" s="259" t="s">
        <v>81</v>
      </c>
      <c r="GA124" s="260"/>
      <c r="GB124" s="260"/>
      <c r="GC124" s="260"/>
      <c r="GD124" s="260"/>
      <c r="GE124" s="260"/>
      <c r="GF124" s="261"/>
      <c r="GG124" s="261"/>
      <c r="GH124" s="261"/>
      <c r="GI124" s="261"/>
      <c r="GJ124" s="261"/>
      <c r="GK124" s="261"/>
      <c r="GL124" s="261"/>
      <c r="GM124" s="261"/>
      <c r="GN124" s="261"/>
      <c r="GO124" s="261"/>
      <c r="GP124" s="261"/>
      <c r="GQ124" s="263" t="s">
        <v>124</v>
      </c>
      <c r="GR124" s="263"/>
      <c r="GS124" s="263"/>
      <c r="GT124" s="263"/>
      <c r="GU124" s="264"/>
      <c r="GV124" s="265"/>
      <c r="GW124" s="266"/>
      <c r="GX124" s="266"/>
      <c r="GY124" s="266"/>
      <c r="GZ124" s="266"/>
      <c r="HA124" s="266"/>
      <c r="HB124" s="266"/>
      <c r="HC124" s="266"/>
      <c r="HD124" s="266"/>
      <c r="HE124" s="266"/>
      <c r="HF124" s="266"/>
      <c r="HG124" s="266"/>
      <c r="HH124" s="266"/>
      <c r="HI124" s="266"/>
      <c r="HJ124" s="267"/>
      <c r="HK124" s="253"/>
      <c r="HL124" s="254"/>
      <c r="HM124" s="254"/>
      <c r="HN124" s="254"/>
      <c r="HO124" s="254"/>
      <c r="HP124" s="254"/>
      <c r="HQ124" s="255"/>
      <c r="HR124" s="253"/>
      <c r="HS124" s="254"/>
      <c r="HT124" s="254"/>
      <c r="HU124" s="254"/>
      <c r="HV124" s="254"/>
      <c r="HW124" s="254"/>
      <c r="HX124" s="255"/>
      <c r="HY124" s="253"/>
      <c r="HZ124" s="254"/>
      <c r="IA124" s="254"/>
      <c r="IB124" s="254"/>
      <c r="IC124" s="254"/>
      <c r="ID124" s="254"/>
      <c r="IE124" s="255"/>
      <c r="IF124" s="253"/>
      <c r="IG124" s="254"/>
      <c r="IH124" s="254"/>
      <c r="II124" s="254"/>
      <c r="IJ124" s="254"/>
      <c r="IK124" s="254"/>
      <c r="IL124" s="255"/>
      <c r="IM124" s="253"/>
      <c r="IN124" s="254"/>
      <c r="IO124" s="254"/>
      <c r="IP124" s="254"/>
      <c r="IQ124" s="254"/>
      <c r="IR124" s="254"/>
      <c r="IS124" s="255"/>
      <c r="JU124" s="747"/>
      <c r="JV124" s="214"/>
      <c r="JW124" s="215"/>
      <c r="JX124" s="215"/>
      <c r="JY124" s="215"/>
      <c r="JZ124" s="215"/>
      <c r="KA124" s="215"/>
      <c r="KB124" s="215"/>
      <c r="KC124" s="215"/>
      <c r="KD124" s="215"/>
      <c r="KE124" s="216"/>
      <c r="KF124" s="259" t="s">
        <v>128</v>
      </c>
      <c r="KG124" s="260"/>
      <c r="KH124" s="260"/>
      <c r="KI124" s="260"/>
      <c r="KJ124" s="260"/>
      <c r="KK124" s="260"/>
      <c r="KL124" s="261"/>
      <c r="KM124" s="261"/>
      <c r="KN124" s="261"/>
      <c r="KO124" s="261"/>
      <c r="KP124" s="261"/>
      <c r="KQ124" s="261"/>
      <c r="KR124" s="261"/>
      <c r="KS124" s="261"/>
      <c r="KT124" s="261"/>
      <c r="KU124" s="261"/>
      <c r="KV124" s="261"/>
      <c r="KW124" s="263" t="s">
        <v>124</v>
      </c>
      <c r="KX124" s="263"/>
      <c r="KY124" s="263"/>
      <c r="KZ124" s="263"/>
      <c r="LA124" s="264"/>
      <c r="LB124" s="265"/>
      <c r="LC124" s="266"/>
      <c r="LD124" s="266"/>
      <c r="LE124" s="266"/>
      <c r="LF124" s="266"/>
      <c r="LG124" s="266"/>
      <c r="LH124" s="266"/>
      <c r="LI124" s="266"/>
      <c r="LJ124" s="266"/>
      <c r="LK124" s="266"/>
      <c r="LL124" s="266"/>
      <c r="LM124" s="266"/>
      <c r="LN124" s="266"/>
      <c r="LO124" s="266"/>
      <c r="LP124" s="267"/>
      <c r="LQ124" s="253"/>
      <c r="LR124" s="254"/>
      <c r="LS124" s="254"/>
      <c r="LT124" s="254"/>
      <c r="LU124" s="254"/>
      <c r="LV124" s="254"/>
      <c r="LW124" s="255"/>
      <c r="LX124" s="253"/>
      <c r="LY124" s="254"/>
      <c r="LZ124" s="254"/>
      <c r="MA124" s="254"/>
      <c r="MB124" s="254"/>
      <c r="MC124" s="254"/>
      <c r="MD124" s="255"/>
      <c r="ME124" s="253"/>
      <c r="MF124" s="254"/>
      <c r="MG124" s="254"/>
      <c r="MH124" s="254"/>
      <c r="MI124" s="254"/>
      <c r="MJ124" s="254"/>
      <c r="MK124" s="255"/>
      <c r="ML124" s="253"/>
      <c r="MM124" s="254"/>
      <c r="MN124" s="254"/>
      <c r="MO124" s="254"/>
      <c r="MP124" s="254"/>
      <c r="MQ124" s="254"/>
      <c r="MR124" s="255"/>
      <c r="MS124" s="253"/>
      <c r="MT124" s="254"/>
      <c r="MU124" s="254"/>
      <c r="MV124" s="254"/>
      <c r="MW124" s="254"/>
      <c r="MX124" s="254"/>
      <c r="MY124" s="255"/>
      <c r="OA124" s="747"/>
      <c r="OB124" s="214"/>
      <c r="OC124" s="215"/>
      <c r="OD124" s="215"/>
      <c r="OE124" s="215"/>
      <c r="OF124" s="215"/>
      <c r="OG124" s="215"/>
      <c r="OH124" s="215"/>
      <c r="OI124" s="215"/>
      <c r="OJ124" s="215"/>
      <c r="OK124" s="216"/>
      <c r="OL124" s="259" t="s">
        <v>133</v>
      </c>
      <c r="OM124" s="260"/>
      <c r="ON124" s="260"/>
      <c r="OO124" s="260"/>
      <c r="OP124" s="260"/>
      <c r="OQ124" s="260"/>
      <c r="OR124" s="261"/>
      <c r="OS124" s="261"/>
      <c r="OT124" s="261"/>
      <c r="OU124" s="261"/>
      <c r="OV124" s="261"/>
      <c r="OW124" s="261"/>
      <c r="OX124" s="261"/>
      <c r="OY124" s="261"/>
      <c r="OZ124" s="261"/>
      <c r="PA124" s="261"/>
      <c r="PB124" s="261"/>
      <c r="PC124" s="263" t="s">
        <v>124</v>
      </c>
      <c r="PD124" s="263"/>
      <c r="PE124" s="263"/>
      <c r="PF124" s="263"/>
      <c r="PG124" s="264"/>
      <c r="PH124" s="265"/>
      <c r="PI124" s="266"/>
      <c r="PJ124" s="266"/>
      <c r="PK124" s="266"/>
      <c r="PL124" s="266"/>
      <c r="PM124" s="266"/>
      <c r="PN124" s="266"/>
      <c r="PO124" s="266"/>
      <c r="PP124" s="266"/>
      <c r="PQ124" s="266"/>
      <c r="PR124" s="266"/>
      <c r="PS124" s="266"/>
      <c r="PT124" s="266"/>
      <c r="PU124" s="266"/>
      <c r="PV124" s="267"/>
      <c r="PW124" s="253"/>
      <c r="PX124" s="254"/>
      <c r="PY124" s="254"/>
      <c r="PZ124" s="254"/>
      <c r="QA124" s="254"/>
      <c r="QB124" s="254"/>
      <c r="QC124" s="255"/>
      <c r="QD124" s="253"/>
      <c r="QE124" s="254"/>
      <c r="QF124" s="254"/>
      <c r="QG124" s="254"/>
      <c r="QH124" s="254"/>
      <c r="QI124" s="254"/>
      <c r="QJ124" s="255"/>
      <c r="QK124" s="253"/>
      <c r="QL124" s="254"/>
      <c r="QM124" s="254"/>
      <c r="QN124" s="254"/>
      <c r="QO124" s="254"/>
      <c r="QP124" s="254"/>
      <c r="QQ124" s="255"/>
      <c r="QR124" s="253"/>
      <c r="QS124" s="254"/>
      <c r="QT124" s="254"/>
      <c r="QU124" s="254"/>
      <c r="QV124" s="254"/>
      <c r="QW124" s="254"/>
      <c r="QX124" s="255"/>
      <c r="QY124" s="253"/>
      <c r="QZ124" s="254"/>
      <c r="RA124" s="254"/>
      <c r="RB124" s="254"/>
      <c r="RC124" s="254"/>
      <c r="RD124" s="254"/>
      <c r="RE124" s="255"/>
      <c r="SG124" s="747"/>
    </row>
    <row r="125" spans="2:501" ht="6.6" customHeight="1" x14ac:dyDescent="0.15">
      <c r="B125" s="1117"/>
      <c r="C125" s="1118"/>
      <c r="D125" s="1119"/>
      <c r="E125" s="329"/>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c r="AE125" s="330"/>
      <c r="AF125" s="408"/>
      <c r="AG125" s="1115"/>
      <c r="AH125" s="1116"/>
      <c r="AI125" s="1116"/>
      <c r="AJ125" s="1116"/>
      <c r="AK125" s="1116"/>
      <c r="AL125" s="1116"/>
      <c r="AM125" s="1116"/>
      <c r="AN125" s="1116"/>
      <c r="AO125" s="1116"/>
      <c r="AP125" s="1116"/>
      <c r="AQ125" s="1116"/>
      <c r="AR125" s="1116"/>
      <c r="AS125" s="1116"/>
      <c r="AT125" s="1116"/>
      <c r="AU125" s="1116"/>
      <c r="AV125" s="1116"/>
      <c r="AW125" s="1116"/>
      <c r="AX125" s="386"/>
      <c r="AY125" s="386"/>
      <c r="AZ125" s="386"/>
      <c r="BA125" s="386"/>
      <c r="BB125" s="387"/>
      <c r="BC125" s="380"/>
      <c r="BD125" s="381"/>
      <c r="BE125" s="381"/>
      <c r="BF125" s="381"/>
      <c r="BG125" s="381"/>
      <c r="BH125" s="381"/>
      <c r="BI125" s="381"/>
      <c r="BJ125" s="381"/>
      <c r="BK125" s="381"/>
      <c r="BL125" s="381"/>
      <c r="BM125" s="381"/>
      <c r="BN125" s="381"/>
      <c r="BO125" s="381"/>
      <c r="BP125" s="381"/>
      <c r="BQ125" s="381"/>
      <c r="BR125" s="381"/>
      <c r="BS125" s="381"/>
      <c r="BT125" s="386"/>
      <c r="BU125" s="386"/>
      <c r="BV125" s="386"/>
      <c r="BW125" s="386"/>
      <c r="BX125" s="387"/>
      <c r="BY125" s="373"/>
      <c r="BZ125" s="374"/>
      <c r="CA125" s="374"/>
      <c r="CB125" s="374"/>
      <c r="CC125" s="374"/>
      <c r="CD125" s="374"/>
      <c r="CE125" s="374"/>
      <c r="CF125" s="374"/>
      <c r="CG125" s="374"/>
      <c r="CH125" s="374"/>
      <c r="CI125" s="374"/>
      <c r="CJ125" s="374"/>
      <c r="CK125" s="374"/>
      <c r="CL125" s="374"/>
      <c r="CM125" s="374"/>
      <c r="CN125" s="374"/>
      <c r="CO125" s="374"/>
      <c r="CP125" s="374"/>
      <c r="CQ125" s="374"/>
      <c r="CR125" s="374"/>
      <c r="CS125" s="374"/>
      <c r="CT125" s="375"/>
      <c r="CU125" s="271"/>
      <c r="CV125" s="272"/>
      <c r="CW125" s="272"/>
      <c r="CX125" s="272"/>
      <c r="CY125" s="272"/>
      <c r="CZ125" s="272"/>
      <c r="DA125" s="273"/>
      <c r="DB125" s="273"/>
      <c r="DC125" s="273"/>
      <c r="DD125" s="273"/>
      <c r="DE125" s="273"/>
      <c r="DF125" s="273"/>
      <c r="DG125" s="273"/>
      <c r="DH125" s="273"/>
      <c r="DI125" s="273"/>
      <c r="DJ125" s="273"/>
      <c r="DK125" s="273"/>
      <c r="DL125" s="274"/>
      <c r="DM125" s="274"/>
      <c r="DN125" s="274"/>
      <c r="DO125" s="274"/>
      <c r="DP125" s="275"/>
      <c r="DQ125" s="276"/>
      <c r="DR125" s="277"/>
      <c r="DS125" s="277"/>
      <c r="DT125" s="277"/>
      <c r="DU125" s="277"/>
      <c r="DV125" s="277"/>
      <c r="DW125" s="277"/>
      <c r="DX125" s="277"/>
      <c r="DY125" s="277"/>
      <c r="DZ125" s="277"/>
      <c r="EA125" s="277"/>
      <c r="EB125" s="277"/>
      <c r="EC125" s="277"/>
      <c r="ED125" s="277"/>
      <c r="EE125" s="278"/>
      <c r="EF125" s="256"/>
      <c r="EG125" s="257"/>
      <c r="EH125" s="257"/>
      <c r="EI125" s="257"/>
      <c r="EJ125" s="257"/>
      <c r="EK125" s="257"/>
      <c r="EL125" s="258"/>
      <c r="EM125" s="256"/>
      <c r="EN125" s="257"/>
      <c r="EO125" s="257"/>
      <c r="EP125" s="257"/>
      <c r="EQ125" s="257"/>
      <c r="ER125" s="257"/>
      <c r="ES125" s="258"/>
      <c r="ET125" s="256"/>
      <c r="EU125" s="257"/>
      <c r="EV125" s="257"/>
      <c r="EW125" s="257"/>
      <c r="EX125" s="257"/>
      <c r="EY125" s="257"/>
      <c r="EZ125" s="258"/>
      <c r="FA125" s="256"/>
      <c r="FB125" s="257"/>
      <c r="FC125" s="257"/>
      <c r="FD125" s="257"/>
      <c r="FE125" s="257"/>
      <c r="FF125" s="257"/>
      <c r="FG125" s="258"/>
      <c r="FH125" s="256"/>
      <c r="FI125" s="257"/>
      <c r="FJ125" s="257"/>
      <c r="FK125" s="257"/>
      <c r="FL125" s="257"/>
      <c r="FM125" s="257"/>
      <c r="FN125" s="258"/>
      <c r="FO125" s="747"/>
      <c r="FP125" s="217"/>
      <c r="FQ125" s="218"/>
      <c r="FR125" s="218"/>
      <c r="FS125" s="218"/>
      <c r="FT125" s="218"/>
      <c r="FU125" s="218"/>
      <c r="FV125" s="218"/>
      <c r="FW125" s="218"/>
      <c r="FX125" s="218"/>
      <c r="FY125" s="219"/>
      <c r="FZ125" s="271"/>
      <c r="GA125" s="272"/>
      <c r="GB125" s="272"/>
      <c r="GC125" s="272"/>
      <c r="GD125" s="272"/>
      <c r="GE125" s="272"/>
      <c r="GF125" s="273"/>
      <c r="GG125" s="273"/>
      <c r="GH125" s="273"/>
      <c r="GI125" s="273"/>
      <c r="GJ125" s="273"/>
      <c r="GK125" s="273"/>
      <c r="GL125" s="273"/>
      <c r="GM125" s="273"/>
      <c r="GN125" s="273"/>
      <c r="GO125" s="273"/>
      <c r="GP125" s="273"/>
      <c r="GQ125" s="274"/>
      <c r="GR125" s="274"/>
      <c r="GS125" s="274"/>
      <c r="GT125" s="274"/>
      <c r="GU125" s="275"/>
      <c r="GV125" s="276"/>
      <c r="GW125" s="277"/>
      <c r="GX125" s="277"/>
      <c r="GY125" s="277"/>
      <c r="GZ125" s="277"/>
      <c r="HA125" s="277"/>
      <c r="HB125" s="277"/>
      <c r="HC125" s="277"/>
      <c r="HD125" s="277"/>
      <c r="HE125" s="277"/>
      <c r="HF125" s="277"/>
      <c r="HG125" s="277"/>
      <c r="HH125" s="277"/>
      <c r="HI125" s="277"/>
      <c r="HJ125" s="278"/>
      <c r="HK125" s="256"/>
      <c r="HL125" s="257"/>
      <c r="HM125" s="257"/>
      <c r="HN125" s="257"/>
      <c r="HO125" s="257"/>
      <c r="HP125" s="257"/>
      <c r="HQ125" s="258"/>
      <c r="HR125" s="256"/>
      <c r="HS125" s="257"/>
      <c r="HT125" s="257"/>
      <c r="HU125" s="257"/>
      <c r="HV125" s="257"/>
      <c r="HW125" s="257"/>
      <c r="HX125" s="258"/>
      <c r="HY125" s="256"/>
      <c r="HZ125" s="257"/>
      <c r="IA125" s="257"/>
      <c r="IB125" s="257"/>
      <c r="IC125" s="257"/>
      <c r="ID125" s="257"/>
      <c r="IE125" s="258"/>
      <c r="IF125" s="256"/>
      <c r="IG125" s="257"/>
      <c r="IH125" s="257"/>
      <c r="II125" s="257"/>
      <c r="IJ125" s="257"/>
      <c r="IK125" s="257"/>
      <c r="IL125" s="258"/>
      <c r="IM125" s="256"/>
      <c r="IN125" s="257"/>
      <c r="IO125" s="257"/>
      <c r="IP125" s="257"/>
      <c r="IQ125" s="257"/>
      <c r="IR125" s="257"/>
      <c r="IS125" s="258"/>
      <c r="JU125" s="747"/>
      <c r="JV125" s="217"/>
      <c r="JW125" s="218"/>
      <c r="JX125" s="218"/>
      <c r="JY125" s="218"/>
      <c r="JZ125" s="218"/>
      <c r="KA125" s="218"/>
      <c r="KB125" s="218"/>
      <c r="KC125" s="218"/>
      <c r="KD125" s="218"/>
      <c r="KE125" s="219"/>
      <c r="KF125" s="271"/>
      <c r="KG125" s="272"/>
      <c r="KH125" s="272"/>
      <c r="KI125" s="272"/>
      <c r="KJ125" s="272"/>
      <c r="KK125" s="272"/>
      <c r="KL125" s="273"/>
      <c r="KM125" s="273"/>
      <c r="KN125" s="273"/>
      <c r="KO125" s="273"/>
      <c r="KP125" s="273"/>
      <c r="KQ125" s="273"/>
      <c r="KR125" s="273"/>
      <c r="KS125" s="273"/>
      <c r="KT125" s="273"/>
      <c r="KU125" s="273"/>
      <c r="KV125" s="273"/>
      <c r="KW125" s="274"/>
      <c r="KX125" s="274"/>
      <c r="KY125" s="274"/>
      <c r="KZ125" s="274"/>
      <c r="LA125" s="275"/>
      <c r="LB125" s="276"/>
      <c r="LC125" s="277"/>
      <c r="LD125" s="277"/>
      <c r="LE125" s="277"/>
      <c r="LF125" s="277"/>
      <c r="LG125" s="277"/>
      <c r="LH125" s="277"/>
      <c r="LI125" s="277"/>
      <c r="LJ125" s="277"/>
      <c r="LK125" s="277"/>
      <c r="LL125" s="277"/>
      <c r="LM125" s="277"/>
      <c r="LN125" s="277"/>
      <c r="LO125" s="277"/>
      <c r="LP125" s="278"/>
      <c r="LQ125" s="256"/>
      <c r="LR125" s="257"/>
      <c r="LS125" s="257"/>
      <c r="LT125" s="257"/>
      <c r="LU125" s="257"/>
      <c r="LV125" s="257"/>
      <c r="LW125" s="258"/>
      <c r="LX125" s="256"/>
      <c r="LY125" s="257"/>
      <c r="LZ125" s="257"/>
      <c r="MA125" s="257"/>
      <c r="MB125" s="257"/>
      <c r="MC125" s="257"/>
      <c r="MD125" s="258"/>
      <c r="ME125" s="256"/>
      <c r="MF125" s="257"/>
      <c r="MG125" s="257"/>
      <c r="MH125" s="257"/>
      <c r="MI125" s="257"/>
      <c r="MJ125" s="257"/>
      <c r="MK125" s="258"/>
      <c r="ML125" s="256"/>
      <c r="MM125" s="257"/>
      <c r="MN125" s="257"/>
      <c r="MO125" s="257"/>
      <c r="MP125" s="257"/>
      <c r="MQ125" s="257"/>
      <c r="MR125" s="258"/>
      <c r="MS125" s="256"/>
      <c r="MT125" s="257"/>
      <c r="MU125" s="257"/>
      <c r="MV125" s="257"/>
      <c r="MW125" s="257"/>
      <c r="MX125" s="257"/>
      <c r="MY125" s="258"/>
      <c r="OA125" s="747"/>
      <c r="OB125" s="217"/>
      <c r="OC125" s="218"/>
      <c r="OD125" s="218"/>
      <c r="OE125" s="218"/>
      <c r="OF125" s="218"/>
      <c r="OG125" s="218"/>
      <c r="OH125" s="218"/>
      <c r="OI125" s="218"/>
      <c r="OJ125" s="218"/>
      <c r="OK125" s="219"/>
      <c r="OL125" s="271"/>
      <c r="OM125" s="272"/>
      <c r="ON125" s="272"/>
      <c r="OO125" s="272"/>
      <c r="OP125" s="272"/>
      <c r="OQ125" s="272"/>
      <c r="OR125" s="273"/>
      <c r="OS125" s="273"/>
      <c r="OT125" s="273"/>
      <c r="OU125" s="273"/>
      <c r="OV125" s="273"/>
      <c r="OW125" s="273"/>
      <c r="OX125" s="273"/>
      <c r="OY125" s="273"/>
      <c r="OZ125" s="273"/>
      <c r="PA125" s="273"/>
      <c r="PB125" s="273"/>
      <c r="PC125" s="274"/>
      <c r="PD125" s="274"/>
      <c r="PE125" s="274"/>
      <c r="PF125" s="274"/>
      <c r="PG125" s="275"/>
      <c r="PH125" s="276"/>
      <c r="PI125" s="277"/>
      <c r="PJ125" s="277"/>
      <c r="PK125" s="277"/>
      <c r="PL125" s="277"/>
      <c r="PM125" s="277"/>
      <c r="PN125" s="277"/>
      <c r="PO125" s="277"/>
      <c r="PP125" s="277"/>
      <c r="PQ125" s="277"/>
      <c r="PR125" s="277"/>
      <c r="PS125" s="277"/>
      <c r="PT125" s="277"/>
      <c r="PU125" s="277"/>
      <c r="PV125" s="278"/>
      <c r="PW125" s="256"/>
      <c r="PX125" s="257"/>
      <c r="PY125" s="257"/>
      <c r="PZ125" s="257"/>
      <c r="QA125" s="257"/>
      <c r="QB125" s="257"/>
      <c r="QC125" s="258"/>
      <c r="QD125" s="256"/>
      <c r="QE125" s="257"/>
      <c r="QF125" s="257"/>
      <c r="QG125" s="257"/>
      <c r="QH125" s="257"/>
      <c r="QI125" s="257"/>
      <c r="QJ125" s="258"/>
      <c r="QK125" s="256"/>
      <c r="QL125" s="257"/>
      <c r="QM125" s="257"/>
      <c r="QN125" s="257"/>
      <c r="QO125" s="257"/>
      <c r="QP125" s="257"/>
      <c r="QQ125" s="258"/>
      <c r="QR125" s="256"/>
      <c r="QS125" s="257"/>
      <c r="QT125" s="257"/>
      <c r="QU125" s="257"/>
      <c r="QV125" s="257"/>
      <c r="QW125" s="257"/>
      <c r="QX125" s="258"/>
      <c r="QY125" s="256"/>
      <c r="QZ125" s="257"/>
      <c r="RA125" s="257"/>
      <c r="RB125" s="257"/>
      <c r="RC125" s="257"/>
      <c r="RD125" s="257"/>
      <c r="RE125" s="258"/>
      <c r="SG125" s="747"/>
    </row>
    <row r="126" spans="2:501" ht="6.6" customHeight="1" x14ac:dyDescent="0.15">
      <c r="B126" s="1117"/>
      <c r="C126" s="1118"/>
      <c r="D126" s="1119"/>
      <c r="E126" s="770" t="s">
        <v>9307</v>
      </c>
      <c r="F126" s="324"/>
      <c r="G126" s="324"/>
      <c r="H126" s="324"/>
      <c r="I126" s="324"/>
      <c r="J126" s="324"/>
      <c r="K126" s="324"/>
      <c r="L126" s="324"/>
      <c r="M126" s="324"/>
      <c r="N126" s="324"/>
      <c r="O126" s="324"/>
      <c r="P126" s="324"/>
      <c r="Q126" s="324"/>
      <c r="R126" s="324"/>
      <c r="S126" s="324"/>
      <c r="T126" s="324"/>
      <c r="U126" s="324"/>
      <c r="V126" s="324"/>
      <c r="W126" s="324"/>
      <c r="X126" s="324"/>
      <c r="Y126" s="324"/>
      <c r="Z126" s="324"/>
      <c r="AA126" s="324"/>
      <c r="AB126" s="324"/>
      <c r="AC126" s="324"/>
      <c r="AD126" s="324"/>
      <c r="AE126" s="324"/>
      <c r="AF126" s="489"/>
      <c r="AG126" s="1113">
        <f>BC126</f>
        <v>0</v>
      </c>
      <c r="AH126" s="1114"/>
      <c r="AI126" s="1114"/>
      <c r="AJ126" s="1114"/>
      <c r="AK126" s="1114"/>
      <c r="AL126" s="1114"/>
      <c r="AM126" s="1114"/>
      <c r="AN126" s="1114"/>
      <c r="AO126" s="1114"/>
      <c r="AP126" s="1114"/>
      <c r="AQ126" s="1114"/>
      <c r="AR126" s="1114"/>
      <c r="AS126" s="1114"/>
      <c r="AT126" s="1114"/>
      <c r="AU126" s="1114"/>
      <c r="AV126" s="1114"/>
      <c r="AW126" s="1114"/>
      <c r="AX126" s="382" t="s">
        <v>43</v>
      </c>
      <c r="AY126" s="382"/>
      <c r="AZ126" s="382"/>
      <c r="BA126" s="382"/>
      <c r="BB126" s="383"/>
      <c r="BC126" s="376"/>
      <c r="BD126" s="377"/>
      <c r="BE126" s="377"/>
      <c r="BF126" s="377"/>
      <c r="BG126" s="377"/>
      <c r="BH126" s="377"/>
      <c r="BI126" s="377"/>
      <c r="BJ126" s="377"/>
      <c r="BK126" s="377"/>
      <c r="BL126" s="377"/>
      <c r="BM126" s="377"/>
      <c r="BN126" s="377"/>
      <c r="BO126" s="377"/>
      <c r="BP126" s="377"/>
      <c r="BQ126" s="377"/>
      <c r="BR126" s="377"/>
      <c r="BS126" s="377"/>
      <c r="BT126" s="382" t="s">
        <v>43</v>
      </c>
      <c r="BU126" s="382"/>
      <c r="BV126" s="382"/>
      <c r="BW126" s="382"/>
      <c r="BX126" s="383"/>
      <c r="BY126" s="367" t="s">
        <v>0</v>
      </c>
      <c r="BZ126" s="368"/>
      <c r="CA126" s="368"/>
      <c r="CB126" s="368"/>
      <c r="CC126" s="368"/>
      <c r="CD126" s="368"/>
      <c r="CE126" s="368"/>
      <c r="CF126" s="368"/>
      <c r="CG126" s="368"/>
      <c r="CH126" s="368"/>
      <c r="CI126" s="368"/>
      <c r="CJ126" s="368"/>
      <c r="CK126" s="368"/>
      <c r="CL126" s="368"/>
      <c r="CM126" s="368"/>
      <c r="CN126" s="368"/>
      <c r="CO126" s="368"/>
      <c r="CP126" s="368"/>
      <c r="CQ126" s="368"/>
      <c r="CR126" s="368"/>
      <c r="CS126" s="368"/>
      <c r="CT126" s="369"/>
      <c r="CU126" s="220" t="s">
        <v>37</v>
      </c>
      <c r="CV126" s="221"/>
      <c r="CW126" s="221"/>
      <c r="CX126" s="221"/>
      <c r="CY126" s="221"/>
      <c r="CZ126" s="221"/>
      <c r="DA126" s="224"/>
      <c r="DB126" s="224"/>
      <c r="DC126" s="224"/>
      <c r="DD126" s="224"/>
      <c r="DE126" s="224"/>
      <c r="DF126" s="224"/>
      <c r="DG126" s="224"/>
      <c r="DH126" s="224"/>
      <c r="DI126" s="224"/>
      <c r="DJ126" s="224"/>
      <c r="DK126" s="224"/>
      <c r="DL126" s="226" t="s">
        <v>124</v>
      </c>
      <c r="DM126" s="226"/>
      <c r="DN126" s="226"/>
      <c r="DO126" s="226"/>
      <c r="DP126" s="227"/>
      <c r="DQ126" s="230"/>
      <c r="DR126" s="231"/>
      <c r="DS126" s="231"/>
      <c r="DT126" s="231"/>
      <c r="DU126" s="231"/>
      <c r="DV126" s="231"/>
      <c r="DW126" s="231"/>
      <c r="DX126" s="231"/>
      <c r="DY126" s="231"/>
      <c r="DZ126" s="231"/>
      <c r="EA126" s="231"/>
      <c r="EB126" s="231"/>
      <c r="EC126" s="231"/>
      <c r="ED126" s="231"/>
      <c r="EE126" s="232"/>
      <c r="EF126" s="247"/>
      <c r="EG126" s="248"/>
      <c r="EH126" s="248"/>
      <c r="EI126" s="248"/>
      <c r="EJ126" s="248"/>
      <c r="EK126" s="248"/>
      <c r="EL126" s="249"/>
      <c r="EM126" s="247"/>
      <c r="EN126" s="282"/>
      <c r="EO126" s="282"/>
      <c r="EP126" s="282"/>
      <c r="EQ126" s="282"/>
      <c r="ER126" s="282"/>
      <c r="ES126" s="283"/>
      <c r="ET126" s="247"/>
      <c r="EU126" s="282"/>
      <c r="EV126" s="282"/>
      <c r="EW126" s="282"/>
      <c r="EX126" s="282"/>
      <c r="EY126" s="282"/>
      <c r="EZ126" s="283"/>
      <c r="FA126" s="247"/>
      <c r="FB126" s="248"/>
      <c r="FC126" s="248"/>
      <c r="FD126" s="248"/>
      <c r="FE126" s="248"/>
      <c r="FF126" s="248"/>
      <c r="FG126" s="249"/>
      <c r="FH126" s="247"/>
      <c r="FI126" s="248"/>
      <c r="FJ126" s="248"/>
      <c r="FK126" s="248"/>
      <c r="FL126" s="248"/>
      <c r="FM126" s="248"/>
      <c r="FN126" s="249"/>
      <c r="FO126" s="747"/>
      <c r="FP126" s="211" t="s">
        <v>9312</v>
      </c>
      <c r="FQ126" s="212"/>
      <c r="FR126" s="212"/>
      <c r="FS126" s="212"/>
      <c r="FT126" s="212"/>
      <c r="FU126" s="212"/>
      <c r="FV126" s="212"/>
      <c r="FW126" s="212"/>
      <c r="FX126" s="212"/>
      <c r="FY126" s="213"/>
      <c r="FZ126" s="220" t="s">
        <v>79</v>
      </c>
      <c r="GA126" s="221"/>
      <c r="GB126" s="221"/>
      <c r="GC126" s="221"/>
      <c r="GD126" s="221"/>
      <c r="GE126" s="221"/>
      <c r="GF126" s="224"/>
      <c r="GG126" s="224"/>
      <c r="GH126" s="224"/>
      <c r="GI126" s="224"/>
      <c r="GJ126" s="224"/>
      <c r="GK126" s="224"/>
      <c r="GL126" s="224"/>
      <c r="GM126" s="224"/>
      <c r="GN126" s="224"/>
      <c r="GO126" s="224"/>
      <c r="GP126" s="224"/>
      <c r="GQ126" s="226" t="s">
        <v>124</v>
      </c>
      <c r="GR126" s="226"/>
      <c r="GS126" s="226"/>
      <c r="GT126" s="226"/>
      <c r="GU126" s="227"/>
      <c r="GV126" s="230"/>
      <c r="GW126" s="231"/>
      <c r="GX126" s="231"/>
      <c r="GY126" s="231"/>
      <c r="GZ126" s="231"/>
      <c r="HA126" s="231"/>
      <c r="HB126" s="231"/>
      <c r="HC126" s="231"/>
      <c r="HD126" s="231"/>
      <c r="HE126" s="231"/>
      <c r="HF126" s="231"/>
      <c r="HG126" s="231"/>
      <c r="HH126" s="231"/>
      <c r="HI126" s="231"/>
      <c r="HJ126" s="232"/>
      <c r="HK126" s="247"/>
      <c r="HL126" s="248"/>
      <c r="HM126" s="248"/>
      <c r="HN126" s="248"/>
      <c r="HO126" s="248"/>
      <c r="HP126" s="248"/>
      <c r="HQ126" s="249"/>
      <c r="HR126" s="247"/>
      <c r="HS126" s="282"/>
      <c r="HT126" s="282"/>
      <c r="HU126" s="282"/>
      <c r="HV126" s="282"/>
      <c r="HW126" s="282"/>
      <c r="HX126" s="283"/>
      <c r="HY126" s="247"/>
      <c r="HZ126" s="282"/>
      <c r="IA126" s="282"/>
      <c r="IB126" s="282"/>
      <c r="IC126" s="282"/>
      <c r="ID126" s="282"/>
      <c r="IE126" s="283"/>
      <c r="IF126" s="247"/>
      <c r="IG126" s="248"/>
      <c r="IH126" s="248"/>
      <c r="II126" s="248"/>
      <c r="IJ126" s="248"/>
      <c r="IK126" s="248"/>
      <c r="IL126" s="249"/>
      <c r="IM126" s="247"/>
      <c r="IN126" s="248"/>
      <c r="IO126" s="248"/>
      <c r="IP126" s="248"/>
      <c r="IQ126" s="248"/>
      <c r="IR126" s="248"/>
      <c r="IS126" s="249"/>
      <c r="JU126" s="747"/>
      <c r="JV126" s="211" t="s">
        <v>9312</v>
      </c>
      <c r="JW126" s="212"/>
      <c r="JX126" s="212"/>
      <c r="JY126" s="212"/>
      <c r="JZ126" s="212"/>
      <c r="KA126" s="212"/>
      <c r="KB126" s="212"/>
      <c r="KC126" s="212"/>
      <c r="KD126" s="212"/>
      <c r="KE126" s="213"/>
      <c r="KF126" s="220" t="s">
        <v>126</v>
      </c>
      <c r="KG126" s="221"/>
      <c r="KH126" s="221"/>
      <c r="KI126" s="221"/>
      <c r="KJ126" s="221"/>
      <c r="KK126" s="221"/>
      <c r="KL126" s="224"/>
      <c r="KM126" s="224"/>
      <c r="KN126" s="224"/>
      <c r="KO126" s="224"/>
      <c r="KP126" s="224"/>
      <c r="KQ126" s="224"/>
      <c r="KR126" s="224"/>
      <c r="KS126" s="224"/>
      <c r="KT126" s="224"/>
      <c r="KU126" s="224"/>
      <c r="KV126" s="224"/>
      <c r="KW126" s="226" t="s">
        <v>124</v>
      </c>
      <c r="KX126" s="226"/>
      <c r="KY126" s="226"/>
      <c r="KZ126" s="226"/>
      <c r="LA126" s="227"/>
      <c r="LB126" s="230"/>
      <c r="LC126" s="231"/>
      <c r="LD126" s="231"/>
      <c r="LE126" s="231"/>
      <c r="LF126" s="231"/>
      <c r="LG126" s="231"/>
      <c r="LH126" s="231"/>
      <c r="LI126" s="231"/>
      <c r="LJ126" s="231"/>
      <c r="LK126" s="231"/>
      <c r="LL126" s="231"/>
      <c r="LM126" s="231"/>
      <c r="LN126" s="231"/>
      <c r="LO126" s="231"/>
      <c r="LP126" s="232"/>
      <c r="LQ126" s="247"/>
      <c r="LR126" s="248"/>
      <c r="LS126" s="248"/>
      <c r="LT126" s="248"/>
      <c r="LU126" s="248"/>
      <c r="LV126" s="248"/>
      <c r="LW126" s="249"/>
      <c r="LX126" s="247"/>
      <c r="LY126" s="282"/>
      <c r="LZ126" s="282"/>
      <c r="MA126" s="282"/>
      <c r="MB126" s="282"/>
      <c r="MC126" s="282"/>
      <c r="MD126" s="283"/>
      <c r="ME126" s="247"/>
      <c r="MF126" s="282"/>
      <c r="MG126" s="282"/>
      <c r="MH126" s="282"/>
      <c r="MI126" s="282"/>
      <c r="MJ126" s="282"/>
      <c r="MK126" s="283"/>
      <c r="ML126" s="247"/>
      <c r="MM126" s="248"/>
      <c r="MN126" s="248"/>
      <c r="MO126" s="248"/>
      <c r="MP126" s="248"/>
      <c r="MQ126" s="248"/>
      <c r="MR126" s="249"/>
      <c r="MS126" s="247"/>
      <c r="MT126" s="248"/>
      <c r="MU126" s="248"/>
      <c r="MV126" s="248"/>
      <c r="MW126" s="248"/>
      <c r="MX126" s="248"/>
      <c r="MY126" s="249"/>
      <c r="OA126" s="747"/>
      <c r="OB126" s="211" t="s">
        <v>9312</v>
      </c>
      <c r="OC126" s="212"/>
      <c r="OD126" s="212"/>
      <c r="OE126" s="212"/>
      <c r="OF126" s="212"/>
      <c r="OG126" s="212"/>
      <c r="OH126" s="212"/>
      <c r="OI126" s="212"/>
      <c r="OJ126" s="212"/>
      <c r="OK126" s="213"/>
      <c r="OL126" s="220" t="s">
        <v>131</v>
      </c>
      <c r="OM126" s="221"/>
      <c r="ON126" s="221"/>
      <c r="OO126" s="221"/>
      <c r="OP126" s="221"/>
      <c r="OQ126" s="221"/>
      <c r="OR126" s="224"/>
      <c r="OS126" s="224"/>
      <c r="OT126" s="224"/>
      <c r="OU126" s="224"/>
      <c r="OV126" s="224"/>
      <c r="OW126" s="224"/>
      <c r="OX126" s="224"/>
      <c r="OY126" s="224"/>
      <c r="OZ126" s="224"/>
      <c r="PA126" s="224"/>
      <c r="PB126" s="224"/>
      <c r="PC126" s="226" t="s">
        <v>124</v>
      </c>
      <c r="PD126" s="226"/>
      <c r="PE126" s="226"/>
      <c r="PF126" s="226"/>
      <c r="PG126" s="227"/>
      <c r="PH126" s="230"/>
      <c r="PI126" s="231"/>
      <c r="PJ126" s="231"/>
      <c r="PK126" s="231"/>
      <c r="PL126" s="231"/>
      <c r="PM126" s="231"/>
      <c r="PN126" s="231"/>
      <c r="PO126" s="231"/>
      <c r="PP126" s="231"/>
      <c r="PQ126" s="231"/>
      <c r="PR126" s="231"/>
      <c r="PS126" s="231"/>
      <c r="PT126" s="231"/>
      <c r="PU126" s="231"/>
      <c r="PV126" s="232"/>
      <c r="PW126" s="247"/>
      <c r="PX126" s="248"/>
      <c r="PY126" s="248"/>
      <c r="PZ126" s="248"/>
      <c r="QA126" s="248"/>
      <c r="QB126" s="248"/>
      <c r="QC126" s="249"/>
      <c r="QD126" s="247"/>
      <c r="QE126" s="282"/>
      <c r="QF126" s="282"/>
      <c r="QG126" s="282"/>
      <c r="QH126" s="282"/>
      <c r="QI126" s="282"/>
      <c r="QJ126" s="283"/>
      <c r="QK126" s="247"/>
      <c r="QL126" s="282"/>
      <c r="QM126" s="282"/>
      <c r="QN126" s="282"/>
      <c r="QO126" s="282"/>
      <c r="QP126" s="282"/>
      <c r="QQ126" s="283"/>
      <c r="QR126" s="247"/>
      <c r="QS126" s="248"/>
      <c r="QT126" s="248"/>
      <c r="QU126" s="248"/>
      <c r="QV126" s="248"/>
      <c r="QW126" s="248"/>
      <c r="QX126" s="249"/>
      <c r="QY126" s="247"/>
      <c r="QZ126" s="248"/>
      <c r="RA126" s="248"/>
      <c r="RB126" s="248"/>
      <c r="RC126" s="248"/>
      <c r="RD126" s="248"/>
      <c r="RE126" s="249"/>
      <c r="SG126" s="747"/>
    </row>
    <row r="127" spans="2:501" ht="6.6" customHeight="1" x14ac:dyDescent="0.15">
      <c r="B127" s="1117"/>
      <c r="C127" s="1118"/>
      <c r="D127" s="1119"/>
      <c r="E127" s="40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27"/>
      <c r="AF127" s="406"/>
      <c r="AG127" s="1113"/>
      <c r="AH127" s="1114"/>
      <c r="AI127" s="1114"/>
      <c r="AJ127" s="1114"/>
      <c r="AK127" s="1114"/>
      <c r="AL127" s="1114"/>
      <c r="AM127" s="1114"/>
      <c r="AN127" s="1114"/>
      <c r="AO127" s="1114"/>
      <c r="AP127" s="1114"/>
      <c r="AQ127" s="1114"/>
      <c r="AR127" s="1114"/>
      <c r="AS127" s="1114"/>
      <c r="AT127" s="1114"/>
      <c r="AU127" s="1114"/>
      <c r="AV127" s="1114"/>
      <c r="AW127" s="1114"/>
      <c r="AX127" s="384"/>
      <c r="AY127" s="384"/>
      <c r="AZ127" s="384"/>
      <c r="BA127" s="384"/>
      <c r="BB127" s="385"/>
      <c r="BC127" s="378"/>
      <c r="BD127" s="379"/>
      <c r="BE127" s="379"/>
      <c r="BF127" s="379"/>
      <c r="BG127" s="379"/>
      <c r="BH127" s="379"/>
      <c r="BI127" s="379"/>
      <c r="BJ127" s="379"/>
      <c r="BK127" s="379"/>
      <c r="BL127" s="379"/>
      <c r="BM127" s="379"/>
      <c r="BN127" s="379"/>
      <c r="BO127" s="379"/>
      <c r="BP127" s="379"/>
      <c r="BQ127" s="379"/>
      <c r="BR127" s="379"/>
      <c r="BS127" s="379"/>
      <c r="BT127" s="384"/>
      <c r="BU127" s="384"/>
      <c r="BV127" s="384"/>
      <c r="BW127" s="384"/>
      <c r="BX127" s="385"/>
      <c r="BY127" s="370"/>
      <c r="BZ127" s="371"/>
      <c r="CA127" s="371"/>
      <c r="CB127" s="371"/>
      <c r="CC127" s="371"/>
      <c r="CD127" s="371"/>
      <c r="CE127" s="371"/>
      <c r="CF127" s="371"/>
      <c r="CG127" s="371"/>
      <c r="CH127" s="371"/>
      <c r="CI127" s="371"/>
      <c r="CJ127" s="371"/>
      <c r="CK127" s="371"/>
      <c r="CL127" s="371"/>
      <c r="CM127" s="371"/>
      <c r="CN127" s="371"/>
      <c r="CO127" s="371"/>
      <c r="CP127" s="371"/>
      <c r="CQ127" s="371"/>
      <c r="CR127" s="371"/>
      <c r="CS127" s="371"/>
      <c r="CT127" s="372"/>
      <c r="CU127" s="222"/>
      <c r="CV127" s="223"/>
      <c r="CW127" s="223"/>
      <c r="CX127" s="223"/>
      <c r="CY127" s="223"/>
      <c r="CZ127" s="223"/>
      <c r="DA127" s="225"/>
      <c r="DB127" s="225"/>
      <c r="DC127" s="225"/>
      <c r="DD127" s="225"/>
      <c r="DE127" s="225"/>
      <c r="DF127" s="225"/>
      <c r="DG127" s="225"/>
      <c r="DH127" s="225"/>
      <c r="DI127" s="225"/>
      <c r="DJ127" s="225"/>
      <c r="DK127" s="225"/>
      <c r="DL127" s="228"/>
      <c r="DM127" s="228"/>
      <c r="DN127" s="228"/>
      <c r="DO127" s="228"/>
      <c r="DP127" s="229"/>
      <c r="DQ127" s="233"/>
      <c r="DR127" s="234"/>
      <c r="DS127" s="234"/>
      <c r="DT127" s="234"/>
      <c r="DU127" s="234"/>
      <c r="DV127" s="234"/>
      <c r="DW127" s="234"/>
      <c r="DX127" s="234"/>
      <c r="DY127" s="234"/>
      <c r="DZ127" s="234"/>
      <c r="EA127" s="234"/>
      <c r="EB127" s="234"/>
      <c r="EC127" s="234"/>
      <c r="ED127" s="234"/>
      <c r="EE127" s="235"/>
      <c r="EF127" s="250"/>
      <c r="EG127" s="251"/>
      <c r="EH127" s="251"/>
      <c r="EI127" s="251"/>
      <c r="EJ127" s="251"/>
      <c r="EK127" s="251"/>
      <c r="EL127" s="252"/>
      <c r="EM127" s="250"/>
      <c r="EN127" s="254"/>
      <c r="EO127" s="254"/>
      <c r="EP127" s="254"/>
      <c r="EQ127" s="254"/>
      <c r="ER127" s="254"/>
      <c r="ES127" s="255"/>
      <c r="ET127" s="250"/>
      <c r="EU127" s="254"/>
      <c r="EV127" s="254"/>
      <c r="EW127" s="254"/>
      <c r="EX127" s="254"/>
      <c r="EY127" s="254"/>
      <c r="EZ127" s="255"/>
      <c r="FA127" s="250"/>
      <c r="FB127" s="251"/>
      <c r="FC127" s="251"/>
      <c r="FD127" s="251"/>
      <c r="FE127" s="251"/>
      <c r="FF127" s="251"/>
      <c r="FG127" s="252"/>
      <c r="FH127" s="250"/>
      <c r="FI127" s="251"/>
      <c r="FJ127" s="251"/>
      <c r="FK127" s="251"/>
      <c r="FL127" s="251"/>
      <c r="FM127" s="251"/>
      <c r="FN127" s="252"/>
      <c r="FO127" s="747"/>
      <c r="FP127" s="214"/>
      <c r="FQ127" s="215"/>
      <c r="FR127" s="215"/>
      <c r="FS127" s="215"/>
      <c r="FT127" s="215"/>
      <c r="FU127" s="215"/>
      <c r="FV127" s="215"/>
      <c r="FW127" s="215"/>
      <c r="FX127" s="215"/>
      <c r="FY127" s="216"/>
      <c r="FZ127" s="222"/>
      <c r="GA127" s="223"/>
      <c r="GB127" s="223"/>
      <c r="GC127" s="223"/>
      <c r="GD127" s="223"/>
      <c r="GE127" s="223"/>
      <c r="GF127" s="225"/>
      <c r="GG127" s="225"/>
      <c r="GH127" s="225"/>
      <c r="GI127" s="225"/>
      <c r="GJ127" s="225"/>
      <c r="GK127" s="225"/>
      <c r="GL127" s="225"/>
      <c r="GM127" s="225"/>
      <c r="GN127" s="225"/>
      <c r="GO127" s="225"/>
      <c r="GP127" s="225"/>
      <c r="GQ127" s="228"/>
      <c r="GR127" s="228"/>
      <c r="GS127" s="228"/>
      <c r="GT127" s="228"/>
      <c r="GU127" s="229"/>
      <c r="GV127" s="233"/>
      <c r="GW127" s="234"/>
      <c r="GX127" s="234"/>
      <c r="GY127" s="234"/>
      <c r="GZ127" s="234"/>
      <c r="HA127" s="234"/>
      <c r="HB127" s="234"/>
      <c r="HC127" s="234"/>
      <c r="HD127" s="234"/>
      <c r="HE127" s="234"/>
      <c r="HF127" s="234"/>
      <c r="HG127" s="234"/>
      <c r="HH127" s="234"/>
      <c r="HI127" s="234"/>
      <c r="HJ127" s="235"/>
      <c r="HK127" s="250"/>
      <c r="HL127" s="251"/>
      <c r="HM127" s="251"/>
      <c r="HN127" s="251"/>
      <c r="HO127" s="251"/>
      <c r="HP127" s="251"/>
      <c r="HQ127" s="252"/>
      <c r="HR127" s="250"/>
      <c r="HS127" s="254"/>
      <c r="HT127" s="254"/>
      <c r="HU127" s="254"/>
      <c r="HV127" s="254"/>
      <c r="HW127" s="254"/>
      <c r="HX127" s="255"/>
      <c r="HY127" s="250"/>
      <c r="HZ127" s="254"/>
      <c r="IA127" s="254"/>
      <c r="IB127" s="254"/>
      <c r="IC127" s="254"/>
      <c r="ID127" s="254"/>
      <c r="IE127" s="255"/>
      <c r="IF127" s="250"/>
      <c r="IG127" s="251"/>
      <c r="IH127" s="251"/>
      <c r="II127" s="251"/>
      <c r="IJ127" s="251"/>
      <c r="IK127" s="251"/>
      <c r="IL127" s="252"/>
      <c r="IM127" s="250"/>
      <c r="IN127" s="251"/>
      <c r="IO127" s="251"/>
      <c r="IP127" s="251"/>
      <c r="IQ127" s="251"/>
      <c r="IR127" s="251"/>
      <c r="IS127" s="252"/>
      <c r="JU127" s="747"/>
      <c r="JV127" s="214"/>
      <c r="JW127" s="215"/>
      <c r="JX127" s="215"/>
      <c r="JY127" s="215"/>
      <c r="JZ127" s="215"/>
      <c r="KA127" s="215"/>
      <c r="KB127" s="215"/>
      <c r="KC127" s="215"/>
      <c r="KD127" s="215"/>
      <c r="KE127" s="216"/>
      <c r="KF127" s="222"/>
      <c r="KG127" s="223"/>
      <c r="KH127" s="223"/>
      <c r="KI127" s="223"/>
      <c r="KJ127" s="223"/>
      <c r="KK127" s="223"/>
      <c r="KL127" s="225"/>
      <c r="KM127" s="225"/>
      <c r="KN127" s="225"/>
      <c r="KO127" s="225"/>
      <c r="KP127" s="225"/>
      <c r="KQ127" s="225"/>
      <c r="KR127" s="225"/>
      <c r="KS127" s="225"/>
      <c r="KT127" s="225"/>
      <c r="KU127" s="225"/>
      <c r="KV127" s="225"/>
      <c r="KW127" s="228"/>
      <c r="KX127" s="228"/>
      <c r="KY127" s="228"/>
      <c r="KZ127" s="228"/>
      <c r="LA127" s="229"/>
      <c r="LB127" s="233"/>
      <c r="LC127" s="234"/>
      <c r="LD127" s="234"/>
      <c r="LE127" s="234"/>
      <c r="LF127" s="234"/>
      <c r="LG127" s="234"/>
      <c r="LH127" s="234"/>
      <c r="LI127" s="234"/>
      <c r="LJ127" s="234"/>
      <c r="LK127" s="234"/>
      <c r="LL127" s="234"/>
      <c r="LM127" s="234"/>
      <c r="LN127" s="234"/>
      <c r="LO127" s="234"/>
      <c r="LP127" s="235"/>
      <c r="LQ127" s="250"/>
      <c r="LR127" s="251"/>
      <c r="LS127" s="251"/>
      <c r="LT127" s="251"/>
      <c r="LU127" s="251"/>
      <c r="LV127" s="251"/>
      <c r="LW127" s="252"/>
      <c r="LX127" s="250"/>
      <c r="LY127" s="254"/>
      <c r="LZ127" s="254"/>
      <c r="MA127" s="254"/>
      <c r="MB127" s="254"/>
      <c r="MC127" s="254"/>
      <c r="MD127" s="255"/>
      <c r="ME127" s="250"/>
      <c r="MF127" s="254"/>
      <c r="MG127" s="254"/>
      <c r="MH127" s="254"/>
      <c r="MI127" s="254"/>
      <c r="MJ127" s="254"/>
      <c r="MK127" s="255"/>
      <c r="ML127" s="250"/>
      <c r="MM127" s="251"/>
      <c r="MN127" s="251"/>
      <c r="MO127" s="251"/>
      <c r="MP127" s="251"/>
      <c r="MQ127" s="251"/>
      <c r="MR127" s="252"/>
      <c r="MS127" s="250"/>
      <c r="MT127" s="251"/>
      <c r="MU127" s="251"/>
      <c r="MV127" s="251"/>
      <c r="MW127" s="251"/>
      <c r="MX127" s="251"/>
      <c r="MY127" s="252"/>
      <c r="OA127" s="747"/>
      <c r="OB127" s="214"/>
      <c r="OC127" s="215"/>
      <c r="OD127" s="215"/>
      <c r="OE127" s="215"/>
      <c r="OF127" s="215"/>
      <c r="OG127" s="215"/>
      <c r="OH127" s="215"/>
      <c r="OI127" s="215"/>
      <c r="OJ127" s="215"/>
      <c r="OK127" s="216"/>
      <c r="OL127" s="222"/>
      <c r="OM127" s="223"/>
      <c r="ON127" s="223"/>
      <c r="OO127" s="223"/>
      <c r="OP127" s="223"/>
      <c r="OQ127" s="223"/>
      <c r="OR127" s="225"/>
      <c r="OS127" s="225"/>
      <c r="OT127" s="225"/>
      <c r="OU127" s="225"/>
      <c r="OV127" s="225"/>
      <c r="OW127" s="225"/>
      <c r="OX127" s="225"/>
      <c r="OY127" s="225"/>
      <c r="OZ127" s="225"/>
      <c r="PA127" s="225"/>
      <c r="PB127" s="225"/>
      <c r="PC127" s="228"/>
      <c r="PD127" s="228"/>
      <c r="PE127" s="228"/>
      <c r="PF127" s="228"/>
      <c r="PG127" s="229"/>
      <c r="PH127" s="233"/>
      <c r="PI127" s="234"/>
      <c r="PJ127" s="234"/>
      <c r="PK127" s="234"/>
      <c r="PL127" s="234"/>
      <c r="PM127" s="234"/>
      <c r="PN127" s="234"/>
      <c r="PO127" s="234"/>
      <c r="PP127" s="234"/>
      <c r="PQ127" s="234"/>
      <c r="PR127" s="234"/>
      <c r="PS127" s="234"/>
      <c r="PT127" s="234"/>
      <c r="PU127" s="234"/>
      <c r="PV127" s="235"/>
      <c r="PW127" s="250"/>
      <c r="PX127" s="251"/>
      <c r="PY127" s="251"/>
      <c r="PZ127" s="251"/>
      <c r="QA127" s="251"/>
      <c r="QB127" s="251"/>
      <c r="QC127" s="252"/>
      <c r="QD127" s="250"/>
      <c r="QE127" s="254"/>
      <c r="QF127" s="254"/>
      <c r="QG127" s="254"/>
      <c r="QH127" s="254"/>
      <c r="QI127" s="254"/>
      <c r="QJ127" s="255"/>
      <c r="QK127" s="250"/>
      <c r="QL127" s="254"/>
      <c r="QM127" s="254"/>
      <c r="QN127" s="254"/>
      <c r="QO127" s="254"/>
      <c r="QP127" s="254"/>
      <c r="QQ127" s="255"/>
      <c r="QR127" s="250"/>
      <c r="QS127" s="251"/>
      <c r="QT127" s="251"/>
      <c r="QU127" s="251"/>
      <c r="QV127" s="251"/>
      <c r="QW127" s="251"/>
      <c r="QX127" s="252"/>
      <c r="QY127" s="250"/>
      <c r="QZ127" s="251"/>
      <c r="RA127" s="251"/>
      <c r="RB127" s="251"/>
      <c r="RC127" s="251"/>
      <c r="RD127" s="251"/>
      <c r="RE127" s="252"/>
      <c r="SG127" s="747"/>
    </row>
    <row r="128" spans="2:501" ht="6.6" customHeight="1" x14ac:dyDescent="0.15">
      <c r="B128" s="1117"/>
      <c r="C128" s="1118"/>
      <c r="D128" s="1119"/>
      <c r="E128" s="40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327"/>
      <c r="AF128" s="406"/>
      <c r="AG128" s="1113"/>
      <c r="AH128" s="1114"/>
      <c r="AI128" s="1114"/>
      <c r="AJ128" s="1114"/>
      <c r="AK128" s="1114"/>
      <c r="AL128" s="1114"/>
      <c r="AM128" s="1114"/>
      <c r="AN128" s="1114"/>
      <c r="AO128" s="1114"/>
      <c r="AP128" s="1114"/>
      <c r="AQ128" s="1114"/>
      <c r="AR128" s="1114"/>
      <c r="AS128" s="1114"/>
      <c r="AT128" s="1114"/>
      <c r="AU128" s="1114"/>
      <c r="AV128" s="1114"/>
      <c r="AW128" s="1114"/>
      <c r="AX128" s="384"/>
      <c r="AY128" s="384"/>
      <c r="AZ128" s="384"/>
      <c r="BA128" s="384"/>
      <c r="BB128" s="385"/>
      <c r="BC128" s="378"/>
      <c r="BD128" s="379"/>
      <c r="BE128" s="379"/>
      <c r="BF128" s="379"/>
      <c r="BG128" s="379"/>
      <c r="BH128" s="379"/>
      <c r="BI128" s="379"/>
      <c r="BJ128" s="379"/>
      <c r="BK128" s="379"/>
      <c r="BL128" s="379"/>
      <c r="BM128" s="379"/>
      <c r="BN128" s="379"/>
      <c r="BO128" s="379"/>
      <c r="BP128" s="379"/>
      <c r="BQ128" s="379"/>
      <c r="BR128" s="379"/>
      <c r="BS128" s="379"/>
      <c r="BT128" s="384"/>
      <c r="BU128" s="384"/>
      <c r="BV128" s="384"/>
      <c r="BW128" s="384"/>
      <c r="BX128" s="385"/>
      <c r="BY128" s="370"/>
      <c r="BZ128" s="371"/>
      <c r="CA128" s="371"/>
      <c r="CB128" s="371"/>
      <c r="CC128" s="371"/>
      <c r="CD128" s="371"/>
      <c r="CE128" s="371"/>
      <c r="CF128" s="371"/>
      <c r="CG128" s="371"/>
      <c r="CH128" s="371"/>
      <c r="CI128" s="371"/>
      <c r="CJ128" s="371"/>
      <c r="CK128" s="371"/>
      <c r="CL128" s="371"/>
      <c r="CM128" s="371"/>
      <c r="CN128" s="371"/>
      <c r="CO128" s="371"/>
      <c r="CP128" s="371"/>
      <c r="CQ128" s="371"/>
      <c r="CR128" s="371"/>
      <c r="CS128" s="371"/>
      <c r="CT128" s="372"/>
      <c r="CU128" s="259" t="s">
        <v>38</v>
      </c>
      <c r="CV128" s="260"/>
      <c r="CW128" s="260"/>
      <c r="CX128" s="260"/>
      <c r="CY128" s="260"/>
      <c r="CZ128" s="260"/>
      <c r="DA128" s="261"/>
      <c r="DB128" s="261"/>
      <c r="DC128" s="261"/>
      <c r="DD128" s="261"/>
      <c r="DE128" s="261"/>
      <c r="DF128" s="261"/>
      <c r="DG128" s="261"/>
      <c r="DH128" s="261"/>
      <c r="DI128" s="261"/>
      <c r="DJ128" s="261"/>
      <c r="DK128" s="261"/>
      <c r="DL128" s="263" t="s">
        <v>124</v>
      </c>
      <c r="DM128" s="263"/>
      <c r="DN128" s="263"/>
      <c r="DO128" s="263"/>
      <c r="DP128" s="264"/>
      <c r="DQ128" s="265"/>
      <c r="DR128" s="266"/>
      <c r="DS128" s="266"/>
      <c r="DT128" s="266"/>
      <c r="DU128" s="266"/>
      <c r="DV128" s="266"/>
      <c r="DW128" s="266"/>
      <c r="DX128" s="266"/>
      <c r="DY128" s="266"/>
      <c r="DZ128" s="266"/>
      <c r="EA128" s="266"/>
      <c r="EB128" s="266"/>
      <c r="EC128" s="266"/>
      <c r="ED128" s="266"/>
      <c r="EE128" s="267"/>
      <c r="EF128" s="250"/>
      <c r="EG128" s="251"/>
      <c r="EH128" s="251"/>
      <c r="EI128" s="251"/>
      <c r="EJ128" s="251"/>
      <c r="EK128" s="251"/>
      <c r="EL128" s="252"/>
      <c r="EM128" s="250"/>
      <c r="EN128" s="254"/>
      <c r="EO128" s="254"/>
      <c r="EP128" s="254"/>
      <c r="EQ128" s="254"/>
      <c r="ER128" s="254"/>
      <c r="ES128" s="255"/>
      <c r="ET128" s="250"/>
      <c r="EU128" s="254"/>
      <c r="EV128" s="254"/>
      <c r="EW128" s="254"/>
      <c r="EX128" s="254"/>
      <c r="EY128" s="254"/>
      <c r="EZ128" s="255"/>
      <c r="FA128" s="250"/>
      <c r="FB128" s="251"/>
      <c r="FC128" s="251"/>
      <c r="FD128" s="251"/>
      <c r="FE128" s="251"/>
      <c r="FF128" s="251"/>
      <c r="FG128" s="252"/>
      <c r="FH128" s="250"/>
      <c r="FI128" s="251"/>
      <c r="FJ128" s="251"/>
      <c r="FK128" s="251"/>
      <c r="FL128" s="251"/>
      <c r="FM128" s="251"/>
      <c r="FN128" s="252"/>
      <c r="FO128" s="747"/>
      <c r="FP128" s="214"/>
      <c r="FQ128" s="215"/>
      <c r="FR128" s="215"/>
      <c r="FS128" s="215"/>
      <c r="FT128" s="215"/>
      <c r="FU128" s="215"/>
      <c r="FV128" s="215"/>
      <c r="FW128" s="215"/>
      <c r="FX128" s="215"/>
      <c r="FY128" s="216"/>
      <c r="FZ128" s="259" t="s">
        <v>80</v>
      </c>
      <c r="GA128" s="260"/>
      <c r="GB128" s="260"/>
      <c r="GC128" s="260"/>
      <c r="GD128" s="260"/>
      <c r="GE128" s="260"/>
      <c r="GF128" s="261"/>
      <c r="GG128" s="261"/>
      <c r="GH128" s="261"/>
      <c r="GI128" s="261"/>
      <c r="GJ128" s="261"/>
      <c r="GK128" s="261"/>
      <c r="GL128" s="261"/>
      <c r="GM128" s="261"/>
      <c r="GN128" s="261"/>
      <c r="GO128" s="261"/>
      <c r="GP128" s="261"/>
      <c r="GQ128" s="263" t="s">
        <v>124</v>
      </c>
      <c r="GR128" s="263"/>
      <c r="GS128" s="263"/>
      <c r="GT128" s="263"/>
      <c r="GU128" s="264"/>
      <c r="GV128" s="265"/>
      <c r="GW128" s="266"/>
      <c r="GX128" s="266"/>
      <c r="GY128" s="266"/>
      <c r="GZ128" s="266"/>
      <c r="HA128" s="266"/>
      <c r="HB128" s="266"/>
      <c r="HC128" s="266"/>
      <c r="HD128" s="266"/>
      <c r="HE128" s="266"/>
      <c r="HF128" s="266"/>
      <c r="HG128" s="266"/>
      <c r="HH128" s="266"/>
      <c r="HI128" s="266"/>
      <c r="HJ128" s="267"/>
      <c r="HK128" s="250"/>
      <c r="HL128" s="251"/>
      <c r="HM128" s="251"/>
      <c r="HN128" s="251"/>
      <c r="HO128" s="251"/>
      <c r="HP128" s="251"/>
      <c r="HQ128" s="252"/>
      <c r="HR128" s="250"/>
      <c r="HS128" s="254"/>
      <c r="HT128" s="254"/>
      <c r="HU128" s="254"/>
      <c r="HV128" s="254"/>
      <c r="HW128" s="254"/>
      <c r="HX128" s="255"/>
      <c r="HY128" s="250"/>
      <c r="HZ128" s="254"/>
      <c r="IA128" s="254"/>
      <c r="IB128" s="254"/>
      <c r="IC128" s="254"/>
      <c r="ID128" s="254"/>
      <c r="IE128" s="255"/>
      <c r="IF128" s="250"/>
      <c r="IG128" s="251"/>
      <c r="IH128" s="251"/>
      <c r="II128" s="251"/>
      <c r="IJ128" s="251"/>
      <c r="IK128" s="251"/>
      <c r="IL128" s="252"/>
      <c r="IM128" s="250"/>
      <c r="IN128" s="251"/>
      <c r="IO128" s="251"/>
      <c r="IP128" s="251"/>
      <c r="IQ128" s="251"/>
      <c r="IR128" s="251"/>
      <c r="IS128" s="252"/>
      <c r="JU128" s="747"/>
      <c r="JV128" s="214"/>
      <c r="JW128" s="215"/>
      <c r="JX128" s="215"/>
      <c r="JY128" s="215"/>
      <c r="JZ128" s="215"/>
      <c r="KA128" s="215"/>
      <c r="KB128" s="215"/>
      <c r="KC128" s="215"/>
      <c r="KD128" s="215"/>
      <c r="KE128" s="216"/>
      <c r="KF128" s="259" t="s">
        <v>127</v>
      </c>
      <c r="KG128" s="260"/>
      <c r="KH128" s="260"/>
      <c r="KI128" s="260"/>
      <c r="KJ128" s="260"/>
      <c r="KK128" s="260"/>
      <c r="KL128" s="261"/>
      <c r="KM128" s="261"/>
      <c r="KN128" s="261"/>
      <c r="KO128" s="261"/>
      <c r="KP128" s="261"/>
      <c r="KQ128" s="261"/>
      <c r="KR128" s="261"/>
      <c r="KS128" s="261"/>
      <c r="KT128" s="261"/>
      <c r="KU128" s="261"/>
      <c r="KV128" s="261"/>
      <c r="KW128" s="263" t="s">
        <v>124</v>
      </c>
      <c r="KX128" s="263"/>
      <c r="KY128" s="263"/>
      <c r="KZ128" s="263"/>
      <c r="LA128" s="264"/>
      <c r="LB128" s="265"/>
      <c r="LC128" s="266"/>
      <c r="LD128" s="266"/>
      <c r="LE128" s="266"/>
      <c r="LF128" s="266"/>
      <c r="LG128" s="266"/>
      <c r="LH128" s="266"/>
      <c r="LI128" s="266"/>
      <c r="LJ128" s="266"/>
      <c r="LK128" s="266"/>
      <c r="LL128" s="266"/>
      <c r="LM128" s="266"/>
      <c r="LN128" s="266"/>
      <c r="LO128" s="266"/>
      <c r="LP128" s="267"/>
      <c r="LQ128" s="250"/>
      <c r="LR128" s="251"/>
      <c r="LS128" s="251"/>
      <c r="LT128" s="251"/>
      <c r="LU128" s="251"/>
      <c r="LV128" s="251"/>
      <c r="LW128" s="252"/>
      <c r="LX128" s="250"/>
      <c r="LY128" s="254"/>
      <c r="LZ128" s="254"/>
      <c r="MA128" s="254"/>
      <c r="MB128" s="254"/>
      <c r="MC128" s="254"/>
      <c r="MD128" s="255"/>
      <c r="ME128" s="250"/>
      <c r="MF128" s="254"/>
      <c r="MG128" s="254"/>
      <c r="MH128" s="254"/>
      <c r="MI128" s="254"/>
      <c r="MJ128" s="254"/>
      <c r="MK128" s="255"/>
      <c r="ML128" s="250"/>
      <c r="MM128" s="251"/>
      <c r="MN128" s="251"/>
      <c r="MO128" s="251"/>
      <c r="MP128" s="251"/>
      <c r="MQ128" s="251"/>
      <c r="MR128" s="252"/>
      <c r="MS128" s="250"/>
      <c r="MT128" s="251"/>
      <c r="MU128" s="251"/>
      <c r="MV128" s="251"/>
      <c r="MW128" s="251"/>
      <c r="MX128" s="251"/>
      <c r="MY128" s="252"/>
      <c r="OA128" s="747"/>
      <c r="OB128" s="214"/>
      <c r="OC128" s="215"/>
      <c r="OD128" s="215"/>
      <c r="OE128" s="215"/>
      <c r="OF128" s="215"/>
      <c r="OG128" s="215"/>
      <c r="OH128" s="215"/>
      <c r="OI128" s="215"/>
      <c r="OJ128" s="215"/>
      <c r="OK128" s="216"/>
      <c r="OL128" s="259" t="s">
        <v>132</v>
      </c>
      <c r="OM128" s="260"/>
      <c r="ON128" s="260"/>
      <c r="OO128" s="260"/>
      <c r="OP128" s="260"/>
      <c r="OQ128" s="260"/>
      <c r="OR128" s="261"/>
      <c r="OS128" s="261"/>
      <c r="OT128" s="261"/>
      <c r="OU128" s="261"/>
      <c r="OV128" s="261"/>
      <c r="OW128" s="261"/>
      <c r="OX128" s="261"/>
      <c r="OY128" s="261"/>
      <c r="OZ128" s="261"/>
      <c r="PA128" s="261"/>
      <c r="PB128" s="261"/>
      <c r="PC128" s="263" t="s">
        <v>124</v>
      </c>
      <c r="PD128" s="263"/>
      <c r="PE128" s="263"/>
      <c r="PF128" s="263"/>
      <c r="PG128" s="264"/>
      <c r="PH128" s="265"/>
      <c r="PI128" s="266"/>
      <c r="PJ128" s="266"/>
      <c r="PK128" s="266"/>
      <c r="PL128" s="266"/>
      <c r="PM128" s="266"/>
      <c r="PN128" s="266"/>
      <c r="PO128" s="266"/>
      <c r="PP128" s="266"/>
      <c r="PQ128" s="266"/>
      <c r="PR128" s="266"/>
      <c r="PS128" s="266"/>
      <c r="PT128" s="266"/>
      <c r="PU128" s="266"/>
      <c r="PV128" s="267"/>
      <c r="PW128" s="250"/>
      <c r="PX128" s="251"/>
      <c r="PY128" s="251"/>
      <c r="PZ128" s="251"/>
      <c r="QA128" s="251"/>
      <c r="QB128" s="251"/>
      <c r="QC128" s="252"/>
      <c r="QD128" s="250"/>
      <c r="QE128" s="254"/>
      <c r="QF128" s="254"/>
      <c r="QG128" s="254"/>
      <c r="QH128" s="254"/>
      <c r="QI128" s="254"/>
      <c r="QJ128" s="255"/>
      <c r="QK128" s="250"/>
      <c r="QL128" s="254"/>
      <c r="QM128" s="254"/>
      <c r="QN128" s="254"/>
      <c r="QO128" s="254"/>
      <c r="QP128" s="254"/>
      <c r="QQ128" s="255"/>
      <c r="QR128" s="250"/>
      <c r="QS128" s="251"/>
      <c r="QT128" s="251"/>
      <c r="QU128" s="251"/>
      <c r="QV128" s="251"/>
      <c r="QW128" s="251"/>
      <c r="QX128" s="252"/>
      <c r="QY128" s="250"/>
      <c r="QZ128" s="251"/>
      <c r="RA128" s="251"/>
      <c r="RB128" s="251"/>
      <c r="RC128" s="251"/>
      <c r="RD128" s="251"/>
      <c r="RE128" s="252"/>
      <c r="SG128" s="747"/>
    </row>
    <row r="129" spans="2:501" ht="6.6" customHeight="1" x14ac:dyDescent="0.15">
      <c r="B129" s="1117"/>
      <c r="C129" s="1118"/>
      <c r="D129" s="1119"/>
      <c r="E129" s="40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c r="AE129" s="327"/>
      <c r="AF129" s="406"/>
      <c r="AG129" s="1113"/>
      <c r="AH129" s="1114"/>
      <c r="AI129" s="1114"/>
      <c r="AJ129" s="1114"/>
      <c r="AK129" s="1114"/>
      <c r="AL129" s="1114"/>
      <c r="AM129" s="1114"/>
      <c r="AN129" s="1114"/>
      <c r="AO129" s="1114"/>
      <c r="AP129" s="1114"/>
      <c r="AQ129" s="1114"/>
      <c r="AR129" s="1114"/>
      <c r="AS129" s="1114"/>
      <c r="AT129" s="1114"/>
      <c r="AU129" s="1114"/>
      <c r="AV129" s="1114"/>
      <c r="AW129" s="1114"/>
      <c r="AX129" s="384"/>
      <c r="AY129" s="384"/>
      <c r="AZ129" s="384"/>
      <c r="BA129" s="384"/>
      <c r="BB129" s="385"/>
      <c r="BC129" s="378"/>
      <c r="BD129" s="379"/>
      <c r="BE129" s="379"/>
      <c r="BF129" s="379"/>
      <c r="BG129" s="379"/>
      <c r="BH129" s="379"/>
      <c r="BI129" s="379"/>
      <c r="BJ129" s="379"/>
      <c r="BK129" s="379"/>
      <c r="BL129" s="379"/>
      <c r="BM129" s="379"/>
      <c r="BN129" s="379"/>
      <c r="BO129" s="379"/>
      <c r="BP129" s="379"/>
      <c r="BQ129" s="379"/>
      <c r="BR129" s="379"/>
      <c r="BS129" s="379"/>
      <c r="BT129" s="384"/>
      <c r="BU129" s="384"/>
      <c r="BV129" s="384"/>
      <c r="BW129" s="384"/>
      <c r="BX129" s="385"/>
      <c r="BY129" s="370"/>
      <c r="BZ129" s="371"/>
      <c r="CA129" s="371"/>
      <c r="CB129" s="371"/>
      <c r="CC129" s="371"/>
      <c r="CD129" s="371"/>
      <c r="CE129" s="371"/>
      <c r="CF129" s="371"/>
      <c r="CG129" s="371"/>
      <c r="CH129" s="371"/>
      <c r="CI129" s="371"/>
      <c r="CJ129" s="371"/>
      <c r="CK129" s="371"/>
      <c r="CL129" s="371"/>
      <c r="CM129" s="371"/>
      <c r="CN129" s="371"/>
      <c r="CO129" s="371"/>
      <c r="CP129" s="371"/>
      <c r="CQ129" s="371"/>
      <c r="CR129" s="371"/>
      <c r="CS129" s="371"/>
      <c r="CT129" s="372"/>
      <c r="CU129" s="222"/>
      <c r="CV129" s="223"/>
      <c r="CW129" s="223"/>
      <c r="CX129" s="223"/>
      <c r="CY129" s="223"/>
      <c r="CZ129" s="223"/>
      <c r="DA129" s="262"/>
      <c r="DB129" s="262"/>
      <c r="DC129" s="262"/>
      <c r="DD129" s="262"/>
      <c r="DE129" s="262"/>
      <c r="DF129" s="262"/>
      <c r="DG129" s="262"/>
      <c r="DH129" s="262"/>
      <c r="DI129" s="262"/>
      <c r="DJ129" s="262"/>
      <c r="DK129" s="262"/>
      <c r="DL129" s="228"/>
      <c r="DM129" s="228"/>
      <c r="DN129" s="228"/>
      <c r="DO129" s="228"/>
      <c r="DP129" s="229"/>
      <c r="DQ129" s="233"/>
      <c r="DR129" s="234"/>
      <c r="DS129" s="234"/>
      <c r="DT129" s="234"/>
      <c r="DU129" s="234"/>
      <c r="DV129" s="234"/>
      <c r="DW129" s="234"/>
      <c r="DX129" s="234"/>
      <c r="DY129" s="234"/>
      <c r="DZ129" s="234"/>
      <c r="EA129" s="234"/>
      <c r="EB129" s="234"/>
      <c r="EC129" s="234"/>
      <c r="ED129" s="234"/>
      <c r="EE129" s="235"/>
      <c r="EF129" s="250"/>
      <c r="EG129" s="251"/>
      <c r="EH129" s="251"/>
      <c r="EI129" s="251"/>
      <c r="EJ129" s="251"/>
      <c r="EK129" s="251"/>
      <c r="EL129" s="252"/>
      <c r="EM129" s="250"/>
      <c r="EN129" s="254"/>
      <c r="EO129" s="254"/>
      <c r="EP129" s="254"/>
      <c r="EQ129" s="254"/>
      <c r="ER129" s="254"/>
      <c r="ES129" s="255"/>
      <c r="ET129" s="250"/>
      <c r="EU129" s="254"/>
      <c r="EV129" s="254"/>
      <c r="EW129" s="254"/>
      <c r="EX129" s="254"/>
      <c r="EY129" s="254"/>
      <c r="EZ129" s="255"/>
      <c r="FA129" s="250"/>
      <c r="FB129" s="251"/>
      <c r="FC129" s="251"/>
      <c r="FD129" s="251"/>
      <c r="FE129" s="251"/>
      <c r="FF129" s="251"/>
      <c r="FG129" s="252"/>
      <c r="FH129" s="250"/>
      <c r="FI129" s="251"/>
      <c r="FJ129" s="251"/>
      <c r="FK129" s="251"/>
      <c r="FL129" s="251"/>
      <c r="FM129" s="251"/>
      <c r="FN129" s="252"/>
      <c r="FO129" s="747"/>
      <c r="FP129" s="214"/>
      <c r="FQ129" s="215"/>
      <c r="FR129" s="215"/>
      <c r="FS129" s="215"/>
      <c r="FT129" s="215"/>
      <c r="FU129" s="215"/>
      <c r="FV129" s="215"/>
      <c r="FW129" s="215"/>
      <c r="FX129" s="215"/>
      <c r="FY129" s="216"/>
      <c r="FZ129" s="222"/>
      <c r="GA129" s="223"/>
      <c r="GB129" s="223"/>
      <c r="GC129" s="223"/>
      <c r="GD129" s="223"/>
      <c r="GE129" s="223"/>
      <c r="GF129" s="262"/>
      <c r="GG129" s="262"/>
      <c r="GH129" s="262"/>
      <c r="GI129" s="262"/>
      <c r="GJ129" s="262"/>
      <c r="GK129" s="262"/>
      <c r="GL129" s="262"/>
      <c r="GM129" s="262"/>
      <c r="GN129" s="262"/>
      <c r="GO129" s="262"/>
      <c r="GP129" s="262"/>
      <c r="GQ129" s="228"/>
      <c r="GR129" s="228"/>
      <c r="GS129" s="228"/>
      <c r="GT129" s="228"/>
      <c r="GU129" s="229"/>
      <c r="GV129" s="233"/>
      <c r="GW129" s="234"/>
      <c r="GX129" s="234"/>
      <c r="GY129" s="234"/>
      <c r="GZ129" s="234"/>
      <c r="HA129" s="234"/>
      <c r="HB129" s="234"/>
      <c r="HC129" s="234"/>
      <c r="HD129" s="234"/>
      <c r="HE129" s="234"/>
      <c r="HF129" s="234"/>
      <c r="HG129" s="234"/>
      <c r="HH129" s="234"/>
      <c r="HI129" s="234"/>
      <c r="HJ129" s="235"/>
      <c r="HK129" s="250"/>
      <c r="HL129" s="251"/>
      <c r="HM129" s="251"/>
      <c r="HN129" s="251"/>
      <c r="HO129" s="251"/>
      <c r="HP129" s="251"/>
      <c r="HQ129" s="252"/>
      <c r="HR129" s="250"/>
      <c r="HS129" s="254"/>
      <c r="HT129" s="254"/>
      <c r="HU129" s="254"/>
      <c r="HV129" s="254"/>
      <c r="HW129" s="254"/>
      <c r="HX129" s="255"/>
      <c r="HY129" s="250"/>
      <c r="HZ129" s="254"/>
      <c r="IA129" s="254"/>
      <c r="IB129" s="254"/>
      <c r="IC129" s="254"/>
      <c r="ID129" s="254"/>
      <c r="IE129" s="255"/>
      <c r="IF129" s="250"/>
      <c r="IG129" s="251"/>
      <c r="IH129" s="251"/>
      <c r="II129" s="251"/>
      <c r="IJ129" s="251"/>
      <c r="IK129" s="251"/>
      <c r="IL129" s="252"/>
      <c r="IM129" s="250"/>
      <c r="IN129" s="251"/>
      <c r="IO129" s="251"/>
      <c r="IP129" s="251"/>
      <c r="IQ129" s="251"/>
      <c r="IR129" s="251"/>
      <c r="IS129" s="252"/>
      <c r="JU129" s="747"/>
      <c r="JV129" s="214"/>
      <c r="JW129" s="215"/>
      <c r="JX129" s="215"/>
      <c r="JY129" s="215"/>
      <c r="JZ129" s="215"/>
      <c r="KA129" s="215"/>
      <c r="KB129" s="215"/>
      <c r="KC129" s="215"/>
      <c r="KD129" s="215"/>
      <c r="KE129" s="216"/>
      <c r="KF129" s="222"/>
      <c r="KG129" s="223"/>
      <c r="KH129" s="223"/>
      <c r="KI129" s="223"/>
      <c r="KJ129" s="223"/>
      <c r="KK129" s="223"/>
      <c r="KL129" s="262"/>
      <c r="KM129" s="262"/>
      <c r="KN129" s="262"/>
      <c r="KO129" s="262"/>
      <c r="KP129" s="262"/>
      <c r="KQ129" s="262"/>
      <c r="KR129" s="262"/>
      <c r="KS129" s="262"/>
      <c r="KT129" s="262"/>
      <c r="KU129" s="262"/>
      <c r="KV129" s="262"/>
      <c r="KW129" s="228"/>
      <c r="KX129" s="228"/>
      <c r="KY129" s="228"/>
      <c r="KZ129" s="228"/>
      <c r="LA129" s="229"/>
      <c r="LB129" s="233"/>
      <c r="LC129" s="234"/>
      <c r="LD129" s="234"/>
      <c r="LE129" s="234"/>
      <c r="LF129" s="234"/>
      <c r="LG129" s="234"/>
      <c r="LH129" s="234"/>
      <c r="LI129" s="234"/>
      <c r="LJ129" s="234"/>
      <c r="LK129" s="234"/>
      <c r="LL129" s="234"/>
      <c r="LM129" s="234"/>
      <c r="LN129" s="234"/>
      <c r="LO129" s="234"/>
      <c r="LP129" s="235"/>
      <c r="LQ129" s="250"/>
      <c r="LR129" s="251"/>
      <c r="LS129" s="251"/>
      <c r="LT129" s="251"/>
      <c r="LU129" s="251"/>
      <c r="LV129" s="251"/>
      <c r="LW129" s="252"/>
      <c r="LX129" s="250"/>
      <c r="LY129" s="254"/>
      <c r="LZ129" s="254"/>
      <c r="MA129" s="254"/>
      <c r="MB129" s="254"/>
      <c r="MC129" s="254"/>
      <c r="MD129" s="255"/>
      <c r="ME129" s="250"/>
      <c r="MF129" s="254"/>
      <c r="MG129" s="254"/>
      <c r="MH129" s="254"/>
      <c r="MI129" s="254"/>
      <c r="MJ129" s="254"/>
      <c r="MK129" s="255"/>
      <c r="ML129" s="250"/>
      <c r="MM129" s="251"/>
      <c r="MN129" s="251"/>
      <c r="MO129" s="251"/>
      <c r="MP129" s="251"/>
      <c r="MQ129" s="251"/>
      <c r="MR129" s="252"/>
      <c r="MS129" s="250"/>
      <c r="MT129" s="251"/>
      <c r="MU129" s="251"/>
      <c r="MV129" s="251"/>
      <c r="MW129" s="251"/>
      <c r="MX129" s="251"/>
      <c r="MY129" s="252"/>
      <c r="OA129" s="747"/>
      <c r="OB129" s="214"/>
      <c r="OC129" s="215"/>
      <c r="OD129" s="215"/>
      <c r="OE129" s="215"/>
      <c r="OF129" s="215"/>
      <c r="OG129" s="215"/>
      <c r="OH129" s="215"/>
      <c r="OI129" s="215"/>
      <c r="OJ129" s="215"/>
      <c r="OK129" s="216"/>
      <c r="OL129" s="222"/>
      <c r="OM129" s="223"/>
      <c r="ON129" s="223"/>
      <c r="OO129" s="223"/>
      <c r="OP129" s="223"/>
      <c r="OQ129" s="223"/>
      <c r="OR129" s="262"/>
      <c r="OS129" s="262"/>
      <c r="OT129" s="262"/>
      <c r="OU129" s="262"/>
      <c r="OV129" s="262"/>
      <c r="OW129" s="262"/>
      <c r="OX129" s="262"/>
      <c r="OY129" s="262"/>
      <c r="OZ129" s="262"/>
      <c r="PA129" s="262"/>
      <c r="PB129" s="262"/>
      <c r="PC129" s="228"/>
      <c r="PD129" s="228"/>
      <c r="PE129" s="228"/>
      <c r="PF129" s="228"/>
      <c r="PG129" s="229"/>
      <c r="PH129" s="233"/>
      <c r="PI129" s="234"/>
      <c r="PJ129" s="234"/>
      <c r="PK129" s="234"/>
      <c r="PL129" s="234"/>
      <c r="PM129" s="234"/>
      <c r="PN129" s="234"/>
      <c r="PO129" s="234"/>
      <c r="PP129" s="234"/>
      <c r="PQ129" s="234"/>
      <c r="PR129" s="234"/>
      <c r="PS129" s="234"/>
      <c r="PT129" s="234"/>
      <c r="PU129" s="234"/>
      <c r="PV129" s="235"/>
      <c r="PW129" s="250"/>
      <c r="PX129" s="251"/>
      <c r="PY129" s="251"/>
      <c r="PZ129" s="251"/>
      <c r="QA129" s="251"/>
      <c r="QB129" s="251"/>
      <c r="QC129" s="252"/>
      <c r="QD129" s="250"/>
      <c r="QE129" s="254"/>
      <c r="QF129" s="254"/>
      <c r="QG129" s="254"/>
      <c r="QH129" s="254"/>
      <c r="QI129" s="254"/>
      <c r="QJ129" s="255"/>
      <c r="QK129" s="250"/>
      <c r="QL129" s="254"/>
      <c r="QM129" s="254"/>
      <c r="QN129" s="254"/>
      <c r="QO129" s="254"/>
      <c r="QP129" s="254"/>
      <c r="QQ129" s="255"/>
      <c r="QR129" s="250"/>
      <c r="QS129" s="251"/>
      <c r="QT129" s="251"/>
      <c r="QU129" s="251"/>
      <c r="QV129" s="251"/>
      <c r="QW129" s="251"/>
      <c r="QX129" s="252"/>
      <c r="QY129" s="250"/>
      <c r="QZ129" s="251"/>
      <c r="RA129" s="251"/>
      <c r="RB129" s="251"/>
      <c r="RC129" s="251"/>
      <c r="RD129" s="251"/>
      <c r="RE129" s="252"/>
      <c r="SG129" s="747"/>
    </row>
    <row r="130" spans="2:501" ht="6.6" customHeight="1" x14ac:dyDescent="0.15">
      <c r="B130" s="1117"/>
      <c r="C130" s="1118"/>
      <c r="D130" s="1119"/>
      <c r="E130" s="40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327"/>
      <c r="AF130" s="406"/>
      <c r="AG130" s="1113"/>
      <c r="AH130" s="1114"/>
      <c r="AI130" s="1114"/>
      <c r="AJ130" s="1114"/>
      <c r="AK130" s="1114"/>
      <c r="AL130" s="1114"/>
      <c r="AM130" s="1114"/>
      <c r="AN130" s="1114"/>
      <c r="AO130" s="1114"/>
      <c r="AP130" s="1114"/>
      <c r="AQ130" s="1114"/>
      <c r="AR130" s="1114"/>
      <c r="AS130" s="1114"/>
      <c r="AT130" s="1114"/>
      <c r="AU130" s="1114"/>
      <c r="AV130" s="1114"/>
      <c r="AW130" s="1114"/>
      <c r="AX130" s="384"/>
      <c r="AY130" s="384"/>
      <c r="AZ130" s="384"/>
      <c r="BA130" s="384"/>
      <c r="BB130" s="385"/>
      <c r="BC130" s="378"/>
      <c r="BD130" s="379"/>
      <c r="BE130" s="379"/>
      <c r="BF130" s="379"/>
      <c r="BG130" s="379"/>
      <c r="BH130" s="379"/>
      <c r="BI130" s="379"/>
      <c r="BJ130" s="379"/>
      <c r="BK130" s="379"/>
      <c r="BL130" s="379"/>
      <c r="BM130" s="379"/>
      <c r="BN130" s="379"/>
      <c r="BO130" s="379"/>
      <c r="BP130" s="379"/>
      <c r="BQ130" s="379"/>
      <c r="BR130" s="379"/>
      <c r="BS130" s="379"/>
      <c r="BT130" s="384"/>
      <c r="BU130" s="384"/>
      <c r="BV130" s="384"/>
      <c r="BW130" s="384"/>
      <c r="BX130" s="385"/>
      <c r="BY130" s="370"/>
      <c r="BZ130" s="371"/>
      <c r="CA130" s="371"/>
      <c r="CB130" s="371"/>
      <c r="CC130" s="371"/>
      <c r="CD130" s="371"/>
      <c r="CE130" s="371"/>
      <c r="CF130" s="371"/>
      <c r="CG130" s="371"/>
      <c r="CH130" s="371"/>
      <c r="CI130" s="371"/>
      <c r="CJ130" s="371"/>
      <c r="CK130" s="371"/>
      <c r="CL130" s="371"/>
      <c r="CM130" s="371"/>
      <c r="CN130" s="371"/>
      <c r="CO130" s="371"/>
      <c r="CP130" s="371"/>
      <c r="CQ130" s="371"/>
      <c r="CR130" s="371"/>
      <c r="CS130" s="371"/>
      <c r="CT130" s="372"/>
      <c r="CU130" s="259" t="s">
        <v>39</v>
      </c>
      <c r="CV130" s="260"/>
      <c r="CW130" s="260"/>
      <c r="CX130" s="260"/>
      <c r="CY130" s="260"/>
      <c r="CZ130" s="260"/>
      <c r="DA130" s="261"/>
      <c r="DB130" s="261"/>
      <c r="DC130" s="261"/>
      <c r="DD130" s="261"/>
      <c r="DE130" s="261"/>
      <c r="DF130" s="261"/>
      <c r="DG130" s="261"/>
      <c r="DH130" s="261"/>
      <c r="DI130" s="261"/>
      <c r="DJ130" s="261"/>
      <c r="DK130" s="261"/>
      <c r="DL130" s="263" t="s">
        <v>124</v>
      </c>
      <c r="DM130" s="263"/>
      <c r="DN130" s="263"/>
      <c r="DO130" s="263"/>
      <c r="DP130" s="264"/>
      <c r="DQ130" s="265"/>
      <c r="DR130" s="266"/>
      <c r="DS130" s="266"/>
      <c r="DT130" s="266"/>
      <c r="DU130" s="266"/>
      <c r="DV130" s="266"/>
      <c r="DW130" s="266"/>
      <c r="DX130" s="266"/>
      <c r="DY130" s="266"/>
      <c r="DZ130" s="266"/>
      <c r="EA130" s="266"/>
      <c r="EB130" s="266"/>
      <c r="EC130" s="266"/>
      <c r="ED130" s="266"/>
      <c r="EE130" s="267"/>
      <c r="EF130" s="253"/>
      <c r="EG130" s="254"/>
      <c r="EH130" s="254"/>
      <c r="EI130" s="254"/>
      <c r="EJ130" s="254"/>
      <c r="EK130" s="254"/>
      <c r="EL130" s="255"/>
      <c r="EM130" s="253"/>
      <c r="EN130" s="254"/>
      <c r="EO130" s="254"/>
      <c r="EP130" s="254"/>
      <c r="EQ130" s="254"/>
      <c r="ER130" s="254"/>
      <c r="ES130" s="255"/>
      <c r="ET130" s="253"/>
      <c r="EU130" s="254"/>
      <c r="EV130" s="254"/>
      <c r="EW130" s="254"/>
      <c r="EX130" s="254"/>
      <c r="EY130" s="254"/>
      <c r="EZ130" s="255"/>
      <c r="FA130" s="253"/>
      <c r="FB130" s="254"/>
      <c r="FC130" s="254"/>
      <c r="FD130" s="254"/>
      <c r="FE130" s="254"/>
      <c r="FF130" s="254"/>
      <c r="FG130" s="255"/>
      <c r="FH130" s="253"/>
      <c r="FI130" s="254"/>
      <c r="FJ130" s="254"/>
      <c r="FK130" s="254"/>
      <c r="FL130" s="254"/>
      <c r="FM130" s="254"/>
      <c r="FN130" s="255"/>
      <c r="FO130" s="747"/>
      <c r="FP130" s="214"/>
      <c r="FQ130" s="215"/>
      <c r="FR130" s="215"/>
      <c r="FS130" s="215"/>
      <c r="FT130" s="215"/>
      <c r="FU130" s="215"/>
      <c r="FV130" s="215"/>
      <c r="FW130" s="215"/>
      <c r="FX130" s="215"/>
      <c r="FY130" s="216"/>
      <c r="FZ130" s="259" t="s">
        <v>81</v>
      </c>
      <c r="GA130" s="260"/>
      <c r="GB130" s="260"/>
      <c r="GC130" s="260"/>
      <c r="GD130" s="260"/>
      <c r="GE130" s="260"/>
      <c r="GF130" s="261"/>
      <c r="GG130" s="261"/>
      <c r="GH130" s="261"/>
      <c r="GI130" s="261"/>
      <c r="GJ130" s="261"/>
      <c r="GK130" s="261"/>
      <c r="GL130" s="261"/>
      <c r="GM130" s="261"/>
      <c r="GN130" s="261"/>
      <c r="GO130" s="261"/>
      <c r="GP130" s="261"/>
      <c r="GQ130" s="263" t="s">
        <v>124</v>
      </c>
      <c r="GR130" s="263"/>
      <c r="GS130" s="263"/>
      <c r="GT130" s="263"/>
      <c r="GU130" s="264"/>
      <c r="GV130" s="265"/>
      <c r="GW130" s="266"/>
      <c r="GX130" s="266"/>
      <c r="GY130" s="266"/>
      <c r="GZ130" s="266"/>
      <c r="HA130" s="266"/>
      <c r="HB130" s="266"/>
      <c r="HC130" s="266"/>
      <c r="HD130" s="266"/>
      <c r="HE130" s="266"/>
      <c r="HF130" s="266"/>
      <c r="HG130" s="266"/>
      <c r="HH130" s="266"/>
      <c r="HI130" s="266"/>
      <c r="HJ130" s="267"/>
      <c r="HK130" s="253"/>
      <c r="HL130" s="254"/>
      <c r="HM130" s="254"/>
      <c r="HN130" s="254"/>
      <c r="HO130" s="254"/>
      <c r="HP130" s="254"/>
      <c r="HQ130" s="255"/>
      <c r="HR130" s="253"/>
      <c r="HS130" s="254"/>
      <c r="HT130" s="254"/>
      <c r="HU130" s="254"/>
      <c r="HV130" s="254"/>
      <c r="HW130" s="254"/>
      <c r="HX130" s="255"/>
      <c r="HY130" s="253"/>
      <c r="HZ130" s="254"/>
      <c r="IA130" s="254"/>
      <c r="IB130" s="254"/>
      <c r="IC130" s="254"/>
      <c r="ID130" s="254"/>
      <c r="IE130" s="255"/>
      <c r="IF130" s="253"/>
      <c r="IG130" s="254"/>
      <c r="IH130" s="254"/>
      <c r="II130" s="254"/>
      <c r="IJ130" s="254"/>
      <c r="IK130" s="254"/>
      <c r="IL130" s="255"/>
      <c r="IM130" s="253"/>
      <c r="IN130" s="254"/>
      <c r="IO130" s="254"/>
      <c r="IP130" s="254"/>
      <c r="IQ130" s="254"/>
      <c r="IR130" s="254"/>
      <c r="IS130" s="255"/>
      <c r="JU130" s="747"/>
      <c r="JV130" s="214"/>
      <c r="JW130" s="215"/>
      <c r="JX130" s="215"/>
      <c r="JY130" s="215"/>
      <c r="JZ130" s="215"/>
      <c r="KA130" s="215"/>
      <c r="KB130" s="215"/>
      <c r="KC130" s="215"/>
      <c r="KD130" s="215"/>
      <c r="KE130" s="216"/>
      <c r="KF130" s="259" t="s">
        <v>128</v>
      </c>
      <c r="KG130" s="260"/>
      <c r="KH130" s="260"/>
      <c r="KI130" s="260"/>
      <c r="KJ130" s="260"/>
      <c r="KK130" s="260"/>
      <c r="KL130" s="261"/>
      <c r="KM130" s="261"/>
      <c r="KN130" s="261"/>
      <c r="KO130" s="261"/>
      <c r="KP130" s="261"/>
      <c r="KQ130" s="261"/>
      <c r="KR130" s="261"/>
      <c r="KS130" s="261"/>
      <c r="KT130" s="261"/>
      <c r="KU130" s="261"/>
      <c r="KV130" s="261"/>
      <c r="KW130" s="263" t="s">
        <v>124</v>
      </c>
      <c r="KX130" s="263"/>
      <c r="KY130" s="263"/>
      <c r="KZ130" s="263"/>
      <c r="LA130" s="264"/>
      <c r="LB130" s="265"/>
      <c r="LC130" s="266"/>
      <c r="LD130" s="266"/>
      <c r="LE130" s="266"/>
      <c r="LF130" s="266"/>
      <c r="LG130" s="266"/>
      <c r="LH130" s="266"/>
      <c r="LI130" s="266"/>
      <c r="LJ130" s="266"/>
      <c r="LK130" s="266"/>
      <c r="LL130" s="266"/>
      <c r="LM130" s="266"/>
      <c r="LN130" s="266"/>
      <c r="LO130" s="266"/>
      <c r="LP130" s="267"/>
      <c r="LQ130" s="253"/>
      <c r="LR130" s="254"/>
      <c r="LS130" s="254"/>
      <c r="LT130" s="254"/>
      <c r="LU130" s="254"/>
      <c r="LV130" s="254"/>
      <c r="LW130" s="255"/>
      <c r="LX130" s="253"/>
      <c r="LY130" s="254"/>
      <c r="LZ130" s="254"/>
      <c r="MA130" s="254"/>
      <c r="MB130" s="254"/>
      <c r="MC130" s="254"/>
      <c r="MD130" s="255"/>
      <c r="ME130" s="253"/>
      <c r="MF130" s="254"/>
      <c r="MG130" s="254"/>
      <c r="MH130" s="254"/>
      <c r="MI130" s="254"/>
      <c r="MJ130" s="254"/>
      <c r="MK130" s="255"/>
      <c r="ML130" s="253"/>
      <c r="MM130" s="254"/>
      <c r="MN130" s="254"/>
      <c r="MO130" s="254"/>
      <c r="MP130" s="254"/>
      <c r="MQ130" s="254"/>
      <c r="MR130" s="255"/>
      <c r="MS130" s="253"/>
      <c r="MT130" s="254"/>
      <c r="MU130" s="254"/>
      <c r="MV130" s="254"/>
      <c r="MW130" s="254"/>
      <c r="MX130" s="254"/>
      <c r="MY130" s="255"/>
      <c r="OA130" s="747"/>
      <c r="OB130" s="214"/>
      <c r="OC130" s="215"/>
      <c r="OD130" s="215"/>
      <c r="OE130" s="215"/>
      <c r="OF130" s="215"/>
      <c r="OG130" s="215"/>
      <c r="OH130" s="215"/>
      <c r="OI130" s="215"/>
      <c r="OJ130" s="215"/>
      <c r="OK130" s="216"/>
      <c r="OL130" s="259" t="s">
        <v>133</v>
      </c>
      <c r="OM130" s="260"/>
      <c r="ON130" s="260"/>
      <c r="OO130" s="260"/>
      <c r="OP130" s="260"/>
      <c r="OQ130" s="260"/>
      <c r="OR130" s="261"/>
      <c r="OS130" s="261"/>
      <c r="OT130" s="261"/>
      <c r="OU130" s="261"/>
      <c r="OV130" s="261"/>
      <c r="OW130" s="261"/>
      <c r="OX130" s="261"/>
      <c r="OY130" s="261"/>
      <c r="OZ130" s="261"/>
      <c r="PA130" s="261"/>
      <c r="PB130" s="261"/>
      <c r="PC130" s="263" t="s">
        <v>124</v>
      </c>
      <c r="PD130" s="263"/>
      <c r="PE130" s="263"/>
      <c r="PF130" s="263"/>
      <c r="PG130" s="264"/>
      <c r="PH130" s="265"/>
      <c r="PI130" s="266"/>
      <c r="PJ130" s="266"/>
      <c r="PK130" s="266"/>
      <c r="PL130" s="266"/>
      <c r="PM130" s="266"/>
      <c r="PN130" s="266"/>
      <c r="PO130" s="266"/>
      <c r="PP130" s="266"/>
      <c r="PQ130" s="266"/>
      <c r="PR130" s="266"/>
      <c r="PS130" s="266"/>
      <c r="PT130" s="266"/>
      <c r="PU130" s="266"/>
      <c r="PV130" s="267"/>
      <c r="PW130" s="253"/>
      <c r="PX130" s="254"/>
      <c r="PY130" s="254"/>
      <c r="PZ130" s="254"/>
      <c r="QA130" s="254"/>
      <c r="QB130" s="254"/>
      <c r="QC130" s="255"/>
      <c r="QD130" s="253"/>
      <c r="QE130" s="254"/>
      <c r="QF130" s="254"/>
      <c r="QG130" s="254"/>
      <c r="QH130" s="254"/>
      <c r="QI130" s="254"/>
      <c r="QJ130" s="255"/>
      <c r="QK130" s="253"/>
      <c r="QL130" s="254"/>
      <c r="QM130" s="254"/>
      <c r="QN130" s="254"/>
      <c r="QO130" s="254"/>
      <c r="QP130" s="254"/>
      <c r="QQ130" s="255"/>
      <c r="QR130" s="253"/>
      <c r="QS130" s="254"/>
      <c r="QT130" s="254"/>
      <c r="QU130" s="254"/>
      <c r="QV130" s="254"/>
      <c r="QW130" s="254"/>
      <c r="QX130" s="255"/>
      <c r="QY130" s="253"/>
      <c r="QZ130" s="254"/>
      <c r="RA130" s="254"/>
      <c r="RB130" s="254"/>
      <c r="RC130" s="254"/>
      <c r="RD130" s="254"/>
      <c r="RE130" s="255"/>
      <c r="SG130" s="747"/>
    </row>
    <row r="131" spans="2:501" ht="6.6" customHeight="1" x14ac:dyDescent="0.15">
      <c r="B131" s="1117"/>
      <c r="C131" s="1118"/>
      <c r="D131" s="1119"/>
      <c r="E131" s="329"/>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c r="AE131" s="330"/>
      <c r="AF131" s="408"/>
      <c r="AG131" s="1115"/>
      <c r="AH131" s="1116"/>
      <c r="AI131" s="1116"/>
      <c r="AJ131" s="1116"/>
      <c r="AK131" s="1116"/>
      <c r="AL131" s="1116"/>
      <c r="AM131" s="1116"/>
      <c r="AN131" s="1116"/>
      <c r="AO131" s="1116"/>
      <c r="AP131" s="1116"/>
      <c r="AQ131" s="1116"/>
      <c r="AR131" s="1116"/>
      <c r="AS131" s="1116"/>
      <c r="AT131" s="1116"/>
      <c r="AU131" s="1116"/>
      <c r="AV131" s="1116"/>
      <c r="AW131" s="1116"/>
      <c r="AX131" s="386"/>
      <c r="AY131" s="386"/>
      <c r="AZ131" s="386"/>
      <c r="BA131" s="386"/>
      <c r="BB131" s="387"/>
      <c r="BC131" s="380"/>
      <c r="BD131" s="381"/>
      <c r="BE131" s="381"/>
      <c r="BF131" s="381"/>
      <c r="BG131" s="381"/>
      <c r="BH131" s="381"/>
      <c r="BI131" s="381"/>
      <c r="BJ131" s="381"/>
      <c r="BK131" s="381"/>
      <c r="BL131" s="381"/>
      <c r="BM131" s="381"/>
      <c r="BN131" s="381"/>
      <c r="BO131" s="381"/>
      <c r="BP131" s="381"/>
      <c r="BQ131" s="381"/>
      <c r="BR131" s="381"/>
      <c r="BS131" s="381"/>
      <c r="BT131" s="386"/>
      <c r="BU131" s="386"/>
      <c r="BV131" s="386"/>
      <c r="BW131" s="386"/>
      <c r="BX131" s="387"/>
      <c r="BY131" s="373"/>
      <c r="BZ131" s="374"/>
      <c r="CA131" s="374"/>
      <c r="CB131" s="374"/>
      <c r="CC131" s="374"/>
      <c r="CD131" s="374"/>
      <c r="CE131" s="374"/>
      <c r="CF131" s="374"/>
      <c r="CG131" s="374"/>
      <c r="CH131" s="374"/>
      <c r="CI131" s="374"/>
      <c r="CJ131" s="374"/>
      <c r="CK131" s="374"/>
      <c r="CL131" s="374"/>
      <c r="CM131" s="374"/>
      <c r="CN131" s="374"/>
      <c r="CO131" s="374"/>
      <c r="CP131" s="374"/>
      <c r="CQ131" s="374"/>
      <c r="CR131" s="374"/>
      <c r="CS131" s="374"/>
      <c r="CT131" s="375"/>
      <c r="CU131" s="271"/>
      <c r="CV131" s="272"/>
      <c r="CW131" s="272"/>
      <c r="CX131" s="272"/>
      <c r="CY131" s="272"/>
      <c r="CZ131" s="272"/>
      <c r="DA131" s="273"/>
      <c r="DB131" s="273"/>
      <c r="DC131" s="273"/>
      <c r="DD131" s="273"/>
      <c r="DE131" s="273"/>
      <c r="DF131" s="273"/>
      <c r="DG131" s="273"/>
      <c r="DH131" s="273"/>
      <c r="DI131" s="273"/>
      <c r="DJ131" s="273"/>
      <c r="DK131" s="273"/>
      <c r="DL131" s="274"/>
      <c r="DM131" s="274"/>
      <c r="DN131" s="274"/>
      <c r="DO131" s="274"/>
      <c r="DP131" s="275"/>
      <c r="DQ131" s="276"/>
      <c r="DR131" s="277"/>
      <c r="DS131" s="277"/>
      <c r="DT131" s="277"/>
      <c r="DU131" s="277"/>
      <c r="DV131" s="277"/>
      <c r="DW131" s="277"/>
      <c r="DX131" s="277"/>
      <c r="DY131" s="277"/>
      <c r="DZ131" s="277"/>
      <c r="EA131" s="277"/>
      <c r="EB131" s="277"/>
      <c r="EC131" s="277"/>
      <c r="ED131" s="277"/>
      <c r="EE131" s="278"/>
      <c r="EF131" s="256"/>
      <c r="EG131" s="257"/>
      <c r="EH131" s="257"/>
      <c r="EI131" s="257"/>
      <c r="EJ131" s="257"/>
      <c r="EK131" s="257"/>
      <c r="EL131" s="258"/>
      <c r="EM131" s="256"/>
      <c r="EN131" s="257"/>
      <c r="EO131" s="257"/>
      <c r="EP131" s="257"/>
      <c r="EQ131" s="257"/>
      <c r="ER131" s="257"/>
      <c r="ES131" s="258"/>
      <c r="ET131" s="256"/>
      <c r="EU131" s="257"/>
      <c r="EV131" s="257"/>
      <c r="EW131" s="257"/>
      <c r="EX131" s="257"/>
      <c r="EY131" s="257"/>
      <c r="EZ131" s="258"/>
      <c r="FA131" s="256"/>
      <c r="FB131" s="257"/>
      <c r="FC131" s="257"/>
      <c r="FD131" s="257"/>
      <c r="FE131" s="257"/>
      <c r="FF131" s="257"/>
      <c r="FG131" s="258"/>
      <c r="FH131" s="256"/>
      <c r="FI131" s="257"/>
      <c r="FJ131" s="257"/>
      <c r="FK131" s="257"/>
      <c r="FL131" s="257"/>
      <c r="FM131" s="257"/>
      <c r="FN131" s="258"/>
      <c r="FO131" s="747"/>
      <c r="FP131" s="217"/>
      <c r="FQ131" s="218"/>
      <c r="FR131" s="218"/>
      <c r="FS131" s="218"/>
      <c r="FT131" s="218"/>
      <c r="FU131" s="218"/>
      <c r="FV131" s="218"/>
      <c r="FW131" s="218"/>
      <c r="FX131" s="218"/>
      <c r="FY131" s="219"/>
      <c r="FZ131" s="271"/>
      <c r="GA131" s="272"/>
      <c r="GB131" s="272"/>
      <c r="GC131" s="272"/>
      <c r="GD131" s="272"/>
      <c r="GE131" s="272"/>
      <c r="GF131" s="273"/>
      <c r="GG131" s="273"/>
      <c r="GH131" s="273"/>
      <c r="GI131" s="273"/>
      <c r="GJ131" s="273"/>
      <c r="GK131" s="273"/>
      <c r="GL131" s="273"/>
      <c r="GM131" s="273"/>
      <c r="GN131" s="273"/>
      <c r="GO131" s="273"/>
      <c r="GP131" s="273"/>
      <c r="GQ131" s="274"/>
      <c r="GR131" s="274"/>
      <c r="GS131" s="274"/>
      <c r="GT131" s="274"/>
      <c r="GU131" s="275"/>
      <c r="GV131" s="276"/>
      <c r="GW131" s="277"/>
      <c r="GX131" s="277"/>
      <c r="GY131" s="277"/>
      <c r="GZ131" s="277"/>
      <c r="HA131" s="277"/>
      <c r="HB131" s="277"/>
      <c r="HC131" s="277"/>
      <c r="HD131" s="277"/>
      <c r="HE131" s="277"/>
      <c r="HF131" s="277"/>
      <c r="HG131" s="277"/>
      <c r="HH131" s="277"/>
      <c r="HI131" s="277"/>
      <c r="HJ131" s="278"/>
      <c r="HK131" s="256"/>
      <c r="HL131" s="257"/>
      <c r="HM131" s="257"/>
      <c r="HN131" s="257"/>
      <c r="HO131" s="257"/>
      <c r="HP131" s="257"/>
      <c r="HQ131" s="258"/>
      <c r="HR131" s="256"/>
      <c r="HS131" s="257"/>
      <c r="HT131" s="257"/>
      <c r="HU131" s="257"/>
      <c r="HV131" s="257"/>
      <c r="HW131" s="257"/>
      <c r="HX131" s="258"/>
      <c r="HY131" s="256"/>
      <c r="HZ131" s="257"/>
      <c r="IA131" s="257"/>
      <c r="IB131" s="257"/>
      <c r="IC131" s="257"/>
      <c r="ID131" s="257"/>
      <c r="IE131" s="258"/>
      <c r="IF131" s="256"/>
      <c r="IG131" s="257"/>
      <c r="IH131" s="257"/>
      <c r="II131" s="257"/>
      <c r="IJ131" s="257"/>
      <c r="IK131" s="257"/>
      <c r="IL131" s="258"/>
      <c r="IM131" s="256"/>
      <c r="IN131" s="257"/>
      <c r="IO131" s="257"/>
      <c r="IP131" s="257"/>
      <c r="IQ131" s="257"/>
      <c r="IR131" s="257"/>
      <c r="IS131" s="258"/>
      <c r="JU131" s="747"/>
      <c r="JV131" s="217"/>
      <c r="JW131" s="218"/>
      <c r="JX131" s="218"/>
      <c r="JY131" s="218"/>
      <c r="JZ131" s="218"/>
      <c r="KA131" s="218"/>
      <c r="KB131" s="218"/>
      <c r="KC131" s="218"/>
      <c r="KD131" s="218"/>
      <c r="KE131" s="219"/>
      <c r="KF131" s="271"/>
      <c r="KG131" s="272"/>
      <c r="KH131" s="272"/>
      <c r="KI131" s="272"/>
      <c r="KJ131" s="272"/>
      <c r="KK131" s="272"/>
      <c r="KL131" s="273"/>
      <c r="KM131" s="273"/>
      <c r="KN131" s="273"/>
      <c r="KO131" s="273"/>
      <c r="KP131" s="273"/>
      <c r="KQ131" s="273"/>
      <c r="KR131" s="273"/>
      <c r="KS131" s="273"/>
      <c r="KT131" s="273"/>
      <c r="KU131" s="273"/>
      <c r="KV131" s="273"/>
      <c r="KW131" s="274"/>
      <c r="KX131" s="274"/>
      <c r="KY131" s="274"/>
      <c r="KZ131" s="274"/>
      <c r="LA131" s="275"/>
      <c r="LB131" s="276"/>
      <c r="LC131" s="277"/>
      <c r="LD131" s="277"/>
      <c r="LE131" s="277"/>
      <c r="LF131" s="277"/>
      <c r="LG131" s="277"/>
      <c r="LH131" s="277"/>
      <c r="LI131" s="277"/>
      <c r="LJ131" s="277"/>
      <c r="LK131" s="277"/>
      <c r="LL131" s="277"/>
      <c r="LM131" s="277"/>
      <c r="LN131" s="277"/>
      <c r="LO131" s="277"/>
      <c r="LP131" s="278"/>
      <c r="LQ131" s="256"/>
      <c r="LR131" s="257"/>
      <c r="LS131" s="257"/>
      <c r="LT131" s="257"/>
      <c r="LU131" s="257"/>
      <c r="LV131" s="257"/>
      <c r="LW131" s="258"/>
      <c r="LX131" s="256"/>
      <c r="LY131" s="257"/>
      <c r="LZ131" s="257"/>
      <c r="MA131" s="257"/>
      <c r="MB131" s="257"/>
      <c r="MC131" s="257"/>
      <c r="MD131" s="258"/>
      <c r="ME131" s="256"/>
      <c r="MF131" s="257"/>
      <c r="MG131" s="257"/>
      <c r="MH131" s="257"/>
      <c r="MI131" s="257"/>
      <c r="MJ131" s="257"/>
      <c r="MK131" s="258"/>
      <c r="ML131" s="256"/>
      <c r="MM131" s="257"/>
      <c r="MN131" s="257"/>
      <c r="MO131" s="257"/>
      <c r="MP131" s="257"/>
      <c r="MQ131" s="257"/>
      <c r="MR131" s="258"/>
      <c r="MS131" s="256"/>
      <c r="MT131" s="257"/>
      <c r="MU131" s="257"/>
      <c r="MV131" s="257"/>
      <c r="MW131" s="257"/>
      <c r="MX131" s="257"/>
      <c r="MY131" s="258"/>
      <c r="OA131" s="747"/>
      <c r="OB131" s="217"/>
      <c r="OC131" s="218"/>
      <c r="OD131" s="218"/>
      <c r="OE131" s="218"/>
      <c r="OF131" s="218"/>
      <c r="OG131" s="218"/>
      <c r="OH131" s="218"/>
      <c r="OI131" s="218"/>
      <c r="OJ131" s="218"/>
      <c r="OK131" s="219"/>
      <c r="OL131" s="271"/>
      <c r="OM131" s="272"/>
      <c r="ON131" s="272"/>
      <c r="OO131" s="272"/>
      <c r="OP131" s="272"/>
      <c r="OQ131" s="272"/>
      <c r="OR131" s="273"/>
      <c r="OS131" s="273"/>
      <c r="OT131" s="273"/>
      <c r="OU131" s="273"/>
      <c r="OV131" s="273"/>
      <c r="OW131" s="273"/>
      <c r="OX131" s="273"/>
      <c r="OY131" s="273"/>
      <c r="OZ131" s="273"/>
      <c r="PA131" s="273"/>
      <c r="PB131" s="273"/>
      <c r="PC131" s="274"/>
      <c r="PD131" s="274"/>
      <c r="PE131" s="274"/>
      <c r="PF131" s="274"/>
      <c r="PG131" s="275"/>
      <c r="PH131" s="276"/>
      <c r="PI131" s="277"/>
      <c r="PJ131" s="277"/>
      <c r="PK131" s="277"/>
      <c r="PL131" s="277"/>
      <c r="PM131" s="277"/>
      <c r="PN131" s="277"/>
      <c r="PO131" s="277"/>
      <c r="PP131" s="277"/>
      <c r="PQ131" s="277"/>
      <c r="PR131" s="277"/>
      <c r="PS131" s="277"/>
      <c r="PT131" s="277"/>
      <c r="PU131" s="277"/>
      <c r="PV131" s="278"/>
      <c r="PW131" s="256"/>
      <c r="PX131" s="257"/>
      <c r="PY131" s="257"/>
      <c r="PZ131" s="257"/>
      <c r="QA131" s="257"/>
      <c r="QB131" s="257"/>
      <c r="QC131" s="258"/>
      <c r="QD131" s="256"/>
      <c r="QE131" s="257"/>
      <c r="QF131" s="257"/>
      <c r="QG131" s="257"/>
      <c r="QH131" s="257"/>
      <c r="QI131" s="257"/>
      <c r="QJ131" s="258"/>
      <c r="QK131" s="256"/>
      <c r="QL131" s="257"/>
      <c r="QM131" s="257"/>
      <c r="QN131" s="257"/>
      <c r="QO131" s="257"/>
      <c r="QP131" s="257"/>
      <c r="QQ131" s="258"/>
      <c r="QR131" s="256"/>
      <c r="QS131" s="257"/>
      <c r="QT131" s="257"/>
      <c r="QU131" s="257"/>
      <c r="QV131" s="257"/>
      <c r="QW131" s="257"/>
      <c r="QX131" s="258"/>
      <c r="QY131" s="256"/>
      <c r="QZ131" s="257"/>
      <c r="RA131" s="257"/>
      <c r="RB131" s="257"/>
      <c r="RC131" s="257"/>
      <c r="RD131" s="257"/>
      <c r="RE131" s="258"/>
      <c r="SG131" s="747"/>
    </row>
    <row r="132" spans="2:501" ht="6.6" customHeight="1" x14ac:dyDescent="0.15">
      <c r="B132" s="1117"/>
      <c r="C132" s="1118"/>
      <c r="D132" s="1119"/>
      <c r="E132" s="770" t="s">
        <v>9308</v>
      </c>
      <c r="F132" s="324"/>
      <c r="G132" s="324"/>
      <c r="H132" s="324"/>
      <c r="I132" s="324"/>
      <c r="J132" s="324"/>
      <c r="K132" s="324"/>
      <c r="L132" s="324"/>
      <c r="M132" s="324"/>
      <c r="N132" s="324"/>
      <c r="O132" s="324"/>
      <c r="P132" s="324"/>
      <c r="Q132" s="324"/>
      <c r="R132" s="324"/>
      <c r="S132" s="324"/>
      <c r="T132" s="324"/>
      <c r="U132" s="324"/>
      <c r="V132" s="324"/>
      <c r="W132" s="324"/>
      <c r="X132" s="324"/>
      <c r="Y132" s="324"/>
      <c r="Z132" s="324"/>
      <c r="AA132" s="324"/>
      <c r="AB132" s="324"/>
      <c r="AC132" s="324"/>
      <c r="AD132" s="324"/>
      <c r="AE132" s="324"/>
      <c r="AF132" s="489"/>
      <c r="AG132" s="1113">
        <f>BC132</f>
        <v>0</v>
      </c>
      <c r="AH132" s="1114"/>
      <c r="AI132" s="1114"/>
      <c r="AJ132" s="1114"/>
      <c r="AK132" s="1114"/>
      <c r="AL132" s="1114"/>
      <c r="AM132" s="1114"/>
      <c r="AN132" s="1114"/>
      <c r="AO132" s="1114"/>
      <c r="AP132" s="1114"/>
      <c r="AQ132" s="1114"/>
      <c r="AR132" s="1114"/>
      <c r="AS132" s="1114"/>
      <c r="AT132" s="1114"/>
      <c r="AU132" s="1114"/>
      <c r="AV132" s="1114"/>
      <c r="AW132" s="1114"/>
      <c r="AX132" s="382" t="s">
        <v>43</v>
      </c>
      <c r="AY132" s="382"/>
      <c r="AZ132" s="382"/>
      <c r="BA132" s="382"/>
      <c r="BB132" s="383"/>
      <c r="BC132" s="376"/>
      <c r="BD132" s="377"/>
      <c r="BE132" s="377"/>
      <c r="BF132" s="377"/>
      <c r="BG132" s="377"/>
      <c r="BH132" s="377"/>
      <c r="BI132" s="377"/>
      <c r="BJ132" s="377"/>
      <c r="BK132" s="377"/>
      <c r="BL132" s="377"/>
      <c r="BM132" s="377"/>
      <c r="BN132" s="377"/>
      <c r="BO132" s="377"/>
      <c r="BP132" s="377"/>
      <c r="BQ132" s="377"/>
      <c r="BR132" s="377"/>
      <c r="BS132" s="377"/>
      <c r="BT132" s="382" t="s">
        <v>43</v>
      </c>
      <c r="BU132" s="382"/>
      <c r="BV132" s="382"/>
      <c r="BW132" s="382"/>
      <c r="BX132" s="383"/>
      <c r="BY132" s="367" t="s">
        <v>0</v>
      </c>
      <c r="BZ132" s="368"/>
      <c r="CA132" s="368"/>
      <c r="CB132" s="368"/>
      <c r="CC132" s="368"/>
      <c r="CD132" s="368"/>
      <c r="CE132" s="368"/>
      <c r="CF132" s="368"/>
      <c r="CG132" s="368"/>
      <c r="CH132" s="368"/>
      <c r="CI132" s="368"/>
      <c r="CJ132" s="368"/>
      <c r="CK132" s="368"/>
      <c r="CL132" s="368"/>
      <c r="CM132" s="368"/>
      <c r="CN132" s="368"/>
      <c r="CO132" s="368"/>
      <c r="CP132" s="368"/>
      <c r="CQ132" s="368"/>
      <c r="CR132" s="368"/>
      <c r="CS132" s="368"/>
      <c r="CT132" s="369"/>
      <c r="CU132" s="220" t="s">
        <v>37</v>
      </c>
      <c r="CV132" s="221"/>
      <c r="CW132" s="221"/>
      <c r="CX132" s="221"/>
      <c r="CY132" s="221"/>
      <c r="CZ132" s="221"/>
      <c r="DA132" s="224"/>
      <c r="DB132" s="224"/>
      <c r="DC132" s="224"/>
      <c r="DD132" s="224"/>
      <c r="DE132" s="224"/>
      <c r="DF132" s="224"/>
      <c r="DG132" s="224"/>
      <c r="DH132" s="224"/>
      <c r="DI132" s="224"/>
      <c r="DJ132" s="224"/>
      <c r="DK132" s="224"/>
      <c r="DL132" s="226" t="s">
        <v>124</v>
      </c>
      <c r="DM132" s="226"/>
      <c r="DN132" s="226"/>
      <c r="DO132" s="226"/>
      <c r="DP132" s="227"/>
      <c r="DQ132" s="230"/>
      <c r="DR132" s="231"/>
      <c r="DS132" s="231"/>
      <c r="DT132" s="231"/>
      <c r="DU132" s="231"/>
      <c r="DV132" s="231"/>
      <c r="DW132" s="231"/>
      <c r="DX132" s="231"/>
      <c r="DY132" s="231"/>
      <c r="DZ132" s="231"/>
      <c r="EA132" s="231"/>
      <c r="EB132" s="231"/>
      <c r="EC132" s="231"/>
      <c r="ED132" s="231"/>
      <c r="EE132" s="232"/>
      <c r="EF132" s="247"/>
      <c r="EG132" s="248"/>
      <c r="EH132" s="248"/>
      <c r="EI132" s="248"/>
      <c r="EJ132" s="248"/>
      <c r="EK132" s="248"/>
      <c r="EL132" s="249"/>
      <c r="EM132" s="247"/>
      <c r="EN132" s="282"/>
      <c r="EO132" s="282"/>
      <c r="EP132" s="282"/>
      <c r="EQ132" s="282"/>
      <c r="ER132" s="282"/>
      <c r="ES132" s="283"/>
      <c r="ET132" s="247"/>
      <c r="EU132" s="282"/>
      <c r="EV132" s="282"/>
      <c r="EW132" s="282"/>
      <c r="EX132" s="282"/>
      <c r="EY132" s="282"/>
      <c r="EZ132" s="283"/>
      <c r="FA132" s="247"/>
      <c r="FB132" s="248"/>
      <c r="FC132" s="248"/>
      <c r="FD132" s="248"/>
      <c r="FE132" s="248"/>
      <c r="FF132" s="248"/>
      <c r="FG132" s="249"/>
      <c r="FH132" s="247"/>
      <c r="FI132" s="248"/>
      <c r="FJ132" s="248"/>
      <c r="FK132" s="248"/>
      <c r="FL132" s="248"/>
      <c r="FM132" s="248"/>
      <c r="FN132" s="249"/>
      <c r="FO132" s="747"/>
      <c r="FP132" s="211" t="s">
        <v>9313</v>
      </c>
      <c r="FQ132" s="212"/>
      <c r="FR132" s="212"/>
      <c r="FS132" s="212"/>
      <c r="FT132" s="212"/>
      <c r="FU132" s="212"/>
      <c r="FV132" s="212"/>
      <c r="FW132" s="212"/>
      <c r="FX132" s="212"/>
      <c r="FY132" s="213"/>
      <c r="FZ132" s="220" t="s">
        <v>79</v>
      </c>
      <c r="GA132" s="221"/>
      <c r="GB132" s="221"/>
      <c r="GC132" s="221"/>
      <c r="GD132" s="221"/>
      <c r="GE132" s="221"/>
      <c r="GF132" s="224"/>
      <c r="GG132" s="224"/>
      <c r="GH132" s="224"/>
      <c r="GI132" s="224"/>
      <c r="GJ132" s="224"/>
      <c r="GK132" s="224"/>
      <c r="GL132" s="224"/>
      <c r="GM132" s="224"/>
      <c r="GN132" s="224"/>
      <c r="GO132" s="224"/>
      <c r="GP132" s="224"/>
      <c r="GQ132" s="226" t="s">
        <v>124</v>
      </c>
      <c r="GR132" s="226"/>
      <c r="GS132" s="226"/>
      <c r="GT132" s="226"/>
      <c r="GU132" s="227"/>
      <c r="GV132" s="230"/>
      <c r="GW132" s="231"/>
      <c r="GX132" s="231"/>
      <c r="GY132" s="231"/>
      <c r="GZ132" s="231"/>
      <c r="HA132" s="231"/>
      <c r="HB132" s="231"/>
      <c r="HC132" s="231"/>
      <c r="HD132" s="231"/>
      <c r="HE132" s="231"/>
      <c r="HF132" s="231"/>
      <c r="HG132" s="231"/>
      <c r="HH132" s="231"/>
      <c r="HI132" s="231"/>
      <c r="HJ132" s="232"/>
      <c r="HK132" s="247"/>
      <c r="HL132" s="248"/>
      <c r="HM132" s="248"/>
      <c r="HN132" s="248"/>
      <c r="HO132" s="248"/>
      <c r="HP132" s="248"/>
      <c r="HQ132" s="249"/>
      <c r="HR132" s="247"/>
      <c r="HS132" s="282"/>
      <c r="HT132" s="282"/>
      <c r="HU132" s="282"/>
      <c r="HV132" s="282"/>
      <c r="HW132" s="282"/>
      <c r="HX132" s="283"/>
      <c r="HY132" s="247"/>
      <c r="HZ132" s="282"/>
      <c r="IA132" s="282"/>
      <c r="IB132" s="282"/>
      <c r="IC132" s="282"/>
      <c r="ID132" s="282"/>
      <c r="IE132" s="283"/>
      <c r="IF132" s="247"/>
      <c r="IG132" s="248"/>
      <c r="IH132" s="248"/>
      <c r="II132" s="248"/>
      <c r="IJ132" s="248"/>
      <c r="IK132" s="248"/>
      <c r="IL132" s="249"/>
      <c r="IM132" s="247"/>
      <c r="IN132" s="248"/>
      <c r="IO132" s="248"/>
      <c r="IP132" s="248"/>
      <c r="IQ132" s="248"/>
      <c r="IR132" s="248"/>
      <c r="IS132" s="249"/>
      <c r="JU132" s="747"/>
      <c r="JV132" s="211" t="s">
        <v>9313</v>
      </c>
      <c r="JW132" s="212"/>
      <c r="JX132" s="212"/>
      <c r="JY132" s="212"/>
      <c r="JZ132" s="212"/>
      <c r="KA132" s="212"/>
      <c r="KB132" s="212"/>
      <c r="KC132" s="212"/>
      <c r="KD132" s="212"/>
      <c r="KE132" s="213"/>
      <c r="KF132" s="220" t="s">
        <v>126</v>
      </c>
      <c r="KG132" s="221"/>
      <c r="KH132" s="221"/>
      <c r="KI132" s="221"/>
      <c r="KJ132" s="221"/>
      <c r="KK132" s="221"/>
      <c r="KL132" s="224"/>
      <c r="KM132" s="224"/>
      <c r="KN132" s="224"/>
      <c r="KO132" s="224"/>
      <c r="KP132" s="224"/>
      <c r="KQ132" s="224"/>
      <c r="KR132" s="224"/>
      <c r="KS132" s="224"/>
      <c r="KT132" s="224"/>
      <c r="KU132" s="224"/>
      <c r="KV132" s="224"/>
      <c r="KW132" s="226" t="s">
        <v>124</v>
      </c>
      <c r="KX132" s="226"/>
      <c r="KY132" s="226"/>
      <c r="KZ132" s="226"/>
      <c r="LA132" s="227"/>
      <c r="LB132" s="230"/>
      <c r="LC132" s="231"/>
      <c r="LD132" s="231"/>
      <c r="LE132" s="231"/>
      <c r="LF132" s="231"/>
      <c r="LG132" s="231"/>
      <c r="LH132" s="231"/>
      <c r="LI132" s="231"/>
      <c r="LJ132" s="231"/>
      <c r="LK132" s="231"/>
      <c r="LL132" s="231"/>
      <c r="LM132" s="231"/>
      <c r="LN132" s="231"/>
      <c r="LO132" s="231"/>
      <c r="LP132" s="232"/>
      <c r="LQ132" s="247"/>
      <c r="LR132" s="248"/>
      <c r="LS132" s="248"/>
      <c r="LT132" s="248"/>
      <c r="LU132" s="248"/>
      <c r="LV132" s="248"/>
      <c r="LW132" s="249"/>
      <c r="LX132" s="247"/>
      <c r="LY132" s="282"/>
      <c r="LZ132" s="282"/>
      <c r="MA132" s="282"/>
      <c r="MB132" s="282"/>
      <c r="MC132" s="282"/>
      <c r="MD132" s="283"/>
      <c r="ME132" s="247"/>
      <c r="MF132" s="282"/>
      <c r="MG132" s="282"/>
      <c r="MH132" s="282"/>
      <c r="MI132" s="282"/>
      <c r="MJ132" s="282"/>
      <c r="MK132" s="283"/>
      <c r="ML132" s="247"/>
      <c r="MM132" s="248"/>
      <c r="MN132" s="248"/>
      <c r="MO132" s="248"/>
      <c r="MP132" s="248"/>
      <c r="MQ132" s="248"/>
      <c r="MR132" s="249"/>
      <c r="MS132" s="247"/>
      <c r="MT132" s="248"/>
      <c r="MU132" s="248"/>
      <c r="MV132" s="248"/>
      <c r="MW132" s="248"/>
      <c r="MX132" s="248"/>
      <c r="MY132" s="249"/>
      <c r="OA132" s="747"/>
      <c r="OB132" s="211" t="s">
        <v>9313</v>
      </c>
      <c r="OC132" s="212"/>
      <c r="OD132" s="212"/>
      <c r="OE132" s="212"/>
      <c r="OF132" s="212"/>
      <c r="OG132" s="212"/>
      <c r="OH132" s="212"/>
      <c r="OI132" s="212"/>
      <c r="OJ132" s="212"/>
      <c r="OK132" s="213"/>
      <c r="OL132" s="220" t="s">
        <v>131</v>
      </c>
      <c r="OM132" s="221"/>
      <c r="ON132" s="221"/>
      <c r="OO132" s="221"/>
      <c r="OP132" s="221"/>
      <c r="OQ132" s="221"/>
      <c r="OR132" s="224"/>
      <c r="OS132" s="224"/>
      <c r="OT132" s="224"/>
      <c r="OU132" s="224"/>
      <c r="OV132" s="224"/>
      <c r="OW132" s="224"/>
      <c r="OX132" s="224"/>
      <c r="OY132" s="224"/>
      <c r="OZ132" s="224"/>
      <c r="PA132" s="224"/>
      <c r="PB132" s="224"/>
      <c r="PC132" s="226" t="s">
        <v>124</v>
      </c>
      <c r="PD132" s="226"/>
      <c r="PE132" s="226"/>
      <c r="PF132" s="226"/>
      <c r="PG132" s="227"/>
      <c r="PH132" s="230"/>
      <c r="PI132" s="231"/>
      <c r="PJ132" s="231"/>
      <c r="PK132" s="231"/>
      <c r="PL132" s="231"/>
      <c r="PM132" s="231"/>
      <c r="PN132" s="231"/>
      <c r="PO132" s="231"/>
      <c r="PP132" s="231"/>
      <c r="PQ132" s="231"/>
      <c r="PR132" s="231"/>
      <c r="PS132" s="231"/>
      <c r="PT132" s="231"/>
      <c r="PU132" s="231"/>
      <c r="PV132" s="232"/>
      <c r="PW132" s="247"/>
      <c r="PX132" s="248"/>
      <c r="PY132" s="248"/>
      <c r="PZ132" s="248"/>
      <c r="QA132" s="248"/>
      <c r="QB132" s="248"/>
      <c r="QC132" s="249"/>
      <c r="QD132" s="247"/>
      <c r="QE132" s="282"/>
      <c r="QF132" s="282"/>
      <c r="QG132" s="282"/>
      <c r="QH132" s="282"/>
      <c r="QI132" s="282"/>
      <c r="QJ132" s="283"/>
      <c r="QK132" s="247"/>
      <c r="QL132" s="282"/>
      <c r="QM132" s="282"/>
      <c r="QN132" s="282"/>
      <c r="QO132" s="282"/>
      <c r="QP132" s="282"/>
      <c r="QQ132" s="283"/>
      <c r="QR132" s="247"/>
      <c r="QS132" s="248"/>
      <c r="QT132" s="248"/>
      <c r="QU132" s="248"/>
      <c r="QV132" s="248"/>
      <c r="QW132" s="248"/>
      <c r="QX132" s="249"/>
      <c r="QY132" s="247"/>
      <c r="QZ132" s="248"/>
      <c r="RA132" s="248"/>
      <c r="RB132" s="248"/>
      <c r="RC132" s="248"/>
      <c r="RD132" s="248"/>
      <c r="RE132" s="249"/>
      <c r="SG132" s="747"/>
    </row>
    <row r="133" spans="2:501" ht="6.6" customHeight="1" x14ac:dyDescent="0.15">
      <c r="B133" s="1117"/>
      <c r="C133" s="1118"/>
      <c r="D133" s="1119"/>
      <c r="E133" s="40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c r="AE133" s="327"/>
      <c r="AF133" s="406"/>
      <c r="AG133" s="1113"/>
      <c r="AH133" s="1114"/>
      <c r="AI133" s="1114"/>
      <c r="AJ133" s="1114"/>
      <c r="AK133" s="1114"/>
      <c r="AL133" s="1114"/>
      <c r="AM133" s="1114"/>
      <c r="AN133" s="1114"/>
      <c r="AO133" s="1114"/>
      <c r="AP133" s="1114"/>
      <c r="AQ133" s="1114"/>
      <c r="AR133" s="1114"/>
      <c r="AS133" s="1114"/>
      <c r="AT133" s="1114"/>
      <c r="AU133" s="1114"/>
      <c r="AV133" s="1114"/>
      <c r="AW133" s="1114"/>
      <c r="AX133" s="384"/>
      <c r="AY133" s="384"/>
      <c r="AZ133" s="384"/>
      <c r="BA133" s="384"/>
      <c r="BB133" s="385"/>
      <c r="BC133" s="378"/>
      <c r="BD133" s="379"/>
      <c r="BE133" s="379"/>
      <c r="BF133" s="379"/>
      <c r="BG133" s="379"/>
      <c r="BH133" s="379"/>
      <c r="BI133" s="379"/>
      <c r="BJ133" s="379"/>
      <c r="BK133" s="379"/>
      <c r="BL133" s="379"/>
      <c r="BM133" s="379"/>
      <c r="BN133" s="379"/>
      <c r="BO133" s="379"/>
      <c r="BP133" s="379"/>
      <c r="BQ133" s="379"/>
      <c r="BR133" s="379"/>
      <c r="BS133" s="379"/>
      <c r="BT133" s="384"/>
      <c r="BU133" s="384"/>
      <c r="BV133" s="384"/>
      <c r="BW133" s="384"/>
      <c r="BX133" s="385"/>
      <c r="BY133" s="370"/>
      <c r="BZ133" s="371"/>
      <c r="CA133" s="371"/>
      <c r="CB133" s="371"/>
      <c r="CC133" s="371"/>
      <c r="CD133" s="371"/>
      <c r="CE133" s="371"/>
      <c r="CF133" s="371"/>
      <c r="CG133" s="371"/>
      <c r="CH133" s="371"/>
      <c r="CI133" s="371"/>
      <c r="CJ133" s="371"/>
      <c r="CK133" s="371"/>
      <c r="CL133" s="371"/>
      <c r="CM133" s="371"/>
      <c r="CN133" s="371"/>
      <c r="CO133" s="371"/>
      <c r="CP133" s="371"/>
      <c r="CQ133" s="371"/>
      <c r="CR133" s="371"/>
      <c r="CS133" s="371"/>
      <c r="CT133" s="372"/>
      <c r="CU133" s="222"/>
      <c r="CV133" s="223"/>
      <c r="CW133" s="223"/>
      <c r="CX133" s="223"/>
      <c r="CY133" s="223"/>
      <c r="CZ133" s="223"/>
      <c r="DA133" s="225"/>
      <c r="DB133" s="225"/>
      <c r="DC133" s="225"/>
      <c r="DD133" s="225"/>
      <c r="DE133" s="225"/>
      <c r="DF133" s="225"/>
      <c r="DG133" s="225"/>
      <c r="DH133" s="225"/>
      <c r="DI133" s="225"/>
      <c r="DJ133" s="225"/>
      <c r="DK133" s="225"/>
      <c r="DL133" s="228"/>
      <c r="DM133" s="228"/>
      <c r="DN133" s="228"/>
      <c r="DO133" s="228"/>
      <c r="DP133" s="229"/>
      <c r="DQ133" s="233"/>
      <c r="DR133" s="234"/>
      <c r="DS133" s="234"/>
      <c r="DT133" s="234"/>
      <c r="DU133" s="234"/>
      <c r="DV133" s="234"/>
      <c r="DW133" s="234"/>
      <c r="DX133" s="234"/>
      <c r="DY133" s="234"/>
      <c r="DZ133" s="234"/>
      <c r="EA133" s="234"/>
      <c r="EB133" s="234"/>
      <c r="EC133" s="234"/>
      <c r="ED133" s="234"/>
      <c r="EE133" s="235"/>
      <c r="EF133" s="250"/>
      <c r="EG133" s="251"/>
      <c r="EH133" s="251"/>
      <c r="EI133" s="251"/>
      <c r="EJ133" s="251"/>
      <c r="EK133" s="251"/>
      <c r="EL133" s="252"/>
      <c r="EM133" s="250"/>
      <c r="EN133" s="254"/>
      <c r="EO133" s="254"/>
      <c r="EP133" s="254"/>
      <c r="EQ133" s="254"/>
      <c r="ER133" s="254"/>
      <c r="ES133" s="255"/>
      <c r="ET133" s="250"/>
      <c r="EU133" s="254"/>
      <c r="EV133" s="254"/>
      <c r="EW133" s="254"/>
      <c r="EX133" s="254"/>
      <c r="EY133" s="254"/>
      <c r="EZ133" s="255"/>
      <c r="FA133" s="250"/>
      <c r="FB133" s="251"/>
      <c r="FC133" s="251"/>
      <c r="FD133" s="251"/>
      <c r="FE133" s="251"/>
      <c r="FF133" s="251"/>
      <c r="FG133" s="252"/>
      <c r="FH133" s="250"/>
      <c r="FI133" s="251"/>
      <c r="FJ133" s="251"/>
      <c r="FK133" s="251"/>
      <c r="FL133" s="251"/>
      <c r="FM133" s="251"/>
      <c r="FN133" s="252"/>
      <c r="FO133" s="747"/>
      <c r="FP133" s="214"/>
      <c r="FQ133" s="215"/>
      <c r="FR133" s="215"/>
      <c r="FS133" s="215"/>
      <c r="FT133" s="215"/>
      <c r="FU133" s="215"/>
      <c r="FV133" s="215"/>
      <c r="FW133" s="215"/>
      <c r="FX133" s="215"/>
      <c r="FY133" s="216"/>
      <c r="FZ133" s="222"/>
      <c r="GA133" s="223"/>
      <c r="GB133" s="223"/>
      <c r="GC133" s="223"/>
      <c r="GD133" s="223"/>
      <c r="GE133" s="223"/>
      <c r="GF133" s="225"/>
      <c r="GG133" s="225"/>
      <c r="GH133" s="225"/>
      <c r="GI133" s="225"/>
      <c r="GJ133" s="225"/>
      <c r="GK133" s="225"/>
      <c r="GL133" s="225"/>
      <c r="GM133" s="225"/>
      <c r="GN133" s="225"/>
      <c r="GO133" s="225"/>
      <c r="GP133" s="225"/>
      <c r="GQ133" s="228"/>
      <c r="GR133" s="228"/>
      <c r="GS133" s="228"/>
      <c r="GT133" s="228"/>
      <c r="GU133" s="229"/>
      <c r="GV133" s="233"/>
      <c r="GW133" s="234"/>
      <c r="GX133" s="234"/>
      <c r="GY133" s="234"/>
      <c r="GZ133" s="234"/>
      <c r="HA133" s="234"/>
      <c r="HB133" s="234"/>
      <c r="HC133" s="234"/>
      <c r="HD133" s="234"/>
      <c r="HE133" s="234"/>
      <c r="HF133" s="234"/>
      <c r="HG133" s="234"/>
      <c r="HH133" s="234"/>
      <c r="HI133" s="234"/>
      <c r="HJ133" s="235"/>
      <c r="HK133" s="250"/>
      <c r="HL133" s="251"/>
      <c r="HM133" s="251"/>
      <c r="HN133" s="251"/>
      <c r="HO133" s="251"/>
      <c r="HP133" s="251"/>
      <c r="HQ133" s="252"/>
      <c r="HR133" s="250"/>
      <c r="HS133" s="254"/>
      <c r="HT133" s="254"/>
      <c r="HU133" s="254"/>
      <c r="HV133" s="254"/>
      <c r="HW133" s="254"/>
      <c r="HX133" s="255"/>
      <c r="HY133" s="250"/>
      <c r="HZ133" s="254"/>
      <c r="IA133" s="254"/>
      <c r="IB133" s="254"/>
      <c r="IC133" s="254"/>
      <c r="ID133" s="254"/>
      <c r="IE133" s="255"/>
      <c r="IF133" s="250"/>
      <c r="IG133" s="251"/>
      <c r="IH133" s="251"/>
      <c r="II133" s="251"/>
      <c r="IJ133" s="251"/>
      <c r="IK133" s="251"/>
      <c r="IL133" s="252"/>
      <c r="IM133" s="250"/>
      <c r="IN133" s="251"/>
      <c r="IO133" s="251"/>
      <c r="IP133" s="251"/>
      <c r="IQ133" s="251"/>
      <c r="IR133" s="251"/>
      <c r="IS133" s="252"/>
      <c r="JU133" s="747"/>
      <c r="JV133" s="214"/>
      <c r="JW133" s="215"/>
      <c r="JX133" s="215"/>
      <c r="JY133" s="215"/>
      <c r="JZ133" s="215"/>
      <c r="KA133" s="215"/>
      <c r="KB133" s="215"/>
      <c r="KC133" s="215"/>
      <c r="KD133" s="215"/>
      <c r="KE133" s="216"/>
      <c r="KF133" s="222"/>
      <c r="KG133" s="223"/>
      <c r="KH133" s="223"/>
      <c r="KI133" s="223"/>
      <c r="KJ133" s="223"/>
      <c r="KK133" s="223"/>
      <c r="KL133" s="225"/>
      <c r="KM133" s="225"/>
      <c r="KN133" s="225"/>
      <c r="KO133" s="225"/>
      <c r="KP133" s="225"/>
      <c r="KQ133" s="225"/>
      <c r="KR133" s="225"/>
      <c r="KS133" s="225"/>
      <c r="KT133" s="225"/>
      <c r="KU133" s="225"/>
      <c r="KV133" s="225"/>
      <c r="KW133" s="228"/>
      <c r="KX133" s="228"/>
      <c r="KY133" s="228"/>
      <c r="KZ133" s="228"/>
      <c r="LA133" s="229"/>
      <c r="LB133" s="233"/>
      <c r="LC133" s="234"/>
      <c r="LD133" s="234"/>
      <c r="LE133" s="234"/>
      <c r="LF133" s="234"/>
      <c r="LG133" s="234"/>
      <c r="LH133" s="234"/>
      <c r="LI133" s="234"/>
      <c r="LJ133" s="234"/>
      <c r="LK133" s="234"/>
      <c r="LL133" s="234"/>
      <c r="LM133" s="234"/>
      <c r="LN133" s="234"/>
      <c r="LO133" s="234"/>
      <c r="LP133" s="235"/>
      <c r="LQ133" s="250"/>
      <c r="LR133" s="251"/>
      <c r="LS133" s="251"/>
      <c r="LT133" s="251"/>
      <c r="LU133" s="251"/>
      <c r="LV133" s="251"/>
      <c r="LW133" s="252"/>
      <c r="LX133" s="250"/>
      <c r="LY133" s="254"/>
      <c r="LZ133" s="254"/>
      <c r="MA133" s="254"/>
      <c r="MB133" s="254"/>
      <c r="MC133" s="254"/>
      <c r="MD133" s="255"/>
      <c r="ME133" s="250"/>
      <c r="MF133" s="254"/>
      <c r="MG133" s="254"/>
      <c r="MH133" s="254"/>
      <c r="MI133" s="254"/>
      <c r="MJ133" s="254"/>
      <c r="MK133" s="255"/>
      <c r="ML133" s="250"/>
      <c r="MM133" s="251"/>
      <c r="MN133" s="251"/>
      <c r="MO133" s="251"/>
      <c r="MP133" s="251"/>
      <c r="MQ133" s="251"/>
      <c r="MR133" s="252"/>
      <c r="MS133" s="250"/>
      <c r="MT133" s="251"/>
      <c r="MU133" s="251"/>
      <c r="MV133" s="251"/>
      <c r="MW133" s="251"/>
      <c r="MX133" s="251"/>
      <c r="MY133" s="252"/>
      <c r="OA133" s="747"/>
      <c r="OB133" s="214"/>
      <c r="OC133" s="215"/>
      <c r="OD133" s="215"/>
      <c r="OE133" s="215"/>
      <c r="OF133" s="215"/>
      <c r="OG133" s="215"/>
      <c r="OH133" s="215"/>
      <c r="OI133" s="215"/>
      <c r="OJ133" s="215"/>
      <c r="OK133" s="216"/>
      <c r="OL133" s="222"/>
      <c r="OM133" s="223"/>
      <c r="ON133" s="223"/>
      <c r="OO133" s="223"/>
      <c r="OP133" s="223"/>
      <c r="OQ133" s="223"/>
      <c r="OR133" s="225"/>
      <c r="OS133" s="225"/>
      <c r="OT133" s="225"/>
      <c r="OU133" s="225"/>
      <c r="OV133" s="225"/>
      <c r="OW133" s="225"/>
      <c r="OX133" s="225"/>
      <c r="OY133" s="225"/>
      <c r="OZ133" s="225"/>
      <c r="PA133" s="225"/>
      <c r="PB133" s="225"/>
      <c r="PC133" s="228"/>
      <c r="PD133" s="228"/>
      <c r="PE133" s="228"/>
      <c r="PF133" s="228"/>
      <c r="PG133" s="229"/>
      <c r="PH133" s="233"/>
      <c r="PI133" s="234"/>
      <c r="PJ133" s="234"/>
      <c r="PK133" s="234"/>
      <c r="PL133" s="234"/>
      <c r="PM133" s="234"/>
      <c r="PN133" s="234"/>
      <c r="PO133" s="234"/>
      <c r="PP133" s="234"/>
      <c r="PQ133" s="234"/>
      <c r="PR133" s="234"/>
      <c r="PS133" s="234"/>
      <c r="PT133" s="234"/>
      <c r="PU133" s="234"/>
      <c r="PV133" s="235"/>
      <c r="PW133" s="250"/>
      <c r="PX133" s="251"/>
      <c r="PY133" s="251"/>
      <c r="PZ133" s="251"/>
      <c r="QA133" s="251"/>
      <c r="QB133" s="251"/>
      <c r="QC133" s="252"/>
      <c r="QD133" s="250"/>
      <c r="QE133" s="254"/>
      <c r="QF133" s="254"/>
      <c r="QG133" s="254"/>
      <c r="QH133" s="254"/>
      <c r="QI133" s="254"/>
      <c r="QJ133" s="255"/>
      <c r="QK133" s="250"/>
      <c r="QL133" s="254"/>
      <c r="QM133" s="254"/>
      <c r="QN133" s="254"/>
      <c r="QO133" s="254"/>
      <c r="QP133" s="254"/>
      <c r="QQ133" s="255"/>
      <c r="QR133" s="250"/>
      <c r="QS133" s="251"/>
      <c r="QT133" s="251"/>
      <c r="QU133" s="251"/>
      <c r="QV133" s="251"/>
      <c r="QW133" s="251"/>
      <c r="QX133" s="252"/>
      <c r="QY133" s="250"/>
      <c r="QZ133" s="251"/>
      <c r="RA133" s="251"/>
      <c r="RB133" s="251"/>
      <c r="RC133" s="251"/>
      <c r="RD133" s="251"/>
      <c r="RE133" s="252"/>
      <c r="SG133" s="747"/>
    </row>
    <row r="134" spans="2:501" ht="6.6" customHeight="1" x14ac:dyDescent="0.15">
      <c r="B134" s="1117"/>
      <c r="C134" s="1118"/>
      <c r="D134" s="1119"/>
      <c r="E134" s="40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c r="AE134" s="327"/>
      <c r="AF134" s="406"/>
      <c r="AG134" s="1113"/>
      <c r="AH134" s="1114"/>
      <c r="AI134" s="1114"/>
      <c r="AJ134" s="1114"/>
      <c r="AK134" s="1114"/>
      <c r="AL134" s="1114"/>
      <c r="AM134" s="1114"/>
      <c r="AN134" s="1114"/>
      <c r="AO134" s="1114"/>
      <c r="AP134" s="1114"/>
      <c r="AQ134" s="1114"/>
      <c r="AR134" s="1114"/>
      <c r="AS134" s="1114"/>
      <c r="AT134" s="1114"/>
      <c r="AU134" s="1114"/>
      <c r="AV134" s="1114"/>
      <c r="AW134" s="1114"/>
      <c r="AX134" s="384"/>
      <c r="AY134" s="384"/>
      <c r="AZ134" s="384"/>
      <c r="BA134" s="384"/>
      <c r="BB134" s="385"/>
      <c r="BC134" s="378"/>
      <c r="BD134" s="379"/>
      <c r="BE134" s="379"/>
      <c r="BF134" s="379"/>
      <c r="BG134" s="379"/>
      <c r="BH134" s="379"/>
      <c r="BI134" s="379"/>
      <c r="BJ134" s="379"/>
      <c r="BK134" s="379"/>
      <c r="BL134" s="379"/>
      <c r="BM134" s="379"/>
      <c r="BN134" s="379"/>
      <c r="BO134" s="379"/>
      <c r="BP134" s="379"/>
      <c r="BQ134" s="379"/>
      <c r="BR134" s="379"/>
      <c r="BS134" s="379"/>
      <c r="BT134" s="384"/>
      <c r="BU134" s="384"/>
      <c r="BV134" s="384"/>
      <c r="BW134" s="384"/>
      <c r="BX134" s="385"/>
      <c r="BY134" s="370"/>
      <c r="BZ134" s="371"/>
      <c r="CA134" s="371"/>
      <c r="CB134" s="371"/>
      <c r="CC134" s="371"/>
      <c r="CD134" s="371"/>
      <c r="CE134" s="371"/>
      <c r="CF134" s="371"/>
      <c r="CG134" s="371"/>
      <c r="CH134" s="371"/>
      <c r="CI134" s="371"/>
      <c r="CJ134" s="371"/>
      <c r="CK134" s="371"/>
      <c r="CL134" s="371"/>
      <c r="CM134" s="371"/>
      <c r="CN134" s="371"/>
      <c r="CO134" s="371"/>
      <c r="CP134" s="371"/>
      <c r="CQ134" s="371"/>
      <c r="CR134" s="371"/>
      <c r="CS134" s="371"/>
      <c r="CT134" s="372"/>
      <c r="CU134" s="259" t="s">
        <v>38</v>
      </c>
      <c r="CV134" s="260"/>
      <c r="CW134" s="260"/>
      <c r="CX134" s="260"/>
      <c r="CY134" s="260"/>
      <c r="CZ134" s="260"/>
      <c r="DA134" s="261"/>
      <c r="DB134" s="261"/>
      <c r="DC134" s="261"/>
      <c r="DD134" s="261"/>
      <c r="DE134" s="261"/>
      <c r="DF134" s="261"/>
      <c r="DG134" s="261"/>
      <c r="DH134" s="261"/>
      <c r="DI134" s="261"/>
      <c r="DJ134" s="261"/>
      <c r="DK134" s="261"/>
      <c r="DL134" s="263" t="s">
        <v>124</v>
      </c>
      <c r="DM134" s="263"/>
      <c r="DN134" s="263"/>
      <c r="DO134" s="263"/>
      <c r="DP134" s="264"/>
      <c r="DQ134" s="265"/>
      <c r="DR134" s="266"/>
      <c r="DS134" s="266"/>
      <c r="DT134" s="266"/>
      <c r="DU134" s="266"/>
      <c r="DV134" s="266"/>
      <c r="DW134" s="266"/>
      <c r="DX134" s="266"/>
      <c r="DY134" s="266"/>
      <c r="DZ134" s="266"/>
      <c r="EA134" s="266"/>
      <c r="EB134" s="266"/>
      <c r="EC134" s="266"/>
      <c r="ED134" s="266"/>
      <c r="EE134" s="267"/>
      <c r="EF134" s="250"/>
      <c r="EG134" s="251"/>
      <c r="EH134" s="251"/>
      <c r="EI134" s="251"/>
      <c r="EJ134" s="251"/>
      <c r="EK134" s="251"/>
      <c r="EL134" s="252"/>
      <c r="EM134" s="250"/>
      <c r="EN134" s="254"/>
      <c r="EO134" s="254"/>
      <c r="EP134" s="254"/>
      <c r="EQ134" s="254"/>
      <c r="ER134" s="254"/>
      <c r="ES134" s="255"/>
      <c r="ET134" s="250"/>
      <c r="EU134" s="254"/>
      <c r="EV134" s="254"/>
      <c r="EW134" s="254"/>
      <c r="EX134" s="254"/>
      <c r="EY134" s="254"/>
      <c r="EZ134" s="255"/>
      <c r="FA134" s="250"/>
      <c r="FB134" s="251"/>
      <c r="FC134" s="251"/>
      <c r="FD134" s="251"/>
      <c r="FE134" s="251"/>
      <c r="FF134" s="251"/>
      <c r="FG134" s="252"/>
      <c r="FH134" s="250"/>
      <c r="FI134" s="251"/>
      <c r="FJ134" s="251"/>
      <c r="FK134" s="251"/>
      <c r="FL134" s="251"/>
      <c r="FM134" s="251"/>
      <c r="FN134" s="252"/>
      <c r="FO134" s="747"/>
      <c r="FP134" s="214"/>
      <c r="FQ134" s="215"/>
      <c r="FR134" s="215"/>
      <c r="FS134" s="215"/>
      <c r="FT134" s="215"/>
      <c r="FU134" s="215"/>
      <c r="FV134" s="215"/>
      <c r="FW134" s="215"/>
      <c r="FX134" s="215"/>
      <c r="FY134" s="216"/>
      <c r="FZ134" s="259" t="s">
        <v>80</v>
      </c>
      <c r="GA134" s="260"/>
      <c r="GB134" s="260"/>
      <c r="GC134" s="260"/>
      <c r="GD134" s="260"/>
      <c r="GE134" s="260"/>
      <c r="GF134" s="261"/>
      <c r="GG134" s="261"/>
      <c r="GH134" s="261"/>
      <c r="GI134" s="261"/>
      <c r="GJ134" s="261"/>
      <c r="GK134" s="261"/>
      <c r="GL134" s="261"/>
      <c r="GM134" s="261"/>
      <c r="GN134" s="261"/>
      <c r="GO134" s="261"/>
      <c r="GP134" s="261"/>
      <c r="GQ134" s="263" t="s">
        <v>124</v>
      </c>
      <c r="GR134" s="263"/>
      <c r="GS134" s="263"/>
      <c r="GT134" s="263"/>
      <c r="GU134" s="264"/>
      <c r="GV134" s="265"/>
      <c r="GW134" s="266"/>
      <c r="GX134" s="266"/>
      <c r="GY134" s="266"/>
      <c r="GZ134" s="266"/>
      <c r="HA134" s="266"/>
      <c r="HB134" s="266"/>
      <c r="HC134" s="266"/>
      <c r="HD134" s="266"/>
      <c r="HE134" s="266"/>
      <c r="HF134" s="266"/>
      <c r="HG134" s="266"/>
      <c r="HH134" s="266"/>
      <c r="HI134" s="266"/>
      <c r="HJ134" s="267"/>
      <c r="HK134" s="250"/>
      <c r="HL134" s="251"/>
      <c r="HM134" s="251"/>
      <c r="HN134" s="251"/>
      <c r="HO134" s="251"/>
      <c r="HP134" s="251"/>
      <c r="HQ134" s="252"/>
      <c r="HR134" s="250"/>
      <c r="HS134" s="254"/>
      <c r="HT134" s="254"/>
      <c r="HU134" s="254"/>
      <c r="HV134" s="254"/>
      <c r="HW134" s="254"/>
      <c r="HX134" s="255"/>
      <c r="HY134" s="250"/>
      <c r="HZ134" s="254"/>
      <c r="IA134" s="254"/>
      <c r="IB134" s="254"/>
      <c r="IC134" s="254"/>
      <c r="ID134" s="254"/>
      <c r="IE134" s="255"/>
      <c r="IF134" s="250"/>
      <c r="IG134" s="251"/>
      <c r="IH134" s="251"/>
      <c r="II134" s="251"/>
      <c r="IJ134" s="251"/>
      <c r="IK134" s="251"/>
      <c r="IL134" s="252"/>
      <c r="IM134" s="250"/>
      <c r="IN134" s="251"/>
      <c r="IO134" s="251"/>
      <c r="IP134" s="251"/>
      <c r="IQ134" s="251"/>
      <c r="IR134" s="251"/>
      <c r="IS134" s="252"/>
      <c r="JU134" s="747"/>
      <c r="JV134" s="214"/>
      <c r="JW134" s="215"/>
      <c r="JX134" s="215"/>
      <c r="JY134" s="215"/>
      <c r="JZ134" s="215"/>
      <c r="KA134" s="215"/>
      <c r="KB134" s="215"/>
      <c r="KC134" s="215"/>
      <c r="KD134" s="215"/>
      <c r="KE134" s="216"/>
      <c r="KF134" s="259" t="s">
        <v>127</v>
      </c>
      <c r="KG134" s="260"/>
      <c r="KH134" s="260"/>
      <c r="KI134" s="260"/>
      <c r="KJ134" s="260"/>
      <c r="KK134" s="260"/>
      <c r="KL134" s="261"/>
      <c r="KM134" s="261"/>
      <c r="KN134" s="261"/>
      <c r="KO134" s="261"/>
      <c r="KP134" s="261"/>
      <c r="KQ134" s="261"/>
      <c r="KR134" s="261"/>
      <c r="KS134" s="261"/>
      <c r="KT134" s="261"/>
      <c r="KU134" s="261"/>
      <c r="KV134" s="261"/>
      <c r="KW134" s="263" t="s">
        <v>124</v>
      </c>
      <c r="KX134" s="263"/>
      <c r="KY134" s="263"/>
      <c r="KZ134" s="263"/>
      <c r="LA134" s="264"/>
      <c r="LB134" s="265"/>
      <c r="LC134" s="266"/>
      <c r="LD134" s="266"/>
      <c r="LE134" s="266"/>
      <c r="LF134" s="266"/>
      <c r="LG134" s="266"/>
      <c r="LH134" s="266"/>
      <c r="LI134" s="266"/>
      <c r="LJ134" s="266"/>
      <c r="LK134" s="266"/>
      <c r="LL134" s="266"/>
      <c r="LM134" s="266"/>
      <c r="LN134" s="266"/>
      <c r="LO134" s="266"/>
      <c r="LP134" s="267"/>
      <c r="LQ134" s="250"/>
      <c r="LR134" s="251"/>
      <c r="LS134" s="251"/>
      <c r="LT134" s="251"/>
      <c r="LU134" s="251"/>
      <c r="LV134" s="251"/>
      <c r="LW134" s="252"/>
      <c r="LX134" s="250"/>
      <c r="LY134" s="254"/>
      <c r="LZ134" s="254"/>
      <c r="MA134" s="254"/>
      <c r="MB134" s="254"/>
      <c r="MC134" s="254"/>
      <c r="MD134" s="255"/>
      <c r="ME134" s="250"/>
      <c r="MF134" s="254"/>
      <c r="MG134" s="254"/>
      <c r="MH134" s="254"/>
      <c r="MI134" s="254"/>
      <c r="MJ134" s="254"/>
      <c r="MK134" s="255"/>
      <c r="ML134" s="250"/>
      <c r="MM134" s="251"/>
      <c r="MN134" s="251"/>
      <c r="MO134" s="251"/>
      <c r="MP134" s="251"/>
      <c r="MQ134" s="251"/>
      <c r="MR134" s="252"/>
      <c r="MS134" s="250"/>
      <c r="MT134" s="251"/>
      <c r="MU134" s="251"/>
      <c r="MV134" s="251"/>
      <c r="MW134" s="251"/>
      <c r="MX134" s="251"/>
      <c r="MY134" s="252"/>
      <c r="OA134" s="747"/>
      <c r="OB134" s="214"/>
      <c r="OC134" s="215"/>
      <c r="OD134" s="215"/>
      <c r="OE134" s="215"/>
      <c r="OF134" s="215"/>
      <c r="OG134" s="215"/>
      <c r="OH134" s="215"/>
      <c r="OI134" s="215"/>
      <c r="OJ134" s="215"/>
      <c r="OK134" s="216"/>
      <c r="OL134" s="259" t="s">
        <v>132</v>
      </c>
      <c r="OM134" s="260"/>
      <c r="ON134" s="260"/>
      <c r="OO134" s="260"/>
      <c r="OP134" s="260"/>
      <c r="OQ134" s="260"/>
      <c r="OR134" s="261"/>
      <c r="OS134" s="261"/>
      <c r="OT134" s="261"/>
      <c r="OU134" s="261"/>
      <c r="OV134" s="261"/>
      <c r="OW134" s="261"/>
      <c r="OX134" s="261"/>
      <c r="OY134" s="261"/>
      <c r="OZ134" s="261"/>
      <c r="PA134" s="261"/>
      <c r="PB134" s="261"/>
      <c r="PC134" s="263" t="s">
        <v>124</v>
      </c>
      <c r="PD134" s="263"/>
      <c r="PE134" s="263"/>
      <c r="PF134" s="263"/>
      <c r="PG134" s="264"/>
      <c r="PH134" s="265"/>
      <c r="PI134" s="266"/>
      <c r="PJ134" s="266"/>
      <c r="PK134" s="266"/>
      <c r="PL134" s="266"/>
      <c r="PM134" s="266"/>
      <c r="PN134" s="266"/>
      <c r="PO134" s="266"/>
      <c r="PP134" s="266"/>
      <c r="PQ134" s="266"/>
      <c r="PR134" s="266"/>
      <c r="PS134" s="266"/>
      <c r="PT134" s="266"/>
      <c r="PU134" s="266"/>
      <c r="PV134" s="267"/>
      <c r="PW134" s="250"/>
      <c r="PX134" s="251"/>
      <c r="PY134" s="251"/>
      <c r="PZ134" s="251"/>
      <c r="QA134" s="251"/>
      <c r="QB134" s="251"/>
      <c r="QC134" s="252"/>
      <c r="QD134" s="250"/>
      <c r="QE134" s="254"/>
      <c r="QF134" s="254"/>
      <c r="QG134" s="254"/>
      <c r="QH134" s="254"/>
      <c r="QI134" s="254"/>
      <c r="QJ134" s="255"/>
      <c r="QK134" s="250"/>
      <c r="QL134" s="254"/>
      <c r="QM134" s="254"/>
      <c r="QN134" s="254"/>
      <c r="QO134" s="254"/>
      <c r="QP134" s="254"/>
      <c r="QQ134" s="255"/>
      <c r="QR134" s="250"/>
      <c r="QS134" s="251"/>
      <c r="QT134" s="251"/>
      <c r="QU134" s="251"/>
      <c r="QV134" s="251"/>
      <c r="QW134" s="251"/>
      <c r="QX134" s="252"/>
      <c r="QY134" s="250"/>
      <c r="QZ134" s="251"/>
      <c r="RA134" s="251"/>
      <c r="RB134" s="251"/>
      <c r="RC134" s="251"/>
      <c r="RD134" s="251"/>
      <c r="RE134" s="252"/>
      <c r="SG134" s="747"/>
    </row>
    <row r="135" spans="2:501" ht="6.6" customHeight="1" x14ac:dyDescent="0.15">
      <c r="B135" s="1117"/>
      <c r="C135" s="1118"/>
      <c r="D135" s="1119"/>
      <c r="E135" s="40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c r="AD135" s="327"/>
      <c r="AE135" s="327"/>
      <c r="AF135" s="406"/>
      <c r="AG135" s="1113"/>
      <c r="AH135" s="1114"/>
      <c r="AI135" s="1114"/>
      <c r="AJ135" s="1114"/>
      <c r="AK135" s="1114"/>
      <c r="AL135" s="1114"/>
      <c r="AM135" s="1114"/>
      <c r="AN135" s="1114"/>
      <c r="AO135" s="1114"/>
      <c r="AP135" s="1114"/>
      <c r="AQ135" s="1114"/>
      <c r="AR135" s="1114"/>
      <c r="AS135" s="1114"/>
      <c r="AT135" s="1114"/>
      <c r="AU135" s="1114"/>
      <c r="AV135" s="1114"/>
      <c r="AW135" s="1114"/>
      <c r="AX135" s="384"/>
      <c r="AY135" s="384"/>
      <c r="AZ135" s="384"/>
      <c r="BA135" s="384"/>
      <c r="BB135" s="385"/>
      <c r="BC135" s="378"/>
      <c r="BD135" s="379"/>
      <c r="BE135" s="379"/>
      <c r="BF135" s="379"/>
      <c r="BG135" s="379"/>
      <c r="BH135" s="379"/>
      <c r="BI135" s="379"/>
      <c r="BJ135" s="379"/>
      <c r="BK135" s="379"/>
      <c r="BL135" s="379"/>
      <c r="BM135" s="379"/>
      <c r="BN135" s="379"/>
      <c r="BO135" s="379"/>
      <c r="BP135" s="379"/>
      <c r="BQ135" s="379"/>
      <c r="BR135" s="379"/>
      <c r="BS135" s="379"/>
      <c r="BT135" s="384"/>
      <c r="BU135" s="384"/>
      <c r="BV135" s="384"/>
      <c r="BW135" s="384"/>
      <c r="BX135" s="385"/>
      <c r="BY135" s="370"/>
      <c r="BZ135" s="371"/>
      <c r="CA135" s="371"/>
      <c r="CB135" s="371"/>
      <c r="CC135" s="371"/>
      <c r="CD135" s="371"/>
      <c r="CE135" s="371"/>
      <c r="CF135" s="371"/>
      <c r="CG135" s="371"/>
      <c r="CH135" s="371"/>
      <c r="CI135" s="371"/>
      <c r="CJ135" s="371"/>
      <c r="CK135" s="371"/>
      <c r="CL135" s="371"/>
      <c r="CM135" s="371"/>
      <c r="CN135" s="371"/>
      <c r="CO135" s="371"/>
      <c r="CP135" s="371"/>
      <c r="CQ135" s="371"/>
      <c r="CR135" s="371"/>
      <c r="CS135" s="371"/>
      <c r="CT135" s="372"/>
      <c r="CU135" s="222"/>
      <c r="CV135" s="223"/>
      <c r="CW135" s="223"/>
      <c r="CX135" s="223"/>
      <c r="CY135" s="223"/>
      <c r="CZ135" s="223"/>
      <c r="DA135" s="262"/>
      <c r="DB135" s="262"/>
      <c r="DC135" s="262"/>
      <c r="DD135" s="262"/>
      <c r="DE135" s="262"/>
      <c r="DF135" s="262"/>
      <c r="DG135" s="262"/>
      <c r="DH135" s="262"/>
      <c r="DI135" s="262"/>
      <c r="DJ135" s="262"/>
      <c r="DK135" s="262"/>
      <c r="DL135" s="228"/>
      <c r="DM135" s="228"/>
      <c r="DN135" s="228"/>
      <c r="DO135" s="228"/>
      <c r="DP135" s="229"/>
      <c r="DQ135" s="233"/>
      <c r="DR135" s="234"/>
      <c r="DS135" s="234"/>
      <c r="DT135" s="234"/>
      <c r="DU135" s="234"/>
      <c r="DV135" s="234"/>
      <c r="DW135" s="234"/>
      <c r="DX135" s="234"/>
      <c r="DY135" s="234"/>
      <c r="DZ135" s="234"/>
      <c r="EA135" s="234"/>
      <c r="EB135" s="234"/>
      <c r="EC135" s="234"/>
      <c r="ED135" s="234"/>
      <c r="EE135" s="235"/>
      <c r="EF135" s="250"/>
      <c r="EG135" s="251"/>
      <c r="EH135" s="251"/>
      <c r="EI135" s="251"/>
      <c r="EJ135" s="251"/>
      <c r="EK135" s="251"/>
      <c r="EL135" s="252"/>
      <c r="EM135" s="250"/>
      <c r="EN135" s="254"/>
      <c r="EO135" s="254"/>
      <c r="EP135" s="254"/>
      <c r="EQ135" s="254"/>
      <c r="ER135" s="254"/>
      <c r="ES135" s="255"/>
      <c r="ET135" s="250"/>
      <c r="EU135" s="254"/>
      <c r="EV135" s="254"/>
      <c r="EW135" s="254"/>
      <c r="EX135" s="254"/>
      <c r="EY135" s="254"/>
      <c r="EZ135" s="255"/>
      <c r="FA135" s="250"/>
      <c r="FB135" s="251"/>
      <c r="FC135" s="251"/>
      <c r="FD135" s="251"/>
      <c r="FE135" s="251"/>
      <c r="FF135" s="251"/>
      <c r="FG135" s="252"/>
      <c r="FH135" s="250"/>
      <c r="FI135" s="251"/>
      <c r="FJ135" s="251"/>
      <c r="FK135" s="251"/>
      <c r="FL135" s="251"/>
      <c r="FM135" s="251"/>
      <c r="FN135" s="252"/>
      <c r="FO135" s="747"/>
      <c r="FP135" s="214"/>
      <c r="FQ135" s="215"/>
      <c r="FR135" s="215"/>
      <c r="FS135" s="215"/>
      <c r="FT135" s="215"/>
      <c r="FU135" s="215"/>
      <c r="FV135" s="215"/>
      <c r="FW135" s="215"/>
      <c r="FX135" s="215"/>
      <c r="FY135" s="216"/>
      <c r="FZ135" s="222"/>
      <c r="GA135" s="223"/>
      <c r="GB135" s="223"/>
      <c r="GC135" s="223"/>
      <c r="GD135" s="223"/>
      <c r="GE135" s="223"/>
      <c r="GF135" s="262"/>
      <c r="GG135" s="262"/>
      <c r="GH135" s="262"/>
      <c r="GI135" s="262"/>
      <c r="GJ135" s="262"/>
      <c r="GK135" s="262"/>
      <c r="GL135" s="262"/>
      <c r="GM135" s="262"/>
      <c r="GN135" s="262"/>
      <c r="GO135" s="262"/>
      <c r="GP135" s="262"/>
      <c r="GQ135" s="228"/>
      <c r="GR135" s="228"/>
      <c r="GS135" s="228"/>
      <c r="GT135" s="228"/>
      <c r="GU135" s="229"/>
      <c r="GV135" s="233"/>
      <c r="GW135" s="234"/>
      <c r="GX135" s="234"/>
      <c r="GY135" s="234"/>
      <c r="GZ135" s="234"/>
      <c r="HA135" s="234"/>
      <c r="HB135" s="234"/>
      <c r="HC135" s="234"/>
      <c r="HD135" s="234"/>
      <c r="HE135" s="234"/>
      <c r="HF135" s="234"/>
      <c r="HG135" s="234"/>
      <c r="HH135" s="234"/>
      <c r="HI135" s="234"/>
      <c r="HJ135" s="235"/>
      <c r="HK135" s="250"/>
      <c r="HL135" s="251"/>
      <c r="HM135" s="251"/>
      <c r="HN135" s="251"/>
      <c r="HO135" s="251"/>
      <c r="HP135" s="251"/>
      <c r="HQ135" s="252"/>
      <c r="HR135" s="250"/>
      <c r="HS135" s="254"/>
      <c r="HT135" s="254"/>
      <c r="HU135" s="254"/>
      <c r="HV135" s="254"/>
      <c r="HW135" s="254"/>
      <c r="HX135" s="255"/>
      <c r="HY135" s="250"/>
      <c r="HZ135" s="254"/>
      <c r="IA135" s="254"/>
      <c r="IB135" s="254"/>
      <c r="IC135" s="254"/>
      <c r="ID135" s="254"/>
      <c r="IE135" s="255"/>
      <c r="IF135" s="250"/>
      <c r="IG135" s="251"/>
      <c r="IH135" s="251"/>
      <c r="II135" s="251"/>
      <c r="IJ135" s="251"/>
      <c r="IK135" s="251"/>
      <c r="IL135" s="252"/>
      <c r="IM135" s="250"/>
      <c r="IN135" s="251"/>
      <c r="IO135" s="251"/>
      <c r="IP135" s="251"/>
      <c r="IQ135" s="251"/>
      <c r="IR135" s="251"/>
      <c r="IS135" s="252"/>
      <c r="JU135" s="747"/>
      <c r="JV135" s="214"/>
      <c r="JW135" s="215"/>
      <c r="JX135" s="215"/>
      <c r="JY135" s="215"/>
      <c r="JZ135" s="215"/>
      <c r="KA135" s="215"/>
      <c r="KB135" s="215"/>
      <c r="KC135" s="215"/>
      <c r="KD135" s="215"/>
      <c r="KE135" s="216"/>
      <c r="KF135" s="222"/>
      <c r="KG135" s="223"/>
      <c r="KH135" s="223"/>
      <c r="KI135" s="223"/>
      <c r="KJ135" s="223"/>
      <c r="KK135" s="223"/>
      <c r="KL135" s="262"/>
      <c r="KM135" s="262"/>
      <c r="KN135" s="262"/>
      <c r="KO135" s="262"/>
      <c r="KP135" s="262"/>
      <c r="KQ135" s="262"/>
      <c r="KR135" s="262"/>
      <c r="KS135" s="262"/>
      <c r="KT135" s="262"/>
      <c r="KU135" s="262"/>
      <c r="KV135" s="262"/>
      <c r="KW135" s="228"/>
      <c r="KX135" s="228"/>
      <c r="KY135" s="228"/>
      <c r="KZ135" s="228"/>
      <c r="LA135" s="229"/>
      <c r="LB135" s="233"/>
      <c r="LC135" s="234"/>
      <c r="LD135" s="234"/>
      <c r="LE135" s="234"/>
      <c r="LF135" s="234"/>
      <c r="LG135" s="234"/>
      <c r="LH135" s="234"/>
      <c r="LI135" s="234"/>
      <c r="LJ135" s="234"/>
      <c r="LK135" s="234"/>
      <c r="LL135" s="234"/>
      <c r="LM135" s="234"/>
      <c r="LN135" s="234"/>
      <c r="LO135" s="234"/>
      <c r="LP135" s="235"/>
      <c r="LQ135" s="250"/>
      <c r="LR135" s="251"/>
      <c r="LS135" s="251"/>
      <c r="LT135" s="251"/>
      <c r="LU135" s="251"/>
      <c r="LV135" s="251"/>
      <c r="LW135" s="252"/>
      <c r="LX135" s="250"/>
      <c r="LY135" s="254"/>
      <c r="LZ135" s="254"/>
      <c r="MA135" s="254"/>
      <c r="MB135" s="254"/>
      <c r="MC135" s="254"/>
      <c r="MD135" s="255"/>
      <c r="ME135" s="250"/>
      <c r="MF135" s="254"/>
      <c r="MG135" s="254"/>
      <c r="MH135" s="254"/>
      <c r="MI135" s="254"/>
      <c r="MJ135" s="254"/>
      <c r="MK135" s="255"/>
      <c r="ML135" s="250"/>
      <c r="MM135" s="251"/>
      <c r="MN135" s="251"/>
      <c r="MO135" s="251"/>
      <c r="MP135" s="251"/>
      <c r="MQ135" s="251"/>
      <c r="MR135" s="252"/>
      <c r="MS135" s="250"/>
      <c r="MT135" s="251"/>
      <c r="MU135" s="251"/>
      <c r="MV135" s="251"/>
      <c r="MW135" s="251"/>
      <c r="MX135" s="251"/>
      <c r="MY135" s="252"/>
      <c r="OA135" s="747"/>
      <c r="OB135" s="214"/>
      <c r="OC135" s="215"/>
      <c r="OD135" s="215"/>
      <c r="OE135" s="215"/>
      <c r="OF135" s="215"/>
      <c r="OG135" s="215"/>
      <c r="OH135" s="215"/>
      <c r="OI135" s="215"/>
      <c r="OJ135" s="215"/>
      <c r="OK135" s="216"/>
      <c r="OL135" s="222"/>
      <c r="OM135" s="223"/>
      <c r="ON135" s="223"/>
      <c r="OO135" s="223"/>
      <c r="OP135" s="223"/>
      <c r="OQ135" s="223"/>
      <c r="OR135" s="262"/>
      <c r="OS135" s="262"/>
      <c r="OT135" s="262"/>
      <c r="OU135" s="262"/>
      <c r="OV135" s="262"/>
      <c r="OW135" s="262"/>
      <c r="OX135" s="262"/>
      <c r="OY135" s="262"/>
      <c r="OZ135" s="262"/>
      <c r="PA135" s="262"/>
      <c r="PB135" s="262"/>
      <c r="PC135" s="228"/>
      <c r="PD135" s="228"/>
      <c r="PE135" s="228"/>
      <c r="PF135" s="228"/>
      <c r="PG135" s="229"/>
      <c r="PH135" s="233"/>
      <c r="PI135" s="234"/>
      <c r="PJ135" s="234"/>
      <c r="PK135" s="234"/>
      <c r="PL135" s="234"/>
      <c r="PM135" s="234"/>
      <c r="PN135" s="234"/>
      <c r="PO135" s="234"/>
      <c r="PP135" s="234"/>
      <c r="PQ135" s="234"/>
      <c r="PR135" s="234"/>
      <c r="PS135" s="234"/>
      <c r="PT135" s="234"/>
      <c r="PU135" s="234"/>
      <c r="PV135" s="235"/>
      <c r="PW135" s="250"/>
      <c r="PX135" s="251"/>
      <c r="PY135" s="251"/>
      <c r="PZ135" s="251"/>
      <c r="QA135" s="251"/>
      <c r="QB135" s="251"/>
      <c r="QC135" s="252"/>
      <c r="QD135" s="250"/>
      <c r="QE135" s="254"/>
      <c r="QF135" s="254"/>
      <c r="QG135" s="254"/>
      <c r="QH135" s="254"/>
      <c r="QI135" s="254"/>
      <c r="QJ135" s="255"/>
      <c r="QK135" s="250"/>
      <c r="QL135" s="254"/>
      <c r="QM135" s="254"/>
      <c r="QN135" s="254"/>
      <c r="QO135" s="254"/>
      <c r="QP135" s="254"/>
      <c r="QQ135" s="255"/>
      <c r="QR135" s="250"/>
      <c r="QS135" s="251"/>
      <c r="QT135" s="251"/>
      <c r="QU135" s="251"/>
      <c r="QV135" s="251"/>
      <c r="QW135" s="251"/>
      <c r="QX135" s="252"/>
      <c r="QY135" s="250"/>
      <c r="QZ135" s="251"/>
      <c r="RA135" s="251"/>
      <c r="RB135" s="251"/>
      <c r="RC135" s="251"/>
      <c r="RD135" s="251"/>
      <c r="RE135" s="252"/>
      <c r="SG135" s="747"/>
    </row>
    <row r="136" spans="2:501" ht="6.6" customHeight="1" x14ac:dyDescent="0.15">
      <c r="B136" s="1117"/>
      <c r="C136" s="1118"/>
      <c r="D136" s="1119"/>
      <c r="E136" s="40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c r="AE136" s="327"/>
      <c r="AF136" s="406"/>
      <c r="AG136" s="1113"/>
      <c r="AH136" s="1114"/>
      <c r="AI136" s="1114"/>
      <c r="AJ136" s="1114"/>
      <c r="AK136" s="1114"/>
      <c r="AL136" s="1114"/>
      <c r="AM136" s="1114"/>
      <c r="AN136" s="1114"/>
      <c r="AO136" s="1114"/>
      <c r="AP136" s="1114"/>
      <c r="AQ136" s="1114"/>
      <c r="AR136" s="1114"/>
      <c r="AS136" s="1114"/>
      <c r="AT136" s="1114"/>
      <c r="AU136" s="1114"/>
      <c r="AV136" s="1114"/>
      <c r="AW136" s="1114"/>
      <c r="AX136" s="384"/>
      <c r="AY136" s="384"/>
      <c r="AZ136" s="384"/>
      <c r="BA136" s="384"/>
      <c r="BB136" s="385"/>
      <c r="BC136" s="378"/>
      <c r="BD136" s="379"/>
      <c r="BE136" s="379"/>
      <c r="BF136" s="379"/>
      <c r="BG136" s="379"/>
      <c r="BH136" s="379"/>
      <c r="BI136" s="379"/>
      <c r="BJ136" s="379"/>
      <c r="BK136" s="379"/>
      <c r="BL136" s="379"/>
      <c r="BM136" s="379"/>
      <c r="BN136" s="379"/>
      <c r="BO136" s="379"/>
      <c r="BP136" s="379"/>
      <c r="BQ136" s="379"/>
      <c r="BR136" s="379"/>
      <c r="BS136" s="379"/>
      <c r="BT136" s="384"/>
      <c r="BU136" s="384"/>
      <c r="BV136" s="384"/>
      <c r="BW136" s="384"/>
      <c r="BX136" s="385"/>
      <c r="BY136" s="370"/>
      <c r="BZ136" s="371"/>
      <c r="CA136" s="371"/>
      <c r="CB136" s="371"/>
      <c r="CC136" s="371"/>
      <c r="CD136" s="371"/>
      <c r="CE136" s="371"/>
      <c r="CF136" s="371"/>
      <c r="CG136" s="371"/>
      <c r="CH136" s="371"/>
      <c r="CI136" s="371"/>
      <c r="CJ136" s="371"/>
      <c r="CK136" s="371"/>
      <c r="CL136" s="371"/>
      <c r="CM136" s="371"/>
      <c r="CN136" s="371"/>
      <c r="CO136" s="371"/>
      <c r="CP136" s="371"/>
      <c r="CQ136" s="371"/>
      <c r="CR136" s="371"/>
      <c r="CS136" s="371"/>
      <c r="CT136" s="372"/>
      <c r="CU136" s="259" t="s">
        <v>39</v>
      </c>
      <c r="CV136" s="260"/>
      <c r="CW136" s="260"/>
      <c r="CX136" s="260"/>
      <c r="CY136" s="260"/>
      <c r="CZ136" s="260"/>
      <c r="DA136" s="261"/>
      <c r="DB136" s="261"/>
      <c r="DC136" s="261"/>
      <c r="DD136" s="261"/>
      <c r="DE136" s="261"/>
      <c r="DF136" s="261"/>
      <c r="DG136" s="261"/>
      <c r="DH136" s="261"/>
      <c r="DI136" s="261"/>
      <c r="DJ136" s="261"/>
      <c r="DK136" s="261"/>
      <c r="DL136" s="263" t="s">
        <v>124</v>
      </c>
      <c r="DM136" s="263"/>
      <c r="DN136" s="263"/>
      <c r="DO136" s="263"/>
      <c r="DP136" s="264"/>
      <c r="DQ136" s="265"/>
      <c r="DR136" s="266"/>
      <c r="DS136" s="266"/>
      <c r="DT136" s="266"/>
      <c r="DU136" s="266"/>
      <c r="DV136" s="266"/>
      <c r="DW136" s="266"/>
      <c r="DX136" s="266"/>
      <c r="DY136" s="266"/>
      <c r="DZ136" s="266"/>
      <c r="EA136" s="266"/>
      <c r="EB136" s="266"/>
      <c r="EC136" s="266"/>
      <c r="ED136" s="266"/>
      <c r="EE136" s="267"/>
      <c r="EF136" s="253"/>
      <c r="EG136" s="254"/>
      <c r="EH136" s="254"/>
      <c r="EI136" s="254"/>
      <c r="EJ136" s="254"/>
      <c r="EK136" s="254"/>
      <c r="EL136" s="255"/>
      <c r="EM136" s="253"/>
      <c r="EN136" s="254"/>
      <c r="EO136" s="254"/>
      <c r="EP136" s="254"/>
      <c r="EQ136" s="254"/>
      <c r="ER136" s="254"/>
      <c r="ES136" s="255"/>
      <c r="ET136" s="253"/>
      <c r="EU136" s="254"/>
      <c r="EV136" s="254"/>
      <c r="EW136" s="254"/>
      <c r="EX136" s="254"/>
      <c r="EY136" s="254"/>
      <c r="EZ136" s="255"/>
      <c r="FA136" s="253"/>
      <c r="FB136" s="254"/>
      <c r="FC136" s="254"/>
      <c r="FD136" s="254"/>
      <c r="FE136" s="254"/>
      <c r="FF136" s="254"/>
      <c r="FG136" s="255"/>
      <c r="FH136" s="253"/>
      <c r="FI136" s="254"/>
      <c r="FJ136" s="254"/>
      <c r="FK136" s="254"/>
      <c r="FL136" s="254"/>
      <c r="FM136" s="254"/>
      <c r="FN136" s="255"/>
      <c r="FO136" s="747"/>
      <c r="FP136" s="214"/>
      <c r="FQ136" s="215"/>
      <c r="FR136" s="215"/>
      <c r="FS136" s="215"/>
      <c r="FT136" s="215"/>
      <c r="FU136" s="215"/>
      <c r="FV136" s="215"/>
      <c r="FW136" s="215"/>
      <c r="FX136" s="215"/>
      <c r="FY136" s="216"/>
      <c r="FZ136" s="259" t="s">
        <v>81</v>
      </c>
      <c r="GA136" s="260"/>
      <c r="GB136" s="260"/>
      <c r="GC136" s="260"/>
      <c r="GD136" s="260"/>
      <c r="GE136" s="260"/>
      <c r="GF136" s="261"/>
      <c r="GG136" s="261"/>
      <c r="GH136" s="261"/>
      <c r="GI136" s="261"/>
      <c r="GJ136" s="261"/>
      <c r="GK136" s="261"/>
      <c r="GL136" s="261"/>
      <c r="GM136" s="261"/>
      <c r="GN136" s="261"/>
      <c r="GO136" s="261"/>
      <c r="GP136" s="261"/>
      <c r="GQ136" s="263" t="s">
        <v>124</v>
      </c>
      <c r="GR136" s="263"/>
      <c r="GS136" s="263"/>
      <c r="GT136" s="263"/>
      <c r="GU136" s="264"/>
      <c r="GV136" s="265"/>
      <c r="GW136" s="266"/>
      <c r="GX136" s="266"/>
      <c r="GY136" s="266"/>
      <c r="GZ136" s="266"/>
      <c r="HA136" s="266"/>
      <c r="HB136" s="266"/>
      <c r="HC136" s="266"/>
      <c r="HD136" s="266"/>
      <c r="HE136" s="266"/>
      <c r="HF136" s="266"/>
      <c r="HG136" s="266"/>
      <c r="HH136" s="266"/>
      <c r="HI136" s="266"/>
      <c r="HJ136" s="267"/>
      <c r="HK136" s="253"/>
      <c r="HL136" s="254"/>
      <c r="HM136" s="254"/>
      <c r="HN136" s="254"/>
      <c r="HO136" s="254"/>
      <c r="HP136" s="254"/>
      <c r="HQ136" s="255"/>
      <c r="HR136" s="253"/>
      <c r="HS136" s="254"/>
      <c r="HT136" s="254"/>
      <c r="HU136" s="254"/>
      <c r="HV136" s="254"/>
      <c r="HW136" s="254"/>
      <c r="HX136" s="255"/>
      <c r="HY136" s="253"/>
      <c r="HZ136" s="254"/>
      <c r="IA136" s="254"/>
      <c r="IB136" s="254"/>
      <c r="IC136" s="254"/>
      <c r="ID136" s="254"/>
      <c r="IE136" s="255"/>
      <c r="IF136" s="253"/>
      <c r="IG136" s="254"/>
      <c r="IH136" s="254"/>
      <c r="II136" s="254"/>
      <c r="IJ136" s="254"/>
      <c r="IK136" s="254"/>
      <c r="IL136" s="255"/>
      <c r="IM136" s="253"/>
      <c r="IN136" s="254"/>
      <c r="IO136" s="254"/>
      <c r="IP136" s="254"/>
      <c r="IQ136" s="254"/>
      <c r="IR136" s="254"/>
      <c r="IS136" s="255"/>
      <c r="JU136" s="747"/>
      <c r="JV136" s="214"/>
      <c r="JW136" s="215"/>
      <c r="JX136" s="215"/>
      <c r="JY136" s="215"/>
      <c r="JZ136" s="215"/>
      <c r="KA136" s="215"/>
      <c r="KB136" s="215"/>
      <c r="KC136" s="215"/>
      <c r="KD136" s="215"/>
      <c r="KE136" s="216"/>
      <c r="KF136" s="259" t="s">
        <v>128</v>
      </c>
      <c r="KG136" s="260"/>
      <c r="KH136" s="260"/>
      <c r="KI136" s="260"/>
      <c r="KJ136" s="260"/>
      <c r="KK136" s="260"/>
      <c r="KL136" s="261"/>
      <c r="KM136" s="261"/>
      <c r="KN136" s="261"/>
      <c r="KO136" s="261"/>
      <c r="KP136" s="261"/>
      <c r="KQ136" s="261"/>
      <c r="KR136" s="261"/>
      <c r="KS136" s="261"/>
      <c r="KT136" s="261"/>
      <c r="KU136" s="261"/>
      <c r="KV136" s="261"/>
      <c r="KW136" s="263" t="s">
        <v>124</v>
      </c>
      <c r="KX136" s="263"/>
      <c r="KY136" s="263"/>
      <c r="KZ136" s="263"/>
      <c r="LA136" s="264"/>
      <c r="LB136" s="265"/>
      <c r="LC136" s="266"/>
      <c r="LD136" s="266"/>
      <c r="LE136" s="266"/>
      <c r="LF136" s="266"/>
      <c r="LG136" s="266"/>
      <c r="LH136" s="266"/>
      <c r="LI136" s="266"/>
      <c r="LJ136" s="266"/>
      <c r="LK136" s="266"/>
      <c r="LL136" s="266"/>
      <c r="LM136" s="266"/>
      <c r="LN136" s="266"/>
      <c r="LO136" s="266"/>
      <c r="LP136" s="267"/>
      <c r="LQ136" s="253"/>
      <c r="LR136" s="254"/>
      <c r="LS136" s="254"/>
      <c r="LT136" s="254"/>
      <c r="LU136" s="254"/>
      <c r="LV136" s="254"/>
      <c r="LW136" s="255"/>
      <c r="LX136" s="253"/>
      <c r="LY136" s="254"/>
      <c r="LZ136" s="254"/>
      <c r="MA136" s="254"/>
      <c r="MB136" s="254"/>
      <c r="MC136" s="254"/>
      <c r="MD136" s="255"/>
      <c r="ME136" s="253"/>
      <c r="MF136" s="254"/>
      <c r="MG136" s="254"/>
      <c r="MH136" s="254"/>
      <c r="MI136" s="254"/>
      <c r="MJ136" s="254"/>
      <c r="MK136" s="255"/>
      <c r="ML136" s="253"/>
      <c r="MM136" s="254"/>
      <c r="MN136" s="254"/>
      <c r="MO136" s="254"/>
      <c r="MP136" s="254"/>
      <c r="MQ136" s="254"/>
      <c r="MR136" s="255"/>
      <c r="MS136" s="253"/>
      <c r="MT136" s="254"/>
      <c r="MU136" s="254"/>
      <c r="MV136" s="254"/>
      <c r="MW136" s="254"/>
      <c r="MX136" s="254"/>
      <c r="MY136" s="255"/>
      <c r="OA136" s="747"/>
      <c r="OB136" s="214"/>
      <c r="OC136" s="215"/>
      <c r="OD136" s="215"/>
      <c r="OE136" s="215"/>
      <c r="OF136" s="215"/>
      <c r="OG136" s="215"/>
      <c r="OH136" s="215"/>
      <c r="OI136" s="215"/>
      <c r="OJ136" s="215"/>
      <c r="OK136" s="216"/>
      <c r="OL136" s="259" t="s">
        <v>133</v>
      </c>
      <c r="OM136" s="260"/>
      <c r="ON136" s="260"/>
      <c r="OO136" s="260"/>
      <c r="OP136" s="260"/>
      <c r="OQ136" s="260"/>
      <c r="OR136" s="261"/>
      <c r="OS136" s="261"/>
      <c r="OT136" s="261"/>
      <c r="OU136" s="261"/>
      <c r="OV136" s="261"/>
      <c r="OW136" s="261"/>
      <c r="OX136" s="261"/>
      <c r="OY136" s="261"/>
      <c r="OZ136" s="261"/>
      <c r="PA136" s="261"/>
      <c r="PB136" s="261"/>
      <c r="PC136" s="263" t="s">
        <v>124</v>
      </c>
      <c r="PD136" s="263"/>
      <c r="PE136" s="263"/>
      <c r="PF136" s="263"/>
      <c r="PG136" s="264"/>
      <c r="PH136" s="265"/>
      <c r="PI136" s="266"/>
      <c r="PJ136" s="266"/>
      <c r="PK136" s="266"/>
      <c r="PL136" s="266"/>
      <c r="PM136" s="266"/>
      <c r="PN136" s="266"/>
      <c r="PO136" s="266"/>
      <c r="PP136" s="266"/>
      <c r="PQ136" s="266"/>
      <c r="PR136" s="266"/>
      <c r="PS136" s="266"/>
      <c r="PT136" s="266"/>
      <c r="PU136" s="266"/>
      <c r="PV136" s="267"/>
      <c r="PW136" s="253"/>
      <c r="PX136" s="254"/>
      <c r="PY136" s="254"/>
      <c r="PZ136" s="254"/>
      <c r="QA136" s="254"/>
      <c r="QB136" s="254"/>
      <c r="QC136" s="255"/>
      <c r="QD136" s="253"/>
      <c r="QE136" s="254"/>
      <c r="QF136" s="254"/>
      <c r="QG136" s="254"/>
      <c r="QH136" s="254"/>
      <c r="QI136" s="254"/>
      <c r="QJ136" s="255"/>
      <c r="QK136" s="253"/>
      <c r="QL136" s="254"/>
      <c r="QM136" s="254"/>
      <c r="QN136" s="254"/>
      <c r="QO136" s="254"/>
      <c r="QP136" s="254"/>
      <c r="QQ136" s="255"/>
      <c r="QR136" s="253"/>
      <c r="QS136" s="254"/>
      <c r="QT136" s="254"/>
      <c r="QU136" s="254"/>
      <c r="QV136" s="254"/>
      <c r="QW136" s="254"/>
      <c r="QX136" s="255"/>
      <c r="QY136" s="253"/>
      <c r="QZ136" s="254"/>
      <c r="RA136" s="254"/>
      <c r="RB136" s="254"/>
      <c r="RC136" s="254"/>
      <c r="RD136" s="254"/>
      <c r="RE136" s="255"/>
      <c r="SG136" s="747"/>
    </row>
    <row r="137" spans="2:501" ht="6.6" customHeight="1" x14ac:dyDescent="0.15">
      <c r="B137" s="1117"/>
      <c r="C137" s="1118"/>
      <c r="D137" s="1119"/>
      <c r="E137" s="329"/>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c r="AE137" s="330"/>
      <c r="AF137" s="408"/>
      <c r="AG137" s="1115"/>
      <c r="AH137" s="1116"/>
      <c r="AI137" s="1116"/>
      <c r="AJ137" s="1116"/>
      <c r="AK137" s="1116"/>
      <c r="AL137" s="1116"/>
      <c r="AM137" s="1116"/>
      <c r="AN137" s="1116"/>
      <c r="AO137" s="1116"/>
      <c r="AP137" s="1116"/>
      <c r="AQ137" s="1116"/>
      <c r="AR137" s="1116"/>
      <c r="AS137" s="1116"/>
      <c r="AT137" s="1116"/>
      <c r="AU137" s="1116"/>
      <c r="AV137" s="1116"/>
      <c r="AW137" s="1116"/>
      <c r="AX137" s="386"/>
      <c r="AY137" s="386"/>
      <c r="AZ137" s="386"/>
      <c r="BA137" s="386"/>
      <c r="BB137" s="387"/>
      <c r="BC137" s="380"/>
      <c r="BD137" s="381"/>
      <c r="BE137" s="381"/>
      <c r="BF137" s="381"/>
      <c r="BG137" s="381"/>
      <c r="BH137" s="381"/>
      <c r="BI137" s="381"/>
      <c r="BJ137" s="381"/>
      <c r="BK137" s="381"/>
      <c r="BL137" s="381"/>
      <c r="BM137" s="381"/>
      <c r="BN137" s="381"/>
      <c r="BO137" s="381"/>
      <c r="BP137" s="381"/>
      <c r="BQ137" s="381"/>
      <c r="BR137" s="381"/>
      <c r="BS137" s="381"/>
      <c r="BT137" s="386"/>
      <c r="BU137" s="386"/>
      <c r="BV137" s="386"/>
      <c r="BW137" s="386"/>
      <c r="BX137" s="387"/>
      <c r="BY137" s="373"/>
      <c r="BZ137" s="374"/>
      <c r="CA137" s="374"/>
      <c r="CB137" s="374"/>
      <c r="CC137" s="374"/>
      <c r="CD137" s="374"/>
      <c r="CE137" s="374"/>
      <c r="CF137" s="374"/>
      <c r="CG137" s="374"/>
      <c r="CH137" s="374"/>
      <c r="CI137" s="374"/>
      <c r="CJ137" s="374"/>
      <c r="CK137" s="374"/>
      <c r="CL137" s="374"/>
      <c r="CM137" s="374"/>
      <c r="CN137" s="374"/>
      <c r="CO137" s="374"/>
      <c r="CP137" s="374"/>
      <c r="CQ137" s="374"/>
      <c r="CR137" s="374"/>
      <c r="CS137" s="374"/>
      <c r="CT137" s="375"/>
      <c r="CU137" s="271"/>
      <c r="CV137" s="272"/>
      <c r="CW137" s="272"/>
      <c r="CX137" s="272"/>
      <c r="CY137" s="272"/>
      <c r="CZ137" s="272"/>
      <c r="DA137" s="273"/>
      <c r="DB137" s="273"/>
      <c r="DC137" s="273"/>
      <c r="DD137" s="273"/>
      <c r="DE137" s="273"/>
      <c r="DF137" s="273"/>
      <c r="DG137" s="273"/>
      <c r="DH137" s="273"/>
      <c r="DI137" s="273"/>
      <c r="DJ137" s="273"/>
      <c r="DK137" s="273"/>
      <c r="DL137" s="274"/>
      <c r="DM137" s="274"/>
      <c r="DN137" s="274"/>
      <c r="DO137" s="274"/>
      <c r="DP137" s="275"/>
      <c r="DQ137" s="276"/>
      <c r="DR137" s="277"/>
      <c r="DS137" s="277"/>
      <c r="DT137" s="277"/>
      <c r="DU137" s="277"/>
      <c r="DV137" s="277"/>
      <c r="DW137" s="277"/>
      <c r="DX137" s="277"/>
      <c r="DY137" s="277"/>
      <c r="DZ137" s="277"/>
      <c r="EA137" s="277"/>
      <c r="EB137" s="277"/>
      <c r="EC137" s="277"/>
      <c r="ED137" s="277"/>
      <c r="EE137" s="278"/>
      <c r="EF137" s="256"/>
      <c r="EG137" s="257"/>
      <c r="EH137" s="257"/>
      <c r="EI137" s="257"/>
      <c r="EJ137" s="257"/>
      <c r="EK137" s="257"/>
      <c r="EL137" s="258"/>
      <c r="EM137" s="256"/>
      <c r="EN137" s="257"/>
      <c r="EO137" s="257"/>
      <c r="EP137" s="257"/>
      <c r="EQ137" s="257"/>
      <c r="ER137" s="257"/>
      <c r="ES137" s="258"/>
      <c r="ET137" s="256"/>
      <c r="EU137" s="257"/>
      <c r="EV137" s="257"/>
      <c r="EW137" s="257"/>
      <c r="EX137" s="257"/>
      <c r="EY137" s="257"/>
      <c r="EZ137" s="258"/>
      <c r="FA137" s="256"/>
      <c r="FB137" s="257"/>
      <c r="FC137" s="257"/>
      <c r="FD137" s="257"/>
      <c r="FE137" s="257"/>
      <c r="FF137" s="257"/>
      <c r="FG137" s="258"/>
      <c r="FH137" s="256"/>
      <c r="FI137" s="257"/>
      <c r="FJ137" s="257"/>
      <c r="FK137" s="257"/>
      <c r="FL137" s="257"/>
      <c r="FM137" s="257"/>
      <c r="FN137" s="258"/>
      <c r="FO137" s="747"/>
      <c r="FP137" s="217"/>
      <c r="FQ137" s="218"/>
      <c r="FR137" s="218"/>
      <c r="FS137" s="218"/>
      <c r="FT137" s="218"/>
      <c r="FU137" s="218"/>
      <c r="FV137" s="218"/>
      <c r="FW137" s="218"/>
      <c r="FX137" s="218"/>
      <c r="FY137" s="219"/>
      <c r="FZ137" s="271"/>
      <c r="GA137" s="272"/>
      <c r="GB137" s="272"/>
      <c r="GC137" s="272"/>
      <c r="GD137" s="272"/>
      <c r="GE137" s="272"/>
      <c r="GF137" s="273"/>
      <c r="GG137" s="273"/>
      <c r="GH137" s="273"/>
      <c r="GI137" s="273"/>
      <c r="GJ137" s="273"/>
      <c r="GK137" s="273"/>
      <c r="GL137" s="273"/>
      <c r="GM137" s="273"/>
      <c r="GN137" s="273"/>
      <c r="GO137" s="273"/>
      <c r="GP137" s="273"/>
      <c r="GQ137" s="274"/>
      <c r="GR137" s="274"/>
      <c r="GS137" s="274"/>
      <c r="GT137" s="274"/>
      <c r="GU137" s="275"/>
      <c r="GV137" s="276"/>
      <c r="GW137" s="277"/>
      <c r="GX137" s="277"/>
      <c r="GY137" s="277"/>
      <c r="GZ137" s="277"/>
      <c r="HA137" s="277"/>
      <c r="HB137" s="277"/>
      <c r="HC137" s="277"/>
      <c r="HD137" s="277"/>
      <c r="HE137" s="277"/>
      <c r="HF137" s="277"/>
      <c r="HG137" s="277"/>
      <c r="HH137" s="277"/>
      <c r="HI137" s="277"/>
      <c r="HJ137" s="278"/>
      <c r="HK137" s="256"/>
      <c r="HL137" s="257"/>
      <c r="HM137" s="257"/>
      <c r="HN137" s="257"/>
      <c r="HO137" s="257"/>
      <c r="HP137" s="257"/>
      <c r="HQ137" s="258"/>
      <c r="HR137" s="256"/>
      <c r="HS137" s="257"/>
      <c r="HT137" s="257"/>
      <c r="HU137" s="257"/>
      <c r="HV137" s="257"/>
      <c r="HW137" s="257"/>
      <c r="HX137" s="258"/>
      <c r="HY137" s="256"/>
      <c r="HZ137" s="257"/>
      <c r="IA137" s="257"/>
      <c r="IB137" s="257"/>
      <c r="IC137" s="257"/>
      <c r="ID137" s="257"/>
      <c r="IE137" s="258"/>
      <c r="IF137" s="256"/>
      <c r="IG137" s="257"/>
      <c r="IH137" s="257"/>
      <c r="II137" s="257"/>
      <c r="IJ137" s="257"/>
      <c r="IK137" s="257"/>
      <c r="IL137" s="258"/>
      <c r="IM137" s="256"/>
      <c r="IN137" s="257"/>
      <c r="IO137" s="257"/>
      <c r="IP137" s="257"/>
      <c r="IQ137" s="257"/>
      <c r="IR137" s="257"/>
      <c r="IS137" s="258"/>
      <c r="JU137" s="747"/>
      <c r="JV137" s="217"/>
      <c r="JW137" s="218"/>
      <c r="JX137" s="218"/>
      <c r="JY137" s="218"/>
      <c r="JZ137" s="218"/>
      <c r="KA137" s="218"/>
      <c r="KB137" s="218"/>
      <c r="KC137" s="218"/>
      <c r="KD137" s="218"/>
      <c r="KE137" s="219"/>
      <c r="KF137" s="271"/>
      <c r="KG137" s="272"/>
      <c r="KH137" s="272"/>
      <c r="KI137" s="272"/>
      <c r="KJ137" s="272"/>
      <c r="KK137" s="272"/>
      <c r="KL137" s="273"/>
      <c r="KM137" s="273"/>
      <c r="KN137" s="273"/>
      <c r="KO137" s="273"/>
      <c r="KP137" s="273"/>
      <c r="KQ137" s="273"/>
      <c r="KR137" s="273"/>
      <c r="KS137" s="273"/>
      <c r="KT137" s="273"/>
      <c r="KU137" s="273"/>
      <c r="KV137" s="273"/>
      <c r="KW137" s="274"/>
      <c r="KX137" s="274"/>
      <c r="KY137" s="274"/>
      <c r="KZ137" s="274"/>
      <c r="LA137" s="275"/>
      <c r="LB137" s="276"/>
      <c r="LC137" s="277"/>
      <c r="LD137" s="277"/>
      <c r="LE137" s="277"/>
      <c r="LF137" s="277"/>
      <c r="LG137" s="277"/>
      <c r="LH137" s="277"/>
      <c r="LI137" s="277"/>
      <c r="LJ137" s="277"/>
      <c r="LK137" s="277"/>
      <c r="LL137" s="277"/>
      <c r="LM137" s="277"/>
      <c r="LN137" s="277"/>
      <c r="LO137" s="277"/>
      <c r="LP137" s="278"/>
      <c r="LQ137" s="256"/>
      <c r="LR137" s="257"/>
      <c r="LS137" s="257"/>
      <c r="LT137" s="257"/>
      <c r="LU137" s="257"/>
      <c r="LV137" s="257"/>
      <c r="LW137" s="258"/>
      <c r="LX137" s="256"/>
      <c r="LY137" s="257"/>
      <c r="LZ137" s="257"/>
      <c r="MA137" s="257"/>
      <c r="MB137" s="257"/>
      <c r="MC137" s="257"/>
      <c r="MD137" s="258"/>
      <c r="ME137" s="256"/>
      <c r="MF137" s="257"/>
      <c r="MG137" s="257"/>
      <c r="MH137" s="257"/>
      <c r="MI137" s="257"/>
      <c r="MJ137" s="257"/>
      <c r="MK137" s="258"/>
      <c r="ML137" s="256"/>
      <c r="MM137" s="257"/>
      <c r="MN137" s="257"/>
      <c r="MO137" s="257"/>
      <c r="MP137" s="257"/>
      <c r="MQ137" s="257"/>
      <c r="MR137" s="258"/>
      <c r="MS137" s="256"/>
      <c r="MT137" s="257"/>
      <c r="MU137" s="257"/>
      <c r="MV137" s="257"/>
      <c r="MW137" s="257"/>
      <c r="MX137" s="257"/>
      <c r="MY137" s="258"/>
      <c r="OA137" s="747"/>
      <c r="OB137" s="217"/>
      <c r="OC137" s="218"/>
      <c r="OD137" s="218"/>
      <c r="OE137" s="218"/>
      <c r="OF137" s="218"/>
      <c r="OG137" s="218"/>
      <c r="OH137" s="218"/>
      <c r="OI137" s="218"/>
      <c r="OJ137" s="218"/>
      <c r="OK137" s="219"/>
      <c r="OL137" s="271"/>
      <c r="OM137" s="272"/>
      <c r="ON137" s="272"/>
      <c r="OO137" s="272"/>
      <c r="OP137" s="272"/>
      <c r="OQ137" s="272"/>
      <c r="OR137" s="273"/>
      <c r="OS137" s="273"/>
      <c r="OT137" s="273"/>
      <c r="OU137" s="273"/>
      <c r="OV137" s="273"/>
      <c r="OW137" s="273"/>
      <c r="OX137" s="273"/>
      <c r="OY137" s="273"/>
      <c r="OZ137" s="273"/>
      <c r="PA137" s="273"/>
      <c r="PB137" s="273"/>
      <c r="PC137" s="274"/>
      <c r="PD137" s="274"/>
      <c r="PE137" s="274"/>
      <c r="PF137" s="274"/>
      <c r="PG137" s="275"/>
      <c r="PH137" s="276"/>
      <c r="PI137" s="277"/>
      <c r="PJ137" s="277"/>
      <c r="PK137" s="277"/>
      <c r="PL137" s="277"/>
      <c r="PM137" s="277"/>
      <c r="PN137" s="277"/>
      <c r="PO137" s="277"/>
      <c r="PP137" s="277"/>
      <c r="PQ137" s="277"/>
      <c r="PR137" s="277"/>
      <c r="PS137" s="277"/>
      <c r="PT137" s="277"/>
      <c r="PU137" s="277"/>
      <c r="PV137" s="278"/>
      <c r="PW137" s="256"/>
      <c r="PX137" s="257"/>
      <c r="PY137" s="257"/>
      <c r="PZ137" s="257"/>
      <c r="QA137" s="257"/>
      <c r="QB137" s="257"/>
      <c r="QC137" s="258"/>
      <c r="QD137" s="256"/>
      <c r="QE137" s="257"/>
      <c r="QF137" s="257"/>
      <c r="QG137" s="257"/>
      <c r="QH137" s="257"/>
      <c r="QI137" s="257"/>
      <c r="QJ137" s="258"/>
      <c r="QK137" s="256"/>
      <c r="QL137" s="257"/>
      <c r="QM137" s="257"/>
      <c r="QN137" s="257"/>
      <c r="QO137" s="257"/>
      <c r="QP137" s="257"/>
      <c r="QQ137" s="258"/>
      <c r="QR137" s="256"/>
      <c r="QS137" s="257"/>
      <c r="QT137" s="257"/>
      <c r="QU137" s="257"/>
      <c r="QV137" s="257"/>
      <c r="QW137" s="257"/>
      <c r="QX137" s="258"/>
      <c r="QY137" s="256"/>
      <c r="QZ137" s="257"/>
      <c r="RA137" s="257"/>
      <c r="RB137" s="257"/>
      <c r="RC137" s="257"/>
      <c r="RD137" s="257"/>
      <c r="RE137" s="258"/>
      <c r="SG137" s="747"/>
    </row>
    <row r="138" spans="2:501" ht="6.6" customHeight="1" x14ac:dyDescent="0.15">
      <c r="B138" s="1117"/>
      <c r="C138" s="1118"/>
      <c r="D138" s="1119"/>
      <c r="E138" s="770" t="s">
        <v>9309</v>
      </c>
      <c r="F138" s="324"/>
      <c r="G138" s="324"/>
      <c r="H138" s="324"/>
      <c r="I138" s="324"/>
      <c r="J138" s="324"/>
      <c r="K138" s="324"/>
      <c r="L138" s="324"/>
      <c r="M138" s="324"/>
      <c r="N138" s="324"/>
      <c r="O138" s="324"/>
      <c r="P138" s="324"/>
      <c r="Q138" s="324"/>
      <c r="R138" s="324"/>
      <c r="S138" s="324"/>
      <c r="T138" s="324"/>
      <c r="U138" s="324"/>
      <c r="V138" s="324"/>
      <c r="W138" s="324"/>
      <c r="X138" s="324"/>
      <c r="Y138" s="324"/>
      <c r="Z138" s="324"/>
      <c r="AA138" s="324"/>
      <c r="AB138" s="324"/>
      <c r="AC138" s="324"/>
      <c r="AD138" s="324"/>
      <c r="AE138" s="324"/>
      <c r="AF138" s="489"/>
      <c r="AG138" s="1113">
        <f>BC138</f>
        <v>0</v>
      </c>
      <c r="AH138" s="1114"/>
      <c r="AI138" s="1114"/>
      <c r="AJ138" s="1114"/>
      <c r="AK138" s="1114"/>
      <c r="AL138" s="1114"/>
      <c r="AM138" s="1114"/>
      <c r="AN138" s="1114"/>
      <c r="AO138" s="1114"/>
      <c r="AP138" s="1114"/>
      <c r="AQ138" s="1114"/>
      <c r="AR138" s="1114"/>
      <c r="AS138" s="1114"/>
      <c r="AT138" s="1114"/>
      <c r="AU138" s="1114"/>
      <c r="AV138" s="1114"/>
      <c r="AW138" s="1114"/>
      <c r="AX138" s="382" t="s">
        <v>43</v>
      </c>
      <c r="AY138" s="382"/>
      <c r="AZ138" s="382"/>
      <c r="BA138" s="382"/>
      <c r="BB138" s="383"/>
      <c r="BC138" s="376"/>
      <c r="BD138" s="377"/>
      <c r="BE138" s="377"/>
      <c r="BF138" s="377"/>
      <c r="BG138" s="377"/>
      <c r="BH138" s="377"/>
      <c r="BI138" s="377"/>
      <c r="BJ138" s="377"/>
      <c r="BK138" s="377"/>
      <c r="BL138" s="377"/>
      <c r="BM138" s="377"/>
      <c r="BN138" s="377"/>
      <c r="BO138" s="377"/>
      <c r="BP138" s="377"/>
      <c r="BQ138" s="377"/>
      <c r="BR138" s="377"/>
      <c r="BS138" s="377"/>
      <c r="BT138" s="382" t="s">
        <v>43</v>
      </c>
      <c r="BU138" s="382"/>
      <c r="BV138" s="382"/>
      <c r="BW138" s="382"/>
      <c r="BX138" s="383"/>
      <c r="BY138" s="367" t="s">
        <v>0</v>
      </c>
      <c r="BZ138" s="368"/>
      <c r="CA138" s="368"/>
      <c r="CB138" s="368"/>
      <c r="CC138" s="368"/>
      <c r="CD138" s="368"/>
      <c r="CE138" s="368"/>
      <c r="CF138" s="368"/>
      <c r="CG138" s="368"/>
      <c r="CH138" s="368"/>
      <c r="CI138" s="368"/>
      <c r="CJ138" s="368"/>
      <c r="CK138" s="368"/>
      <c r="CL138" s="368"/>
      <c r="CM138" s="368"/>
      <c r="CN138" s="368"/>
      <c r="CO138" s="368"/>
      <c r="CP138" s="368"/>
      <c r="CQ138" s="368"/>
      <c r="CR138" s="368"/>
      <c r="CS138" s="368"/>
      <c r="CT138" s="369"/>
      <c r="CU138" s="220" t="s">
        <v>37</v>
      </c>
      <c r="CV138" s="221"/>
      <c r="CW138" s="221"/>
      <c r="CX138" s="221"/>
      <c r="CY138" s="221"/>
      <c r="CZ138" s="221"/>
      <c r="DA138" s="224"/>
      <c r="DB138" s="224"/>
      <c r="DC138" s="224"/>
      <c r="DD138" s="224"/>
      <c r="DE138" s="224"/>
      <c r="DF138" s="224"/>
      <c r="DG138" s="224"/>
      <c r="DH138" s="224"/>
      <c r="DI138" s="224"/>
      <c r="DJ138" s="224"/>
      <c r="DK138" s="224"/>
      <c r="DL138" s="226" t="s">
        <v>124</v>
      </c>
      <c r="DM138" s="226"/>
      <c r="DN138" s="226"/>
      <c r="DO138" s="226"/>
      <c r="DP138" s="227"/>
      <c r="DQ138" s="230"/>
      <c r="DR138" s="231"/>
      <c r="DS138" s="231"/>
      <c r="DT138" s="231"/>
      <c r="DU138" s="231"/>
      <c r="DV138" s="231"/>
      <c r="DW138" s="231"/>
      <c r="DX138" s="231"/>
      <c r="DY138" s="231"/>
      <c r="DZ138" s="231"/>
      <c r="EA138" s="231"/>
      <c r="EB138" s="231"/>
      <c r="EC138" s="231"/>
      <c r="ED138" s="231"/>
      <c r="EE138" s="232"/>
      <c r="EF138" s="247"/>
      <c r="EG138" s="248"/>
      <c r="EH138" s="248"/>
      <c r="EI138" s="248"/>
      <c r="EJ138" s="248"/>
      <c r="EK138" s="248"/>
      <c r="EL138" s="249"/>
      <c r="EM138" s="247"/>
      <c r="EN138" s="282"/>
      <c r="EO138" s="282"/>
      <c r="EP138" s="282"/>
      <c r="EQ138" s="282"/>
      <c r="ER138" s="282"/>
      <c r="ES138" s="283"/>
      <c r="ET138" s="247"/>
      <c r="EU138" s="282"/>
      <c r="EV138" s="282"/>
      <c r="EW138" s="282"/>
      <c r="EX138" s="282"/>
      <c r="EY138" s="282"/>
      <c r="EZ138" s="283"/>
      <c r="FA138" s="247"/>
      <c r="FB138" s="248"/>
      <c r="FC138" s="248"/>
      <c r="FD138" s="248"/>
      <c r="FE138" s="248"/>
      <c r="FF138" s="248"/>
      <c r="FG138" s="249"/>
      <c r="FH138" s="247"/>
      <c r="FI138" s="248"/>
      <c r="FJ138" s="248"/>
      <c r="FK138" s="248"/>
      <c r="FL138" s="248"/>
      <c r="FM138" s="248"/>
      <c r="FN138" s="249"/>
      <c r="FO138" s="747"/>
      <c r="FP138" s="211" t="s">
        <v>9314</v>
      </c>
      <c r="FQ138" s="212"/>
      <c r="FR138" s="212"/>
      <c r="FS138" s="212"/>
      <c r="FT138" s="212"/>
      <c r="FU138" s="212"/>
      <c r="FV138" s="212"/>
      <c r="FW138" s="212"/>
      <c r="FX138" s="212"/>
      <c r="FY138" s="213"/>
      <c r="FZ138" s="220" t="s">
        <v>79</v>
      </c>
      <c r="GA138" s="221"/>
      <c r="GB138" s="221"/>
      <c r="GC138" s="221"/>
      <c r="GD138" s="221"/>
      <c r="GE138" s="221"/>
      <c r="GF138" s="224"/>
      <c r="GG138" s="224"/>
      <c r="GH138" s="224"/>
      <c r="GI138" s="224"/>
      <c r="GJ138" s="224"/>
      <c r="GK138" s="224"/>
      <c r="GL138" s="224"/>
      <c r="GM138" s="224"/>
      <c r="GN138" s="224"/>
      <c r="GO138" s="224"/>
      <c r="GP138" s="224"/>
      <c r="GQ138" s="226" t="s">
        <v>124</v>
      </c>
      <c r="GR138" s="226"/>
      <c r="GS138" s="226"/>
      <c r="GT138" s="226"/>
      <c r="GU138" s="227"/>
      <c r="GV138" s="230"/>
      <c r="GW138" s="231"/>
      <c r="GX138" s="231"/>
      <c r="GY138" s="231"/>
      <c r="GZ138" s="231"/>
      <c r="HA138" s="231"/>
      <c r="HB138" s="231"/>
      <c r="HC138" s="231"/>
      <c r="HD138" s="231"/>
      <c r="HE138" s="231"/>
      <c r="HF138" s="231"/>
      <c r="HG138" s="231"/>
      <c r="HH138" s="231"/>
      <c r="HI138" s="231"/>
      <c r="HJ138" s="232"/>
      <c r="HK138" s="247"/>
      <c r="HL138" s="248"/>
      <c r="HM138" s="248"/>
      <c r="HN138" s="248"/>
      <c r="HO138" s="248"/>
      <c r="HP138" s="248"/>
      <c r="HQ138" s="249"/>
      <c r="HR138" s="247"/>
      <c r="HS138" s="282"/>
      <c r="HT138" s="282"/>
      <c r="HU138" s="282"/>
      <c r="HV138" s="282"/>
      <c r="HW138" s="282"/>
      <c r="HX138" s="283"/>
      <c r="HY138" s="247"/>
      <c r="HZ138" s="282"/>
      <c r="IA138" s="282"/>
      <c r="IB138" s="282"/>
      <c r="IC138" s="282"/>
      <c r="ID138" s="282"/>
      <c r="IE138" s="283"/>
      <c r="IF138" s="247"/>
      <c r="IG138" s="248"/>
      <c r="IH138" s="248"/>
      <c r="II138" s="248"/>
      <c r="IJ138" s="248"/>
      <c r="IK138" s="248"/>
      <c r="IL138" s="249"/>
      <c r="IM138" s="247"/>
      <c r="IN138" s="248"/>
      <c r="IO138" s="248"/>
      <c r="IP138" s="248"/>
      <c r="IQ138" s="248"/>
      <c r="IR138" s="248"/>
      <c r="IS138" s="249"/>
      <c r="JU138" s="747"/>
      <c r="JV138" s="211" t="s">
        <v>9314</v>
      </c>
      <c r="JW138" s="212"/>
      <c r="JX138" s="212"/>
      <c r="JY138" s="212"/>
      <c r="JZ138" s="212"/>
      <c r="KA138" s="212"/>
      <c r="KB138" s="212"/>
      <c r="KC138" s="212"/>
      <c r="KD138" s="212"/>
      <c r="KE138" s="213"/>
      <c r="KF138" s="220" t="s">
        <v>126</v>
      </c>
      <c r="KG138" s="221"/>
      <c r="KH138" s="221"/>
      <c r="KI138" s="221"/>
      <c r="KJ138" s="221"/>
      <c r="KK138" s="221"/>
      <c r="KL138" s="224"/>
      <c r="KM138" s="224"/>
      <c r="KN138" s="224"/>
      <c r="KO138" s="224"/>
      <c r="KP138" s="224"/>
      <c r="KQ138" s="224"/>
      <c r="KR138" s="224"/>
      <c r="KS138" s="224"/>
      <c r="KT138" s="224"/>
      <c r="KU138" s="224"/>
      <c r="KV138" s="224"/>
      <c r="KW138" s="226" t="s">
        <v>124</v>
      </c>
      <c r="KX138" s="226"/>
      <c r="KY138" s="226"/>
      <c r="KZ138" s="226"/>
      <c r="LA138" s="227"/>
      <c r="LB138" s="230"/>
      <c r="LC138" s="231"/>
      <c r="LD138" s="231"/>
      <c r="LE138" s="231"/>
      <c r="LF138" s="231"/>
      <c r="LG138" s="231"/>
      <c r="LH138" s="231"/>
      <c r="LI138" s="231"/>
      <c r="LJ138" s="231"/>
      <c r="LK138" s="231"/>
      <c r="LL138" s="231"/>
      <c r="LM138" s="231"/>
      <c r="LN138" s="231"/>
      <c r="LO138" s="231"/>
      <c r="LP138" s="232"/>
      <c r="LQ138" s="247"/>
      <c r="LR138" s="248"/>
      <c r="LS138" s="248"/>
      <c r="LT138" s="248"/>
      <c r="LU138" s="248"/>
      <c r="LV138" s="248"/>
      <c r="LW138" s="249"/>
      <c r="LX138" s="247"/>
      <c r="LY138" s="282"/>
      <c r="LZ138" s="282"/>
      <c r="MA138" s="282"/>
      <c r="MB138" s="282"/>
      <c r="MC138" s="282"/>
      <c r="MD138" s="283"/>
      <c r="ME138" s="247"/>
      <c r="MF138" s="282"/>
      <c r="MG138" s="282"/>
      <c r="MH138" s="282"/>
      <c r="MI138" s="282"/>
      <c r="MJ138" s="282"/>
      <c r="MK138" s="283"/>
      <c r="ML138" s="247"/>
      <c r="MM138" s="248"/>
      <c r="MN138" s="248"/>
      <c r="MO138" s="248"/>
      <c r="MP138" s="248"/>
      <c r="MQ138" s="248"/>
      <c r="MR138" s="249"/>
      <c r="MS138" s="247"/>
      <c r="MT138" s="248"/>
      <c r="MU138" s="248"/>
      <c r="MV138" s="248"/>
      <c r="MW138" s="248"/>
      <c r="MX138" s="248"/>
      <c r="MY138" s="249"/>
      <c r="OA138" s="747"/>
      <c r="OB138" s="211" t="s">
        <v>9314</v>
      </c>
      <c r="OC138" s="212"/>
      <c r="OD138" s="212"/>
      <c r="OE138" s="212"/>
      <c r="OF138" s="212"/>
      <c r="OG138" s="212"/>
      <c r="OH138" s="212"/>
      <c r="OI138" s="212"/>
      <c r="OJ138" s="212"/>
      <c r="OK138" s="213"/>
      <c r="OL138" s="220" t="s">
        <v>131</v>
      </c>
      <c r="OM138" s="221"/>
      <c r="ON138" s="221"/>
      <c r="OO138" s="221"/>
      <c r="OP138" s="221"/>
      <c r="OQ138" s="221"/>
      <c r="OR138" s="224"/>
      <c r="OS138" s="224"/>
      <c r="OT138" s="224"/>
      <c r="OU138" s="224"/>
      <c r="OV138" s="224"/>
      <c r="OW138" s="224"/>
      <c r="OX138" s="224"/>
      <c r="OY138" s="224"/>
      <c r="OZ138" s="224"/>
      <c r="PA138" s="224"/>
      <c r="PB138" s="224"/>
      <c r="PC138" s="226" t="s">
        <v>124</v>
      </c>
      <c r="PD138" s="226"/>
      <c r="PE138" s="226"/>
      <c r="PF138" s="226"/>
      <c r="PG138" s="227"/>
      <c r="PH138" s="230"/>
      <c r="PI138" s="231"/>
      <c r="PJ138" s="231"/>
      <c r="PK138" s="231"/>
      <c r="PL138" s="231"/>
      <c r="PM138" s="231"/>
      <c r="PN138" s="231"/>
      <c r="PO138" s="231"/>
      <c r="PP138" s="231"/>
      <c r="PQ138" s="231"/>
      <c r="PR138" s="231"/>
      <c r="PS138" s="231"/>
      <c r="PT138" s="231"/>
      <c r="PU138" s="231"/>
      <c r="PV138" s="232"/>
      <c r="PW138" s="247"/>
      <c r="PX138" s="248"/>
      <c r="PY138" s="248"/>
      <c r="PZ138" s="248"/>
      <c r="QA138" s="248"/>
      <c r="QB138" s="248"/>
      <c r="QC138" s="249"/>
      <c r="QD138" s="247"/>
      <c r="QE138" s="282"/>
      <c r="QF138" s="282"/>
      <c r="QG138" s="282"/>
      <c r="QH138" s="282"/>
      <c r="QI138" s="282"/>
      <c r="QJ138" s="283"/>
      <c r="QK138" s="247"/>
      <c r="QL138" s="282"/>
      <c r="QM138" s="282"/>
      <c r="QN138" s="282"/>
      <c r="QO138" s="282"/>
      <c r="QP138" s="282"/>
      <c r="QQ138" s="283"/>
      <c r="QR138" s="247"/>
      <c r="QS138" s="248"/>
      <c r="QT138" s="248"/>
      <c r="QU138" s="248"/>
      <c r="QV138" s="248"/>
      <c r="QW138" s="248"/>
      <c r="QX138" s="249"/>
      <c r="QY138" s="247"/>
      <c r="QZ138" s="248"/>
      <c r="RA138" s="248"/>
      <c r="RB138" s="248"/>
      <c r="RC138" s="248"/>
      <c r="RD138" s="248"/>
      <c r="RE138" s="249"/>
      <c r="SG138" s="747"/>
    </row>
    <row r="139" spans="2:501" ht="6.6" customHeight="1" x14ac:dyDescent="0.15">
      <c r="B139" s="1117"/>
      <c r="C139" s="1118"/>
      <c r="D139" s="1119"/>
      <c r="E139" s="40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c r="AE139" s="327"/>
      <c r="AF139" s="406"/>
      <c r="AG139" s="1113"/>
      <c r="AH139" s="1114"/>
      <c r="AI139" s="1114"/>
      <c r="AJ139" s="1114"/>
      <c r="AK139" s="1114"/>
      <c r="AL139" s="1114"/>
      <c r="AM139" s="1114"/>
      <c r="AN139" s="1114"/>
      <c r="AO139" s="1114"/>
      <c r="AP139" s="1114"/>
      <c r="AQ139" s="1114"/>
      <c r="AR139" s="1114"/>
      <c r="AS139" s="1114"/>
      <c r="AT139" s="1114"/>
      <c r="AU139" s="1114"/>
      <c r="AV139" s="1114"/>
      <c r="AW139" s="1114"/>
      <c r="AX139" s="384"/>
      <c r="AY139" s="384"/>
      <c r="AZ139" s="384"/>
      <c r="BA139" s="384"/>
      <c r="BB139" s="385"/>
      <c r="BC139" s="378"/>
      <c r="BD139" s="379"/>
      <c r="BE139" s="379"/>
      <c r="BF139" s="379"/>
      <c r="BG139" s="379"/>
      <c r="BH139" s="379"/>
      <c r="BI139" s="379"/>
      <c r="BJ139" s="379"/>
      <c r="BK139" s="379"/>
      <c r="BL139" s="379"/>
      <c r="BM139" s="379"/>
      <c r="BN139" s="379"/>
      <c r="BO139" s="379"/>
      <c r="BP139" s="379"/>
      <c r="BQ139" s="379"/>
      <c r="BR139" s="379"/>
      <c r="BS139" s="379"/>
      <c r="BT139" s="384"/>
      <c r="BU139" s="384"/>
      <c r="BV139" s="384"/>
      <c r="BW139" s="384"/>
      <c r="BX139" s="385"/>
      <c r="BY139" s="370"/>
      <c r="BZ139" s="371"/>
      <c r="CA139" s="371"/>
      <c r="CB139" s="371"/>
      <c r="CC139" s="371"/>
      <c r="CD139" s="371"/>
      <c r="CE139" s="371"/>
      <c r="CF139" s="371"/>
      <c r="CG139" s="371"/>
      <c r="CH139" s="371"/>
      <c r="CI139" s="371"/>
      <c r="CJ139" s="371"/>
      <c r="CK139" s="371"/>
      <c r="CL139" s="371"/>
      <c r="CM139" s="371"/>
      <c r="CN139" s="371"/>
      <c r="CO139" s="371"/>
      <c r="CP139" s="371"/>
      <c r="CQ139" s="371"/>
      <c r="CR139" s="371"/>
      <c r="CS139" s="371"/>
      <c r="CT139" s="372"/>
      <c r="CU139" s="222"/>
      <c r="CV139" s="223"/>
      <c r="CW139" s="223"/>
      <c r="CX139" s="223"/>
      <c r="CY139" s="223"/>
      <c r="CZ139" s="223"/>
      <c r="DA139" s="225"/>
      <c r="DB139" s="225"/>
      <c r="DC139" s="225"/>
      <c r="DD139" s="225"/>
      <c r="DE139" s="225"/>
      <c r="DF139" s="225"/>
      <c r="DG139" s="225"/>
      <c r="DH139" s="225"/>
      <c r="DI139" s="225"/>
      <c r="DJ139" s="225"/>
      <c r="DK139" s="225"/>
      <c r="DL139" s="228"/>
      <c r="DM139" s="228"/>
      <c r="DN139" s="228"/>
      <c r="DO139" s="228"/>
      <c r="DP139" s="229"/>
      <c r="DQ139" s="233"/>
      <c r="DR139" s="234"/>
      <c r="DS139" s="234"/>
      <c r="DT139" s="234"/>
      <c r="DU139" s="234"/>
      <c r="DV139" s="234"/>
      <c r="DW139" s="234"/>
      <c r="DX139" s="234"/>
      <c r="DY139" s="234"/>
      <c r="DZ139" s="234"/>
      <c r="EA139" s="234"/>
      <c r="EB139" s="234"/>
      <c r="EC139" s="234"/>
      <c r="ED139" s="234"/>
      <c r="EE139" s="235"/>
      <c r="EF139" s="250"/>
      <c r="EG139" s="251"/>
      <c r="EH139" s="251"/>
      <c r="EI139" s="251"/>
      <c r="EJ139" s="251"/>
      <c r="EK139" s="251"/>
      <c r="EL139" s="252"/>
      <c r="EM139" s="250"/>
      <c r="EN139" s="254"/>
      <c r="EO139" s="254"/>
      <c r="EP139" s="254"/>
      <c r="EQ139" s="254"/>
      <c r="ER139" s="254"/>
      <c r="ES139" s="255"/>
      <c r="ET139" s="250"/>
      <c r="EU139" s="254"/>
      <c r="EV139" s="254"/>
      <c r="EW139" s="254"/>
      <c r="EX139" s="254"/>
      <c r="EY139" s="254"/>
      <c r="EZ139" s="255"/>
      <c r="FA139" s="250"/>
      <c r="FB139" s="251"/>
      <c r="FC139" s="251"/>
      <c r="FD139" s="251"/>
      <c r="FE139" s="251"/>
      <c r="FF139" s="251"/>
      <c r="FG139" s="252"/>
      <c r="FH139" s="250"/>
      <c r="FI139" s="251"/>
      <c r="FJ139" s="251"/>
      <c r="FK139" s="251"/>
      <c r="FL139" s="251"/>
      <c r="FM139" s="251"/>
      <c r="FN139" s="252"/>
      <c r="FO139" s="747"/>
      <c r="FP139" s="214"/>
      <c r="FQ139" s="215"/>
      <c r="FR139" s="215"/>
      <c r="FS139" s="215"/>
      <c r="FT139" s="215"/>
      <c r="FU139" s="215"/>
      <c r="FV139" s="215"/>
      <c r="FW139" s="215"/>
      <c r="FX139" s="215"/>
      <c r="FY139" s="216"/>
      <c r="FZ139" s="222"/>
      <c r="GA139" s="223"/>
      <c r="GB139" s="223"/>
      <c r="GC139" s="223"/>
      <c r="GD139" s="223"/>
      <c r="GE139" s="223"/>
      <c r="GF139" s="225"/>
      <c r="GG139" s="225"/>
      <c r="GH139" s="225"/>
      <c r="GI139" s="225"/>
      <c r="GJ139" s="225"/>
      <c r="GK139" s="225"/>
      <c r="GL139" s="225"/>
      <c r="GM139" s="225"/>
      <c r="GN139" s="225"/>
      <c r="GO139" s="225"/>
      <c r="GP139" s="225"/>
      <c r="GQ139" s="228"/>
      <c r="GR139" s="228"/>
      <c r="GS139" s="228"/>
      <c r="GT139" s="228"/>
      <c r="GU139" s="229"/>
      <c r="GV139" s="233"/>
      <c r="GW139" s="234"/>
      <c r="GX139" s="234"/>
      <c r="GY139" s="234"/>
      <c r="GZ139" s="234"/>
      <c r="HA139" s="234"/>
      <c r="HB139" s="234"/>
      <c r="HC139" s="234"/>
      <c r="HD139" s="234"/>
      <c r="HE139" s="234"/>
      <c r="HF139" s="234"/>
      <c r="HG139" s="234"/>
      <c r="HH139" s="234"/>
      <c r="HI139" s="234"/>
      <c r="HJ139" s="235"/>
      <c r="HK139" s="250"/>
      <c r="HL139" s="251"/>
      <c r="HM139" s="251"/>
      <c r="HN139" s="251"/>
      <c r="HO139" s="251"/>
      <c r="HP139" s="251"/>
      <c r="HQ139" s="252"/>
      <c r="HR139" s="250"/>
      <c r="HS139" s="254"/>
      <c r="HT139" s="254"/>
      <c r="HU139" s="254"/>
      <c r="HV139" s="254"/>
      <c r="HW139" s="254"/>
      <c r="HX139" s="255"/>
      <c r="HY139" s="250"/>
      <c r="HZ139" s="254"/>
      <c r="IA139" s="254"/>
      <c r="IB139" s="254"/>
      <c r="IC139" s="254"/>
      <c r="ID139" s="254"/>
      <c r="IE139" s="255"/>
      <c r="IF139" s="250"/>
      <c r="IG139" s="251"/>
      <c r="IH139" s="251"/>
      <c r="II139" s="251"/>
      <c r="IJ139" s="251"/>
      <c r="IK139" s="251"/>
      <c r="IL139" s="252"/>
      <c r="IM139" s="250"/>
      <c r="IN139" s="251"/>
      <c r="IO139" s="251"/>
      <c r="IP139" s="251"/>
      <c r="IQ139" s="251"/>
      <c r="IR139" s="251"/>
      <c r="IS139" s="252"/>
      <c r="JU139" s="747"/>
      <c r="JV139" s="214"/>
      <c r="JW139" s="215"/>
      <c r="JX139" s="215"/>
      <c r="JY139" s="215"/>
      <c r="JZ139" s="215"/>
      <c r="KA139" s="215"/>
      <c r="KB139" s="215"/>
      <c r="KC139" s="215"/>
      <c r="KD139" s="215"/>
      <c r="KE139" s="216"/>
      <c r="KF139" s="222"/>
      <c r="KG139" s="223"/>
      <c r="KH139" s="223"/>
      <c r="KI139" s="223"/>
      <c r="KJ139" s="223"/>
      <c r="KK139" s="223"/>
      <c r="KL139" s="225"/>
      <c r="KM139" s="225"/>
      <c r="KN139" s="225"/>
      <c r="KO139" s="225"/>
      <c r="KP139" s="225"/>
      <c r="KQ139" s="225"/>
      <c r="KR139" s="225"/>
      <c r="KS139" s="225"/>
      <c r="KT139" s="225"/>
      <c r="KU139" s="225"/>
      <c r="KV139" s="225"/>
      <c r="KW139" s="228"/>
      <c r="KX139" s="228"/>
      <c r="KY139" s="228"/>
      <c r="KZ139" s="228"/>
      <c r="LA139" s="229"/>
      <c r="LB139" s="233"/>
      <c r="LC139" s="234"/>
      <c r="LD139" s="234"/>
      <c r="LE139" s="234"/>
      <c r="LF139" s="234"/>
      <c r="LG139" s="234"/>
      <c r="LH139" s="234"/>
      <c r="LI139" s="234"/>
      <c r="LJ139" s="234"/>
      <c r="LK139" s="234"/>
      <c r="LL139" s="234"/>
      <c r="LM139" s="234"/>
      <c r="LN139" s="234"/>
      <c r="LO139" s="234"/>
      <c r="LP139" s="235"/>
      <c r="LQ139" s="250"/>
      <c r="LR139" s="251"/>
      <c r="LS139" s="251"/>
      <c r="LT139" s="251"/>
      <c r="LU139" s="251"/>
      <c r="LV139" s="251"/>
      <c r="LW139" s="252"/>
      <c r="LX139" s="250"/>
      <c r="LY139" s="254"/>
      <c r="LZ139" s="254"/>
      <c r="MA139" s="254"/>
      <c r="MB139" s="254"/>
      <c r="MC139" s="254"/>
      <c r="MD139" s="255"/>
      <c r="ME139" s="250"/>
      <c r="MF139" s="254"/>
      <c r="MG139" s="254"/>
      <c r="MH139" s="254"/>
      <c r="MI139" s="254"/>
      <c r="MJ139" s="254"/>
      <c r="MK139" s="255"/>
      <c r="ML139" s="250"/>
      <c r="MM139" s="251"/>
      <c r="MN139" s="251"/>
      <c r="MO139" s="251"/>
      <c r="MP139" s="251"/>
      <c r="MQ139" s="251"/>
      <c r="MR139" s="252"/>
      <c r="MS139" s="250"/>
      <c r="MT139" s="251"/>
      <c r="MU139" s="251"/>
      <c r="MV139" s="251"/>
      <c r="MW139" s="251"/>
      <c r="MX139" s="251"/>
      <c r="MY139" s="252"/>
      <c r="OA139" s="747"/>
      <c r="OB139" s="214"/>
      <c r="OC139" s="215"/>
      <c r="OD139" s="215"/>
      <c r="OE139" s="215"/>
      <c r="OF139" s="215"/>
      <c r="OG139" s="215"/>
      <c r="OH139" s="215"/>
      <c r="OI139" s="215"/>
      <c r="OJ139" s="215"/>
      <c r="OK139" s="216"/>
      <c r="OL139" s="222"/>
      <c r="OM139" s="223"/>
      <c r="ON139" s="223"/>
      <c r="OO139" s="223"/>
      <c r="OP139" s="223"/>
      <c r="OQ139" s="223"/>
      <c r="OR139" s="225"/>
      <c r="OS139" s="225"/>
      <c r="OT139" s="225"/>
      <c r="OU139" s="225"/>
      <c r="OV139" s="225"/>
      <c r="OW139" s="225"/>
      <c r="OX139" s="225"/>
      <c r="OY139" s="225"/>
      <c r="OZ139" s="225"/>
      <c r="PA139" s="225"/>
      <c r="PB139" s="225"/>
      <c r="PC139" s="228"/>
      <c r="PD139" s="228"/>
      <c r="PE139" s="228"/>
      <c r="PF139" s="228"/>
      <c r="PG139" s="229"/>
      <c r="PH139" s="233"/>
      <c r="PI139" s="234"/>
      <c r="PJ139" s="234"/>
      <c r="PK139" s="234"/>
      <c r="PL139" s="234"/>
      <c r="PM139" s="234"/>
      <c r="PN139" s="234"/>
      <c r="PO139" s="234"/>
      <c r="PP139" s="234"/>
      <c r="PQ139" s="234"/>
      <c r="PR139" s="234"/>
      <c r="PS139" s="234"/>
      <c r="PT139" s="234"/>
      <c r="PU139" s="234"/>
      <c r="PV139" s="235"/>
      <c r="PW139" s="250"/>
      <c r="PX139" s="251"/>
      <c r="PY139" s="251"/>
      <c r="PZ139" s="251"/>
      <c r="QA139" s="251"/>
      <c r="QB139" s="251"/>
      <c r="QC139" s="252"/>
      <c r="QD139" s="250"/>
      <c r="QE139" s="254"/>
      <c r="QF139" s="254"/>
      <c r="QG139" s="254"/>
      <c r="QH139" s="254"/>
      <c r="QI139" s="254"/>
      <c r="QJ139" s="255"/>
      <c r="QK139" s="250"/>
      <c r="QL139" s="254"/>
      <c r="QM139" s="254"/>
      <c r="QN139" s="254"/>
      <c r="QO139" s="254"/>
      <c r="QP139" s="254"/>
      <c r="QQ139" s="255"/>
      <c r="QR139" s="250"/>
      <c r="QS139" s="251"/>
      <c r="QT139" s="251"/>
      <c r="QU139" s="251"/>
      <c r="QV139" s="251"/>
      <c r="QW139" s="251"/>
      <c r="QX139" s="252"/>
      <c r="QY139" s="250"/>
      <c r="QZ139" s="251"/>
      <c r="RA139" s="251"/>
      <c r="RB139" s="251"/>
      <c r="RC139" s="251"/>
      <c r="RD139" s="251"/>
      <c r="RE139" s="252"/>
      <c r="SG139" s="747"/>
    </row>
    <row r="140" spans="2:501" ht="6.6" customHeight="1" x14ac:dyDescent="0.15">
      <c r="B140" s="1117"/>
      <c r="C140" s="1118"/>
      <c r="D140" s="1119"/>
      <c r="E140" s="40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c r="AE140" s="327"/>
      <c r="AF140" s="406"/>
      <c r="AG140" s="1113"/>
      <c r="AH140" s="1114"/>
      <c r="AI140" s="1114"/>
      <c r="AJ140" s="1114"/>
      <c r="AK140" s="1114"/>
      <c r="AL140" s="1114"/>
      <c r="AM140" s="1114"/>
      <c r="AN140" s="1114"/>
      <c r="AO140" s="1114"/>
      <c r="AP140" s="1114"/>
      <c r="AQ140" s="1114"/>
      <c r="AR140" s="1114"/>
      <c r="AS140" s="1114"/>
      <c r="AT140" s="1114"/>
      <c r="AU140" s="1114"/>
      <c r="AV140" s="1114"/>
      <c r="AW140" s="1114"/>
      <c r="AX140" s="384"/>
      <c r="AY140" s="384"/>
      <c r="AZ140" s="384"/>
      <c r="BA140" s="384"/>
      <c r="BB140" s="385"/>
      <c r="BC140" s="378"/>
      <c r="BD140" s="379"/>
      <c r="BE140" s="379"/>
      <c r="BF140" s="379"/>
      <c r="BG140" s="379"/>
      <c r="BH140" s="379"/>
      <c r="BI140" s="379"/>
      <c r="BJ140" s="379"/>
      <c r="BK140" s="379"/>
      <c r="BL140" s="379"/>
      <c r="BM140" s="379"/>
      <c r="BN140" s="379"/>
      <c r="BO140" s="379"/>
      <c r="BP140" s="379"/>
      <c r="BQ140" s="379"/>
      <c r="BR140" s="379"/>
      <c r="BS140" s="379"/>
      <c r="BT140" s="384"/>
      <c r="BU140" s="384"/>
      <c r="BV140" s="384"/>
      <c r="BW140" s="384"/>
      <c r="BX140" s="385"/>
      <c r="BY140" s="370"/>
      <c r="BZ140" s="371"/>
      <c r="CA140" s="371"/>
      <c r="CB140" s="371"/>
      <c r="CC140" s="371"/>
      <c r="CD140" s="371"/>
      <c r="CE140" s="371"/>
      <c r="CF140" s="371"/>
      <c r="CG140" s="371"/>
      <c r="CH140" s="371"/>
      <c r="CI140" s="371"/>
      <c r="CJ140" s="371"/>
      <c r="CK140" s="371"/>
      <c r="CL140" s="371"/>
      <c r="CM140" s="371"/>
      <c r="CN140" s="371"/>
      <c r="CO140" s="371"/>
      <c r="CP140" s="371"/>
      <c r="CQ140" s="371"/>
      <c r="CR140" s="371"/>
      <c r="CS140" s="371"/>
      <c r="CT140" s="372"/>
      <c r="CU140" s="259" t="s">
        <v>38</v>
      </c>
      <c r="CV140" s="260"/>
      <c r="CW140" s="260"/>
      <c r="CX140" s="260"/>
      <c r="CY140" s="260"/>
      <c r="CZ140" s="260"/>
      <c r="DA140" s="261"/>
      <c r="DB140" s="261"/>
      <c r="DC140" s="261"/>
      <c r="DD140" s="261"/>
      <c r="DE140" s="261"/>
      <c r="DF140" s="261"/>
      <c r="DG140" s="261"/>
      <c r="DH140" s="261"/>
      <c r="DI140" s="261"/>
      <c r="DJ140" s="261"/>
      <c r="DK140" s="261"/>
      <c r="DL140" s="263" t="s">
        <v>124</v>
      </c>
      <c r="DM140" s="263"/>
      <c r="DN140" s="263"/>
      <c r="DO140" s="263"/>
      <c r="DP140" s="264"/>
      <c r="DQ140" s="265"/>
      <c r="DR140" s="266"/>
      <c r="DS140" s="266"/>
      <c r="DT140" s="266"/>
      <c r="DU140" s="266"/>
      <c r="DV140" s="266"/>
      <c r="DW140" s="266"/>
      <c r="DX140" s="266"/>
      <c r="DY140" s="266"/>
      <c r="DZ140" s="266"/>
      <c r="EA140" s="266"/>
      <c r="EB140" s="266"/>
      <c r="EC140" s="266"/>
      <c r="ED140" s="266"/>
      <c r="EE140" s="267"/>
      <c r="EF140" s="250"/>
      <c r="EG140" s="251"/>
      <c r="EH140" s="251"/>
      <c r="EI140" s="251"/>
      <c r="EJ140" s="251"/>
      <c r="EK140" s="251"/>
      <c r="EL140" s="252"/>
      <c r="EM140" s="250"/>
      <c r="EN140" s="254"/>
      <c r="EO140" s="254"/>
      <c r="EP140" s="254"/>
      <c r="EQ140" s="254"/>
      <c r="ER140" s="254"/>
      <c r="ES140" s="255"/>
      <c r="ET140" s="250"/>
      <c r="EU140" s="254"/>
      <c r="EV140" s="254"/>
      <c r="EW140" s="254"/>
      <c r="EX140" s="254"/>
      <c r="EY140" s="254"/>
      <c r="EZ140" s="255"/>
      <c r="FA140" s="250"/>
      <c r="FB140" s="251"/>
      <c r="FC140" s="251"/>
      <c r="FD140" s="251"/>
      <c r="FE140" s="251"/>
      <c r="FF140" s="251"/>
      <c r="FG140" s="252"/>
      <c r="FH140" s="250"/>
      <c r="FI140" s="251"/>
      <c r="FJ140" s="251"/>
      <c r="FK140" s="251"/>
      <c r="FL140" s="251"/>
      <c r="FM140" s="251"/>
      <c r="FN140" s="252"/>
      <c r="FO140" s="747"/>
      <c r="FP140" s="214"/>
      <c r="FQ140" s="215"/>
      <c r="FR140" s="215"/>
      <c r="FS140" s="215"/>
      <c r="FT140" s="215"/>
      <c r="FU140" s="215"/>
      <c r="FV140" s="215"/>
      <c r="FW140" s="215"/>
      <c r="FX140" s="215"/>
      <c r="FY140" s="216"/>
      <c r="FZ140" s="259" t="s">
        <v>80</v>
      </c>
      <c r="GA140" s="260"/>
      <c r="GB140" s="260"/>
      <c r="GC140" s="260"/>
      <c r="GD140" s="260"/>
      <c r="GE140" s="260"/>
      <c r="GF140" s="261"/>
      <c r="GG140" s="261"/>
      <c r="GH140" s="261"/>
      <c r="GI140" s="261"/>
      <c r="GJ140" s="261"/>
      <c r="GK140" s="261"/>
      <c r="GL140" s="261"/>
      <c r="GM140" s="261"/>
      <c r="GN140" s="261"/>
      <c r="GO140" s="261"/>
      <c r="GP140" s="261"/>
      <c r="GQ140" s="263" t="s">
        <v>124</v>
      </c>
      <c r="GR140" s="263"/>
      <c r="GS140" s="263"/>
      <c r="GT140" s="263"/>
      <c r="GU140" s="264"/>
      <c r="GV140" s="265"/>
      <c r="GW140" s="266"/>
      <c r="GX140" s="266"/>
      <c r="GY140" s="266"/>
      <c r="GZ140" s="266"/>
      <c r="HA140" s="266"/>
      <c r="HB140" s="266"/>
      <c r="HC140" s="266"/>
      <c r="HD140" s="266"/>
      <c r="HE140" s="266"/>
      <c r="HF140" s="266"/>
      <c r="HG140" s="266"/>
      <c r="HH140" s="266"/>
      <c r="HI140" s="266"/>
      <c r="HJ140" s="267"/>
      <c r="HK140" s="250"/>
      <c r="HL140" s="251"/>
      <c r="HM140" s="251"/>
      <c r="HN140" s="251"/>
      <c r="HO140" s="251"/>
      <c r="HP140" s="251"/>
      <c r="HQ140" s="252"/>
      <c r="HR140" s="250"/>
      <c r="HS140" s="254"/>
      <c r="HT140" s="254"/>
      <c r="HU140" s="254"/>
      <c r="HV140" s="254"/>
      <c r="HW140" s="254"/>
      <c r="HX140" s="255"/>
      <c r="HY140" s="250"/>
      <c r="HZ140" s="254"/>
      <c r="IA140" s="254"/>
      <c r="IB140" s="254"/>
      <c r="IC140" s="254"/>
      <c r="ID140" s="254"/>
      <c r="IE140" s="255"/>
      <c r="IF140" s="250"/>
      <c r="IG140" s="251"/>
      <c r="IH140" s="251"/>
      <c r="II140" s="251"/>
      <c r="IJ140" s="251"/>
      <c r="IK140" s="251"/>
      <c r="IL140" s="252"/>
      <c r="IM140" s="250"/>
      <c r="IN140" s="251"/>
      <c r="IO140" s="251"/>
      <c r="IP140" s="251"/>
      <c r="IQ140" s="251"/>
      <c r="IR140" s="251"/>
      <c r="IS140" s="252"/>
      <c r="JU140" s="747"/>
      <c r="JV140" s="214"/>
      <c r="JW140" s="215"/>
      <c r="JX140" s="215"/>
      <c r="JY140" s="215"/>
      <c r="JZ140" s="215"/>
      <c r="KA140" s="215"/>
      <c r="KB140" s="215"/>
      <c r="KC140" s="215"/>
      <c r="KD140" s="215"/>
      <c r="KE140" s="216"/>
      <c r="KF140" s="259" t="s">
        <v>127</v>
      </c>
      <c r="KG140" s="260"/>
      <c r="KH140" s="260"/>
      <c r="KI140" s="260"/>
      <c r="KJ140" s="260"/>
      <c r="KK140" s="260"/>
      <c r="KL140" s="261"/>
      <c r="KM140" s="261"/>
      <c r="KN140" s="261"/>
      <c r="KO140" s="261"/>
      <c r="KP140" s="261"/>
      <c r="KQ140" s="261"/>
      <c r="KR140" s="261"/>
      <c r="KS140" s="261"/>
      <c r="KT140" s="261"/>
      <c r="KU140" s="261"/>
      <c r="KV140" s="261"/>
      <c r="KW140" s="263" t="s">
        <v>124</v>
      </c>
      <c r="KX140" s="263"/>
      <c r="KY140" s="263"/>
      <c r="KZ140" s="263"/>
      <c r="LA140" s="264"/>
      <c r="LB140" s="265"/>
      <c r="LC140" s="266"/>
      <c r="LD140" s="266"/>
      <c r="LE140" s="266"/>
      <c r="LF140" s="266"/>
      <c r="LG140" s="266"/>
      <c r="LH140" s="266"/>
      <c r="LI140" s="266"/>
      <c r="LJ140" s="266"/>
      <c r="LK140" s="266"/>
      <c r="LL140" s="266"/>
      <c r="LM140" s="266"/>
      <c r="LN140" s="266"/>
      <c r="LO140" s="266"/>
      <c r="LP140" s="267"/>
      <c r="LQ140" s="250"/>
      <c r="LR140" s="251"/>
      <c r="LS140" s="251"/>
      <c r="LT140" s="251"/>
      <c r="LU140" s="251"/>
      <c r="LV140" s="251"/>
      <c r="LW140" s="252"/>
      <c r="LX140" s="250"/>
      <c r="LY140" s="254"/>
      <c r="LZ140" s="254"/>
      <c r="MA140" s="254"/>
      <c r="MB140" s="254"/>
      <c r="MC140" s="254"/>
      <c r="MD140" s="255"/>
      <c r="ME140" s="250"/>
      <c r="MF140" s="254"/>
      <c r="MG140" s="254"/>
      <c r="MH140" s="254"/>
      <c r="MI140" s="254"/>
      <c r="MJ140" s="254"/>
      <c r="MK140" s="255"/>
      <c r="ML140" s="250"/>
      <c r="MM140" s="251"/>
      <c r="MN140" s="251"/>
      <c r="MO140" s="251"/>
      <c r="MP140" s="251"/>
      <c r="MQ140" s="251"/>
      <c r="MR140" s="252"/>
      <c r="MS140" s="250"/>
      <c r="MT140" s="251"/>
      <c r="MU140" s="251"/>
      <c r="MV140" s="251"/>
      <c r="MW140" s="251"/>
      <c r="MX140" s="251"/>
      <c r="MY140" s="252"/>
      <c r="OA140" s="747"/>
      <c r="OB140" s="214"/>
      <c r="OC140" s="215"/>
      <c r="OD140" s="215"/>
      <c r="OE140" s="215"/>
      <c r="OF140" s="215"/>
      <c r="OG140" s="215"/>
      <c r="OH140" s="215"/>
      <c r="OI140" s="215"/>
      <c r="OJ140" s="215"/>
      <c r="OK140" s="216"/>
      <c r="OL140" s="259" t="s">
        <v>132</v>
      </c>
      <c r="OM140" s="260"/>
      <c r="ON140" s="260"/>
      <c r="OO140" s="260"/>
      <c r="OP140" s="260"/>
      <c r="OQ140" s="260"/>
      <c r="OR140" s="261"/>
      <c r="OS140" s="261"/>
      <c r="OT140" s="261"/>
      <c r="OU140" s="261"/>
      <c r="OV140" s="261"/>
      <c r="OW140" s="261"/>
      <c r="OX140" s="261"/>
      <c r="OY140" s="261"/>
      <c r="OZ140" s="261"/>
      <c r="PA140" s="261"/>
      <c r="PB140" s="261"/>
      <c r="PC140" s="263" t="s">
        <v>124</v>
      </c>
      <c r="PD140" s="263"/>
      <c r="PE140" s="263"/>
      <c r="PF140" s="263"/>
      <c r="PG140" s="264"/>
      <c r="PH140" s="265"/>
      <c r="PI140" s="266"/>
      <c r="PJ140" s="266"/>
      <c r="PK140" s="266"/>
      <c r="PL140" s="266"/>
      <c r="PM140" s="266"/>
      <c r="PN140" s="266"/>
      <c r="PO140" s="266"/>
      <c r="PP140" s="266"/>
      <c r="PQ140" s="266"/>
      <c r="PR140" s="266"/>
      <c r="PS140" s="266"/>
      <c r="PT140" s="266"/>
      <c r="PU140" s="266"/>
      <c r="PV140" s="267"/>
      <c r="PW140" s="250"/>
      <c r="PX140" s="251"/>
      <c r="PY140" s="251"/>
      <c r="PZ140" s="251"/>
      <c r="QA140" s="251"/>
      <c r="QB140" s="251"/>
      <c r="QC140" s="252"/>
      <c r="QD140" s="250"/>
      <c r="QE140" s="254"/>
      <c r="QF140" s="254"/>
      <c r="QG140" s="254"/>
      <c r="QH140" s="254"/>
      <c r="QI140" s="254"/>
      <c r="QJ140" s="255"/>
      <c r="QK140" s="250"/>
      <c r="QL140" s="254"/>
      <c r="QM140" s="254"/>
      <c r="QN140" s="254"/>
      <c r="QO140" s="254"/>
      <c r="QP140" s="254"/>
      <c r="QQ140" s="255"/>
      <c r="QR140" s="250"/>
      <c r="QS140" s="251"/>
      <c r="QT140" s="251"/>
      <c r="QU140" s="251"/>
      <c r="QV140" s="251"/>
      <c r="QW140" s="251"/>
      <c r="QX140" s="252"/>
      <c r="QY140" s="250"/>
      <c r="QZ140" s="251"/>
      <c r="RA140" s="251"/>
      <c r="RB140" s="251"/>
      <c r="RC140" s="251"/>
      <c r="RD140" s="251"/>
      <c r="RE140" s="252"/>
      <c r="SG140" s="747"/>
    </row>
    <row r="141" spans="2:501" ht="6.6" customHeight="1" x14ac:dyDescent="0.15">
      <c r="B141" s="1117"/>
      <c r="C141" s="1118"/>
      <c r="D141" s="1119"/>
      <c r="E141" s="40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c r="AF141" s="406"/>
      <c r="AG141" s="1113"/>
      <c r="AH141" s="1114"/>
      <c r="AI141" s="1114"/>
      <c r="AJ141" s="1114"/>
      <c r="AK141" s="1114"/>
      <c r="AL141" s="1114"/>
      <c r="AM141" s="1114"/>
      <c r="AN141" s="1114"/>
      <c r="AO141" s="1114"/>
      <c r="AP141" s="1114"/>
      <c r="AQ141" s="1114"/>
      <c r="AR141" s="1114"/>
      <c r="AS141" s="1114"/>
      <c r="AT141" s="1114"/>
      <c r="AU141" s="1114"/>
      <c r="AV141" s="1114"/>
      <c r="AW141" s="1114"/>
      <c r="AX141" s="384"/>
      <c r="AY141" s="384"/>
      <c r="AZ141" s="384"/>
      <c r="BA141" s="384"/>
      <c r="BB141" s="385"/>
      <c r="BC141" s="378"/>
      <c r="BD141" s="379"/>
      <c r="BE141" s="379"/>
      <c r="BF141" s="379"/>
      <c r="BG141" s="379"/>
      <c r="BH141" s="379"/>
      <c r="BI141" s="379"/>
      <c r="BJ141" s="379"/>
      <c r="BK141" s="379"/>
      <c r="BL141" s="379"/>
      <c r="BM141" s="379"/>
      <c r="BN141" s="379"/>
      <c r="BO141" s="379"/>
      <c r="BP141" s="379"/>
      <c r="BQ141" s="379"/>
      <c r="BR141" s="379"/>
      <c r="BS141" s="379"/>
      <c r="BT141" s="384"/>
      <c r="BU141" s="384"/>
      <c r="BV141" s="384"/>
      <c r="BW141" s="384"/>
      <c r="BX141" s="385"/>
      <c r="BY141" s="370"/>
      <c r="BZ141" s="371"/>
      <c r="CA141" s="371"/>
      <c r="CB141" s="371"/>
      <c r="CC141" s="371"/>
      <c r="CD141" s="371"/>
      <c r="CE141" s="371"/>
      <c r="CF141" s="371"/>
      <c r="CG141" s="371"/>
      <c r="CH141" s="371"/>
      <c r="CI141" s="371"/>
      <c r="CJ141" s="371"/>
      <c r="CK141" s="371"/>
      <c r="CL141" s="371"/>
      <c r="CM141" s="371"/>
      <c r="CN141" s="371"/>
      <c r="CO141" s="371"/>
      <c r="CP141" s="371"/>
      <c r="CQ141" s="371"/>
      <c r="CR141" s="371"/>
      <c r="CS141" s="371"/>
      <c r="CT141" s="372"/>
      <c r="CU141" s="222"/>
      <c r="CV141" s="223"/>
      <c r="CW141" s="223"/>
      <c r="CX141" s="223"/>
      <c r="CY141" s="223"/>
      <c r="CZ141" s="223"/>
      <c r="DA141" s="262"/>
      <c r="DB141" s="262"/>
      <c r="DC141" s="262"/>
      <c r="DD141" s="262"/>
      <c r="DE141" s="262"/>
      <c r="DF141" s="262"/>
      <c r="DG141" s="262"/>
      <c r="DH141" s="262"/>
      <c r="DI141" s="262"/>
      <c r="DJ141" s="262"/>
      <c r="DK141" s="262"/>
      <c r="DL141" s="228"/>
      <c r="DM141" s="228"/>
      <c r="DN141" s="228"/>
      <c r="DO141" s="228"/>
      <c r="DP141" s="229"/>
      <c r="DQ141" s="233"/>
      <c r="DR141" s="234"/>
      <c r="DS141" s="234"/>
      <c r="DT141" s="234"/>
      <c r="DU141" s="234"/>
      <c r="DV141" s="234"/>
      <c r="DW141" s="234"/>
      <c r="DX141" s="234"/>
      <c r="DY141" s="234"/>
      <c r="DZ141" s="234"/>
      <c r="EA141" s="234"/>
      <c r="EB141" s="234"/>
      <c r="EC141" s="234"/>
      <c r="ED141" s="234"/>
      <c r="EE141" s="235"/>
      <c r="EF141" s="250"/>
      <c r="EG141" s="251"/>
      <c r="EH141" s="251"/>
      <c r="EI141" s="251"/>
      <c r="EJ141" s="251"/>
      <c r="EK141" s="251"/>
      <c r="EL141" s="252"/>
      <c r="EM141" s="250"/>
      <c r="EN141" s="254"/>
      <c r="EO141" s="254"/>
      <c r="EP141" s="254"/>
      <c r="EQ141" s="254"/>
      <c r="ER141" s="254"/>
      <c r="ES141" s="255"/>
      <c r="ET141" s="250"/>
      <c r="EU141" s="254"/>
      <c r="EV141" s="254"/>
      <c r="EW141" s="254"/>
      <c r="EX141" s="254"/>
      <c r="EY141" s="254"/>
      <c r="EZ141" s="255"/>
      <c r="FA141" s="250"/>
      <c r="FB141" s="251"/>
      <c r="FC141" s="251"/>
      <c r="FD141" s="251"/>
      <c r="FE141" s="251"/>
      <c r="FF141" s="251"/>
      <c r="FG141" s="252"/>
      <c r="FH141" s="250"/>
      <c r="FI141" s="251"/>
      <c r="FJ141" s="251"/>
      <c r="FK141" s="251"/>
      <c r="FL141" s="251"/>
      <c r="FM141" s="251"/>
      <c r="FN141" s="252"/>
      <c r="FO141" s="747"/>
      <c r="FP141" s="214"/>
      <c r="FQ141" s="215"/>
      <c r="FR141" s="215"/>
      <c r="FS141" s="215"/>
      <c r="FT141" s="215"/>
      <c r="FU141" s="215"/>
      <c r="FV141" s="215"/>
      <c r="FW141" s="215"/>
      <c r="FX141" s="215"/>
      <c r="FY141" s="216"/>
      <c r="FZ141" s="222"/>
      <c r="GA141" s="223"/>
      <c r="GB141" s="223"/>
      <c r="GC141" s="223"/>
      <c r="GD141" s="223"/>
      <c r="GE141" s="223"/>
      <c r="GF141" s="262"/>
      <c r="GG141" s="262"/>
      <c r="GH141" s="262"/>
      <c r="GI141" s="262"/>
      <c r="GJ141" s="262"/>
      <c r="GK141" s="262"/>
      <c r="GL141" s="262"/>
      <c r="GM141" s="262"/>
      <c r="GN141" s="262"/>
      <c r="GO141" s="262"/>
      <c r="GP141" s="262"/>
      <c r="GQ141" s="228"/>
      <c r="GR141" s="228"/>
      <c r="GS141" s="228"/>
      <c r="GT141" s="228"/>
      <c r="GU141" s="229"/>
      <c r="GV141" s="233"/>
      <c r="GW141" s="234"/>
      <c r="GX141" s="234"/>
      <c r="GY141" s="234"/>
      <c r="GZ141" s="234"/>
      <c r="HA141" s="234"/>
      <c r="HB141" s="234"/>
      <c r="HC141" s="234"/>
      <c r="HD141" s="234"/>
      <c r="HE141" s="234"/>
      <c r="HF141" s="234"/>
      <c r="HG141" s="234"/>
      <c r="HH141" s="234"/>
      <c r="HI141" s="234"/>
      <c r="HJ141" s="235"/>
      <c r="HK141" s="250"/>
      <c r="HL141" s="251"/>
      <c r="HM141" s="251"/>
      <c r="HN141" s="251"/>
      <c r="HO141" s="251"/>
      <c r="HP141" s="251"/>
      <c r="HQ141" s="252"/>
      <c r="HR141" s="250"/>
      <c r="HS141" s="254"/>
      <c r="HT141" s="254"/>
      <c r="HU141" s="254"/>
      <c r="HV141" s="254"/>
      <c r="HW141" s="254"/>
      <c r="HX141" s="255"/>
      <c r="HY141" s="250"/>
      <c r="HZ141" s="254"/>
      <c r="IA141" s="254"/>
      <c r="IB141" s="254"/>
      <c r="IC141" s="254"/>
      <c r="ID141" s="254"/>
      <c r="IE141" s="255"/>
      <c r="IF141" s="250"/>
      <c r="IG141" s="251"/>
      <c r="IH141" s="251"/>
      <c r="II141" s="251"/>
      <c r="IJ141" s="251"/>
      <c r="IK141" s="251"/>
      <c r="IL141" s="252"/>
      <c r="IM141" s="250"/>
      <c r="IN141" s="251"/>
      <c r="IO141" s="251"/>
      <c r="IP141" s="251"/>
      <c r="IQ141" s="251"/>
      <c r="IR141" s="251"/>
      <c r="IS141" s="252"/>
      <c r="JU141" s="747"/>
      <c r="JV141" s="214"/>
      <c r="JW141" s="215"/>
      <c r="JX141" s="215"/>
      <c r="JY141" s="215"/>
      <c r="JZ141" s="215"/>
      <c r="KA141" s="215"/>
      <c r="KB141" s="215"/>
      <c r="KC141" s="215"/>
      <c r="KD141" s="215"/>
      <c r="KE141" s="216"/>
      <c r="KF141" s="222"/>
      <c r="KG141" s="223"/>
      <c r="KH141" s="223"/>
      <c r="KI141" s="223"/>
      <c r="KJ141" s="223"/>
      <c r="KK141" s="223"/>
      <c r="KL141" s="262"/>
      <c r="KM141" s="262"/>
      <c r="KN141" s="262"/>
      <c r="KO141" s="262"/>
      <c r="KP141" s="262"/>
      <c r="KQ141" s="262"/>
      <c r="KR141" s="262"/>
      <c r="KS141" s="262"/>
      <c r="KT141" s="262"/>
      <c r="KU141" s="262"/>
      <c r="KV141" s="262"/>
      <c r="KW141" s="228"/>
      <c r="KX141" s="228"/>
      <c r="KY141" s="228"/>
      <c r="KZ141" s="228"/>
      <c r="LA141" s="229"/>
      <c r="LB141" s="233"/>
      <c r="LC141" s="234"/>
      <c r="LD141" s="234"/>
      <c r="LE141" s="234"/>
      <c r="LF141" s="234"/>
      <c r="LG141" s="234"/>
      <c r="LH141" s="234"/>
      <c r="LI141" s="234"/>
      <c r="LJ141" s="234"/>
      <c r="LK141" s="234"/>
      <c r="LL141" s="234"/>
      <c r="LM141" s="234"/>
      <c r="LN141" s="234"/>
      <c r="LO141" s="234"/>
      <c r="LP141" s="235"/>
      <c r="LQ141" s="250"/>
      <c r="LR141" s="251"/>
      <c r="LS141" s="251"/>
      <c r="LT141" s="251"/>
      <c r="LU141" s="251"/>
      <c r="LV141" s="251"/>
      <c r="LW141" s="252"/>
      <c r="LX141" s="250"/>
      <c r="LY141" s="254"/>
      <c r="LZ141" s="254"/>
      <c r="MA141" s="254"/>
      <c r="MB141" s="254"/>
      <c r="MC141" s="254"/>
      <c r="MD141" s="255"/>
      <c r="ME141" s="250"/>
      <c r="MF141" s="254"/>
      <c r="MG141" s="254"/>
      <c r="MH141" s="254"/>
      <c r="MI141" s="254"/>
      <c r="MJ141" s="254"/>
      <c r="MK141" s="255"/>
      <c r="ML141" s="250"/>
      <c r="MM141" s="251"/>
      <c r="MN141" s="251"/>
      <c r="MO141" s="251"/>
      <c r="MP141" s="251"/>
      <c r="MQ141" s="251"/>
      <c r="MR141" s="252"/>
      <c r="MS141" s="250"/>
      <c r="MT141" s="251"/>
      <c r="MU141" s="251"/>
      <c r="MV141" s="251"/>
      <c r="MW141" s="251"/>
      <c r="MX141" s="251"/>
      <c r="MY141" s="252"/>
      <c r="OA141" s="747"/>
      <c r="OB141" s="214"/>
      <c r="OC141" s="215"/>
      <c r="OD141" s="215"/>
      <c r="OE141" s="215"/>
      <c r="OF141" s="215"/>
      <c r="OG141" s="215"/>
      <c r="OH141" s="215"/>
      <c r="OI141" s="215"/>
      <c r="OJ141" s="215"/>
      <c r="OK141" s="216"/>
      <c r="OL141" s="222"/>
      <c r="OM141" s="223"/>
      <c r="ON141" s="223"/>
      <c r="OO141" s="223"/>
      <c r="OP141" s="223"/>
      <c r="OQ141" s="223"/>
      <c r="OR141" s="262"/>
      <c r="OS141" s="262"/>
      <c r="OT141" s="262"/>
      <c r="OU141" s="262"/>
      <c r="OV141" s="262"/>
      <c r="OW141" s="262"/>
      <c r="OX141" s="262"/>
      <c r="OY141" s="262"/>
      <c r="OZ141" s="262"/>
      <c r="PA141" s="262"/>
      <c r="PB141" s="262"/>
      <c r="PC141" s="228"/>
      <c r="PD141" s="228"/>
      <c r="PE141" s="228"/>
      <c r="PF141" s="228"/>
      <c r="PG141" s="229"/>
      <c r="PH141" s="233"/>
      <c r="PI141" s="234"/>
      <c r="PJ141" s="234"/>
      <c r="PK141" s="234"/>
      <c r="PL141" s="234"/>
      <c r="PM141" s="234"/>
      <c r="PN141" s="234"/>
      <c r="PO141" s="234"/>
      <c r="PP141" s="234"/>
      <c r="PQ141" s="234"/>
      <c r="PR141" s="234"/>
      <c r="PS141" s="234"/>
      <c r="PT141" s="234"/>
      <c r="PU141" s="234"/>
      <c r="PV141" s="235"/>
      <c r="PW141" s="250"/>
      <c r="PX141" s="251"/>
      <c r="PY141" s="251"/>
      <c r="PZ141" s="251"/>
      <c r="QA141" s="251"/>
      <c r="QB141" s="251"/>
      <c r="QC141" s="252"/>
      <c r="QD141" s="250"/>
      <c r="QE141" s="254"/>
      <c r="QF141" s="254"/>
      <c r="QG141" s="254"/>
      <c r="QH141" s="254"/>
      <c r="QI141" s="254"/>
      <c r="QJ141" s="255"/>
      <c r="QK141" s="250"/>
      <c r="QL141" s="254"/>
      <c r="QM141" s="254"/>
      <c r="QN141" s="254"/>
      <c r="QO141" s="254"/>
      <c r="QP141" s="254"/>
      <c r="QQ141" s="255"/>
      <c r="QR141" s="250"/>
      <c r="QS141" s="251"/>
      <c r="QT141" s="251"/>
      <c r="QU141" s="251"/>
      <c r="QV141" s="251"/>
      <c r="QW141" s="251"/>
      <c r="QX141" s="252"/>
      <c r="QY141" s="250"/>
      <c r="QZ141" s="251"/>
      <c r="RA141" s="251"/>
      <c r="RB141" s="251"/>
      <c r="RC141" s="251"/>
      <c r="RD141" s="251"/>
      <c r="RE141" s="252"/>
      <c r="SG141" s="747"/>
    </row>
    <row r="142" spans="2:501" ht="6.6" customHeight="1" x14ac:dyDescent="0.15">
      <c r="B142" s="1117"/>
      <c r="C142" s="1118"/>
      <c r="D142" s="1119"/>
      <c r="E142" s="40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c r="AE142" s="327"/>
      <c r="AF142" s="406"/>
      <c r="AG142" s="1113"/>
      <c r="AH142" s="1114"/>
      <c r="AI142" s="1114"/>
      <c r="AJ142" s="1114"/>
      <c r="AK142" s="1114"/>
      <c r="AL142" s="1114"/>
      <c r="AM142" s="1114"/>
      <c r="AN142" s="1114"/>
      <c r="AO142" s="1114"/>
      <c r="AP142" s="1114"/>
      <c r="AQ142" s="1114"/>
      <c r="AR142" s="1114"/>
      <c r="AS142" s="1114"/>
      <c r="AT142" s="1114"/>
      <c r="AU142" s="1114"/>
      <c r="AV142" s="1114"/>
      <c r="AW142" s="1114"/>
      <c r="AX142" s="384"/>
      <c r="AY142" s="384"/>
      <c r="AZ142" s="384"/>
      <c r="BA142" s="384"/>
      <c r="BB142" s="385"/>
      <c r="BC142" s="378"/>
      <c r="BD142" s="379"/>
      <c r="BE142" s="379"/>
      <c r="BF142" s="379"/>
      <c r="BG142" s="379"/>
      <c r="BH142" s="379"/>
      <c r="BI142" s="379"/>
      <c r="BJ142" s="379"/>
      <c r="BK142" s="379"/>
      <c r="BL142" s="379"/>
      <c r="BM142" s="379"/>
      <c r="BN142" s="379"/>
      <c r="BO142" s="379"/>
      <c r="BP142" s="379"/>
      <c r="BQ142" s="379"/>
      <c r="BR142" s="379"/>
      <c r="BS142" s="379"/>
      <c r="BT142" s="384"/>
      <c r="BU142" s="384"/>
      <c r="BV142" s="384"/>
      <c r="BW142" s="384"/>
      <c r="BX142" s="385"/>
      <c r="BY142" s="370"/>
      <c r="BZ142" s="371"/>
      <c r="CA142" s="371"/>
      <c r="CB142" s="371"/>
      <c r="CC142" s="371"/>
      <c r="CD142" s="371"/>
      <c r="CE142" s="371"/>
      <c r="CF142" s="371"/>
      <c r="CG142" s="371"/>
      <c r="CH142" s="371"/>
      <c r="CI142" s="371"/>
      <c r="CJ142" s="371"/>
      <c r="CK142" s="371"/>
      <c r="CL142" s="371"/>
      <c r="CM142" s="371"/>
      <c r="CN142" s="371"/>
      <c r="CO142" s="371"/>
      <c r="CP142" s="371"/>
      <c r="CQ142" s="371"/>
      <c r="CR142" s="371"/>
      <c r="CS142" s="371"/>
      <c r="CT142" s="372"/>
      <c r="CU142" s="259" t="s">
        <v>39</v>
      </c>
      <c r="CV142" s="260"/>
      <c r="CW142" s="260"/>
      <c r="CX142" s="260"/>
      <c r="CY142" s="260"/>
      <c r="CZ142" s="260"/>
      <c r="DA142" s="261"/>
      <c r="DB142" s="261"/>
      <c r="DC142" s="261"/>
      <c r="DD142" s="261"/>
      <c r="DE142" s="261"/>
      <c r="DF142" s="261"/>
      <c r="DG142" s="261"/>
      <c r="DH142" s="261"/>
      <c r="DI142" s="261"/>
      <c r="DJ142" s="261"/>
      <c r="DK142" s="261"/>
      <c r="DL142" s="263" t="s">
        <v>124</v>
      </c>
      <c r="DM142" s="263"/>
      <c r="DN142" s="263"/>
      <c r="DO142" s="263"/>
      <c r="DP142" s="264"/>
      <c r="DQ142" s="265"/>
      <c r="DR142" s="266"/>
      <c r="DS142" s="266"/>
      <c r="DT142" s="266"/>
      <c r="DU142" s="266"/>
      <c r="DV142" s="266"/>
      <c r="DW142" s="266"/>
      <c r="DX142" s="266"/>
      <c r="DY142" s="266"/>
      <c r="DZ142" s="266"/>
      <c r="EA142" s="266"/>
      <c r="EB142" s="266"/>
      <c r="EC142" s="266"/>
      <c r="ED142" s="266"/>
      <c r="EE142" s="267"/>
      <c r="EF142" s="253"/>
      <c r="EG142" s="254"/>
      <c r="EH142" s="254"/>
      <c r="EI142" s="254"/>
      <c r="EJ142" s="254"/>
      <c r="EK142" s="254"/>
      <c r="EL142" s="255"/>
      <c r="EM142" s="253"/>
      <c r="EN142" s="254"/>
      <c r="EO142" s="254"/>
      <c r="EP142" s="254"/>
      <c r="EQ142" s="254"/>
      <c r="ER142" s="254"/>
      <c r="ES142" s="255"/>
      <c r="ET142" s="253"/>
      <c r="EU142" s="254"/>
      <c r="EV142" s="254"/>
      <c r="EW142" s="254"/>
      <c r="EX142" s="254"/>
      <c r="EY142" s="254"/>
      <c r="EZ142" s="255"/>
      <c r="FA142" s="253"/>
      <c r="FB142" s="254"/>
      <c r="FC142" s="254"/>
      <c r="FD142" s="254"/>
      <c r="FE142" s="254"/>
      <c r="FF142" s="254"/>
      <c r="FG142" s="255"/>
      <c r="FH142" s="253"/>
      <c r="FI142" s="254"/>
      <c r="FJ142" s="254"/>
      <c r="FK142" s="254"/>
      <c r="FL142" s="254"/>
      <c r="FM142" s="254"/>
      <c r="FN142" s="255"/>
      <c r="FO142" s="747"/>
      <c r="FP142" s="214"/>
      <c r="FQ142" s="215"/>
      <c r="FR142" s="215"/>
      <c r="FS142" s="215"/>
      <c r="FT142" s="215"/>
      <c r="FU142" s="215"/>
      <c r="FV142" s="215"/>
      <c r="FW142" s="215"/>
      <c r="FX142" s="215"/>
      <c r="FY142" s="216"/>
      <c r="FZ142" s="259" t="s">
        <v>81</v>
      </c>
      <c r="GA142" s="260"/>
      <c r="GB142" s="260"/>
      <c r="GC142" s="260"/>
      <c r="GD142" s="260"/>
      <c r="GE142" s="260"/>
      <c r="GF142" s="261"/>
      <c r="GG142" s="261"/>
      <c r="GH142" s="261"/>
      <c r="GI142" s="261"/>
      <c r="GJ142" s="261"/>
      <c r="GK142" s="261"/>
      <c r="GL142" s="261"/>
      <c r="GM142" s="261"/>
      <c r="GN142" s="261"/>
      <c r="GO142" s="261"/>
      <c r="GP142" s="261"/>
      <c r="GQ142" s="263" t="s">
        <v>124</v>
      </c>
      <c r="GR142" s="263"/>
      <c r="GS142" s="263"/>
      <c r="GT142" s="263"/>
      <c r="GU142" s="264"/>
      <c r="GV142" s="265"/>
      <c r="GW142" s="266"/>
      <c r="GX142" s="266"/>
      <c r="GY142" s="266"/>
      <c r="GZ142" s="266"/>
      <c r="HA142" s="266"/>
      <c r="HB142" s="266"/>
      <c r="HC142" s="266"/>
      <c r="HD142" s="266"/>
      <c r="HE142" s="266"/>
      <c r="HF142" s="266"/>
      <c r="HG142" s="266"/>
      <c r="HH142" s="266"/>
      <c r="HI142" s="266"/>
      <c r="HJ142" s="267"/>
      <c r="HK142" s="253"/>
      <c r="HL142" s="254"/>
      <c r="HM142" s="254"/>
      <c r="HN142" s="254"/>
      <c r="HO142" s="254"/>
      <c r="HP142" s="254"/>
      <c r="HQ142" s="255"/>
      <c r="HR142" s="253"/>
      <c r="HS142" s="254"/>
      <c r="HT142" s="254"/>
      <c r="HU142" s="254"/>
      <c r="HV142" s="254"/>
      <c r="HW142" s="254"/>
      <c r="HX142" s="255"/>
      <c r="HY142" s="253"/>
      <c r="HZ142" s="254"/>
      <c r="IA142" s="254"/>
      <c r="IB142" s="254"/>
      <c r="IC142" s="254"/>
      <c r="ID142" s="254"/>
      <c r="IE142" s="255"/>
      <c r="IF142" s="253"/>
      <c r="IG142" s="254"/>
      <c r="IH142" s="254"/>
      <c r="II142" s="254"/>
      <c r="IJ142" s="254"/>
      <c r="IK142" s="254"/>
      <c r="IL142" s="255"/>
      <c r="IM142" s="253"/>
      <c r="IN142" s="254"/>
      <c r="IO142" s="254"/>
      <c r="IP142" s="254"/>
      <c r="IQ142" s="254"/>
      <c r="IR142" s="254"/>
      <c r="IS142" s="255"/>
      <c r="JU142" s="747"/>
      <c r="JV142" s="214"/>
      <c r="JW142" s="215"/>
      <c r="JX142" s="215"/>
      <c r="JY142" s="215"/>
      <c r="JZ142" s="215"/>
      <c r="KA142" s="215"/>
      <c r="KB142" s="215"/>
      <c r="KC142" s="215"/>
      <c r="KD142" s="215"/>
      <c r="KE142" s="216"/>
      <c r="KF142" s="259" t="s">
        <v>128</v>
      </c>
      <c r="KG142" s="260"/>
      <c r="KH142" s="260"/>
      <c r="KI142" s="260"/>
      <c r="KJ142" s="260"/>
      <c r="KK142" s="260"/>
      <c r="KL142" s="261"/>
      <c r="KM142" s="261"/>
      <c r="KN142" s="261"/>
      <c r="KO142" s="261"/>
      <c r="KP142" s="261"/>
      <c r="KQ142" s="261"/>
      <c r="KR142" s="261"/>
      <c r="KS142" s="261"/>
      <c r="KT142" s="261"/>
      <c r="KU142" s="261"/>
      <c r="KV142" s="261"/>
      <c r="KW142" s="263" t="s">
        <v>124</v>
      </c>
      <c r="KX142" s="263"/>
      <c r="KY142" s="263"/>
      <c r="KZ142" s="263"/>
      <c r="LA142" s="264"/>
      <c r="LB142" s="265"/>
      <c r="LC142" s="266"/>
      <c r="LD142" s="266"/>
      <c r="LE142" s="266"/>
      <c r="LF142" s="266"/>
      <c r="LG142" s="266"/>
      <c r="LH142" s="266"/>
      <c r="LI142" s="266"/>
      <c r="LJ142" s="266"/>
      <c r="LK142" s="266"/>
      <c r="LL142" s="266"/>
      <c r="LM142" s="266"/>
      <c r="LN142" s="266"/>
      <c r="LO142" s="266"/>
      <c r="LP142" s="267"/>
      <c r="LQ142" s="253"/>
      <c r="LR142" s="254"/>
      <c r="LS142" s="254"/>
      <c r="LT142" s="254"/>
      <c r="LU142" s="254"/>
      <c r="LV142" s="254"/>
      <c r="LW142" s="255"/>
      <c r="LX142" s="253"/>
      <c r="LY142" s="254"/>
      <c r="LZ142" s="254"/>
      <c r="MA142" s="254"/>
      <c r="MB142" s="254"/>
      <c r="MC142" s="254"/>
      <c r="MD142" s="255"/>
      <c r="ME142" s="253"/>
      <c r="MF142" s="254"/>
      <c r="MG142" s="254"/>
      <c r="MH142" s="254"/>
      <c r="MI142" s="254"/>
      <c r="MJ142" s="254"/>
      <c r="MK142" s="255"/>
      <c r="ML142" s="253"/>
      <c r="MM142" s="254"/>
      <c r="MN142" s="254"/>
      <c r="MO142" s="254"/>
      <c r="MP142" s="254"/>
      <c r="MQ142" s="254"/>
      <c r="MR142" s="255"/>
      <c r="MS142" s="253"/>
      <c r="MT142" s="254"/>
      <c r="MU142" s="254"/>
      <c r="MV142" s="254"/>
      <c r="MW142" s="254"/>
      <c r="MX142" s="254"/>
      <c r="MY142" s="255"/>
      <c r="OA142" s="747"/>
      <c r="OB142" s="214"/>
      <c r="OC142" s="215"/>
      <c r="OD142" s="215"/>
      <c r="OE142" s="215"/>
      <c r="OF142" s="215"/>
      <c r="OG142" s="215"/>
      <c r="OH142" s="215"/>
      <c r="OI142" s="215"/>
      <c r="OJ142" s="215"/>
      <c r="OK142" s="216"/>
      <c r="OL142" s="259" t="s">
        <v>133</v>
      </c>
      <c r="OM142" s="260"/>
      <c r="ON142" s="260"/>
      <c r="OO142" s="260"/>
      <c r="OP142" s="260"/>
      <c r="OQ142" s="260"/>
      <c r="OR142" s="261"/>
      <c r="OS142" s="261"/>
      <c r="OT142" s="261"/>
      <c r="OU142" s="261"/>
      <c r="OV142" s="261"/>
      <c r="OW142" s="261"/>
      <c r="OX142" s="261"/>
      <c r="OY142" s="261"/>
      <c r="OZ142" s="261"/>
      <c r="PA142" s="261"/>
      <c r="PB142" s="261"/>
      <c r="PC142" s="263" t="s">
        <v>124</v>
      </c>
      <c r="PD142" s="263"/>
      <c r="PE142" s="263"/>
      <c r="PF142" s="263"/>
      <c r="PG142" s="264"/>
      <c r="PH142" s="265"/>
      <c r="PI142" s="266"/>
      <c r="PJ142" s="266"/>
      <c r="PK142" s="266"/>
      <c r="PL142" s="266"/>
      <c r="PM142" s="266"/>
      <c r="PN142" s="266"/>
      <c r="PO142" s="266"/>
      <c r="PP142" s="266"/>
      <c r="PQ142" s="266"/>
      <c r="PR142" s="266"/>
      <c r="PS142" s="266"/>
      <c r="PT142" s="266"/>
      <c r="PU142" s="266"/>
      <c r="PV142" s="267"/>
      <c r="PW142" s="253"/>
      <c r="PX142" s="254"/>
      <c r="PY142" s="254"/>
      <c r="PZ142" s="254"/>
      <c r="QA142" s="254"/>
      <c r="QB142" s="254"/>
      <c r="QC142" s="255"/>
      <c r="QD142" s="253"/>
      <c r="QE142" s="254"/>
      <c r="QF142" s="254"/>
      <c r="QG142" s="254"/>
      <c r="QH142" s="254"/>
      <c r="QI142" s="254"/>
      <c r="QJ142" s="255"/>
      <c r="QK142" s="253"/>
      <c r="QL142" s="254"/>
      <c r="QM142" s="254"/>
      <c r="QN142" s="254"/>
      <c r="QO142" s="254"/>
      <c r="QP142" s="254"/>
      <c r="QQ142" s="255"/>
      <c r="QR142" s="253"/>
      <c r="QS142" s="254"/>
      <c r="QT142" s="254"/>
      <c r="QU142" s="254"/>
      <c r="QV142" s="254"/>
      <c r="QW142" s="254"/>
      <c r="QX142" s="255"/>
      <c r="QY142" s="253"/>
      <c r="QZ142" s="254"/>
      <c r="RA142" s="254"/>
      <c r="RB142" s="254"/>
      <c r="RC142" s="254"/>
      <c r="RD142" s="254"/>
      <c r="RE142" s="255"/>
      <c r="SG142" s="747"/>
    </row>
    <row r="143" spans="2:501" ht="6.6" customHeight="1" x14ac:dyDescent="0.15">
      <c r="B143" s="1117"/>
      <c r="C143" s="1118"/>
      <c r="D143" s="1119"/>
      <c r="E143" s="329"/>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c r="AE143" s="330"/>
      <c r="AF143" s="408"/>
      <c r="AG143" s="1115"/>
      <c r="AH143" s="1116"/>
      <c r="AI143" s="1116"/>
      <c r="AJ143" s="1116"/>
      <c r="AK143" s="1116"/>
      <c r="AL143" s="1116"/>
      <c r="AM143" s="1116"/>
      <c r="AN143" s="1116"/>
      <c r="AO143" s="1116"/>
      <c r="AP143" s="1116"/>
      <c r="AQ143" s="1116"/>
      <c r="AR143" s="1116"/>
      <c r="AS143" s="1116"/>
      <c r="AT143" s="1116"/>
      <c r="AU143" s="1116"/>
      <c r="AV143" s="1116"/>
      <c r="AW143" s="1116"/>
      <c r="AX143" s="386"/>
      <c r="AY143" s="386"/>
      <c r="AZ143" s="386"/>
      <c r="BA143" s="386"/>
      <c r="BB143" s="387"/>
      <c r="BC143" s="380"/>
      <c r="BD143" s="381"/>
      <c r="BE143" s="381"/>
      <c r="BF143" s="381"/>
      <c r="BG143" s="381"/>
      <c r="BH143" s="381"/>
      <c r="BI143" s="381"/>
      <c r="BJ143" s="381"/>
      <c r="BK143" s="381"/>
      <c r="BL143" s="381"/>
      <c r="BM143" s="381"/>
      <c r="BN143" s="381"/>
      <c r="BO143" s="381"/>
      <c r="BP143" s="381"/>
      <c r="BQ143" s="381"/>
      <c r="BR143" s="381"/>
      <c r="BS143" s="381"/>
      <c r="BT143" s="386"/>
      <c r="BU143" s="386"/>
      <c r="BV143" s="386"/>
      <c r="BW143" s="386"/>
      <c r="BX143" s="387"/>
      <c r="BY143" s="373"/>
      <c r="BZ143" s="374"/>
      <c r="CA143" s="374"/>
      <c r="CB143" s="374"/>
      <c r="CC143" s="374"/>
      <c r="CD143" s="374"/>
      <c r="CE143" s="374"/>
      <c r="CF143" s="374"/>
      <c r="CG143" s="374"/>
      <c r="CH143" s="374"/>
      <c r="CI143" s="374"/>
      <c r="CJ143" s="374"/>
      <c r="CK143" s="374"/>
      <c r="CL143" s="374"/>
      <c r="CM143" s="374"/>
      <c r="CN143" s="374"/>
      <c r="CO143" s="374"/>
      <c r="CP143" s="374"/>
      <c r="CQ143" s="374"/>
      <c r="CR143" s="374"/>
      <c r="CS143" s="374"/>
      <c r="CT143" s="375"/>
      <c r="CU143" s="271"/>
      <c r="CV143" s="272"/>
      <c r="CW143" s="272"/>
      <c r="CX143" s="272"/>
      <c r="CY143" s="272"/>
      <c r="CZ143" s="272"/>
      <c r="DA143" s="273"/>
      <c r="DB143" s="273"/>
      <c r="DC143" s="273"/>
      <c r="DD143" s="273"/>
      <c r="DE143" s="273"/>
      <c r="DF143" s="273"/>
      <c r="DG143" s="273"/>
      <c r="DH143" s="273"/>
      <c r="DI143" s="273"/>
      <c r="DJ143" s="273"/>
      <c r="DK143" s="273"/>
      <c r="DL143" s="274"/>
      <c r="DM143" s="274"/>
      <c r="DN143" s="274"/>
      <c r="DO143" s="274"/>
      <c r="DP143" s="275"/>
      <c r="DQ143" s="276"/>
      <c r="DR143" s="277"/>
      <c r="DS143" s="277"/>
      <c r="DT143" s="277"/>
      <c r="DU143" s="277"/>
      <c r="DV143" s="277"/>
      <c r="DW143" s="277"/>
      <c r="DX143" s="277"/>
      <c r="DY143" s="277"/>
      <c r="DZ143" s="277"/>
      <c r="EA143" s="277"/>
      <c r="EB143" s="277"/>
      <c r="EC143" s="277"/>
      <c r="ED143" s="277"/>
      <c r="EE143" s="278"/>
      <c r="EF143" s="256"/>
      <c r="EG143" s="257"/>
      <c r="EH143" s="257"/>
      <c r="EI143" s="257"/>
      <c r="EJ143" s="257"/>
      <c r="EK143" s="257"/>
      <c r="EL143" s="258"/>
      <c r="EM143" s="256"/>
      <c r="EN143" s="257"/>
      <c r="EO143" s="257"/>
      <c r="EP143" s="257"/>
      <c r="EQ143" s="257"/>
      <c r="ER143" s="257"/>
      <c r="ES143" s="258"/>
      <c r="ET143" s="256"/>
      <c r="EU143" s="257"/>
      <c r="EV143" s="257"/>
      <c r="EW143" s="257"/>
      <c r="EX143" s="257"/>
      <c r="EY143" s="257"/>
      <c r="EZ143" s="258"/>
      <c r="FA143" s="256"/>
      <c r="FB143" s="257"/>
      <c r="FC143" s="257"/>
      <c r="FD143" s="257"/>
      <c r="FE143" s="257"/>
      <c r="FF143" s="257"/>
      <c r="FG143" s="258"/>
      <c r="FH143" s="256"/>
      <c r="FI143" s="257"/>
      <c r="FJ143" s="257"/>
      <c r="FK143" s="257"/>
      <c r="FL143" s="257"/>
      <c r="FM143" s="257"/>
      <c r="FN143" s="258"/>
      <c r="FO143" s="747"/>
      <c r="FP143" s="217"/>
      <c r="FQ143" s="218"/>
      <c r="FR143" s="218"/>
      <c r="FS143" s="218"/>
      <c r="FT143" s="218"/>
      <c r="FU143" s="218"/>
      <c r="FV143" s="218"/>
      <c r="FW143" s="218"/>
      <c r="FX143" s="218"/>
      <c r="FY143" s="219"/>
      <c r="FZ143" s="271"/>
      <c r="GA143" s="272"/>
      <c r="GB143" s="272"/>
      <c r="GC143" s="272"/>
      <c r="GD143" s="272"/>
      <c r="GE143" s="272"/>
      <c r="GF143" s="273"/>
      <c r="GG143" s="273"/>
      <c r="GH143" s="273"/>
      <c r="GI143" s="273"/>
      <c r="GJ143" s="273"/>
      <c r="GK143" s="273"/>
      <c r="GL143" s="273"/>
      <c r="GM143" s="273"/>
      <c r="GN143" s="273"/>
      <c r="GO143" s="273"/>
      <c r="GP143" s="273"/>
      <c r="GQ143" s="274"/>
      <c r="GR143" s="274"/>
      <c r="GS143" s="274"/>
      <c r="GT143" s="274"/>
      <c r="GU143" s="275"/>
      <c r="GV143" s="276"/>
      <c r="GW143" s="277"/>
      <c r="GX143" s="277"/>
      <c r="GY143" s="277"/>
      <c r="GZ143" s="277"/>
      <c r="HA143" s="277"/>
      <c r="HB143" s="277"/>
      <c r="HC143" s="277"/>
      <c r="HD143" s="277"/>
      <c r="HE143" s="277"/>
      <c r="HF143" s="277"/>
      <c r="HG143" s="277"/>
      <c r="HH143" s="277"/>
      <c r="HI143" s="277"/>
      <c r="HJ143" s="278"/>
      <c r="HK143" s="256"/>
      <c r="HL143" s="257"/>
      <c r="HM143" s="257"/>
      <c r="HN143" s="257"/>
      <c r="HO143" s="257"/>
      <c r="HP143" s="257"/>
      <c r="HQ143" s="258"/>
      <c r="HR143" s="256"/>
      <c r="HS143" s="257"/>
      <c r="HT143" s="257"/>
      <c r="HU143" s="257"/>
      <c r="HV143" s="257"/>
      <c r="HW143" s="257"/>
      <c r="HX143" s="258"/>
      <c r="HY143" s="256"/>
      <c r="HZ143" s="257"/>
      <c r="IA143" s="257"/>
      <c r="IB143" s="257"/>
      <c r="IC143" s="257"/>
      <c r="ID143" s="257"/>
      <c r="IE143" s="258"/>
      <c r="IF143" s="256"/>
      <c r="IG143" s="257"/>
      <c r="IH143" s="257"/>
      <c r="II143" s="257"/>
      <c r="IJ143" s="257"/>
      <c r="IK143" s="257"/>
      <c r="IL143" s="258"/>
      <c r="IM143" s="256"/>
      <c r="IN143" s="257"/>
      <c r="IO143" s="257"/>
      <c r="IP143" s="257"/>
      <c r="IQ143" s="257"/>
      <c r="IR143" s="257"/>
      <c r="IS143" s="258"/>
      <c r="JU143" s="747"/>
      <c r="JV143" s="217"/>
      <c r="JW143" s="218"/>
      <c r="JX143" s="218"/>
      <c r="JY143" s="218"/>
      <c r="JZ143" s="218"/>
      <c r="KA143" s="218"/>
      <c r="KB143" s="218"/>
      <c r="KC143" s="218"/>
      <c r="KD143" s="218"/>
      <c r="KE143" s="219"/>
      <c r="KF143" s="271"/>
      <c r="KG143" s="272"/>
      <c r="KH143" s="272"/>
      <c r="KI143" s="272"/>
      <c r="KJ143" s="272"/>
      <c r="KK143" s="272"/>
      <c r="KL143" s="273"/>
      <c r="KM143" s="273"/>
      <c r="KN143" s="273"/>
      <c r="KO143" s="273"/>
      <c r="KP143" s="273"/>
      <c r="KQ143" s="273"/>
      <c r="KR143" s="273"/>
      <c r="KS143" s="273"/>
      <c r="KT143" s="273"/>
      <c r="KU143" s="273"/>
      <c r="KV143" s="273"/>
      <c r="KW143" s="274"/>
      <c r="KX143" s="274"/>
      <c r="KY143" s="274"/>
      <c r="KZ143" s="274"/>
      <c r="LA143" s="275"/>
      <c r="LB143" s="276"/>
      <c r="LC143" s="277"/>
      <c r="LD143" s="277"/>
      <c r="LE143" s="277"/>
      <c r="LF143" s="277"/>
      <c r="LG143" s="277"/>
      <c r="LH143" s="277"/>
      <c r="LI143" s="277"/>
      <c r="LJ143" s="277"/>
      <c r="LK143" s="277"/>
      <c r="LL143" s="277"/>
      <c r="LM143" s="277"/>
      <c r="LN143" s="277"/>
      <c r="LO143" s="277"/>
      <c r="LP143" s="278"/>
      <c r="LQ143" s="256"/>
      <c r="LR143" s="257"/>
      <c r="LS143" s="257"/>
      <c r="LT143" s="257"/>
      <c r="LU143" s="257"/>
      <c r="LV143" s="257"/>
      <c r="LW143" s="258"/>
      <c r="LX143" s="256"/>
      <c r="LY143" s="257"/>
      <c r="LZ143" s="257"/>
      <c r="MA143" s="257"/>
      <c r="MB143" s="257"/>
      <c r="MC143" s="257"/>
      <c r="MD143" s="258"/>
      <c r="ME143" s="256"/>
      <c r="MF143" s="257"/>
      <c r="MG143" s="257"/>
      <c r="MH143" s="257"/>
      <c r="MI143" s="257"/>
      <c r="MJ143" s="257"/>
      <c r="MK143" s="258"/>
      <c r="ML143" s="256"/>
      <c r="MM143" s="257"/>
      <c r="MN143" s="257"/>
      <c r="MO143" s="257"/>
      <c r="MP143" s="257"/>
      <c r="MQ143" s="257"/>
      <c r="MR143" s="258"/>
      <c r="MS143" s="256"/>
      <c r="MT143" s="257"/>
      <c r="MU143" s="257"/>
      <c r="MV143" s="257"/>
      <c r="MW143" s="257"/>
      <c r="MX143" s="257"/>
      <c r="MY143" s="258"/>
      <c r="OA143" s="747"/>
      <c r="OB143" s="217"/>
      <c r="OC143" s="218"/>
      <c r="OD143" s="218"/>
      <c r="OE143" s="218"/>
      <c r="OF143" s="218"/>
      <c r="OG143" s="218"/>
      <c r="OH143" s="218"/>
      <c r="OI143" s="218"/>
      <c r="OJ143" s="218"/>
      <c r="OK143" s="219"/>
      <c r="OL143" s="271"/>
      <c r="OM143" s="272"/>
      <c r="ON143" s="272"/>
      <c r="OO143" s="272"/>
      <c r="OP143" s="272"/>
      <c r="OQ143" s="272"/>
      <c r="OR143" s="273"/>
      <c r="OS143" s="273"/>
      <c r="OT143" s="273"/>
      <c r="OU143" s="273"/>
      <c r="OV143" s="273"/>
      <c r="OW143" s="273"/>
      <c r="OX143" s="273"/>
      <c r="OY143" s="273"/>
      <c r="OZ143" s="273"/>
      <c r="PA143" s="273"/>
      <c r="PB143" s="273"/>
      <c r="PC143" s="274"/>
      <c r="PD143" s="274"/>
      <c r="PE143" s="274"/>
      <c r="PF143" s="274"/>
      <c r="PG143" s="275"/>
      <c r="PH143" s="276"/>
      <c r="PI143" s="277"/>
      <c r="PJ143" s="277"/>
      <c r="PK143" s="277"/>
      <c r="PL143" s="277"/>
      <c r="PM143" s="277"/>
      <c r="PN143" s="277"/>
      <c r="PO143" s="277"/>
      <c r="PP143" s="277"/>
      <c r="PQ143" s="277"/>
      <c r="PR143" s="277"/>
      <c r="PS143" s="277"/>
      <c r="PT143" s="277"/>
      <c r="PU143" s="277"/>
      <c r="PV143" s="278"/>
      <c r="PW143" s="256"/>
      <c r="PX143" s="257"/>
      <c r="PY143" s="257"/>
      <c r="PZ143" s="257"/>
      <c r="QA143" s="257"/>
      <c r="QB143" s="257"/>
      <c r="QC143" s="258"/>
      <c r="QD143" s="256"/>
      <c r="QE143" s="257"/>
      <c r="QF143" s="257"/>
      <c r="QG143" s="257"/>
      <c r="QH143" s="257"/>
      <c r="QI143" s="257"/>
      <c r="QJ143" s="258"/>
      <c r="QK143" s="256"/>
      <c r="QL143" s="257"/>
      <c r="QM143" s="257"/>
      <c r="QN143" s="257"/>
      <c r="QO143" s="257"/>
      <c r="QP143" s="257"/>
      <c r="QQ143" s="258"/>
      <c r="QR143" s="256"/>
      <c r="QS143" s="257"/>
      <c r="QT143" s="257"/>
      <c r="QU143" s="257"/>
      <c r="QV143" s="257"/>
      <c r="QW143" s="257"/>
      <c r="QX143" s="258"/>
      <c r="QY143" s="256"/>
      <c r="QZ143" s="257"/>
      <c r="RA143" s="257"/>
      <c r="RB143" s="257"/>
      <c r="RC143" s="257"/>
      <c r="RD143" s="257"/>
      <c r="RE143" s="258"/>
      <c r="SG143" s="747"/>
    </row>
    <row r="144" spans="2:501" ht="6.6" customHeight="1" x14ac:dyDescent="0.15">
      <c r="B144" s="1117"/>
      <c r="C144" s="1118"/>
      <c r="D144" s="1119"/>
      <c r="E144" s="323" t="s">
        <v>110</v>
      </c>
      <c r="F144" s="592"/>
      <c r="G144" s="592"/>
      <c r="H144" s="592"/>
      <c r="I144" s="592"/>
      <c r="J144" s="592"/>
      <c r="K144" s="592"/>
      <c r="L144" s="592"/>
      <c r="M144" s="592"/>
      <c r="N144" s="592"/>
      <c r="O144" s="592"/>
      <c r="P144" s="592"/>
      <c r="Q144" s="592"/>
      <c r="R144" s="592"/>
      <c r="S144" s="592"/>
      <c r="T144" s="592"/>
      <c r="U144" s="592"/>
      <c r="V144" s="592"/>
      <c r="W144" s="592"/>
      <c r="X144" s="592"/>
      <c r="Y144" s="592"/>
      <c r="Z144" s="592"/>
      <c r="AA144" s="592"/>
      <c r="AB144" s="592"/>
      <c r="AC144" s="592"/>
      <c r="AD144" s="592"/>
      <c r="AE144" s="592"/>
      <c r="AF144" s="702"/>
      <c r="AG144" s="1113">
        <f>BC144</f>
        <v>0</v>
      </c>
      <c r="AH144" s="1114"/>
      <c r="AI144" s="1114"/>
      <c r="AJ144" s="1114"/>
      <c r="AK144" s="1114"/>
      <c r="AL144" s="1114"/>
      <c r="AM144" s="1114"/>
      <c r="AN144" s="1114"/>
      <c r="AO144" s="1114"/>
      <c r="AP144" s="1114"/>
      <c r="AQ144" s="1114"/>
      <c r="AR144" s="1114"/>
      <c r="AS144" s="1114"/>
      <c r="AT144" s="1114"/>
      <c r="AU144" s="1114"/>
      <c r="AV144" s="1114"/>
      <c r="AW144" s="1114"/>
      <c r="AX144" s="382" t="s">
        <v>43</v>
      </c>
      <c r="AY144" s="382"/>
      <c r="AZ144" s="382"/>
      <c r="BA144" s="382"/>
      <c r="BB144" s="383"/>
      <c r="BC144" s="376"/>
      <c r="BD144" s="377"/>
      <c r="BE144" s="377"/>
      <c r="BF144" s="377"/>
      <c r="BG144" s="377"/>
      <c r="BH144" s="377"/>
      <c r="BI144" s="377"/>
      <c r="BJ144" s="377"/>
      <c r="BK144" s="377"/>
      <c r="BL144" s="377"/>
      <c r="BM144" s="377"/>
      <c r="BN144" s="377"/>
      <c r="BO144" s="377"/>
      <c r="BP144" s="377"/>
      <c r="BQ144" s="377"/>
      <c r="BR144" s="377"/>
      <c r="BS144" s="377"/>
      <c r="BT144" s="382" t="s">
        <v>43</v>
      </c>
      <c r="BU144" s="382"/>
      <c r="BV144" s="382"/>
      <c r="BW144" s="382"/>
      <c r="BX144" s="383"/>
      <c r="BY144" s="367" t="s">
        <v>0</v>
      </c>
      <c r="BZ144" s="368"/>
      <c r="CA144" s="368"/>
      <c r="CB144" s="368"/>
      <c r="CC144" s="368"/>
      <c r="CD144" s="368"/>
      <c r="CE144" s="368"/>
      <c r="CF144" s="368"/>
      <c r="CG144" s="368"/>
      <c r="CH144" s="368"/>
      <c r="CI144" s="368"/>
      <c r="CJ144" s="368"/>
      <c r="CK144" s="368"/>
      <c r="CL144" s="368"/>
      <c r="CM144" s="368"/>
      <c r="CN144" s="368"/>
      <c r="CO144" s="368"/>
      <c r="CP144" s="368"/>
      <c r="CQ144" s="368"/>
      <c r="CR144" s="368"/>
      <c r="CS144" s="368"/>
      <c r="CT144" s="369"/>
      <c r="CU144" s="220" t="s">
        <v>37</v>
      </c>
      <c r="CV144" s="221"/>
      <c r="CW144" s="221"/>
      <c r="CX144" s="221"/>
      <c r="CY144" s="221"/>
      <c r="CZ144" s="221"/>
      <c r="DA144" s="224"/>
      <c r="DB144" s="224"/>
      <c r="DC144" s="224"/>
      <c r="DD144" s="224"/>
      <c r="DE144" s="224"/>
      <c r="DF144" s="224"/>
      <c r="DG144" s="224"/>
      <c r="DH144" s="224"/>
      <c r="DI144" s="224"/>
      <c r="DJ144" s="224"/>
      <c r="DK144" s="224"/>
      <c r="DL144" s="226" t="s">
        <v>124</v>
      </c>
      <c r="DM144" s="226"/>
      <c r="DN144" s="226"/>
      <c r="DO144" s="226"/>
      <c r="DP144" s="227"/>
      <c r="DQ144" s="230"/>
      <c r="DR144" s="231"/>
      <c r="DS144" s="231"/>
      <c r="DT144" s="231"/>
      <c r="DU144" s="231"/>
      <c r="DV144" s="231"/>
      <c r="DW144" s="231"/>
      <c r="DX144" s="231"/>
      <c r="DY144" s="231"/>
      <c r="DZ144" s="231"/>
      <c r="EA144" s="231"/>
      <c r="EB144" s="231"/>
      <c r="EC144" s="231"/>
      <c r="ED144" s="231"/>
      <c r="EE144" s="232"/>
      <c r="EF144" s="247"/>
      <c r="EG144" s="248"/>
      <c r="EH144" s="248"/>
      <c r="EI144" s="248"/>
      <c r="EJ144" s="248"/>
      <c r="EK144" s="248"/>
      <c r="EL144" s="249"/>
      <c r="EM144" s="247"/>
      <c r="EN144" s="282"/>
      <c r="EO144" s="282"/>
      <c r="EP144" s="282"/>
      <c r="EQ144" s="282"/>
      <c r="ER144" s="282"/>
      <c r="ES144" s="283"/>
      <c r="ET144" s="247"/>
      <c r="EU144" s="282"/>
      <c r="EV144" s="282"/>
      <c r="EW144" s="282"/>
      <c r="EX144" s="282"/>
      <c r="EY144" s="282"/>
      <c r="EZ144" s="283"/>
      <c r="FA144" s="247"/>
      <c r="FB144" s="248"/>
      <c r="FC144" s="248"/>
      <c r="FD144" s="248"/>
      <c r="FE144" s="248"/>
      <c r="FF144" s="248"/>
      <c r="FG144" s="249"/>
      <c r="FH144" s="247"/>
      <c r="FI144" s="248"/>
      <c r="FJ144" s="248"/>
      <c r="FK144" s="248"/>
      <c r="FL144" s="248"/>
      <c r="FM144" s="248"/>
      <c r="FN144" s="249"/>
      <c r="FO144" s="747"/>
      <c r="FP144" s="290" t="s">
        <v>9315</v>
      </c>
      <c r="FQ144" s="291"/>
      <c r="FR144" s="291"/>
      <c r="FS144" s="291"/>
      <c r="FT144" s="291"/>
      <c r="FU144" s="291"/>
      <c r="FV144" s="291"/>
      <c r="FW144" s="291"/>
      <c r="FX144" s="291"/>
      <c r="FY144" s="292"/>
      <c r="FZ144" s="220" t="s">
        <v>79</v>
      </c>
      <c r="GA144" s="221"/>
      <c r="GB144" s="221"/>
      <c r="GC144" s="221"/>
      <c r="GD144" s="221"/>
      <c r="GE144" s="221"/>
      <c r="GF144" s="224"/>
      <c r="GG144" s="224"/>
      <c r="GH144" s="224"/>
      <c r="GI144" s="224"/>
      <c r="GJ144" s="224"/>
      <c r="GK144" s="224"/>
      <c r="GL144" s="224"/>
      <c r="GM144" s="224"/>
      <c r="GN144" s="224"/>
      <c r="GO144" s="224"/>
      <c r="GP144" s="224"/>
      <c r="GQ144" s="226" t="s">
        <v>124</v>
      </c>
      <c r="GR144" s="226"/>
      <c r="GS144" s="226"/>
      <c r="GT144" s="226"/>
      <c r="GU144" s="227"/>
      <c r="GV144" s="230"/>
      <c r="GW144" s="231"/>
      <c r="GX144" s="231"/>
      <c r="GY144" s="231"/>
      <c r="GZ144" s="231"/>
      <c r="HA144" s="231"/>
      <c r="HB144" s="231"/>
      <c r="HC144" s="231"/>
      <c r="HD144" s="231"/>
      <c r="HE144" s="231"/>
      <c r="HF144" s="231"/>
      <c r="HG144" s="231"/>
      <c r="HH144" s="231"/>
      <c r="HI144" s="231"/>
      <c r="HJ144" s="232"/>
      <c r="HK144" s="247"/>
      <c r="HL144" s="248"/>
      <c r="HM144" s="248"/>
      <c r="HN144" s="248"/>
      <c r="HO144" s="248"/>
      <c r="HP144" s="248"/>
      <c r="HQ144" s="249"/>
      <c r="HR144" s="247"/>
      <c r="HS144" s="282"/>
      <c r="HT144" s="282"/>
      <c r="HU144" s="282"/>
      <c r="HV144" s="282"/>
      <c r="HW144" s="282"/>
      <c r="HX144" s="283"/>
      <c r="HY144" s="247"/>
      <c r="HZ144" s="282"/>
      <c r="IA144" s="282"/>
      <c r="IB144" s="282"/>
      <c r="IC144" s="282"/>
      <c r="ID144" s="282"/>
      <c r="IE144" s="283"/>
      <c r="IF144" s="247"/>
      <c r="IG144" s="248"/>
      <c r="IH144" s="248"/>
      <c r="II144" s="248"/>
      <c r="IJ144" s="248"/>
      <c r="IK144" s="248"/>
      <c r="IL144" s="249"/>
      <c r="IM144" s="247"/>
      <c r="IN144" s="248"/>
      <c r="IO144" s="248"/>
      <c r="IP144" s="248"/>
      <c r="IQ144" s="248"/>
      <c r="IR144" s="248"/>
      <c r="IS144" s="249"/>
      <c r="JU144" s="747"/>
      <c r="JV144" s="290" t="s">
        <v>9315</v>
      </c>
      <c r="JW144" s="291"/>
      <c r="JX144" s="291"/>
      <c r="JY144" s="291"/>
      <c r="JZ144" s="291"/>
      <c r="KA144" s="291"/>
      <c r="KB144" s="291"/>
      <c r="KC144" s="291"/>
      <c r="KD144" s="291"/>
      <c r="KE144" s="292"/>
      <c r="KF144" s="220" t="s">
        <v>126</v>
      </c>
      <c r="KG144" s="221"/>
      <c r="KH144" s="221"/>
      <c r="KI144" s="221"/>
      <c r="KJ144" s="221"/>
      <c r="KK144" s="221"/>
      <c r="KL144" s="224"/>
      <c r="KM144" s="224"/>
      <c r="KN144" s="224"/>
      <c r="KO144" s="224"/>
      <c r="KP144" s="224"/>
      <c r="KQ144" s="224"/>
      <c r="KR144" s="224"/>
      <c r="KS144" s="224"/>
      <c r="KT144" s="224"/>
      <c r="KU144" s="224"/>
      <c r="KV144" s="224"/>
      <c r="KW144" s="226" t="s">
        <v>124</v>
      </c>
      <c r="KX144" s="226"/>
      <c r="KY144" s="226"/>
      <c r="KZ144" s="226"/>
      <c r="LA144" s="227"/>
      <c r="LB144" s="230"/>
      <c r="LC144" s="231"/>
      <c r="LD144" s="231"/>
      <c r="LE144" s="231"/>
      <c r="LF144" s="231"/>
      <c r="LG144" s="231"/>
      <c r="LH144" s="231"/>
      <c r="LI144" s="231"/>
      <c r="LJ144" s="231"/>
      <c r="LK144" s="231"/>
      <c r="LL144" s="231"/>
      <c r="LM144" s="231"/>
      <c r="LN144" s="231"/>
      <c r="LO144" s="231"/>
      <c r="LP144" s="232"/>
      <c r="LQ144" s="247"/>
      <c r="LR144" s="248"/>
      <c r="LS144" s="248"/>
      <c r="LT144" s="248"/>
      <c r="LU144" s="248"/>
      <c r="LV144" s="248"/>
      <c r="LW144" s="249"/>
      <c r="LX144" s="247"/>
      <c r="LY144" s="282"/>
      <c r="LZ144" s="282"/>
      <c r="MA144" s="282"/>
      <c r="MB144" s="282"/>
      <c r="MC144" s="282"/>
      <c r="MD144" s="283"/>
      <c r="ME144" s="247"/>
      <c r="MF144" s="282"/>
      <c r="MG144" s="282"/>
      <c r="MH144" s="282"/>
      <c r="MI144" s="282"/>
      <c r="MJ144" s="282"/>
      <c r="MK144" s="283"/>
      <c r="ML144" s="247"/>
      <c r="MM144" s="248"/>
      <c r="MN144" s="248"/>
      <c r="MO144" s="248"/>
      <c r="MP144" s="248"/>
      <c r="MQ144" s="248"/>
      <c r="MR144" s="249"/>
      <c r="MS144" s="247"/>
      <c r="MT144" s="248"/>
      <c r="MU144" s="248"/>
      <c r="MV144" s="248"/>
      <c r="MW144" s="248"/>
      <c r="MX144" s="248"/>
      <c r="MY144" s="249"/>
      <c r="OA144" s="747"/>
      <c r="OB144" s="290" t="s">
        <v>9315</v>
      </c>
      <c r="OC144" s="291"/>
      <c r="OD144" s="291"/>
      <c r="OE144" s="291"/>
      <c r="OF144" s="291"/>
      <c r="OG144" s="291"/>
      <c r="OH144" s="291"/>
      <c r="OI144" s="291"/>
      <c r="OJ144" s="291"/>
      <c r="OK144" s="292"/>
      <c r="OL144" s="220" t="s">
        <v>131</v>
      </c>
      <c r="OM144" s="221"/>
      <c r="ON144" s="221"/>
      <c r="OO144" s="221"/>
      <c r="OP144" s="221"/>
      <c r="OQ144" s="221"/>
      <c r="OR144" s="224"/>
      <c r="OS144" s="224"/>
      <c r="OT144" s="224"/>
      <c r="OU144" s="224"/>
      <c r="OV144" s="224"/>
      <c r="OW144" s="224"/>
      <c r="OX144" s="224"/>
      <c r="OY144" s="224"/>
      <c r="OZ144" s="224"/>
      <c r="PA144" s="224"/>
      <c r="PB144" s="224"/>
      <c r="PC144" s="226" t="s">
        <v>124</v>
      </c>
      <c r="PD144" s="226"/>
      <c r="PE144" s="226"/>
      <c r="PF144" s="226"/>
      <c r="PG144" s="227"/>
      <c r="PH144" s="230"/>
      <c r="PI144" s="231"/>
      <c r="PJ144" s="231"/>
      <c r="PK144" s="231"/>
      <c r="PL144" s="231"/>
      <c r="PM144" s="231"/>
      <c r="PN144" s="231"/>
      <c r="PO144" s="231"/>
      <c r="PP144" s="231"/>
      <c r="PQ144" s="231"/>
      <c r="PR144" s="231"/>
      <c r="PS144" s="231"/>
      <c r="PT144" s="231"/>
      <c r="PU144" s="231"/>
      <c r="PV144" s="232"/>
      <c r="PW144" s="247"/>
      <c r="PX144" s="248"/>
      <c r="PY144" s="248"/>
      <c r="PZ144" s="248"/>
      <c r="QA144" s="248"/>
      <c r="QB144" s="248"/>
      <c r="QC144" s="249"/>
      <c r="QD144" s="247"/>
      <c r="QE144" s="282"/>
      <c r="QF144" s="282"/>
      <c r="QG144" s="282"/>
      <c r="QH144" s="282"/>
      <c r="QI144" s="282"/>
      <c r="QJ144" s="283"/>
      <c r="QK144" s="247"/>
      <c r="QL144" s="282"/>
      <c r="QM144" s="282"/>
      <c r="QN144" s="282"/>
      <c r="QO144" s="282"/>
      <c r="QP144" s="282"/>
      <c r="QQ144" s="283"/>
      <c r="QR144" s="247"/>
      <c r="QS144" s="248"/>
      <c r="QT144" s="248"/>
      <c r="QU144" s="248"/>
      <c r="QV144" s="248"/>
      <c r="QW144" s="248"/>
      <c r="QX144" s="249"/>
      <c r="QY144" s="247"/>
      <c r="QZ144" s="248"/>
      <c r="RA144" s="248"/>
      <c r="RB144" s="248"/>
      <c r="RC144" s="248"/>
      <c r="RD144" s="248"/>
      <c r="RE144" s="249"/>
      <c r="SG144" s="747"/>
    </row>
    <row r="145" spans="2:501" ht="6.6" customHeight="1" x14ac:dyDescent="0.15">
      <c r="B145" s="1117"/>
      <c r="C145" s="1118"/>
      <c r="D145" s="1119"/>
      <c r="E145" s="326"/>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464"/>
      <c r="AF145" s="465"/>
      <c r="AG145" s="1113"/>
      <c r="AH145" s="1114"/>
      <c r="AI145" s="1114"/>
      <c r="AJ145" s="1114"/>
      <c r="AK145" s="1114"/>
      <c r="AL145" s="1114"/>
      <c r="AM145" s="1114"/>
      <c r="AN145" s="1114"/>
      <c r="AO145" s="1114"/>
      <c r="AP145" s="1114"/>
      <c r="AQ145" s="1114"/>
      <c r="AR145" s="1114"/>
      <c r="AS145" s="1114"/>
      <c r="AT145" s="1114"/>
      <c r="AU145" s="1114"/>
      <c r="AV145" s="1114"/>
      <c r="AW145" s="1114"/>
      <c r="AX145" s="384"/>
      <c r="AY145" s="384"/>
      <c r="AZ145" s="384"/>
      <c r="BA145" s="384"/>
      <c r="BB145" s="385"/>
      <c r="BC145" s="378"/>
      <c r="BD145" s="379"/>
      <c r="BE145" s="379"/>
      <c r="BF145" s="379"/>
      <c r="BG145" s="379"/>
      <c r="BH145" s="379"/>
      <c r="BI145" s="379"/>
      <c r="BJ145" s="379"/>
      <c r="BK145" s="379"/>
      <c r="BL145" s="379"/>
      <c r="BM145" s="379"/>
      <c r="BN145" s="379"/>
      <c r="BO145" s="379"/>
      <c r="BP145" s="379"/>
      <c r="BQ145" s="379"/>
      <c r="BR145" s="379"/>
      <c r="BS145" s="379"/>
      <c r="BT145" s="384"/>
      <c r="BU145" s="384"/>
      <c r="BV145" s="384"/>
      <c r="BW145" s="384"/>
      <c r="BX145" s="385"/>
      <c r="BY145" s="370"/>
      <c r="BZ145" s="371"/>
      <c r="CA145" s="371"/>
      <c r="CB145" s="371"/>
      <c r="CC145" s="371"/>
      <c r="CD145" s="371"/>
      <c r="CE145" s="371"/>
      <c r="CF145" s="371"/>
      <c r="CG145" s="371"/>
      <c r="CH145" s="371"/>
      <c r="CI145" s="371"/>
      <c r="CJ145" s="371"/>
      <c r="CK145" s="371"/>
      <c r="CL145" s="371"/>
      <c r="CM145" s="371"/>
      <c r="CN145" s="371"/>
      <c r="CO145" s="371"/>
      <c r="CP145" s="371"/>
      <c r="CQ145" s="371"/>
      <c r="CR145" s="371"/>
      <c r="CS145" s="371"/>
      <c r="CT145" s="372"/>
      <c r="CU145" s="222"/>
      <c r="CV145" s="223"/>
      <c r="CW145" s="223"/>
      <c r="CX145" s="223"/>
      <c r="CY145" s="223"/>
      <c r="CZ145" s="223"/>
      <c r="DA145" s="225"/>
      <c r="DB145" s="225"/>
      <c r="DC145" s="225"/>
      <c r="DD145" s="225"/>
      <c r="DE145" s="225"/>
      <c r="DF145" s="225"/>
      <c r="DG145" s="225"/>
      <c r="DH145" s="225"/>
      <c r="DI145" s="225"/>
      <c r="DJ145" s="225"/>
      <c r="DK145" s="225"/>
      <c r="DL145" s="228"/>
      <c r="DM145" s="228"/>
      <c r="DN145" s="228"/>
      <c r="DO145" s="228"/>
      <c r="DP145" s="229"/>
      <c r="DQ145" s="233"/>
      <c r="DR145" s="234"/>
      <c r="DS145" s="234"/>
      <c r="DT145" s="234"/>
      <c r="DU145" s="234"/>
      <c r="DV145" s="234"/>
      <c r="DW145" s="234"/>
      <c r="DX145" s="234"/>
      <c r="DY145" s="234"/>
      <c r="DZ145" s="234"/>
      <c r="EA145" s="234"/>
      <c r="EB145" s="234"/>
      <c r="EC145" s="234"/>
      <c r="ED145" s="234"/>
      <c r="EE145" s="235"/>
      <c r="EF145" s="250"/>
      <c r="EG145" s="251"/>
      <c r="EH145" s="251"/>
      <c r="EI145" s="251"/>
      <c r="EJ145" s="251"/>
      <c r="EK145" s="251"/>
      <c r="EL145" s="252"/>
      <c r="EM145" s="250"/>
      <c r="EN145" s="254"/>
      <c r="EO145" s="254"/>
      <c r="EP145" s="254"/>
      <c r="EQ145" s="254"/>
      <c r="ER145" s="254"/>
      <c r="ES145" s="255"/>
      <c r="ET145" s="250"/>
      <c r="EU145" s="254"/>
      <c r="EV145" s="254"/>
      <c r="EW145" s="254"/>
      <c r="EX145" s="254"/>
      <c r="EY145" s="254"/>
      <c r="EZ145" s="255"/>
      <c r="FA145" s="250"/>
      <c r="FB145" s="251"/>
      <c r="FC145" s="251"/>
      <c r="FD145" s="251"/>
      <c r="FE145" s="251"/>
      <c r="FF145" s="251"/>
      <c r="FG145" s="252"/>
      <c r="FH145" s="250"/>
      <c r="FI145" s="251"/>
      <c r="FJ145" s="251"/>
      <c r="FK145" s="251"/>
      <c r="FL145" s="251"/>
      <c r="FM145" s="251"/>
      <c r="FN145" s="252"/>
      <c r="FO145" s="747"/>
      <c r="FP145" s="293"/>
      <c r="FQ145" s="294"/>
      <c r="FR145" s="294"/>
      <c r="FS145" s="294"/>
      <c r="FT145" s="294"/>
      <c r="FU145" s="294"/>
      <c r="FV145" s="294"/>
      <c r="FW145" s="294"/>
      <c r="FX145" s="294"/>
      <c r="FY145" s="295"/>
      <c r="FZ145" s="222"/>
      <c r="GA145" s="223"/>
      <c r="GB145" s="223"/>
      <c r="GC145" s="223"/>
      <c r="GD145" s="223"/>
      <c r="GE145" s="223"/>
      <c r="GF145" s="225"/>
      <c r="GG145" s="225"/>
      <c r="GH145" s="225"/>
      <c r="GI145" s="225"/>
      <c r="GJ145" s="225"/>
      <c r="GK145" s="225"/>
      <c r="GL145" s="225"/>
      <c r="GM145" s="225"/>
      <c r="GN145" s="225"/>
      <c r="GO145" s="225"/>
      <c r="GP145" s="225"/>
      <c r="GQ145" s="228"/>
      <c r="GR145" s="228"/>
      <c r="GS145" s="228"/>
      <c r="GT145" s="228"/>
      <c r="GU145" s="229"/>
      <c r="GV145" s="233"/>
      <c r="GW145" s="234"/>
      <c r="GX145" s="234"/>
      <c r="GY145" s="234"/>
      <c r="GZ145" s="234"/>
      <c r="HA145" s="234"/>
      <c r="HB145" s="234"/>
      <c r="HC145" s="234"/>
      <c r="HD145" s="234"/>
      <c r="HE145" s="234"/>
      <c r="HF145" s="234"/>
      <c r="HG145" s="234"/>
      <c r="HH145" s="234"/>
      <c r="HI145" s="234"/>
      <c r="HJ145" s="235"/>
      <c r="HK145" s="250"/>
      <c r="HL145" s="251"/>
      <c r="HM145" s="251"/>
      <c r="HN145" s="251"/>
      <c r="HO145" s="251"/>
      <c r="HP145" s="251"/>
      <c r="HQ145" s="252"/>
      <c r="HR145" s="250"/>
      <c r="HS145" s="254"/>
      <c r="HT145" s="254"/>
      <c r="HU145" s="254"/>
      <c r="HV145" s="254"/>
      <c r="HW145" s="254"/>
      <c r="HX145" s="255"/>
      <c r="HY145" s="250"/>
      <c r="HZ145" s="254"/>
      <c r="IA145" s="254"/>
      <c r="IB145" s="254"/>
      <c r="IC145" s="254"/>
      <c r="ID145" s="254"/>
      <c r="IE145" s="255"/>
      <c r="IF145" s="250"/>
      <c r="IG145" s="251"/>
      <c r="IH145" s="251"/>
      <c r="II145" s="251"/>
      <c r="IJ145" s="251"/>
      <c r="IK145" s="251"/>
      <c r="IL145" s="252"/>
      <c r="IM145" s="250"/>
      <c r="IN145" s="251"/>
      <c r="IO145" s="251"/>
      <c r="IP145" s="251"/>
      <c r="IQ145" s="251"/>
      <c r="IR145" s="251"/>
      <c r="IS145" s="252"/>
      <c r="JU145" s="747"/>
      <c r="JV145" s="293"/>
      <c r="JW145" s="294"/>
      <c r="JX145" s="294"/>
      <c r="JY145" s="294"/>
      <c r="JZ145" s="294"/>
      <c r="KA145" s="294"/>
      <c r="KB145" s="294"/>
      <c r="KC145" s="294"/>
      <c r="KD145" s="294"/>
      <c r="KE145" s="295"/>
      <c r="KF145" s="222"/>
      <c r="KG145" s="223"/>
      <c r="KH145" s="223"/>
      <c r="KI145" s="223"/>
      <c r="KJ145" s="223"/>
      <c r="KK145" s="223"/>
      <c r="KL145" s="225"/>
      <c r="KM145" s="225"/>
      <c r="KN145" s="225"/>
      <c r="KO145" s="225"/>
      <c r="KP145" s="225"/>
      <c r="KQ145" s="225"/>
      <c r="KR145" s="225"/>
      <c r="KS145" s="225"/>
      <c r="KT145" s="225"/>
      <c r="KU145" s="225"/>
      <c r="KV145" s="225"/>
      <c r="KW145" s="228"/>
      <c r="KX145" s="228"/>
      <c r="KY145" s="228"/>
      <c r="KZ145" s="228"/>
      <c r="LA145" s="229"/>
      <c r="LB145" s="233"/>
      <c r="LC145" s="234"/>
      <c r="LD145" s="234"/>
      <c r="LE145" s="234"/>
      <c r="LF145" s="234"/>
      <c r="LG145" s="234"/>
      <c r="LH145" s="234"/>
      <c r="LI145" s="234"/>
      <c r="LJ145" s="234"/>
      <c r="LK145" s="234"/>
      <c r="LL145" s="234"/>
      <c r="LM145" s="234"/>
      <c r="LN145" s="234"/>
      <c r="LO145" s="234"/>
      <c r="LP145" s="235"/>
      <c r="LQ145" s="250"/>
      <c r="LR145" s="251"/>
      <c r="LS145" s="251"/>
      <c r="LT145" s="251"/>
      <c r="LU145" s="251"/>
      <c r="LV145" s="251"/>
      <c r="LW145" s="252"/>
      <c r="LX145" s="250"/>
      <c r="LY145" s="254"/>
      <c r="LZ145" s="254"/>
      <c r="MA145" s="254"/>
      <c r="MB145" s="254"/>
      <c r="MC145" s="254"/>
      <c r="MD145" s="255"/>
      <c r="ME145" s="250"/>
      <c r="MF145" s="254"/>
      <c r="MG145" s="254"/>
      <c r="MH145" s="254"/>
      <c r="MI145" s="254"/>
      <c r="MJ145" s="254"/>
      <c r="MK145" s="255"/>
      <c r="ML145" s="250"/>
      <c r="MM145" s="251"/>
      <c r="MN145" s="251"/>
      <c r="MO145" s="251"/>
      <c r="MP145" s="251"/>
      <c r="MQ145" s="251"/>
      <c r="MR145" s="252"/>
      <c r="MS145" s="250"/>
      <c r="MT145" s="251"/>
      <c r="MU145" s="251"/>
      <c r="MV145" s="251"/>
      <c r="MW145" s="251"/>
      <c r="MX145" s="251"/>
      <c r="MY145" s="252"/>
      <c r="OA145" s="747"/>
      <c r="OB145" s="293"/>
      <c r="OC145" s="294"/>
      <c r="OD145" s="294"/>
      <c r="OE145" s="294"/>
      <c r="OF145" s="294"/>
      <c r="OG145" s="294"/>
      <c r="OH145" s="294"/>
      <c r="OI145" s="294"/>
      <c r="OJ145" s="294"/>
      <c r="OK145" s="295"/>
      <c r="OL145" s="222"/>
      <c r="OM145" s="223"/>
      <c r="ON145" s="223"/>
      <c r="OO145" s="223"/>
      <c r="OP145" s="223"/>
      <c r="OQ145" s="223"/>
      <c r="OR145" s="225"/>
      <c r="OS145" s="225"/>
      <c r="OT145" s="225"/>
      <c r="OU145" s="225"/>
      <c r="OV145" s="225"/>
      <c r="OW145" s="225"/>
      <c r="OX145" s="225"/>
      <c r="OY145" s="225"/>
      <c r="OZ145" s="225"/>
      <c r="PA145" s="225"/>
      <c r="PB145" s="225"/>
      <c r="PC145" s="228"/>
      <c r="PD145" s="228"/>
      <c r="PE145" s="228"/>
      <c r="PF145" s="228"/>
      <c r="PG145" s="229"/>
      <c r="PH145" s="233"/>
      <c r="PI145" s="234"/>
      <c r="PJ145" s="234"/>
      <c r="PK145" s="234"/>
      <c r="PL145" s="234"/>
      <c r="PM145" s="234"/>
      <c r="PN145" s="234"/>
      <c r="PO145" s="234"/>
      <c r="PP145" s="234"/>
      <c r="PQ145" s="234"/>
      <c r="PR145" s="234"/>
      <c r="PS145" s="234"/>
      <c r="PT145" s="234"/>
      <c r="PU145" s="234"/>
      <c r="PV145" s="235"/>
      <c r="PW145" s="250"/>
      <c r="PX145" s="251"/>
      <c r="PY145" s="251"/>
      <c r="PZ145" s="251"/>
      <c r="QA145" s="251"/>
      <c r="QB145" s="251"/>
      <c r="QC145" s="252"/>
      <c r="QD145" s="250"/>
      <c r="QE145" s="254"/>
      <c r="QF145" s="254"/>
      <c r="QG145" s="254"/>
      <c r="QH145" s="254"/>
      <c r="QI145" s="254"/>
      <c r="QJ145" s="255"/>
      <c r="QK145" s="250"/>
      <c r="QL145" s="254"/>
      <c r="QM145" s="254"/>
      <c r="QN145" s="254"/>
      <c r="QO145" s="254"/>
      <c r="QP145" s="254"/>
      <c r="QQ145" s="255"/>
      <c r="QR145" s="250"/>
      <c r="QS145" s="251"/>
      <c r="QT145" s="251"/>
      <c r="QU145" s="251"/>
      <c r="QV145" s="251"/>
      <c r="QW145" s="251"/>
      <c r="QX145" s="252"/>
      <c r="QY145" s="250"/>
      <c r="QZ145" s="251"/>
      <c r="RA145" s="251"/>
      <c r="RB145" s="251"/>
      <c r="RC145" s="251"/>
      <c r="RD145" s="251"/>
      <c r="RE145" s="252"/>
      <c r="SG145" s="747"/>
    </row>
    <row r="146" spans="2:501" ht="6.6" customHeight="1" x14ac:dyDescent="0.15">
      <c r="B146" s="1117"/>
      <c r="C146" s="1118"/>
      <c r="D146" s="1119"/>
      <c r="E146" s="326"/>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5"/>
      <c r="AG146" s="1113"/>
      <c r="AH146" s="1114"/>
      <c r="AI146" s="1114"/>
      <c r="AJ146" s="1114"/>
      <c r="AK146" s="1114"/>
      <c r="AL146" s="1114"/>
      <c r="AM146" s="1114"/>
      <c r="AN146" s="1114"/>
      <c r="AO146" s="1114"/>
      <c r="AP146" s="1114"/>
      <c r="AQ146" s="1114"/>
      <c r="AR146" s="1114"/>
      <c r="AS146" s="1114"/>
      <c r="AT146" s="1114"/>
      <c r="AU146" s="1114"/>
      <c r="AV146" s="1114"/>
      <c r="AW146" s="1114"/>
      <c r="AX146" s="384"/>
      <c r="AY146" s="384"/>
      <c r="AZ146" s="384"/>
      <c r="BA146" s="384"/>
      <c r="BB146" s="385"/>
      <c r="BC146" s="378"/>
      <c r="BD146" s="379"/>
      <c r="BE146" s="379"/>
      <c r="BF146" s="379"/>
      <c r="BG146" s="379"/>
      <c r="BH146" s="379"/>
      <c r="BI146" s="379"/>
      <c r="BJ146" s="379"/>
      <c r="BK146" s="379"/>
      <c r="BL146" s="379"/>
      <c r="BM146" s="379"/>
      <c r="BN146" s="379"/>
      <c r="BO146" s="379"/>
      <c r="BP146" s="379"/>
      <c r="BQ146" s="379"/>
      <c r="BR146" s="379"/>
      <c r="BS146" s="379"/>
      <c r="BT146" s="384"/>
      <c r="BU146" s="384"/>
      <c r="BV146" s="384"/>
      <c r="BW146" s="384"/>
      <c r="BX146" s="385"/>
      <c r="BY146" s="370"/>
      <c r="BZ146" s="371"/>
      <c r="CA146" s="371"/>
      <c r="CB146" s="371"/>
      <c r="CC146" s="371"/>
      <c r="CD146" s="371"/>
      <c r="CE146" s="371"/>
      <c r="CF146" s="371"/>
      <c r="CG146" s="371"/>
      <c r="CH146" s="371"/>
      <c r="CI146" s="371"/>
      <c r="CJ146" s="371"/>
      <c r="CK146" s="371"/>
      <c r="CL146" s="371"/>
      <c r="CM146" s="371"/>
      <c r="CN146" s="371"/>
      <c r="CO146" s="371"/>
      <c r="CP146" s="371"/>
      <c r="CQ146" s="371"/>
      <c r="CR146" s="371"/>
      <c r="CS146" s="371"/>
      <c r="CT146" s="372"/>
      <c r="CU146" s="259" t="s">
        <v>38</v>
      </c>
      <c r="CV146" s="260"/>
      <c r="CW146" s="260"/>
      <c r="CX146" s="260"/>
      <c r="CY146" s="260"/>
      <c r="CZ146" s="260"/>
      <c r="DA146" s="261"/>
      <c r="DB146" s="261"/>
      <c r="DC146" s="261"/>
      <c r="DD146" s="261"/>
      <c r="DE146" s="261"/>
      <c r="DF146" s="261"/>
      <c r="DG146" s="261"/>
      <c r="DH146" s="261"/>
      <c r="DI146" s="261"/>
      <c r="DJ146" s="261"/>
      <c r="DK146" s="261"/>
      <c r="DL146" s="263" t="s">
        <v>124</v>
      </c>
      <c r="DM146" s="263"/>
      <c r="DN146" s="263"/>
      <c r="DO146" s="263"/>
      <c r="DP146" s="264"/>
      <c r="DQ146" s="265"/>
      <c r="DR146" s="266"/>
      <c r="DS146" s="266"/>
      <c r="DT146" s="266"/>
      <c r="DU146" s="266"/>
      <c r="DV146" s="266"/>
      <c r="DW146" s="266"/>
      <c r="DX146" s="266"/>
      <c r="DY146" s="266"/>
      <c r="DZ146" s="266"/>
      <c r="EA146" s="266"/>
      <c r="EB146" s="266"/>
      <c r="EC146" s="266"/>
      <c r="ED146" s="266"/>
      <c r="EE146" s="267"/>
      <c r="EF146" s="250"/>
      <c r="EG146" s="251"/>
      <c r="EH146" s="251"/>
      <c r="EI146" s="251"/>
      <c r="EJ146" s="251"/>
      <c r="EK146" s="251"/>
      <c r="EL146" s="252"/>
      <c r="EM146" s="250"/>
      <c r="EN146" s="254"/>
      <c r="EO146" s="254"/>
      <c r="EP146" s="254"/>
      <c r="EQ146" s="254"/>
      <c r="ER146" s="254"/>
      <c r="ES146" s="255"/>
      <c r="ET146" s="250"/>
      <c r="EU146" s="254"/>
      <c r="EV146" s="254"/>
      <c r="EW146" s="254"/>
      <c r="EX146" s="254"/>
      <c r="EY146" s="254"/>
      <c r="EZ146" s="255"/>
      <c r="FA146" s="250"/>
      <c r="FB146" s="251"/>
      <c r="FC146" s="251"/>
      <c r="FD146" s="251"/>
      <c r="FE146" s="251"/>
      <c r="FF146" s="251"/>
      <c r="FG146" s="252"/>
      <c r="FH146" s="250"/>
      <c r="FI146" s="251"/>
      <c r="FJ146" s="251"/>
      <c r="FK146" s="251"/>
      <c r="FL146" s="251"/>
      <c r="FM146" s="251"/>
      <c r="FN146" s="252"/>
      <c r="FO146" s="747"/>
      <c r="FP146" s="293"/>
      <c r="FQ146" s="294"/>
      <c r="FR146" s="294"/>
      <c r="FS146" s="294"/>
      <c r="FT146" s="294"/>
      <c r="FU146" s="294"/>
      <c r="FV146" s="294"/>
      <c r="FW146" s="294"/>
      <c r="FX146" s="294"/>
      <c r="FY146" s="295"/>
      <c r="FZ146" s="259" t="s">
        <v>80</v>
      </c>
      <c r="GA146" s="260"/>
      <c r="GB146" s="260"/>
      <c r="GC146" s="260"/>
      <c r="GD146" s="260"/>
      <c r="GE146" s="260"/>
      <c r="GF146" s="261"/>
      <c r="GG146" s="261"/>
      <c r="GH146" s="261"/>
      <c r="GI146" s="261"/>
      <c r="GJ146" s="261"/>
      <c r="GK146" s="261"/>
      <c r="GL146" s="261"/>
      <c r="GM146" s="261"/>
      <c r="GN146" s="261"/>
      <c r="GO146" s="261"/>
      <c r="GP146" s="261"/>
      <c r="GQ146" s="263" t="s">
        <v>124</v>
      </c>
      <c r="GR146" s="263"/>
      <c r="GS146" s="263"/>
      <c r="GT146" s="263"/>
      <c r="GU146" s="264"/>
      <c r="GV146" s="265"/>
      <c r="GW146" s="266"/>
      <c r="GX146" s="266"/>
      <c r="GY146" s="266"/>
      <c r="GZ146" s="266"/>
      <c r="HA146" s="266"/>
      <c r="HB146" s="266"/>
      <c r="HC146" s="266"/>
      <c r="HD146" s="266"/>
      <c r="HE146" s="266"/>
      <c r="HF146" s="266"/>
      <c r="HG146" s="266"/>
      <c r="HH146" s="266"/>
      <c r="HI146" s="266"/>
      <c r="HJ146" s="267"/>
      <c r="HK146" s="250"/>
      <c r="HL146" s="251"/>
      <c r="HM146" s="251"/>
      <c r="HN146" s="251"/>
      <c r="HO146" s="251"/>
      <c r="HP146" s="251"/>
      <c r="HQ146" s="252"/>
      <c r="HR146" s="250"/>
      <c r="HS146" s="254"/>
      <c r="HT146" s="254"/>
      <c r="HU146" s="254"/>
      <c r="HV146" s="254"/>
      <c r="HW146" s="254"/>
      <c r="HX146" s="255"/>
      <c r="HY146" s="250"/>
      <c r="HZ146" s="254"/>
      <c r="IA146" s="254"/>
      <c r="IB146" s="254"/>
      <c r="IC146" s="254"/>
      <c r="ID146" s="254"/>
      <c r="IE146" s="255"/>
      <c r="IF146" s="250"/>
      <c r="IG146" s="251"/>
      <c r="IH146" s="251"/>
      <c r="II146" s="251"/>
      <c r="IJ146" s="251"/>
      <c r="IK146" s="251"/>
      <c r="IL146" s="252"/>
      <c r="IM146" s="250"/>
      <c r="IN146" s="251"/>
      <c r="IO146" s="251"/>
      <c r="IP146" s="251"/>
      <c r="IQ146" s="251"/>
      <c r="IR146" s="251"/>
      <c r="IS146" s="252"/>
      <c r="JU146" s="747"/>
      <c r="JV146" s="293"/>
      <c r="JW146" s="294"/>
      <c r="JX146" s="294"/>
      <c r="JY146" s="294"/>
      <c r="JZ146" s="294"/>
      <c r="KA146" s="294"/>
      <c r="KB146" s="294"/>
      <c r="KC146" s="294"/>
      <c r="KD146" s="294"/>
      <c r="KE146" s="295"/>
      <c r="KF146" s="259" t="s">
        <v>127</v>
      </c>
      <c r="KG146" s="260"/>
      <c r="KH146" s="260"/>
      <c r="KI146" s="260"/>
      <c r="KJ146" s="260"/>
      <c r="KK146" s="260"/>
      <c r="KL146" s="261"/>
      <c r="KM146" s="261"/>
      <c r="KN146" s="261"/>
      <c r="KO146" s="261"/>
      <c r="KP146" s="261"/>
      <c r="KQ146" s="261"/>
      <c r="KR146" s="261"/>
      <c r="KS146" s="261"/>
      <c r="KT146" s="261"/>
      <c r="KU146" s="261"/>
      <c r="KV146" s="261"/>
      <c r="KW146" s="263" t="s">
        <v>124</v>
      </c>
      <c r="KX146" s="263"/>
      <c r="KY146" s="263"/>
      <c r="KZ146" s="263"/>
      <c r="LA146" s="264"/>
      <c r="LB146" s="265"/>
      <c r="LC146" s="266"/>
      <c r="LD146" s="266"/>
      <c r="LE146" s="266"/>
      <c r="LF146" s="266"/>
      <c r="LG146" s="266"/>
      <c r="LH146" s="266"/>
      <c r="LI146" s="266"/>
      <c r="LJ146" s="266"/>
      <c r="LK146" s="266"/>
      <c r="LL146" s="266"/>
      <c r="LM146" s="266"/>
      <c r="LN146" s="266"/>
      <c r="LO146" s="266"/>
      <c r="LP146" s="267"/>
      <c r="LQ146" s="250"/>
      <c r="LR146" s="251"/>
      <c r="LS146" s="251"/>
      <c r="LT146" s="251"/>
      <c r="LU146" s="251"/>
      <c r="LV146" s="251"/>
      <c r="LW146" s="252"/>
      <c r="LX146" s="250"/>
      <c r="LY146" s="254"/>
      <c r="LZ146" s="254"/>
      <c r="MA146" s="254"/>
      <c r="MB146" s="254"/>
      <c r="MC146" s="254"/>
      <c r="MD146" s="255"/>
      <c r="ME146" s="250"/>
      <c r="MF146" s="254"/>
      <c r="MG146" s="254"/>
      <c r="MH146" s="254"/>
      <c r="MI146" s="254"/>
      <c r="MJ146" s="254"/>
      <c r="MK146" s="255"/>
      <c r="ML146" s="250"/>
      <c r="MM146" s="251"/>
      <c r="MN146" s="251"/>
      <c r="MO146" s="251"/>
      <c r="MP146" s="251"/>
      <c r="MQ146" s="251"/>
      <c r="MR146" s="252"/>
      <c r="MS146" s="250"/>
      <c r="MT146" s="251"/>
      <c r="MU146" s="251"/>
      <c r="MV146" s="251"/>
      <c r="MW146" s="251"/>
      <c r="MX146" s="251"/>
      <c r="MY146" s="252"/>
      <c r="OA146" s="747"/>
      <c r="OB146" s="293"/>
      <c r="OC146" s="294"/>
      <c r="OD146" s="294"/>
      <c r="OE146" s="294"/>
      <c r="OF146" s="294"/>
      <c r="OG146" s="294"/>
      <c r="OH146" s="294"/>
      <c r="OI146" s="294"/>
      <c r="OJ146" s="294"/>
      <c r="OK146" s="295"/>
      <c r="OL146" s="259" t="s">
        <v>132</v>
      </c>
      <c r="OM146" s="260"/>
      <c r="ON146" s="260"/>
      <c r="OO146" s="260"/>
      <c r="OP146" s="260"/>
      <c r="OQ146" s="260"/>
      <c r="OR146" s="261"/>
      <c r="OS146" s="261"/>
      <c r="OT146" s="261"/>
      <c r="OU146" s="261"/>
      <c r="OV146" s="261"/>
      <c r="OW146" s="261"/>
      <c r="OX146" s="261"/>
      <c r="OY146" s="261"/>
      <c r="OZ146" s="261"/>
      <c r="PA146" s="261"/>
      <c r="PB146" s="261"/>
      <c r="PC146" s="263" t="s">
        <v>124</v>
      </c>
      <c r="PD146" s="263"/>
      <c r="PE146" s="263"/>
      <c r="PF146" s="263"/>
      <c r="PG146" s="264"/>
      <c r="PH146" s="265"/>
      <c r="PI146" s="266"/>
      <c r="PJ146" s="266"/>
      <c r="PK146" s="266"/>
      <c r="PL146" s="266"/>
      <c r="PM146" s="266"/>
      <c r="PN146" s="266"/>
      <c r="PO146" s="266"/>
      <c r="PP146" s="266"/>
      <c r="PQ146" s="266"/>
      <c r="PR146" s="266"/>
      <c r="PS146" s="266"/>
      <c r="PT146" s="266"/>
      <c r="PU146" s="266"/>
      <c r="PV146" s="267"/>
      <c r="PW146" s="250"/>
      <c r="PX146" s="251"/>
      <c r="PY146" s="251"/>
      <c r="PZ146" s="251"/>
      <c r="QA146" s="251"/>
      <c r="QB146" s="251"/>
      <c r="QC146" s="252"/>
      <c r="QD146" s="250"/>
      <c r="QE146" s="254"/>
      <c r="QF146" s="254"/>
      <c r="QG146" s="254"/>
      <c r="QH146" s="254"/>
      <c r="QI146" s="254"/>
      <c r="QJ146" s="255"/>
      <c r="QK146" s="250"/>
      <c r="QL146" s="254"/>
      <c r="QM146" s="254"/>
      <c r="QN146" s="254"/>
      <c r="QO146" s="254"/>
      <c r="QP146" s="254"/>
      <c r="QQ146" s="255"/>
      <c r="QR146" s="250"/>
      <c r="QS146" s="251"/>
      <c r="QT146" s="251"/>
      <c r="QU146" s="251"/>
      <c r="QV146" s="251"/>
      <c r="QW146" s="251"/>
      <c r="QX146" s="252"/>
      <c r="QY146" s="250"/>
      <c r="QZ146" s="251"/>
      <c r="RA146" s="251"/>
      <c r="RB146" s="251"/>
      <c r="RC146" s="251"/>
      <c r="RD146" s="251"/>
      <c r="RE146" s="252"/>
      <c r="SG146" s="747"/>
    </row>
    <row r="147" spans="2:501" ht="6.6" customHeight="1" x14ac:dyDescent="0.15">
      <c r="B147" s="1117"/>
      <c r="C147" s="1118"/>
      <c r="D147" s="1119"/>
      <c r="E147" s="326"/>
      <c r="F147" s="464"/>
      <c r="G147" s="464"/>
      <c r="H147" s="464"/>
      <c r="I147" s="464"/>
      <c r="J147" s="464"/>
      <c r="K147" s="464"/>
      <c r="L147" s="464"/>
      <c r="M147" s="464"/>
      <c r="N147" s="464"/>
      <c r="O147" s="464"/>
      <c r="P147" s="464"/>
      <c r="Q147" s="464"/>
      <c r="R147" s="464"/>
      <c r="S147" s="464"/>
      <c r="T147" s="464"/>
      <c r="U147" s="464"/>
      <c r="V147" s="464"/>
      <c r="W147" s="464"/>
      <c r="X147" s="464"/>
      <c r="Y147" s="464"/>
      <c r="Z147" s="464"/>
      <c r="AA147" s="464"/>
      <c r="AB147" s="464"/>
      <c r="AC147" s="464"/>
      <c r="AD147" s="464"/>
      <c r="AE147" s="464"/>
      <c r="AF147" s="465"/>
      <c r="AG147" s="1113"/>
      <c r="AH147" s="1114"/>
      <c r="AI147" s="1114"/>
      <c r="AJ147" s="1114"/>
      <c r="AK147" s="1114"/>
      <c r="AL147" s="1114"/>
      <c r="AM147" s="1114"/>
      <c r="AN147" s="1114"/>
      <c r="AO147" s="1114"/>
      <c r="AP147" s="1114"/>
      <c r="AQ147" s="1114"/>
      <c r="AR147" s="1114"/>
      <c r="AS147" s="1114"/>
      <c r="AT147" s="1114"/>
      <c r="AU147" s="1114"/>
      <c r="AV147" s="1114"/>
      <c r="AW147" s="1114"/>
      <c r="AX147" s="384"/>
      <c r="AY147" s="384"/>
      <c r="AZ147" s="384"/>
      <c r="BA147" s="384"/>
      <c r="BB147" s="385"/>
      <c r="BC147" s="378"/>
      <c r="BD147" s="379"/>
      <c r="BE147" s="379"/>
      <c r="BF147" s="379"/>
      <c r="BG147" s="379"/>
      <c r="BH147" s="379"/>
      <c r="BI147" s="379"/>
      <c r="BJ147" s="379"/>
      <c r="BK147" s="379"/>
      <c r="BL147" s="379"/>
      <c r="BM147" s="379"/>
      <c r="BN147" s="379"/>
      <c r="BO147" s="379"/>
      <c r="BP147" s="379"/>
      <c r="BQ147" s="379"/>
      <c r="BR147" s="379"/>
      <c r="BS147" s="379"/>
      <c r="BT147" s="384"/>
      <c r="BU147" s="384"/>
      <c r="BV147" s="384"/>
      <c r="BW147" s="384"/>
      <c r="BX147" s="385"/>
      <c r="BY147" s="370"/>
      <c r="BZ147" s="371"/>
      <c r="CA147" s="371"/>
      <c r="CB147" s="371"/>
      <c r="CC147" s="371"/>
      <c r="CD147" s="371"/>
      <c r="CE147" s="371"/>
      <c r="CF147" s="371"/>
      <c r="CG147" s="371"/>
      <c r="CH147" s="371"/>
      <c r="CI147" s="371"/>
      <c r="CJ147" s="371"/>
      <c r="CK147" s="371"/>
      <c r="CL147" s="371"/>
      <c r="CM147" s="371"/>
      <c r="CN147" s="371"/>
      <c r="CO147" s="371"/>
      <c r="CP147" s="371"/>
      <c r="CQ147" s="371"/>
      <c r="CR147" s="371"/>
      <c r="CS147" s="371"/>
      <c r="CT147" s="372"/>
      <c r="CU147" s="222"/>
      <c r="CV147" s="223"/>
      <c r="CW147" s="223"/>
      <c r="CX147" s="223"/>
      <c r="CY147" s="223"/>
      <c r="CZ147" s="223"/>
      <c r="DA147" s="262"/>
      <c r="DB147" s="262"/>
      <c r="DC147" s="262"/>
      <c r="DD147" s="262"/>
      <c r="DE147" s="262"/>
      <c r="DF147" s="262"/>
      <c r="DG147" s="262"/>
      <c r="DH147" s="262"/>
      <c r="DI147" s="262"/>
      <c r="DJ147" s="262"/>
      <c r="DK147" s="262"/>
      <c r="DL147" s="228"/>
      <c r="DM147" s="228"/>
      <c r="DN147" s="228"/>
      <c r="DO147" s="228"/>
      <c r="DP147" s="229"/>
      <c r="DQ147" s="233"/>
      <c r="DR147" s="234"/>
      <c r="DS147" s="234"/>
      <c r="DT147" s="234"/>
      <c r="DU147" s="234"/>
      <c r="DV147" s="234"/>
      <c r="DW147" s="234"/>
      <c r="DX147" s="234"/>
      <c r="DY147" s="234"/>
      <c r="DZ147" s="234"/>
      <c r="EA147" s="234"/>
      <c r="EB147" s="234"/>
      <c r="EC147" s="234"/>
      <c r="ED147" s="234"/>
      <c r="EE147" s="235"/>
      <c r="EF147" s="250"/>
      <c r="EG147" s="251"/>
      <c r="EH147" s="251"/>
      <c r="EI147" s="251"/>
      <c r="EJ147" s="251"/>
      <c r="EK147" s="251"/>
      <c r="EL147" s="252"/>
      <c r="EM147" s="250"/>
      <c r="EN147" s="254"/>
      <c r="EO147" s="254"/>
      <c r="EP147" s="254"/>
      <c r="EQ147" s="254"/>
      <c r="ER147" s="254"/>
      <c r="ES147" s="255"/>
      <c r="ET147" s="250"/>
      <c r="EU147" s="254"/>
      <c r="EV147" s="254"/>
      <c r="EW147" s="254"/>
      <c r="EX147" s="254"/>
      <c r="EY147" s="254"/>
      <c r="EZ147" s="255"/>
      <c r="FA147" s="250"/>
      <c r="FB147" s="251"/>
      <c r="FC147" s="251"/>
      <c r="FD147" s="251"/>
      <c r="FE147" s="251"/>
      <c r="FF147" s="251"/>
      <c r="FG147" s="252"/>
      <c r="FH147" s="250"/>
      <c r="FI147" s="251"/>
      <c r="FJ147" s="251"/>
      <c r="FK147" s="251"/>
      <c r="FL147" s="251"/>
      <c r="FM147" s="251"/>
      <c r="FN147" s="252"/>
      <c r="FO147" s="747"/>
      <c r="FP147" s="293"/>
      <c r="FQ147" s="294"/>
      <c r="FR147" s="294"/>
      <c r="FS147" s="294"/>
      <c r="FT147" s="294"/>
      <c r="FU147" s="294"/>
      <c r="FV147" s="294"/>
      <c r="FW147" s="294"/>
      <c r="FX147" s="294"/>
      <c r="FY147" s="295"/>
      <c r="FZ147" s="222"/>
      <c r="GA147" s="223"/>
      <c r="GB147" s="223"/>
      <c r="GC147" s="223"/>
      <c r="GD147" s="223"/>
      <c r="GE147" s="223"/>
      <c r="GF147" s="262"/>
      <c r="GG147" s="262"/>
      <c r="GH147" s="262"/>
      <c r="GI147" s="262"/>
      <c r="GJ147" s="262"/>
      <c r="GK147" s="262"/>
      <c r="GL147" s="262"/>
      <c r="GM147" s="262"/>
      <c r="GN147" s="262"/>
      <c r="GO147" s="262"/>
      <c r="GP147" s="262"/>
      <c r="GQ147" s="228"/>
      <c r="GR147" s="228"/>
      <c r="GS147" s="228"/>
      <c r="GT147" s="228"/>
      <c r="GU147" s="229"/>
      <c r="GV147" s="233"/>
      <c r="GW147" s="234"/>
      <c r="GX147" s="234"/>
      <c r="GY147" s="234"/>
      <c r="GZ147" s="234"/>
      <c r="HA147" s="234"/>
      <c r="HB147" s="234"/>
      <c r="HC147" s="234"/>
      <c r="HD147" s="234"/>
      <c r="HE147" s="234"/>
      <c r="HF147" s="234"/>
      <c r="HG147" s="234"/>
      <c r="HH147" s="234"/>
      <c r="HI147" s="234"/>
      <c r="HJ147" s="235"/>
      <c r="HK147" s="250"/>
      <c r="HL147" s="251"/>
      <c r="HM147" s="251"/>
      <c r="HN147" s="251"/>
      <c r="HO147" s="251"/>
      <c r="HP147" s="251"/>
      <c r="HQ147" s="252"/>
      <c r="HR147" s="250"/>
      <c r="HS147" s="254"/>
      <c r="HT147" s="254"/>
      <c r="HU147" s="254"/>
      <c r="HV147" s="254"/>
      <c r="HW147" s="254"/>
      <c r="HX147" s="255"/>
      <c r="HY147" s="250"/>
      <c r="HZ147" s="254"/>
      <c r="IA147" s="254"/>
      <c r="IB147" s="254"/>
      <c r="IC147" s="254"/>
      <c r="ID147" s="254"/>
      <c r="IE147" s="255"/>
      <c r="IF147" s="250"/>
      <c r="IG147" s="251"/>
      <c r="IH147" s="251"/>
      <c r="II147" s="251"/>
      <c r="IJ147" s="251"/>
      <c r="IK147" s="251"/>
      <c r="IL147" s="252"/>
      <c r="IM147" s="250"/>
      <c r="IN147" s="251"/>
      <c r="IO147" s="251"/>
      <c r="IP147" s="251"/>
      <c r="IQ147" s="251"/>
      <c r="IR147" s="251"/>
      <c r="IS147" s="252"/>
      <c r="JU147" s="747"/>
      <c r="JV147" s="293"/>
      <c r="JW147" s="294"/>
      <c r="JX147" s="294"/>
      <c r="JY147" s="294"/>
      <c r="JZ147" s="294"/>
      <c r="KA147" s="294"/>
      <c r="KB147" s="294"/>
      <c r="KC147" s="294"/>
      <c r="KD147" s="294"/>
      <c r="KE147" s="295"/>
      <c r="KF147" s="222"/>
      <c r="KG147" s="223"/>
      <c r="KH147" s="223"/>
      <c r="KI147" s="223"/>
      <c r="KJ147" s="223"/>
      <c r="KK147" s="223"/>
      <c r="KL147" s="262"/>
      <c r="KM147" s="262"/>
      <c r="KN147" s="262"/>
      <c r="KO147" s="262"/>
      <c r="KP147" s="262"/>
      <c r="KQ147" s="262"/>
      <c r="KR147" s="262"/>
      <c r="KS147" s="262"/>
      <c r="KT147" s="262"/>
      <c r="KU147" s="262"/>
      <c r="KV147" s="262"/>
      <c r="KW147" s="228"/>
      <c r="KX147" s="228"/>
      <c r="KY147" s="228"/>
      <c r="KZ147" s="228"/>
      <c r="LA147" s="229"/>
      <c r="LB147" s="233"/>
      <c r="LC147" s="234"/>
      <c r="LD147" s="234"/>
      <c r="LE147" s="234"/>
      <c r="LF147" s="234"/>
      <c r="LG147" s="234"/>
      <c r="LH147" s="234"/>
      <c r="LI147" s="234"/>
      <c r="LJ147" s="234"/>
      <c r="LK147" s="234"/>
      <c r="LL147" s="234"/>
      <c r="LM147" s="234"/>
      <c r="LN147" s="234"/>
      <c r="LO147" s="234"/>
      <c r="LP147" s="235"/>
      <c r="LQ147" s="250"/>
      <c r="LR147" s="251"/>
      <c r="LS147" s="251"/>
      <c r="LT147" s="251"/>
      <c r="LU147" s="251"/>
      <c r="LV147" s="251"/>
      <c r="LW147" s="252"/>
      <c r="LX147" s="250"/>
      <c r="LY147" s="254"/>
      <c r="LZ147" s="254"/>
      <c r="MA147" s="254"/>
      <c r="MB147" s="254"/>
      <c r="MC147" s="254"/>
      <c r="MD147" s="255"/>
      <c r="ME147" s="250"/>
      <c r="MF147" s="254"/>
      <c r="MG147" s="254"/>
      <c r="MH147" s="254"/>
      <c r="MI147" s="254"/>
      <c r="MJ147" s="254"/>
      <c r="MK147" s="255"/>
      <c r="ML147" s="250"/>
      <c r="MM147" s="251"/>
      <c r="MN147" s="251"/>
      <c r="MO147" s="251"/>
      <c r="MP147" s="251"/>
      <c r="MQ147" s="251"/>
      <c r="MR147" s="252"/>
      <c r="MS147" s="250"/>
      <c r="MT147" s="251"/>
      <c r="MU147" s="251"/>
      <c r="MV147" s="251"/>
      <c r="MW147" s="251"/>
      <c r="MX147" s="251"/>
      <c r="MY147" s="252"/>
      <c r="OA147" s="747"/>
      <c r="OB147" s="293"/>
      <c r="OC147" s="294"/>
      <c r="OD147" s="294"/>
      <c r="OE147" s="294"/>
      <c r="OF147" s="294"/>
      <c r="OG147" s="294"/>
      <c r="OH147" s="294"/>
      <c r="OI147" s="294"/>
      <c r="OJ147" s="294"/>
      <c r="OK147" s="295"/>
      <c r="OL147" s="222"/>
      <c r="OM147" s="223"/>
      <c r="ON147" s="223"/>
      <c r="OO147" s="223"/>
      <c r="OP147" s="223"/>
      <c r="OQ147" s="223"/>
      <c r="OR147" s="262"/>
      <c r="OS147" s="262"/>
      <c r="OT147" s="262"/>
      <c r="OU147" s="262"/>
      <c r="OV147" s="262"/>
      <c r="OW147" s="262"/>
      <c r="OX147" s="262"/>
      <c r="OY147" s="262"/>
      <c r="OZ147" s="262"/>
      <c r="PA147" s="262"/>
      <c r="PB147" s="262"/>
      <c r="PC147" s="228"/>
      <c r="PD147" s="228"/>
      <c r="PE147" s="228"/>
      <c r="PF147" s="228"/>
      <c r="PG147" s="229"/>
      <c r="PH147" s="233"/>
      <c r="PI147" s="234"/>
      <c r="PJ147" s="234"/>
      <c r="PK147" s="234"/>
      <c r="PL147" s="234"/>
      <c r="PM147" s="234"/>
      <c r="PN147" s="234"/>
      <c r="PO147" s="234"/>
      <c r="PP147" s="234"/>
      <c r="PQ147" s="234"/>
      <c r="PR147" s="234"/>
      <c r="PS147" s="234"/>
      <c r="PT147" s="234"/>
      <c r="PU147" s="234"/>
      <c r="PV147" s="235"/>
      <c r="PW147" s="250"/>
      <c r="PX147" s="251"/>
      <c r="PY147" s="251"/>
      <c r="PZ147" s="251"/>
      <c r="QA147" s="251"/>
      <c r="QB147" s="251"/>
      <c r="QC147" s="252"/>
      <c r="QD147" s="250"/>
      <c r="QE147" s="254"/>
      <c r="QF147" s="254"/>
      <c r="QG147" s="254"/>
      <c r="QH147" s="254"/>
      <c r="QI147" s="254"/>
      <c r="QJ147" s="255"/>
      <c r="QK147" s="250"/>
      <c r="QL147" s="254"/>
      <c r="QM147" s="254"/>
      <c r="QN147" s="254"/>
      <c r="QO147" s="254"/>
      <c r="QP147" s="254"/>
      <c r="QQ147" s="255"/>
      <c r="QR147" s="250"/>
      <c r="QS147" s="251"/>
      <c r="QT147" s="251"/>
      <c r="QU147" s="251"/>
      <c r="QV147" s="251"/>
      <c r="QW147" s="251"/>
      <c r="QX147" s="252"/>
      <c r="QY147" s="250"/>
      <c r="QZ147" s="251"/>
      <c r="RA147" s="251"/>
      <c r="RB147" s="251"/>
      <c r="RC147" s="251"/>
      <c r="RD147" s="251"/>
      <c r="RE147" s="252"/>
      <c r="SG147" s="747"/>
    </row>
    <row r="148" spans="2:501" ht="6.6" customHeight="1" x14ac:dyDescent="0.15">
      <c r="B148" s="1117"/>
      <c r="C148" s="1118"/>
      <c r="D148" s="1119"/>
      <c r="E148" s="326"/>
      <c r="F148" s="464"/>
      <c r="G148" s="464"/>
      <c r="H148" s="464"/>
      <c r="I148" s="464"/>
      <c r="J148" s="464"/>
      <c r="K148" s="464"/>
      <c r="L148" s="464"/>
      <c r="M148" s="464"/>
      <c r="N148" s="464"/>
      <c r="O148" s="464"/>
      <c r="P148" s="464"/>
      <c r="Q148" s="464"/>
      <c r="R148" s="464"/>
      <c r="S148" s="464"/>
      <c r="T148" s="464"/>
      <c r="U148" s="464"/>
      <c r="V148" s="464"/>
      <c r="W148" s="464"/>
      <c r="X148" s="464"/>
      <c r="Y148" s="464"/>
      <c r="Z148" s="464"/>
      <c r="AA148" s="464"/>
      <c r="AB148" s="464"/>
      <c r="AC148" s="464"/>
      <c r="AD148" s="464"/>
      <c r="AE148" s="464"/>
      <c r="AF148" s="465"/>
      <c r="AG148" s="1113"/>
      <c r="AH148" s="1114"/>
      <c r="AI148" s="1114"/>
      <c r="AJ148" s="1114"/>
      <c r="AK148" s="1114"/>
      <c r="AL148" s="1114"/>
      <c r="AM148" s="1114"/>
      <c r="AN148" s="1114"/>
      <c r="AO148" s="1114"/>
      <c r="AP148" s="1114"/>
      <c r="AQ148" s="1114"/>
      <c r="AR148" s="1114"/>
      <c r="AS148" s="1114"/>
      <c r="AT148" s="1114"/>
      <c r="AU148" s="1114"/>
      <c r="AV148" s="1114"/>
      <c r="AW148" s="1114"/>
      <c r="AX148" s="384"/>
      <c r="AY148" s="384"/>
      <c r="AZ148" s="384"/>
      <c r="BA148" s="384"/>
      <c r="BB148" s="385"/>
      <c r="BC148" s="378"/>
      <c r="BD148" s="379"/>
      <c r="BE148" s="379"/>
      <c r="BF148" s="379"/>
      <c r="BG148" s="379"/>
      <c r="BH148" s="379"/>
      <c r="BI148" s="379"/>
      <c r="BJ148" s="379"/>
      <c r="BK148" s="379"/>
      <c r="BL148" s="379"/>
      <c r="BM148" s="379"/>
      <c r="BN148" s="379"/>
      <c r="BO148" s="379"/>
      <c r="BP148" s="379"/>
      <c r="BQ148" s="379"/>
      <c r="BR148" s="379"/>
      <c r="BS148" s="379"/>
      <c r="BT148" s="384"/>
      <c r="BU148" s="384"/>
      <c r="BV148" s="384"/>
      <c r="BW148" s="384"/>
      <c r="BX148" s="385"/>
      <c r="BY148" s="370"/>
      <c r="BZ148" s="371"/>
      <c r="CA148" s="371"/>
      <c r="CB148" s="371"/>
      <c r="CC148" s="371"/>
      <c r="CD148" s="371"/>
      <c r="CE148" s="371"/>
      <c r="CF148" s="371"/>
      <c r="CG148" s="371"/>
      <c r="CH148" s="371"/>
      <c r="CI148" s="371"/>
      <c r="CJ148" s="371"/>
      <c r="CK148" s="371"/>
      <c r="CL148" s="371"/>
      <c r="CM148" s="371"/>
      <c r="CN148" s="371"/>
      <c r="CO148" s="371"/>
      <c r="CP148" s="371"/>
      <c r="CQ148" s="371"/>
      <c r="CR148" s="371"/>
      <c r="CS148" s="371"/>
      <c r="CT148" s="372"/>
      <c r="CU148" s="259" t="s">
        <v>39</v>
      </c>
      <c r="CV148" s="260"/>
      <c r="CW148" s="260"/>
      <c r="CX148" s="260"/>
      <c r="CY148" s="260"/>
      <c r="CZ148" s="260"/>
      <c r="DA148" s="261"/>
      <c r="DB148" s="261"/>
      <c r="DC148" s="261"/>
      <c r="DD148" s="261"/>
      <c r="DE148" s="261"/>
      <c r="DF148" s="261"/>
      <c r="DG148" s="261"/>
      <c r="DH148" s="261"/>
      <c r="DI148" s="261"/>
      <c r="DJ148" s="261"/>
      <c r="DK148" s="261"/>
      <c r="DL148" s="263" t="s">
        <v>124</v>
      </c>
      <c r="DM148" s="263"/>
      <c r="DN148" s="263"/>
      <c r="DO148" s="263"/>
      <c r="DP148" s="264"/>
      <c r="DQ148" s="265"/>
      <c r="DR148" s="266"/>
      <c r="DS148" s="266"/>
      <c r="DT148" s="266"/>
      <c r="DU148" s="266"/>
      <c r="DV148" s="266"/>
      <c r="DW148" s="266"/>
      <c r="DX148" s="266"/>
      <c r="DY148" s="266"/>
      <c r="DZ148" s="266"/>
      <c r="EA148" s="266"/>
      <c r="EB148" s="266"/>
      <c r="EC148" s="266"/>
      <c r="ED148" s="266"/>
      <c r="EE148" s="267"/>
      <c r="EF148" s="253"/>
      <c r="EG148" s="254"/>
      <c r="EH148" s="254"/>
      <c r="EI148" s="254"/>
      <c r="EJ148" s="254"/>
      <c r="EK148" s="254"/>
      <c r="EL148" s="255"/>
      <c r="EM148" s="253"/>
      <c r="EN148" s="254"/>
      <c r="EO148" s="254"/>
      <c r="EP148" s="254"/>
      <c r="EQ148" s="254"/>
      <c r="ER148" s="254"/>
      <c r="ES148" s="255"/>
      <c r="ET148" s="253"/>
      <c r="EU148" s="254"/>
      <c r="EV148" s="254"/>
      <c r="EW148" s="254"/>
      <c r="EX148" s="254"/>
      <c r="EY148" s="254"/>
      <c r="EZ148" s="255"/>
      <c r="FA148" s="253"/>
      <c r="FB148" s="254"/>
      <c r="FC148" s="254"/>
      <c r="FD148" s="254"/>
      <c r="FE148" s="254"/>
      <c r="FF148" s="254"/>
      <c r="FG148" s="255"/>
      <c r="FH148" s="253"/>
      <c r="FI148" s="254"/>
      <c r="FJ148" s="254"/>
      <c r="FK148" s="254"/>
      <c r="FL148" s="254"/>
      <c r="FM148" s="254"/>
      <c r="FN148" s="255"/>
      <c r="FO148" s="747"/>
      <c r="FP148" s="293"/>
      <c r="FQ148" s="294"/>
      <c r="FR148" s="294"/>
      <c r="FS148" s="294"/>
      <c r="FT148" s="294"/>
      <c r="FU148" s="294"/>
      <c r="FV148" s="294"/>
      <c r="FW148" s="294"/>
      <c r="FX148" s="294"/>
      <c r="FY148" s="295"/>
      <c r="FZ148" s="259" t="s">
        <v>81</v>
      </c>
      <c r="GA148" s="260"/>
      <c r="GB148" s="260"/>
      <c r="GC148" s="260"/>
      <c r="GD148" s="260"/>
      <c r="GE148" s="260"/>
      <c r="GF148" s="261"/>
      <c r="GG148" s="261"/>
      <c r="GH148" s="261"/>
      <c r="GI148" s="261"/>
      <c r="GJ148" s="261"/>
      <c r="GK148" s="261"/>
      <c r="GL148" s="261"/>
      <c r="GM148" s="261"/>
      <c r="GN148" s="261"/>
      <c r="GO148" s="261"/>
      <c r="GP148" s="261"/>
      <c r="GQ148" s="263" t="s">
        <v>124</v>
      </c>
      <c r="GR148" s="263"/>
      <c r="GS148" s="263"/>
      <c r="GT148" s="263"/>
      <c r="GU148" s="264"/>
      <c r="GV148" s="265"/>
      <c r="GW148" s="266"/>
      <c r="GX148" s="266"/>
      <c r="GY148" s="266"/>
      <c r="GZ148" s="266"/>
      <c r="HA148" s="266"/>
      <c r="HB148" s="266"/>
      <c r="HC148" s="266"/>
      <c r="HD148" s="266"/>
      <c r="HE148" s="266"/>
      <c r="HF148" s="266"/>
      <c r="HG148" s="266"/>
      <c r="HH148" s="266"/>
      <c r="HI148" s="266"/>
      <c r="HJ148" s="267"/>
      <c r="HK148" s="253"/>
      <c r="HL148" s="254"/>
      <c r="HM148" s="254"/>
      <c r="HN148" s="254"/>
      <c r="HO148" s="254"/>
      <c r="HP148" s="254"/>
      <c r="HQ148" s="255"/>
      <c r="HR148" s="253"/>
      <c r="HS148" s="254"/>
      <c r="HT148" s="254"/>
      <c r="HU148" s="254"/>
      <c r="HV148" s="254"/>
      <c r="HW148" s="254"/>
      <c r="HX148" s="255"/>
      <c r="HY148" s="253"/>
      <c r="HZ148" s="254"/>
      <c r="IA148" s="254"/>
      <c r="IB148" s="254"/>
      <c r="IC148" s="254"/>
      <c r="ID148" s="254"/>
      <c r="IE148" s="255"/>
      <c r="IF148" s="253"/>
      <c r="IG148" s="254"/>
      <c r="IH148" s="254"/>
      <c r="II148" s="254"/>
      <c r="IJ148" s="254"/>
      <c r="IK148" s="254"/>
      <c r="IL148" s="255"/>
      <c r="IM148" s="253"/>
      <c r="IN148" s="254"/>
      <c r="IO148" s="254"/>
      <c r="IP148" s="254"/>
      <c r="IQ148" s="254"/>
      <c r="IR148" s="254"/>
      <c r="IS148" s="255"/>
      <c r="JU148" s="747"/>
      <c r="JV148" s="293"/>
      <c r="JW148" s="294"/>
      <c r="JX148" s="294"/>
      <c r="JY148" s="294"/>
      <c r="JZ148" s="294"/>
      <c r="KA148" s="294"/>
      <c r="KB148" s="294"/>
      <c r="KC148" s="294"/>
      <c r="KD148" s="294"/>
      <c r="KE148" s="295"/>
      <c r="KF148" s="259" t="s">
        <v>128</v>
      </c>
      <c r="KG148" s="260"/>
      <c r="KH148" s="260"/>
      <c r="KI148" s="260"/>
      <c r="KJ148" s="260"/>
      <c r="KK148" s="260"/>
      <c r="KL148" s="261"/>
      <c r="KM148" s="261"/>
      <c r="KN148" s="261"/>
      <c r="KO148" s="261"/>
      <c r="KP148" s="261"/>
      <c r="KQ148" s="261"/>
      <c r="KR148" s="261"/>
      <c r="KS148" s="261"/>
      <c r="KT148" s="261"/>
      <c r="KU148" s="261"/>
      <c r="KV148" s="261"/>
      <c r="KW148" s="263" t="s">
        <v>124</v>
      </c>
      <c r="KX148" s="263"/>
      <c r="KY148" s="263"/>
      <c r="KZ148" s="263"/>
      <c r="LA148" s="264"/>
      <c r="LB148" s="265"/>
      <c r="LC148" s="266"/>
      <c r="LD148" s="266"/>
      <c r="LE148" s="266"/>
      <c r="LF148" s="266"/>
      <c r="LG148" s="266"/>
      <c r="LH148" s="266"/>
      <c r="LI148" s="266"/>
      <c r="LJ148" s="266"/>
      <c r="LK148" s="266"/>
      <c r="LL148" s="266"/>
      <c r="LM148" s="266"/>
      <c r="LN148" s="266"/>
      <c r="LO148" s="266"/>
      <c r="LP148" s="267"/>
      <c r="LQ148" s="253"/>
      <c r="LR148" s="254"/>
      <c r="LS148" s="254"/>
      <c r="LT148" s="254"/>
      <c r="LU148" s="254"/>
      <c r="LV148" s="254"/>
      <c r="LW148" s="255"/>
      <c r="LX148" s="253"/>
      <c r="LY148" s="254"/>
      <c r="LZ148" s="254"/>
      <c r="MA148" s="254"/>
      <c r="MB148" s="254"/>
      <c r="MC148" s="254"/>
      <c r="MD148" s="255"/>
      <c r="ME148" s="253"/>
      <c r="MF148" s="254"/>
      <c r="MG148" s="254"/>
      <c r="MH148" s="254"/>
      <c r="MI148" s="254"/>
      <c r="MJ148" s="254"/>
      <c r="MK148" s="255"/>
      <c r="ML148" s="253"/>
      <c r="MM148" s="254"/>
      <c r="MN148" s="254"/>
      <c r="MO148" s="254"/>
      <c r="MP148" s="254"/>
      <c r="MQ148" s="254"/>
      <c r="MR148" s="255"/>
      <c r="MS148" s="253"/>
      <c r="MT148" s="254"/>
      <c r="MU148" s="254"/>
      <c r="MV148" s="254"/>
      <c r="MW148" s="254"/>
      <c r="MX148" s="254"/>
      <c r="MY148" s="255"/>
      <c r="OA148" s="747"/>
      <c r="OB148" s="293"/>
      <c r="OC148" s="294"/>
      <c r="OD148" s="294"/>
      <c r="OE148" s="294"/>
      <c r="OF148" s="294"/>
      <c r="OG148" s="294"/>
      <c r="OH148" s="294"/>
      <c r="OI148" s="294"/>
      <c r="OJ148" s="294"/>
      <c r="OK148" s="295"/>
      <c r="OL148" s="259" t="s">
        <v>133</v>
      </c>
      <c r="OM148" s="260"/>
      <c r="ON148" s="260"/>
      <c r="OO148" s="260"/>
      <c r="OP148" s="260"/>
      <c r="OQ148" s="260"/>
      <c r="OR148" s="261"/>
      <c r="OS148" s="261"/>
      <c r="OT148" s="261"/>
      <c r="OU148" s="261"/>
      <c r="OV148" s="261"/>
      <c r="OW148" s="261"/>
      <c r="OX148" s="261"/>
      <c r="OY148" s="261"/>
      <c r="OZ148" s="261"/>
      <c r="PA148" s="261"/>
      <c r="PB148" s="261"/>
      <c r="PC148" s="263" t="s">
        <v>124</v>
      </c>
      <c r="PD148" s="263"/>
      <c r="PE148" s="263"/>
      <c r="PF148" s="263"/>
      <c r="PG148" s="264"/>
      <c r="PH148" s="265"/>
      <c r="PI148" s="266"/>
      <c r="PJ148" s="266"/>
      <c r="PK148" s="266"/>
      <c r="PL148" s="266"/>
      <c r="PM148" s="266"/>
      <c r="PN148" s="266"/>
      <c r="PO148" s="266"/>
      <c r="PP148" s="266"/>
      <c r="PQ148" s="266"/>
      <c r="PR148" s="266"/>
      <c r="PS148" s="266"/>
      <c r="PT148" s="266"/>
      <c r="PU148" s="266"/>
      <c r="PV148" s="267"/>
      <c r="PW148" s="253"/>
      <c r="PX148" s="254"/>
      <c r="PY148" s="254"/>
      <c r="PZ148" s="254"/>
      <c r="QA148" s="254"/>
      <c r="QB148" s="254"/>
      <c r="QC148" s="255"/>
      <c r="QD148" s="253"/>
      <c r="QE148" s="254"/>
      <c r="QF148" s="254"/>
      <c r="QG148" s="254"/>
      <c r="QH148" s="254"/>
      <c r="QI148" s="254"/>
      <c r="QJ148" s="255"/>
      <c r="QK148" s="253"/>
      <c r="QL148" s="254"/>
      <c r="QM148" s="254"/>
      <c r="QN148" s="254"/>
      <c r="QO148" s="254"/>
      <c r="QP148" s="254"/>
      <c r="QQ148" s="255"/>
      <c r="QR148" s="253"/>
      <c r="QS148" s="254"/>
      <c r="QT148" s="254"/>
      <c r="QU148" s="254"/>
      <c r="QV148" s="254"/>
      <c r="QW148" s="254"/>
      <c r="QX148" s="255"/>
      <c r="QY148" s="253"/>
      <c r="QZ148" s="254"/>
      <c r="RA148" s="254"/>
      <c r="RB148" s="254"/>
      <c r="RC148" s="254"/>
      <c r="RD148" s="254"/>
      <c r="RE148" s="255"/>
      <c r="SG148" s="747"/>
    </row>
    <row r="149" spans="2:501" ht="6.6" customHeight="1" x14ac:dyDescent="0.15">
      <c r="B149" s="1117"/>
      <c r="C149" s="1118"/>
      <c r="D149" s="1119"/>
      <c r="E149" s="466"/>
      <c r="F149" s="467"/>
      <c r="G149" s="467"/>
      <c r="H149" s="467"/>
      <c r="I149" s="467"/>
      <c r="J149" s="467"/>
      <c r="K149" s="467"/>
      <c r="L149" s="467"/>
      <c r="M149" s="467"/>
      <c r="N149" s="467"/>
      <c r="O149" s="467"/>
      <c r="P149" s="467"/>
      <c r="Q149" s="467"/>
      <c r="R149" s="467"/>
      <c r="S149" s="467"/>
      <c r="T149" s="467"/>
      <c r="U149" s="467"/>
      <c r="V149" s="467"/>
      <c r="W149" s="467"/>
      <c r="X149" s="467"/>
      <c r="Y149" s="467"/>
      <c r="Z149" s="467"/>
      <c r="AA149" s="467"/>
      <c r="AB149" s="467"/>
      <c r="AC149" s="467"/>
      <c r="AD149" s="467"/>
      <c r="AE149" s="467"/>
      <c r="AF149" s="468"/>
      <c r="AG149" s="1115"/>
      <c r="AH149" s="1116"/>
      <c r="AI149" s="1116"/>
      <c r="AJ149" s="1116"/>
      <c r="AK149" s="1116"/>
      <c r="AL149" s="1116"/>
      <c r="AM149" s="1116"/>
      <c r="AN149" s="1116"/>
      <c r="AO149" s="1116"/>
      <c r="AP149" s="1116"/>
      <c r="AQ149" s="1116"/>
      <c r="AR149" s="1116"/>
      <c r="AS149" s="1116"/>
      <c r="AT149" s="1116"/>
      <c r="AU149" s="1116"/>
      <c r="AV149" s="1116"/>
      <c r="AW149" s="1116"/>
      <c r="AX149" s="386"/>
      <c r="AY149" s="386"/>
      <c r="AZ149" s="386"/>
      <c r="BA149" s="386"/>
      <c r="BB149" s="387"/>
      <c r="BC149" s="380"/>
      <c r="BD149" s="381"/>
      <c r="BE149" s="381"/>
      <c r="BF149" s="381"/>
      <c r="BG149" s="381"/>
      <c r="BH149" s="381"/>
      <c r="BI149" s="381"/>
      <c r="BJ149" s="381"/>
      <c r="BK149" s="381"/>
      <c r="BL149" s="381"/>
      <c r="BM149" s="381"/>
      <c r="BN149" s="381"/>
      <c r="BO149" s="381"/>
      <c r="BP149" s="381"/>
      <c r="BQ149" s="381"/>
      <c r="BR149" s="381"/>
      <c r="BS149" s="381"/>
      <c r="BT149" s="386"/>
      <c r="BU149" s="386"/>
      <c r="BV149" s="386"/>
      <c r="BW149" s="386"/>
      <c r="BX149" s="387"/>
      <c r="BY149" s="373"/>
      <c r="BZ149" s="374"/>
      <c r="CA149" s="374"/>
      <c r="CB149" s="374"/>
      <c r="CC149" s="374"/>
      <c r="CD149" s="374"/>
      <c r="CE149" s="374"/>
      <c r="CF149" s="374"/>
      <c r="CG149" s="374"/>
      <c r="CH149" s="374"/>
      <c r="CI149" s="374"/>
      <c r="CJ149" s="374"/>
      <c r="CK149" s="374"/>
      <c r="CL149" s="374"/>
      <c r="CM149" s="374"/>
      <c r="CN149" s="374"/>
      <c r="CO149" s="374"/>
      <c r="CP149" s="374"/>
      <c r="CQ149" s="374"/>
      <c r="CR149" s="374"/>
      <c r="CS149" s="374"/>
      <c r="CT149" s="375"/>
      <c r="CU149" s="271"/>
      <c r="CV149" s="272"/>
      <c r="CW149" s="272"/>
      <c r="CX149" s="272"/>
      <c r="CY149" s="272"/>
      <c r="CZ149" s="272"/>
      <c r="DA149" s="273"/>
      <c r="DB149" s="273"/>
      <c r="DC149" s="273"/>
      <c r="DD149" s="273"/>
      <c r="DE149" s="273"/>
      <c r="DF149" s="273"/>
      <c r="DG149" s="273"/>
      <c r="DH149" s="273"/>
      <c r="DI149" s="273"/>
      <c r="DJ149" s="273"/>
      <c r="DK149" s="273"/>
      <c r="DL149" s="274"/>
      <c r="DM149" s="274"/>
      <c r="DN149" s="274"/>
      <c r="DO149" s="274"/>
      <c r="DP149" s="275"/>
      <c r="DQ149" s="276"/>
      <c r="DR149" s="277"/>
      <c r="DS149" s="277"/>
      <c r="DT149" s="277"/>
      <c r="DU149" s="277"/>
      <c r="DV149" s="277"/>
      <c r="DW149" s="277"/>
      <c r="DX149" s="277"/>
      <c r="DY149" s="277"/>
      <c r="DZ149" s="277"/>
      <c r="EA149" s="277"/>
      <c r="EB149" s="277"/>
      <c r="EC149" s="277"/>
      <c r="ED149" s="277"/>
      <c r="EE149" s="278"/>
      <c r="EF149" s="256"/>
      <c r="EG149" s="257"/>
      <c r="EH149" s="257"/>
      <c r="EI149" s="257"/>
      <c r="EJ149" s="257"/>
      <c r="EK149" s="257"/>
      <c r="EL149" s="258"/>
      <c r="EM149" s="256"/>
      <c r="EN149" s="257"/>
      <c r="EO149" s="257"/>
      <c r="EP149" s="257"/>
      <c r="EQ149" s="257"/>
      <c r="ER149" s="257"/>
      <c r="ES149" s="258"/>
      <c r="ET149" s="256"/>
      <c r="EU149" s="257"/>
      <c r="EV149" s="257"/>
      <c r="EW149" s="257"/>
      <c r="EX149" s="257"/>
      <c r="EY149" s="257"/>
      <c r="EZ149" s="258"/>
      <c r="FA149" s="256"/>
      <c r="FB149" s="257"/>
      <c r="FC149" s="257"/>
      <c r="FD149" s="257"/>
      <c r="FE149" s="257"/>
      <c r="FF149" s="257"/>
      <c r="FG149" s="258"/>
      <c r="FH149" s="256"/>
      <c r="FI149" s="257"/>
      <c r="FJ149" s="257"/>
      <c r="FK149" s="257"/>
      <c r="FL149" s="257"/>
      <c r="FM149" s="257"/>
      <c r="FN149" s="258"/>
      <c r="FO149" s="747"/>
      <c r="FP149" s="296"/>
      <c r="FQ149" s="297"/>
      <c r="FR149" s="297"/>
      <c r="FS149" s="297"/>
      <c r="FT149" s="297"/>
      <c r="FU149" s="297"/>
      <c r="FV149" s="297"/>
      <c r="FW149" s="297"/>
      <c r="FX149" s="297"/>
      <c r="FY149" s="298"/>
      <c r="FZ149" s="271"/>
      <c r="GA149" s="272"/>
      <c r="GB149" s="272"/>
      <c r="GC149" s="272"/>
      <c r="GD149" s="272"/>
      <c r="GE149" s="272"/>
      <c r="GF149" s="273"/>
      <c r="GG149" s="273"/>
      <c r="GH149" s="273"/>
      <c r="GI149" s="273"/>
      <c r="GJ149" s="273"/>
      <c r="GK149" s="273"/>
      <c r="GL149" s="273"/>
      <c r="GM149" s="273"/>
      <c r="GN149" s="273"/>
      <c r="GO149" s="273"/>
      <c r="GP149" s="273"/>
      <c r="GQ149" s="274"/>
      <c r="GR149" s="274"/>
      <c r="GS149" s="274"/>
      <c r="GT149" s="274"/>
      <c r="GU149" s="275"/>
      <c r="GV149" s="276"/>
      <c r="GW149" s="277"/>
      <c r="GX149" s="277"/>
      <c r="GY149" s="277"/>
      <c r="GZ149" s="277"/>
      <c r="HA149" s="277"/>
      <c r="HB149" s="277"/>
      <c r="HC149" s="277"/>
      <c r="HD149" s="277"/>
      <c r="HE149" s="277"/>
      <c r="HF149" s="277"/>
      <c r="HG149" s="277"/>
      <c r="HH149" s="277"/>
      <c r="HI149" s="277"/>
      <c r="HJ149" s="278"/>
      <c r="HK149" s="256"/>
      <c r="HL149" s="257"/>
      <c r="HM149" s="257"/>
      <c r="HN149" s="257"/>
      <c r="HO149" s="257"/>
      <c r="HP149" s="257"/>
      <c r="HQ149" s="258"/>
      <c r="HR149" s="256"/>
      <c r="HS149" s="257"/>
      <c r="HT149" s="257"/>
      <c r="HU149" s="257"/>
      <c r="HV149" s="257"/>
      <c r="HW149" s="257"/>
      <c r="HX149" s="258"/>
      <c r="HY149" s="256"/>
      <c r="HZ149" s="257"/>
      <c r="IA149" s="257"/>
      <c r="IB149" s="257"/>
      <c r="IC149" s="257"/>
      <c r="ID149" s="257"/>
      <c r="IE149" s="258"/>
      <c r="IF149" s="256"/>
      <c r="IG149" s="257"/>
      <c r="IH149" s="257"/>
      <c r="II149" s="257"/>
      <c r="IJ149" s="257"/>
      <c r="IK149" s="257"/>
      <c r="IL149" s="258"/>
      <c r="IM149" s="256"/>
      <c r="IN149" s="257"/>
      <c r="IO149" s="257"/>
      <c r="IP149" s="257"/>
      <c r="IQ149" s="257"/>
      <c r="IR149" s="257"/>
      <c r="IS149" s="258"/>
      <c r="JU149" s="747"/>
      <c r="JV149" s="296"/>
      <c r="JW149" s="297"/>
      <c r="JX149" s="297"/>
      <c r="JY149" s="297"/>
      <c r="JZ149" s="297"/>
      <c r="KA149" s="297"/>
      <c r="KB149" s="297"/>
      <c r="KC149" s="297"/>
      <c r="KD149" s="297"/>
      <c r="KE149" s="298"/>
      <c r="KF149" s="271"/>
      <c r="KG149" s="272"/>
      <c r="KH149" s="272"/>
      <c r="KI149" s="272"/>
      <c r="KJ149" s="272"/>
      <c r="KK149" s="272"/>
      <c r="KL149" s="273"/>
      <c r="KM149" s="273"/>
      <c r="KN149" s="273"/>
      <c r="KO149" s="273"/>
      <c r="KP149" s="273"/>
      <c r="KQ149" s="273"/>
      <c r="KR149" s="273"/>
      <c r="KS149" s="273"/>
      <c r="KT149" s="273"/>
      <c r="KU149" s="273"/>
      <c r="KV149" s="273"/>
      <c r="KW149" s="274"/>
      <c r="KX149" s="274"/>
      <c r="KY149" s="274"/>
      <c r="KZ149" s="274"/>
      <c r="LA149" s="275"/>
      <c r="LB149" s="276"/>
      <c r="LC149" s="277"/>
      <c r="LD149" s="277"/>
      <c r="LE149" s="277"/>
      <c r="LF149" s="277"/>
      <c r="LG149" s="277"/>
      <c r="LH149" s="277"/>
      <c r="LI149" s="277"/>
      <c r="LJ149" s="277"/>
      <c r="LK149" s="277"/>
      <c r="LL149" s="277"/>
      <c r="LM149" s="277"/>
      <c r="LN149" s="277"/>
      <c r="LO149" s="277"/>
      <c r="LP149" s="278"/>
      <c r="LQ149" s="256"/>
      <c r="LR149" s="257"/>
      <c r="LS149" s="257"/>
      <c r="LT149" s="257"/>
      <c r="LU149" s="257"/>
      <c r="LV149" s="257"/>
      <c r="LW149" s="258"/>
      <c r="LX149" s="256"/>
      <c r="LY149" s="257"/>
      <c r="LZ149" s="257"/>
      <c r="MA149" s="257"/>
      <c r="MB149" s="257"/>
      <c r="MC149" s="257"/>
      <c r="MD149" s="258"/>
      <c r="ME149" s="256"/>
      <c r="MF149" s="257"/>
      <c r="MG149" s="257"/>
      <c r="MH149" s="257"/>
      <c r="MI149" s="257"/>
      <c r="MJ149" s="257"/>
      <c r="MK149" s="258"/>
      <c r="ML149" s="256"/>
      <c r="MM149" s="257"/>
      <c r="MN149" s="257"/>
      <c r="MO149" s="257"/>
      <c r="MP149" s="257"/>
      <c r="MQ149" s="257"/>
      <c r="MR149" s="258"/>
      <c r="MS149" s="256"/>
      <c r="MT149" s="257"/>
      <c r="MU149" s="257"/>
      <c r="MV149" s="257"/>
      <c r="MW149" s="257"/>
      <c r="MX149" s="257"/>
      <c r="MY149" s="258"/>
      <c r="OA149" s="747"/>
      <c r="OB149" s="296"/>
      <c r="OC149" s="297"/>
      <c r="OD149" s="297"/>
      <c r="OE149" s="297"/>
      <c r="OF149" s="297"/>
      <c r="OG149" s="297"/>
      <c r="OH149" s="297"/>
      <c r="OI149" s="297"/>
      <c r="OJ149" s="297"/>
      <c r="OK149" s="298"/>
      <c r="OL149" s="271"/>
      <c r="OM149" s="272"/>
      <c r="ON149" s="272"/>
      <c r="OO149" s="272"/>
      <c r="OP149" s="272"/>
      <c r="OQ149" s="272"/>
      <c r="OR149" s="273"/>
      <c r="OS149" s="273"/>
      <c r="OT149" s="273"/>
      <c r="OU149" s="273"/>
      <c r="OV149" s="273"/>
      <c r="OW149" s="273"/>
      <c r="OX149" s="273"/>
      <c r="OY149" s="273"/>
      <c r="OZ149" s="273"/>
      <c r="PA149" s="273"/>
      <c r="PB149" s="273"/>
      <c r="PC149" s="274"/>
      <c r="PD149" s="274"/>
      <c r="PE149" s="274"/>
      <c r="PF149" s="274"/>
      <c r="PG149" s="275"/>
      <c r="PH149" s="276"/>
      <c r="PI149" s="277"/>
      <c r="PJ149" s="277"/>
      <c r="PK149" s="277"/>
      <c r="PL149" s="277"/>
      <c r="PM149" s="277"/>
      <c r="PN149" s="277"/>
      <c r="PO149" s="277"/>
      <c r="PP149" s="277"/>
      <c r="PQ149" s="277"/>
      <c r="PR149" s="277"/>
      <c r="PS149" s="277"/>
      <c r="PT149" s="277"/>
      <c r="PU149" s="277"/>
      <c r="PV149" s="278"/>
      <c r="PW149" s="256"/>
      <c r="PX149" s="257"/>
      <c r="PY149" s="257"/>
      <c r="PZ149" s="257"/>
      <c r="QA149" s="257"/>
      <c r="QB149" s="257"/>
      <c r="QC149" s="258"/>
      <c r="QD149" s="256"/>
      <c r="QE149" s="257"/>
      <c r="QF149" s="257"/>
      <c r="QG149" s="257"/>
      <c r="QH149" s="257"/>
      <c r="QI149" s="257"/>
      <c r="QJ149" s="258"/>
      <c r="QK149" s="256"/>
      <c r="QL149" s="257"/>
      <c r="QM149" s="257"/>
      <c r="QN149" s="257"/>
      <c r="QO149" s="257"/>
      <c r="QP149" s="257"/>
      <c r="QQ149" s="258"/>
      <c r="QR149" s="256"/>
      <c r="QS149" s="257"/>
      <c r="QT149" s="257"/>
      <c r="QU149" s="257"/>
      <c r="QV149" s="257"/>
      <c r="QW149" s="257"/>
      <c r="QX149" s="258"/>
      <c r="QY149" s="256"/>
      <c r="QZ149" s="257"/>
      <c r="RA149" s="257"/>
      <c r="RB149" s="257"/>
      <c r="RC149" s="257"/>
      <c r="RD149" s="257"/>
      <c r="RE149" s="258"/>
      <c r="SG149" s="747"/>
    </row>
    <row r="150" spans="2:501" ht="6.6" customHeight="1" x14ac:dyDescent="0.15">
      <c r="B150" s="1117"/>
      <c r="C150" s="1118"/>
      <c r="D150" s="1119"/>
      <c r="E150" s="323" t="s">
        <v>111</v>
      </c>
      <c r="F150" s="592"/>
      <c r="G150" s="592"/>
      <c r="H150" s="592"/>
      <c r="I150" s="592"/>
      <c r="J150" s="592"/>
      <c r="K150" s="592"/>
      <c r="L150" s="592"/>
      <c r="M150" s="592"/>
      <c r="N150" s="592"/>
      <c r="O150" s="592"/>
      <c r="P150" s="592"/>
      <c r="Q150" s="592"/>
      <c r="R150" s="592"/>
      <c r="S150" s="592"/>
      <c r="T150" s="592"/>
      <c r="U150" s="592"/>
      <c r="V150" s="592"/>
      <c r="W150" s="592"/>
      <c r="X150" s="592"/>
      <c r="Y150" s="592"/>
      <c r="Z150" s="592"/>
      <c r="AA150" s="592"/>
      <c r="AB150" s="592"/>
      <c r="AC150" s="592"/>
      <c r="AD150" s="592"/>
      <c r="AE150" s="592"/>
      <c r="AF150" s="702"/>
      <c r="AG150" s="1113">
        <f>BC150</f>
        <v>0</v>
      </c>
      <c r="AH150" s="1114"/>
      <c r="AI150" s="1114"/>
      <c r="AJ150" s="1114"/>
      <c r="AK150" s="1114"/>
      <c r="AL150" s="1114"/>
      <c r="AM150" s="1114"/>
      <c r="AN150" s="1114"/>
      <c r="AO150" s="1114"/>
      <c r="AP150" s="1114"/>
      <c r="AQ150" s="1114"/>
      <c r="AR150" s="1114"/>
      <c r="AS150" s="1114"/>
      <c r="AT150" s="1114"/>
      <c r="AU150" s="1114"/>
      <c r="AV150" s="1114"/>
      <c r="AW150" s="1114"/>
      <c r="AX150" s="382" t="s">
        <v>43</v>
      </c>
      <c r="AY150" s="382"/>
      <c r="AZ150" s="382"/>
      <c r="BA150" s="382"/>
      <c r="BB150" s="383"/>
      <c r="BC150" s="376"/>
      <c r="BD150" s="377"/>
      <c r="BE150" s="377"/>
      <c r="BF150" s="377"/>
      <c r="BG150" s="377"/>
      <c r="BH150" s="377"/>
      <c r="BI150" s="377"/>
      <c r="BJ150" s="377"/>
      <c r="BK150" s="377"/>
      <c r="BL150" s="377"/>
      <c r="BM150" s="377"/>
      <c r="BN150" s="377"/>
      <c r="BO150" s="377"/>
      <c r="BP150" s="377"/>
      <c r="BQ150" s="377"/>
      <c r="BR150" s="377"/>
      <c r="BS150" s="377"/>
      <c r="BT150" s="382" t="s">
        <v>43</v>
      </c>
      <c r="BU150" s="382"/>
      <c r="BV150" s="382"/>
      <c r="BW150" s="382"/>
      <c r="BX150" s="383"/>
      <c r="BY150" s="367" t="s">
        <v>0</v>
      </c>
      <c r="BZ150" s="368"/>
      <c r="CA150" s="368"/>
      <c r="CB150" s="368"/>
      <c r="CC150" s="368"/>
      <c r="CD150" s="368"/>
      <c r="CE150" s="368"/>
      <c r="CF150" s="368"/>
      <c r="CG150" s="368"/>
      <c r="CH150" s="368"/>
      <c r="CI150" s="368"/>
      <c r="CJ150" s="368"/>
      <c r="CK150" s="368"/>
      <c r="CL150" s="368"/>
      <c r="CM150" s="368"/>
      <c r="CN150" s="368"/>
      <c r="CO150" s="368"/>
      <c r="CP150" s="368"/>
      <c r="CQ150" s="368"/>
      <c r="CR150" s="368"/>
      <c r="CS150" s="368"/>
      <c r="CT150" s="369"/>
      <c r="CU150" s="220" t="s">
        <v>37</v>
      </c>
      <c r="CV150" s="221"/>
      <c r="CW150" s="221"/>
      <c r="CX150" s="221"/>
      <c r="CY150" s="221"/>
      <c r="CZ150" s="221"/>
      <c r="DA150" s="224"/>
      <c r="DB150" s="224"/>
      <c r="DC150" s="224"/>
      <c r="DD150" s="224"/>
      <c r="DE150" s="224"/>
      <c r="DF150" s="224"/>
      <c r="DG150" s="224"/>
      <c r="DH150" s="224"/>
      <c r="DI150" s="224"/>
      <c r="DJ150" s="224"/>
      <c r="DK150" s="224"/>
      <c r="DL150" s="226" t="s">
        <v>124</v>
      </c>
      <c r="DM150" s="226"/>
      <c r="DN150" s="226"/>
      <c r="DO150" s="226"/>
      <c r="DP150" s="227"/>
      <c r="DQ150" s="230"/>
      <c r="DR150" s="231"/>
      <c r="DS150" s="231"/>
      <c r="DT150" s="231"/>
      <c r="DU150" s="231"/>
      <c r="DV150" s="231"/>
      <c r="DW150" s="231"/>
      <c r="DX150" s="231"/>
      <c r="DY150" s="231"/>
      <c r="DZ150" s="231"/>
      <c r="EA150" s="231"/>
      <c r="EB150" s="231"/>
      <c r="EC150" s="231"/>
      <c r="ED150" s="231"/>
      <c r="EE150" s="232"/>
      <c r="EF150" s="247"/>
      <c r="EG150" s="248"/>
      <c r="EH150" s="248"/>
      <c r="EI150" s="248"/>
      <c r="EJ150" s="248"/>
      <c r="EK150" s="248"/>
      <c r="EL150" s="249"/>
      <c r="EM150" s="247"/>
      <c r="EN150" s="282"/>
      <c r="EO150" s="282"/>
      <c r="EP150" s="282"/>
      <c r="EQ150" s="282"/>
      <c r="ER150" s="282"/>
      <c r="ES150" s="283"/>
      <c r="ET150" s="247"/>
      <c r="EU150" s="282"/>
      <c r="EV150" s="282"/>
      <c r="EW150" s="282"/>
      <c r="EX150" s="282"/>
      <c r="EY150" s="282"/>
      <c r="EZ150" s="283"/>
      <c r="FA150" s="247"/>
      <c r="FB150" s="248"/>
      <c r="FC150" s="248"/>
      <c r="FD150" s="248"/>
      <c r="FE150" s="248"/>
      <c r="FF150" s="248"/>
      <c r="FG150" s="249"/>
      <c r="FH150" s="247"/>
      <c r="FI150" s="248"/>
      <c r="FJ150" s="248"/>
      <c r="FK150" s="248"/>
      <c r="FL150" s="248"/>
      <c r="FM150" s="248"/>
      <c r="FN150" s="249"/>
      <c r="FO150" s="747"/>
      <c r="FP150" s="290" t="s">
        <v>9316</v>
      </c>
      <c r="FQ150" s="291"/>
      <c r="FR150" s="291"/>
      <c r="FS150" s="291"/>
      <c r="FT150" s="291"/>
      <c r="FU150" s="291"/>
      <c r="FV150" s="291"/>
      <c r="FW150" s="291"/>
      <c r="FX150" s="291"/>
      <c r="FY150" s="292"/>
      <c r="FZ150" s="220" t="s">
        <v>79</v>
      </c>
      <c r="GA150" s="221"/>
      <c r="GB150" s="221"/>
      <c r="GC150" s="221"/>
      <c r="GD150" s="221"/>
      <c r="GE150" s="221"/>
      <c r="GF150" s="224"/>
      <c r="GG150" s="224"/>
      <c r="GH150" s="224"/>
      <c r="GI150" s="224"/>
      <c r="GJ150" s="224"/>
      <c r="GK150" s="224"/>
      <c r="GL150" s="224"/>
      <c r="GM150" s="224"/>
      <c r="GN150" s="224"/>
      <c r="GO150" s="224"/>
      <c r="GP150" s="224"/>
      <c r="GQ150" s="226" t="s">
        <v>124</v>
      </c>
      <c r="GR150" s="226"/>
      <c r="GS150" s="226"/>
      <c r="GT150" s="226"/>
      <c r="GU150" s="227"/>
      <c r="GV150" s="230"/>
      <c r="GW150" s="231"/>
      <c r="GX150" s="231"/>
      <c r="GY150" s="231"/>
      <c r="GZ150" s="231"/>
      <c r="HA150" s="231"/>
      <c r="HB150" s="231"/>
      <c r="HC150" s="231"/>
      <c r="HD150" s="231"/>
      <c r="HE150" s="231"/>
      <c r="HF150" s="231"/>
      <c r="HG150" s="231"/>
      <c r="HH150" s="231"/>
      <c r="HI150" s="231"/>
      <c r="HJ150" s="232"/>
      <c r="HK150" s="247"/>
      <c r="HL150" s="248"/>
      <c r="HM150" s="248"/>
      <c r="HN150" s="248"/>
      <c r="HO150" s="248"/>
      <c r="HP150" s="248"/>
      <c r="HQ150" s="249"/>
      <c r="HR150" s="247"/>
      <c r="HS150" s="282"/>
      <c r="HT150" s="282"/>
      <c r="HU150" s="282"/>
      <c r="HV150" s="282"/>
      <c r="HW150" s="282"/>
      <c r="HX150" s="283"/>
      <c r="HY150" s="247"/>
      <c r="HZ150" s="282"/>
      <c r="IA150" s="282"/>
      <c r="IB150" s="282"/>
      <c r="IC150" s="282"/>
      <c r="ID150" s="282"/>
      <c r="IE150" s="283"/>
      <c r="IF150" s="247"/>
      <c r="IG150" s="248"/>
      <c r="IH150" s="248"/>
      <c r="II150" s="248"/>
      <c r="IJ150" s="248"/>
      <c r="IK150" s="248"/>
      <c r="IL150" s="249"/>
      <c r="IM150" s="247"/>
      <c r="IN150" s="248"/>
      <c r="IO150" s="248"/>
      <c r="IP150" s="248"/>
      <c r="IQ150" s="248"/>
      <c r="IR150" s="248"/>
      <c r="IS150" s="249"/>
      <c r="JU150" s="747"/>
      <c r="JV150" s="290" t="s">
        <v>9316</v>
      </c>
      <c r="JW150" s="291"/>
      <c r="JX150" s="291"/>
      <c r="JY150" s="291"/>
      <c r="JZ150" s="291"/>
      <c r="KA150" s="291"/>
      <c r="KB150" s="291"/>
      <c r="KC150" s="291"/>
      <c r="KD150" s="291"/>
      <c r="KE150" s="292"/>
      <c r="KF150" s="220" t="s">
        <v>126</v>
      </c>
      <c r="KG150" s="221"/>
      <c r="KH150" s="221"/>
      <c r="KI150" s="221"/>
      <c r="KJ150" s="221"/>
      <c r="KK150" s="221"/>
      <c r="KL150" s="224"/>
      <c r="KM150" s="224"/>
      <c r="KN150" s="224"/>
      <c r="KO150" s="224"/>
      <c r="KP150" s="224"/>
      <c r="KQ150" s="224"/>
      <c r="KR150" s="224"/>
      <c r="KS150" s="224"/>
      <c r="KT150" s="224"/>
      <c r="KU150" s="224"/>
      <c r="KV150" s="224"/>
      <c r="KW150" s="226" t="s">
        <v>124</v>
      </c>
      <c r="KX150" s="226"/>
      <c r="KY150" s="226"/>
      <c r="KZ150" s="226"/>
      <c r="LA150" s="227"/>
      <c r="LB150" s="230"/>
      <c r="LC150" s="231"/>
      <c r="LD150" s="231"/>
      <c r="LE150" s="231"/>
      <c r="LF150" s="231"/>
      <c r="LG150" s="231"/>
      <c r="LH150" s="231"/>
      <c r="LI150" s="231"/>
      <c r="LJ150" s="231"/>
      <c r="LK150" s="231"/>
      <c r="LL150" s="231"/>
      <c r="LM150" s="231"/>
      <c r="LN150" s="231"/>
      <c r="LO150" s="231"/>
      <c r="LP150" s="232"/>
      <c r="LQ150" s="247"/>
      <c r="LR150" s="248"/>
      <c r="LS150" s="248"/>
      <c r="LT150" s="248"/>
      <c r="LU150" s="248"/>
      <c r="LV150" s="248"/>
      <c r="LW150" s="249"/>
      <c r="LX150" s="247"/>
      <c r="LY150" s="282"/>
      <c r="LZ150" s="282"/>
      <c r="MA150" s="282"/>
      <c r="MB150" s="282"/>
      <c r="MC150" s="282"/>
      <c r="MD150" s="283"/>
      <c r="ME150" s="247"/>
      <c r="MF150" s="282"/>
      <c r="MG150" s="282"/>
      <c r="MH150" s="282"/>
      <c r="MI150" s="282"/>
      <c r="MJ150" s="282"/>
      <c r="MK150" s="283"/>
      <c r="ML150" s="247"/>
      <c r="MM150" s="248"/>
      <c r="MN150" s="248"/>
      <c r="MO150" s="248"/>
      <c r="MP150" s="248"/>
      <c r="MQ150" s="248"/>
      <c r="MR150" s="249"/>
      <c r="MS150" s="247"/>
      <c r="MT150" s="248"/>
      <c r="MU150" s="248"/>
      <c r="MV150" s="248"/>
      <c r="MW150" s="248"/>
      <c r="MX150" s="248"/>
      <c r="MY150" s="249"/>
      <c r="OA150" s="747"/>
      <c r="OB150" s="290" t="s">
        <v>9316</v>
      </c>
      <c r="OC150" s="291"/>
      <c r="OD150" s="291"/>
      <c r="OE150" s="291"/>
      <c r="OF150" s="291"/>
      <c r="OG150" s="291"/>
      <c r="OH150" s="291"/>
      <c r="OI150" s="291"/>
      <c r="OJ150" s="291"/>
      <c r="OK150" s="292"/>
      <c r="OL150" s="220" t="s">
        <v>131</v>
      </c>
      <c r="OM150" s="221"/>
      <c r="ON150" s="221"/>
      <c r="OO150" s="221"/>
      <c r="OP150" s="221"/>
      <c r="OQ150" s="221"/>
      <c r="OR150" s="224"/>
      <c r="OS150" s="224"/>
      <c r="OT150" s="224"/>
      <c r="OU150" s="224"/>
      <c r="OV150" s="224"/>
      <c r="OW150" s="224"/>
      <c r="OX150" s="224"/>
      <c r="OY150" s="224"/>
      <c r="OZ150" s="224"/>
      <c r="PA150" s="224"/>
      <c r="PB150" s="224"/>
      <c r="PC150" s="226" t="s">
        <v>124</v>
      </c>
      <c r="PD150" s="226"/>
      <c r="PE150" s="226"/>
      <c r="PF150" s="226"/>
      <c r="PG150" s="227"/>
      <c r="PH150" s="230"/>
      <c r="PI150" s="231"/>
      <c r="PJ150" s="231"/>
      <c r="PK150" s="231"/>
      <c r="PL150" s="231"/>
      <c r="PM150" s="231"/>
      <c r="PN150" s="231"/>
      <c r="PO150" s="231"/>
      <c r="PP150" s="231"/>
      <c r="PQ150" s="231"/>
      <c r="PR150" s="231"/>
      <c r="PS150" s="231"/>
      <c r="PT150" s="231"/>
      <c r="PU150" s="231"/>
      <c r="PV150" s="232"/>
      <c r="PW150" s="247"/>
      <c r="PX150" s="248"/>
      <c r="PY150" s="248"/>
      <c r="PZ150" s="248"/>
      <c r="QA150" s="248"/>
      <c r="QB150" s="248"/>
      <c r="QC150" s="249"/>
      <c r="QD150" s="247"/>
      <c r="QE150" s="282"/>
      <c r="QF150" s="282"/>
      <c r="QG150" s="282"/>
      <c r="QH150" s="282"/>
      <c r="QI150" s="282"/>
      <c r="QJ150" s="283"/>
      <c r="QK150" s="247"/>
      <c r="QL150" s="282"/>
      <c r="QM150" s="282"/>
      <c r="QN150" s="282"/>
      <c r="QO150" s="282"/>
      <c r="QP150" s="282"/>
      <c r="QQ150" s="283"/>
      <c r="QR150" s="247"/>
      <c r="QS150" s="248"/>
      <c r="QT150" s="248"/>
      <c r="QU150" s="248"/>
      <c r="QV150" s="248"/>
      <c r="QW150" s="248"/>
      <c r="QX150" s="249"/>
      <c r="QY150" s="247"/>
      <c r="QZ150" s="248"/>
      <c r="RA150" s="248"/>
      <c r="RB150" s="248"/>
      <c r="RC150" s="248"/>
      <c r="RD150" s="248"/>
      <c r="RE150" s="249"/>
      <c r="SG150" s="747"/>
    </row>
    <row r="151" spans="2:501" ht="6.6" customHeight="1" x14ac:dyDescent="0.15">
      <c r="B151" s="1117"/>
      <c r="C151" s="1118"/>
      <c r="D151" s="1119"/>
      <c r="E151" s="326"/>
      <c r="F151" s="464"/>
      <c r="G151" s="464"/>
      <c r="H151" s="464"/>
      <c r="I151" s="464"/>
      <c r="J151" s="464"/>
      <c r="K151" s="464"/>
      <c r="L151" s="464"/>
      <c r="M151" s="464"/>
      <c r="N151" s="464"/>
      <c r="O151" s="464"/>
      <c r="P151" s="464"/>
      <c r="Q151" s="464"/>
      <c r="R151" s="464"/>
      <c r="S151" s="464"/>
      <c r="T151" s="464"/>
      <c r="U151" s="464"/>
      <c r="V151" s="464"/>
      <c r="W151" s="464"/>
      <c r="X151" s="464"/>
      <c r="Y151" s="464"/>
      <c r="Z151" s="464"/>
      <c r="AA151" s="464"/>
      <c r="AB151" s="464"/>
      <c r="AC151" s="464"/>
      <c r="AD151" s="464"/>
      <c r="AE151" s="464"/>
      <c r="AF151" s="465"/>
      <c r="AG151" s="1113"/>
      <c r="AH151" s="1114"/>
      <c r="AI151" s="1114"/>
      <c r="AJ151" s="1114"/>
      <c r="AK151" s="1114"/>
      <c r="AL151" s="1114"/>
      <c r="AM151" s="1114"/>
      <c r="AN151" s="1114"/>
      <c r="AO151" s="1114"/>
      <c r="AP151" s="1114"/>
      <c r="AQ151" s="1114"/>
      <c r="AR151" s="1114"/>
      <c r="AS151" s="1114"/>
      <c r="AT151" s="1114"/>
      <c r="AU151" s="1114"/>
      <c r="AV151" s="1114"/>
      <c r="AW151" s="1114"/>
      <c r="AX151" s="384"/>
      <c r="AY151" s="384"/>
      <c r="AZ151" s="384"/>
      <c r="BA151" s="384"/>
      <c r="BB151" s="385"/>
      <c r="BC151" s="378"/>
      <c r="BD151" s="379"/>
      <c r="BE151" s="379"/>
      <c r="BF151" s="379"/>
      <c r="BG151" s="379"/>
      <c r="BH151" s="379"/>
      <c r="BI151" s="379"/>
      <c r="BJ151" s="379"/>
      <c r="BK151" s="379"/>
      <c r="BL151" s="379"/>
      <c r="BM151" s="379"/>
      <c r="BN151" s="379"/>
      <c r="BO151" s="379"/>
      <c r="BP151" s="379"/>
      <c r="BQ151" s="379"/>
      <c r="BR151" s="379"/>
      <c r="BS151" s="379"/>
      <c r="BT151" s="384"/>
      <c r="BU151" s="384"/>
      <c r="BV151" s="384"/>
      <c r="BW151" s="384"/>
      <c r="BX151" s="385"/>
      <c r="BY151" s="370"/>
      <c r="BZ151" s="371"/>
      <c r="CA151" s="371"/>
      <c r="CB151" s="371"/>
      <c r="CC151" s="371"/>
      <c r="CD151" s="371"/>
      <c r="CE151" s="371"/>
      <c r="CF151" s="371"/>
      <c r="CG151" s="371"/>
      <c r="CH151" s="371"/>
      <c r="CI151" s="371"/>
      <c r="CJ151" s="371"/>
      <c r="CK151" s="371"/>
      <c r="CL151" s="371"/>
      <c r="CM151" s="371"/>
      <c r="CN151" s="371"/>
      <c r="CO151" s="371"/>
      <c r="CP151" s="371"/>
      <c r="CQ151" s="371"/>
      <c r="CR151" s="371"/>
      <c r="CS151" s="371"/>
      <c r="CT151" s="372"/>
      <c r="CU151" s="222"/>
      <c r="CV151" s="223"/>
      <c r="CW151" s="223"/>
      <c r="CX151" s="223"/>
      <c r="CY151" s="223"/>
      <c r="CZ151" s="223"/>
      <c r="DA151" s="225"/>
      <c r="DB151" s="225"/>
      <c r="DC151" s="225"/>
      <c r="DD151" s="225"/>
      <c r="DE151" s="225"/>
      <c r="DF151" s="225"/>
      <c r="DG151" s="225"/>
      <c r="DH151" s="225"/>
      <c r="DI151" s="225"/>
      <c r="DJ151" s="225"/>
      <c r="DK151" s="225"/>
      <c r="DL151" s="228"/>
      <c r="DM151" s="228"/>
      <c r="DN151" s="228"/>
      <c r="DO151" s="228"/>
      <c r="DP151" s="229"/>
      <c r="DQ151" s="233"/>
      <c r="DR151" s="234"/>
      <c r="DS151" s="234"/>
      <c r="DT151" s="234"/>
      <c r="DU151" s="234"/>
      <c r="DV151" s="234"/>
      <c r="DW151" s="234"/>
      <c r="DX151" s="234"/>
      <c r="DY151" s="234"/>
      <c r="DZ151" s="234"/>
      <c r="EA151" s="234"/>
      <c r="EB151" s="234"/>
      <c r="EC151" s="234"/>
      <c r="ED151" s="234"/>
      <c r="EE151" s="235"/>
      <c r="EF151" s="250"/>
      <c r="EG151" s="251"/>
      <c r="EH151" s="251"/>
      <c r="EI151" s="251"/>
      <c r="EJ151" s="251"/>
      <c r="EK151" s="251"/>
      <c r="EL151" s="252"/>
      <c r="EM151" s="250"/>
      <c r="EN151" s="254"/>
      <c r="EO151" s="254"/>
      <c r="EP151" s="254"/>
      <c r="EQ151" s="254"/>
      <c r="ER151" s="254"/>
      <c r="ES151" s="255"/>
      <c r="ET151" s="250"/>
      <c r="EU151" s="254"/>
      <c r="EV151" s="254"/>
      <c r="EW151" s="254"/>
      <c r="EX151" s="254"/>
      <c r="EY151" s="254"/>
      <c r="EZ151" s="255"/>
      <c r="FA151" s="250"/>
      <c r="FB151" s="251"/>
      <c r="FC151" s="251"/>
      <c r="FD151" s="251"/>
      <c r="FE151" s="251"/>
      <c r="FF151" s="251"/>
      <c r="FG151" s="252"/>
      <c r="FH151" s="250"/>
      <c r="FI151" s="251"/>
      <c r="FJ151" s="251"/>
      <c r="FK151" s="251"/>
      <c r="FL151" s="251"/>
      <c r="FM151" s="251"/>
      <c r="FN151" s="252"/>
      <c r="FO151" s="747"/>
      <c r="FP151" s="293"/>
      <c r="FQ151" s="294"/>
      <c r="FR151" s="294"/>
      <c r="FS151" s="294"/>
      <c r="FT151" s="294"/>
      <c r="FU151" s="294"/>
      <c r="FV151" s="294"/>
      <c r="FW151" s="294"/>
      <c r="FX151" s="294"/>
      <c r="FY151" s="295"/>
      <c r="FZ151" s="222"/>
      <c r="GA151" s="223"/>
      <c r="GB151" s="223"/>
      <c r="GC151" s="223"/>
      <c r="GD151" s="223"/>
      <c r="GE151" s="223"/>
      <c r="GF151" s="225"/>
      <c r="GG151" s="225"/>
      <c r="GH151" s="225"/>
      <c r="GI151" s="225"/>
      <c r="GJ151" s="225"/>
      <c r="GK151" s="225"/>
      <c r="GL151" s="225"/>
      <c r="GM151" s="225"/>
      <c r="GN151" s="225"/>
      <c r="GO151" s="225"/>
      <c r="GP151" s="225"/>
      <c r="GQ151" s="228"/>
      <c r="GR151" s="228"/>
      <c r="GS151" s="228"/>
      <c r="GT151" s="228"/>
      <c r="GU151" s="229"/>
      <c r="GV151" s="233"/>
      <c r="GW151" s="234"/>
      <c r="GX151" s="234"/>
      <c r="GY151" s="234"/>
      <c r="GZ151" s="234"/>
      <c r="HA151" s="234"/>
      <c r="HB151" s="234"/>
      <c r="HC151" s="234"/>
      <c r="HD151" s="234"/>
      <c r="HE151" s="234"/>
      <c r="HF151" s="234"/>
      <c r="HG151" s="234"/>
      <c r="HH151" s="234"/>
      <c r="HI151" s="234"/>
      <c r="HJ151" s="235"/>
      <c r="HK151" s="250"/>
      <c r="HL151" s="251"/>
      <c r="HM151" s="251"/>
      <c r="HN151" s="251"/>
      <c r="HO151" s="251"/>
      <c r="HP151" s="251"/>
      <c r="HQ151" s="252"/>
      <c r="HR151" s="250"/>
      <c r="HS151" s="254"/>
      <c r="HT151" s="254"/>
      <c r="HU151" s="254"/>
      <c r="HV151" s="254"/>
      <c r="HW151" s="254"/>
      <c r="HX151" s="255"/>
      <c r="HY151" s="250"/>
      <c r="HZ151" s="254"/>
      <c r="IA151" s="254"/>
      <c r="IB151" s="254"/>
      <c r="IC151" s="254"/>
      <c r="ID151" s="254"/>
      <c r="IE151" s="255"/>
      <c r="IF151" s="250"/>
      <c r="IG151" s="251"/>
      <c r="IH151" s="251"/>
      <c r="II151" s="251"/>
      <c r="IJ151" s="251"/>
      <c r="IK151" s="251"/>
      <c r="IL151" s="252"/>
      <c r="IM151" s="250"/>
      <c r="IN151" s="251"/>
      <c r="IO151" s="251"/>
      <c r="IP151" s="251"/>
      <c r="IQ151" s="251"/>
      <c r="IR151" s="251"/>
      <c r="IS151" s="252"/>
      <c r="JU151" s="747"/>
      <c r="JV151" s="293"/>
      <c r="JW151" s="294"/>
      <c r="JX151" s="294"/>
      <c r="JY151" s="294"/>
      <c r="JZ151" s="294"/>
      <c r="KA151" s="294"/>
      <c r="KB151" s="294"/>
      <c r="KC151" s="294"/>
      <c r="KD151" s="294"/>
      <c r="KE151" s="295"/>
      <c r="KF151" s="222"/>
      <c r="KG151" s="223"/>
      <c r="KH151" s="223"/>
      <c r="KI151" s="223"/>
      <c r="KJ151" s="223"/>
      <c r="KK151" s="223"/>
      <c r="KL151" s="225"/>
      <c r="KM151" s="225"/>
      <c r="KN151" s="225"/>
      <c r="KO151" s="225"/>
      <c r="KP151" s="225"/>
      <c r="KQ151" s="225"/>
      <c r="KR151" s="225"/>
      <c r="KS151" s="225"/>
      <c r="KT151" s="225"/>
      <c r="KU151" s="225"/>
      <c r="KV151" s="225"/>
      <c r="KW151" s="228"/>
      <c r="KX151" s="228"/>
      <c r="KY151" s="228"/>
      <c r="KZ151" s="228"/>
      <c r="LA151" s="229"/>
      <c r="LB151" s="233"/>
      <c r="LC151" s="234"/>
      <c r="LD151" s="234"/>
      <c r="LE151" s="234"/>
      <c r="LF151" s="234"/>
      <c r="LG151" s="234"/>
      <c r="LH151" s="234"/>
      <c r="LI151" s="234"/>
      <c r="LJ151" s="234"/>
      <c r="LK151" s="234"/>
      <c r="LL151" s="234"/>
      <c r="LM151" s="234"/>
      <c r="LN151" s="234"/>
      <c r="LO151" s="234"/>
      <c r="LP151" s="235"/>
      <c r="LQ151" s="250"/>
      <c r="LR151" s="251"/>
      <c r="LS151" s="251"/>
      <c r="LT151" s="251"/>
      <c r="LU151" s="251"/>
      <c r="LV151" s="251"/>
      <c r="LW151" s="252"/>
      <c r="LX151" s="250"/>
      <c r="LY151" s="254"/>
      <c r="LZ151" s="254"/>
      <c r="MA151" s="254"/>
      <c r="MB151" s="254"/>
      <c r="MC151" s="254"/>
      <c r="MD151" s="255"/>
      <c r="ME151" s="250"/>
      <c r="MF151" s="254"/>
      <c r="MG151" s="254"/>
      <c r="MH151" s="254"/>
      <c r="MI151" s="254"/>
      <c r="MJ151" s="254"/>
      <c r="MK151" s="255"/>
      <c r="ML151" s="250"/>
      <c r="MM151" s="251"/>
      <c r="MN151" s="251"/>
      <c r="MO151" s="251"/>
      <c r="MP151" s="251"/>
      <c r="MQ151" s="251"/>
      <c r="MR151" s="252"/>
      <c r="MS151" s="250"/>
      <c r="MT151" s="251"/>
      <c r="MU151" s="251"/>
      <c r="MV151" s="251"/>
      <c r="MW151" s="251"/>
      <c r="MX151" s="251"/>
      <c r="MY151" s="252"/>
      <c r="OA151" s="747"/>
      <c r="OB151" s="293"/>
      <c r="OC151" s="294"/>
      <c r="OD151" s="294"/>
      <c r="OE151" s="294"/>
      <c r="OF151" s="294"/>
      <c r="OG151" s="294"/>
      <c r="OH151" s="294"/>
      <c r="OI151" s="294"/>
      <c r="OJ151" s="294"/>
      <c r="OK151" s="295"/>
      <c r="OL151" s="222"/>
      <c r="OM151" s="223"/>
      <c r="ON151" s="223"/>
      <c r="OO151" s="223"/>
      <c r="OP151" s="223"/>
      <c r="OQ151" s="223"/>
      <c r="OR151" s="225"/>
      <c r="OS151" s="225"/>
      <c r="OT151" s="225"/>
      <c r="OU151" s="225"/>
      <c r="OV151" s="225"/>
      <c r="OW151" s="225"/>
      <c r="OX151" s="225"/>
      <c r="OY151" s="225"/>
      <c r="OZ151" s="225"/>
      <c r="PA151" s="225"/>
      <c r="PB151" s="225"/>
      <c r="PC151" s="228"/>
      <c r="PD151" s="228"/>
      <c r="PE151" s="228"/>
      <c r="PF151" s="228"/>
      <c r="PG151" s="229"/>
      <c r="PH151" s="233"/>
      <c r="PI151" s="234"/>
      <c r="PJ151" s="234"/>
      <c r="PK151" s="234"/>
      <c r="PL151" s="234"/>
      <c r="PM151" s="234"/>
      <c r="PN151" s="234"/>
      <c r="PO151" s="234"/>
      <c r="PP151" s="234"/>
      <c r="PQ151" s="234"/>
      <c r="PR151" s="234"/>
      <c r="PS151" s="234"/>
      <c r="PT151" s="234"/>
      <c r="PU151" s="234"/>
      <c r="PV151" s="235"/>
      <c r="PW151" s="250"/>
      <c r="PX151" s="251"/>
      <c r="PY151" s="251"/>
      <c r="PZ151" s="251"/>
      <c r="QA151" s="251"/>
      <c r="QB151" s="251"/>
      <c r="QC151" s="252"/>
      <c r="QD151" s="250"/>
      <c r="QE151" s="254"/>
      <c r="QF151" s="254"/>
      <c r="QG151" s="254"/>
      <c r="QH151" s="254"/>
      <c r="QI151" s="254"/>
      <c r="QJ151" s="255"/>
      <c r="QK151" s="250"/>
      <c r="QL151" s="254"/>
      <c r="QM151" s="254"/>
      <c r="QN151" s="254"/>
      <c r="QO151" s="254"/>
      <c r="QP151" s="254"/>
      <c r="QQ151" s="255"/>
      <c r="QR151" s="250"/>
      <c r="QS151" s="251"/>
      <c r="QT151" s="251"/>
      <c r="QU151" s="251"/>
      <c r="QV151" s="251"/>
      <c r="QW151" s="251"/>
      <c r="QX151" s="252"/>
      <c r="QY151" s="250"/>
      <c r="QZ151" s="251"/>
      <c r="RA151" s="251"/>
      <c r="RB151" s="251"/>
      <c r="RC151" s="251"/>
      <c r="RD151" s="251"/>
      <c r="RE151" s="252"/>
      <c r="SG151" s="747"/>
    </row>
    <row r="152" spans="2:501" ht="6.6" customHeight="1" x14ac:dyDescent="0.15">
      <c r="B152" s="1117"/>
      <c r="C152" s="1118"/>
      <c r="D152" s="1119"/>
      <c r="E152" s="326"/>
      <c r="F152" s="464"/>
      <c r="G152" s="464"/>
      <c r="H152" s="464"/>
      <c r="I152" s="464"/>
      <c r="J152" s="464"/>
      <c r="K152" s="464"/>
      <c r="L152" s="464"/>
      <c r="M152" s="464"/>
      <c r="N152" s="464"/>
      <c r="O152" s="464"/>
      <c r="P152" s="464"/>
      <c r="Q152" s="464"/>
      <c r="R152" s="464"/>
      <c r="S152" s="464"/>
      <c r="T152" s="464"/>
      <c r="U152" s="464"/>
      <c r="V152" s="464"/>
      <c r="W152" s="464"/>
      <c r="X152" s="464"/>
      <c r="Y152" s="464"/>
      <c r="Z152" s="464"/>
      <c r="AA152" s="464"/>
      <c r="AB152" s="464"/>
      <c r="AC152" s="464"/>
      <c r="AD152" s="464"/>
      <c r="AE152" s="464"/>
      <c r="AF152" s="465"/>
      <c r="AG152" s="1113"/>
      <c r="AH152" s="1114"/>
      <c r="AI152" s="1114"/>
      <c r="AJ152" s="1114"/>
      <c r="AK152" s="1114"/>
      <c r="AL152" s="1114"/>
      <c r="AM152" s="1114"/>
      <c r="AN152" s="1114"/>
      <c r="AO152" s="1114"/>
      <c r="AP152" s="1114"/>
      <c r="AQ152" s="1114"/>
      <c r="AR152" s="1114"/>
      <c r="AS152" s="1114"/>
      <c r="AT152" s="1114"/>
      <c r="AU152" s="1114"/>
      <c r="AV152" s="1114"/>
      <c r="AW152" s="1114"/>
      <c r="AX152" s="384"/>
      <c r="AY152" s="384"/>
      <c r="AZ152" s="384"/>
      <c r="BA152" s="384"/>
      <c r="BB152" s="385"/>
      <c r="BC152" s="378"/>
      <c r="BD152" s="379"/>
      <c r="BE152" s="379"/>
      <c r="BF152" s="379"/>
      <c r="BG152" s="379"/>
      <c r="BH152" s="379"/>
      <c r="BI152" s="379"/>
      <c r="BJ152" s="379"/>
      <c r="BK152" s="379"/>
      <c r="BL152" s="379"/>
      <c r="BM152" s="379"/>
      <c r="BN152" s="379"/>
      <c r="BO152" s="379"/>
      <c r="BP152" s="379"/>
      <c r="BQ152" s="379"/>
      <c r="BR152" s="379"/>
      <c r="BS152" s="379"/>
      <c r="BT152" s="384"/>
      <c r="BU152" s="384"/>
      <c r="BV152" s="384"/>
      <c r="BW152" s="384"/>
      <c r="BX152" s="385"/>
      <c r="BY152" s="370"/>
      <c r="BZ152" s="371"/>
      <c r="CA152" s="371"/>
      <c r="CB152" s="371"/>
      <c r="CC152" s="371"/>
      <c r="CD152" s="371"/>
      <c r="CE152" s="371"/>
      <c r="CF152" s="371"/>
      <c r="CG152" s="371"/>
      <c r="CH152" s="371"/>
      <c r="CI152" s="371"/>
      <c r="CJ152" s="371"/>
      <c r="CK152" s="371"/>
      <c r="CL152" s="371"/>
      <c r="CM152" s="371"/>
      <c r="CN152" s="371"/>
      <c r="CO152" s="371"/>
      <c r="CP152" s="371"/>
      <c r="CQ152" s="371"/>
      <c r="CR152" s="371"/>
      <c r="CS152" s="371"/>
      <c r="CT152" s="372"/>
      <c r="CU152" s="259" t="s">
        <v>38</v>
      </c>
      <c r="CV152" s="260"/>
      <c r="CW152" s="260"/>
      <c r="CX152" s="260"/>
      <c r="CY152" s="260"/>
      <c r="CZ152" s="260"/>
      <c r="DA152" s="261"/>
      <c r="DB152" s="261"/>
      <c r="DC152" s="261"/>
      <c r="DD152" s="261"/>
      <c r="DE152" s="261"/>
      <c r="DF152" s="261"/>
      <c r="DG152" s="261"/>
      <c r="DH152" s="261"/>
      <c r="DI152" s="261"/>
      <c r="DJ152" s="261"/>
      <c r="DK152" s="261"/>
      <c r="DL152" s="263" t="s">
        <v>124</v>
      </c>
      <c r="DM152" s="263"/>
      <c r="DN152" s="263"/>
      <c r="DO152" s="263"/>
      <c r="DP152" s="264"/>
      <c r="DQ152" s="265"/>
      <c r="DR152" s="266"/>
      <c r="DS152" s="266"/>
      <c r="DT152" s="266"/>
      <c r="DU152" s="266"/>
      <c r="DV152" s="266"/>
      <c r="DW152" s="266"/>
      <c r="DX152" s="266"/>
      <c r="DY152" s="266"/>
      <c r="DZ152" s="266"/>
      <c r="EA152" s="266"/>
      <c r="EB152" s="266"/>
      <c r="EC152" s="266"/>
      <c r="ED152" s="266"/>
      <c r="EE152" s="267"/>
      <c r="EF152" s="250"/>
      <c r="EG152" s="251"/>
      <c r="EH152" s="251"/>
      <c r="EI152" s="251"/>
      <c r="EJ152" s="251"/>
      <c r="EK152" s="251"/>
      <c r="EL152" s="252"/>
      <c r="EM152" s="250"/>
      <c r="EN152" s="254"/>
      <c r="EO152" s="254"/>
      <c r="EP152" s="254"/>
      <c r="EQ152" s="254"/>
      <c r="ER152" s="254"/>
      <c r="ES152" s="255"/>
      <c r="ET152" s="250"/>
      <c r="EU152" s="254"/>
      <c r="EV152" s="254"/>
      <c r="EW152" s="254"/>
      <c r="EX152" s="254"/>
      <c r="EY152" s="254"/>
      <c r="EZ152" s="255"/>
      <c r="FA152" s="250"/>
      <c r="FB152" s="251"/>
      <c r="FC152" s="251"/>
      <c r="FD152" s="251"/>
      <c r="FE152" s="251"/>
      <c r="FF152" s="251"/>
      <c r="FG152" s="252"/>
      <c r="FH152" s="250"/>
      <c r="FI152" s="251"/>
      <c r="FJ152" s="251"/>
      <c r="FK152" s="251"/>
      <c r="FL152" s="251"/>
      <c r="FM152" s="251"/>
      <c r="FN152" s="252"/>
      <c r="FO152" s="747"/>
      <c r="FP152" s="293"/>
      <c r="FQ152" s="294"/>
      <c r="FR152" s="294"/>
      <c r="FS152" s="294"/>
      <c r="FT152" s="294"/>
      <c r="FU152" s="294"/>
      <c r="FV152" s="294"/>
      <c r="FW152" s="294"/>
      <c r="FX152" s="294"/>
      <c r="FY152" s="295"/>
      <c r="FZ152" s="259" t="s">
        <v>80</v>
      </c>
      <c r="GA152" s="260"/>
      <c r="GB152" s="260"/>
      <c r="GC152" s="260"/>
      <c r="GD152" s="260"/>
      <c r="GE152" s="260"/>
      <c r="GF152" s="261"/>
      <c r="GG152" s="261"/>
      <c r="GH152" s="261"/>
      <c r="GI152" s="261"/>
      <c r="GJ152" s="261"/>
      <c r="GK152" s="261"/>
      <c r="GL152" s="261"/>
      <c r="GM152" s="261"/>
      <c r="GN152" s="261"/>
      <c r="GO152" s="261"/>
      <c r="GP152" s="261"/>
      <c r="GQ152" s="263" t="s">
        <v>124</v>
      </c>
      <c r="GR152" s="263"/>
      <c r="GS152" s="263"/>
      <c r="GT152" s="263"/>
      <c r="GU152" s="264"/>
      <c r="GV152" s="265"/>
      <c r="GW152" s="266"/>
      <c r="GX152" s="266"/>
      <c r="GY152" s="266"/>
      <c r="GZ152" s="266"/>
      <c r="HA152" s="266"/>
      <c r="HB152" s="266"/>
      <c r="HC152" s="266"/>
      <c r="HD152" s="266"/>
      <c r="HE152" s="266"/>
      <c r="HF152" s="266"/>
      <c r="HG152" s="266"/>
      <c r="HH152" s="266"/>
      <c r="HI152" s="266"/>
      <c r="HJ152" s="267"/>
      <c r="HK152" s="250"/>
      <c r="HL152" s="251"/>
      <c r="HM152" s="251"/>
      <c r="HN152" s="251"/>
      <c r="HO152" s="251"/>
      <c r="HP152" s="251"/>
      <c r="HQ152" s="252"/>
      <c r="HR152" s="250"/>
      <c r="HS152" s="254"/>
      <c r="HT152" s="254"/>
      <c r="HU152" s="254"/>
      <c r="HV152" s="254"/>
      <c r="HW152" s="254"/>
      <c r="HX152" s="255"/>
      <c r="HY152" s="250"/>
      <c r="HZ152" s="254"/>
      <c r="IA152" s="254"/>
      <c r="IB152" s="254"/>
      <c r="IC152" s="254"/>
      <c r="ID152" s="254"/>
      <c r="IE152" s="255"/>
      <c r="IF152" s="250"/>
      <c r="IG152" s="251"/>
      <c r="IH152" s="251"/>
      <c r="II152" s="251"/>
      <c r="IJ152" s="251"/>
      <c r="IK152" s="251"/>
      <c r="IL152" s="252"/>
      <c r="IM152" s="250"/>
      <c r="IN152" s="251"/>
      <c r="IO152" s="251"/>
      <c r="IP152" s="251"/>
      <c r="IQ152" s="251"/>
      <c r="IR152" s="251"/>
      <c r="IS152" s="252"/>
      <c r="JU152" s="747"/>
      <c r="JV152" s="293"/>
      <c r="JW152" s="294"/>
      <c r="JX152" s="294"/>
      <c r="JY152" s="294"/>
      <c r="JZ152" s="294"/>
      <c r="KA152" s="294"/>
      <c r="KB152" s="294"/>
      <c r="KC152" s="294"/>
      <c r="KD152" s="294"/>
      <c r="KE152" s="295"/>
      <c r="KF152" s="259" t="s">
        <v>127</v>
      </c>
      <c r="KG152" s="260"/>
      <c r="KH152" s="260"/>
      <c r="KI152" s="260"/>
      <c r="KJ152" s="260"/>
      <c r="KK152" s="260"/>
      <c r="KL152" s="261"/>
      <c r="KM152" s="261"/>
      <c r="KN152" s="261"/>
      <c r="KO152" s="261"/>
      <c r="KP152" s="261"/>
      <c r="KQ152" s="261"/>
      <c r="KR152" s="261"/>
      <c r="KS152" s="261"/>
      <c r="KT152" s="261"/>
      <c r="KU152" s="261"/>
      <c r="KV152" s="261"/>
      <c r="KW152" s="263" t="s">
        <v>124</v>
      </c>
      <c r="KX152" s="263"/>
      <c r="KY152" s="263"/>
      <c r="KZ152" s="263"/>
      <c r="LA152" s="264"/>
      <c r="LB152" s="265"/>
      <c r="LC152" s="266"/>
      <c r="LD152" s="266"/>
      <c r="LE152" s="266"/>
      <c r="LF152" s="266"/>
      <c r="LG152" s="266"/>
      <c r="LH152" s="266"/>
      <c r="LI152" s="266"/>
      <c r="LJ152" s="266"/>
      <c r="LK152" s="266"/>
      <c r="LL152" s="266"/>
      <c r="LM152" s="266"/>
      <c r="LN152" s="266"/>
      <c r="LO152" s="266"/>
      <c r="LP152" s="267"/>
      <c r="LQ152" s="250"/>
      <c r="LR152" s="251"/>
      <c r="LS152" s="251"/>
      <c r="LT152" s="251"/>
      <c r="LU152" s="251"/>
      <c r="LV152" s="251"/>
      <c r="LW152" s="252"/>
      <c r="LX152" s="250"/>
      <c r="LY152" s="254"/>
      <c r="LZ152" s="254"/>
      <c r="MA152" s="254"/>
      <c r="MB152" s="254"/>
      <c r="MC152" s="254"/>
      <c r="MD152" s="255"/>
      <c r="ME152" s="250"/>
      <c r="MF152" s="254"/>
      <c r="MG152" s="254"/>
      <c r="MH152" s="254"/>
      <c r="MI152" s="254"/>
      <c r="MJ152" s="254"/>
      <c r="MK152" s="255"/>
      <c r="ML152" s="250"/>
      <c r="MM152" s="251"/>
      <c r="MN152" s="251"/>
      <c r="MO152" s="251"/>
      <c r="MP152" s="251"/>
      <c r="MQ152" s="251"/>
      <c r="MR152" s="252"/>
      <c r="MS152" s="250"/>
      <c r="MT152" s="251"/>
      <c r="MU152" s="251"/>
      <c r="MV152" s="251"/>
      <c r="MW152" s="251"/>
      <c r="MX152" s="251"/>
      <c r="MY152" s="252"/>
      <c r="OA152" s="747"/>
      <c r="OB152" s="293"/>
      <c r="OC152" s="294"/>
      <c r="OD152" s="294"/>
      <c r="OE152" s="294"/>
      <c r="OF152" s="294"/>
      <c r="OG152" s="294"/>
      <c r="OH152" s="294"/>
      <c r="OI152" s="294"/>
      <c r="OJ152" s="294"/>
      <c r="OK152" s="295"/>
      <c r="OL152" s="259" t="s">
        <v>132</v>
      </c>
      <c r="OM152" s="260"/>
      <c r="ON152" s="260"/>
      <c r="OO152" s="260"/>
      <c r="OP152" s="260"/>
      <c r="OQ152" s="260"/>
      <c r="OR152" s="261"/>
      <c r="OS152" s="261"/>
      <c r="OT152" s="261"/>
      <c r="OU152" s="261"/>
      <c r="OV152" s="261"/>
      <c r="OW152" s="261"/>
      <c r="OX152" s="261"/>
      <c r="OY152" s="261"/>
      <c r="OZ152" s="261"/>
      <c r="PA152" s="261"/>
      <c r="PB152" s="261"/>
      <c r="PC152" s="263" t="s">
        <v>124</v>
      </c>
      <c r="PD152" s="263"/>
      <c r="PE152" s="263"/>
      <c r="PF152" s="263"/>
      <c r="PG152" s="264"/>
      <c r="PH152" s="265"/>
      <c r="PI152" s="266"/>
      <c r="PJ152" s="266"/>
      <c r="PK152" s="266"/>
      <c r="PL152" s="266"/>
      <c r="PM152" s="266"/>
      <c r="PN152" s="266"/>
      <c r="PO152" s="266"/>
      <c r="PP152" s="266"/>
      <c r="PQ152" s="266"/>
      <c r="PR152" s="266"/>
      <c r="PS152" s="266"/>
      <c r="PT152" s="266"/>
      <c r="PU152" s="266"/>
      <c r="PV152" s="267"/>
      <c r="PW152" s="250"/>
      <c r="PX152" s="251"/>
      <c r="PY152" s="251"/>
      <c r="PZ152" s="251"/>
      <c r="QA152" s="251"/>
      <c r="QB152" s="251"/>
      <c r="QC152" s="252"/>
      <c r="QD152" s="250"/>
      <c r="QE152" s="254"/>
      <c r="QF152" s="254"/>
      <c r="QG152" s="254"/>
      <c r="QH152" s="254"/>
      <c r="QI152" s="254"/>
      <c r="QJ152" s="255"/>
      <c r="QK152" s="250"/>
      <c r="QL152" s="254"/>
      <c r="QM152" s="254"/>
      <c r="QN152" s="254"/>
      <c r="QO152" s="254"/>
      <c r="QP152" s="254"/>
      <c r="QQ152" s="255"/>
      <c r="QR152" s="250"/>
      <c r="QS152" s="251"/>
      <c r="QT152" s="251"/>
      <c r="QU152" s="251"/>
      <c r="QV152" s="251"/>
      <c r="QW152" s="251"/>
      <c r="QX152" s="252"/>
      <c r="QY152" s="250"/>
      <c r="QZ152" s="251"/>
      <c r="RA152" s="251"/>
      <c r="RB152" s="251"/>
      <c r="RC152" s="251"/>
      <c r="RD152" s="251"/>
      <c r="RE152" s="252"/>
      <c r="SG152" s="747"/>
    </row>
    <row r="153" spans="2:501" ht="6.6" customHeight="1" x14ac:dyDescent="0.15">
      <c r="B153" s="1117"/>
      <c r="C153" s="1118"/>
      <c r="D153" s="1119"/>
      <c r="E153" s="326"/>
      <c r="F153" s="464"/>
      <c r="G153" s="464"/>
      <c r="H153" s="464"/>
      <c r="I153" s="464"/>
      <c r="J153" s="464"/>
      <c r="K153" s="464"/>
      <c r="L153" s="464"/>
      <c r="M153" s="464"/>
      <c r="N153" s="464"/>
      <c r="O153" s="464"/>
      <c r="P153" s="464"/>
      <c r="Q153" s="464"/>
      <c r="R153" s="464"/>
      <c r="S153" s="464"/>
      <c r="T153" s="464"/>
      <c r="U153" s="464"/>
      <c r="V153" s="464"/>
      <c r="W153" s="464"/>
      <c r="X153" s="464"/>
      <c r="Y153" s="464"/>
      <c r="Z153" s="464"/>
      <c r="AA153" s="464"/>
      <c r="AB153" s="464"/>
      <c r="AC153" s="464"/>
      <c r="AD153" s="464"/>
      <c r="AE153" s="464"/>
      <c r="AF153" s="465"/>
      <c r="AG153" s="1113"/>
      <c r="AH153" s="1114"/>
      <c r="AI153" s="1114"/>
      <c r="AJ153" s="1114"/>
      <c r="AK153" s="1114"/>
      <c r="AL153" s="1114"/>
      <c r="AM153" s="1114"/>
      <c r="AN153" s="1114"/>
      <c r="AO153" s="1114"/>
      <c r="AP153" s="1114"/>
      <c r="AQ153" s="1114"/>
      <c r="AR153" s="1114"/>
      <c r="AS153" s="1114"/>
      <c r="AT153" s="1114"/>
      <c r="AU153" s="1114"/>
      <c r="AV153" s="1114"/>
      <c r="AW153" s="1114"/>
      <c r="AX153" s="384"/>
      <c r="AY153" s="384"/>
      <c r="AZ153" s="384"/>
      <c r="BA153" s="384"/>
      <c r="BB153" s="385"/>
      <c r="BC153" s="378"/>
      <c r="BD153" s="379"/>
      <c r="BE153" s="379"/>
      <c r="BF153" s="379"/>
      <c r="BG153" s="379"/>
      <c r="BH153" s="379"/>
      <c r="BI153" s="379"/>
      <c r="BJ153" s="379"/>
      <c r="BK153" s="379"/>
      <c r="BL153" s="379"/>
      <c r="BM153" s="379"/>
      <c r="BN153" s="379"/>
      <c r="BO153" s="379"/>
      <c r="BP153" s="379"/>
      <c r="BQ153" s="379"/>
      <c r="BR153" s="379"/>
      <c r="BS153" s="379"/>
      <c r="BT153" s="384"/>
      <c r="BU153" s="384"/>
      <c r="BV153" s="384"/>
      <c r="BW153" s="384"/>
      <c r="BX153" s="385"/>
      <c r="BY153" s="370"/>
      <c r="BZ153" s="371"/>
      <c r="CA153" s="371"/>
      <c r="CB153" s="371"/>
      <c r="CC153" s="371"/>
      <c r="CD153" s="371"/>
      <c r="CE153" s="371"/>
      <c r="CF153" s="371"/>
      <c r="CG153" s="371"/>
      <c r="CH153" s="371"/>
      <c r="CI153" s="371"/>
      <c r="CJ153" s="371"/>
      <c r="CK153" s="371"/>
      <c r="CL153" s="371"/>
      <c r="CM153" s="371"/>
      <c r="CN153" s="371"/>
      <c r="CO153" s="371"/>
      <c r="CP153" s="371"/>
      <c r="CQ153" s="371"/>
      <c r="CR153" s="371"/>
      <c r="CS153" s="371"/>
      <c r="CT153" s="372"/>
      <c r="CU153" s="222"/>
      <c r="CV153" s="223"/>
      <c r="CW153" s="223"/>
      <c r="CX153" s="223"/>
      <c r="CY153" s="223"/>
      <c r="CZ153" s="223"/>
      <c r="DA153" s="262"/>
      <c r="DB153" s="262"/>
      <c r="DC153" s="262"/>
      <c r="DD153" s="262"/>
      <c r="DE153" s="262"/>
      <c r="DF153" s="262"/>
      <c r="DG153" s="262"/>
      <c r="DH153" s="262"/>
      <c r="DI153" s="262"/>
      <c r="DJ153" s="262"/>
      <c r="DK153" s="262"/>
      <c r="DL153" s="228"/>
      <c r="DM153" s="228"/>
      <c r="DN153" s="228"/>
      <c r="DO153" s="228"/>
      <c r="DP153" s="229"/>
      <c r="DQ153" s="233"/>
      <c r="DR153" s="234"/>
      <c r="DS153" s="234"/>
      <c r="DT153" s="234"/>
      <c r="DU153" s="234"/>
      <c r="DV153" s="234"/>
      <c r="DW153" s="234"/>
      <c r="DX153" s="234"/>
      <c r="DY153" s="234"/>
      <c r="DZ153" s="234"/>
      <c r="EA153" s="234"/>
      <c r="EB153" s="234"/>
      <c r="EC153" s="234"/>
      <c r="ED153" s="234"/>
      <c r="EE153" s="235"/>
      <c r="EF153" s="250"/>
      <c r="EG153" s="251"/>
      <c r="EH153" s="251"/>
      <c r="EI153" s="251"/>
      <c r="EJ153" s="251"/>
      <c r="EK153" s="251"/>
      <c r="EL153" s="252"/>
      <c r="EM153" s="250"/>
      <c r="EN153" s="254"/>
      <c r="EO153" s="254"/>
      <c r="EP153" s="254"/>
      <c r="EQ153" s="254"/>
      <c r="ER153" s="254"/>
      <c r="ES153" s="255"/>
      <c r="ET153" s="250"/>
      <c r="EU153" s="254"/>
      <c r="EV153" s="254"/>
      <c r="EW153" s="254"/>
      <c r="EX153" s="254"/>
      <c r="EY153" s="254"/>
      <c r="EZ153" s="255"/>
      <c r="FA153" s="250"/>
      <c r="FB153" s="251"/>
      <c r="FC153" s="251"/>
      <c r="FD153" s="251"/>
      <c r="FE153" s="251"/>
      <c r="FF153" s="251"/>
      <c r="FG153" s="252"/>
      <c r="FH153" s="250"/>
      <c r="FI153" s="251"/>
      <c r="FJ153" s="251"/>
      <c r="FK153" s="251"/>
      <c r="FL153" s="251"/>
      <c r="FM153" s="251"/>
      <c r="FN153" s="252"/>
      <c r="FO153" s="747"/>
      <c r="FP153" s="293"/>
      <c r="FQ153" s="294"/>
      <c r="FR153" s="294"/>
      <c r="FS153" s="294"/>
      <c r="FT153" s="294"/>
      <c r="FU153" s="294"/>
      <c r="FV153" s="294"/>
      <c r="FW153" s="294"/>
      <c r="FX153" s="294"/>
      <c r="FY153" s="295"/>
      <c r="FZ153" s="222"/>
      <c r="GA153" s="223"/>
      <c r="GB153" s="223"/>
      <c r="GC153" s="223"/>
      <c r="GD153" s="223"/>
      <c r="GE153" s="223"/>
      <c r="GF153" s="262"/>
      <c r="GG153" s="262"/>
      <c r="GH153" s="262"/>
      <c r="GI153" s="262"/>
      <c r="GJ153" s="262"/>
      <c r="GK153" s="262"/>
      <c r="GL153" s="262"/>
      <c r="GM153" s="262"/>
      <c r="GN153" s="262"/>
      <c r="GO153" s="262"/>
      <c r="GP153" s="262"/>
      <c r="GQ153" s="228"/>
      <c r="GR153" s="228"/>
      <c r="GS153" s="228"/>
      <c r="GT153" s="228"/>
      <c r="GU153" s="229"/>
      <c r="GV153" s="233"/>
      <c r="GW153" s="234"/>
      <c r="GX153" s="234"/>
      <c r="GY153" s="234"/>
      <c r="GZ153" s="234"/>
      <c r="HA153" s="234"/>
      <c r="HB153" s="234"/>
      <c r="HC153" s="234"/>
      <c r="HD153" s="234"/>
      <c r="HE153" s="234"/>
      <c r="HF153" s="234"/>
      <c r="HG153" s="234"/>
      <c r="HH153" s="234"/>
      <c r="HI153" s="234"/>
      <c r="HJ153" s="235"/>
      <c r="HK153" s="250"/>
      <c r="HL153" s="251"/>
      <c r="HM153" s="251"/>
      <c r="HN153" s="251"/>
      <c r="HO153" s="251"/>
      <c r="HP153" s="251"/>
      <c r="HQ153" s="252"/>
      <c r="HR153" s="250"/>
      <c r="HS153" s="254"/>
      <c r="HT153" s="254"/>
      <c r="HU153" s="254"/>
      <c r="HV153" s="254"/>
      <c r="HW153" s="254"/>
      <c r="HX153" s="255"/>
      <c r="HY153" s="250"/>
      <c r="HZ153" s="254"/>
      <c r="IA153" s="254"/>
      <c r="IB153" s="254"/>
      <c r="IC153" s="254"/>
      <c r="ID153" s="254"/>
      <c r="IE153" s="255"/>
      <c r="IF153" s="250"/>
      <c r="IG153" s="251"/>
      <c r="IH153" s="251"/>
      <c r="II153" s="251"/>
      <c r="IJ153" s="251"/>
      <c r="IK153" s="251"/>
      <c r="IL153" s="252"/>
      <c r="IM153" s="250"/>
      <c r="IN153" s="251"/>
      <c r="IO153" s="251"/>
      <c r="IP153" s="251"/>
      <c r="IQ153" s="251"/>
      <c r="IR153" s="251"/>
      <c r="IS153" s="252"/>
      <c r="JU153" s="747"/>
      <c r="JV153" s="293"/>
      <c r="JW153" s="294"/>
      <c r="JX153" s="294"/>
      <c r="JY153" s="294"/>
      <c r="JZ153" s="294"/>
      <c r="KA153" s="294"/>
      <c r="KB153" s="294"/>
      <c r="KC153" s="294"/>
      <c r="KD153" s="294"/>
      <c r="KE153" s="295"/>
      <c r="KF153" s="222"/>
      <c r="KG153" s="223"/>
      <c r="KH153" s="223"/>
      <c r="KI153" s="223"/>
      <c r="KJ153" s="223"/>
      <c r="KK153" s="223"/>
      <c r="KL153" s="262"/>
      <c r="KM153" s="262"/>
      <c r="KN153" s="262"/>
      <c r="KO153" s="262"/>
      <c r="KP153" s="262"/>
      <c r="KQ153" s="262"/>
      <c r="KR153" s="262"/>
      <c r="KS153" s="262"/>
      <c r="KT153" s="262"/>
      <c r="KU153" s="262"/>
      <c r="KV153" s="262"/>
      <c r="KW153" s="228"/>
      <c r="KX153" s="228"/>
      <c r="KY153" s="228"/>
      <c r="KZ153" s="228"/>
      <c r="LA153" s="229"/>
      <c r="LB153" s="233"/>
      <c r="LC153" s="234"/>
      <c r="LD153" s="234"/>
      <c r="LE153" s="234"/>
      <c r="LF153" s="234"/>
      <c r="LG153" s="234"/>
      <c r="LH153" s="234"/>
      <c r="LI153" s="234"/>
      <c r="LJ153" s="234"/>
      <c r="LK153" s="234"/>
      <c r="LL153" s="234"/>
      <c r="LM153" s="234"/>
      <c r="LN153" s="234"/>
      <c r="LO153" s="234"/>
      <c r="LP153" s="235"/>
      <c r="LQ153" s="250"/>
      <c r="LR153" s="251"/>
      <c r="LS153" s="251"/>
      <c r="LT153" s="251"/>
      <c r="LU153" s="251"/>
      <c r="LV153" s="251"/>
      <c r="LW153" s="252"/>
      <c r="LX153" s="250"/>
      <c r="LY153" s="254"/>
      <c r="LZ153" s="254"/>
      <c r="MA153" s="254"/>
      <c r="MB153" s="254"/>
      <c r="MC153" s="254"/>
      <c r="MD153" s="255"/>
      <c r="ME153" s="250"/>
      <c r="MF153" s="254"/>
      <c r="MG153" s="254"/>
      <c r="MH153" s="254"/>
      <c r="MI153" s="254"/>
      <c r="MJ153" s="254"/>
      <c r="MK153" s="255"/>
      <c r="ML153" s="250"/>
      <c r="MM153" s="251"/>
      <c r="MN153" s="251"/>
      <c r="MO153" s="251"/>
      <c r="MP153" s="251"/>
      <c r="MQ153" s="251"/>
      <c r="MR153" s="252"/>
      <c r="MS153" s="250"/>
      <c r="MT153" s="251"/>
      <c r="MU153" s="251"/>
      <c r="MV153" s="251"/>
      <c r="MW153" s="251"/>
      <c r="MX153" s="251"/>
      <c r="MY153" s="252"/>
      <c r="OA153" s="747"/>
      <c r="OB153" s="293"/>
      <c r="OC153" s="294"/>
      <c r="OD153" s="294"/>
      <c r="OE153" s="294"/>
      <c r="OF153" s="294"/>
      <c r="OG153" s="294"/>
      <c r="OH153" s="294"/>
      <c r="OI153" s="294"/>
      <c r="OJ153" s="294"/>
      <c r="OK153" s="295"/>
      <c r="OL153" s="222"/>
      <c r="OM153" s="223"/>
      <c r="ON153" s="223"/>
      <c r="OO153" s="223"/>
      <c r="OP153" s="223"/>
      <c r="OQ153" s="223"/>
      <c r="OR153" s="262"/>
      <c r="OS153" s="262"/>
      <c r="OT153" s="262"/>
      <c r="OU153" s="262"/>
      <c r="OV153" s="262"/>
      <c r="OW153" s="262"/>
      <c r="OX153" s="262"/>
      <c r="OY153" s="262"/>
      <c r="OZ153" s="262"/>
      <c r="PA153" s="262"/>
      <c r="PB153" s="262"/>
      <c r="PC153" s="228"/>
      <c r="PD153" s="228"/>
      <c r="PE153" s="228"/>
      <c r="PF153" s="228"/>
      <c r="PG153" s="229"/>
      <c r="PH153" s="233"/>
      <c r="PI153" s="234"/>
      <c r="PJ153" s="234"/>
      <c r="PK153" s="234"/>
      <c r="PL153" s="234"/>
      <c r="PM153" s="234"/>
      <c r="PN153" s="234"/>
      <c r="PO153" s="234"/>
      <c r="PP153" s="234"/>
      <c r="PQ153" s="234"/>
      <c r="PR153" s="234"/>
      <c r="PS153" s="234"/>
      <c r="PT153" s="234"/>
      <c r="PU153" s="234"/>
      <c r="PV153" s="235"/>
      <c r="PW153" s="250"/>
      <c r="PX153" s="251"/>
      <c r="PY153" s="251"/>
      <c r="PZ153" s="251"/>
      <c r="QA153" s="251"/>
      <c r="QB153" s="251"/>
      <c r="QC153" s="252"/>
      <c r="QD153" s="250"/>
      <c r="QE153" s="254"/>
      <c r="QF153" s="254"/>
      <c r="QG153" s="254"/>
      <c r="QH153" s="254"/>
      <c r="QI153" s="254"/>
      <c r="QJ153" s="255"/>
      <c r="QK153" s="250"/>
      <c r="QL153" s="254"/>
      <c r="QM153" s="254"/>
      <c r="QN153" s="254"/>
      <c r="QO153" s="254"/>
      <c r="QP153" s="254"/>
      <c r="QQ153" s="255"/>
      <c r="QR153" s="250"/>
      <c r="QS153" s="251"/>
      <c r="QT153" s="251"/>
      <c r="QU153" s="251"/>
      <c r="QV153" s="251"/>
      <c r="QW153" s="251"/>
      <c r="QX153" s="252"/>
      <c r="QY153" s="250"/>
      <c r="QZ153" s="251"/>
      <c r="RA153" s="251"/>
      <c r="RB153" s="251"/>
      <c r="RC153" s="251"/>
      <c r="RD153" s="251"/>
      <c r="RE153" s="252"/>
      <c r="SG153" s="747"/>
    </row>
    <row r="154" spans="2:501" ht="6.6" customHeight="1" x14ac:dyDescent="0.15">
      <c r="B154" s="1117"/>
      <c r="C154" s="1118"/>
      <c r="D154" s="1119"/>
      <c r="E154" s="326"/>
      <c r="F154" s="464"/>
      <c r="G154" s="464"/>
      <c r="H154" s="464"/>
      <c r="I154" s="464"/>
      <c r="J154" s="464"/>
      <c r="K154" s="464"/>
      <c r="L154" s="464"/>
      <c r="M154" s="464"/>
      <c r="N154" s="464"/>
      <c r="O154" s="464"/>
      <c r="P154" s="464"/>
      <c r="Q154" s="464"/>
      <c r="R154" s="464"/>
      <c r="S154" s="464"/>
      <c r="T154" s="464"/>
      <c r="U154" s="464"/>
      <c r="V154" s="464"/>
      <c r="W154" s="464"/>
      <c r="X154" s="464"/>
      <c r="Y154" s="464"/>
      <c r="Z154" s="464"/>
      <c r="AA154" s="464"/>
      <c r="AB154" s="464"/>
      <c r="AC154" s="464"/>
      <c r="AD154" s="464"/>
      <c r="AE154" s="464"/>
      <c r="AF154" s="465"/>
      <c r="AG154" s="1113"/>
      <c r="AH154" s="1114"/>
      <c r="AI154" s="1114"/>
      <c r="AJ154" s="1114"/>
      <c r="AK154" s="1114"/>
      <c r="AL154" s="1114"/>
      <c r="AM154" s="1114"/>
      <c r="AN154" s="1114"/>
      <c r="AO154" s="1114"/>
      <c r="AP154" s="1114"/>
      <c r="AQ154" s="1114"/>
      <c r="AR154" s="1114"/>
      <c r="AS154" s="1114"/>
      <c r="AT154" s="1114"/>
      <c r="AU154" s="1114"/>
      <c r="AV154" s="1114"/>
      <c r="AW154" s="1114"/>
      <c r="AX154" s="384"/>
      <c r="AY154" s="384"/>
      <c r="AZ154" s="384"/>
      <c r="BA154" s="384"/>
      <c r="BB154" s="385"/>
      <c r="BC154" s="378"/>
      <c r="BD154" s="379"/>
      <c r="BE154" s="379"/>
      <c r="BF154" s="379"/>
      <c r="BG154" s="379"/>
      <c r="BH154" s="379"/>
      <c r="BI154" s="379"/>
      <c r="BJ154" s="379"/>
      <c r="BK154" s="379"/>
      <c r="BL154" s="379"/>
      <c r="BM154" s="379"/>
      <c r="BN154" s="379"/>
      <c r="BO154" s="379"/>
      <c r="BP154" s="379"/>
      <c r="BQ154" s="379"/>
      <c r="BR154" s="379"/>
      <c r="BS154" s="379"/>
      <c r="BT154" s="384"/>
      <c r="BU154" s="384"/>
      <c r="BV154" s="384"/>
      <c r="BW154" s="384"/>
      <c r="BX154" s="385"/>
      <c r="BY154" s="370"/>
      <c r="BZ154" s="371"/>
      <c r="CA154" s="371"/>
      <c r="CB154" s="371"/>
      <c r="CC154" s="371"/>
      <c r="CD154" s="371"/>
      <c r="CE154" s="371"/>
      <c r="CF154" s="371"/>
      <c r="CG154" s="371"/>
      <c r="CH154" s="371"/>
      <c r="CI154" s="371"/>
      <c r="CJ154" s="371"/>
      <c r="CK154" s="371"/>
      <c r="CL154" s="371"/>
      <c r="CM154" s="371"/>
      <c r="CN154" s="371"/>
      <c r="CO154" s="371"/>
      <c r="CP154" s="371"/>
      <c r="CQ154" s="371"/>
      <c r="CR154" s="371"/>
      <c r="CS154" s="371"/>
      <c r="CT154" s="372"/>
      <c r="CU154" s="259" t="s">
        <v>39</v>
      </c>
      <c r="CV154" s="260"/>
      <c r="CW154" s="260"/>
      <c r="CX154" s="260"/>
      <c r="CY154" s="260"/>
      <c r="CZ154" s="260"/>
      <c r="DA154" s="261"/>
      <c r="DB154" s="261"/>
      <c r="DC154" s="261"/>
      <c r="DD154" s="261"/>
      <c r="DE154" s="261"/>
      <c r="DF154" s="261"/>
      <c r="DG154" s="261"/>
      <c r="DH154" s="261"/>
      <c r="DI154" s="261"/>
      <c r="DJ154" s="261"/>
      <c r="DK154" s="261"/>
      <c r="DL154" s="263" t="s">
        <v>124</v>
      </c>
      <c r="DM154" s="263"/>
      <c r="DN154" s="263"/>
      <c r="DO154" s="263"/>
      <c r="DP154" s="264"/>
      <c r="DQ154" s="265"/>
      <c r="DR154" s="266"/>
      <c r="DS154" s="266"/>
      <c r="DT154" s="266"/>
      <c r="DU154" s="266"/>
      <c r="DV154" s="266"/>
      <c r="DW154" s="266"/>
      <c r="DX154" s="266"/>
      <c r="DY154" s="266"/>
      <c r="DZ154" s="266"/>
      <c r="EA154" s="266"/>
      <c r="EB154" s="266"/>
      <c r="EC154" s="266"/>
      <c r="ED154" s="266"/>
      <c r="EE154" s="267"/>
      <c r="EF154" s="253"/>
      <c r="EG154" s="254"/>
      <c r="EH154" s="254"/>
      <c r="EI154" s="254"/>
      <c r="EJ154" s="254"/>
      <c r="EK154" s="254"/>
      <c r="EL154" s="255"/>
      <c r="EM154" s="253"/>
      <c r="EN154" s="254"/>
      <c r="EO154" s="254"/>
      <c r="EP154" s="254"/>
      <c r="EQ154" s="254"/>
      <c r="ER154" s="254"/>
      <c r="ES154" s="255"/>
      <c r="ET154" s="253"/>
      <c r="EU154" s="254"/>
      <c r="EV154" s="254"/>
      <c r="EW154" s="254"/>
      <c r="EX154" s="254"/>
      <c r="EY154" s="254"/>
      <c r="EZ154" s="255"/>
      <c r="FA154" s="253"/>
      <c r="FB154" s="254"/>
      <c r="FC154" s="254"/>
      <c r="FD154" s="254"/>
      <c r="FE154" s="254"/>
      <c r="FF154" s="254"/>
      <c r="FG154" s="255"/>
      <c r="FH154" s="253"/>
      <c r="FI154" s="254"/>
      <c r="FJ154" s="254"/>
      <c r="FK154" s="254"/>
      <c r="FL154" s="254"/>
      <c r="FM154" s="254"/>
      <c r="FN154" s="255"/>
      <c r="FO154" s="747"/>
      <c r="FP154" s="293"/>
      <c r="FQ154" s="294"/>
      <c r="FR154" s="294"/>
      <c r="FS154" s="294"/>
      <c r="FT154" s="294"/>
      <c r="FU154" s="294"/>
      <c r="FV154" s="294"/>
      <c r="FW154" s="294"/>
      <c r="FX154" s="294"/>
      <c r="FY154" s="295"/>
      <c r="FZ154" s="259" t="s">
        <v>81</v>
      </c>
      <c r="GA154" s="260"/>
      <c r="GB154" s="260"/>
      <c r="GC154" s="260"/>
      <c r="GD154" s="260"/>
      <c r="GE154" s="260"/>
      <c r="GF154" s="261"/>
      <c r="GG154" s="261"/>
      <c r="GH154" s="261"/>
      <c r="GI154" s="261"/>
      <c r="GJ154" s="261"/>
      <c r="GK154" s="261"/>
      <c r="GL154" s="261"/>
      <c r="GM154" s="261"/>
      <c r="GN154" s="261"/>
      <c r="GO154" s="261"/>
      <c r="GP154" s="261"/>
      <c r="GQ154" s="263" t="s">
        <v>124</v>
      </c>
      <c r="GR154" s="263"/>
      <c r="GS154" s="263"/>
      <c r="GT154" s="263"/>
      <c r="GU154" s="264"/>
      <c r="GV154" s="265"/>
      <c r="GW154" s="266"/>
      <c r="GX154" s="266"/>
      <c r="GY154" s="266"/>
      <c r="GZ154" s="266"/>
      <c r="HA154" s="266"/>
      <c r="HB154" s="266"/>
      <c r="HC154" s="266"/>
      <c r="HD154" s="266"/>
      <c r="HE154" s="266"/>
      <c r="HF154" s="266"/>
      <c r="HG154" s="266"/>
      <c r="HH154" s="266"/>
      <c r="HI154" s="266"/>
      <c r="HJ154" s="267"/>
      <c r="HK154" s="253"/>
      <c r="HL154" s="254"/>
      <c r="HM154" s="254"/>
      <c r="HN154" s="254"/>
      <c r="HO154" s="254"/>
      <c r="HP154" s="254"/>
      <c r="HQ154" s="255"/>
      <c r="HR154" s="253"/>
      <c r="HS154" s="254"/>
      <c r="HT154" s="254"/>
      <c r="HU154" s="254"/>
      <c r="HV154" s="254"/>
      <c r="HW154" s="254"/>
      <c r="HX154" s="255"/>
      <c r="HY154" s="253"/>
      <c r="HZ154" s="254"/>
      <c r="IA154" s="254"/>
      <c r="IB154" s="254"/>
      <c r="IC154" s="254"/>
      <c r="ID154" s="254"/>
      <c r="IE154" s="255"/>
      <c r="IF154" s="253"/>
      <c r="IG154" s="254"/>
      <c r="IH154" s="254"/>
      <c r="II154" s="254"/>
      <c r="IJ154" s="254"/>
      <c r="IK154" s="254"/>
      <c r="IL154" s="255"/>
      <c r="IM154" s="253"/>
      <c r="IN154" s="254"/>
      <c r="IO154" s="254"/>
      <c r="IP154" s="254"/>
      <c r="IQ154" s="254"/>
      <c r="IR154" s="254"/>
      <c r="IS154" s="255"/>
      <c r="JU154" s="747"/>
      <c r="JV154" s="293"/>
      <c r="JW154" s="294"/>
      <c r="JX154" s="294"/>
      <c r="JY154" s="294"/>
      <c r="JZ154" s="294"/>
      <c r="KA154" s="294"/>
      <c r="KB154" s="294"/>
      <c r="KC154" s="294"/>
      <c r="KD154" s="294"/>
      <c r="KE154" s="295"/>
      <c r="KF154" s="259" t="s">
        <v>128</v>
      </c>
      <c r="KG154" s="260"/>
      <c r="KH154" s="260"/>
      <c r="KI154" s="260"/>
      <c r="KJ154" s="260"/>
      <c r="KK154" s="260"/>
      <c r="KL154" s="261"/>
      <c r="KM154" s="261"/>
      <c r="KN154" s="261"/>
      <c r="KO154" s="261"/>
      <c r="KP154" s="261"/>
      <c r="KQ154" s="261"/>
      <c r="KR154" s="261"/>
      <c r="KS154" s="261"/>
      <c r="KT154" s="261"/>
      <c r="KU154" s="261"/>
      <c r="KV154" s="261"/>
      <c r="KW154" s="263" t="s">
        <v>124</v>
      </c>
      <c r="KX154" s="263"/>
      <c r="KY154" s="263"/>
      <c r="KZ154" s="263"/>
      <c r="LA154" s="264"/>
      <c r="LB154" s="265"/>
      <c r="LC154" s="266"/>
      <c r="LD154" s="266"/>
      <c r="LE154" s="266"/>
      <c r="LF154" s="266"/>
      <c r="LG154" s="266"/>
      <c r="LH154" s="266"/>
      <c r="LI154" s="266"/>
      <c r="LJ154" s="266"/>
      <c r="LK154" s="266"/>
      <c r="LL154" s="266"/>
      <c r="LM154" s="266"/>
      <c r="LN154" s="266"/>
      <c r="LO154" s="266"/>
      <c r="LP154" s="267"/>
      <c r="LQ154" s="253"/>
      <c r="LR154" s="254"/>
      <c r="LS154" s="254"/>
      <c r="LT154" s="254"/>
      <c r="LU154" s="254"/>
      <c r="LV154" s="254"/>
      <c r="LW154" s="255"/>
      <c r="LX154" s="253"/>
      <c r="LY154" s="254"/>
      <c r="LZ154" s="254"/>
      <c r="MA154" s="254"/>
      <c r="MB154" s="254"/>
      <c r="MC154" s="254"/>
      <c r="MD154" s="255"/>
      <c r="ME154" s="253"/>
      <c r="MF154" s="254"/>
      <c r="MG154" s="254"/>
      <c r="MH154" s="254"/>
      <c r="MI154" s="254"/>
      <c r="MJ154" s="254"/>
      <c r="MK154" s="255"/>
      <c r="ML154" s="253"/>
      <c r="MM154" s="254"/>
      <c r="MN154" s="254"/>
      <c r="MO154" s="254"/>
      <c r="MP154" s="254"/>
      <c r="MQ154" s="254"/>
      <c r="MR154" s="255"/>
      <c r="MS154" s="253"/>
      <c r="MT154" s="254"/>
      <c r="MU154" s="254"/>
      <c r="MV154" s="254"/>
      <c r="MW154" s="254"/>
      <c r="MX154" s="254"/>
      <c r="MY154" s="255"/>
      <c r="OA154" s="747"/>
      <c r="OB154" s="293"/>
      <c r="OC154" s="294"/>
      <c r="OD154" s="294"/>
      <c r="OE154" s="294"/>
      <c r="OF154" s="294"/>
      <c r="OG154" s="294"/>
      <c r="OH154" s="294"/>
      <c r="OI154" s="294"/>
      <c r="OJ154" s="294"/>
      <c r="OK154" s="295"/>
      <c r="OL154" s="259" t="s">
        <v>133</v>
      </c>
      <c r="OM154" s="260"/>
      <c r="ON154" s="260"/>
      <c r="OO154" s="260"/>
      <c r="OP154" s="260"/>
      <c r="OQ154" s="260"/>
      <c r="OR154" s="261"/>
      <c r="OS154" s="261"/>
      <c r="OT154" s="261"/>
      <c r="OU154" s="261"/>
      <c r="OV154" s="261"/>
      <c r="OW154" s="261"/>
      <c r="OX154" s="261"/>
      <c r="OY154" s="261"/>
      <c r="OZ154" s="261"/>
      <c r="PA154" s="261"/>
      <c r="PB154" s="261"/>
      <c r="PC154" s="263" t="s">
        <v>124</v>
      </c>
      <c r="PD154" s="263"/>
      <c r="PE154" s="263"/>
      <c r="PF154" s="263"/>
      <c r="PG154" s="264"/>
      <c r="PH154" s="265"/>
      <c r="PI154" s="266"/>
      <c r="PJ154" s="266"/>
      <c r="PK154" s="266"/>
      <c r="PL154" s="266"/>
      <c r="PM154" s="266"/>
      <c r="PN154" s="266"/>
      <c r="PO154" s="266"/>
      <c r="PP154" s="266"/>
      <c r="PQ154" s="266"/>
      <c r="PR154" s="266"/>
      <c r="PS154" s="266"/>
      <c r="PT154" s="266"/>
      <c r="PU154" s="266"/>
      <c r="PV154" s="267"/>
      <c r="PW154" s="253"/>
      <c r="PX154" s="254"/>
      <c r="PY154" s="254"/>
      <c r="PZ154" s="254"/>
      <c r="QA154" s="254"/>
      <c r="QB154" s="254"/>
      <c r="QC154" s="255"/>
      <c r="QD154" s="253"/>
      <c r="QE154" s="254"/>
      <c r="QF154" s="254"/>
      <c r="QG154" s="254"/>
      <c r="QH154" s="254"/>
      <c r="QI154" s="254"/>
      <c r="QJ154" s="255"/>
      <c r="QK154" s="253"/>
      <c r="QL154" s="254"/>
      <c r="QM154" s="254"/>
      <c r="QN154" s="254"/>
      <c r="QO154" s="254"/>
      <c r="QP154" s="254"/>
      <c r="QQ154" s="255"/>
      <c r="QR154" s="253"/>
      <c r="QS154" s="254"/>
      <c r="QT154" s="254"/>
      <c r="QU154" s="254"/>
      <c r="QV154" s="254"/>
      <c r="QW154" s="254"/>
      <c r="QX154" s="255"/>
      <c r="QY154" s="253"/>
      <c r="QZ154" s="254"/>
      <c r="RA154" s="254"/>
      <c r="RB154" s="254"/>
      <c r="RC154" s="254"/>
      <c r="RD154" s="254"/>
      <c r="RE154" s="255"/>
      <c r="SG154" s="747"/>
    </row>
    <row r="155" spans="2:501" ht="6.6" customHeight="1" x14ac:dyDescent="0.15">
      <c r="B155" s="1120"/>
      <c r="C155" s="1121"/>
      <c r="D155" s="1122"/>
      <c r="E155" s="466"/>
      <c r="F155" s="467"/>
      <c r="G155" s="467"/>
      <c r="H155" s="467"/>
      <c r="I155" s="467"/>
      <c r="J155" s="467"/>
      <c r="K155" s="467"/>
      <c r="L155" s="467"/>
      <c r="M155" s="467"/>
      <c r="N155" s="467"/>
      <c r="O155" s="467"/>
      <c r="P155" s="467"/>
      <c r="Q155" s="467"/>
      <c r="R155" s="467"/>
      <c r="S155" s="467"/>
      <c r="T155" s="467"/>
      <c r="U155" s="467"/>
      <c r="V155" s="467"/>
      <c r="W155" s="467"/>
      <c r="X155" s="467"/>
      <c r="Y155" s="467"/>
      <c r="Z155" s="467"/>
      <c r="AA155" s="467"/>
      <c r="AB155" s="467"/>
      <c r="AC155" s="467"/>
      <c r="AD155" s="467"/>
      <c r="AE155" s="467"/>
      <c r="AF155" s="468"/>
      <c r="AG155" s="1115"/>
      <c r="AH155" s="1116"/>
      <c r="AI155" s="1116"/>
      <c r="AJ155" s="1116"/>
      <c r="AK155" s="1116"/>
      <c r="AL155" s="1116"/>
      <c r="AM155" s="1116"/>
      <c r="AN155" s="1116"/>
      <c r="AO155" s="1116"/>
      <c r="AP155" s="1116"/>
      <c r="AQ155" s="1116"/>
      <c r="AR155" s="1116"/>
      <c r="AS155" s="1116"/>
      <c r="AT155" s="1116"/>
      <c r="AU155" s="1116"/>
      <c r="AV155" s="1116"/>
      <c r="AW155" s="1116"/>
      <c r="AX155" s="386"/>
      <c r="AY155" s="386"/>
      <c r="AZ155" s="386"/>
      <c r="BA155" s="386"/>
      <c r="BB155" s="387"/>
      <c r="BC155" s="380"/>
      <c r="BD155" s="381"/>
      <c r="BE155" s="381"/>
      <c r="BF155" s="381"/>
      <c r="BG155" s="381"/>
      <c r="BH155" s="381"/>
      <c r="BI155" s="381"/>
      <c r="BJ155" s="381"/>
      <c r="BK155" s="381"/>
      <c r="BL155" s="381"/>
      <c r="BM155" s="381"/>
      <c r="BN155" s="381"/>
      <c r="BO155" s="381"/>
      <c r="BP155" s="381"/>
      <c r="BQ155" s="381"/>
      <c r="BR155" s="381"/>
      <c r="BS155" s="381"/>
      <c r="BT155" s="386"/>
      <c r="BU155" s="386"/>
      <c r="BV155" s="386"/>
      <c r="BW155" s="386"/>
      <c r="BX155" s="387"/>
      <c r="BY155" s="373"/>
      <c r="BZ155" s="374"/>
      <c r="CA155" s="374"/>
      <c r="CB155" s="374"/>
      <c r="CC155" s="374"/>
      <c r="CD155" s="374"/>
      <c r="CE155" s="374"/>
      <c r="CF155" s="374"/>
      <c r="CG155" s="374"/>
      <c r="CH155" s="374"/>
      <c r="CI155" s="374"/>
      <c r="CJ155" s="374"/>
      <c r="CK155" s="374"/>
      <c r="CL155" s="374"/>
      <c r="CM155" s="374"/>
      <c r="CN155" s="374"/>
      <c r="CO155" s="374"/>
      <c r="CP155" s="374"/>
      <c r="CQ155" s="374"/>
      <c r="CR155" s="374"/>
      <c r="CS155" s="374"/>
      <c r="CT155" s="375"/>
      <c r="CU155" s="271"/>
      <c r="CV155" s="272"/>
      <c r="CW155" s="272"/>
      <c r="CX155" s="272"/>
      <c r="CY155" s="272"/>
      <c r="CZ155" s="272"/>
      <c r="DA155" s="273"/>
      <c r="DB155" s="273"/>
      <c r="DC155" s="273"/>
      <c r="DD155" s="273"/>
      <c r="DE155" s="273"/>
      <c r="DF155" s="273"/>
      <c r="DG155" s="273"/>
      <c r="DH155" s="273"/>
      <c r="DI155" s="273"/>
      <c r="DJ155" s="273"/>
      <c r="DK155" s="273"/>
      <c r="DL155" s="274"/>
      <c r="DM155" s="274"/>
      <c r="DN155" s="274"/>
      <c r="DO155" s="274"/>
      <c r="DP155" s="275"/>
      <c r="DQ155" s="276"/>
      <c r="DR155" s="277"/>
      <c r="DS155" s="277"/>
      <c r="DT155" s="277"/>
      <c r="DU155" s="277"/>
      <c r="DV155" s="277"/>
      <c r="DW155" s="277"/>
      <c r="DX155" s="277"/>
      <c r="DY155" s="277"/>
      <c r="DZ155" s="277"/>
      <c r="EA155" s="277"/>
      <c r="EB155" s="277"/>
      <c r="EC155" s="277"/>
      <c r="ED155" s="277"/>
      <c r="EE155" s="278"/>
      <c r="EF155" s="256"/>
      <c r="EG155" s="257"/>
      <c r="EH155" s="257"/>
      <c r="EI155" s="257"/>
      <c r="EJ155" s="257"/>
      <c r="EK155" s="257"/>
      <c r="EL155" s="258"/>
      <c r="EM155" s="256"/>
      <c r="EN155" s="257"/>
      <c r="EO155" s="257"/>
      <c r="EP155" s="257"/>
      <c r="EQ155" s="257"/>
      <c r="ER155" s="257"/>
      <c r="ES155" s="258"/>
      <c r="ET155" s="256"/>
      <c r="EU155" s="257"/>
      <c r="EV155" s="257"/>
      <c r="EW155" s="257"/>
      <c r="EX155" s="257"/>
      <c r="EY155" s="257"/>
      <c r="EZ155" s="258"/>
      <c r="FA155" s="256"/>
      <c r="FB155" s="257"/>
      <c r="FC155" s="257"/>
      <c r="FD155" s="257"/>
      <c r="FE155" s="257"/>
      <c r="FF155" s="257"/>
      <c r="FG155" s="258"/>
      <c r="FH155" s="256"/>
      <c r="FI155" s="257"/>
      <c r="FJ155" s="257"/>
      <c r="FK155" s="257"/>
      <c r="FL155" s="257"/>
      <c r="FM155" s="257"/>
      <c r="FN155" s="258"/>
      <c r="FO155" s="747"/>
      <c r="FP155" s="296"/>
      <c r="FQ155" s="297"/>
      <c r="FR155" s="297"/>
      <c r="FS155" s="297"/>
      <c r="FT155" s="297"/>
      <c r="FU155" s="297"/>
      <c r="FV155" s="297"/>
      <c r="FW155" s="297"/>
      <c r="FX155" s="297"/>
      <c r="FY155" s="298"/>
      <c r="FZ155" s="271"/>
      <c r="GA155" s="272"/>
      <c r="GB155" s="272"/>
      <c r="GC155" s="272"/>
      <c r="GD155" s="272"/>
      <c r="GE155" s="272"/>
      <c r="GF155" s="273"/>
      <c r="GG155" s="273"/>
      <c r="GH155" s="273"/>
      <c r="GI155" s="273"/>
      <c r="GJ155" s="273"/>
      <c r="GK155" s="273"/>
      <c r="GL155" s="273"/>
      <c r="GM155" s="273"/>
      <c r="GN155" s="273"/>
      <c r="GO155" s="273"/>
      <c r="GP155" s="273"/>
      <c r="GQ155" s="274"/>
      <c r="GR155" s="274"/>
      <c r="GS155" s="274"/>
      <c r="GT155" s="274"/>
      <c r="GU155" s="275"/>
      <c r="GV155" s="276"/>
      <c r="GW155" s="277"/>
      <c r="GX155" s="277"/>
      <c r="GY155" s="277"/>
      <c r="GZ155" s="277"/>
      <c r="HA155" s="277"/>
      <c r="HB155" s="277"/>
      <c r="HC155" s="277"/>
      <c r="HD155" s="277"/>
      <c r="HE155" s="277"/>
      <c r="HF155" s="277"/>
      <c r="HG155" s="277"/>
      <c r="HH155" s="277"/>
      <c r="HI155" s="277"/>
      <c r="HJ155" s="278"/>
      <c r="HK155" s="256"/>
      <c r="HL155" s="257"/>
      <c r="HM155" s="257"/>
      <c r="HN155" s="257"/>
      <c r="HO155" s="257"/>
      <c r="HP155" s="257"/>
      <c r="HQ155" s="258"/>
      <c r="HR155" s="256"/>
      <c r="HS155" s="257"/>
      <c r="HT155" s="257"/>
      <c r="HU155" s="257"/>
      <c r="HV155" s="257"/>
      <c r="HW155" s="257"/>
      <c r="HX155" s="258"/>
      <c r="HY155" s="256"/>
      <c r="HZ155" s="257"/>
      <c r="IA155" s="257"/>
      <c r="IB155" s="257"/>
      <c r="IC155" s="257"/>
      <c r="ID155" s="257"/>
      <c r="IE155" s="258"/>
      <c r="IF155" s="256"/>
      <c r="IG155" s="257"/>
      <c r="IH155" s="257"/>
      <c r="II155" s="257"/>
      <c r="IJ155" s="257"/>
      <c r="IK155" s="257"/>
      <c r="IL155" s="258"/>
      <c r="IM155" s="256"/>
      <c r="IN155" s="257"/>
      <c r="IO155" s="257"/>
      <c r="IP155" s="257"/>
      <c r="IQ155" s="257"/>
      <c r="IR155" s="257"/>
      <c r="IS155" s="258"/>
      <c r="JU155" s="747"/>
      <c r="JV155" s="296"/>
      <c r="JW155" s="297"/>
      <c r="JX155" s="297"/>
      <c r="JY155" s="297"/>
      <c r="JZ155" s="297"/>
      <c r="KA155" s="297"/>
      <c r="KB155" s="297"/>
      <c r="KC155" s="297"/>
      <c r="KD155" s="297"/>
      <c r="KE155" s="298"/>
      <c r="KF155" s="271"/>
      <c r="KG155" s="272"/>
      <c r="KH155" s="272"/>
      <c r="KI155" s="272"/>
      <c r="KJ155" s="272"/>
      <c r="KK155" s="272"/>
      <c r="KL155" s="273"/>
      <c r="KM155" s="273"/>
      <c r="KN155" s="273"/>
      <c r="KO155" s="273"/>
      <c r="KP155" s="273"/>
      <c r="KQ155" s="273"/>
      <c r="KR155" s="273"/>
      <c r="KS155" s="273"/>
      <c r="KT155" s="273"/>
      <c r="KU155" s="273"/>
      <c r="KV155" s="273"/>
      <c r="KW155" s="274"/>
      <c r="KX155" s="274"/>
      <c r="KY155" s="274"/>
      <c r="KZ155" s="274"/>
      <c r="LA155" s="275"/>
      <c r="LB155" s="276"/>
      <c r="LC155" s="277"/>
      <c r="LD155" s="277"/>
      <c r="LE155" s="277"/>
      <c r="LF155" s="277"/>
      <c r="LG155" s="277"/>
      <c r="LH155" s="277"/>
      <c r="LI155" s="277"/>
      <c r="LJ155" s="277"/>
      <c r="LK155" s="277"/>
      <c r="LL155" s="277"/>
      <c r="LM155" s="277"/>
      <c r="LN155" s="277"/>
      <c r="LO155" s="277"/>
      <c r="LP155" s="278"/>
      <c r="LQ155" s="256"/>
      <c r="LR155" s="257"/>
      <c r="LS155" s="257"/>
      <c r="LT155" s="257"/>
      <c r="LU155" s="257"/>
      <c r="LV155" s="257"/>
      <c r="LW155" s="258"/>
      <c r="LX155" s="256"/>
      <c r="LY155" s="257"/>
      <c r="LZ155" s="257"/>
      <c r="MA155" s="257"/>
      <c r="MB155" s="257"/>
      <c r="MC155" s="257"/>
      <c r="MD155" s="258"/>
      <c r="ME155" s="256"/>
      <c r="MF155" s="257"/>
      <c r="MG155" s="257"/>
      <c r="MH155" s="257"/>
      <c r="MI155" s="257"/>
      <c r="MJ155" s="257"/>
      <c r="MK155" s="258"/>
      <c r="ML155" s="256"/>
      <c r="MM155" s="257"/>
      <c r="MN155" s="257"/>
      <c r="MO155" s="257"/>
      <c r="MP155" s="257"/>
      <c r="MQ155" s="257"/>
      <c r="MR155" s="258"/>
      <c r="MS155" s="256"/>
      <c r="MT155" s="257"/>
      <c r="MU155" s="257"/>
      <c r="MV155" s="257"/>
      <c r="MW155" s="257"/>
      <c r="MX155" s="257"/>
      <c r="MY155" s="258"/>
      <c r="OA155" s="747"/>
      <c r="OB155" s="296"/>
      <c r="OC155" s="297"/>
      <c r="OD155" s="297"/>
      <c r="OE155" s="297"/>
      <c r="OF155" s="297"/>
      <c r="OG155" s="297"/>
      <c r="OH155" s="297"/>
      <c r="OI155" s="297"/>
      <c r="OJ155" s="297"/>
      <c r="OK155" s="298"/>
      <c r="OL155" s="271"/>
      <c r="OM155" s="272"/>
      <c r="ON155" s="272"/>
      <c r="OO155" s="272"/>
      <c r="OP155" s="272"/>
      <c r="OQ155" s="272"/>
      <c r="OR155" s="273"/>
      <c r="OS155" s="273"/>
      <c r="OT155" s="273"/>
      <c r="OU155" s="273"/>
      <c r="OV155" s="273"/>
      <c r="OW155" s="273"/>
      <c r="OX155" s="273"/>
      <c r="OY155" s="273"/>
      <c r="OZ155" s="273"/>
      <c r="PA155" s="273"/>
      <c r="PB155" s="273"/>
      <c r="PC155" s="274"/>
      <c r="PD155" s="274"/>
      <c r="PE155" s="274"/>
      <c r="PF155" s="274"/>
      <c r="PG155" s="275"/>
      <c r="PH155" s="276"/>
      <c r="PI155" s="277"/>
      <c r="PJ155" s="277"/>
      <c r="PK155" s="277"/>
      <c r="PL155" s="277"/>
      <c r="PM155" s="277"/>
      <c r="PN155" s="277"/>
      <c r="PO155" s="277"/>
      <c r="PP155" s="277"/>
      <c r="PQ155" s="277"/>
      <c r="PR155" s="277"/>
      <c r="PS155" s="277"/>
      <c r="PT155" s="277"/>
      <c r="PU155" s="277"/>
      <c r="PV155" s="278"/>
      <c r="PW155" s="256"/>
      <c r="PX155" s="257"/>
      <c r="PY155" s="257"/>
      <c r="PZ155" s="257"/>
      <c r="QA155" s="257"/>
      <c r="QB155" s="257"/>
      <c r="QC155" s="258"/>
      <c r="QD155" s="256"/>
      <c r="QE155" s="257"/>
      <c r="QF155" s="257"/>
      <c r="QG155" s="257"/>
      <c r="QH155" s="257"/>
      <c r="QI155" s="257"/>
      <c r="QJ155" s="258"/>
      <c r="QK155" s="256"/>
      <c r="QL155" s="257"/>
      <c r="QM155" s="257"/>
      <c r="QN155" s="257"/>
      <c r="QO155" s="257"/>
      <c r="QP155" s="257"/>
      <c r="QQ155" s="258"/>
      <c r="QR155" s="256"/>
      <c r="QS155" s="257"/>
      <c r="QT155" s="257"/>
      <c r="QU155" s="257"/>
      <c r="QV155" s="257"/>
      <c r="QW155" s="257"/>
      <c r="QX155" s="258"/>
      <c r="QY155" s="256"/>
      <c r="QZ155" s="257"/>
      <c r="RA155" s="257"/>
      <c r="RB155" s="257"/>
      <c r="RC155" s="257"/>
      <c r="RD155" s="257"/>
      <c r="RE155" s="258"/>
      <c r="SG155" s="747"/>
    </row>
    <row r="156" spans="2:501" ht="6.6" customHeight="1" x14ac:dyDescent="0.15">
      <c r="B156" s="1310" t="s">
        <v>92</v>
      </c>
      <c r="C156" s="1311"/>
      <c r="D156" s="1311"/>
      <c r="E156" s="1311"/>
      <c r="F156" s="1311"/>
      <c r="G156" s="1311"/>
      <c r="H156" s="1311"/>
      <c r="I156" s="1311"/>
      <c r="J156" s="1311"/>
      <c r="K156" s="1311"/>
      <c r="L156" s="1311"/>
      <c r="M156" s="1311"/>
      <c r="N156" s="1311"/>
      <c r="O156" s="1311"/>
      <c r="P156" s="1311"/>
      <c r="Q156" s="1311"/>
      <c r="R156" s="1311"/>
      <c r="S156" s="1311"/>
      <c r="T156" s="1311"/>
      <c r="U156" s="1311"/>
      <c r="V156" s="1311"/>
      <c r="W156" s="1311"/>
      <c r="X156" s="1311"/>
      <c r="Y156" s="1311"/>
      <c r="Z156" s="1311"/>
      <c r="AA156" s="1311"/>
      <c r="AB156" s="1311"/>
      <c r="AC156" s="1311"/>
      <c r="AD156" s="1311"/>
      <c r="AE156" s="1311"/>
      <c r="AF156" s="1311"/>
      <c r="AG156" s="1113">
        <f>BC156+BY156</f>
        <v>0</v>
      </c>
      <c r="AH156" s="1114"/>
      <c r="AI156" s="1114"/>
      <c r="AJ156" s="1114"/>
      <c r="AK156" s="1114"/>
      <c r="AL156" s="1114"/>
      <c r="AM156" s="1114"/>
      <c r="AN156" s="1114"/>
      <c r="AO156" s="1114"/>
      <c r="AP156" s="1114"/>
      <c r="AQ156" s="1114"/>
      <c r="AR156" s="1114"/>
      <c r="AS156" s="1114"/>
      <c r="AT156" s="1114"/>
      <c r="AU156" s="1114"/>
      <c r="AV156" s="1114"/>
      <c r="AW156" s="1114"/>
      <c r="AX156" s="382" t="s">
        <v>43</v>
      </c>
      <c r="AY156" s="382"/>
      <c r="AZ156" s="382"/>
      <c r="BA156" s="382"/>
      <c r="BB156" s="383"/>
      <c r="BC156" s="376"/>
      <c r="BD156" s="377"/>
      <c r="BE156" s="377"/>
      <c r="BF156" s="377"/>
      <c r="BG156" s="377"/>
      <c r="BH156" s="377"/>
      <c r="BI156" s="377"/>
      <c r="BJ156" s="377"/>
      <c r="BK156" s="377"/>
      <c r="BL156" s="377"/>
      <c r="BM156" s="377"/>
      <c r="BN156" s="377"/>
      <c r="BO156" s="377"/>
      <c r="BP156" s="377"/>
      <c r="BQ156" s="377"/>
      <c r="BR156" s="377"/>
      <c r="BS156" s="377"/>
      <c r="BT156" s="382" t="s">
        <v>43</v>
      </c>
      <c r="BU156" s="382"/>
      <c r="BV156" s="382"/>
      <c r="BW156" s="382"/>
      <c r="BX156" s="383"/>
      <c r="BY156" s="493"/>
      <c r="BZ156" s="494"/>
      <c r="CA156" s="494"/>
      <c r="CB156" s="494"/>
      <c r="CC156" s="494"/>
      <c r="CD156" s="494"/>
      <c r="CE156" s="494"/>
      <c r="CF156" s="494"/>
      <c r="CG156" s="494"/>
      <c r="CH156" s="494"/>
      <c r="CI156" s="494"/>
      <c r="CJ156" s="494"/>
      <c r="CK156" s="494"/>
      <c r="CL156" s="494"/>
      <c r="CM156" s="494"/>
      <c r="CN156" s="494"/>
      <c r="CO156" s="494"/>
      <c r="CP156" s="382" t="s">
        <v>43</v>
      </c>
      <c r="CQ156" s="382"/>
      <c r="CR156" s="382"/>
      <c r="CS156" s="382"/>
      <c r="CT156" s="383"/>
      <c r="CU156" s="220" t="s">
        <v>37</v>
      </c>
      <c r="CV156" s="221"/>
      <c r="CW156" s="221"/>
      <c r="CX156" s="221"/>
      <c r="CY156" s="221"/>
      <c r="CZ156" s="221"/>
      <c r="DA156" s="224"/>
      <c r="DB156" s="224"/>
      <c r="DC156" s="224"/>
      <c r="DD156" s="224"/>
      <c r="DE156" s="224"/>
      <c r="DF156" s="224"/>
      <c r="DG156" s="224"/>
      <c r="DH156" s="224"/>
      <c r="DI156" s="224"/>
      <c r="DJ156" s="224"/>
      <c r="DK156" s="224"/>
      <c r="DL156" s="226" t="s">
        <v>124</v>
      </c>
      <c r="DM156" s="226"/>
      <c r="DN156" s="226"/>
      <c r="DO156" s="226"/>
      <c r="DP156" s="227"/>
      <c r="DQ156" s="230"/>
      <c r="DR156" s="231"/>
      <c r="DS156" s="231"/>
      <c r="DT156" s="231"/>
      <c r="DU156" s="231"/>
      <c r="DV156" s="231"/>
      <c r="DW156" s="231"/>
      <c r="DX156" s="231"/>
      <c r="DY156" s="231"/>
      <c r="DZ156" s="231"/>
      <c r="EA156" s="231"/>
      <c r="EB156" s="231"/>
      <c r="EC156" s="231"/>
      <c r="ED156" s="231"/>
      <c r="EE156" s="232"/>
      <c r="EF156" s="236"/>
      <c r="EG156" s="237"/>
      <c r="EH156" s="237"/>
      <c r="EI156" s="237"/>
      <c r="EJ156" s="237"/>
      <c r="EK156" s="237"/>
      <c r="EL156" s="238"/>
      <c r="EM156" s="236"/>
      <c r="EN156" s="242"/>
      <c r="EO156" s="242"/>
      <c r="EP156" s="242"/>
      <c r="EQ156" s="242"/>
      <c r="ER156" s="242"/>
      <c r="ES156" s="243"/>
      <c r="ET156" s="236"/>
      <c r="EU156" s="242"/>
      <c r="EV156" s="242"/>
      <c r="EW156" s="242"/>
      <c r="EX156" s="242"/>
      <c r="EY156" s="242"/>
      <c r="EZ156" s="243"/>
      <c r="FA156" s="247"/>
      <c r="FB156" s="248"/>
      <c r="FC156" s="248"/>
      <c r="FD156" s="248"/>
      <c r="FE156" s="248"/>
      <c r="FF156" s="248"/>
      <c r="FG156" s="249"/>
      <c r="FH156" s="236"/>
      <c r="FI156" s="242"/>
      <c r="FJ156" s="242"/>
      <c r="FK156" s="242"/>
      <c r="FL156" s="242"/>
      <c r="FM156" s="242"/>
      <c r="FN156" s="243"/>
      <c r="FO156" s="747"/>
      <c r="FP156" s="211" t="s">
        <v>9317</v>
      </c>
      <c r="FQ156" s="212"/>
      <c r="FR156" s="212"/>
      <c r="FS156" s="212"/>
      <c r="FT156" s="212"/>
      <c r="FU156" s="212"/>
      <c r="FV156" s="212"/>
      <c r="FW156" s="212"/>
      <c r="FX156" s="212"/>
      <c r="FY156" s="213"/>
      <c r="FZ156" s="220" t="s">
        <v>79</v>
      </c>
      <c r="GA156" s="221"/>
      <c r="GB156" s="221"/>
      <c r="GC156" s="221"/>
      <c r="GD156" s="221"/>
      <c r="GE156" s="221"/>
      <c r="GF156" s="224"/>
      <c r="GG156" s="224"/>
      <c r="GH156" s="224"/>
      <c r="GI156" s="224"/>
      <c r="GJ156" s="224"/>
      <c r="GK156" s="224"/>
      <c r="GL156" s="224"/>
      <c r="GM156" s="224"/>
      <c r="GN156" s="224"/>
      <c r="GO156" s="224"/>
      <c r="GP156" s="224"/>
      <c r="GQ156" s="226" t="s">
        <v>124</v>
      </c>
      <c r="GR156" s="226"/>
      <c r="GS156" s="226"/>
      <c r="GT156" s="226"/>
      <c r="GU156" s="227"/>
      <c r="GV156" s="230"/>
      <c r="GW156" s="231"/>
      <c r="GX156" s="231"/>
      <c r="GY156" s="231"/>
      <c r="GZ156" s="231"/>
      <c r="HA156" s="231"/>
      <c r="HB156" s="231"/>
      <c r="HC156" s="231"/>
      <c r="HD156" s="231"/>
      <c r="HE156" s="231"/>
      <c r="HF156" s="231"/>
      <c r="HG156" s="231"/>
      <c r="HH156" s="231"/>
      <c r="HI156" s="231"/>
      <c r="HJ156" s="232"/>
      <c r="HK156" s="236"/>
      <c r="HL156" s="237"/>
      <c r="HM156" s="237"/>
      <c r="HN156" s="237"/>
      <c r="HO156" s="237"/>
      <c r="HP156" s="237"/>
      <c r="HQ156" s="238"/>
      <c r="HR156" s="236"/>
      <c r="HS156" s="242"/>
      <c r="HT156" s="242"/>
      <c r="HU156" s="242"/>
      <c r="HV156" s="242"/>
      <c r="HW156" s="242"/>
      <c r="HX156" s="243"/>
      <c r="HY156" s="236"/>
      <c r="HZ156" s="242"/>
      <c r="IA156" s="242"/>
      <c r="IB156" s="242"/>
      <c r="IC156" s="242"/>
      <c r="ID156" s="242"/>
      <c r="IE156" s="243"/>
      <c r="IF156" s="247"/>
      <c r="IG156" s="248"/>
      <c r="IH156" s="248"/>
      <c r="II156" s="248"/>
      <c r="IJ156" s="248"/>
      <c r="IK156" s="248"/>
      <c r="IL156" s="249"/>
      <c r="IM156" s="236"/>
      <c r="IN156" s="242"/>
      <c r="IO156" s="242"/>
      <c r="IP156" s="242"/>
      <c r="IQ156" s="242"/>
      <c r="IR156" s="242"/>
      <c r="IS156" s="243"/>
      <c r="JU156" s="747"/>
      <c r="JV156" s="211" t="s">
        <v>9317</v>
      </c>
      <c r="JW156" s="212"/>
      <c r="JX156" s="212"/>
      <c r="JY156" s="212"/>
      <c r="JZ156" s="212"/>
      <c r="KA156" s="212"/>
      <c r="KB156" s="212"/>
      <c r="KC156" s="212"/>
      <c r="KD156" s="212"/>
      <c r="KE156" s="213"/>
      <c r="KF156" s="220" t="s">
        <v>126</v>
      </c>
      <c r="KG156" s="221"/>
      <c r="KH156" s="221"/>
      <c r="KI156" s="221"/>
      <c r="KJ156" s="221"/>
      <c r="KK156" s="221"/>
      <c r="KL156" s="224"/>
      <c r="KM156" s="224"/>
      <c r="KN156" s="224"/>
      <c r="KO156" s="224"/>
      <c r="KP156" s="224"/>
      <c r="KQ156" s="224"/>
      <c r="KR156" s="224"/>
      <c r="KS156" s="224"/>
      <c r="KT156" s="224"/>
      <c r="KU156" s="224"/>
      <c r="KV156" s="224"/>
      <c r="KW156" s="226" t="s">
        <v>124</v>
      </c>
      <c r="KX156" s="226"/>
      <c r="KY156" s="226"/>
      <c r="KZ156" s="226"/>
      <c r="LA156" s="227"/>
      <c r="LB156" s="230"/>
      <c r="LC156" s="231"/>
      <c r="LD156" s="231"/>
      <c r="LE156" s="231"/>
      <c r="LF156" s="231"/>
      <c r="LG156" s="231"/>
      <c r="LH156" s="231"/>
      <c r="LI156" s="231"/>
      <c r="LJ156" s="231"/>
      <c r="LK156" s="231"/>
      <c r="LL156" s="231"/>
      <c r="LM156" s="231"/>
      <c r="LN156" s="231"/>
      <c r="LO156" s="231"/>
      <c r="LP156" s="232"/>
      <c r="LQ156" s="236"/>
      <c r="LR156" s="237"/>
      <c r="LS156" s="237"/>
      <c r="LT156" s="237"/>
      <c r="LU156" s="237"/>
      <c r="LV156" s="237"/>
      <c r="LW156" s="238"/>
      <c r="LX156" s="236"/>
      <c r="LY156" s="242"/>
      <c r="LZ156" s="242"/>
      <c r="MA156" s="242"/>
      <c r="MB156" s="242"/>
      <c r="MC156" s="242"/>
      <c r="MD156" s="243"/>
      <c r="ME156" s="236"/>
      <c r="MF156" s="242"/>
      <c r="MG156" s="242"/>
      <c r="MH156" s="242"/>
      <c r="MI156" s="242"/>
      <c r="MJ156" s="242"/>
      <c r="MK156" s="243"/>
      <c r="ML156" s="247"/>
      <c r="MM156" s="248"/>
      <c r="MN156" s="248"/>
      <c r="MO156" s="248"/>
      <c r="MP156" s="248"/>
      <c r="MQ156" s="248"/>
      <c r="MR156" s="249"/>
      <c r="MS156" s="236"/>
      <c r="MT156" s="242"/>
      <c r="MU156" s="242"/>
      <c r="MV156" s="242"/>
      <c r="MW156" s="242"/>
      <c r="MX156" s="242"/>
      <c r="MY156" s="243"/>
      <c r="OA156" s="747"/>
      <c r="OB156" s="211" t="s">
        <v>9317</v>
      </c>
      <c r="OC156" s="212"/>
      <c r="OD156" s="212"/>
      <c r="OE156" s="212"/>
      <c r="OF156" s="212"/>
      <c r="OG156" s="212"/>
      <c r="OH156" s="212"/>
      <c r="OI156" s="212"/>
      <c r="OJ156" s="212"/>
      <c r="OK156" s="213"/>
      <c r="OL156" s="220" t="s">
        <v>131</v>
      </c>
      <c r="OM156" s="221"/>
      <c r="ON156" s="221"/>
      <c r="OO156" s="221"/>
      <c r="OP156" s="221"/>
      <c r="OQ156" s="221"/>
      <c r="OR156" s="224"/>
      <c r="OS156" s="224"/>
      <c r="OT156" s="224"/>
      <c r="OU156" s="224"/>
      <c r="OV156" s="224"/>
      <c r="OW156" s="224"/>
      <c r="OX156" s="224"/>
      <c r="OY156" s="224"/>
      <c r="OZ156" s="224"/>
      <c r="PA156" s="224"/>
      <c r="PB156" s="224"/>
      <c r="PC156" s="226" t="s">
        <v>124</v>
      </c>
      <c r="PD156" s="226"/>
      <c r="PE156" s="226"/>
      <c r="PF156" s="226"/>
      <c r="PG156" s="227"/>
      <c r="PH156" s="230"/>
      <c r="PI156" s="231"/>
      <c r="PJ156" s="231"/>
      <c r="PK156" s="231"/>
      <c r="PL156" s="231"/>
      <c r="PM156" s="231"/>
      <c r="PN156" s="231"/>
      <c r="PO156" s="231"/>
      <c r="PP156" s="231"/>
      <c r="PQ156" s="231"/>
      <c r="PR156" s="231"/>
      <c r="PS156" s="231"/>
      <c r="PT156" s="231"/>
      <c r="PU156" s="231"/>
      <c r="PV156" s="232"/>
      <c r="PW156" s="236"/>
      <c r="PX156" s="237"/>
      <c r="PY156" s="237"/>
      <c r="PZ156" s="237"/>
      <c r="QA156" s="237"/>
      <c r="QB156" s="237"/>
      <c r="QC156" s="238"/>
      <c r="QD156" s="236"/>
      <c r="QE156" s="242"/>
      <c r="QF156" s="242"/>
      <c r="QG156" s="242"/>
      <c r="QH156" s="242"/>
      <c r="QI156" s="242"/>
      <c r="QJ156" s="243"/>
      <c r="QK156" s="236"/>
      <c r="QL156" s="242"/>
      <c r="QM156" s="242"/>
      <c r="QN156" s="242"/>
      <c r="QO156" s="242"/>
      <c r="QP156" s="242"/>
      <c r="QQ156" s="243"/>
      <c r="QR156" s="247"/>
      <c r="QS156" s="248"/>
      <c r="QT156" s="248"/>
      <c r="QU156" s="248"/>
      <c r="QV156" s="248"/>
      <c r="QW156" s="248"/>
      <c r="QX156" s="249"/>
      <c r="QY156" s="236"/>
      <c r="QZ156" s="242"/>
      <c r="RA156" s="242"/>
      <c r="RB156" s="242"/>
      <c r="RC156" s="242"/>
      <c r="RD156" s="242"/>
      <c r="RE156" s="243"/>
      <c r="SG156" s="747"/>
    </row>
    <row r="157" spans="2:501" ht="6.6" customHeight="1" x14ac:dyDescent="0.15">
      <c r="B157" s="1310"/>
      <c r="C157" s="1311"/>
      <c r="D157" s="1311"/>
      <c r="E157" s="1311"/>
      <c r="F157" s="1311"/>
      <c r="G157" s="1311"/>
      <c r="H157" s="1311"/>
      <c r="I157" s="1311"/>
      <c r="J157" s="1311"/>
      <c r="K157" s="1311"/>
      <c r="L157" s="1311"/>
      <c r="M157" s="1311"/>
      <c r="N157" s="1311"/>
      <c r="O157" s="1311"/>
      <c r="P157" s="1311"/>
      <c r="Q157" s="1311"/>
      <c r="R157" s="1311"/>
      <c r="S157" s="1311"/>
      <c r="T157" s="1311"/>
      <c r="U157" s="1311"/>
      <c r="V157" s="1311"/>
      <c r="W157" s="1311"/>
      <c r="X157" s="1311"/>
      <c r="Y157" s="1311"/>
      <c r="Z157" s="1311"/>
      <c r="AA157" s="1311"/>
      <c r="AB157" s="1311"/>
      <c r="AC157" s="1311"/>
      <c r="AD157" s="1311"/>
      <c r="AE157" s="1311"/>
      <c r="AF157" s="1311"/>
      <c r="AG157" s="1113"/>
      <c r="AH157" s="1114"/>
      <c r="AI157" s="1114"/>
      <c r="AJ157" s="1114"/>
      <c r="AK157" s="1114"/>
      <c r="AL157" s="1114"/>
      <c r="AM157" s="1114"/>
      <c r="AN157" s="1114"/>
      <c r="AO157" s="1114"/>
      <c r="AP157" s="1114"/>
      <c r="AQ157" s="1114"/>
      <c r="AR157" s="1114"/>
      <c r="AS157" s="1114"/>
      <c r="AT157" s="1114"/>
      <c r="AU157" s="1114"/>
      <c r="AV157" s="1114"/>
      <c r="AW157" s="1114"/>
      <c r="AX157" s="384"/>
      <c r="AY157" s="384"/>
      <c r="AZ157" s="384"/>
      <c r="BA157" s="384"/>
      <c r="BB157" s="385"/>
      <c r="BC157" s="378"/>
      <c r="BD157" s="379"/>
      <c r="BE157" s="379"/>
      <c r="BF157" s="379"/>
      <c r="BG157" s="379"/>
      <c r="BH157" s="379"/>
      <c r="BI157" s="379"/>
      <c r="BJ157" s="379"/>
      <c r="BK157" s="379"/>
      <c r="BL157" s="379"/>
      <c r="BM157" s="379"/>
      <c r="BN157" s="379"/>
      <c r="BO157" s="379"/>
      <c r="BP157" s="379"/>
      <c r="BQ157" s="379"/>
      <c r="BR157" s="379"/>
      <c r="BS157" s="379"/>
      <c r="BT157" s="384"/>
      <c r="BU157" s="384"/>
      <c r="BV157" s="384"/>
      <c r="BW157" s="384"/>
      <c r="BX157" s="385"/>
      <c r="BY157" s="472"/>
      <c r="BZ157" s="473"/>
      <c r="CA157" s="473"/>
      <c r="CB157" s="473"/>
      <c r="CC157" s="473"/>
      <c r="CD157" s="473"/>
      <c r="CE157" s="473"/>
      <c r="CF157" s="473"/>
      <c r="CG157" s="473"/>
      <c r="CH157" s="473"/>
      <c r="CI157" s="473"/>
      <c r="CJ157" s="473"/>
      <c r="CK157" s="473"/>
      <c r="CL157" s="473"/>
      <c r="CM157" s="473"/>
      <c r="CN157" s="473"/>
      <c r="CO157" s="473"/>
      <c r="CP157" s="384"/>
      <c r="CQ157" s="384"/>
      <c r="CR157" s="384"/>
      <c r="CS157" s="384"/>
      <c r="CT157" s="385"/>
      <c r="CU157" s="222"/>
      <c r="CV157" s="223"/>
      <c r="CW157" s="223"/>
      <c r="CX157" s="223"/>
      <c r="CY157" s="223"/>
      <c r="CZ157" s="223"/>
      <c r="DA157" s="225"/>
      <c r="DB157" s="225"/>
      <c r="DC157" s="225"/>
      <c r="DD157" s="225"/>
      <c r="DE157" s="225"/>
      <c r="DF157" s="225"/>
      <c r="DG157" s="225"/>
      <c r="DH157" s="225"/>
      <c r="DI157" s="225"/>
      <c r="DJ157" s="225"/>
      <c r="DK157" s="225"/>
      <c r="DL157" s="228"/>
      <c r="DM157" s="228"/>
      <c r="DN157" s="228"/>
      <c r="DO157" s="228"/>
      <c r="DP157" s="229"/>
      <c r="DQ157" s="233"/>
      <c r="DR157" s="234"/>
      <c r="DS157" s="234"/>
      <c r="DT157" s="234"/>
      <c r="DU157" s="234"/>
      <c r="DV157" s="234"/>
      <c r="DW157" s="234"/>
      <c r="DX157" s="234"/>
      <c r="DY157" s="234"/>
      <c r="DZ157" s="234"/>
      <c r="EA157" s="234"/>
      <c r="EB157" s="234"/>
      <c r="EC157" s="234"/>
      <c r="ED157" s="234"/>
      <c r="EE157" s="235"/>
      <c r="EF157" s="239"/>
      <c r="EG157" s="240"/>
      <c r="EH157" s="240"/>
      <c r="EI157" s="240"/>
      <c r="EJ157" s="240"/>
      <c r="EK157" s="240"/>
      <c r="EL157" s="241"/>
      <c r="EM157" s="244"/>
      <c r="EN157" s="245"/>
      <c r="EO157" s="245"/>
      <c r="EP157" s="245"/>
      <c r="EQ157" s="245"/>
      <c r="ER157" s="245"/>
      <c r="ES157" s="246"/>
      <c r="ET157" s="244"/>
      <c r="EU157" s="245"/>
      <c r="EV157" s="245"/>
      <c r="EW157" s="245"/>
      <c r="EX157" s="245"/>
      <c r="EY157" s="245"/>
      <c r="EZ157" s="246"/>
      <c r="FA157" s="250"/>
      <c r="FB157" s="251"/>
      <c r="FC157" s="251"/>
      <c r="FD157" s="251"/>
      <c r="FE157" s="251"/>
      <c r="FF157" s="251"/>
      <c r="FG157" s="252"/>
      <c r="FH157" s="244"/>
      <c r="FI157" s="245"/>
      <c r="FJ157" s="245"/>
      <c r="FK157" s="245"/>
      <c r="FL157" s="245"/>
      <c r="FM157" s="245"/>
      <c r="FN157" s="246"/>
      <c r="FO157" s="747"/>
      <c r="FP157" s="214"/>
      <c r="FQ157" s="215"/>
      <c r="FR157" s="215"/>
      <c r="FS157" s="215"/>
      <c r="FT157" s="215"/>
      <c r="FU157" s="215"/>
      <c r="FV157" s="215"/>
      <c r="FW157" s="215"/>
      <c r="FX157" s="215"/>
      <c r="FY157" s="216"/>
      <c r="FZ157" s="222"/>
      <c r="GA157" s="223"/>
      <c r="GB157" s="223"/>
      <c r="GC157" s="223"/>
      <c r="GD157" s="223"/>
      <c r="GE157" s="223"/>
      <c r="GF157" s="225"/>
      <c r="GG157" s="225"/>
      <c r="GH157" s="225"/>
      <c r="GI157" s="225"/>
      <c r="GJ157" s="225"/>
      <c r="GK157" s="225"/>
      <c r="GL157" s="225"/>
      <c r="GM157" s="225"/>
      <c r="GN157" s="225"/>
      <c r="GO157" s="225"/>
      <c r="GP157" s="225"/>
      <c r="GQ157" s="228"/>
      <c r="GR157" s="228"/>
      <c r="GS157" s="228"/>
      <c r="GT157" s="228"/>
      <c r="GU157" s="229"/>
      <c r="GV157" s="233"/>
      <c r="GW157" s="234"/>
      <c r="GX157" s="234"/>
      <c r="GY157" s="234"/>
      <c r="GZ157" s="234"/>
      <c r="HA157" s="234"/>
      <c r="HB157" s="234"/>
      <c r="HC157" s="234"/>
      <c r="HD157" s="234"/>
      <c r="HE157" s="234"/>
      <c r="HF157" s="234"/>
      <c r="HG157" s="234"/>
      <c r="HH157" s="234"/>
      <c r="HI157" s="234"/>
      <c r="HJ157" s="235"/>
      <c r="HK157" s="239"/>
      <c r="HL157" s="240"/>
      <c r="HM157" s="240"/>
      <c r="HN157" s="240"/>
      <c r="HO157" s="240"/>
      <c r="HP157" s="240"/>
      <c r="HQ157" s="241"/>
      <c r="HR157" s="244"/>
      <c r="HS157" s="245"/>
      <c r="HT157" s="245"/>
      <c r="HU157" s="245"/>
      <c r="HV157" s="245"/>
      <c r="HW157" s="245"/>
      <c r="HX157" s="246"/>
      <c r="HY157" s="244"/>
      <c r="HZ157" s="245"/>
      <c r="IA157" s="245"/>
      <c r="IB157" s="245"/>
      <c r="IC157" s="245"/>
      <c r="ID157" s="245"/>
      <c r="IE157" s="246"/>
      <c r="IF157" s="250"/>
      <c r="IG157" s="251"/>
      <c r="IH157" s="251"/>
      <c r="II157" s="251"/>
      <c r="IJ157" s="251"/>
      <c r="IK157" s="251"/>
      <c r="IL157" s="252"/>
      <c r="IM157" s="244"/>
      <c r="IN157" s="245"/>
      <c r="IO157" s="245"/>
      <c r="IP157" s="245"/>
      <c r="IQ157" s="245"/>
      <c r="IR157" s="245"/>
      <c r="IS157" s="246"/>
      <c r="JU157" s="747"/>
      <c r="JV157" s="214"/>
      <c r="JW157" s="215"/>
      <c r="JX157" s="215"/>
      <c r="JY157" s="215"/>
      <c r="JZ157" s="215"/>
      <c r="KA157" s="215"/>
      <c r="KB157" s="215"/>
      <c r="KC157" s="215"/>
      <c r="KD157" s="215"/>
      <c r="KE157" s="216"/>
      <c r="KF157" s="222"/>
      <c r="KG157" s="223"/>
      <c r="KH157" s="223"/>
      <c r="KI157" s="223"/>
      <c r="KJ157" s="223"/>
      <c r="KK157" s="223"/>
      <c r="KL157" s="225"/>
      <c r="KM157" s="225"/>
      <c r="KN157" s="225"/>
      <c r="KO157" s="225"/>
      <c r="KP157" s="225"/>
      <c r="KQ157" s="225"/>
      <c r="KR157" s="225"/>
      <c r="KS157" s="225"/>
      <c r="KT157" s="225"/>
      <c r="KU157" s="225"/>
      <c r="KV157" s="225"/>
      <c r="KW157" s="228"/>
      <c r="KX157" s="228"/>
      <c r="KY157" s="228"/>
      <c r="KZ157" s="228"/>
      <c r="LA157" s="229"/>
      <c r="LB157" s="233"/>
      <c r="LC157" s="234"/>
      <c r="LD157" s="234"/>
      <c r="LE157" s="234"/>
      <c r="LF157" s="234"/>
      <c r="LG157" s="234"/>
      <c r="LH157" s="234"/>
      <c r="LI157" s="234"/>
      <c r="LJ157" s="234"/>
      <c r="LK157" s="234"/>
      <c r="LL157" s="234"/>
      <c r="LM157" s="234"/>
      <c r="LN157" s="234"/>
      <c r="LO157" s="234"/>
      <c r="LP157" s="235"/>
      <c r="LQ157" s="239"/>
      <c r="LR157" s="240"/>
      <c r="LS157" s="240"/>
      <c r="LT157" s="240"/>
      <c r="LU157" s="240"/>
      <c r="LV157" s="240"/>
      <c r="LW157" s="241"/>
      <c r="LX157" s="244"/>
      <c r="LY157" s="245"/>
      <c r="LZ157" s="245"/>
      <c r="MA157" s="245"/>
      <c r="MB157" s="245"/>
      <c r="MC157" s="245"/>
      <c r="MD157" s="246"/>
      <c r="ME157" s="244"/>
      <c r="MF157" s="245"/>
      <c r="MG157" s="245"/>
      <c r="MH157" s="245"/>
      <c r="MI157" s="245"/>
      <c r="MJ157" s="245"/>
      <c r="MK157" s="246"/>
      <c r="ML157" s="250"/>
      <c r="MM157" s="251"/>
      <c r="MN157" s="251"/>
      <c r="MO157" s="251"/>
      <c r="MP157" s="251"/>
      <c r="MQ157" s="251"/>
      <c r="MR157" s="252"/>
      <c r="MS157" s="244"/>
      <c r="MT157" s="245"/>
      <c r="MU157" s="245"/>
      <c r="MV157" s="245"/>
      <c r="MW157" s="245"/>
      <c r="MX157" s="245"/>
      <c r="MY157" s="246"/>
      <c r="OA157" s="747"/>
      <c r="OB157" s="214"/>
      <c r="OC157" s="215"/>
      <c r="OD157" s="215"/>
      <c r="OE157" s="215"/>
      <c r="OF157" s="215"/>
      <c r="OG157" s="215"/>
      <c r="OH157" s="215"/>
      <c r="OI157" s="215"/>
      <c r="OJ157" s="215"/>
      <c r="OK157" s="216"/>
      <c r="OL157" s="222"/>
      <c r="OM157" s="223"/>
      <c r="ON157" s="223"/>
      <c r="OO157" s="223"/>
      <c r="OP157" s="223"/>
      <c r="OQ157" s="223"/>
      <c r="OR157" s="225"/>
      <c r="OS157" s="225"/>
      <c r="OT157" s="225"/>
      <c r="OU157" s="225"/>
      <c r="OV157" s="225"/>
      <c r="OW157" s="225"/>
      <c r="OX157" s="225"/>
      <c r="OY157" s="225"/>
      <c r="OZ157" s="225"/>
      <c r="PA157" s="225"/>
      <c r="PB157" s="225"/>
      <c r="PC157" s="228"/>
      <c r="PD157" s="228"/>
      <c r="PE157" s="228"/>
      <c r="PF157" s="228"/>
      <c r="PG157" s="229"/>
      <c r="PH157" s="233"/>
      <c r="PI157" s="234"/>
      <c r="PJ157" s="234"/>
      <c r="PK157" s="234"/>
      <c r="PL157" s="234"/>
      <c r="PM157" s="234"/>
      <c r="PN157" s="234"/>
      <c r="PO157" s="234"/>
      <c r="PP157" s="234"/>
      <c r="PQ157" s="234"/>
      <c r="PR157" s="234"/>
      <c r="PS157" s="234"/>
      <c r="PT157" s="234"/>
      <c r="PU157" s="234"/>
      <c r="PV157" s="235"/>
      <c r="PW157" s="239"/>
      <c r="PX157" s="240"/>
      <c r="PY157" s="240"/>
      <c r="PZ157" s="240"/>
      <c r="QA157" s="240"/>
      <c r="QB157" s="240"/>
      <c r="QC157" s="241"/>
      <c r="QD157" s="244"/>
      <c r="QE157" s="245"/>
      <c r="QF157" s="245"/>
      <c r="QG157" s="245"/>
      <c r="QH157" s="245"/>
      <c r="QI157" s="245"/>
      <c r="QJ157" s="246"/>
      <c r="QK157" s="244"/>
      <c r="QL157" s="245"/>
      <c r="QM157" s="245"/>
      <c r="QN157" s="245"/>
      <c r="QO157" s="245"/>
      <c r="QP157" s="245"/>
      <c r="QQ157" s="246"/>
      <c r="QR157" s="250"/>
      <c r="QS157" s="251"/>
      <c r="QT157" s="251"/>
      <c r="QU157" s="251"/>
      <c r="QV157" s="251"/>
      <c r="QW157" s="251"/>
      <c r="QX157" s="252"/>
      <c r="QY157" s="244"/>
      <c r="QZ157" s="245"/>
      <c r="RA157" s="245"/>
      <c r="RB157" s="245"/>
      <c r="RC157" s="245"/>
      <c r="RD157" s="245"/>
      <c r="RE157" s="246"/>
      <c r="SG157" s="747"/>
    </row>
    <row r="158" spans="2:501" ht="6.6" customHeight="1" x14ac:dyDescent="0.15">
      <c r="B158" s="1310"/>
      <c r="C158" s="1311"/>
      <c r="D158" s="1311"/>
      <c r="E158" s="1311"/>
      <c r="F158" s="1311"/>
      <c r="G158" s="1311"/>
      <c r="H158" s="1311"/>
      <c r="I158" s="1311"/>
      <c r="J158" s="1311"/>
      <c r="K158" s="1311"/>
      <c r="L158" s="1311"/>
      <c r="M158" s="1311"/>
      <c r="N158" s="1311"/>
      <c r="O158" s="1311"/>
      <c r="P158" s="1311"/>
      <c r="Q158" s="1311"/>
      <c r="R158" s="1311"/>
      <c r="S158" s="1311"/>
      <c r="T158" s="1311"/>
      <c r="U158" s="1311"/>
      <c r="V158" s="1311"/>
      <c r="W158" s="1311"/>
      <c r="X158" s="1311"/>
      <c r="Y158" s="1311"/>
      <c r="Z158" s="1311"/>
      <c r="AA158" s="1311"/>
      <c r="AB158" s="1311"/>
      <c r="AC158" s="1311"/>
      <c r="AD158" s="1311"/>
      <c r="AE158" s="1311"/>
      <c r="AF158" s="1311"/>
      <c r="AG158" s="1113"/>
      <c r="AH158" s="1114"/>
      <c r="AI158" s="1114"/>
      <c r="AJ158" s="1114"/>
      <c r="AK158" s="1114"/>
      <c r="AL158" s="1114"/>
      <c r="AM158" s="1114"/>
      <c r="AN158" s="1114"/>
      <c r="AO158" s="1114"/>
      <c r="AP158" s="1114"/>
      <c r="AQ158" s="1114"/>
      <c r="AR158" s="1114"/>
      <c r="AS158" s="1114"/>
      <c r="AT158" s="1114"/>
      <c r="AU158" s="1114"/>
      <c r="AV158" s="1114"/>
      <c r="AW158" s="1114"/>
      <c r="AX158" s="384"/>
      <c r="AY158" s="384"/>
      <c r="AZ158" s="384"/>
      <c r="BA158" s="384"/>
      <c r="BB158" s="385"/>
      <c r="BC158" s="378"/>
      <c r="BD158" s="379"/>
      <c r="BE158" s="379"/>
      <c r="BF158" s="379"/>
      <c r="BG158" s="379"/>
      <c r="BH158" s="379"/>
      <c r="BI158" s="379"/>
      <c r="BJ158" s="379"/>
      <c r="BK158" s="379"/>
      <c r="BL158" s="379"/>
      <c r="BM158" s="379"/>
      <c r="BN158" s="379"/>
      <c r="BO158" s="379"/>
      <c r="BP158" s="379"/>
      <c r="BQ158" s="379"/>
      <c r="BR158" s="379"/>
      <c r="BS158" s="379"/>
      <c r="BT158" s="384"/>
      <c r="BU158" s="384"/>
      <c r="BV158" s="384"/>
      <c r="BW158" s="384"/>
      <c r="BX158" s="385"/>
      <c r="BY158" s="472"/>
      <c r="BZ158" s="473"/>
      <c r="CA158" s="473"/>
      <c r="CB158" s="473"/>
      <c r="CC158" s="473"/>
      <c r="CD158" s="473"/>
      <c r="CE158" s="473"/>
      <c r="CF158" s="473"/>
      <c r="CG158" s="473"/>
      <c r="CH158" s="473"/>
      <c r="CI158" s="473"/>
      <c r="CJ158" s="473"/>
      <c r="CK158" s="473"/>
      <c r="CL158" s="473"/>
      <c r="CM158" s="473"/>
      <c r="CN158" s="473"/>
      <c r="CO158" s="473"/>
      <c r="CP158" s="384"/>
      <c r="CQ158" s="384"/>
      <c r="CR158" s="384"/>
      <c r="CS158" s="384"/>
      <c r="CT158" s="385"/>
      <c r="CU158" s="259" t="s">
        <v>38</v>
      </c>
      <c r="CV158" s="260"/>
      <c r="CW158" s="260"/>
      <c r="CX158" s="260"/>
      <c r="CY158" s="260"/>
      <c r="CZ158" s="260"/>
      <c r="DA158" s="261"/>
      <c r="DB158" s="261"/>
      <c r="DC158" s="261"/>
      <c r="DD158" s="261"/>
      <c r="DE158" s="261"/>
      <c r="DF158" s="261"/>
      <c r="DG158" s="261"/>
      <c r="DH158" s="261"/>
      <c r="DI158" s="261"/>
      <c r="DJ158" s="261"/>
      <c r="DK158" s="261"/>
      <c r="DL158" s="263" t="s">
        <v>124</v>
      </c>
      <c r="DM158" s="263"/>
      <c r="DN158" s="263"/>
      <c r="DO158" s="263"/>
      <c r="DP158" s="264"/>
      <c r="DQ158" s="265"/>
      <c r="DR158" s="266"/>
      <c r="DS158" s="266"/>
      <c r="DT158" s="266"/>
      <c r="DU158" s="266"/>
      <c r="DV158" s="266"/>
      <c r="DW158" s="266"/>
      <c r="DX158" s="266"/>
      <c r="DY158" s="266"/>
      <c r="DZ158" s="266"/>
      <c r="EA158" s="266"/>
      <c r="EB158" s="266"/>
      <c r="EC158" s="266"/>
      <c r="ED158" s="266"/>
      <c r="EE158" s="267"/>
      <c r="EF158" s="268"/>
      <c r="EG158" s="269"/>
      <c r="EH158" s="269"/>
      <c r="EI158" s="269"/>
      <c r="EJ158" s="269"/>
      <c r="EK158" s="269"/>
      <c r="EL158" s="270"/>
      <c r="EM158" s="268"/>
      <c r="EN158" s="269"/>
      <c r="EO158" s="269"/>
      <c r="EP158" s="269"/>
      <c r="EQ158" s="269"/>
      <c r="ER158" s="269"/>
      <c r="ES158" s="270"/>
      <c r="ET158" s="268"/>
      <c r="EU158" s="269"/>
      <c r="EV158" s="269"/>
      <c r="EW158" s="269"/>
      <c r="EX158" s="269"/>
      <c r="EY158" s="269"/>
      <c r="EZ158" s="270"/>
      <c r="FA158" s="250"/>
      <c r="FB158" s="251"/>
      <c r="FC158" s="251"/>
      <c r="FD158" s="251"/>
      <c r="FE158" s="251"/>
      <c r="FF158" s="251"/>
      <c r="FG158" s="252"/>
      <c r="FH158" s="268"/>
      <c r="FI158" s="269"/>
      <c r="FJ158" s="269"/>
      <c r="FK158" s="269"/>
      <c r="FL158" s="269"/>
      <c r="FM158" s="269"/>
      <c r="FN158" s="270"/>
      <c r="FO158" s="747"/>
      <c r="FP158" s="214"/>
      <c r="FQ158" s="215"/>
      <c r="FR158" s="215"/>
      <c r="FS158" s="215"/>
      <c r="FT158" s="215"/>
      <c r="FU158" s="215"/>
      <c r="FV158" s="215"/>
      <c r="FW158" s="215"/>
      <c r="FX158" s="215"/>
      <c r="FY158" s="216"/>
      <c r="FZ158" s="259" t="s">
        <v>80</v>
      </c>
      <c r="GA158" s="260"/>
      <c r="GB158" s="260"/>
      <c r="GC158" s="260"/>
      <c r="GD158" s="260"/>
      <c r="GE158" s="260"/>
      <c r="GF158" s="261"/>
      <c r="GG158" s="261"/>
      <c r="GH158" s="261"/>
      <c r="GI158" s="261"/>
      <c r="GJ158" s="261"/>
      <c r="GK158" s="261"/>
      <c r="GL158" s="261"/>
      <c r="GM158" s="261"/>
      <c r="GN158" s="261"/>
      <c r="GO158" s="261"/>
      <c r="GP158" s="261"/>
      <c r="GQ158" s="263" t="s">
        <v>124</v>
      </c>
      <c r="GR158" s="263"/>
      <c r="GS158" s="263"/>
      <c r="GT158" s="263"/>
      <c r="GU158" s="264"/>
      <c r="GV158" s="265"/>
      <c r="GW158" s="266"/>
      <c r="GX158" s="266"/>
      <c r="GY158" s="266"/>
      <c r="GZ158" s="266"/>
      <c r="HA158" s="266"/>
      <c r="HB158" s="266"/>
      <c r="HC158" s="266"/>
      <c r="HD158" s="266"/>
      <c r="HE158" s="266"/>
      <c r="HF158" s="266"/>
      <c r="HG158" s="266"/>
      <c r="HH158" s="266"/>
      <c r="HI158" s="266"/>
      <c r="HJ158" s="267"/>
      <c r="HK158" s="268"/>
      <c r="HL158" s="269"/>
      <c r="HM158" s="269"/>
      <c r="HN158" s="269"/>
      <c r="HO158" s="269"/>
      <c r="HP158" s="269"/>
      <c r="HQ158" s="270"/>
      <c r="HR158" s="268"/>
      <c r="HS158" s="269"/>
      <c r="HT158" s="269"/>
      <c r="HU158" s="269"/>
      <c r="HV158" s="269"/>
      <c r="HW158" s="269"/>
      <c r="HX158" s="270"/>
      <c r="HY158" s="268"/>
      <c r="HZ158" s="269"/>
      <c r="IA158" s="269"/>
      <c r="IB158" s="269"/>
      <c r="IC158" s="269"/>
      <c r="ID158" s="269"/>
      <c r="IE158" s="270"/>
      <c r="IF158" s="250"/>
      <c r="IG158" s="251"/>
      <c r="IH158" s="251"/>
      <c r="II158" s="251"/>
      <c r="IJ158" s="251"/>
      <c r="IK158" s="251"/>
      <c r="IL158" s="252"/>
      <c r="IM158" s="268"/>
      <c r="IN158" s="269"/>
      <c r="IO158" s="269"/>
      <c r="IP158" s="269"/>
      <c r="IQ158" s="269"/>
      <c r="IR158" s="269"/>
      <c r="IS158" s="270"/>
      <c r="JU158" s="747"/>
      <c r="JV158" s="214"/>
      <c r="JW158" s="215"/>
      <c r="JX158" s="215"/>
      <c r="JY158" s="215"/>
      <c r="JZ158" s="215"/>
      <c r="KA158" s="215"/>
      <c r="KB158" s="215"/>
      <c r="KC158" s="215"/>
      <c r="KD158" s="215"/>
      <c r="KE158" s="216"/>
      <c r="KF158" s="259" t="s">
        <v>127</v>
      </c>
      <c r="KG158" s="260"/>
      <c r="KH158" s="260"/>
      <c r="KI158" s="260"/>
      <c r="KJ158" s="260"/>
      <c r="KK158" s="260"/>
      <c r="KL158" s="261"/>
      <c r="KM158" s="261"/>
      <c r="KN158" s="261"/>
      <c r="KO158" s="261"/>
      <c r="KP158" s="261"/>
      <c r="KQ158" s="261"/>
      <c r="KR158" s="261"/>
      <c r="KS158" s="261"/>
      <c r="KT158" s="261"/>
      <c r="KU158" s="261"/>
      <c r="KV158" s="261"/>
      <c r="KW158" s="263" t="s">
        <v>124</v>
      </c>
      <c r="KX158" s="263"/>
      <c r="KY158" s="263"/>
      <c r="KZ158" s="263"/>
      <c r="LA158" s="264"/>
      <c r="LB158" s="265"/>
      <c r="LC158" s="266"/>
      <c r="LD158" s="266"/>
      <c r="LE158" s="266"/>
      <c r="LF158" s="266"/>
      <c r="LG158" s="266"/>
      <c r="LH158" s="266"/>
      <c r="LI158" s="266"/>
      <c r="LJ158" s="266"/>
      <c r="LK158" s="266"/>
      <c r="LL158" s="266"/>
      <c r="LM158" s="266"/>
      <c r="LN158" s="266"/>
      <c r="LO158" s="266"/>
      <c r="LP158" s="267"/>
      <c r="LQ158" s="268"/>
      <c r="LR158" s="269"/>
      <c r="LS158" s="269"/>
      <c r="LT158" s="269"/>
      <c r="LU158" s="269"/>
      <c r="LV158" s="269"/>
      <c r="LW158" s="270"/>
      <c r="LX158" s="268"/>
      <c r="LY158" s="269"/>
      <c r="LZ158" s="269"/>
      <c r="MA158" s="269"/>
      <c r="MB158" s="269"/>
      <c r="MC158" s="269"/>
      <c r="MD158" s="270"/>
      <c r="ME158" s="268"/>
      <c r="MF158" s="269"/>
      <c r="MG158" s="269"/>
      <c r="MH158" s="269"/>
      <c r="MI158" s="269"/>
      <c r="MJ158" s="269"/>
      <c r="MK158" s="270"/>
      <c r="ML158" s="250"/>
      <c r="MM158" s="251"/>
      <c r="MN158" s="251"/>
      <c r="MO158" s="251"/>
      <c r="MP158" s="251"/>
      <c r="MQ158" s="251"/>
      <c r="MR158" s="252"/>
      <c r="MS158" s="268"/>
      <c r="MT158" s="269"/>
      <c r="MU158" s="269"/>
      <c r="MV158" s="269"/>
      <c r="MW158" s="269"/>
      <c r="MX158" s="269"/>
      <c r="MY158" s="270"/>
      <c r="OA158" s="747"/>
      <c r="OB158" s="214"/>
      <c r="OC158" s="215"/>
      <c r="OD158" s="215"/>
      <c r="OE158" s="215"/>
      <c r="OF158" s="215"/>
      <c r="OG158" s="215"/>
      <c r="OH158" s="215"/>
      <c r="OI158" s="215"/>
      <c r="OJ158" s="215"/>
      <c r="OK158" s="216"/>
      <c r="OL158" s="259" t="s">
        <v>132</v>
      </c>
      <c r="OM158" s="260"/>
      <c r="ON158" s="260"/>
      <c r="OO158" s="260"/>
      <c r="OP158" s="260"/>
      <c r="OQ158" s="260"/>
      <c r="OR158" s="261"/>
      <c r="OS158" s="261"/>
      <c r="OT158" s="261"/>
      <c r="OU158" s="261"/>
      <c r="OV158" s="261"/>
      <c r="OW158" s="261"/>
      <c r="OX158" s="261"/>
      <c r="OY158" s="261"/>
      <c r="OZ158" s="261"/>
      <c r="PA158" s="261"/>
      <c r="PB158" s="261"/>
      <c r="PC158" s="263" t="s">
        <v>124</v>
      </c>
      <c r="PD158" s="263"/>
      <c r="PE158" s="263"/>
      <c r="PF158" s="263"/>
      <c r="PG158" s="264"/>
      <c r="PH158" s="265"/>
      <c r="PI158" s="266"/>
      <c r="PJ158" s="266"/>
      <c r="PK158" s="266"/>
      <c r="PL158" s="266"/>
      <c r="PM158" s="266"/>
      <c r="PN158" s="266"/>
      <c r="PO158" s="266"/>
      <c r="PP158" s="266"/>
      <c r="PQ158" s="266"/>
      <c r="PR158" s="266"/>
      <c r="PS158" s="266"/>
      <c r="PT158" s="266"/>
      <c r="PU158" s="266"/>
      <c r="PV158" s="267"/>
      <c r="PW158" s="268"/>
      <c r="PX158" s="269"/>
      <c r="PY158" s="269"/>
      <c r="PZ158" s="269"/>
      <c r="QA158" s="269"/>
      <c r="QB158" s="269"/>
      <c r="QC158" s="270"/>
      <c r="QD158" s="268"/>
      <c r="QE158" s="269"/>
      <c r="QF158" s="269"/>
      <c r="QG158" s="269"/>
      <c r="QH158" s="269"/>
      <c r="QI158" s="269"/>
      <c r="QJ158" s="270"/>
      <c r="QK158" s="268"/>
      <c r="QL158" s="269"/>
      <c r="QM158" s="269"/>
      <c r="QN158" s="269"/>
      <c r="QO158" s="269"/>
      <c r="QP158" s="269"/>
      <c r="QQ158" s="270"/>
      <c r="QR158" s="250"/>
      <c r="QS158" s="251"/>
      <c r="QT158" s="251"/>
      <c r="QU158" s="251"/>
      <c r="QV158" s="251"/>
      <c r="QW158" s="251"/>
      <c r="QX158" s="252"/>
      <c r="QY158" s="268"/>
      <c r="QZ158" s="269"/>
      <c r="RA158" s="269"/>
      <c r="RB158" s="269"/>
      <c r="RC158" s="269"/>
      <c r="RD158" s="269"/>
      <c r="RE158" s="270"/>
      <c r="SG158" s="747"/>
    </row>
    <row r="159" spans="2:501" ht="6.6" customHeight="1" x14ac:dyDescent="0.15">
      <c r="B159" s="1310"/>
      <c r="C159" s="1311"/>
      <c r="D159" s="1311"/>
      <c r="E159" s="1311"/>
      <c r="F159" s="1311"/>
      <c r="G159" s="1311"/>
      <c r="H159" s="1311"/>
      <c r="I159" s="1311"/>
      <c r="J159" s="1311"/>
      <c r="K159" s="1311"/>
      <c r="L159" s="1311"/>
      <c r="M159" s="1311"/>
      <c r="N159" s="1311"/>
      <c r="O159" s="1311"/>
      <c r="P159" s="1311"/>
      <c r="Q159" s="1311"/>
      <c r="R159" s="1311"/>
      <c r="S159" s="1311"/>
      <c r="T159" s="1311"/>
      <c r="U159" s="1311"/>
      <c r="V159" s="1311"/>
      <c r="W159" s="1311"/>
      <c r="X159" s="1311"/>
      <c r="Y159" s="1311"/>
      <c r="Z159" s="1311"/>
      <c r="AA159" s="1311"/>
      <c r="AB159" s="1311"/>
      <c r="AC159" s="1311"/>
      <c r="AD159" s="1311"/>
      <c r="AE159" s="1311"/>
      <c r="AF159" s="1311"/>
      <c r="AG159" s="1113"/>
      <c r="AH159" s="1114"/>
      <c r="AI159" s="1114"/>
      <c r="AJ159" s="1114"/>
      <c r="AK159" s="1114"/>
      <c r="AL159" s="1114"/>
      <c r="AM159" s="1114"/>
      <c r="AN159" s="1114"/>
      <c r="AO159" s="1114"/>
      <c r="AP159" s="1114"/>
      <c r="AQ159" s="1114"/>
      <c r="AR159" s="1114"/>
      <c r="AS159" s="1114"/>
      <c r="AT159" s="1114"/>
      <c r="AU159" s="1114"/>
      <c r="AV159" s="1114"/>
      <c r="AW159" s="1114"/>
      <c r="AX159" s="384"/>
      <c r="AY159" s="384"/>
      <c r="AZ159" s="384"/>
      <c r="BA159" s="384"/>
      <c r="BB159" s="385"/>
      <c r="BC159" s="378"/>
      <c r="BD159" s="379"/>
      <c r="BE159" s="379"/>
      <c r="BF159" s="379"/>
      <c r="BG159" s="379"/>
      <c r="BH159" s="379"/>
      <c r="BI159" s="379"/>
      <c r="BJ159" s="379"/>
      <c r="BK159" s="379"/>
      <c r="BL159" s="379"/>
      <c r="BM159" s="379"/>
      <c r="BN159" s="379"/>
      <c r="BO159" s="379"/>
      <c r="BP159" s="379"/>
      <c r="BQ159" s="379"/>
      <c r="BR159" s="379"/>
      <c r="BS159" s="379"/>
      <c r="BT159" s="384"/>
      <c r="BU159" s="384"/>
      <c r="BV159" s="384"/>
      <c r="BW159" s="384"/>
      <c r="BX159" s="385"/>
      <c r="BY159" s="472"/>
      <c r="BZ159" s="473"/>
      <c r="CA159" s="473"/>
      <c r="CB159" s="473"/>
      <c r="CC159" s="473"/>
      <c r="CD159" s="473"/>
      <c r="CE159" s="473"/>
      <c r="CF159" s="473"/>
      <c r="CG159" s="473"/>
      <c r="CH159" s="473"/>
      <c r="CI159" s="473"/>
      <c r="CJ159" s="473"/>
      <c r="CK159" s="473"/>
      <c r="CL159" s="473"/>
      <c r="CM159" s="473"/>
      <c r="CN159" s="473"/>
      <c r="CO159" s="473"/>
      <c r="CP159" s="384"/>
      <c r="CQ159" s="384"/>
      <c r="CR159" s="384"/>
      <c r="CS159" s="384"/>
      <c r="CT159" s="385"/>
      <c r="CU159" s="222"/>
      <c r="CV159" s="223"/>
      <c r="CW159" s="223"/>
      <c r="CX159" s="223"/>
      <c r="CY159" s="223"/>
      <c r="CZ159" s="223"/>
      <c r="DA159" s="262"/>
      <c r="DB159" s="262"/>
      <c r="DC159" s="262"/>
      <c r="DD159" s="262"/>
      <c r="DE159" s="262"/>
      <c r="DF159" s="262"/>
      <c r="DG159" s="262"/>
      <c r="DH159" s="262"/>
      <c r="DI159" s="262"/>
      <c r="DJ159" s="262"/>
      <c r="DK159" s="262"/>
      <c r="DL159" s="228"/>
      <c r="DM159" s="228"/>
      <c r="DN159" s="228"/>
      <c r="DO159" s="228"/>
      <c r="DP159" s="229"/>
      <c r="DQ159" s="233"/>
      <c r="DR159" s="234"/>
      <c r="DS159" s="234"/>
      <c r="DT159" s="234"/>
      <c r="DU159" s="234"/>
      <c r="DV159" s="234"/>
      <c r="DW159" s="234"/>
      <c r="DX159" s="234"/>
      <c r="DY159" s="234"/>
      <c r="DZ159" s="234"/>
      <c r="EA159" s="234"/>
      <c r="EB159" s="234"/>
      <c r="EC159" s="234"/>
      <c r="ED159" s="234"/>
      <c r="EE159" s="235"/>
      <c r="EF159" s="239"/>
      <c r="EG159" s="240"/>
      <c r="EH159" s="240"/>
      <c r="EI159" s="240"/>
      <c r="EJ159" s="240"/>
      <c r="EK159" s="240"/>
      <c r="EL159" s="241"/>
      <c r="EM159" s="239"/>
      <c r="EN159" s="240"/>
      <c r="EO159" s="240"/>
      <c r="EP159" s="240"/>
      <c r="EQ159" s="240"/>
      <c r="ER159" s="240"/>
      <c r="ES159" s="241"/>
      <c r="ET159" s="239"/>
      <c r="EU159" s="240"/>
      <c r="EV159" s="240"/>
      <c r="EW159" s="240"/>
      <c r="EX159" s="240"/>
      <c r="EY159" s="240"/>
      <c r="EZ159" s="241"/>
      <c r="FA159" s="250"/>
      <c r="FB159" s="251"/>
      <c r="FC159" s="251"/>
      <c r="FD159" s="251"/>
      <c r="FE159" s="251"/>
      <c r="FF159" s="251"/>
      <c r="FG159" s="252"/>
      <c r="FH159" s="239"/>
      <c r="FI159" s="240"/>
      <c r="FJ159" s="240"/>
      <c r="FK159" s="240"/>
      <c r="FL159" s="240"/>
      <c r="FM159" s="240"/>
      <c r="FN159" s="241"/>
      <c r="FO159" s="747"/>
      <c r="FP159" s="214"/>
      <c r="FQ159" s="215"/>
      <c r="FR159" s="215"/>
      <c r="FS159" s="215"/>
      <c r="FT159" s="215"/>
      <c r="FU159" s="215"/>
      <c r="FV159" s="215"/>
      <c r="FW159" s="215"/>
      <c r="FX159" s="215"/>
      <c r="FY159" s="216"/>
      <c r="FZ159" s="222"/>
      <c r="GA159" s="223"/>
      <c r="GB159" s="223"/>
      <c r="GC159" s="223"/>
      <c r="GD159" s="223"/>
      <c r="GE159" s="223"/>
      <c r="GF159" s="262"/>
      <c r="GG159" s="262"/>
      <c r="GH159" s="262"/>
      <c r="GI159" s="262"/>
      <c r="GJ159" s="262"/>
      <c r="GK159" s="262"/>
      <c r="GL159" s="262"/>
      <c r="GM159" s="262"/>
      <c r="GN159" s="262"/>
      <c r="GO159" s="262"/>
      <c r="GP159" s="262"/>
      <c r="GQ159" s="228"/>
      <c r="GR159" s="228"/>
      <c r="GS159" s="228"/>
      <c r="GT159" s="228"/>
      <c r="GU159" s="229"/>
      <c r="GV159" s="233"/>
      <c r="GW159" s="234"/>
      <c r="GX159" s="234"/>
      <c r="GY159" s="234"/>
      <c r="GZ159" s="234"/>
      <c r="HA159" s="234"/>
      <c r="HB159" s="234"/>
      <c r="HC159" s="234"/>
      <c r="HD159" s="234"/>
      <c r="HE159" s="234"/>
      <c r="HF159" s="234"/>
      <c r="HG159" s="234"/>
      <c r="HH159" s="234"/>
      <c r="HI159" s="234"/>
      <c r="HJ159" s="235"/>
      <c r="HK159" s="239"/>
      <c r="HL159" s="240"/>
      <c r="HM159" s="240"/>
      <c r="HN159" s="240"/>
      <c r="HO159" s="240"/>
      <c r="HP159" s="240"/>
      <c r="HQ159" s="241"/>
      <c r="HR159" s="239"/>
      <c r="HS159" s="240"/>
      <c r="HT159" s="240"/>
      <c r="HU159" s="240"/>
      <c r="HV159" s="240"/>
      <c r="HW159" s="240"/>
      <c r="HX159" s="241"/>
      <c r="HY159" s="239"/>
      <c r="HZ159" s="240"/>
      <c r="IA159" s="240"/>
      <c r="IB159" s="240"/>
      <c r="IC159" s="240"/>
      <c r="ID159" s="240"/>
      <c r="IE159" s="241"/>
      <c r="IF159" s="250"/>
      <c r="IG159" s="251"/>
      <c r="IH159" s="251"/>
      <c r="II159" s="251"/>
      <c r="IJ159" s="251"/>
      <c r="IK159" s="251"/>
      <c r="IL159" s="252"/>
      <c r="IM159" s="239"/>
      <c r="IN159" s="240"/>
      <c r="IO159" s="240"/>
      <c r="IP159" s="240"/>
      <c r="IQ159" s="240"/>
      <c r="IR159" s="240"/>
      <c r="IS159" s="241"/>
      <c r="JU159" s="747"/>
      <c r="JV159" s="214"/>
      <c r="JW159" s="215"/>
      <c r="JX159" s="215"/>
      <c r="JY159" s="215"/>
      <c r="JZ159" s="215"/>
      <c r="KA159" s="215"/>
      <c r="KB159" s="215"/>
      <c r="KC159" s="215"/>
      <c r="KD159" s="215"/>
      <c r="KE159" s="216"/>
      <c r="KF159" s="222"/>
      <c r="KG159" s="223"/>
      <c r="KH159" s="223"/>
      <c r="KI159" s="223"/>
      <c r="KJ159" s="223"/>
      <c r="KK159" s="223"/>
      <c r="KL159" s="262"/>
      <c r="KM159" s="262"/>
      <c r="KN159" s="262"/>
      <c r="KO159" s="262"/>
      <c r="KP159" s="262"/>
      <c r="KQ159" s="262"/>
      <c r="KR159" s="262"/>
      <c r="KS159" s="262"/>
      <c r="KT159" s="262"/>
      <c r="KU159" s="262"/>
      <c r="KV159" s="262"/>
      <c r="KW159" s="228"/>
      <c r="KX159" s="228"/>
      <c r="KY159" s="228"/>
      <c r="KZ159" s="228"/>
      <c r="LA159" s="229"/>
      <c r="LB159" s="233"/>
      <c r="LC159" s="234"/>
      <c r="LD159" s="234"/>
      <c r="LE159" s="234"/>
      <c r="LF159" s="234"/>
      <c r="LG159" s="234"/>
      <c r="LH159" s="234"/>
      <c r="LI159" s="234"/>
      <c r="LJ159" s="234"/>
      <c r="LK159" s="234"/>
      <c r="LL159" s="234"/>
      <c r="LM159" s="234"/>
      <c r="LN159" s="234"/>
      <c r="LO159" s="234"/>
      <c r="LP159" s="235"/>
      <c r="LQ159" s="239"/>
      <c r="LR159" s="240"/>
      <c r="LS159" s="240"/>
      <c r="LT159" s="240"/>
      <c r="LU159" s="240"/>
      <c r="LV159" s="240"/>
      <c r="LW159" s="241"/>
      <c r="LX159" s="239"/>
      <c r="LY159" s="240"/>
      <c r="LZ159" s="240"/>
      <c r="MA159" s="240"/>
      <c r="MB159" s="240"/>
      <c r="MC159" s="240"/>
      <c r="MD159" s="241"/>
      <c r="ME159" s="239"/>
      <c r="MF159" s="240"/>
      <c r="MG159" s="240"/>
      <c r="MH159" s="240"/>
      <c r="MI159" s="240"/>
      <c r="MJ159" s="240"/>
      <c r="MK159" s="241"/>
      <c r="ML159" s="250"/>
      <c r="MM159" s="251"/>
      <c r="MN159" s="251"/>
      <c r="MO159" s="251"/>
      <c r="MP159" s="251"/>
      <c r="MQ159" s="251"/>
      <c r="MR159" s="252"/>
      <c r="MS159" s="239"/>
      <c r="MT159" s="240"/>
      <c r="MU159" s="240"/>
      <c r="MV159" s="240"/>
      <c r="MW159" s="240"/>
      <c r="MX159" s="240"/>
      <c r="MY159" s="241"/>
      <c r="OA159" s="747"/>
      <c r="OB159" s="214"/>
      <c r="OC159" s="215"/>
      <c r="OD159" s="215"/>
      <c r="OE159" s="215"/>
      <c r="OF159" s="215"/>
      <c r="OG159" s="215"/>
      <c r="OH159" s="215"/>
      <c r="OI159" s="215"/>
      <c r="OJ159" s="215"/>
      <c r="OK159" s="216"/>
      <c r="OL159" s="222"/>
      <c r="OM159" s="223"/>
      <c r="ON159" s="223"/>
      <c r="OO159" s="223"/>
      <c r="OP159" s="223"/>
      <c r="OQ159" s="223"/>
      <c r="OR159" s="262"/>
      <c r="OS159" s="262"/>
      <c r="OT159" s="262"/>
      <c r="OU159" s="262"/>
      <c r="OV159" s="262"/>
      <c r="OW159" s="262"/>
      <c r="OX159" s="262"/>
      <c r="OY159" s="262"/>
      <c r="OZ159" s="262"/>
      <c r="PA159" s="262"/>
      <c r="PB159" s="262"/>
      <c r="PC159" s="228"/>
      <c r="PD159" s="228"/>
      <c r="PE159" s="228"/>
      <c r="PF159" s="228"/>
      <c r="PG159" s="229"/>
      <c r="PH159" s="233"/>
      <c r="PI159" s="234"/>
      <c r="PJ159" s="234"/>
      <c r="PK159" s="234"/>
      <c r="PL159" s="234"/>
      <c r="PM159" s="234"/>
      <c r="PN159" s="234"/>
      <c r="PO159" s="234"/>
      <c r="PP159" s="234"/>
      <c r="PQ159" s="234"/>
      <c r="PR159" s="234"/>
      <c r="PS159" s="234"/>
      <c r="PT159" s="234"/>
      <c r="PU159" s="234"/>
      <c r="PV159" s="235"/>
      <c r="PW159" s="239"/>
      <c r="PX159" s="240"/>
      <c r="PY159" s="240"/>
      <c r="PZ159" s="240"/>
      <c r="QA159" s="240"/>
      <c r="QB159" s="240"/>
      <c r="QC159" s="241"/>
      <c r="QD159" s="239"/>
      <c r="QE159" s="240"/>
      <c r="QF159" s="240"/>
      <c r="QG159" s="240"/>
      <c r="QH159" s="240"/>
      <c r="QI159" s="240"/>
      <c r="QJ159" s="241"/>
      <c r="QK159" s="239"/>
      <c r="QL159" s="240"/>
      <c r="QM159" s="240"/>
      <c r="QN159" s="240"/>
      <c r="QO159" s="240"/>
      <c r="QP159" s="240"/>
      <c r="QQ159" s="241"/>
      <c r="QR159" s="250"/>
      <c r="QS159" s="251"/>
      <c r="QT159" s="251"/>
      <c r="QU159" s="251"/>
      <c r="QV159" s="251"/>
      <c r="QW159" s="251"/>
      <c r="QX159" s="252"/>
      <c r="QY159" s="239"/>
      <c r="QZ159" s="240"/>
      <c r="RA159" s="240"/>
      <c r="RB159" s="240"/>
      <c r="RC159" s="240"/>
      <c r="RD159" s="240"/>
      <c r="RE159" s="241"/>
      <c r="SG159" s="747"/>
    </row>
    <row r="160" spans="2:501" ht="6.6" customHeight="1" x14ac:dyDescent="0.15">
      <c r="B160" s="1312"/>
      <c r="C160" s="1311"/>
      <c r="D160" s="1311"/>
      <c r="E160" s="1311"/>
      <c r="F160" s="1311"/>
      <c r="G160" s="1311"/>
      <c r="H160" s="1311"/>
      <c r="I160" s="1311"/>
      <c r="J160" s="1311"/>
      <c r="K160" s="1311"/>
      <c r="L160" s="1311"/>
      <c r="M160" s="1311"/>
      <c r="N160" s="1311"/>
      <c r="O160" s="1311"/>
      <c r="P160" s="1311"/>
      <c r="Q160" s="1311"/>
      <c r="R160" s="1311"/>
      <c r="S160" s="1311"/>
      <c r="T160" s="1311"/>
      <c r="U160" s="1311"/>
      <c r="V160" s="1311"/>
      <c r="W160" s="1311"/>
      <c r="X160" s="1311"/>
      <c r="Y160" s="1311"/>
      <c r="Z160" s="1311"/>
      <c r="AA160" s="1311"/>
      <c r="AB160" s="1311"/>
      <c r="AC160" s="1311"/>
      <c r="AD160" s="1311"/>
      <c r="AE160" s="1311"/>
      <c r="AF160" s="1311"/>
      <c r="AG160" s="1113"/>
      <c r="AH160" s="1114"/>
      <c r="AI160" s="1114"/>
      <c r="AJ160" s="1114"/>
      <c r="AK160" s="1114"/>
      <c r="AL160" s="1114"/>
      <c r="AM160" s="1114"/>
      <c r="AN160" s="1114"/>
      <c r="AO160" s="1114"/>
      <c r="AP160" s="1114"/>
      <c r="AQ160" s="1114"/>
      <c r="AR160" s="1114"/>
      <c r="AS160" s="1114"/>
      <c r="AT160" s="1114"/>
      <c r="AU160" s="1114"/>
      <c r="AV160" s="1114"/>
      <c r="AW160" s="1114"/>
      <c r="AX160" s="384"/>
      <c r="AY160" s="384"/>
      <c r="AZ160" s="384"/>
      <c r="BA160" s="384"/>
      <c r="BB160" s="385"/>
      <c r="BC160" s="378"/>
      <c r="BD160" s="379"/>
      <c r="BE160" s="379"/>
      <c r="BF160" s="379"/>
      <c r="BG160" s="379"/>
      <c r="BH160" s="379"/>
      <c r="BI160" s="379"/>
      <c r="BJ160" s="379"/>
      <c r="BK160" s="379"/>
      <c r="BL160" s="379"/>
      <c r="BM160" s="379"/>
      <c r="BN160" s="379"/>
      <c r="BO160" s="379"/>
      <c r="BP160" s="379"/>
      <c r="BQ160" s="379"/>
      <c r="BR160" s="379"/>
      <c r="BS160" s="379"/>
      <c r="BT160" s="384"/>
      <c r="BU160" s="384"/>
      <c r="BV160" s="384"/>
      <c r="BW160" s="384"/>
      <c r="BX160" s="385"/>
      <c r="BY160" s="472"/>
      <c r="BZ160" s="473"/>
      <c r="CA160" s="473"/>
      <c r="CB160" s="473"/>
      <c r="CC160" s="473"/>
      <c r="CD160" s="473"/>
      <c r="CE160" s="473"/>
      <c r="CF160" s="473"/>
      <c r="CG160" s="473"/>
      <c r="CH160" s="473"/>
      <c r="CI160" s="473"/>
      <c r="CJ160" s="473"/>
      <c r="CK160" s="473"/>
      <c r="CL160" s="473"/>
      <c r="CM160" s="473"/>
      <c r="CN160" s="473"/>
      <c r="CO160" s="473"/>
      <c r="CP160" s="384"/>
      <c r="CQ160" s="384"/>
      <c r="CR160" s="384"/>
      <c r="CS160" s="384"/>
      <c r="CT160" s="385"/>
      <c r="CU160" s="259" t="s">
        <v>39</v>
      </c>
      <c r="CV160" s="260"/>
      <c r="CW160" s="260"/>
      <c r="CX160" s="260"/>
      <c r="CY160" s="260"/>
      <c r="CZ160" s="260"/>
      <c r="DA160" s="261"/>
      <c r="DB160" s="261"/>
      <c r="DC160" s="261"/>
      <c r="DD160" s="261"/>
      <c r="DE160" s="261"/>
      <c r="DF160" s="261"/>
      <c r="DG160" s="261"/>
      <c r="DH160" s="261"/>
      <c r="DI160" s="261"/>
      <c r="DJ160" s="261"/>
      <c r="DK160" s="261"/>
      <c r="DL160" s="263" t="s">
        <v>124</v>
      </c>
      <c r="DM160" s="263"/>
      <c r="DN160" s="263"/>
      <c r="DO160" s="263"/>
      <c r="DP160" s="264"/>
      <c r="DQ160" s="265"/>
      <c r="DR160" s="266"/>
      <c r="DS160" s="266"/>
      <c r="DT160" s="266"/>
      <c r="DU160" s="266"/>
      <c r="DV160" s="266"/>
      <c r="DW160" s="266"/>
      <c r="DX160" s="266"/>
      <c r="DY160" s="266"/>
      <c r="DZ160" s="266"/>
      <c r="EA160" s="266"/>
      <c r="EB160" s="266"/>
      <c r="EC160" s="266"/>
      <c r="ED160" s="266"/>
      <c r="EE160" s="267"/>
      <c r="EF160" s="268"/>
      <c r="EG160" s="269"/>
      <c r="EH160" s="269"/>
      <c r="EI160" s="269"/>
      <c r="EJ160" s="269"/>
      <c r="EK160" s="269"/>
      <c r="EL160" s="270"/>
      <c r="EM160" s="268"/>
      <c r="EN160" s="269"/>
      <c r="EO160" s="269"/>
      <c r="EP160" s="269"/>
      <c r="EQ160" s="269"/>
      <c r="ER160" s="269"/>
      <c r="ES160" s="270"/>
      <c r="ET160" s="268"/>
      <c r="EU160" s="269"/>
      <c r="EV160" s="269"/>
      <c r="EW160" s="269"/>
      <c r="EX160" s="269"/>
      <c r="EY160" s="269"/>
      <c r="EZ160" s="270"/>
      <c r="FA160" s="253"/>
      <c r="FB160" s="254"/>
      <c r="FC160" s="254"/>
      <c r="FD160" s="254"/>
      <c r="FE160" s="254"/>
      <c r="FF160" s="254"/>
      <c r="FG160" s="255"/>
      <c r="FH160" s="268"/>
      <c r="FI160" s="269"/>
      <c r="FJ160" s="269"/>
      <c r="FK160" s="269"/>
      <c r="FL160" s="269"/>
      <c r="FM160" s="269"/>
      <c r="FN160" s="270"/>
      <c r="FO160" s="747"/>
      <c r="FP160" s="214"/>
      <c r="FQ160" s="215"/>
      <c r="FR160" s="215"/>
      <c r="FS160" s="215"/>
      <c r="FT160" s="215"/>
      <c r="FU160" s="215"/>
      <c r="FV160" s="215"/>
      <c r="FW160" s="215"/>
      <c r="FX160" s="215"/>
      <c r="FY160" s="216"/>
      <c r="FZ160" s="259" t="s">
        <v>81</v>
      </c>
      <c r="GA160" s="260"/>
      <c r="GB160" s="260"/>
      <c r="GC160" s="260"/>
      <c r="GD160" s="260"/>
      <c r="GE160" s="260"/>
      <c r="GF160" s="261"/>
      <c r="GG160" s="261"/>
      <c r="GH160" s="261"/>
      <c r="GI160" s="261"/>
      <c r="GJ160" s="261"/>
      <c r="GK160" s="261"/>
      <c r="GL160" s="261"/>
      <c r="GM160" s="261"/>
      <c r="GN160" s="261"/>
      <c r="GO160" s="261"/>
      <c r="GP160" s="261"/>
      <c r="GQ160" s="263" t="s">
        <v>124</v>
      </c>
      <c r="GR160" s="263"/>
      <c r="GS160" s="263"/>
      <c r="GT160" s="263"/>
      <c r="GU160" s="264"/>
      <c r="GV160" s="265"/>
      <c r="GW160" s="266"/>
      <c r="GX160" s="266"/>
      <c r="GY160" s="266"/>
      <c r="GZ160" s="266"/>
      <c r="HA160" s="266"/>
      <c r="HB160" s="266"/>
      <c r="HC160" s="266"/>
      <c r="HD160" s="266"/>
      <c r="HE160" s="266"/>
      <c r="HF160" s="266"/>
      <c r="HG160" s="266"/>
      <c r="HH160" s="266"/>
      <c r="HI160" s="266"/>
      <c r="HJ160" s="267"/>
      <c r="HK160" s="268"/>
      <c r="HL160" s="269"/>
      <c r="HM160" s="269"/>
      <c r="HN160" s="269"/>
      <c r="HO160" s="269"/>
      <c r="HP160" s="269"/>
      <c r="HQ160" s="270"/>
      <c r="HR160" s="268"/>
      <c r="HS160" s="269"/>
      <c r="HT160" s="269"/>
      <c r="HU160" s="269"/>
      <c r="HV160" s="269"/>
      <c r="HW160" s="269"/>
      <c r="HX160" s="270"/>
      <c r="HY160" s="268"/>
      <c r="HZ160" s="269"/>
      <c r="IA160" s="269"/>
      <c r="IB160" s="269"/>
      <c r="IC160" s="269"/>
      <c r="ID160" s="269"/>
      <c r="IE160" s="270"/>
      <c r="IF160" s="253"/>
      <c r="IG160" s="254"/>
      <c r="IH160" s="254"/>
      <c r="II160" s="254"/>
      <c r="IJ160" s="254"/>
      <c r="IK160" s="254"/>
      <c r="IL160" s="255"/>
      <c r="IM160" s="268"/>
      <c r="IN160" s="269"/>
      <c r="IO160" s="269"/>
      <c r="IP160" s="269"/>
      <c r="IQ160" s="269"/>
      <c r="IR160" s="269"/>
      <c r="IS160" s="270"/>
      <c r="JU160" s="747"/>
      <c r="JV160" s="214"/>
      <c r="JW160" s="215"/>
      <c r="JX160" s="215"/>
      <c r="JY160" s="215"/>
      <c r="JZ160" s="215"/>
      <c r="KA160" s="215"/>
      <c r="KB160" s="215"/>
      <c r="KC160" s="215"/>
      <c r="KD160" s="215"/>
      <c r="KE160" s="216"/>
      <c r="KF160" s="259" t="s">
        <v>128</v>
      </c>
      <c r="KG160" s="260"/>
      <c r="KH160" s="260"/>
      <c r="KI160" s="260"/>
      <c r="KJ160" s="260"/>
      <c r="KK160" s="260"/>
      <c r="KL160" s="261"/>
      <c r="KM160" s="261"/>
      <c r="KN160" s="261"/>
      <c r="KO160" s="261"/>
      <c r="KP160" s="261"/>
      <c r="KQ160" s="261"/>
      <c r="KR160" s="261"/>
      <c r="KS160" s="261"/>
      <c r="KT160" s="261"/>
      <c r="KU160" s="261"/>
      <c r="KV160" s="261"/>
      <c r="KW160" s="263" t="s">
        <v>124</v>
      </c>
      <c r="KX160" s="263"/>
      <c r="KY160" s="263"/>
      <c r="KZ160" s="263"/>
      <c r="LA160" s="264"/>
      <c r="LB160" s="265"/>
      <c r="LC160" s="266"/>
      <c r="LD160" s="266"/>
      <c r="LE160" s="266"/>
      <c r="LF160" s="266"/>
      <c r="LG160" s="266"/>
      <c r="LH160" s="266"/>
      <c r="LI160" s="266"/>
      <c r="LJ160" s="266"/>
      <c r="LK160" s="266"/>
      <c r="LL160" s="266"/>
      <c r="LM160" s="266"/>
      <c r="LN160" s="266"/>
      <c r="LO160" s="266"/>
      <c r="LP160" s="267"/>
      <c r="LQ160" s="268"/>
      <c r="LR160" s="269"/>
      <c r="LS160" s="269"/>
      <c r="LT160" s="269"/>
      <c r="LU160" s="269"/>
      <c r="LV160" s="269"/>
      <c r="LW160" s="270"/>
      <c r="LX160" s="268"/>
      <c r="LY160" s="269"/>
      <c r="LZ160" s="269"/>
      <c r="MA160" s="269"/>
      <c r="MB160" s="269"/>
      <c r="MC160" s="269"/>
      <c r="MD160" s="270"/>
      <c r="ME160" s="268"/>
      <c r="MF160" s="269"/>
      <c r="MG160" s="269"/>
      <c r="MH160" s="269"/>
      <c r="MI160" s="269"/>
      <c r="MJ160" s="269"/>
      <c r="MK160" s="270"/>
      <c r="ML160" s="253"/>
      <c r="MM160" s="254"/>
      <c r="MN160" s="254"/>
      <c r="MO160" s="254"/>
      <c r="MP160" s="254"/>
      <c r="MQ160" s="254"/>
      <c r="MR160" s="255"/>
      <c r="MS160" s="268"/>
      <c r="MT160" s="269"/>
      <c r="MU160" s="269"/>
      <c r="MV160" s="269"/>
      <c r="MW160" s="269"/>
      <c r="MX160" s="269"/>
      <c r="MY160" s="270"/>
      <c r="OA160" s="747"/>
      <c r="OB160" s="214"/>
      <c r="OC160" s="215"/>
      <c r="OD160" s="215"/>
      <c r="OE160" s="215"/>
      <c r="OF160" s="215"/>
      <c r="OG160" s="215"/>
      <c r="OH160" s="215"/>
      <c r="OI160" s="215"/>
      <c r="OJ160" s="215"/>
      <c r="OK160" s="216"/>
      <c r="OL160" s="259" t="s">
        <v>133</v>
      </c>
      <c r="OM160" s="260"/>
      <c r="ON160" s="260"/>
      <c r="OO160" s="260"/>
      <c r="OP160" s="260"/>
      <c r="OQ160" s="260"/>
      <c r="OR160" s="261"/>
      <c r="OS160" s="261"/>
      <c r="OT160" s="261"/>
      <c r="OU160" s="261"/>
      <c r="OV160" s="261"/>
      <c r="OW160" s="261"/>
      <c r="OX160" s="261"/>
      <c r="OY160" s="261"/>
      <c r="OZ160" s="261"/>
      <c r="PA160" s="261"/>
      <c r="PB160" s="261"/>
      <c r="PC160" s="263" t="s">
        <v>124</v>
      </c>
      <c r="PD160" s="263"/>
      <c r="PE160" s="263"/>
      <c r="PF160" s="263"/>
      <c r="PG160" s="264"/>
      <c r="PH160" s="265"/>
      <c r="PI160" s="266"/>
      <c r="PJ160" s="266"/>
      <c r="PK160" s="266"/>
      <c r="PL160" s="266"/>
      <c r="PM160" s="266"/>
      <c r="PN160" s="266"/>
      <c r="PO160" s="266"/>
      <c r="PP160" s="266"/>
      <c r="PQ160" s="266"/>
      <c r="PR160" s="266"/>
      <c r="PS160" s="266"/>
      <c r="PT160" s="266"/>
      <c r="PU160" s="266"/>
      <c r="PV160" s="267"/>
      <c r="PW160" s="268"/>
      <c r="PX160" s="269"/>
      <c r="PY160" s="269"/>
      <c r="PZ160" s="269"/>
      <c r="QA160" s="269"/>
      <c r="QB160" s="269"/>
      <c r="QC160" s="270"/>
      <c r="QD160" s="268"/>
      <c r="QE160" s="269"/>
      <c r="QF160" s="269"/>
      <c r="QG160" s="269"/>
      <c r="QH160" s="269"/>
      <c r="QI160" s="269"/>
      <c r="QJ160" s="270"/>
      <c r="QK160" s="268"/>
      <c r="QL160" s="269"/>
      <c r="QM160" s="269"/>
      <c r="QN160" s="269"/>
      <c r="QO160" s="269"/>
      <c r="QP160" s="269"/>
      <c r="QQ160" s="270"/>
      <c r="QR160" s="253"/>
      <c r="QS160" s="254"/>
      <c r="QT160" s="254"/>
      <c r="QU160" s="254"/>
      <c r="QV160" s="254"/>
      <c r="QW160" s="254"/>
      <c r="QX160" s="255"/>
      <c r="QY160" s="268"/>
      <c r="QZ160" s="269"/>
      <c r="RA160" s="269"/>
      <c r="RB160" s="269"/>
      <c r="RC160" s="269"/>
      <c r="RD160" s="269"/>
      <c r="RE160" s="270"/>
      <c r="SG160" s="747"/>
    </row>
    <row r="161" spans="2:501" ht="6.6" customHeight="1" x14ac:dyDescent="0.15">
      <c r="B161" s="1312"/>
      <c r="C161" s="1311"/>
      <c r="D161" s="1311"/>
      <c r="E161" s="1311"/>
      <c r="F161" s="1311"/>
      <c r="G161" s="1311"/>
      <c r="H161" s="1311"/>
      <c r="I161" s="1311"/>
      <c r="J161" s="1311"/>
      <c r="K161" s="1311"/>
      <c r="L161" s="1311"/>
      <c r="M161" s="1311"/>
      <c r="N161" s="1311"/>
      <c r="O161" s="1311"/>
      <c r="P161" s="1311"/>
      <c r="Q161" s="1311"/>
      <c r="R161" s="1311"/>
      <c r="S161" s="1311"/>
      <c r="T161" s="1311"/>
      <c r="U161" s="1311"/>
      <c r="V161" s="1311"/>
      <c r="W161" s="1311"/>
      <c r="X161" s="1311"/>
      <c r="Y161" s="1311"/>
      <c r="Z161" s="1311"/>
      <c r="AA161" s="1311"/>
      <c r="AB161" s="1311"/>
      <c r="AC161" s="1311"/>
      <c r="AD161" s="1311"/>
      <c r="AE161" s="1311"/>
      <c r="AF161" s="1311"/>
      <c r="AG161" s="1115"/>
      <c r="AH161" s="1116"/>
      <c r="AI161" s="1116"/>
      <c r="AJ161" s="1116"/>
      <c r="AK161" s="1116"/>
      <c r="AL161" s="1116"/>
      <c r="AM161" s="1116"/>
      <c r="AN161" s="1116"/>
      <c r="AO161" s="1116"/>
      <c r="AP161" s="1116"/>
      <c r="AQ161" s="1116"/>
      <c r="AR161" s="1116"/>
      <c r="AS161" s="1116"/>
      <c r="AT161" s="1116"/>
      <c r="AU161" s="1116"/>
      <c r="AV161" s="1116"/>
      <c r="AW161" s="1116"/>
      <c r="AX161" s="386"/>
      <c r="AY161" s="386"/>
      <c r="AZ161" s="386"/>
      <c r="BA161" s="386"/>
      <c r="BB161" s="387"/>
      <c r="BC161" s="380"/>
      <c r="BD161" s="381"/>
      <c r="BE161" s="381"/>
      <c r="BF161" s="381"/>
      <c r="BG161" s="381"/>
      <c r="BH161" s="381"/>
      <c r="BI161" s="381"/>
      <c r="BJ161" s="381"/>
      <c r="BK161" s="381"/>
      <c r="BL161" s="381"/>
      <c r="BM161" s="381"/>
      <c r="BN161" s="381"/>
      <c r="BO161" s="381"/>
      <c r="BP161" s="381"/>
      <c r="BQ161" s="381"/>
      <c r="BR161" s="381"/>
      <c r="BS161" s="381"/>
      <c r="BT161" s="386"/>
      <c r="BU161" s="386"/>
      <c r="BV161" s="386"/>
      <c r="BW161" s="386"/>
      <c r="BX161" s="387"/>
      <c r="BY161" s="1062"/>
      <c r="BZ161" s="1063"/>
      <c r="CA161" s="1063"/>
      <c r="CB161" s="1063"/>
      <c r="CC161" s="1063"/>
      <c r="CD161" s="1063"/>
      <c r="CE161" s="1063"/>
      <c r="CF161" s="1063"/>
      <c r="CG161" s="1063"/>
      <c r="CH161" s="1063"/>
      <c r="CI161" s="1063"/>
      <c r="CJ161" s="1063"/>
      <c r="CK161" s="1063"/>
      <c r="CL161" s="1063"/>
      <c r="CM161" s="1063"/>
      <c r="CN161" s="1063"/>
      <c r="CO161" s="1063"/>
      <c r="CP161" s="386"/>
      <c r="CQ161" s="386"/>
      <c r="CR161" s="386"/>
      <c r="CS161" s="386"/>
      <c r="CT161" s="387"/>
      <c r="CU161" s="271"/>
      <c r="CV161" s="272"/>
      <c r="CW161" s="272"/>
      <c r="CX161" s="272"/>
      <c r="CY161" s="272"/>
      <c r="CZ161" s="272"/>
      <c r="DA161" s="273"/>
      <c r="DB161" s="273"/>
      <c r="DC161" s="273"/>
      <c r="DD161" s="273"/>
      <c r="DE161" s="273"/>
      <c r="DF161" s="273"/>
      <c r="DG161" s="273"/>
      <c r="DH161" s="273"/>
      <c r="DI161" s="273"/>
      <c r="DJ161" s="273"/>
      <c r="DK161" s="273"/>
      <c r="DL161" s="274"/>
      <c r="DM161" s="274"/>
      <c r="DN161" s="274"/>
      <c r="DO161" s="274"/>
      <c r="DP161" s="275"/>
      <c r="DQ161" s="276"/>
      <c r="DR161" s="277"/>
      <c r="DS161" s="277"/>
      <c r="DT161" s="277"/>
      <c r="DU161" s="277"/>
      <c r="DV161" s="277"/>
      <c r="DW161" s="277"/>
      <c r="DX161" s="277"/>
      <c r="DY161" s="277"/>
      <c r="DZ161" s="277"/>
      <c r="EA161" s="277"/>
      <c r="EB161" s="277"/>
      <c r="EC161" s="277"/>
      <c r="ED161" s="277"/>
      <c r="EE161" s="278"/>
      <c r="EF161" s="279"/>
      <c r="EG161" s="280"/>
      <c r="EH161" s="280"/>
      <c r="EI161" s="280"/>
      <c r="EJ161" s="280"/>
      <c r="EK161" s="280"/>
      <c r="EL161" s="281"/>
      <c r="EM161" s="279"/>
      <c r="EN161" s="280"/>
      <c r="EO161" s="280"/>
      <c r="EP161" s="280"/>
      <c r="EQ161" s="280"/>
      <c r="ER161" s="280"/>
      <c r="ES161" s="281"/>
      <c r="ET161" s="279"/>
      <c r="EU161" s="280"/>
      <c r="EV161" s="280"/>
      <c r="EW161" s="280"/>
      <c r="EX161" s="280"/>
      <c r="EY161" s="280"/>
      <c r="EZ161" s="281"/>
      <c r="FA161" s="256"/>
      <c r="FB161" s="257"/>
      <c r="FC161" s="257"/>
      <c r="FD161" s="257"/>
      <c r="FE161" s="257"/>
      <c r="FF161" s="257"/>
      <c r="FG161" s="258"/>
      <c r="FH161" s="279"/>
      <c r="FI161" s="280"/>
      <c r="FJ161" s="280"/>
      <c r="FK161" s="280"/>
      <c r="FL161" s="280"/>
      <c r="FM161" s="280"/>
      <c r="FN161" s="281"/>
      <c r="FO161" s="747"/>
      <c r="FP161" s="217"/>
      <c r="FQ161" s="218"/>
      <c r="FR161" s="218"/>
      <c r="FS161" s="218"/>
      <c r="FT161" s="218"/>
      <c r="FU161" s="218"/>
      <c r="FV161" s="218"/>
      <c r="FW161" s="218"/>
      <c r="FX161" s="218"/>
      <c r="FY161" s="219"/>
      <c r="FZ161" s="271"/>
      <c r="GA161" s="272"/>
      <c r="GB161" s="272"/>
      <c r="GC161" s="272"/>
      <c r="GD161" s="272"/>
      <c r="GE161" s="272"/>
      <c r="GF161" s="273"/>
      <c r="GG161" s="273"/>
      <c r="GH161" s="273"/>
      <c r="GI161" s="273"/>
      <c r="GJ161" s="273"/>
      <c r="GK161" s="273"/>
      <c r="GL161" s="273"/>
      <c r="GM161" s="273"/>
      <c r="GN161" s="273"/>
      <c r="GO161" s="273"/>
      <c r="GP161" s="273"/>
      <c r="GQ161" s="274"/>
      <c r="GR161" s="274"/>
      <c r="GS161" s="274"/>
      <c r="GT161" s="274"/>
      <c r="GU161" s="275"/>
      <c r="GV161" s="276"/>
      <c r="GW161" s="277"/>
      <c r="GX161" s="277"/>
      <c r="GY161" s="277"/>
      <c r="GZ161" s="277"/>
      <c r="HA161" s="277"/>
      <c r="HB161" s="277"/>
      <c r="HC161" s="277"/>
      <c r="HD161" s="277"/>
      <c r="HE161" s="277"/>
      <c r="HF161" s="277"/>
      <c r="HG161" s="277"/>
      <c r="HH161" s="277"/>
      <c r="HI161" s="277"/>
      <c r="HJ161" s="278"/>
      <c r="HK161" s="279"/>
      <c r="HL161" s="280"/>
      <c r="HM161" s="280"/>
      <c r="HN161" s="280"/>
      <c r="HO161" s="280"/>
      <c r="HP161" s="280"/>
      <c r="HQ161" s="281"/>
      <c r="HR161" s="279"/>
      <c r="HS161" s="280"/>
      <c r="HT161" s="280"/>
      <c r="HU161" s="280"/>
      <c r="HV161" s="280"/>
      <c r="HW161" s="280"/>
      <c r="HX161" s="281"/>
      <c r="HY161" s="279"/>
      <c r="HZ161" s="280"/>
      <c r="IA161" s="280"/>
      <c r="IB161" s="280"/>
      <c r="IC161" s="280"/>
      <c r="ID161" s="280"/>
      <c r="IE161" s="281"/>
      <c r="IF161" s="256"/>
      <c r="IG161" s="257"/>
      <c r="IH161" s="257"/>
      <c r="II161" s="257"/>
      <c r="IJ161" s="257"/>
      <c r="IK161" s="257"/>
      <c r="IL161" s="258"/>
      <c r="IM161" s="279"/>
      <c r="IN161" s="280"/>
      <c r="IO161" s="280"/>
      <c r="IP161" s="280"/>
      <c r="IQ161" s="280"/>
      <c r="IR161" s="280"/>
      <c r="IS161" s="281"/>
      <c r="JU161" s="747"/>
      <c r="JV161" s="217"/>
      <c r="JW161" s="218"/>
      <c r="JX161" s="218"/>
      <c r="JY161" s="218"/>
      <c r="JZ161" s="218"/>
      <c r="KA161" s="218"/>
      <c r="KB161" s="218"/>
      <c r="KC161" s="218"/>
      <c r="KD161" s="218"/>
      <c r="KE161" s="219"/>
      <c r="KF161" s="271"/>
      <c r="KG161" s="272"/>
      <c r="KH161" s="272"/>
      <c r="KI161" s="272"/>
      <c r="KJ161" s="272"/>
      <c r="KK161" s="272"/>
      <c r="KL161" s="273"/>
      <c r="KM161" s="273"/>
      <c r="KN161" s="273"/>
      <c r="KO161" s="273"/>
      <c r="KP161" s="273"/>
      <c r="KQ161" s="273"/>
      <c r="KR161" s="273"/>
      <c r="KS161" s="273"/>
      <c r="KT161" s="273"/>
      <c r="KU161" s="273"/>
      <c r="KV161" s="273"/>
      <c r="KW161" s="274"/>
      <c r="KX161" s="274"/>
      <c r="KY161" s="274"/>
      <c r="KZ161" s="274"/>
      <c r="LA161" s="275"/>
      <c r="LB161" s="276"/>
      <c r="LC161" s="277"/>
      <c r="LD161" s="277"/>
      <c r="LE161" s="277"/>
      <c r="LF161" s="277"/>
      <c r="LG161" s="277"/>
      <c r="LH161" s="277"/>
      <c r="LI161" s="277"/>
      <c r="LJ161" s="277"/>
      <c r="LK161" s="277"/>
      <c r="LL161" s="277"/>
      <c r="LM161" s="277"/>
      <c r="LN161" s="277"/>
      <c r="LO161" s="277"/>
      <c r="LP161" s="278"/>
      <c r="LQ161" s="279"/>
      <c r="LR161" s="280"/>
      <c r="LS161" s="280"/>
      <c r="LT161" s="280"/>
      <c r="LU161" s="280"/>
      <c r="LV161" s="280"/>
      <c r="LW161" s="281"/>
      <c r="LX161" s="279"/>
      <c r="LY161" s="280"/>
      <c r="LZ161" s="280"/>
      <c r="MA161" s="280"/>
      <c r="MB161" s="280"/>
      <c r="MC161" s="280"/>
      <c r="MD161" s="281"/>
      <c r="ME161" s="279"/>
      <c r="MF161" s="280"/>
      <c r="MG161" s="280"/>
      <c r="MH161" s="280"/>
      <c r="MI161" s="280"/>
      <c r="MJ161" s="280"/>
      <c r="MK161" s="281"/>
      <c r="ML161" s="256"/>
      <c r="MM161" s="257"/>
      <c r="MN161" s="257"/>
      <c r="MO161" s="257"/>
      <c r="MP161" s="257"/>
      <c r="MQ161" s="257"/>
      <c r="MR161" s="258"/>
      <c r="MS161" s="279"/>
      <c r="MT161" s="280"/>
      <c r="MU161" s="280"/>
      <c r="MV161" s="280"/>
      <c r="MW161" s="280"/>
      <c r="MX161" s="280"/>
      <c r="MY161" s="281"/>
      <c r="OA161" s="747"/>
      <c r="OB161" s="217"/>
      <c r="OC161" s="218"/>
      <c r="OD161" s="218"/>
      <c r="OE161" s="218"/>
      <c r="OF161" s="218"/>
      <c r="OG161" s="218"/>
      <c r="OH161" s="218"/>
      <c r="OI161" s="218"/>
      <c r="OJ161" s="218"/>
      <c r="OK161" s="219"/>
      <c r="OL161" s="271"/>
      <c r="OM161" s="272"/>
      <c r="ON161" s="272"/>
      <c r="OO161" s="272"/>
      <c r="OP161" s="272"/>
      <c r="OQ161" s="272"/>
      <c r="OR161" s="273"/>
      <c r="OS161" s="273"/>
      <c r="OT161" s="273"/>
      <c r="OU161" s="273"/>
      <c r="OV161" s="273"/>
      <c r="OW161" s="273"/>
      <c r="OX161" s="273"/>
      <c r="OY161" s="273"/>
      <c r="OZ161" s="273"/>
      <c r="PA161" s="273"/>
      <c r="PB161" s="273"/>
      <c r="PC161" s="274"/>
      <c r="PD161" s="274"/>
      <c r="PE161" s="274"/>
      <c r="PF161" s="274"/>
      <c r="PG161" s="275"/>
      <c r="PH161" s="276"/>
      <c r="PI161" s="277"/>
      <c r="PJ161" s="277"/>
      <c r="PK161" s="277"/>
      <c r="PL161" s="277"/>
      <c r="PM161" s="277"/>
      <c r="PN161" s="277"/>
      <c r="PO161" s="277"/>
      <c r="PP161" s="277"/>
      <c r="PQ161" s="277"/>
      <c r="PR161" s="277"/>
      <c r="PS161" s="277"/>
      <c r="PT161" s="277"/>
      <c r="PU161" s="277"/>
      <c r="PV161" s="278"/>
      <c r="PW161" s="279"/>
      <c r="PX161" s="280"/>
      <c r="PY161" s="280"/>
      <c r="PZ161" s="280"/>
      <c r="QA161" s="280"/>
      <c r="QB161" s="280"/>
      <c r="QC161" s="281"/>
      <c r="QD161" s="279"/>
      <c r="QE161" s="280"/>
      <c r="QF161" s="280"/>
      <c r="QG161" s="280"/>
      <c r="QH161" s="280"/>
      <c r="QI161" s="280"/>
      <c r="QJ161" s="281"/>
      <c r="QK161" s="279"/>
      <c r="QL161" s="280"/>
      <c r="QM161" s="280"/>
      <c r="QN161" s="280"/>
      <c r="QO161" s="280"/>
      <c r="QP161" s="280"/>
      <c r="QQ161" s="281"/>
      <c r="QR161" s="256"/>
      <c r="QS161" s="257"/>
      <c r="QT161" s="257"/>
      <c r="QU161" s="257"/>
      <c r="QV161" s="257"/>
      <c r="QW161" s="257"/>
      <c r="QX161" s="258"/>
      <c r="QY161" s="279"/>
      <c r="QZ161" s="280"/>
      <c r="RA161" s="280"/>
      <c r="RB161" s="280"/>
      <c r="RC161" s="280"/>
      <c r="RD161" s="280"/>
      <c r="RE161" s="281"/>
      <c r="SG161" s="747"/>
    </row>
    <row r="162" spans="2:501" ht="6.6" customHeight="1" x14ac:dyDescent="0.15">
      <c r="B162" s="1310" t="s">
        <v>93</v>
      </c>
      <c r="C162" s="1311"/>
      <c r="D162" s="1311"/>
      <c r="E162" s="1311"/>
      <c r="F162" s="1311"/>
      <c r="G162" s="1311"/>
      <c r="H162" s="1311"/>
      <c r="I162" s="1311"/>
      <c r="J162" s="1311"/>
      <c r="K162" s="1311"/>
      <c r="L162" s="1311"/>
      <c r="M162" s="1311"/>
      <c r="N162" s="1311"/>
      <c r="O162" s="1311"/>
      <c r="P162" s="1311"/>
      <c r="Q162" s="1311"/>
      <c r="R162" s="1311"/>
      <c r="S162" s="1311"/>
      <c r="T162" s="1311"/>
      <c r="U162" s="1311"/>
      <c r="V162" s="1311"/>
      <c r="W162" s="1311"/>
      <c r="X162" s="1311"/>
      <c r="Y162" s="1311"/>
      <c r="Z162" s="1311"/>
      <c r="AA162" s="1311"/>
      <c r="AB162" s="1311"/>
      <c r="AC162" s="1311"/>
      <c r="AD162" s="1311"/>
      <c r="AE162" s="1311"/>
      <c r="AF162" s="1311"/>
      <c r="AG162" s="1113">
        <f>BC162+BY162</f>
        <v>0</v>
      </c>
      <c r="AH162" s="1114"/>
      <c r="AI162" s="1114"/>
      <c r="AJ162" s="1114"/>
      <c r="AK162" s="1114"/>
      <c r="AL162" s="1114"/>
      <c r="AM162" s="1114"/>
      <c r="AN162" s="1114"/>
      <c r="AO162" s="1114"/>
      <c r="AP162" s="1114"/>
      <c r="AQ162" s="1114"/>
      <c r="AR162" s="1114"/>
      <c r="AS162" s="1114"/>
      <c r="AT162" s="1114"/>
      <c r="AU162" s="1114"/>
      <c r="AV162" s="1114"/>
      <c r="AW162" s="1114"/>
      <c r="AX162" s="382" t="s">
        <v>43</v>
      </c>
      <c r="AY162" s="382"/>
      <c r="AZ162" s="382"/>
      <c r="BA162" s="382"/>
      <c r="BB162" s="383"/>
      <c r="BC162" s="376"/>
      <c r="BD162" s="377"/>
      <c r="BE162" s="377"/>
      <c r="BF162" s="377"/>
      <c r="BG162" s="377"/>
      <c r="BH162" s="377"/>
      <c r="BI162" s="377"/>
      <c r="BJ162" s="377"/>
      <c r="BK162" s="377"/>
      <c r="BL162" s="377"/>
      <c r="BM162" s="377"/>
      <c r="BN162" s="377"/>
      <c r="BO162" s="377"/>
      <c r="BP162" s="377"/>
      <c r="BQ162" s="377"/>
      <c r="BR162" s="377"/>
      <c r="BS162" s="377"/>
      <c r="BT162" s="382" t="s">
        <v>43</v>
      </c>
      <c r="BU162" s="382"/>
      <c r="BV162" s="382"/>
      <c r="BW162" s="382"/>
      <c r="BX162" s="383"/>
      <c r="BY162" s="493"/>
      <c r="BZ162" s="494"/>
      <c r="CA162" s="494"/>
      <c r="CB162" s="494"/>
      <c r="CC162" s="494"/>
      <c r="CD162" s="494"/>
      <c r="CE162" s="494"/>
      <c r="CF162" s="494"/>
      <c r="CG162" s="494"/>
      <c r="CH162" s="494"/>
      <c r="CI162" s="494"/>
      <c r="CJ162" s="494"/>
      <c r="CK162" s="494"/>
      <c r="CL162" s="494"/>
      <c r="CM162" s="494"/>
      <c r="CN162" s="494"/>
      <c r="CO162" s="494"/>
      <c r="CP162" s="382" t="s">
        <v>43</v>
      </c>
      <c r="CQ162" s="382"/>
      <c r="CR162" s="382"/>
      <c r="CS162" s="382"/>
      <c r="CT162" s="383"/>
      <c r="CU162" s="220" t="s">
        <v>37</v>
      </c>
      <c r="CV162" s="221"/>
      <c r="CW162" s="221"/>
      <c r="CX162" s="221"/>
      <c r="CY162" s="221"/>
      <c r="CZ162" s="221"/>
      <c r="DA162" s="224"/>
      <c r="DB162" s="224"/>
      <c r="DC162" s="224"/>
      <c r="DD162" s="224"/>
      <c r="DE162" s="224"/>
      <c r="DF162" s="224"/>
      <c r="DG162" s="224"/>
      <c r="DH162" s="224"/>
      <c r="DI162" s="224"/>
      <c r="DJ162" s="224"/>
      <c r="DK162" s="224"/>
      <c r="DL162" s="226" t="s">
        <v>124</v>
      </c>
      <c r="DM162" s="226"/>
      <c r="DN162" s="226"/>
      <c r="DO162" s="226"/>
      <c r="DP162" s="227"/>
      <c r="DQ162" s="230"/>
      <c r="DR162" s="231"/>
      <c r="DS162" s="231"/>
      <c r="DT162" s="231"/>
      <c r="DU162" s="231"/>
      <c r="DV162" s="231"/>
      <c r="DW162" s="231"/>
      <c r="DX162" s="231"/>
      <c r="DY162" s="231"/>
      <c r="DZ162" s="231"/>
      <c r="EA162" s="231"/>
      <c r="EB162" s="231"/>
      <c r="EC162" s="231"/>
      <c r="ED162" s="231"/>
      <c r="EE162" s="232"/>
      <c r="EF162" s="236"/>
      <c r="EG162" s="237"/>
      <c r="EH162" s="237"/>
      <c r="EI162" s="237"/>
      <c r="EJ162" s="237"/>
      <c r="EK162" s="237"/>
      <c r="EL162" s="238"/>
      <c r="EM162" s="236"/>
      <c r="EN162" s="242"/>
      <c r="EO162" s="242"/>
      <c r="EP162" s="242"/>
      <c r="EQ162" s="242"/>
      <c r="ER162" s="242"/>
      <c r="ES162" s="243"/>
      <c r="ET162" s="236"/>
      <c r="EU162" s="242"/>
      <c r="EV162" s="242"/>
      <c r="EW162" s="242"/>
      <c r="EX162" s="242"/>
      <c r="EY162" s="242"/>
      <c r="EZ162" s="243"/>
      <c r="FA162" s="247"/>
      <c r="FB162" s="248"/>
      <c r="FC162" s="248"/>
      <c r="FD162" s="248"/>
      <c r="FE162" s="248"/>
      <c r="FF162" s="248"/>
      <c r="FG162" s="249"/>
      <c r="FH162" s="236"/>
      <c r="FI162" s="242"/>
      <c r="FJ162" s="242"/>
      <c r="FK162" s="242"/>
      <c r="FL162" s="242"/>
      <c r="FM162" s="242"/>
      <c r="FN162" s="243"/>
      <c r="FO162" s="747"/>
      <c r="FP162" s="211" t="s">
        <v>9318</v>
      </c>
      <c r="FQ162" s="212"/>
      <c r="FR162" s="212"/>
      <c r="FS162" s="212"/>
      <c r="FT162" s="212"/>
      <c r="FU162" s="212"/>
      <c r="FV162" s="212"/>
      <c r="FW162" s="212"/>
      <c r="FX162" s="212"/>
      <c r="FY162" s="213"/>
      <c r="FZ162" s="220" t="s">
        <v>79</v>
      </c>
      <c r="GA162" s="221"/>
      <c r="GB162" s="221"/>
      <c r="GC162" s="221"/>
      <c r="GD162" s="221"/>
      <c r="GE162" s="221"/>
      <c r="GF162" s="224"/>
      <c r="GG162" s="224"/>
      <c r="GH162" s="224"/>
      <c r="GI162" s="224"/>
      <c r="GJ162" s="224"/>
      <c r="GK162" s="224"/>
      <c r="GL162" s="224"/>
      <c r="GM162" s="224"/>
      <c r="GN162" s="224"/>
      <c r="GO162" s="224"/>
      <c r="GP162" s="224"/>
      <c r="GQ162" s="226" t="s">
        <v>124</v>
      </c>
      <c r="GR162" s="226"/>
      <c r="GS162" s="226"/>
      <c r="GT162" s="226"/>
      <c r="GU162" s="227"/>
      <c r="GV162" s="230"/>
      <c r="GW162" s="231"/>
      <c r="GX162" s="231"/>
      <c r="GY162" s="231"/>
      <c r="GZ162" s="231"/>
      <c r="HA162" s="231"/>
      <c r="HB162" s="231"/>
      <c r="HC162" s="231"/>
      <c r="HD162" s="231"/>
      <c r="HE162" s="231"/>
      <c r="HF162" s="231"/>
      <c r="HG162" s="231"/>
      <c r="HH162" s="231"/>
      <c r="HI162" s="231"/>
      <c r="HJ162" s="232"/>
      <c r="HK162" s="236"/>
      <c r="HL162" s="237"/>
      <c r="HM162" s="237"/>
      <c r="HN162" s="237"/>
      <c r="HO162" s="237"/>
      <c r="HP162" s="237"/>
      <c r="HQ162" s="238"/>
      <c r="HR162" s="236"/>
      <c r="HS162" s="242"/>
      <c r="HT162" s="242"/>
      <c r="HU162" s="242"/>
      <c r="HV162" s="242"/>
      <c r="HW162" s="242"/>
      <c r="HX162" s="243"/>
      <c r="HY162" s="236"/>
      <c r="HZ162" s="242"/>
      <c r="IA162" s="242"/>
      <c r="IB162" s="242"/>
      <c r="IC162" s="242"/>
      <c r="ID162" s="242"/>
      <c r="IE162" s="243"/>
      <c r="IF162" s="247"/>
      <c r="IG162" s="248"/>
      <c r="IH162" s="248"/>
      <c r="II162" s="248"/>
      <c r="IJ162" s="248"/>
      <c r="IK162" s="248"/>
      <c r="IL162" s="249"/>
      <c r="IM162" s="236"/>
      <c r="IN162" s="242"/>
      <c r="IO162" s="242"/>
      <c r="IP162" s="242"/>
      <c r="IQ162" s="242"/>
      <c r="IR162" s="242"/>
      <c r="IS162" s="243"/>
      <c r="JU162" s="747"/>
      <c r="JV162" s="211" t="s">
        <v>9318</v>
      </c>
      <c r="JW162" s="212"/>
      <c r="JX162" s="212"/>
      <c r="JY162" s="212"/>
      <c r="JZ162" s="212"/>
      <c r="KA162" s="212"/>
      <c r="KB162" s="212"/>
      <c r="KC162" s="212"/>
      <c r="KD162" s="212"/>
      <c r="KE162" s="213"/>
      <c r="KF162" s="220" t="s">
        <v>126</v>
      </c>
      <c r="KG162" s="221"/>
      <c r="KH162" s="221"/>
      <c r="KI162" s="221"/>
      <c r="KJ162" s="221"/>
      <c r="KK162" s="221"/>
      <c r="KL162" s="224"/>
      <c r="KM162" s="224"/>
      <c r="KN162" s="224"/>
      <c r="KO162" s="224"/>
      <c r="KP162" s="224"/>
      <c r="KQ162" s="224"/>
      <c r="KR162" s="224"/>
      <c r="KS162" s="224"/>
      <c r="KT162" s="224"/>
      <c r="KU162" s="224"/>
      <c r="KV162" s="224"/>
      <c r="KW162" s="226" t="s">
        <v>124</v>
      </c>
      <c r="KX162" s="226"/>
      <c r="KY162" s="226"/>
      <c r="KZ162" s="226"/>
      <c r="LA162" s="227"/>
      <c r="LB162" s="230"/>
      <c r="LC162" s="231"/>
      <c r="LD162" s="231"/>
      <c r="LE162" s="231"/>
      <c r="LF162" s="231"/>
      <c r="LG162" s="231"/>
      <c r="LH162" s="231"/>
      <c r="LI162" s="231"/>
      <c r="LJ162" s="231"/>
      <c r="LK162" s="231"/>
      <c r="LL162" s="231"/>
      <c r="LM162" s="231"/>
      <c r="LN162" s="231"/>
      <c r="LO162" s="231"/>
      <c r="LP162" s="232"/>
      <c r="LQ162" s="236"/>
      <c r="LR162" s="237"/>
      <c r="LS162" s="237"/>
      <c r="LT162" s="237"/>
      <c r="LU162" s="237"/>
      <c r="LV162" s="237"/>
      <c r="LW162" s="238"/>
      <c r="LX162" s="236"/>
      <c r="LY162" s="242"/>
      <c r="LZ162" s="242"/>
      <c r="MA162" s="242"/>
      <c r="MB162" s="242"/>
      <c r="MC162" s="242"/>
      <c r="MD162" s="243"/>
      <c r="ME162" s="236"/>
      <c r="MF162" s="242"/>
      <c r="MG162" s="242"/>
      <c r="MH162" s="242"/>
      <c r="MI162" s="242"/>
      <c r="MJ162" s="242"/>
      <c r="MK162" s="243"/>
      <c r="ML162" s="247"/>
      <c r="MM162" s="248"/>
      <c r="MN162" s="248"/>
      <c r="MO162" s="248"/>
      <c r="MP162" s="248"/>
      <c r="MQ162" s="248"/>
      <c r="MR162" s="249"/>
      <c r="MS162" s="236"/>
      <c r="MT162" s="242"/>
      <c r="MU162" s="242"/>
      <c r="MV162" s="242"/>
      <c r="MW162" s="242"/>
      <c r="MX162" s="242"/>
      <c r="MY162" s="243"/>
      <c r="OA162" s="747"/>
      <c r="OB162" s="211" t="s">
        <v>9318</v>
      </c>
      <c r="OC162" s="212"/>
      <c r="OD162" s="212"/>
      <c r="OE162" s="212"/>
      <c r="OF162" s="212"/>
      <c r="OG162" s="212"/>
      <c r="OH162" s="212"/>
      <c r="OI162" s="212"/>
      <c r="OJ162" s="212"/>
      <c r="OK162" s="213"/>
      <c r="OL162" s="220" t="s">
        <v>131</v>
      </c>
      <c r="OM162" s="221"/>
      <c r="ON162" s="221"/>
      <c r="OO162" s="221"/>
      <c r="OP162" s="221"/>
      <c r="OQ162" s="221"/>
      <c r="OR162" s="224"/>
      <c r="OS162" s="224"/>
      <c r="OT162" s="224"/>
      <c r="OU162" s="224"/>
      <c r="OV162" s="224"/>
      <c r="OW162" s="224"/>
      <c r="OX162" s="224"/>
      <c r="OY162" s="224"/>
      <c r="OZ162" s="224"/>
      <c r="PA162" s="224"/>
      <c r="PB162" s="224"/>
      <c r="PC162" s="226" t="s">
        <v>124</v>
      </c>
      <c r="PD162" s="226"/>
      <c r="PE162" s="226"/>
      <c r="PF162" s="226"/>
      <c r="PG162" s="227"/>
      <c r="PH162" s="230"/>
      <c r="PI162" s="231"/>
      <c r="PJ162" s="231"/>
      <c r="PK162" s="231"/>
      <c r="PL162" s="231"/>
      <c r="PM162" s="231"/>
      <c r="PN162" s="231"/>
      <c r="PO162" s="231"/>
      <c r="PP162" s="231"/>
      <c r="PQ162" s="231"/>
      <c r="PR162" s="231"/>
      <c r="PS162" s="231"/>
      <c r="PT162" s="231"/>
      <c r="PU162" s="231"/>
      <c r="PV162" s="232"/>
      <c r="PW162" s="236"/>
      <c r="PX162" s="237"/>
      <c r="PY162" s="237"/>
      <c r="PZ162" s="237"/>
      <c r="QA162" s="237"/>
      <c r="QB162" s="237"/>
      <c r="QC162" s="238"/>
      <c r="QD162" s="236"/>
      <c r="QE162" s="242"/>
      <c r="QF162" s="242"/>
      <c r="QG162" s="242"/>
      <c r="QH162" s="242"/>
      <c r="QI162" s="242"/>
      <c r="QJ162" s="243"/>
      <c r="QK162" s="236"/>
      <c r="QL162" s="242"/>
      <c r="QM162" s="242"/>
      <c r="QN162" s="242"/>
      <c r="QO162" s="242"/>
      <c r="QP162" s="242"/>
      <c r="QQ162" s="243"/>
      <c r="QR162" s="247"/>
      <c r="QS162" s="248"/>
      <c r="QT162" s="248"/>
      <c r="QU162" s="248"/>
      <c r="QV162" s="248"/>
      <c r="QW162" s="248"/>
      <c r="QX162" s="249"/>
      <c r="QY162" s="236"/>
      <c r="QZ162" s="242"/>
      <c r="RA162" s="242"/>
      <c r="RB162" s="242"/>
      <c r="RC162" s="242"/>
      <c r="RD162" s="242"/>
      <c r="RE162" s="243"/>
      <c r="SG162" s="747"/>
    </row>
    <row r="163" spans="2:501" ht="6.6" customHeight="1" x14ac:dyDescent="0.15">
      <c r="B163" s="1310"/>
      <c r="C163" s="1311"/>
      <c r="D163" s="1311"/>
      <c r="E163" s="1311"/>
      <c r="F163" s="1311"/>
      <c r="G163" s="1311"/>
      <c r="H163" s="1311"/>
      <c r="I163" s="1311"/>
      <c r="J163" s="1311"/>
      <c r="K163" s="1311"/>
      <c r="L163" s="1311"/>
      <c r="M163" s="1311"/>
      <c r="N163" s="1311"/>
      <c r="O163" s="1311"/>
      <c r="P163" s="1311"/>
      <c r="Q163" s="1311"/>
      <c r="R163" s="1311"/>
      <c r="S163" s="1311"/>
      <c r="T163" s="1311"/>
      <c r="U163" s="1311"/>
      <c r="V163" s="1311"/>
      <c r="W163" s="1311"/>
      <c r="X163" s="1311"/>
      <c r="Y163" s="1311"/>
      <c r="Z163" s="1311"/>
      <c r="AA163" s="1311"/>
      <c r="AB163" s="1311"/>
      <c r="AC163" s="1311"/>
      <c r="AD163" s="1311"/>
      <c r="AE163" s="1311"/>
      <c r="AF163" s="1311"/>
      <c r="AG163" s="1113"/>
      <c r="AH163" s="1114"/>
      <c r="AI163" s="1114"/>
      <c r="AJ163" s="1114"/>
      <c r="AK163" s="1114"/>
      <c r="AL163" s="1114"/>
      <c r="AM163" s="1114"/>
      <c r="AN163" s="1114"/>
      <c r="AO163" s="1114"/>
      <c r="AP163" s="1114"/>
      <c r="AQ163" s="1114"/>
      <c r="AR163" s="1114"/>
      <c r="AS163" s="1114"/>
      <c r="AT163" s="1114"/>
      <c r="AU163" s="1114"/>
      <c r="AV163" s="1114"/>
      <c r="AW163" s="1114"/>
      <c r="AX163" s="384"/>
      <c r="AY163" s="384"/>
      <c r="AZ163" s="384"/>
      <c r="BA163" s="384"/>
      <c r="BB163" s="385"/>
      <c r="BC163" s="378"/>
      <c r="BD163" s="379"/>
      <c r="BE163" s="379"/>
      <c r="BF163" s="379"/>
      <c r="BG163" s="379"/>
      <c r="BH163" s="379"/>
      <c r="BI163" s="379"/>
      <c r="BJ163" s="379"/>
      <c r="BK163" s="379"/>
      <c r="BL163" s="379"/>
      <c r="BM163" s="379"/>
      <c r="BN163" s="379"/>
      <c r="BO163" s="379"/>
      <c r="BP163" s="379"/>
      <c r="BQ163" s="379"/>
      <c r="BR163" s="379"/>
      <c r="BS163" s="379"/>
      <c r="BT163" s="384"/>
      <c r="BU163" s="384"/>
      <c r="BV163" s="384"/>
      <c r="BW163" s="384"/>
      <c r="BX163" s="385"/>
      <c r="BY163" s="472"/>
      <c r="BZ163" s="473"/>
      <c r="CA163" s="473"/>
      <c r="CB163" s="473"/>
      <c r="CC163" s="473"/>
      <c r="CD163" s="473"/>
      <c r="CE163" s="473"/>
      <c r="CF163" s="473"/>
      <c r="CG163" s="473"/>
      <c r="CH163" s="473"/>
      <c r="CI163" s="473"/>
      <c r="CJ163" s="473"/>
      <c r="CK163" s="473"/>
      <c r="CL163" s="473"/>
      <c r="CM163" s="473"/>
      <c r="CN163" s="473"/>
      <c r="CO163" s="473"/>
      <c r="CP163" s="384"/>
      <c r="CQ163" s="384"/>
      <c r="CR163" s="384"/>
      <c r="CS163" s="384"/>
      <c r="CT163" s="385"/>
      <c r="CU163" s="222"/>
      <c r="CV163" s="223"/>
      <c r="CW163" s="223"/>
      <c r="CX163" s="223"/>
      <c r="CY163" s="223"/>
      <c r="CZ163" s="223"/>
      <c r="DA163" s="225"/>
      <c r="DB163" s="225"/>
      <c r="DC163" s="225"/>
      <c r="DD163" s="225"/>
      <c r="DE163" s="225"/>
      <c r="DF163" s="225"/>
      <c r="DG163" s="225"/>
      <c r="DH163" s="225"/>
      <c r="DI163" s="225"/>
      <c r="DJ163" s="225"/>
      <c r="DK163" s="225"/>
      <c r="DL163" s="228"/>
      <c r="DM163" s="228"/>
      <c r="DN163" s="228"/>
      <c r="DO163" s="228"/>
      <c r="DP163" s="229"/>
      <c r="DQ163" s="233"/>
      <c r="DR163" s="234"/>
      <c r="DS163" s="234"/>
      <c r="DT163" s="234"/>
      <c r="DU163" s="234"/>
      <c r="DV163" s="234"/>
      <c r="DW163" s="234"/>
      <c r="DX163" s="234"/>
      <c r="DY163" s="234"/>
      <c r="DZ163" s="234"/>
      <c r="EA163" s="234"/>
      <c r="EB163" s="234"/>
      <c r="EC163" s="234"/>
      <c r="ED163" s="234"/>
      <c r="EE163" s="235"/>
      <c r="EF163" s="239"/>
      <c r="EG163" s="240"/>
      <c r="EH163" s="240"/>
      <c r="EI163" s="240"/>
      <c r="EJ163" s="240"/>
      <c r="EK163" s="240"/>
      <c r="EL163" s="241"/>
      <c r="EM163" s="244"/>
      <c r="EN163" s="245"/>
      <c r="EO163" s="245"/>
      <c r="EP163" s="245"/>
      <c r="EQ163" s="245"/>
      <c r="ER163" s="245"/>
      <c r="ES163" s="246"/>
      <c r="ET163" s="244"/>
      <c r="EU163" s="245"/>
      <c r="EV163" s="245"/>
      <c r="EW163" s="245"/>
      <c r="EX163" s="245"/>
      <c r="EY163" s="245"/>
      <c r="EZ163" s="246"/>
      <c r="FA163" s="250"/>
      <c r="FB163" s="251"/>
      <c r="FC163" s="251"/>
      <c r="FD163" s="251"/>
      <c r="FE163" s="251"/>
      <c r="FF163" s="251"/>
      <c r="FG163" s="252"/>
      <c r="FH163" s="244"/>
      <c r="FI163" s="245"/>
      <c r="FJ163" s="245"/>
      <c r="FK163" s="245"/>
      <c r="FL163" s="245"/>
      <c r="FM163" s="245"/>
      <c r="FN163" s="246"/>
      <c r="FO163" s="747"/>
      <c r="FP163" s="214"/>
      <c r="FQ163" s="215"/>
      <c r="FR163" s="215"/>
      <c r="FS163" s="215"/>
      <c r="FT163" s="215"/>
      <c r="FU163" s="215"/>
      <c r="FV163" s="215"/>
      <c r="FW163" s="215"/>
      <c r="FX163" s="215"/>
      <c r="FY163" s="216"/>
      <c r="FZ163" s="222"/>
      <c r="GA163" s="223"/>
      <c r="GB163" s="223"/>
      <c r="GC163" s="223"/>
      <c r="GD163" s="223"/>
      <c r="GE163" s="223"/>
      <c r="GF163" s="225"/>
      <c r="GG163" s="225"/>
      <c r="GH163" s="225"/>
      <c r="GI163" s="225"/>
      <c r="GJ163" s="225"/>
      <c r="GK163" s="225"/>
      <c r="GL163" s="225"/>
      <c r="GM163" s="225"/>
      <c r="GN163" s="225"/>
      <c r="GO163" s="225"/>
      <c r="GP163" s="225"/>
      <c r="GQ163" s="228"/>
      <c r="GR163" s="228"/>
      <c r="GS163" s="228"/>
      <c r="GT163" s="228"/>
      <c r="GU163" s="229"/>
      <c r="GV163" s="233"/>
      <c r="GW163" s="234"/>
      <c r="GX163" s="234"/>
      <c r="GY163" s="234"/>
      <c r="GZ163" s="234"/>
      <c r="HA163" s="234"/>
      <c r="HB163" s="234"/>
      <c r="HC163" s="234"/>
      <c r="HD163" s="234"/>
      <c r="HE163" s="234"/>
      <c r="HF163" s="234"/>
      <c r="HG163" s="234"/>
      <c r="HH163" s="234"/>
      <c r="HI163" s="234"/>
      <c r="HJ163" s="235"/>
      <c r="HK163" s="239"/>
      <c r="HL163" s="240"/>
      <c r="HM163" s="240"/>
      <c r="HN163" s="240"/>
      <c r="HO163" s="240"/>
      <c r="HP163" s="240"/>
      <c r="HQ163" s="241"/>
      <c r="HR163" s="244"/>
      <c r="HS163" s="245"/>
      <c r="HT163" s="245"/>
      <c r="HU163" s="245"/>
      <c r="HV163" s="245"/>
      <c r="HW163" s="245"/>
      <c r="HX163" s="246"/>
      <c r="HY163" s="244"/>
      <c r="HZ163" s="245"/>
      <c r="IA163" s="245"/>
      <c r="IB163" s="245"/>
      <c r="IC163" s="245"/>
      <c r="ID163" s="245"/>
      <c r="IE163" s="246"/>
      <c r="IF163" s="250"/>
      <c r="IG163" s="251"/>
      <c r="IH163" s="251"/>
      <c r="II163" s="251"/>
      <c r="IJ163" s="251"/>
      <c r="IK163" s="251"/>
      <c r="IL163" s="252"/>
      <c r="IM163" s="244"/>
      <c r="IN163" s="245"/>
      <c r="IO163" s="245"/>
      <c r="IP163" s="245"/>
      <c r="IQ163" s="245"/>
      <c r="IR163" s="245"/>
      <c r="IS163" s="246"/>
      <c r="JU163" s="747"/>
      <c r="JV163" s="214"/>
      <c r="JW163" s="215"/>
      <c r="JX163" s="215"/>
      <c r="JY163" s="215"/>
      <c r="JZ163" s="215"/>
      <c r="KA163" s="215"/>
      <c r="KB163" s="215"/>
      <c r="KC163" s="215"/>
      <c r="KD163" s="215"/>
      <c r="KE163" s="216"/>
      <c r="KF163" s="222"/>
      <c r="KG163" s="223"/>
      <c r="KH163" s="223"/>
      <c r="KI163" s="223"/>
      <c r="KJ163" s="223"/>
      <c r="KK163" s="223"/>
      <c r="KL163" s="225"/>
      <c r="KM163" s="225"/>
      <c r="KN163" s="225"/>
      <c r="KO163" s="225"/>
      <c r="KP163" s="225"/>
      <c r="KQ163" s="225"/>
      <c r="KR163" s="225"/>
      <c r="KS163" s="225"/>
      <c r="KT163" s="225"/>
      <c r="KU163" s="225"/>
      <c r="KV163" s="225"/>
      <c r="KW163" s="228"/>
      <c r="KX163" s="228"/>
      <c r="KY163" s="228"/>
      <c r="KZ163" s="228"/>
      <c r="LA163" s="229"/>
      <c r="LB163" s="233"/>
      <c r="LC163" s="234"/>
      <c r="LD163" s="234"/>
      <c r="LE163" s="234"/>
      <c r="LF163" s="234"/>
      <c r="LG163" s="234"/>
      <c r="LH163" s="234"/>
      <c r="LI163" s="234"/>
      <c r="LJ163" s="234"/>
      <c r="LK163" s="234"/>
      <c r="LL163" s="234"/>
      <c r="LM163" s="234"/>
      <c r="LN163" s="234"/>
      <c r="LO163" s="234"/>
      <c r="LP163" s="235"/>
      <c r="LQ163" s="239"/>
      <c r="LR163" s="240"/>
      <c r="LS163" s="240"/>
      <c r="LT163" s="240"/>
      <c r="LU163" s="240"/>
      <c r="LV163" s="240"/>
      <c r="LW163" s="241"/>
      <c r="LX163" s="244"/>
      <c r="LY163" s="245"/>
      <c r="LZ163" s="245"/>
      <c r="MA163" s="245"/>
      <c r="MB163" s="245"/>
      <c r="MC163" s="245"/>
      <c r="MD163" s="246"/>
      <c r="ME163" s="244"/>
      <c r="MF163" s="245"/>
      <c r="MG163" s="245"/>
      <c r="MH163" s="245"/>
      <c r="MI163" s="245"/>
      <c r="MJ163" s="245"/>
      <c r="MK163" s="246"/>
      <c r="ML163" s="250"/>
      <c r="MM163" s="251"/>
      <c r="MN163" s="251"/>
      <c r="MO163" s="251"/>
      <c r="MP163" s="251"/>
      <c r="MQ163" s="251"/>
      <c r="MR163" s="252"/>
      <c r="MS163" s="244"/>
      <c r="MT163" s="245"/>
      <c r="MU163" s="245"/>
      <c r="MV163" s="245"/>
      <c r="MW163" s="245"/>
      <c r="MX163" s="245"/>
      <c r="MY163" s="246"/>
      <c r="OA163" s="747"/>
      <c r="OB163" s="214"/>
      <c r="OC163" s="215"/>
      <c r="OD163" s="215"/>
      <c r="OE163" s="215"/>
      <c r="OF163" s="215"/>
      <c r="OG163" s="215"/>
      <c r="OH163" s="215"/>
      <c r="OI163" s="215"/>
      <c r="OJ163" s="215"/>
      <c r="OK163" s="216"/>
      <c r="OL163" s="222"/>
      <c r="OM163" s="223"/>
      <c r="ON163" s="223"/>
      <c r="OO163" s="223"/>
      <c r="OP163" s="223"/>
      <c r="OQ163" s="223"/>
      <c r="OR163" s="225"/>
      <c r="OS163" s="225"/>
      <c r="OT163" s="225"/>
      <c r="OU163" s="225"/>
      <c r="OV163" s="225"/>
      <c r="OW163" s="225"/>
      <c r="OX163" s="225"/>
      <c r="OY163" s="225"/>
      <c r="OZ163" s="225"/>
      <c r="PA163" s="225"/>
      <c r="PB163" s="225"/>
      <c r="PC163" s="228"/>
      <c r="PD163" s="228"/>
      <c r="PE163" s="228"/>
      <c r="PF163" s="228"/>
      <c r="PG163" s="229"/>
      <c r="PH163" s="233"/>
      <c r="PI163" s="234"/>
      <c r="PJ163" s="234"/>
      <c r="PK163" s="234"/>
      <c r="PL163" s="234"/>
      <c r="PM163" s="234"/>
      <c r="PN163" s="234"/>
      <c r="PO163" s="234"/>
      <c r="PP163" s="234"/>
      <c r="PQ163" s="234"/>
      <c r="PR163" s="234"/>
      <c r="PS163" s="234"/>
      <c r="PT163" s="234"/>
      <c r="PU163" s="234"/>
      <c r="PV163" s="235"/>
      <c r="PW163" s="239"/>
      <c r="PX163" s="240"/>
      <c r="PY163" s="240"/>
      <c r="PZ163" s="240"/>
      <c r="QA163" s="240"/>
      <c r="QB163" s="240"/>
      <c r="QC163" s="241"/>
      <c r="QD163" s="244"/>
      <c r="QE163" s="245"/>
      <c r="QF163" s="245"/>
      <c r="QG163" s="245"/>
      <c r="QH163" s="245"/>
      <c r="QI163" s="245"/>
      <c r="QJ163" s="246"/>
      <c r="QK163" s="244"/>
      <c r="QL163" s="245"/>
      <c r="QM163" s="245"/>
      <c r="QN163" s="245"/>
      <c r="QO163" s="245"/>
      <c r="QP163" s="245"/>
      <c r="QQ163" s="246"/>
      <c r="QR163" s="250"/>
      <c r="QS163" s="251"/>
      <c r="QT163" s="251"/>
      <c r="QU163" s="251"/>
      <c r="QV163" s="251"/>
      <c r="QW163" s="251"/>
      <c r="QX163" s="252"/>
      <c r="QY163" s="244"/>
      <c r="QZ163" s="245"/>
      <c r="RA163" s="245"/>
      <c r="RB163" s="245"/>
      <c r="RC163" s="245"/>
      <c r="RD163" s="245"/>
      <c r="RE163" s="246"/>
      <c r="SG163" s="747"/>
    </row>
    <row r="164" spans="2:501" ht="6.6" customHeight="1" x14ac:dyDescent="0.15">
      <c r="B164" s="1310"/>
      <c r="C164" s="1311"/>
      <c r="D164" s="1311"/>
      <c r="E164" s="1311"/>
      <c r="F164" s="1311"/>
      <c r="G164" s="1311"/>
      <c r="H164" s="1311"/>
      <c r="I164" s="1311"/>
      <c r="J164" s="1311"/>
      <c r="K164" s="1311"/>
      <c r="L164" s="1311"/>
      <c r="M164" s="1311"/>
      <c r="N164" s="1311"/>
      <c r="O164" s="1311"/>
      <c r="P164" s="1311"/>
      <c r="Q164" s="1311"/>
      <c r="R164" s="1311"/>
      <c r="S164" s="1311"/>
      <c r="T164" s="1311"/>
      <c r="U164" s="1311"/>
      <c r="V164" s="1311"/>
      <c r="W164" s="1311"/>
      <c r="X164" s="1311"/>
      <c r="Y164" s="1311"/>
      <c r="Z164" s="1311"/>
      <c r="AA164" s="1311"/>
      <c r="AB164" s="1311"/>
      <c r="AC164" s="1311"/>
      <c r="AD164" s="1311"/>
      <c r="AE164" s="1311"/>
      <c r="AF164" s="1311"/>
      <c r="AG164" s="1113"/>
      <c r="AH164" s="1114"/>
      <c r="AI164" s="1114"/>
      <c r="AJ164" s="1114"/>
      <c r="AK164" s="1114"/>
      <c r="AL164" s="1114"/>
      <c r="AM164" s="1114"/>
      <c r="AN164" s="1114"/>
      <c r="AO164" s="1114"/>
      <c r="AP164" s="1114"/>
      <c r="AQ164" s="1114"/>
      <c r="AR164" s="1114"/>
      <c r="AS164" s="1114"/>
      <c r="AT164" s="1114"/>
      <c r="AU164" s="1114"/>
      <c r="AV164" s="1114"/>
      <c r="AW164" s="1114"/>
      <c r="AX164" s="384"/>
      <c r="AY164" s="384"/>
      <c r="AZ164" s="384"/>
      <c r="BA164" s="384"/>
      <c r="BB164" s="385"/>
      <c r="BC164" s="378"/>
      <c r="BD164" s="379"/>
      <c r="BE164" s="379"/>
      <c r="BF164" s="379"/>
      <c r="BG164" s="379"/>
      <c r="BH164" s="379"/>
      <c r="BI164" s="379"/>
      <c r="BJ164" s="379"/>
      <c r="BK164" s="379"/>
      <c r="BL164" s="379"/>
      <c r="BM164" s="379"/>
      <c r="BN164" s="379"/>
      <c r="BO164" s="379"/>
      <c r="BP164" s="379"/>
      <c r="BQ164" s="379"/>
      <c r="BR164" s="379"/>
      <c r="BS164" s="379"/>
      <c r="BT164" s="384"/>
      <c r="BU164" s="384"/>
      <c r="BV164" s="384"/>
      <c r="BW164" s="384"/>
      <c r="BX164" s="385"/>
      <c r="BY164" s="472"/>
      <c r="BZ164" s="473"/>
      <c r="CA164" s="473"/>
      <c r="CB164" s="473"/>
      <c r="CC164" s="473"/>
      <c r="CD164" s="473"/>
      <c r="CE164" s="473"/>
      <c r="CF164" s="473"/>
      <c r="CG164" s="473"/>
      <c r="CH164" s="473"/>
      <c r="CI164" s="473"/>
      <c r="CJ164" s="473"/>
      <c r="CK164" s="473"/>
      <c r="CL164" s="473"/>
      <c r="CM164" s="473"/>
      <c r="CN164" s="473"/>
      <c r="CO164" s="473"/>
      <c r="CP164" s="384"/>
      <c r="CQ164" s="384"/>
      <c r="CR164" s="384"/>
      <c r="CS164" s="384"/>
      <c r="CT164" s="385"/>
      <c r="CU164" s="259" t="s">
        <v>38</v>
      </c>
      <c r="CV164" s="260"/>
      <c r="CW164" s="260"/>
      <c r="CX164" s="260"/>
      <c r="CY164" s="260"/>
      <c r="CZ164" s="260"/>
      <c r="DA164" s="261"/>
      <c r="DB164" s="261"/>
      <c r="DC164" s="261"/>
      <c r="DD164" s="261"/>
      <c r="DE164" s="261"/>
      <c r="DF164" s="261"/>
      <c r="DG164" s="261"/>
      <c r="DH164" s="261"/>
      <c r="DI164" s="261"/>
      <c r="DJ164" s="261"/>
      <c r="DK164" s="261"/>
      <c r="DL164" s="263" t="s">
        <v>124</v>
      </c>
      <c r="DM164" s="263"/>
      <c r="DN164" s="263"/>
      <c r="DO164" s="263"/>
      <c r="DP164" s="264"/>
      <c r="DQ164" s="265"/>
      <c r="DR164" s="266"/>
      <c r="DS164" s="266"/>
      <c r="DT164" s="266"/>
      <c r="DU164" s="266"/>
      <c r="DV164" s="266"/>
      <c r="DW164" s="266"/>
      <c r="DX164" s="266"/>
      <c r="DY164" s="266"/>
      <c r="DZ164" s="266"/>
      <c r="EA164" s="266"/>
      <c r="EB164" s="266"/>
      <c r="EC164" s="266"/>
      <c r="ED164" s="266"/>
      <c r="EE164" s="267"/>
      <c r="EF164" s="268"/>
      <c r="EG164" s="269"/>
      <c r="EH164" s="269"/>
      <c r="EI164" s="269"/>
      <c r="EJ164" s="269"/>
      <c r="EK164" s="269"/>
      <c r="EL164" s="270"/>
      <c r="EM164" s="268"/>
      <c r="EN164" s="269"/>
      <c r="EO164" s="269"/>
      <c r="EP164" s="269"/>
      <c r="EQ164" s="269"/>
      <c r="ER164" s="269"/>
      <c r="ES164" s="270"/>
      <c r="ET164" s="268"/>
      <c r="EU164" s="269"/>
      <c r="EV164" s="269"/>
      <c r="EW164" s="269"/>
      <c r="EX164" s="269"/>
      <c r="EY164" s="269"/>
      <c r="EZ164" s="270"/>
      <c r="FA164" s="250"/>
      <c r="FB164" s="251"/>
      <c r="FC164" s="251"/>
      <c r="FD164" s="251"/>
      <c r="FE164" s="251"/>
      <c r="FF164" s="251"/>
      <c r="FG164" s="252"/>
      <c r="FH164" s="268"/>
      <c r="FI164" s="269"/>
      <c r="FJ164" s="269"/>
      <c r="FK164" s="269"/>
      <c r="FL164" s="269"/>
      <c r="FM164" s="269"/>
      <c r="FN164" s="270"/>
      <c r="FO164" s="747"/>
      <c r="FP164" s="214"/>
      <c r="FQ164" s="215"/>
      <c r="FR164" s="215"/>
      <c r="FS164" s="215"/>
      <c r="FT164" s="215"/>
      <c r="FU164" s="215"/>
      <c r="FV164" s="215"/>
      <c r="FW164" s="215"/>
      <c r="FX164" s="215"/>
      <c r="FY164" s="216"/>
      <c r="FZ164" s="259" t="s">
        <v>80</v>
      </c>
      <c r="GA164" s="260"/>
      <c r="GB164" s="260"/>
      <c r="GC164" s="260"/>
      <c r="GD164" s="260"/>
      <c r="GE164" s="260"/>
      <c r="GF164" s="261"/>
      <c r="GG164" s="261"/>
      <c r="GH164" s="261"/>
      <c r="GI164" s="261"/>
      <c r="GJ164" s="261"/>
      <c r="GK164" s="261"/>
      <c r="GL164" s="261"/>
      <c r="GM164" s="261"/>
      <c r="GN164" s="261"/>
      <c r="GO164" s="261"/>
      <c r="GP164" s="261"/>
      <c r="GQ164" s="263" t="s">
        <v>124</v>
      </c>
      <c r="GR164" s="263"/>
      <c r="GS164" s="263"/>
      <c r="GT164" s="263"/>
      <c r="GU164" s="264"/>
      <c r="GV164" s="265"/>
      <c r="GW164" s="266"/>
      <c r="GX164" s="266"/>
      <c r="GY164" s="266"/>
      <c r="GZ164" s="266"/>
      <c r="HA164" s="266"/>
      <c r="HB164" s="266"/>
      <c r="HC164" s="266"/>
      <c r="HD164" s="266"/>
      <c r="HE164" s="266"/>
      <c r="HF164" s="266"/>
      <c r="HG164" s="266"/>
      <c r="HH164" s="266"/>
      <c r="HI164" s="266"/>
      <c r="HJ164" s="267"/>
      <c r="HK164" s="268"/>
      <c r="HL164" s="269"/>
      <c r="HM164" s="269"/>
      <c r="HN164" s="269"/>
      <c r="HO164" s="269"/>
      <c r="HP164" s="269"/>
      <c r="HQ164" s="270"/>
      <c r="HR164" s="268"/>
      <c r="HS164" s="269"/>
      <c r="HT164" s="269"/>
      <c r="HU164" s="269"/>
      <c r="HV164" s="269"/>
      <c r="HW164" s="269"/>
      <c r="HX164" s="270"/>
      <c r="HY164" s="268"/>
      <c r="HZ164" s="269"/>
      <c r="IA164" s="269"/>
      <c r="IB164" s="269"/>
      <c r="IC164" s="269"/>
      <c r="ID164" s="269"/>
      <c r="IE164" s="270"/>
      <c r="IF164" s="250"/>
      <c r="IG164" s="251"/>
      <c r="IH164" s="251"/>
      <c r="II164" s="251"/>
      <c r="IJ164" s="251"/>
      <c r="IK164" s="251"/>
      <c r="IL164" s="252"/>
      <c r="IM164" s="268"/>
      <c r="IN164" s="269"/>
      <c r="IO164" s="269"/>
      <c r="IP164" s="269"/>
      <c r="IQ164" s="269"/>
      <c r="IR164" s="269"/>
      <c r="IS164" s="270"/>
      <c r="JU164" s="747"/>
      <c r="JV164" s="214"/>
      <c r="JW164" s="215"/>
      <c r="JX164" s="215"/>
      <c r="JY164" s="215"/>
      <c r="JZ164" s="215"/>
      <c r="KA164" s="215"/>
      <c r="KB164" s="215"/>
      <c r="KC164" s="215"/>
      <c r="KD164" s="215"/>
      <c r="KE164" s="216"/>
      <c r="KF164" s="259" t="s">
        <v>127</v>
      </c>
      <c r="KG164" s="260"/>
      <c r="KH164" s="260"/>
      <c r="KI164" s="260"/>
      <c r="KJ164" s="260"/>
      <c r="KK164" s="260"/>
      <c r="KL164" s="261"/>
      <c r="KM164" s="261"/>
      <c r="KN164" s="261"/>
      <c r="KO164" s="261"/>
      <c r="KP164" s="261"/>
      <c r="KQ164" s="261"/>
      <c r="KR164" s="261"/>
      <c r="KS164" s="261"/>
      <c r="KT164" s="261"/>
      <c r="KU164" s="261"/>
      <c r="KV164" s="261"/>
      <c r="KW164" s="263" t="s">
        <v>124</v>
      </c>
      <c r="KX164" s="263"/>
      <c r="KY164" s="263"/>
      <c r="KZ164" s="263"/>
      <c r="LA164" s="264"/>
      <c r="LB164" s="265"/>
      <c r="LC164" s="266"/>
      <c r="LD164" s="266"/>
      <c r="LE164" s="266"/>
      <c r="LF164" s="266"/>
      <c r="LG164" s="266"/>
      <c r="LH164" s="266"/>
      <c r="LI164" s="266"/>
      <c r="LJ164" s="266"/>
      <c r="LK164" s="266"/>
      <c r="LL164" s="266"/>
      <c r="LM164" s="266"/>
      <c r="LN164" s="266"/>
      <c r="LO164" s="266"/>
      <c r="LP164" s="267"/>
      <c r="LQ164" s="268"/>
      <c r="LR164" s="269"/>
      <c r="LS164" s="269"/>
      <c r="LT164" s="269"/>
      <c r="LU164" s="269"/>
      <c r="LV164" s="269"/>
      <c r="LW164" s="270"/>
      <c r="LX164" s="268"/>
      <c r="LY164" s="269"/>
      <c r="LZ164" s="269"/>
      <c r="MA164" s="269"/>
      <c r="MB164" s="269"/>
      <c r="MC164" s="269"/>
      <c r="MD164" s="270"/>
      <c r="ME164" s="268"/>
      <c r="MF164" s="269"/>
      <c r="MG164" s="269"/>
      <c r="MH164" s="269"/>
      <c r="MI164" s="269"/>
      <c r="MJ164" s="269"/>
      <c r="MK164" s="270"/>
      <c r="ML164" s="250"/>
      <c r="MM164" s="251"/>
      <c r="MN164" s="251"/>
      <c r="MO164" s="251"/>
      <c r="MP164" s="251"/>
      <c r="MQ164" s="251"/>
      <c r="MR164" s="252"/>
      <c r="MS164" s="268"/>
      <c r="MT164" s="269"/>
      <c r="MU164" s="269"/>
      <c r="MV164" s="269"/>
      <c r="MW164" s="269"/>
      <c r="MX164" s="269"/>
      <c r="MY164" s="270"/>
      <c r="OA164" s="747"/>
      <c r="OB164" s="214"/>
      <c r="OC164" s="215"/>
      <c r="OD164" s="215"/>
      <c r="OE164" s="215"/>
      <c r="OF164" s="215"/>
      <c r="OG164" s="215"/>
      <c r="OH164" s="215"/>
      <c r="OI164" s="215"/>
      <c r="OJ164" s="215"/>
      <c r="OK164" s="216"/>
      <c r="OL164" s="259" t="s">
        <v>132</v>
      </c>
      <c r="OM164" s="260"/>
      <c r="ON164" s="260"/>
      <c r="OO164" s="260"/>
      <c r="OP164" s="260"/>
      <c r="OQ164" s="260"/>
      <c r="OR164" s="261"/>
      <c r="OS164" s="261"/>
      <c r="OT164" s="261"/>
      <c r="OU164" s="261"/>
      <c r="OV164" s="261"/>
      <c r="OW164" s="261"/>
      <c r="OX164" s="261"/>
      <c r="OY164" s="261"/>
      <c r="OZ164" s="261"/>
      <c r="PA164" s="261"/>
      <c r="PB164" s="261"/>
      <c r="PC164" s="263" t="s">
        <v>124</v>
      </c>
      <c r="PD164" s="263"/>
      <c r="PE164" s="263"/>
      <c r="PF164" s="263"/>
      <c r="PG164" s="264"/>
      <c r="PH164" s="265"/>
      <c r="PI164" s="266"/>
      <c r="PJ164" s="266"/>
      <c r="PK164" s="266"/>
      <c r="PL164" s="266"/>
      <c r="PM164" s="266"/>
      <c r="PN164" s="266"/>
      <c r="PO164" s="266"/>
      <c r="PP164" s="266"/>
      <c r="PQ164" s="266"/>
      <c r="PR164" s="266"/>
      <c r="PS164" s="266"/>
      <c r="PT164" s="266"/>
      <c r="PU164" s="266"/>
      <c r="PV164" s="267"/>
      <c r="PW164" s="268"/>
      <c r="PX164" s="269"/>
      <c r="PY164" s="269"/>
      <c r="PZ164" s="269"/>
      <c r="QA164" s="269"/>
      <c r="QB164" s="269"/>
      <c r="QC164" s="270"/>
      <c r="QD164" s="268"/>
      <c r="QE164" s="269"/>
      <c r="QF164" s="269"/>
      <c r="QG164" s="269"/>
      <c r="QH164" s="269"/>
      <c r="QI164" s="269"/>
      <c r="QJ164" s="270"/>
      <c r="QK164" s="268"/>
      <c r="QL164" s="269"/>
      <c r="QM164" s="269"/>
      <c r="QN164" s="269"/>
      <c r="QO164" s="269"/>
      <c r="QP164" s="269"/>
      <c r="QQ164" s="270"/>
      <c r="QR164" s="250"/>
      <c r="QS164" s="251"/>
      <c r="QT164" s="251"/>
      <c r="QU164" s="251"/>
      <c r="QV164" s="251"/>
      <c r="QW164" s="251"/>
      <c r="QX164" s="252"/>
      <c r="QY164" s="268"/>
      <c r="QZ164" s="269"/>
      <c r="RA164" s="269"/>
      <c r="RB164" s="269"/>
      <c r="RC164" s="269"/>
      <c r="RD164" s="269"/>
      <c r="RE164" s="270"/>
      <c r="SG164" s="747"/>
    </row>
    <row r="165" spans="2:501" ht="6.6" customHeight="1" x14ac:dyDescent="0.15">
      <c r="B165" s="1312"/>
      <c r="C165" s="1311"/>
      <c r="D165" s="1311"/>
      <c r="E165" s="1311"/>
      <c r="F165" s="1311"/>
      <c r="G165" s="1311"/>
      <c r="H165" s="1311"/>
      <c r="I165" s="1311"/>
      <c r="J165" s="1311"/>
      <c r="K165" s="1311"/>
      <c r="L165" s="1311"/>
      <c r="M165" s="1311"/>
      <c r="N165" s="1311"/>
      <c r="O165" s="1311"/>
      <c r="P165" s="1311"/>
      <c r="Q165" s="1311"/>
      <c r="R165" s="1311"/>
      <c r="S165" s="1311"/>
      <c r="T165" s="1311"/>
      <c r="U165" s="1311"/>
      <c r="V165" s="1311"/>
      <c r="W165" s="1311"/>
      <c r="X165" s="1311"/>
      <c r="Y165" s="1311"/>
      <c r="Z165" s="1311"/>
      <c r="AA165" s="1311"/>
      <c r="AB165" s="1311"/>
      <c r="AC165" s="1311"/>
      <c r="AD165" s="1311"/>
      <c r="AE165" s="1311"/>
      <c r="AF165" s="1311"/>
      <c r="AG165" s="1113"/>
      <c r="AH165" s="1114"/>
      <c r="AI165" s="1114"/>
      <c r="AJ165" s="1114"/>
      <c r="AK165" s="1114"/>
      <c r="AL165" s="1114"/>
      <c r="AM165" s="1114"/>
      <c r="AN165" s="1114"/>
      <c r="AO165" s="1114"/>
      <c r="AP165" s="1114"/>
      <c r="AQ165" s="1114"/>
      <c r="AR165" s="1114"/>
      <c r="AS165" s="1114"/>
      <c r="AT165" s="1114"/>
      <c r="AU165" s="1114"/>
      <c r="AV165" s="1114"/>
      <c r="AW165" s="1114"/>
      <c r="AX165" s="384"/>
      <c r="AY165" s="384"/>
      <c r="AZ165" s="384"/>
      <c r="BA165" s="384"/>
      <c r="BB165" s="385"/>
      <c r="BC165" s="378"/>
      <c r="BD165" s="379"/>
      <c r="BE165" s="379"/>
      <c r="BF165" s="379"/>
      <c r="BG165" s="379"/>
      <c r="BH165" s="379"/>
      <c r="BI165" s="379"/>
      <c r="BJ165" s="379"/>
      <c r="BK165" s="379"/>
      <c r="BL165" s="379"/>
      <c r="BM165" s="379"/>
      <c r="BN165" s="379"/>
      <c r="BO165" s="379"/>
      <c r="BP165" s="379"/>
      <c r="BQ165" s="379"/>
      <c r="BR165" s="379"/>
      <c r="BS165" s="379"/>
      <c r="BT165" s="384"/>
      <c r="BU165" s="384"/>
      <c r="BV165" s="384"/>
      <c r="BW165" s="384"/>
      <c r="BX165" s="385"/>
      <c r="BY165" s="472"/>
      <c r="BZ165" s="473"/>
      <c r="CA165" s="473"/>
      <c r="CB165" s="473"/>
      <c r="CC165" s="473"/>
      <c r="CD165" s="473"/>
      <c r="CE165" s="473"/>
      <c r="CF165" s="473"/>
      <c r="CG165" s="473"/>
      <c r="CH165" s="473"/>
      <c r="CI165" s="473"/>
      <c r="CJ165" s="473"/>
      <c r="CK165" s="473"/>
      <c r="CL165" s="473"/>
      <c r="CM165" s="473"/>
      <c r="CN165" s="473"/>
      <c r="CO165" s="473"/>
      <c r="CP165" s="384"/>
      <c r="CQ165" s="384"/>
      <c r="CR165" s="384"/>
      <c r="CS165" s="384"/>
      <c r="CT165" s="385"/>
      <c r="CU165" s="222"/>
      <c r="CV165" s="223"/>
      <c r="CW165" s="223"/>
      <c r="CX165" s="223"/>
      <c r="CY165" s="223"/>
      <c r="CZ165" s="223"/>
      <c r="DA165" s="262"/>
      <c r="DB165" s="262"/>
      <c r="DC165" s="262"/>
      <c r="DD165" s="262"/>
      <c r="DE165" s="262"/>
      <c r="DF165" s="262"/>
      <c r="DG165" s="262"/>
      <c r="DH165" s="262"/>
      <c r="DI165" s="262"/>
      <c r="DJ165" s="262"/>
      <c r="DK165" s="262"/>
      <c r="DL165" s="228"/>
      <c r="DM165" s="228"/>
      <c r="DN165" s="228"/>
      <c r="DO165" s="228"/>
      <c r="DP165" s="229"/>
      <c r="DQ165" s="233"/>
      <c r="DR165" s="234"/>
      <c r="DS165" s="234"/>
      <c r="DT165" s="234"/>
      <c r="DU165" s="234"/>
      <c r="DV165" s="234"/>
      <c r="DW165" s="234"/>
      <c r="DX165" s="234"/>
      <c r="DY165" s="234"/>
      <c r="DZ165" s="234"/>
      <c r="EA165" s="234"/>
      <c r="EB165" s="234"/>
      <c r="EC165" s="234"/>
      <c r="ED165" s="234"/>
      <c r="EE165" s="235"/>
      <c r="EF165" s="239"/>
      <c r="EG165" s="240"/>
      <c r="EH165" s="240"/>
      <c r="EI165" s="240"/>
      <c r="EJ165" s="240"/>
      <c r="EK165" s="240"/>
      <c r="EL165" s="241"/>
      <c r="EM165" s="239"/>
      <c r="EN165" s="240"/>
      <c r="EO165" s="240"/>
      <c r="EP165" s="240"/>
      <c r="EQ165" s="240"/>
      <c r="ER165" s="240"/>
      <c r="ES165" s="241"/>
      <c r="ET165" s="239"/>
      <c r="EU165" s="240"/>
      <c r="EV165" s="240"/>
      <c r="EW165" s="240"/>
      <c r="EX165" s="240"/>
      <c r="EY165" s="240"/>
      <c r="EZ165" s="241"/>
      <c r="FA165" s="250"/>
      <c r="FB165" s="251"/>
      <c r="FC165" s="251"/>
      <c r="FD165" s="251"/>
      <c r="FE165" s="251"/>
      <c r="FF165" s="251"/>
      <c r="FG165" s="252"/>
      <c r="FH165" s="239"/>
      <c r="FI165" s="240"/>
      <c r="FJ165" s="240"/>
      <c r="FK165" s="240"/>
      <c r="FL165" s="240"/>
      <c r="FM165" s="240"/>
      <c r="FN165" s="241"/>
      <c r="FO165" s="747"/>
      <c r="FP165" s="214"/>
      <c r="FQ165" s="215"/>
      <c r="FR165" s="215"/>
      <c r="FS165" s="215"/>
      <c r="FT165" s="215"/>
      <c r="FU165" s="215"/>
      <c r="FV165" s="215"/>
      <c r="FW165" s="215"/>
      <c r="FX165" s="215"/>
      <c r="FY165" s="216"/>
      <c r="FZ165" s="222"/>
      <c r="GA165" s="223"/>
      <c r="GB165" s="223"/>
      <c r="GC165" s="223"/>
      <c r="GD165" s="223"/>
      <c r="GE165" s="223"/>
      <c r="GF165" s="262"/>
      <c r="GG165" s="262"/>
      <c r="GH165" s="262"/>
      <c r="GI165" s="262"/>
      <c r="GJ165" s="262"/>
      <c r="GK165" s="262"/>
      <c r="GL165" s="262"/>
      <c r="GM165" s="262"/>
      <c r="GN165" s="262"/>
      <c r="GO165" s="262"/>
      <c r="GP165" s="262"/>
      <c r="GQ165" s="228"/>
      <c r="GR165" s="228"/>
      <c r="GS165" s="228"/>
      <c r="GT165" s="228"/>
      <c r="GU165" s="229"/>
      <c r="GV165" s="233"/>
      <c r="GW165" s="234"/>
      <c r="GX165" s="234"/>
      <c r="GY165" s="234"/>
      <c r="GZ165" s="234"/>
      <c r="HA165" s="234"/>
      <c r="HB165" s="234"/>
      <c r="HC165" s="234"/>
      <c r="HD165" s="234"/>
      <c r="HE165" s="234"/>
      <c r="HF165" s="234"/>
      <c r="HG165" s="234"/>
      <c r="HH165" s="234"/>
      <c r="HI165" s="234"/>
      <c r="HJ165" s="235"/>
      <c r="HK165" s="239"/>
      <c r="HL165" s="240"/>
      <c r="HM165" s="240"/>
      <c r="HN165" s="240"/>
      <c r="HO165" s="240"/>
      <c r="HP165" s="240"/>
      <c r="HQ165" s="241"/>
      <c r="HR165" s="239"/>
      <c r="HS165" s="240"/>
      <c r="HT165" s="240"/>
      <c r="HU165" s="240"/>
      <c r="HV165" s="240"/>
      <c r="HW165" s="240"/>
      <c r="HX165" s="241"/>
      <c r="HY165" s="239"/>
      <c r="HZ165" s="240"/>
      <c r="IA165" s="240"/>
      <c r="IB165" s="240"/>
      <c r="IC165" s="240"/>
      <c r="ID165" s="240"/>
      <c r="IE165" s="241"/>
      <c r="IF165" s="250"/>
      <c r="IG165" s="251"/>
      <c r="IH165" s="251"/>
      <c r="II165" s="251"/>
      <c r="IJ165" s="251"/>
      <c r="IK165" s="251"/>
      <c r="IL165" s="252"/>
      <c r="IM165" s="239"/>
      <c r="IN165" s="240"/>
      <c r="IO165" s="240"/>
      <c r="IP165" s="240"/>
      <c r="IQ165" s="240"/>
      <c r="IR165" s="240"/>
      <c r="IS165" s="241"/>
      <c r="JU165" s="747"/>
      <c r="JV165" s="214"/>
      <c r="JW165" s="215"/>
      <c r="JX165" s="215"/>
      <c r="JY165" s="215"/>
      <c r="JZ165" s="215"/>
      <c r="KA165" s="215"/>
      <c r="KB165" s="215"/>
      <c r="KC165" s="215"/>
      <c r="KD165" s="215"/>
      <c r="KE165" s="216"/>
      <c r="KF165" s="222"/>
      <c r="KG165" s="223"/>
      <c r="KH165" s="223"/>
      <c r="KI165" s="223"/>
      <c r="KJ165" s="223"/>
      <c r="KK165" s="223"/>
      <c r="KL165" s="262"/>
      <c r="KM165" s="262"/>
      <c r="KN165" s="262"/>
      <c r="KO165" s="262"/>
      <c r="KP165" s="262"/>
      <c r="KQ165" s="262"/>
      <c r="KR165" s="262"/>
      <c r="KS165" s="262"/>
      <c r="KT165" s="262"/>
      <c r="KU165" s="262"/>
      <c r="KV165" s="262"/>
      <c r="KW165" s="228"/>
      <c r="KX165" s="228"/>
      <c r="KY165" s="228"/>
      <c r="KZ165" s="228"/>
      <c r="LA165" s="229"/>
      <c r="LB165" s="233"/>
      <c r="LC165" s="234"/>
      <c r="LD165" s="234"/>
      <c r="LE165" s="234"/>
      <c r="LF165" s="234"/>
      <c r="LG165" s="234"/>
      <c r="LH165" s="234"/>
      <c r="LI165" s="234"/>
      <c r="LJ165" s="234"/>
      <c r="LK165" s="234"/>
      <c r="LL165" s="234"/>
      <c r="LM165" s="234"/>
      <c r="LN165" s="234"/>
      <c r="LO165" s="234"/>
      <c r="LP165" s="235"/>
      <c r="LQ165" s="239"/>
      <c r="LR165" s="240"/>
      <c r="LS165" s="240"/>
      <c r="LT165" s="240"/>
      <c r="LU165" s="240"/>
      <c r="LV165" s="240"/>
      <c r="LW165" s="241"/>
      <c r="LX165" s="239"/>
      <c r="LY165" s="240"/>
      <c r="LZ165" s="240"/>
      <c r="MA165" s="240"/>
      <c r="MB165" s="240"/>
      <c r="MC165" s="240"/>
      <c r="MD165" s="241"/>
      <c r="ME165" s="239"/>
      <c r="MF165" s="240"/>
      <c r="MG165" s="240"/>
      <c r="MH165" s="240"/>
      <c r="MI165" s="240"/>
      <c r="MJ165" s="240"/>
      <c r="MK165" s="241"/>
      <c r="ML165" s="250"/>
      <c r="MM165" s="251"/>
      <c r="MN165" s="251"/>
      <c r="MO165" s="251"/>
      <c r="MP165" s="251"/>
      <c r="MQ165" s="251"/>
      <c r="MR165" s="252"/>
      <c r="MS165" s="239"/>
      <c r="MT165" s="240"/>
      <c r="MU165" s="240"/>
      <c r="MV165" s="240"/>
      <c r="MW165" s="240"/>
      <c r="MX165" s="240"/>
      <c r="MY165" s="241"/>
      <c r="OA165" s="747"/>
      <c r="OB165" s="214"/>
      <c r="OC165" s="215"/>
      <c r="OD165" s="215"/>
      <c r="OE165" s="215"/>
      <c r="OF165" s="215"/>
      <c r="OG165" s="215"/>
      <c r="OH165" s="215"/>
      <c r="OI165" s="215"/>
      <c r="OJ165" s="215"/>
      <c r="OK165" s="216"/>
      <c r="OL165" s="222"/>
      <c r="OM165" s="223"/>
      <c r="ON165" s="223"/>
      <c r="OO165" s="223"/>
      <c r="OP165" s="223"/>
      <c r="OQ165" s="223"/>
      <c r="OR165" s="262"/>
      <c r="OS165" s="262"/>
      <c r="OT165" s="262"/>
      <c r="OU165" s="262"/>
      <c r="OV165" s="262"/>
      <c r="OW165" s="262"/>
      <c r="OX165" s="262"/>
      <c r="OY165" s="262"/>
      <c r="OZ165" s="262"/>
      <c r="PA165" s="262"/>
      <c r="PB165" s="262"/>
      <c r="PC165" s="228"/>
      <c r="PD165" s="228"/>
      <c r="PE165" s="228"/>
      <c r="PF165" s="228"/>
      <c r="PG165" s="229"/>
      <c r="PH165" s="233"/>
      <c r="PI165" s="234"/>
      <c r="PJ165" s="234"/>
      <c r="PK165" s="234"/>
      <c r="PL165" s="234"/>
      <c r="PM165" s="234"/>
      <c r="PN165" s="234"/>
      <c r="PO165" s="234"/>
      <c r="PP165" s="234"/>
      <c r="PQ165" s="234"/>
      <c r="PR165" s="234"/>
      <c r="PS165" s="234"/>
      <c r="PT165" s="234"/>
      <c r="PU165" s="234"/>
      <c r="PV165" s="235"/>
      <c r="PW165" s="239"/>
      <c r="PX165" s="240"/>
      <c r="PY165" s="240"/>
      <c r="PZ165" s="240"/>
      <c r="QA165" s="240"/>
      <c r="QB165" s="240"/>
      <c r="QC165" s="241"/>
      <c r="QD165" s="239"/>
      <c r="QE165" s="240"/>
      <c r="QF165" s="240"/>
      <c r="QG165" s="240"/>
      <c r="QH165" s="240"/>
      <c r="QI165" s="240"/>
      <c r="QJ165" s="241"/>
      <c r="QK165" s="239"/>
      <c r="QL165" s="240"/>
      <c r="QM165" s="240"/>
      <c r="QN165" s="240"/>
      <c r="QO165" s="240"/>
      <c r="QP165" s="240"/>
      <c r="QQ165" s="241"/>
      <c r="QR165" s="250"/>
      <c r="QS165" s="251"/>
      <c r="QT165" s="251"/>
      <c r="QU165" s="251"/>
      <c r="QV165" s="251"/>
      <c r="QW165" s="251"/>
      <c r="QX165" s="252"/>
      <c r="QY165" s="239"/>
      <c r="QZ165" s="240"/>
      <c r="RA165" s="240"/>
      <c r="RB165" s="240"/>
      <c r="RC165" s="240"/>
      <c r="RD165" s="240"/>
      <c r="RE165" s="241"/>
      <c r="SG165" s="747"/>
    </row>
    <row r="166" spans="2:501" ht="6.6" customHeight="1" x14ac:dyDescent="0.15">
      <c r="B166" s="1312"/>
      <c r="C166" s="1311"/>
      <c r="D166" s="1311"/>
      <c r="E166" s="1311"/>
      <c r="F166" s="1311"/>
      <c r="G166" s="1311"/>
      <c r="H166" s="1311"/>
      <c r="I166" s="1311"/>
      <c r="J166" s="1311"/>
      <c r="K166" s="1311"/>
      <c r="L166" s="1311"/>
      <c r="M166" s="1311"/>
      <c r="N166" s="1311"/>
      <c r="O166" s="1311"/>
      <c r="P166" s="1311"/>
      <c r="Q166" s="1311"/>
      <c r="R166" s="1311"/>
      <c r="S166" s="1311"/>
      <c r="T166" s="1311"/>
      <c r="U166" s="1311"/>
      <c r="V166" s="1311"/>
      <c r="W166" s="1311"/>
      <c r="X166" s="1311"/>
      <c r="Y166" s="1311"/>
      <c r="Z166" s="1311"/>
      <c r="AA166" s="1311"/>
      <c r="AB166" s="1311"/>
      <c r="AC166" s="1311"/>
      <c r="AD166" s="1311"/>
      <c r="AE166" s="1311"/>
      <c r="AF166" s="1311"/>
      <c r="AG166" s="1113"/>
      <c r="AH166" s="1114"/>
      <c r="AI166" s="1114"/>
      <c r="AJ166" s="1114"/>
      <c r="AK166" s="1114"/>
      <c r="AL166" s="1114"/>
      <c r="AM166" s="1114"/>
      <c r="AN166" s="1114"/>
      <c r="AO166" s="1114"/>
      <c r="AP166" s="1114"/>
      <c r="AQ166" s="1114"/>
      <c r="AR166" s="1114"/>
      <c r="AS166" s="1114"/>
      <c r="AT166" s="1114"/>
      <c r="AU166" s="1114"/>
      <c r="AV166" s="1114"/>
      <c r="AW166" s="1114"/>
      <c r="AX166" s="384"/>
      <c r="AY166" s="384"/>
      <c r="AZ166" s="384"/>
      <c r="BA166" s="384"/>
      <c r="BB166" s="385"/>
      <c r="BC166" s="378"/>
      <c r="BD166" s="379"/>
      <c r="BE166" s="379"/>
      <c r="BF166" s="379"/>
      <c r="BG166" s="379"/>
      <c r="BH166" s="379"/>
      <c r="BI166" s="379"/>
      <c r="BJ166" s="379"/>
      <c r="BK166" s="379"/>
      <c r="BL166" s="379"/>
      <c r="BM166" s="379"/>
      <c r="BN166" s="379"/>
      <c r="BO166" s="379"/>
      <c r="BP166" s="379"/>
      <c r="BQ166" s="379"/>
      <c r="BR166" s="379"/>
      <c r="BS166" s="379"/>
      <c r="BT166" s="384"/>
      <c r="BU166" s="384"/>
      <c r="BV166" s="384"/>
      <c r="BW166" s="384"/>
      <c r="BX166" s="385"/>
      <c r="BY166" s="472"/>
      <c r="BZ166" s="473"/>
      <c r="CA166" s="473"/>
      <c r="CB166" s="473"/>
      <c r="CC166" s="473"/>
      <c r="CD166" s="473"/>
      <c r="CE166" s="473"/>
      <c r="CF166" s="473"/>
      <c r="CG166" s="473"/>
      <c r="CH166" s="473"/>
      <c r="CI166" s="473"/>
      <c r="CJ166" s="473"/>
      <c r="CK166" s="473"/>
      <c r="CL166" s="473"/>
      <c r="CM166" s="473"/>
      <c r="CN166" s="473"/>
      <c r="CO166" s="473"/>
      <c r="CP166" s="384"/>
      <c r="CQ166" s="384"/>
      <c r="CR166" s="384"/>
      <c r="CS166" s="384"/>
      <c r="CT166" s="385"/>
      <c r="CU166" s="259" t="s">
        <v>39</v>
      </c>
      <c r="CV166" s="260"/>
      <c r="CW166" s="260"/>
      <c r="CX166" s="260"/>
      <c r="CY166" s="260"/>
      <c r="CZ166" s="260"/>
      <c r="DA166" s="261"/>
      <c r="DB166" s="261"/>
      <c r="DC166" s="261"/>
      <c r="DD166" s="261"/>
      <c r="DE166" s="261"/>
      <c r="DF166" s="261"/>
      <c r="DG166" s="261"/>
      <c r="DH166" s="261"/>
      <c r="DI166" s="261"/>
      <c r="DJ166" s="261"/>
      <c r="DK166" s="261"/>
      <c r="DL166" s="263" t="s">
        <v>124</v>
      </c>
      <c r="DM166" s="263"/>
      <c r="DN166" s="263"/>
      <c r="DO166" s="263"/>
      <c r="DP166" s="264"/>
      <c r="DQ166" s="265"/>
      <c r="DR166" s="266"/>
      <c r="DS166" s="266"/>
      <c r="DT166" s="266"/>
      <c r="DU166" s="266"/>
      <c r="DV166" s="266"/>
      <c r="DW166" s="266"/>
      <c r="DX166" s="266"/>
      <c r="DY166" s="266"/>
      <c r="DZ166" s="266"/>
      <c r="EA166" s="266"/>
      <c r="EB166" s="266"/>
      <c r="EC166" s="266"/>
      <c r="ED166" s="266"/>
      <c r="EE166" s="267"/>
      <c r="EF166" s="268"/>
      <c r="EG166" s="269"/>
      <c r="EH166" s="269"/>
      <c r="EI166" s="269"/>
      <c r="EJ166" s="269"/>
      <c r="EK166" s="269"/>
      <c r="EL166" s="270"/>
      <c r="EM166" s="268"/>
      <c r="EN166" s="269"/>
      <c r="EO166" s="269"/>
      <c r="EP166" s="269"/>
      <c r="EQ166" s="269"/>
      <c r="ER166" s="269"/>
      <c r="ES166" s="270"/>
      <c r="ET166" s="268"/>
      <c r="EU166" s="269"/>
      <c r="EV166" s="269"/>
      <c r="EW166" s="269"/>
      <c r="EX166" s="269"/>
      <c r="EY166" s="269"/>
      <c r="EZ166" s="270"/>
      <c r="FA166" s="253"/>
      <c r="FB166" s="254"/>
      <c r="FC166" s="254"/>
      <c r="FD166" s="254"/>
      <c r="FE166" s="254"/>
      <c r="FF166" s="254"/>
      <c r="FG166" s="255"/>
      <c r="FH166" s="268"/>
      <c r="FI166" s="269"/>
      <c r="FJ166" s="269"/>
      <c r="FK166" s="269"/>
      <c r="FL166" s="269"/>
      <c r="FM166" s="269"/>
      <c r="FN166" s="270"/>
      <c r="FO166" s="747"/>
      <c r="FP166" s="214"/>
      <c r="FQ166" s="215"/>
      <c r="FR166" s="215"/>
      <c r="FS166" s="215"/>
      <c r="FT166" s="215"/>
      <c r="FU166" s="215"/>
      <c r="FV166" s="215"/>
      <c r="FW166" s="215"/>
      <c r="FX166" s="215"/>
      <c r="FY166" s="216"/>
      <c r="FZ166" s="259" t="s">
        <v>81</v>
      </c>
      <c r="GA166" s="260"/>
      <c r="GB166" s="260"/>
      <c r="GC166" s="260"/>
      <c r="GD166" s="260"/>
      <c r="GE166" s="260"/>
      <c r="GF166" s="261"/>
      <c r="GG166" s="261"/>
      <c r="GH166" s="261"/>
      <c r="GI166" s="261"/>
      <c r="GJ166" s="261"/>
      <c r="GK166" s="261"/>
      <c r="GL166" s="261"/>
      <c r="GM166" s="261"/>
      <c r="GN166" s="261"/>
      <c r="GO166" s="261"/>
      <c r="GP166" s="261"/>
      <c r="GQ166" s="263" t="s">
        <v>124</v>
      </c>
      <c r="GR166" s="263"/>
      <c r="GS166" s="263"/>
      <c r="GT166" s="263"/>
      <c r="GU166" s="264"/>
      <c r="GV166" s="265"/>
      <c r="GW166" s="266"/>
      <c r="GX166" s="266"/>
      <c r="GY166" s="266"/>
      <c r="GZ166" s="266"/>
      <c r="HA166" s="266"/>
      <c r="HB166" s="266"/>
      <c r="HC166" s="266"/>
      <c r="HD166" s="266"/>
      <c r="HE166" s="266"/>
      <c r="HF166" s="266"/>
      <c r="HG166" s="266"/>
      <c r="HH166" s="266"/>
      <c r="HI166" s="266"/>
      <c r="HJ166" s="267"/>
      <c r="HK166" s="268"/>
      <c r="HL166" s="269"/>
      <c r="HM166" s="269"/>
      <c r="HN166" s="269"/>
      <c r="HO166" s="269"/>
      <c r="HP166" s="269"/>
      <c r="HQ166" s="270"/>
      <c r="HR166" s="268"/>
      <c r="HS166" s="269"/>
      <c r="HT166" s="269"/>
      <c r="HU166" s="269"/>
      <c r="HV166" s="269"/>
      <c r="HW166" s="269"/>
      <c r="HX166" s="270"/>
      <c r="HY166" s="268"/>
      <c r="HZ166" s="269"/>
      <c r="IA166" s="269"/>
      <c r="IB166" s="269"/>
      <c r="IC166" s="269"/>
      <c r="ID166" s="269"/>
      <c r="IE166" s="270"/>
      <c r="IF166" s="253"/>
      <c r="IG166" s="254"/>
      <c r="IH166" s="254"/>
      <c r="II166" s="254"/>
      <c r="IJ166" s="254"/>
      <c r="IK166" s="254"/>
      <c r="IL166" s="255"/>
      <c r="IM166" s="268"/>
      <c r="IN166" s="269"/>
      <c r="IO166" s="269"/>
      <c r="IP166" s="269"/>
      <c r="IQ166" s="269"/>
      <c r="IR166" s="269"/>
      <c r="IS166" s="270"/>
      <c r="JU166" s="747"/>
      <c r="JV166" s="214"/>
      <c r="JW166" s="215"/>
      <c r="JX166" s="215"/>
      <c r="JY166" s="215"/>
      <c r="JZ166" s="215"/>
      <c r="KA166" s="215"/>
      <c r="KB166" s="215"/>
      <c r="KC166" s="215"/>
      <c r="KD166" s="215"/>
      <c r="KE166" s="216"/>
      <c r="KF166" s="259" t="s">
        <v>128</v>
      </c>
      <c r="KG166" s="260"/>
      <c r="KH166" s="260"/>
      <c r="KI166" s="260"/>
      <c r="KJ166" s="260"/>
      <c r="KK166" s="260"/>
      <c r="KL166" s="261"/>
      <c r="KM166" s="261"/>
      <c r="KN166" s="261"/>
      <c r="KO166" s="261"/>
      <c r="KP166" s="261"/>
      <c r="KQ166" s="261"/>
      <c r="KR166" s="261"/>
      <c r="KS166" s="261"/>
      <c r="KT166" s="261"/>
      <c r="KU166" s="261"/>
      <c r="KV166" s="261"/>
      <c r="KW166" s="263" t="s">
        <v>124</v>
      </c>
      <c r="KX166" s="263"/>
      <c r="KY166" s="263"/>
      <c r="KZ166" s="263"/>
      <c r="LA166" s="264"/>
      <c r="LB166" s="265"/>
      <c r="LC166" s="266"/>
      <c r="LD166" s="266"/>
      <c r="LE166" s="266"/>
      <c r="LF166" s="266"/>
      <c r="LG166" s="266"/>
      <c r="LH166" s="266"/>
      <c r="LI166" s="266"/>
      <c r="LJ166" s="266"/>
      <c r="LK166" s="266"/>
      <c r="LL166" s="266"/>
      <c r="LM166" s="266"/>
      <c r="LN166" s="266"/>
      <c r="LO166" s="266"/>
      <c r="LP166" s="267"/>
      <c r="LQ166" s="268"/>
      <c r="LR166" s="269"/>
      <c r="LS166" s="269"/>
      <c r="LT166" s="269"/>
      <c r="LU166" s="269"/>
      <c r="LV166" s="269"/>
      <c r="LW166" s="270"/>
      <c r="LX166" s="268"/>
      <c r="LY166" s="269"/>
      <c r="LZ166" s="269"/>
      <c r="MA166" s="269"/>
      <c r="MB166" s="269"/>
      <c r="MC166" s="269"/>
      <c r="MD166" s="270"/>
      <c r="ME166" s="268"/>
      <c r="MF166" s="269"/>
      <c r="MG166" s="269"/>
      <c r="MH166" s="269"/>
      <c r="MI166" s="269"/>
      <c r="MJ166" s="269"/>
      <c r="MK166" s="270"/>
      <c r="ML166" s="253"/>
      <c r="MM166" s="254"/>
      <c r="MN166" s="254"/>
      <c r="MO166" s="254"/>
      <c r="MP166" s="254"/>
      <c r="MQ166" s="254"/>
      <c r="MR166" s="255"/>
      <c r="MS166" s="268"/>
      <c r="MT166" s="269"/>
      <c r="MU166" s="269"/>
      <c r="MV166" s="269"/>
      <c r="MW166" s="269"/>
      <c r="MX166" s="269"/>
      <c r="MY166" s="270"/>
      <c r="OA166" s="747"/>
      <c r="OB166" s="214"/>
      <c r="OC166" s="215"/>
      <c r="OD166" s="215"/>
      <c r="OE166" s="215"/>
      <c r="OF166" s="215"/>
      <c r="OG166" s="215"/>
      <c r="OH166" s="215"/>
      <c r="OI166" s="215"/>
      <c r="OJ166" s="215"/>
      <c r="OK166" s="216"/>
      <c r="OL166" s="259" t="s">
        <v>133</v>
      </c>
      <c r="OM166" s="260"/>
      <c r="ON166" s="260"/>
      <c r="OO166" s="260"/>
      <c r="OP166" s="260"/>
      <c r="OQ166" s="260"/>
      <c r="OR166" s="261"/>
      <c r="OS166" s="261"/>
      <c r="OT166" s="261"/>
      <c r="OU166" s="261"/>
      <c r="OV166" s="261"/>
      <c r="OW166" s="261"/>
      <c r="OX166" s="261"/>
      <c r="OY166" s="261"/>
      <c r="OZ166" s="261"/>
      <c r="PA166" s="261"/>
      <c r="PB166" s="261"/>
      <c r="PC166" s="263" t="s">
        <v>124</v>
      </c>
      <c r="PD166" s="263"/>
      <c r="PE166" s="263"/>
      <c r="PF166" s="263"/>
      <c r="PG166" s="264"/>
      <c r="PH166" s="265"/>
      <c r="PI166" s="266"/>
      <c r="PJ166" s="266"/>
      <c r="PK166" s="266"/>
      <c r="PL166" s="266"/>
      <c r="PM166" s="266"/>
      <c r="PN166" s="266"/>
      <c r="PO166" s="266"/>
      <c r="PP166" s="266"/>
      <c r="PQ166" s="266"/>
      <c r="PR166" s="266"/>
      <c r="PS166" s="266"/>
      <c r="PT166" s="266"/>
      <c r="PU166" s="266"/>
      <c r="PV166" s="267"/>
      <c r="PW166" s="268"/>
      <c r="PX166" s="269"/>
      <c r="PY166" s="269"/>
      <c r="PZ166" s="269"/>
      <c r="QA166" s="269"/>
      <c r="QB166" s="269"/>
      <c r="QC166" s="270"/>
      <c r="QD166" s="268"/>
      <c r="QE166" s="269"/>
      <c r="QF166" s="269"/>
      <c r="QG166" s="269"/>
      <c r="QH166" s="269"/>
      <c r="QI166" s="269"/>
      <c r="QJ166" s="270"/>
      <c r="QK166" s="268"/>
      <c r="QL166" s="269"/>
      <c r="QM166" s="269"/>
      <c r="QN166" s="269"/>
      <c r="QO166" s="269"/>
      <c r="QP166" s="269"/>
      <c r="QQ166" s="270"/>
      <c r="QR166" s="253"/>
      <c r="QS166" s="254"/>
      <c r="QT166" s="254"/>
      <c r="QU166" s="254"/>
      <c r="QV166" s="254"/>
      <c r="QW166" s="254"/>
      <c r="QX166" s="255"/>
      <c r="QY166" s="268"/>
      <c r="QZ166" s="269"/>
      <c r="RA166" s="269"/>
      <c r="RB166" s="269"/>
      <c r="RC166" s="269"/>
      <c r="RD166" s="269"/>
      <c r="RE166" s="270"/>
      <c r="SG166" s="747"/>
    </row>
    <row r="167" spans="2:501" ht="6.6" customHeight="1" x14ac:dyDescent="0.15">
      <c r="B167" s="1312"/>
      <c r="C167" s="1311"/>
      <c r="D167" s="1311"/>
      <c r="E167" s="1311"/>
      <c r="F167" s="1311"/>
      <c r="G167" s="1311"/>
      <c r="H167" s="1311"/>
      <c r="I167" s="1311"/>
      <c r="J167" s="1311"/>
      <c r="K167" s="1311"/>
      <c r="L167" s="1311"/>
      <c r="M167" s="1311"/>
      <c r="N167" s="1311"/>
      <c r="O167" s="1311"/>
      <c r="P167" s="1311"/>
      <c r="Q167" s="1311"/>
      <c r="R167" s="1311"/>
      <c r="S167" s="1311"/>
      <c r="T167" s="1311"/>
      <c r="U167" s="1311"/>
      <c r="V167" s="1311"/>
      <c r="W167" s="1311"/>
      <c r="X167" s="1311"/>
      <c r="Y167" s="1311"/>
      <c r="Z167" s="1311"/>
      <c r="AA167" s="1311"/>
      <c r="AB167" s="1311"/>
      <c r="AC167" s="1311"/>
      <c r="AD167" s="1311"/>
      <c r="AE167" s="1311"/>
      <c r="AF167" s="1311"/>
      <c r="AG167" s="1115"/>
      <c r="AH167" s="1116"/>
      <c r="AI167" s="1116"/>
      <c r="AJ167" s="1116"/>
      <c r="AK167" s="1116"/>
      <c r="AL167" s="1116"/>
      <c r="AM167" s="1116"/>
      <c r="AN167" s="1116"/>
      <c r="AO167" s="1116"/>
      <c r="AP167" s="1116"/>
      <c r="AQ167" s="1116"/>
      <c r="AR167" s="1116"/>
      <c r="AS167" s="1116"/>
      <c r="AT167" s="1116"/>
      <c r="AU167" s="1116"/>
      <c r="AV167" s="1116"/>
      <c r="AW167" s="1116"/>
      <c r="AX167" s="386"/>
      <c r="AY167" s="386"/>
      <c r="AZ167" s="386"/>
      <c r="BA167" s="386"/>
      <c r="BB167" s="387"/>
      <c r="BC167" s="380"/>
      <c r="BD167" s="381"/>
      <c r="BE167" s="381"/>
      <c r="BF167" s="381"/>
      <c r="BG167" s="381"/>
      <c r="BH167" s="381"/>
      <c r="BI167" s="381"/>
      <c r="BJ167" s="381"/>
      <c r="BK167" s="381"/>
      <c r="BL167" s="381"/>
      <c r="BM167" s="381"/>
      <c r="BN167" s="381"/>
      <c r="BO167" s="381"/>
      <c r="BP167" s="381"/>
      <c r="BQ167" s="381"/>
      <c r="BR167" s="381"/>
      <c r="BS167" s="381"/>
      <c r="BT167" s="386"/>
      <c r="BU167" s="386"/>
      <c r="BV167" s="386"/>
      <c r="BW167" s="386"/>
      <c r="BX167" s="387"/>
      <c r="BY167" s="1062"/>
      <c r="BZ167" s="1063"/>
      <c r="CA167" s="1063"/>
      <c r="CB167" s="1063"/>
      <c r="CC167" s="1063"/>
      <c r="CD167" s="1063"/>
      <c r="CE167" s="1063"/>
      <c r="CF167" s="1063"/>
      <c r="CG167" s="1063"/>
      <c r="CH167" s="1063"/>
      <c r="CI167" s="1063"/>
      <c r="CJ167" s="1063"/>
      <c r="CK167" s="1063"/>
      <c r="CL167" s="1063"/>
      <c r="CM167" s="1063"/>
      <c r="CN167" s="1063"/>
      <c r="CO167" s="1063"/>
      <c r="CP167" s="386"/>
      <c r="CQ167" s="386"/>
      <c r="CR167" s="386"/>
      <c r="CS167" s="386"/>
      <c r="CT167" s="387"/>
      <c r="CU167" s="271"/>
      <c r="CV167" s="272"/>
      <c r="CW167" s="272"/>
      <c r="CX167" s="272"/>
      <c r="CY167" s="272"/>
      <c r="CZ167" s="272"/>
      <c r="DA167" s="273"/>
      <c r="DB167" s="273"/>
      <c r="DC167" s="273"/>
      <c r="DD167" s="273"/>
      <c r="DE167" s="273"/>
      <c r="DF167" s="273"/>
      <c r="DG167" s="273"/>
      <c r="DH167" s="273"/>
      <c r="DI167" s="273"/>
      <c r="DJ167" s="273"/>
      <c r="DK167" s="273"/>
      <c r="DL167" s="274"/>
      <c r="DM167" s="274"/>
      <c r="DN167" s="274"/>
      <c r="DO167" s="274"/>
      <c r="DP167" s="275"/>
      <c r="DQ167" s="276"/>
      <c r="DR167" s="277"/>
      <c r="DS167" s="277"/>
      <c r="DT167" s="277"/>
      <c r="DU167" s="277"/>
      <c r="DV167" s="277"/>
      <c r="DW167" s="277"/>
      <c r="DX167" s="277"/>
      <c r="DY167" s="277"/>
      <c r="DZ167" s="277"/>
      <c r="EA167" s="277"/>
      <c r="EB167" s="277"/>
      <c r="EC167" s="277"/>
      <c r="ED167" s="277"/>
      <c r="EE167" s="278"/>
      <c r="EF167" s="279"/>
      <c r="EG167" s="280"/>
      <c r="EH167" s="280"/>
      <c r="EI167" s="280"/>
      <c r="EJ167" s="280"/>
      <c r="EK167" s="280"/>
      <c r="EL167" s="281"/>
      <c r="EM167" s="279"/>
      <c r="EN167" s="280"/>
      <c r="EO167" s="280"/>
      <c r="EP167" s="280"/>
      <c r="EQ167" s="280"/>
      <c r="ER167" s="280"/>
      <c r="ES167" s="281"/>
      <c r="ET167" s="279"/>
      <c r="EU167" s="280"/>
      <c r="EV167" s="280"/>
      <c r="EW167" s="280"/>
      <c r="EX167" s="280"/>
      <c r="EY167" s="280"/>
      <c r="EZ167" s="281"/>
      <c r="FA167" s="256"/>
      <c r="FB167" s="257"/>
      <c r="FC167" s="257"/>
      <c r="FD167" s="257"/>
      <c r="FE167" s="257"/>
      <c r="FF167" s="257"/>
      <c r="FG167" s="258"/>
      <c r="FH167" s="279"/>
      <c r="FI167" s="280"/>
      <c r="FJ167" s="280"/>
      <c r="FK167" s="280"/>
      <c r="FL167" s="280"/>
      <c r="FM167" s="280"/>
      <c r="FN167" s="281"/>
      <c r="FO167" s="747"/>
      <c r="FP167" s="217"/>
      <c r="FQ167" s="218"/>
      <c r="FR167" s="218"/>
      <c r="FS167" s="218"/>
      <c r="FT167" s="218"/>
      <c r="FU167" s="218"/>
      <c r="FV167" s="218"/>
      <c r="FW167" s="218"/>
      <c r="FX167" s="218"/>
      <c r="FY167" s="219"/>
      <c r="FZ167" s="271"/>
      <c r="GA167" s="272"/>
      <c r="GB167" s="272"/>
      <c r="GC167" s="272"/>
      <c r="GD167" s="272"/>
      <c r="GE167" s="272"/>
      <c r="GF167" s="273"/>
      <c r="GG167" s="273"/>
      <c r="GH167" s="273"/>
      <c r="GI167" s="273"/>
      <c r="GJ167" s="273"/>
      <c r="GK167" s="273"/>
      <c r="GL167" s="273"/>
      <c r="GM167" s="273"/>
      <c r="GN167" s="273"/>
      <c r="GO167" s="273"/>
      <c r="GP167" s="273"/>
      <c r="GQ167" s="274"/>
      <c r="GR167" s="274"/>
      <c r="GS167" s="274"/>
      <c r="GT167" s="274"/>
      <c r="GU167" s="275"/>
      <c r="GV167" s="276"/>
      <c r="GW167" s="277"/>
      <c r="GX167" s="277"/>
      <c r="GY167" s="277"/>
      <c r="GZ167" s="277"/>
      <c r="HA167" s="277"/>
      <c r="HB167" s="277"/>
      <c r="HC167" s="277"/>
      <c r="HD167" s="277"/>
      <c r="HE167" s="277"/>
      <c r="HF167" s="277"/>
      <c r="HG167" s="277"/>
      <c r="HH167" s="277"/>
      <c r="HI167" s="277"/>
      <c r="HJ167" s="278"/>
      <c r="HK167" s="279"/>
      <c r="HL167" s="280"/>
      <c r="HM167" s="280"/>
      <c r="HN167" s="280"/>
      <c r="HO167" s="280"/>
      <c r="HP167" s="280"/>
      <c r="HQ167" s="281"/>
      <c r="HR167" s="279"/>
      <c r="HS167" s="280"/>
      <c r="HT167" s="280"/>
      <c r="HU167" s="280"/>
      <c r="HV167" s="280"/>
      <c r="HW167" s="280"/>
      <c r="HX167" s="281"/>
      <c r="HY167" s="279"/>
      <c r="HZ167" s="280"/>
      <c r="IA167" s="280"/>
      <c r="IB167" s="280"/>
      <c r="IC167" s="280"/>
      <c r="ID167" s="280"/>
      <c r="IE167" s="281"/>
      <c r="IF167" s="256"/>
      <c r="IG167" s="257"/>
      <c r="IH167" s="257"/>
      <c r="II167" s="257"/>
      <c r="IJ167" s="257"/>
      <c r="IK167" s="257"/>
      <c r="IL167" s="258"/>
      <c r="IM167" s="279"/>
      <c r="IN167" s="280"/>
      <c r="IO167" s="280"/>
      <c r="IP167" s="280"/>
      <c r="IQ167" s="280"/>
      <c r="IR167" s="280"/>
      <c r="IS167" s="281"/>
      <c r="JU167" s="747"/>
      <c r="JV167" s="217"/>
      <c r="JW167" s="218"/>
      <c r="JX167" s="218"/>
      <c r="JY167" s="218"/>
      <c r="JZ167" s="218"/>
      <c r="KA167" s="218"/>
      <c r="KB167" s="218"/>
      <c r="KC167" s="218"/>
      <c r="KD167" s="218"/>
      <c r="KE167" s="219"/>
      <c r="KF167" s="271"/>
      <c r="KG167" s="272"/>
      <c r="KH167" s="272"/>
      <c r="KI167" s="272"/>
      <c r="KJ167" s="272"/>
      <c r="KK167" s="272"/>
      <c r="KL167" s="273"/>
      <c r="KM167" s="273"/>
      <c r="KN167" s="273"/>
      <c r="KO167" s="273"/>
      <c r="KP167" s="273"/>
      <c r="KQ167" s="273"/>
      <c r="KR167" s="273"/>
      <c r="KS167" s="273"/>
      <c r="KT167" s="273"/>
      <c r="KU167" s="273"/>
      <c r="KV167" s="273"/>
      <c r="KW167" s="274"/>
      <c r="KX167" s="274"/>
      <c r="KY167" s="274"/>
      <c r="KZ167" s="274"/>
      <c r="LA167" s="275"/>
      <c r="LB167" s="276"/>
      <c r="LC167" s="277"/>
      <c r="LD167" s="277"/>
      <c r="LE167" s="277"/>
      <c r="LF167" s="277"/>
      <c r="LG167" s="277"/>
      <c r="LH167" s="277"/>
      <c r="LI167" s="277"/>
      <c r="LJ167" s="277"/>
      <c r="LK167" s="277"/>
      <c r="LL167" s="277"/>
      <c r="LM167" s="277"/>
      <c r="LN167" s="277"/>
      <c r="LO167" s="277"/>
      <c r="LP167" s="278"/>
      <c r="LQ167" s="279"/>
      <c r="LR167" s="280"/>
      <c r="LS167" s="280"/>
      <c r="LT167" s="280"/>
      <c r="LU167" s="280"/>
      <c r="LV167" s="280"/>
      <c r="LW167" s="281"/>
      <c r="LX167" s="279"/>
      <c r="LY167" s="280"/>
      <c r="LZ167" s="280"/>
      <c r="MA167" s="280"/>
      <c r="MB167" s="280"/>
      <c r="MC167" s="280"/>
      <c r="MD167" s="281"/>
      <c r="ME167" s="279"/>
      <c r="MF167" s="280"/>
      <c r="MG167" s="280"/>
      <c r="MH167" s="280"/>
      <c r="MI167" s="280"/>
      <c r="MJ167" s="280"/>
      <c r="MK167" s="281"/>
      <c r="ML167" s="256"/>
      <c r="MM167" s="257"/>
      <c r="MN167" s="257"/>
      <c r="MO167" s="257"/>
      <c r="MP167" s="257"/>
      <c r="MQ167" s="257"/>
      <c r="MR167" s="258"/>
      <c r="MS167" s="279"/>
      <c r="MT167" s="280"/>
      <c r="MU167" s="280"/>
      <c r="MV167" s="280"/>
      <c r="MW167" s="280"/>
      <c r="MX167" s="280"/>
      <c r="MY167" s="281"/>
      <c r="OA167" s="747"/>
      <c r="OB167" s="217"/>
      <c r="OC167" s="218"/>
      <c r="OD167" s="218"/>
      <c r="OE167" s="218"/>
      <c r="OF167" s="218"/>
      <c r="OG167" s="218"/>
      <c r="OH167" s="218"/>
      <c r="OI167" s="218"/>
      <c r="OJ167" s="218"/>
      <c r="OK167" s="219"/>
      <c r="OL167" s="271"/>
      <c r="OM167" s="272"/>
      <c r="ON167" s="272"/>
      <c r="OO167" s="272"/>
      <c r="OP167" s="272"/>
      <c r="OQ167" s="272"/>
      <c r="OR167" s="273"/>
      <c r="OS167" s="273"/>
      <c r="OT167" s="273"/>
      <c r="OU167" s="273"/>
      <c r="OV167" s="273"/>
      <c r="OW167" s="273"/>
      <c r="OX167" s="273"/>
      <c r="OY167" s="273"/>
      <c r="OZ167" s="273"/>
      <c r="PA167" s="273"/>
      <c r="PB167" s="273"/>
      <c r="PC167" s="274"/>
      <c r="PD167" s="274"/>
      <c r="PE167" s="274"/>
      <c r="PF167" s="274"/>
      <c r="PG167" s="275"/>
      <c r="PH167" s="276"/>
      <c r="PI167" s="277"/>
      <c r="PJ167" s="277"/>
      <c r="PK167" s="277"/>
      <c r="PL167" s="277"/>
      <c r="PM167" s="277"/>
      <c r="PN167" s="277"/>
      <c r="PO167" s="277"/>
      <c r="PP167" s="277"/>
      <c r="PQ167" s="277"/>
      <c r="PR167" s="277"/>
      <c r="PS167" s="277"/>
      <c r="PT167" s="277"/>
      <c r="PU167" s="277"/>
      <c r="PV167" s="278"/>
      <c r="PW167" s="279"/>
      <c r="PX167" s="280"/>
      <c r="PY167" s="280"/>
      <c r="PZ167" s="280"/>
      <c r="QA167" s="280"/>
      <c r="QB167" s="280"/>
      <c r="QC167" s="281"/>
      <c r="QD167" s="279"/>
      <c r="QE167" s="280"/>
      <c r="QF167" s="280"/>
      <c r="QG167" s="280"/>
      <c r="QH167" s="280"/>
      <c r="QI167" s="280"/>
      <c r="QJ167" s="281"/>
      <c r="QK167" s="279"/>
      <c r="QL167" s="280"/>
      <c r="QM167" s="280"/>
      <c r="QN167" s="280"/>
      <c r="QO167" s="280"/>
      <c r="QP167" s="280"/>
      <c r="QQ167" s="281"/>
      <c r="QR167" s="256"/>
      <c r="QS167" s="257"/>
      <c r="QT167" s="257"/>
      <c r="QU167" s="257"/>
      <c r="QV167" s="257"/>
      <c r="QW167" s="257"/>
      <c r="QX167" s="258"/>
      <c r="QY167" s="279"/>
      <c r="QZ167" s="280"/>
      <c r="RA167" s="280"/>
      <c r="RB167" s="280"/>
      <c r="RC167" s="280"/>
      <c r="RD167" s="280"/>
      <c r="RE167" s="281"/>
      <c r="SG167" s="747"/>
    </row>
    <row r="168" spans="2:501" ht="6.6" customHeight="1" x14ac:dyDescent="0.15">
      <c r="B168" s="1090" t="s">
        <v>94</v>
      </c>
      <c r="C168" s="1091"/>
      <c r="D168" s="1092"/>
      <c r="E168" s="299" t="s">
        <v>44</v>
      </c>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300"/>
      <c r="AE168" s="300"/>
      <c r="AF168" s="301"/>
      <c r="AG168" s="1111"/>
      <c r="AH168" s="1061"/>
      <c r="AI168" s="1061"/>
      <c r="AJ168" s="1061"/>
      <c r="AK168" s="1061"/>
      <c r="AL168" s="1061"/>
      <c r="AM168" s="1061"/>
      <c r="AN168" s="1061"/>
      <c r="AO168" s="1061"/>
      <c r="AP168" s="1061"/>
      <c r="AQ168" s="1061"/>
      <c r="AR168" s="1061"/>
      <c r="AS168" s="1061"/>
      <c r="AT168" s="1061"/>
      <c r="AU168" s="1061"/>
      <c r="AV168" s="1061"/>
      <c r="AW168" s="1061"/>
      <c r="AX168" s="382" t="s">
        <v>9275</v>
      </c>
      <c r="AY168" s="382"/>
      <c r="AZ168" s="382"/>
      <c r="BA168" s="382"/>
      <c r="BB168" s="383"/>
      <c r="BC168" s="284" t="s">
        <v>0</v>
      </c>
      <c r="BD168" s="285"/>
      <c r="BE168" s="285"/>
      <c r="BF168" s="285"/>
      <c r="BG168" s="285"/>
      <c r="BH168" s="285"/>
      <c r="BI168" s="285"/>
      <c r="BJ168" s="285"/>
      <c r="BK168" s="285"/>
      <c r="BL168" s="285"/>
      <c r="BM168" s="285"/>
      <c r="BN168" s="285"/>
      <c r="BO168" s="285"/>
      <c r="BP168" s="285"/>
      <c r="BQ168" s="285"/>
      <c r="BR168" s="285"/>
      <c r="BS168" s="285"/>
      <c r="BT168" s="285"/>
      <c r="BU168" s="285"/>
      <c r="BV168" s="285"/>
      <c r="BW168" s="285"/>
      <c r="BX168" s="1108"/>
      <c r="BY168" s="284" t="s">
        <v>0</v>
      </c>
      <c r="BZ168" s="285"/>
      <c r="CA168" s="285"/>
      <c r="CB168" s="285"/>
      <c r="CC168" s="285"/>
      <c r="CD168" s="285"/>
      <c r="CE168" s="285"/>
      <c r="CF168" s="285"/>
      <c r="CG168" s="285"/>
      <c r="CH168" s="285"/>
      <c r="CI168" s="285"/>
      <c r="CJ168" s="285"/>
      <c r="CK168" s="285"/>
      <c r="CL168" s="285"/>
      <c r="CM168" s="285"/>
      <c r="CN168" s="285"/>
      <c r="CO168" s="285"/>
      <c r="CP168" s="285"/>
      <c r="CQ168" s="285"/>
      <c r="CR168" s="285"/>
      <c r="CS168" s="285"/>
      <c r="CT168" s="1108"/>
      <c r="CU168" s="220" t="s">
        <v>37</v>
      </c>
      <c r="CV168" s="221"/>
      <c r="CW168" s="221"/>
      <c r="CX168" s="221"/>
      <c r="CY168" s="221"/>
      <c r="CZ168" s="221"/>
      <c r="DA168" s="224"/>
      <c r="DB168" s="224"/>
      <c r="DC168" s="224"/>
      <c r="DD168" s="224"/>
      <c r="DE168" s="224"/>
      <c r="DF168" s="224"/>
      <c r="DG168" s="224"/>
      <c r="DH168" s="224"/>
      <c r="DI168" s="224"/>
      <c r="DJ168" s="224"/>
      <c r="DK168" s="224"/>
      <c r="DL168" s="226" t="s">
        <v>9310</v>
      </c>
      <c r="DM168" s="226"/>
      <c r="DN168" s="226"/>
      <c r="DO168" s="226"/>
      <c r="DP168" s="227"/>
      <c r="DQ168" s="230"/>
      <c r="DR168" s="231"/>
      <c r="DS168" s="231"/>
      <c r="DT168" s="231"/>
      <c r="DU168" s="231"/>
      <c r="DV168" s="231"/>
      <c r="DW168" s="231"/>
      <c r="DX168" s="231"/>
      <c r="DY168" s="231"/>
      <c r="DZ168" s="231"/>
      <c r="EA168" s="231"/>
      <c r="EB168" s="231"/>
      <c r="EC168" s="231"/>
      <c r="ED168" s="231"/>
      <c r="EE168" s="232"/>
      <c r="EF168" s="247"/>
      <c r="EG168" s="248"/>
      <c r="EH168" s="248"/>
      <c r="EI168" s="248"/>
      <c r="EJ168" s="248"/>
      <c r="EK168" s="248"/>
      <c r="EL168" s="249"/>
      <c r="EM168" s="247"/>
      <c r="EN168" s="282"/>
      <c r="EO168" s="282"/>
      <c r="EP168" s="282"/>
      <c r="EQ168" s="282"/>
      <c r="ER168" s="282"/>
      <c r="ES168" s="283"/>
      <c r="ET168" s="247"/>
      <c r="EU168" s="282"/>
      <c r="EV168" s="282"/>
      <c r="EW168" s="282"/>
      <c r="EX168" s="282"/>
      <c r="EY168" s="282"/>
      <c r="EZ168" s="283"/>
      <c r="FA168" s="247"/>
      <c r="FB168" s="248"/>
      <c r="FC168" s="248"/>
      <c r="FD168" s="248"/>
      <c r="FE168" s="248"/>
      <c r="FF168" s="248"/>
      <c r="FG168" s="249"/>
      <c r="FH168" s="247"/>
      <c r="FI168" s="248"/>
      <c r="FJ168" s="248"/>
      <c r="FK168" s="248"/>
      <c r="FL168" s="248"/>
      <c r="FM168" s="248"/>
      <c r="FN168" s="249"/>
      <c r="FO168" s="747"/>
      <c r="FP168" s="211" t="s">
        <v>9319</v>
      </c>
      <c r="FQ168" s="212"/>
      <c r="FR168" s="212"/>
      <c r="FS168" s="212"/>
      <c r="FT168" s="212"/>
      <c r="FU168" s="212"/>
      <c r="FV168" s="212"/>
      <c r="FW168" s="212"/>
      <c r="FX168" s="212"/>
      <c r="FY168" s="213"/>
      <c r="FZ168" s="220" t="s">
        <v>79</v>
      </c>
      <c r="GA168" s="221"/>
      <c r="GB168" s="221"/>
      <c r="GC168" s="221"/>
      <c r="GD168" s="221"/>
      <c r="GE168" s="221"/>
      <c r="GF168" s="224"/>
      <c r="GG168" s="224"/>
      <c r="GH168" s="224"/>
      <c r="GI168" s="224"/>
      <c r="GJ168" s="224"/>
      <c r="GK168" s="224"/>
      <c r="GL168" s="224"/>
      <c r="GM168" s="224"/>
      <c r="GN168" s="224"/>
      <c r="GO168" s="224"/>
      <c r="GP168" s="224"/>
      <c r="GQ168" s="226" t="s">
        <v>9310</v>
      </c>
      <c r="GR168" s="226"/>
      <c r="GS168" s="226"/>
      <c r="GT168" s="226"/>
      <c r="GU168" s="227"/>
      <c r="GV168" s="230"/>
      <c r="GW168" s="231"/>
      <c r="GX168" s="231"/>
      <c r="GY168" s="231"/>
      <c r="GZ168" s="231"/>
      <c r="HA168" s="231"/>
      <c r="HB168" s="231"/>
      <c r="HC168" s="231"/>
      <c r="HD168" s="231"/>
      <c r="HE168" s="231"/>
      <c r="HF168" s="231"/>
      <c r="HG168" s="231"/>
      <c r="HH168" s="231"/>
      <c r="HI168" s="231"/>
      <c r="HJ168" s="232"/>
      <c r="HK168" s="247"/>
      <c r="HL168" s="248"/>
      <c r="HM168" s="248"/>
      <c r="HN168" s="248"/>
      <c r="HO168" s="248"/>
      <c r="HP168" s="248"/>
      <c r="HQ168" s="249"/>
      <c r="HR168" s="247"/>
      <c r="HS168" s="282"/>
      <c r="HT168" s="282"/>
      <c r="HU168" s="282"/>
      <c r="HV168" s="282"/>
      <c r="HW168" s="282"/>
      <c r="HX168" s="283"/>
      <c r="HY168" s="247"/>
      <c r="HZ168" s="282"/>
      <c r="IA168" s="282"/>
      <c r="IB168" s="282"/>
      <c r="IC168" s="282"/>
      <c r="ID168" s="282"/>
      <c r="IE168" s="283"/>
      <c r="IF168" s="247"/>
      <c r="IG168" s="248"/>
      <c r="IH168" s="248"/>
      <c r="II168" s="248"/>
      <c r="IJ168" s="248"/>
      <c r="IK168" s="248"/>
      <c r="IL168" s="249"/>
      <c r="IM168" s="247"/>
      <c r="IN168" s="248"/>
      <c r="IO168" s="248"/>
      <c r="IP168" s="248"/>
      <c r="IQ168" s="248"/>
      <c r="IR168" s="248"/>
      <c r="IS168" s="249"/>
      <c r="JU168" s="747"/>
      <c r="JV168" s="211" t="s">
        <v>9319</v>
      </c>
      <c r="JW168" s="212"/>
      <c r="JX168" s="212"/>
      <c r="JY168" s="212"/>
      <c r="JZ168" s="212"/>
      <c r="KA168" s="212"/>
      <c r="KB168" s="212"/>
      <c r="KC168" s="212"/>
      <c r="KD168" s="212"/>
      <c r="KE168" s="213"/>
      <c r="KF168" s="220" t="s">
        <v>126</v>
      </c>
      <c r="KG168" s="221"/>
      <c r="KH168" s="221"/>
      <c r="KI168" s="221"/>
      <c r="KJ168" s="221"/>
      <c r="KK168" s="221"/>
      <c r="KL168" s="224"/>
      <c r="KM168" s="224"/>
      <c r="KN168" s="224"/>
      <c r="KO168" s="224"/>
      <c r="KP168" s="224"/>
      <c r="KQ168" s="224"/>
      <c r="KR168" s="224"/>
      <c r="KS168" s="224"/>
      <c r="KT168" s="224"/>
      <c r="KU168" s="224"/>
      <c r="KV168" s="224"/>
      <c r="KW168" s="226" t="s">
        <v>9310</v>
      </c>
      <c r="KX168" s="226"/>
      <c r="KY168" s="226"/>
      <c r="KZ168" s="226"/>
      <c r="LA168" s="227"/>
      <c r="LB168" s="230"/>
      <c r="LC168" s="231"/>
      <c r="LD168" s="231"/>
      <c r="LE168" s="231"/>
      <c r="LF168" s="231"/>
      <c r="LG168" s="231"/>
      <c r="LH168" s="231"/>
      <c r="LI168" s="231"/>
      <c r="LJ168" s="231"/>
      <c r="LK168" s="231"/>
      <c r="LL168" s="231"/>
      <c r="LM168" s="231"/>
      <c r="LN168" s="231"/>
      <c r="LO168" s="231"/>
      <c r="LP168" s="232"/>
      <c r="LQ168" s="247"/>
      <c r="LR168" s="248"/>
      <c r="LS168" s="248"/>
      <c r="LT168" s="248"/>
      <c r="LU168" s="248"/>
      <c r="LV168" s="248"/>
      <c r="LW168" s="249"/>
      <c r="LX168" s="247"/>
      <c r="LY168" s="282"/>
      <c r="LZ168" s="282"/>
      <c r="MA168" s="282"/>
      <c r="MB168" s="282"/>
      <c r="MC168" s="282"/>
      <c r="MD168" s="283"/>
      <c r="ME168" s="247"/>
      <c r="MF168" s="282"/>
      <c r="MG168" s="282"/>
      <c r="MH168" s="282"/>
      <c r="MI168" s="282"/>
      <c r="MJ168" s="282"/>
      <c r="MK168" s="283"/>
      <c r="ML168" s="247"/>
      <c r="MM168" s="248"/>
      <c r="MN168" s="248"/>
      <c r="MO168" s="248"/>
      <c r="MP168" s="248"/>
      <c r="MQ168" s="248"/>
      <c r="MR168" s="249"/>
      <c r="MS168" s="247"/>
      <c r="MT168" s="248"/>
      <c r="MU168" s="248"/>
      <c r="MV168" s="248"/>
      <c r="MW168" s="248"/>
      <c r="MX168" s="248"/>
      <c r="MY168" s="249"/>
      <c r="OA168" s="747"/>
      <c r="OB168" s="211" t="s">
        <v>9319</v>
      </c>
      <c r="OC168" s="212"/>
      <c r="OD168" s="212"/>
      <c r="OE168" s="212"/>
      <c r="OF168" s="212"/>
      <c r="OG168" s="212"/>
      <c r="OH168" s="212"/>
      <c r="OI168" s="212"/>
      <c r="OJ168" s="212"/>
      <c r="OK168" s="213"/>
      <c r="OL168" s="220" t="s">
        <v>131</v>
      </c>
      <c r="OM168" s="221"/>
      <c r="ON168" s="221"/>
      <c r="OO168" s="221"/>
      <c r="OP168" s="221"/>
      <c r="OQ168" s="221"/>
      <c r="OR168" s="224"/>
      <c r="OS168" s="224"/>
      <c r="OT168" s="224"/>
      <c r="OU168" s="224"/>
      <c r="OV168" s="224"/>
      <c r="OW168" s="224"/>
      <c r="OX168" s="224"/>
      <c r="OY168" s="224"/>
      <c r="OZ168" s="224"/>
      <c r="PA168" s="224"/>
      <c r="PB168" s="224"/>
      <c r="PC168" s="226" t="s">
        <v>9310</v>
      </c>
      <c r="PD168" s="226"/>
      <c r="PE168" s="226"/>
      <c r="PF168" s="226"/>
      <c r="PG168" s="227"/>
      <c r="PH168" s="230"/>
      <c r="PI168" s="231"/>
      <c r="PJ168" s="231"/>
      <c r="PK168" s="231"/>
      <c r="PL168" s="231"/>
      <c r="PM168" s="231"/>
      <c r="PN168" s="231"/>
      <c r="PO168" s="231"/>
      <c r="PP168" s="231"/>
      <c r="PQ168" s="231"/>
      <c r="PR168" s="231"/>
      <c r="PS168" s="231"/>
      <c r="PT168" s="231"/>
      <c r="PU168" s="231"/>
      <c r="PV168" s="232"/>
      <c r="PW168" s="247"/>
      <c r="PX168" s="248"/>
      <c r="PY168" s="248"/>
      <c r="PZ168" s="248"/>
      <c r="QA168" s="248"/>
      <c r="QB168" s="248"/>
      <c r="QC168" s="249"/>
      <c r="QD168" s="247"/>
      <c r="QE168" s="282"/>
      <c r="QF168" s="282"/>
      <c r="QG168" s="282"/>
      <c r="QH168" s="282"/>
      <c r="QI168" s="282"/>
      <c r="QJ168" s="283"/>
      <c r="QK168" s="247"/>
      <c r="QL168" s="282"/>
      <c r="QM168" s="282"/>
      <c r="QN168" s="282"/>
      <c r="QO168" s="282"/>
      <c r="QP168" s="282"/>
      <c r="QQ168" s="283"/>
      <c r="QR168" s="247"/>
      <c r="QS168" s="248"/>
      <c r="QT168" s="248"/>
      <c r="QU168" s="248"/>
      <c r="QV168" s="248"/>
      <c r="QW168" s="248"/>
      <c r="QX168" s="249"/>
      <c r="QY168" s="247"/>
      <c r="QZ168" s="248"/>
      <c r="RA168" s="248"/>
      <c r="RB168" s="248"/>
      <c r="RC168" s="248"/>
      <c r="RD168" s="248"/>
      <c r="RE168" s="249"/>
      <c r="SG168" s="747"/>
    </row>
    <row r="169" spans="2:501" ht="6.6" customHeight="1" x14ac:dyDescent="0.15">
      <c r="B169" s="1093"/>
      <c r="C169" s="1094"/>
      <c r="D169" s="1095"/>
      <c r="E169" s="302"/>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303"/>
      <c r="AE169" s="303"/>
      <c r="AF169" s="304"/>
      <c r="AG169" s="1111"/>
      <c r="AH169" s="1061"/>
      <c r="AI169" s="1061"/>
      <c r="AJ169" s="1061"/>
      <c r="AK169" s="1061"/>
      <c r="AL169" s="1061"/>
      <c r="AM169" s="1061"/>
      <c r="AN169" s="1061"/>
      <c r="AO169" s="1061"/>
      <c r="AP169" s="1061"/>
      <c r="AQ169" s="1061"/>
      <c r="AR169" s="1061"/>
      <c r="AS169" s="1061"/>
      <c r="AT169" s="1061"/>
      <c r="AU169" s="1061"/>
      <c r="AV169" s="1061"/>
      <c r="AW169" s="1061"/>
      <c r="AX169" s="384"/>
      <c r="AY169" s="384"/>
      <c r="AZ169" s="384"/>
      <c r="BA169" s="384"/>
      <c r="BB169" s="385"/>
      <c r="BC169" s="286"/>
      <c r="BD169" s="287"/>
      <c r="BE169" s="287"/>
      <c r="BF169" s="287"/>
      <c r="BG169" s="287"/>
      <c r="BH169" s="287"/>
      <c r="BI169" s="287"/>
      <c r="BJ169" s="287"/>
      <c r="BK169" s="287"/>
      <c r="BL169" s="287"/>
      <c r="BM169" s="287"/>
      <c r="BN169" s="287"/>
      <c r="BO169" s="287"/>
      <c r="BP169" s="287"/>
      <c r="BQ169" s="287"/>
      <c r="BR169" s="287"/>
      <c r="BS169" s="287"/>
      <c r="BT169" s="287"/>
      <c r="BU169" s="287"/>
      <c r="BV169" s="287"/>
      <c r="BW169" s="287"/>
      <c r="BX169" s="1109"/>
      <c r="BY169" s="286"/>
      <c r="BZ169" s="287"/>
      <c r="CA169" s="287"/>
      <c r="CB169" s="287"/>
      <c r="CC169" s="287"/>
      <c r="CD169" s="287"/>
      <c r="CE169" s="287"/>
      <c r="CF169" s="287"/>
      <c r="CG169" s="287"/>
      <c r="CH169" s="287"/>
      <c r="CI169" s="287"/>
      <c r="CJ169" s="287"/>
      <c r="CK169" s="287"/>
      <c r="CL169" s="287"/>
      <c r="CM169" s="287"/>
      <c r="CN169" s="287"/>
      <c r="CO169" s="287"/>
      <c r="CP169" s="287"/>
      <c r="CQ169" s="287"/>
      <c r="CR169" s="287"/>
      <c r="CS169" s="287"/>
      <c r="CT169" s="1109"/>
      <c r="CU169" s="222"/>
      <c r="CV169" s="223"/>
      <c r="CW169" s="223"/>
      <c r="CX169" s="223"/>
      <c r="CY169" s="223"/>
      <c r="CZ169" s="223"/>
      <c r="DA169" s="225"/>
      <c r="DB169" s="225"/>
      <c r="DC169" s="225"/>
      <c r="DD169" s="225"/>
      <c r="DE169" s="225"/>
      <c r="DF169" s="225"/>
      <c r="DG169" s="225"/>
      <c r="DH169" s="225"/>
      <c r="DI169" s="225"/>
      <c r="DJ169" s="225"/>
      <c r="DK169" s="225"/>
      <c r="DL169" s="228"/>
      <c r="DM169" s="228"/>
      <c r="DN169" s="228"/>
      <c r="DO169" s="228"/>
      <c r="DP169" s="229"/>
      <c r="DQ169" s="233"/>
      <c r="DR169" s="234"/>
      <c r="DS169" s="234"/>
      <c r="DT169" s="234"/>
      <c r="DU169" s="234"/>
      <c r="DV169" s="234"/>
      <c r="DW169" s="234"/>
      <c r="DX169" s="234"/>
      <c r="DY169" s="234"/>
      <c r="DZ169" s="234"/>
      <c r="EA169" s="234"/>
      <c r="EB169" s="234"/>
      <c r="EC169" s="234"/>
      <c r="ED169" s="234"/>
      <c r="EE169" s="235"/>
      <c r="EF169" s="250"/>
      <c r="EG169" s="251"/>
      <c r="EH169" s="251"/>
      <c r="EI169" s="251"/>
      <c r="EJ169" s="251"/>
      <c r="EK169" s="251"/>
      <c r="EL169" s="252"/>
      <c r="EM169" s="250"/>
      <c r="EN169" s="254"/>
      <c r="EO169" s="254"/>
      <c r="EP169" s="254"/>
      <c r="EQ169" s="254"/>
      <c r="ER169" s="254"/>
      <c r="ES169" s="255"/>
      <c r="ET169" s="250"/>
      <c r="EU169" s="254"/>
      <c r="EV169" s="254"/>
      <c r="EW169" s="254"/>
      <c r="EX169" s="254"/>
      <c r="EY169" s="254"/>
      <c r="EZ169" s="255"/>
      <c r="FA169" s="250"/>
      <c r="FB169" s="251"/>
      <c r="FC169" s="251"/>
      <c r="FD169" s="251"/>
      <c r="FE169" s="251"/>
      <c r="FF169" s="251"/>
      <c r="FG169" s="252"/>
      <c r="FH169" s="250"/>
      <c r="FI169" s="251"/>
      <c r="FJ169" s="251"/>
      <c r="FK169" s="251"/>
      <c r="FL169" s="251"/>
      <c r="FM169" s="251"/>
      <c r="FN169" s="252"/>
      <c r="FO169" s="747"/>
      <c r="FP169" s="214"/>
      <c r="FQ169" s="215"/>
      <c r="FR169" s="215"/>
      <c r="FS169" s="215"/>
      <c r="FT169" s="215"/>
      <c r="FU169" s="215"/>
      <c r="FV169" s="215"/>
      <c r="FW169" s="215"/>
      <c r="FX169" s="215"/>
      <c r="FY169" s="216"/>
      <c r="FZ169" s="222"/>
      <c r="GA169" s="223"/>
      <c r="GB169" s="223"/>
      <c r="GC169" s="223"/>
      <c r="GD169" s="223"/>
      <c r="GE169" s="223"/>
      <c r="GF169" s="225"/>
      <c r="GG169" s="225"/>
      <c r="GH169" s="225"/>
      <c r="GI169" s="225"/>
      <c r="GJ169" s="225"/>
      <c r="GK169" s="225"/>
      <c r="GL169" s="225"/>
      <c r="GM169" s="225"/>
      <c r="GN169" s="225"/>
      <c r="GO169" s="225"/>
      <c r="GP169" s="225"/>
      <c r="GQ169" s="228"/>
      <c r="GR169" s="228"/>
      <c r="GS169" s="228"/>
      <c r="GT169" s="228"/>
      <c r="GU169" s="229"/>
      <c r="GV169" s="233"/>
      <c r="GW169" s="234"/>
      <c r="GX169" s="234"/>
      <c r="GY169" s="234"/>
      <c r="GZ169" s="234"/>
      <c r="HA169" s="234"/>
      <c r="HB169" s="234"/>
      <c r="HC169" s="234"/>
      <c r="HD169" s="234"/>
      <c r="HE169" s="234"/>
      <c r="HF169" s="234"/>
      <c r="HG169" s="234"/>
      <c r="HH169" s="234"/>
      <c r="HI169" s="234"/>
      <c r="HJ169" s="235"/>
      <c r="HK169" s="250"/>
      <c r="HL169" s="251"/>
      <c r="HM169" s="251"/>
      <c r="HN169" s="251"/>
      <c r="HO169" s="251"/>
      <c r="HP169" s="251"/>
      <c r="HQ169" s="252"/>
      <c r="HR169" s="250"/>
      <c r="HS169" s="254"/>
      <c r="HT169" s="254"/>
      <c r="HU169" s="254"/>
      <c r="HV169" s="254"/>
      <c r="HW169" s="254"/>
      <c r="HX169" s="255"/>
      <c r="HY169" s="250"/>
      <c r="HZ169" s="254"/>
      <c r="IA169" s="254"/>
      <c r="IB169" s="254"/>
      <c r="IC169" s="254"/>
      <c r="ID169" s="254"/>
      <c r="IE169" s="255"/>
      <c r="IF169" s="250"/>
      <c r="IG169" s="251"/>
      <c r="IH169" s="251"/>
      <c r="II169" s="251"/>
      <c r="IJ169" s="251"/>
      <c r="IK169" s="251"/>
      <c r="IL169" s="252"/>
      <c r="IM169" s="250"/>
      <c r="IN169" s="251"/>
      <c r="IO169" s="251"/>
      <c r="IP169" s="251"/>
      <c r="IQ169" s="251"/>
      <c r="IR169" s="251"/>
      <c r="IS169" s="252"/>
      <c r="JU169" s="747"/>
      <c r="JV169" s="214"/>
      <c r="JW169" s="215"/>
      <c r="JX169" s="215"/>
      <c r="JY169" s="215"/>
      <c r="JZ169" s="215"/>
      <c r="KA169" s="215"/>
      <c r="KB169" s="215"/>
      <c r="KC169" s="215"/>
      <c r="KD169" s="215"/>
      <c r="KE169" s="216"/>
      <c r="KF169" s="222"/>
      <c r="KG169" s="223"/>
      <c r="KH169" s="223"/>
      <c r="KI169" s="223"/>
      <c r="KJ169" s="223"/>
      <c r="KK169" s="223"/>
      <c r="KL169" s="225"/>
      <c r="KM169" s="225"/>
      <c r="KN169" s="225"/>
      <c r="KO169" s="225"/>
      <c r="KP169" s="225"/>
      <c r="KQ169" s="225"/>
      <c r="KR169" s="225"/>
      <c r="KS169" s="225"/>
      <c r="KT169" s="225"/>
      <c r="KU169" s="225"/>
      <c r="KV169" s="225"/>
      <c r="KW169" s="228"/>
      <c r="KX169" s="228"/>
      <c r="KY169" s="228"/>
      <c r="KZ169" s="228"/>
      <c r="LA169" s="229"/>
      <c r="LB169" s="233"/>
      <c r="LC169" s="234"/>
      <c r="LD169" s="234"/>
      <c r="LE169" s="234"/>
      <c r="LF169" s="234"/>
      <c r="LG169" s="234"/>
      <c r="LH169" s="234"/>
      <c r="LI169" s="234"/>
      <c r="LJ169" s="234"/>
      <c r="LK169" s="234"/>
      <c r="LL169" s="234"/>
      <c r="LM169" s="234"/>
      <c r="LN169" s="234"/>
      <c r="LO169" s="234"/>
      <c r="LP169" s="235"/>
      <c r="LQ169" s="250"/>
      <c r="LR169" s="251"/>
      <c r="LS169" s="251"/>
      <c r="LT169" s="251"/>
      <c r="LU169" s="251"/>
      <c r="LV169" s="251"/>
      <c r="LW169" s="252"/>
      <c r="LX169" s="250"/>
      <c r="LY169" s="254"/>
      <c r="LZ169" s="254"/>
      <c r="MA169" s="254"/>
      <c r="MB169" s="254"/>
      <c r="MC169" s="254"/>
      <c r="MD169" s="255"/>
      <c r="ME169" s="250"/>
      <c r="MF169" s="254"/>
      <c r="MG169" s="254"/>
      <c r="MH169" s="254"/>
      <c r="MI169" s="254"/>
      <c r="MJ169" s="254"/>
      <c r="MK169" s="255"/>
      <c r="ML169" s="250"/>
      <c r="MM169" s="251"/>
      <c r="MN169" s="251"/>
      <c r="MO169" s="251"/>
      <c r="MP169" s="251"/>
      <c r="MQ169" s="251"/>
      <c r="MR169" s="252"/>
      <c r="MS169" s="250"/>
      <c r="MT169" s="251"/>
      <c r="MU169" s="251"/>
      <c r="MV169" s="251"/>
      <c r="MW169" s="251"/>
      <c r="MX169" s="251"/>
      <c r="MY169" s="252"/>
      <c r="OA169" s="747"/>
      <c r="OB169" s="214"/>
      <c r="OC169" s="215"/>
      <c r="OD169" s="215"/>
      <c r="OE169" s="215"/>
      <c r="OF169" s="215"/>
      <c r="OG169" s="215"/>
      <c r="OH169" s="215"/>
      <c r="OI169" s="215"/>
      <c r="OJ169" s="215"/>
      <c r="OK169" s="216"/>
      <c r="OL169" s="222"/>
      <c r="OM169" s="223"/>
      <c r="ON169" s="223"/>
      <c r="OO169" s="223"/>
      <c r="OP169" s="223"/>
      <c r="OQ169" s="223"/>
      <c r="OR169" s="225"/>
      <c r="OS169" s="225"/>
      <c r="OT169" s="225"/>
      <c r="OU169" s="225"/>
      <c r="OV169" s="225"/>
      <c r="OW169" s="225"/>
      <c r="OX169" s="225"/>
      <c r="OY169" s="225"/>
      <c r="OZ169" s="225"/>
      <c r="PA169" s="225"/>
      <c r="PB169" s="225"/>
      <c r="PC169" s="228"/>
      <c r="PD169" s="228"/>
      <c r="PE169" s="228"/>
      <c r="PF169" s="228"/>
      <c r="PG169" s="229"/>
      <c r="PH169" s="233"/>
      <c r="PI169" s="234"/>
      <c r="PJ169" s="234"/>
      <c r="PK169" s="234"/>
      <c r="PL169" s="234"/>
      <c r="PM169" s="234"/>
      <c r="PN169" s="234"/>
      <c r="PO169" s="234"/>
      <c r="PP169" s="234"/>
      <c r="PQ169" s="234"/>
      <c r="PR169" s="234"/>
      <c r="PS169" s="234"/>
      <c r="PT169" s="234"/>
      <c r="PU169" s="234"/>
      <c r="PV169" s="235"/>
      <c r="PW169" s="250"/>
      <c r="PX169" s="251"/>
      <c r="PY169" s="251"/>
      <c r="PZ169" s="251"/>
      <c r="QA169" s="251"/>
      <c r="QB169" s="251"/>
      <c r="QC169" s="252"/>
      <c r="QD169" s="250"/>
      <c r="QE169" s="254"/>
      <c r="QF169" s="254"/>
      <c r="QG169" s="254"/>
      <c r="QH169" s="254"/>
      <c r="QI169" s="254"/>
      <c r="QJ169" s="255"/>
      <c r="QK169" s="250"/>
      <c r="QL169" s="254"/>
      <c r="QM169" s="254"/>
      <c r="QN169" s="254"/>
      <c r="QO169" s="254"/>
      <c r="QP169" s="254"/>
      <c r="QQ169" s="255"/>
      <c r="QR169" s="250"/>
      <c r="QS169" s="251"/>
      <c r="QT169" s="251"/>
      <c r="QU169" s="251"/>
      <c r="QV169" s="251"/>
      <c r="QW169" s="251"/>
      <c r="QX169" s="252"/>
      <c r="QY169" s="250"/>
      <c r="QZ169" s="251"/>
      <c r="RA169" s="251"/>
      <c r="RB169" s="251"/>
      <c r="RC169" s="251"/>
      <c r="RD169" s="251"/>
      <c r="RE169" s="252"/>
      <c r="SG169" s="747"/>
    </row>
    <row r="170" spans="2:501" ht="6.6" customHeight="1" x14ac:dyDescent="0.15">
      <c r="B170" s="1093"/>
      <c r="C170" s="1094"/>
      <c r="D170" s="1095"/>
      <c r="E170" s="302"/>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303"/>
      <c r="AE170" s="303"/>
      <c r="AF170" s="304"/>
      <c r="AG170" s="1111"/>
      <c r="AH170" s="1061"/>
      <c r="AI170" s="1061"/>
      <c r="AJ170" s="1061"/>
      <c r="AK170" s="1061"/>
      <c r="AL170" s="1061"/>
      <c r="AM170" s="1061"/>
      <c r="AN170" s="1061"/>
      <c r="AO170" s="1061"/>
      <c r="AP170" s="1061"/>
      <c r="AQ170" s="1061"/>
      <c r="AR170" s="1061"/>
      <c r="AS170" s="1061"/>
      <c r="AT170" s="1061"/>
      <c r="AU170" s="1061"/>
      <c r="AV170" s="1061"/>
      <c r="AW170" s="1061"/>
      <c r="AX170" s="384"/>
      <c r="AY170" s="384"/>
      <c r="AZ170" s="384"/>
      <c r="BA170" s="384"/>
      <c r="BB170" s="385"/>
      <c r="BC170" s="286"/>
      <c r="BD170" s="287"/>
      <c r="BE170" s="287"/>
      <c r="BF170" s="287"/>
      <c r="BG170" s="287"/>
      <c r="BH170" s="287"/>
      <c r="BI170" s="287"/>
      <c r="BJ170" s="287"/>
      <c r="BK170" s="287"/>
      <c r="BL170" s="287"/>
      <c r="BM170" s="287"/>
      <c r="BN170" s="287"/>
      <c r="BO170" s="287"/>
      <c r="BP170" s="287"/>
      <c r="BQ170" s="287"/>
      <c r="BR170" s="287"/>
      <c r="BS170" s="287"/>
      <c r="BT170" s="287"/>
      <c r="BU170" s="287"/>
      <c r="BV170" s="287"/>
      <c r="BW170" s="287"/>
      <c r="BX170" s="1109"/>
      <c r="BY170" s="286"/>
      <c r="BZ170" s="287"/>
      <c r="CA170" s="287"/>
      <c r="CB170" s="287"/>
      <c r="CC170" s="287"/>
      <c r="CD170" s="287"/>
      <c r="CE170" s="287"/>
      <c r="CF170" s="287"/>
      <c r="CG170" s="287"/>
      <c r="CH170" s="287"/>
      <c r="CI170" s="287"/>
      <c r="CJ170" s="287"/>
      <c r="CK170" s="287"/>
      <c r="CL170" s="287"/>
      <c r="CM170" s="287"/>
      <c r="CN170" s="287"/>
      <c r="CO170" s="287"/>
      <c r="CP170" s="287"/>
      <c r="CQ170" s="287"/>
      <c r="CR170" s="287"/>
      <c r="CS170" s="287"/>
      <c r="CT170" s="1109"/>
      <c r="CU170" s="259" t="s">
        <v>38</v>
      </c>
      <c r="CV170" s="260"/>
      <c r="CW170" s="260"/>
      <c r="CX170" s="260"/>
      <c r="CY170" s="260"/>
      <c r="CZ170" s="260"/>
      <c r="DA170" s="261"/>
      <c r="DB170" s="261"/>
      <c r="DC170" s="261"/>
      <c r="DD170" s="261"/>
      <c r="DE170" s="261"/>
      <c r="DF170" s="261"/>
      <c r="DG170" s="261"/>
      <c r="DH170" s="261"/>
      <c r="DI170" s="261"/>
      <c r="DJ170" s="261"/>
      <c r="DK170" s="261"/>
      <c r="DL170" s="263" t="s">
        <v>9310</v>
      </c>
      <c r="DM170" s="263"/>
      <c r="DN170" s="263"/>
      <c r="DO170" s="263"/>
      <c r="DP170" s="264"/>
      <c r="DQ170" s="265"/>
      <c r="DR170" s="266"/>
      <c r="DS170" s="266"/>
      <c r="DT170" s="266"/>
      <c r="DU170" s="266"/>
      <c r="DV170" s="266"/>
      <c r="DW170" s="266"/>
      <c r="DX170" s="266"/>
      <c r="DY170" s="266"/>
      <c r="DZ170" s="266"/>
      <c r="EA170" s="266"/>
      <c r="EB170" s="266"/>
      <c r="EC170" s="266"/>
      <c r="ED170" s="266"/>
      <c r="EE170" s="267"/>
      <c r="EF170" s="250"/>
      <c r="EG170" s="251"/>
      <c r="EH170" s="251"/>
      <c r="EI170" s="251"/>
      <c r="EJ170" s="251"/>
      <c r="EK170" s="251"/>
      <c r="EL170" s="252"/>
      <c r="EM170" s="250"/>
      <c r="EN170" s="254"/>
      <c r="EO170" s="254"/>
      <c r="EP170" s="254"/>
      <c r="EQ170" s="254"/>
      <c r="ER170" s="254"/>
      <c r="ES170" s="255"/>
      <c r="ET170" s="250"/>
      <c r="EU170" s="254"/>
      <c r="EV170" s="254"/>
      <c r="EW170" s="254"/>
      <c r="EX170" s="254"/>
      <c r="EY170" s="254"/>
      <c r="EZ170" s="255"/>
      <c r="FA170" s="250"/>
      <c r="FB170" s="251"/>
      <c r="FC170" s="251"/>
      <c r="FD170" s="251"/>
      <c r="FE170" s="251"/>
      <c r="FF170" s="251"/>
      <c r="FG170" s="252"/>
      <c r="FH170" s="250"/>
      <c r="FI170" s="251"/>
      <c r="FJ170" s="251"/>
      <c r="FK170" s="251"/>
      <c r="FL170" s="251"/>
      <c r="FM170" s="251"/>
      <c r="FN170" s="252"/>
      <c r="FO170" s="747"/>
      <c r="FP170" s="214"/>
      <c r="FQ170" s="215"/>
      <c r="FR170" s="215"/>
      <c r="FS170" s="215"/>
      <c r="FT170" s="215"/>
      <c r="FU170" s="215"/>
      <c r="FV170" s="215"/>
      <c r="FW170" s="215"/>
      <c r="FX170" s="215"/>
      <c r="FY170" s="216"/>
      <c r="FZ170" s="259" t="s">
        <v>80</v>
      </c>
      <c r="GA170" s="260"/>
      <c r="GB170" s="260"/>
      <c r="GC170" s="260"/>
      <c r="GD170" s="260"/>
      <c r="GE170" s="260"/>
      <c r="GF170" s="261"/>
      <c r="GG170" s="261"/>
      <c r="GH170" s="261"/>
      <c r="GI170" s="261"/>
      <c r="GJ170" s="261"/>
      <c r="GK170" s="261"/>
      <c r="GL170" s="261"/>
      <c r="GM170" s="261"/>
      <c r="GN170" s="261"/>
      <c r="GO170" s="261"/>
      <c r="GP170" s="261"/>
      <c r="GQ170" s="263" t="s">
        <v>9310</v>
      </c>
      <c r="GR170" s="263"/>
      <c r="GS170" s="263"/>
      <c r="GT170" s="263"/>
      <c r="GU170" s="264"/>
      <c r="GV170" s="265"/>
      <c r="GW170" s="266"/>
      <c r="GX170" s="266"/>
      <c r="GY170" s="266"/>
      <c r="GZ170" s="266"/>
      <c r="HA170" s="266"/>
      <c r="HB170" s="266"/>
      <c r="HC170" s="266"/>
      <c r="HD170" s="266"/>
      <c r="HE170" s="266"/>
      <c r="HF170" s="266"/>
      <c r="HG170" s="266"/>
      <c r="HH170" s="266"/>
      <c r="HI170" s="266"/>
      <c r="HJ170" s="267"/>
      <c r="HK170" s="250"/>
      <c r="HL170" s="251"/>
      <c r="HM170" s="251"/>
      <c r="HN170" s="251"/>
      <c r="HO170" s="251"/>
      <c r="HP170" s="251"/>
      <c r="HQ170" s="252"/>
      <c r="HR170" s="250"/>
      <c r="HS170" s="254"/>
      <c r="HT170" s="254"/>
      <c r="HU170" s="254"/>
      <c r="HV170" s="254"/>
      <c r="HW170" s="254"/>
      <c r="HX170" s="255"/>
      <c r="HY170" s="250"/>
      <c r="HZ170" s="254"/>
      <c r="IA170" s="254"/>
      <c r="IB170" s="254"/>
      <c r="IC170" s="254"/>
      <c r="ID170" s="254"/>
      <c r="IE170" s="255"/>
      <c r="IF170" s="250"/>
      <c r="IG170" s="251"/>
      <c r="IH170" s="251"/>
      <c r="II170" s="251"/>
      <c r="IJ170" s="251"/>
      <c r="IK170" s="251"/>
      <c r="IL170" s="252"/>
      <c r="IM170" s="250"/>
      <c r="IN170" s="251"/>
      <c r="IO170" s="251"/>
      <c r="IP170" s="251"/>
      <c r="IQ170" s="251"/>
      <c r="IR170" s="251"/>
      <c r="IS170" s="252"/>
      <c r="JU170" s="747"/>
      <c r="JV170" s="214"/>
      <c r="JW170" s="215"/>
      <c r="JX170" s="215"/>
      <c r="JY170" s="215"/>
      <c r="JZ170" s="215"/>
      <c r="KA170" s="215"/>
      <c r="KB170" s="215"/>
      <c r="KC170" s="215"/>
      <c r="KD170" s="215"/>
      <c r="KE170" s="216"/>
      <c r="KF170" s="259" t="s">
        <v>127</v>
      </c>
      <c r="KG170" s="260"/>
      <c r="KH170" s="260"/>
      <c r="KI170" s="260"/>
      <c r="KJ170" s="260"/>
      <c r="KK170" s="260"/>
      <c r="KL170" s="261"/>
      <c r="KM170" s="261"/>
      <c r="KN170" s="261"/>
      <c r="KO170" s="261"/>
      <c r="KP170" s="261"/>
      <c r="KQ170" s="261"/>
      <c r="KR170" s="261"/>
      <c r="KS170" s="261"/>
      <c r="KT170" s="261"/>
      <c r="KU170" s="261"/>
      <c r="KV170" s="261"/>
      <c r="KW170" s="263" t="s">
        <v>9310</v>
      </c>
      <c r="KX170" s="263"/>
      <c r="KY170" s="263"/>
      <c r="KZ170" s="263"/>
      <c r="LA170" s="264"/>
      <c r="LB170" s="265"/>
      <c r="LC170" s="266"/>
      <c r="LD170" s="266"/>
      <c r="LE170" s="266"/>
      <c r="LF170" s="266"/>
      <c r="LG170" s="266"/>
      <c r="LH170" s="266"/>
      <c r="LI170" s="266"/>
      <c r="LJ170" s="266"/>
      <c r="LK170" s="266"/>
      <c r="LL170" s="266"/>
      <c r="LM170" s="266"/>
      <c r="LN170" s="266"/>
      <c r="LO170" s="266"/>
      <c r="LP170" s="267"/>
      <c r="LQ170" s="250"/>
      <c r="LR170" s="251"/>
      <c r="LS170" s="251"/>
      <c r="LT170" s="251"/>
      <c r="LU170" s="251"/>
      <c r="LV170" s="251"/>
      <c r="LW170" s="252"/>
      <c r="LX170" s="250"/>
      <c r="LY170" s="254"/>
      <c r="LZ170" s="254"/>
      <c r="MA170" s="254"/>
      <c r="MB170" s="254"/>
      <c r="MC170" s="254"/>
      <c r="MD170" s="255"/>
      <c r="ME170" s="250"/>
      <c r="MF170" s="254"/>
      <c r="MG170" s="254"/>
      <c r="MH170" s="254"/>
      <c r="MI170" s="254"/>
      <c r="MJ170" s="254"/>
      <c r="MK170" s="255"/>
      <c r="ML170" s="250"/>
      <c r="MM170" s="251"/>
      <c r="MN170" s="251"/>
      <c r="MO170" s="251"/>
      <c r="MP170" s="251"/>
      <c r="MQ170" s="251"/>
      <c r="MR170" s="252"/>
      <c r="MS170" s="250"/>
      <c r="MT170" s="251"/>
      <c r="MU170" s="251"/>
      <c r="MV170" s="251"/>
      <c r="MW170" s="251"/>
      <c r="MX170" s="251"/>
      <c r="MY170" s="252"/>
      <c r="OA170" s="747"/>
      <c r="OB170" s="214"/>
      <c r="OC170" s="215"/>
      <c r="OD170" s="215"/>
      <c r="OE170" s="215"/>
      <c r="OF170" s="215"/>
      <c r="OG170" s="215"/>
      <c r="OH170" s="215"/>
      <c r="OI170" s="215"/>
      <c r="OJ170" s="215"/>
      <c r="OK170" s="216"/>
      <c r="OL170" s="259" t="s">
        <v>132</v>
      </c>
      <c r="OM170" s="260"/>
      <c r="ON170" s="260"/>
      <c r="OO170" s="260"/>
      <c r="OP170" s="260"/>
      <c r="OQ170" s="260"/>
      <c r="OR170" s="261"/>
      <c r="OS170" s="261"/>
      <c r="OT170" s="261"/>
      <c r="OU170" s="261"/>
      <c r="OV170" s="261"/>
      <c r="OW170" s="261"/>
      <c r="OX170" s="261"/>
      <c r="OY170" s="261"/>
      <c r="OZ170" s="261"/>
      <c r="PA170" s="261"/>
      <c r="PB170" s="261"/>
      <c r="PC170" s="263" t="s">
        <v>9310</v>
      </c>
      <c r="PD170" s="263"/>
      <c r="PE170" s="263"/>
      <c r="PF170" s="263"/>
      <c r="PG170" s="264"/>
      <c r="PH170" s="265"/>
      <c r="PI170" s="266"/>
      <c r="PJ170" s="266"/>
      <c r="PK170" s="266"/>
      <c r="PL170" s="266"/>
      <c r="PM170" s="266"/>
      <c r="PN170" s="266"/>
      <c r="PO170" s="266"/>
      <c r="PP170" s="266"/>
      <c r="PQ170" s="266"/>
      <c r="PR170" s="266"/>
      <c r="PS170" s="266"/>
      <c r="PT170" s="266"/>
      <c r="PU170" s="266"/>
      <c r="PV170" s="267"/>
      <c r="PW170" s="250"/>
      <c r="PX170" s="251"/>
      <c r="PY170" s="251"/>
      <c r="PZ170" s="251"/>
      <c r="QA170" s="251"/>
      <c r="QB170" s="251"/>
      <c r="QC170" s="252"/>
      <c r="QD170" s="250"/>
      <c r="QE170" s="254"/>
      <c r="QF170" s="254"/>
      <c r="QG170" s="254"/>
      <c r="QH170" s="254"/>
      <c r="QI170" s="254"/>
      <c r="QJ170" s="255"/>
      <c r="QK170" s="250"/>
      <c r="QL170" s="254"/>
      <c r="QM170" s="254"/>
      <c r="QN170" s="254"/>
      <c r="QO170" s="254"/>
      <c r="QP170" s="254"/>
      <c r="QQ170" s="255"/>
      <c r="QR170" s="250"/>
      <c r="QS170" s="251"/>
      <c r="QT170" s="251"/>
      <c r="QU170" s="251"/>
      <c r="QV170" s="251"/>
      <c r="QW170" s="251"/>
      <c r="QX170" s="252"/>
      <c r="QY170" s="250"/>
      <c r="QZ170" s="251"/>
      <c r="RA170" s="251"/>
      <c r="RB170" s="251"/>
      <c r="RC170" s="251"/>
      <c r="RD170" s="251"/>
      <c r="RE170" s="252"/>
      <c r="SG170" s="747"/>
    </row>
    <row r="171" spans="2:501" ht="6.6" customHeight="1" x14ac:dyDescent="0.15">
      <c r="B171" s="1093"/>
      <c r="C171" s="1094"/>
      <c r="D171" s="1095"/>
      <c r="E171" s="302"/>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303"/>
      <c r="AE171" s="303"/>
      <c r="AF171" s="304"/>
      <c r="AG171" s="1111"/>
      <c r="AH171" s="1061"/>
      <c r="AI171" s="1061"/>
      <c r="AJ171" s="1061"/>
      <c r="AK171" s="1061"/>
      <c r="AL171" s="1061"/>
      <c r="AM171" s="1061"/>
      <c r="AN171" s="1061"/>
      <c r="AO171" s="1061"/>
      <c r="AP171" s="1061"/>
      <c r="AQ171" s="1061"/>
      <c r="AR171" s="1061"/>
      <c r="AS171" s="1061"/>
      <c r="AT171" s="1061"/>
      <c r="AU171" s="1061"/>
      <c r="AV171" s="1061"/>
      <c r="AW171" s="1061"/>
      <c r="AX171" s="384"/>
      <c r="AY171" s="384"/>
      <c r="AZ171" s="384"/>
      <c r="BA171" s="384"/>
      <c r="BB171" s="385"/>
      <c r="BC171" s="286"/>
      <c r="BD171" s="287"/>
      <c r="BE171" s="287"/>
      <c r="BF171" s="287"/>
      <c r="BG171" s="287"/>
      <c r="BH171" s="287"/>
      <c r="BI171" s="287"/>
      <c r="BJ171" s="287"/>
      <c r="BK171" s="287"/>
      <c r="BL171" s="287"/>
      <c r="BM171" s="287"/>
      <c r="BN171" s="287"/>
      <c r="BO171" s="287"/>
      <c r="BP171" s="287"/>
      <c r="BQ171" s="287"/>
      <c r="BR171" s="287"/>
      <c r="BS171" s="287"/>
      <c r="BT171" s="287"/>
      <c r="BU171" s="287"/>
      <c r="BV171" s="287"/>
      <c r="BW171" s="287"/>
      <c r="BX171" s="1109"/>
      <c r="BY171" s="286"/>
      <c r="BZ171" s="287"/>
      <c r="CA171" s="287"/>
      <c r="CB171" s="287"/>
      <c r="CC171" s="287"/>
      <c r="CD171" s="287"/>
      <c r="CE171" s="287"/>
      <c r="CF171" s="287"/>
      <c r="CG171" s="287"/>
      <c r="CH171" s="287"/>
      <c r="CI171" s="287"/>
      <c r="CJ171" s="287"/>
      <c r="CK171" s="287"/>
      <c r="CL171" s="287"/>
      <c r="CM171" s="287"/>
      <c r="CN171" s="287"/>
      <c r="CO171" s="287"/>
      <c r="CP171" s="287"/>
      <c r="CQ171" s="287"/>
      <c r="CR171" s="287"/>
      <c r="CS171" s="287"/>
      <c r="CT171" s="1109"/>
      <c r="CU171" s="222"/>
      <c r="CV171" s="223"/>
      <c r="CW171" s="223"/>
      <c r="CX171" s="223"/>
      <c r="CY171" s="223"/>
      <c r="CZ171" s="223"/>
      <c r="DA171" s="262"/>
      <c r="DB171" s="262"/>
      <c r="DC171" s="262"/>
      <c r="DD171" s="262"/>
      <c r="DE171" s="262"/>
      <c r="DF171" s="262"/>
      <c r="DG171" s="262"/>
      <c r="DH171" s="262"/>
      <c r="DI171" s="262"/>
      <c r="DJ171" s="262"/>
      <c r="DK171" s="262"/>
      <c r="DL171" s="228"/>
      <c r="DM171" s="228"/>
      <c r="DN171" s="228"/>
      <c r="DO171" s="228"/>
      <c r="DP171" s="229"/>
      <c r="DQ171" s="233"/>
      <c r="DR171" s="234"/>
      <c r="DS171" s="234"/>
      <c r="DT171" s="234"/>
      <c r="DU171" s="234"/>
      <c r="DV171" s="234"/>
      <c r="DW171" s="234"/>
      <c r="DX171" s="234"/>
      <c r="DY171" s="234"/>
      <c r="DZ171" s="234"/>
      <c r="EA171" s="234"/>
      <c r="EB171" s="234"/>
      <c r="EC171" s="234"/>
      <c r="ED171" s="234"/>
      <c r="EE171" s="235"/>
      <c r="EF171" s="250"/>
      <c r="EG171" s="251"/>
      <c r="EH171" s="251"/>
      <c r="EI171" s="251"/>
      <c r="EJ171" s="251"/>
      <c r="EK171" s="251"/>
      <c r="EL171" s="252"/>
      <c r="EM171" s="250"/>
      <c r="EN171" s="254"/>
      <c r="EO171" s="254"/>
      <c r="EP171" s="254"/>
      <c r="EQ171" s="254"/>
      <c r="ER171" s="254"/>
      <c r="ES171" s="255"/>
      <c r="ET171" s="250"/>
      <c r="EU171" s="254"/>
      <c r="EV171" s="254"/>
      <c r="EW171" s="254"/>
      <c r="EX171" s="254"/>
      <c r="EY171" s="254"/>
      <c r="EZ171" s="255"/>
      <c r="FA171" s="250"/>
      <c r="FB171" s="251"/>
      <c r="FC171" s="251"/>
      <c r="FD171" s="251"/>
      <c r="FE171" s="251"/>
      <c r="FF171" s="251"/>
      <c r="FG171" s="252"/>
      <c r="FH171" s="250"/>
      <c r="FI171" s="251"/>
      <c r="FJ171" s="251"/>
      <c r="FK171" s="251"/>
      <c r="FL171" s="251"/>
      <c r="FM171" s="251"/>
      <c r="FN171" s="252"/>
      <c r="FO171" s="747"/>
      <c r="FP171" s="214"/>
      <c r="FQ171" s="215"/>
      <c r="FR171" s="215"/>
      <c r="FS171" s="215"/>
      <c r="FT171" s="215"/>
      <c r="FU171" s="215"/>
      <c r="FV171" s="215"/>
      <c r="FW171" s="215"/>
      <c r="FX171" s="215"/>
      <c r="FY171" s="216"/>
      <c r="FZ171" s="222"/>
      <c r="GA171" s="223"/>
      <c r="GB171" s="223"/>
      <c r="GC171" s="223"/>
      <c r="GD171" s="223"/>
      <c r="GE171" s="223"/>
      <c r="GF171" s="262"/>
      <c r="GG171" s="262"/>
      <c r="GH171" s="262"/>
      <c r="GI171" s="262"/>
      <c r="GJ171" s="262"/>
      <c r="GK171" s="262"/>
      <c r="GL171" s="262"/>
      <c r="GM171" s="262"/>
      <c r="GN171" s="262"/>
      <c r="GO171" s="262"/>
      <c r="GP171" s="262"/>
      <c r="GQ171" s="228"/>
      <c r="GR171" s="228"/>
      <c r="GS171" s="228"/>
      <c r="GT171" s="228"/>
      <c r="GU171" s="229"/>
      <c r="GV171" s="233"/>
      <c r="GW171" s="234"/>
      <c r="GX171" s="234"/>
      <c r="GY171" s="234"/>
      <c r="GZ171" s="234"/>
      <c r="HA171" s="234"/>
      <c r="HB171" s="234"/>
      <c r="HC171" s="234"/>
      <c r="HD171" s="234"/>
      <c r="HE171" s="234"/>
      <c r="HF171" s="234"/>
      <c r="HG171" s="234"/>
      <c r="HH171" s="234"/>
      <c r="HI171" s="234"/>
      <c r="HJ171" s="235"/>
      <c r="HK171" s="250"/>
      <c r="HL171" s="251"/>
      <c r="HM171" s="251"/>
      <c r="HN171" s="251"/>
      <c r="HO171" s="251"/>
      <c r="HP171" s="251"/>
      <c r="HQ171" s="252"/>
      <c r="HR171" s="250"/>
      <c r="HS171" s="254"/>
      <c r="HT171" s="254"/>
      <c r="HU171" s="254"/>
      <c r="HV171" s="254"/>
      <c r="HW171" s="254"/>
      <c r="HX171" s="255"/>
      <c r="HY171" s="250"/>
      <c r="HZ171" s="254"/>
      <c r="IA171" s="254"/>
      <c r="IB171" s="254"/>
      <c r="IC171" s="254"/>
      <c r="ID171" s="254"/>
      <c r="IE171" s="255"/>
      <c r="IF171" s="250"/>
      <c r="IG171" s="251"/>
      <c r="IH171" s="251"/>
      <c r="II171" s="251"/>
      <c r="IJ171" s="251"/>
      <c r="IK171" s="251"/>
      <c r="IL171" s="252"/>
      <c r="IM171" s="250"/>
      <c r="IN171" s="251"/>
      <c r="IO171" s="251"/>
      <c r="IP171" s="251"/>
      <c r="IQ171" s="251"/>
      <c r="IR171" s="251"/>
      <c r="IS171" s="252"/>
      <c r="JU171" s="747"/>
      <c r="JV171" s="214"/>
      <c r="JW171" s="215"/>
      <c r="JX171" s="215"/>
      <c r="JY171" s="215"/>
      <c r="JZ171" s="215"/>
      <c r="KA171" s="215"/>
      <c r="KB171" s="215"/>
      <c r="KC171" s="215"/>
      <c r="KD171" s="215"/>
      <c r="KE171" s="216"/>
      <c r="KF171" s="222"/>
      <c r="KG171" s="223"/>
      <c r="KH171" s="223"/>
      <c r="KI171" s="223"/>
      <c r="KJ171" s="223"/>
      <c r="KK171" s="223"/>
      <c r="KL171" s="262"/>
      <c r="KM171" s="262"/>
      <c r="KN171" s="262"/>
      <c r="KO171" s="262"/>
      <c r="KP171" s="262"/>
      <c r="KQ171" s="262"/>
      <c r="KR171" s="262"/>
      <c r="KS171" s="262"/>
      <c r="KT171" s="262"/>
      <c r="KU171" s="262"/>
      <c r="KV171" s="262"/>
      <c r="KW171" s="228"/>
      <c r="KX171" s="228"/>
      <c r="KY171" s="228"/>
      <c r="KZ171" s="228"/>
      <c r="LA171" s="229"/>
      <c r="LB171" s="233"/>
      <c r="LC171" s="234"/>
      <c r="LD171" s="234"/>
      <c r="LE171" s="234"/>
      <c r="LF171" s="234"/>
      <c r="LG171" s="234"/>
      <c r="LH171" s="234"/>
      <c r="LI171" s="234"/>
      <c r="LJ171" s="234"/>
      <c r="LK171" s="234"/>
      <c r="LL171" s="234"/>
      <c r="LM171" s="234"/>
      <c r="LN171" s="234"/>
      <c r="LO171" s="234"/>
      <c r="LP171" s="235"/>
      <c r="LQ171" s="250"/>
      <c r="LR171" s="251"/>
      <c r="LS171" s="251"/>
      <c r="LT171" s="251"/>
      <c r="LU171" s="251"/>
      <c r="LV171" s="251"/>
      <c r="LW171" s="252"/>
      <c r="LX171" s="250"/>
      <c r="LY171" s="254"/>
      <c r="LZ171" s="254"/>
      <c r="MA171" s="254"/>
      <c r="MB171" s="254"/>
      <c r="MC171" s="254"/>
      <c r="MD171" s="255"/>
      <c r="ME171" s="250"/>
      <c r="MF171" s="254"/>
      <c r="MG171" s="254"/>
      <c r="MH171" s="254"/>
      <c r="MI171" s="254"/>
      <c r="MJ171" s="254"/>
      <c r="MK171" s="255"/>
      <c r="ML171" s="250"/>
      <c r="MM171" s="251"/>
      <c r="MN171" s="251"/>
      <c r="MO171" s="251"/>
      <c r="MP171" s="251"/>
      <c r="MQ171" s="251"/>
      <c r="MR171" s="252"/>
      <c r="MS171" s="250"/>
      <c r="MT171" s="251"/>
      <c r="MU171" s="251"/>
      <c r="MV171" s="251"/>
      <c r="MW171" s="251"/>
      <c r="MX171" s="251"/>
      <c r="MY171" s="252"/>
      <c r="OA171" s="747"/>
      <c r="OB171" s="214"/>
      <c r="OC171" s="215"/>
      <c r="OD171" s="215"/>
      <c r="OE171" s="215"/>
      <c r="OF171" s="215"/>
      <c r="OG171" s="215"/>
      <c r="OH171" s="215"/>
      <c r="OI171" s="215"/>
      <c r="OJ171" s="215"/>
      <c r="OK171" s="216"/>
      <c r="OL171" s="222"/>
      <c r="OM171" s="223"/>
      <c r="ON171" s="223"/>
      <c r="OO171" s="223"/>
      <c r="OP171" s="223"/>
      <c r="OQ171" s="223"/>
      <c r="OR171" s="262"/>
      <c r="OS171" s="262"/>
      <c r="OT171" s="262"/>
      <c r="OU171" s="262"/>
      <c r="OV171" s="262"/>
      <c r="OW171" s="262"/>
      <c r="OX171" s="262"/>
      <c r="OY171" s="262"/>
      <c r="OZ171" s="262"/>
      <c r="PA171" s="262"/>
      <c r="PB171" s="262"/>
      <c r="PC171" s="228"/>
      <c r="PD171" s="228"/>
      <c r="PE171" s="228"/>
      <c r="PF171" s="228"/>
      <c r="PG171" s="229"/>
      <c r="PH171" s="233"/>
      <c r="PI171" s="234"/>
      <c r="PJ171" s="234"/>
      <c r="PK171" s="234"/>
      <c r="PL171" s="234"/>
      <c r="PM171" s="234"/>
      <c r="PN171" s="234"/>
      <c r="PO171" s="234"/>
      <c r="PP171" s="234"/>
      <c r="PQ171" s="234"/>
      <c r="PR171" s="234"/>
      <c r="PS171" s="234"/>
      <c r="PT171" s="234"/>
      <c r="PU171" s="234"/>
      <c r="PV171" s="235"/>
      <c r="PW171" s="250"/>
      <c r="PX171" s="251"/>
      <c r="PY171" s="251"/>
      <c r="PZ171" s="251"/>
      <c r="QA171" s="251"/>
      <c r="QB171" s="251"/>
      <c r="QC171" s="252"/>
      <c r="QD171" s="250"/>
      <c r="QE171" s="254"/>
      <c r="QF171" s="254"/>
      <c r="QG171" s="254"/>
      <c r="QH171" s="254"/>
      <c r="QI171" s="254"/>
      <c r="QJ171" s="255"/>
      <c r="QK171" s="250"/>
      <c r="QL171" s="254"/>
      <c r="QM171" s="254"/>
      <c r="QN171" s="254"/>
      <c r="QO171" s="254"/>
      <c r="QP171" s="254"/>
      <c r="QQ171" s="255"/>
      <c r="QR171" s="250"/>
      <c r="QS171" s="251"/>
      <c r="QT171" s="251"/>
      <c r="QU171" s="251"/>
      <c r="QV171" s="251"/>
      <c r="QW171" s="251"/>
      <c r="QX171" s="252"/>
      <c r="QY171" s="250"/>
      <c r="QZ171" s="251"/>
      <c r="RA171" s="251"/>
      <c r="RB171" s="251"/>
      <c r="RC171" s="251"/>
      <c r="RD171" s="251"/>
      <c r="RE171" s="252"/>
      <c r="SG171" s="747"/>
    </row>
    <row r="172" spans="2:501" ht="6.6" customHeight="1" x14ac:dyDescent="0.15">
      <c r="B172" s="1093"/>
      <c r="C172" s="1094"/>
      <c r="D172" s="1095"/>
      <c r="E172" s="302"/>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303"/>
      <c r="AE172" s="303"/>
      <c r="AF172" s="304"/>
      <c r="AG172" s="1111"/>
      <c r="AH172" s="1061"/>
      <c r="AI172" s="1061"/>
      <c r="AJ172" s="1061"/>
      <c r="AK172" s="1061"/>
      <c r="AL172" s="1061"/>
      <c r="AM172" s="1061"/>
      <c r="AN172" s="1061"/>
      <c r="AO172" s="1061"/>
      <c r="AP172" s="1061"/>
      <c r="AQ172" s="1061"/>
      <c r="AR172" s="1061"/>
      <c r="AS172" s="1061"/>
      <c r="AT172" s="1061"/>
      <c r="AU172" s="1061"/>
      <c r="AV172" s="1061"/>
      <c r="AW172" s="1061"/>
      <c r="AX172" s="384"/>
      <c r="AY172" s="384"/>
      <c r="AZ172" s="384"/>
      <c r="BA172" s="384"/>
      <c r="BB172" s="385"/>
      <c r="BC172" s="286"/>
      <c r="BD172" s="287"/>
      <c r="BE172" s="287"/>
      <c r="BF172" s="287"/>
      <c r="BG172" s="287"/>
      <c r="BH172" s="287"/>
      <c r="BI172" s="287"/>
      <c r="BJ172" s="287"/>
      <c r="BK172" s="287"/>
      <c r="BL172" s="287"/>
      <c r="BM172" s="287"/>
      <c r="BN172" s="287"/>
      <c r="BO172" s="287"/>
      <c r="BP172" s="287"/>
      <c r="BQ172" s="287"/>
      <c r="BR172" s="287"/>
      <c r="BS172" s="287"/>
      <c r="BT172" s="287"/>
      <c r="BU172" s="287"/>
      <c r="BV172" s="287"/>
      <c r="BW172" s="287"/>
      <c r="BX172" s="1109"/>
      <c r="BY172" s="286"/>
      <c r="BZ172" s="287"/>
      <c r="CA172" s="287"/>
      <c r="CB172" s="287"/>
      <c r="CC172" s="287"/>
      <c r="CD172" s="287"/>
      <c r="CE172" s="287"/>
      <c r="CF172" s="287"/>
      <c r="CG172" s="287"/>
      <c r="CH172" s="287"/>
      <c r="CI172" s="287"/>
      <c r="CJ172" s="287"/>
      <c r="CK172" s="287"/>
      <c r="CL172" s="287"/>
      <c r="CM172" s="287"/>
      <c r="CN172" s="287"/>
      <c r="CO172" s="287"/>
      <c r="CP172" s="287"/>
      <c r="CQ172" s="287"/>
      <c r="CR172" s="287"/>
      <c r="CS172" s="287"/>
      <c r="CT172" s="1109"/>
      <c r="CU172" s="259" t="s">
        <v>39</v>
      </c>
      <c r="CV172" s="260"/>
      <c r="CW172" s="260"/>
      <c r="CX172" s="260"/>
      <c r="CY172" s="260"/>
      <c r="CZ172" s="260"/>
      <c r="DA172" s="261"/>
      <c r="DB172" s="261"/>
      <c r="DC172" s="261"/>
      <c r="DD172" s="261"/>
      <c r="DE172" s="261"/>
      <c r="DF172" s="261"/>
      <c r="DG172" s="261"/>
      <c r="DH172" s="261"/>
      <c r="DI172" s="261"/>
      <c r="DJ172" s="261"/>
      <c r="DK172" s="261"/>
      <c r="DL172" s="263" t="s">
        <v>9310</v>
      </c>
      <c r="DM172" s="263"/>
      <c r="DN172" s="263"/>
      <c r="DO172" s="263"/>
      <c r="DP172" s="264"/>
      <c r="DQ172" s="265"/>
      <c r="DR172" s="266"/>
      <c r="DS172" s="266"/>
      <c r="DT172" s="266"/>
      <c r="DU172" s="266"/>
      <c r="DV172" s="266"/>
      <c r="DW172" s="266"/>
      <c r="DX172" s="266"/>
      <c r="DY172" s="266"/>
      <c r="DZ172" s="266"/>
      <c r="EA172" s="266"/>
      <c r="EB172" s="266"/>
      <c r="EC172" s="266"/>
      <c r="ED172" s="266"/>
      <c r="EE172" s="267"/>
      <c r="EF172" s="253"/>
      <c r="EG172" s="254"/>
      <c r="EH172" s="254"/>
      <c r="EI172" s="254"/>
      <c r="EJ172" s="254"/>
      <c r="EK172" s="254"/>
      <c r="EL172" s="255"/>
      <c r="EM172" s="253"/>
      <c r="EN172" s="254"/>
      <c r="EO172" s="254"/>
      <c r="EP172" s="254"/>
      <c r="EQ172" s="254"/>
      <c r="ER172" s="254"/>
      <c r="ES172" s="255"/>
      <c r="ET172" s="253"/>
      <c r="EU172" s="254"/>
      <c r="EV172" s="254"/>
      <c r="EW172" s="254"/>
      <c r="EX172" s="254"/>
      <c r="EY172" s="254"/>
      <c r="EZ172" s="255"/>
      <c r="FA172" s="253"/>
      <c r="FB172" s="254"/>
      <c r="FC172" s="254"/>
      <c r="FD172" s="254"/>
      <c r="FE172" s="254"/>
      <c r="FF172" s="254"/>
      <c r="FG172" s="255"/>
      <c r="FH172" s="253"/>
      <c r="FI172" s="254"/>
      <c r="FJ172" s="254"/>
      <c r="FK172" s="254"/>
      <c r="FL172" s="254"/>
      <c r="FM172" s="254"/>
      <c r="FN172" s="255"/>
      <c r="FO172" s="747"/>
      <c r="FP172" s="214"/>
      <c r="FQ172" s="215"/>
      <c r="FR172" s="215"/>
      <c r="FS172" s="215"/>
      <c r="FT172" s="215"/>
      <c r="FU172" s="215"/>
      <c r="FV172" s="215"/>
      <c r="FW172" s="215"/>
      <c r="FX172" s="215"/>
      <c r="FY172" s="216"/>
      <c r="FZ172" s="259" t="s">
        <v>81</v>
      </c>
      <c r="GA172" s="260"/>
      <c r="GB172" s="260"/>
      <c r="GC172" s="260"/>
      <c r="GD172" s="260"/>
      <c r="GE172" s="260"/>
      <c r="GF172" s="261"/>
      <c r="GG172" s="261"/>
      <c r="GH172" s="261"/>
      <c r="GI172" s="261"/>
      <c r="GJ172" s="261"/>
      <c r="GK172" s="261"/>
      <c r="GL172" s="261"/>
      <c r="GM172" s="261"/>
      <c r="GN172" s="261"/>
      <c r="GO172" s="261"/>
      <c r="GP172" s="261"/>
      <c r="GQ172" s="263" t="s">
        <v>9310</v>
      </c>
      <c r="GR172" s="263"/>
      <c r="GS172" s="263"/>
      <c r="GT172" s="263"/>
      <c r="GU172" s="264"/>
      <c r="GV172" s="265"/>
      <c r="GW172" s="266"/>
      <c r="GX172" s="266"/>
      <c r="GY172" s="266"/>
      <c r="GZ172" s="266"/>
      <c r="HA172" s="266"/>
      <c r="HB172" s="266"/>
      <c r="HC172" s="266"/>
      <c r="HD172" s="266"/>
      <c r="HE172" s="266"/>
      <c r="HF172" s="266"/>
      <c r="HG172" s="266"/>
      <c r="HH172" s="266"/>
      <c r="HI172" s="266"/>
      <c r="HJ172" s="267"/>
      <c r="HK172" s="253"/>
      <c r="HL172" s="254"/>
      <c r="HM172" s="254"/>
      <c r="HN172" s="254"/>
      <c r="HO172" s="254"/>
      <c r="HP172" s="254"/>
      <c r="HQ172" s="255"/>
      <c r="HR172" s="253"/>
      <c r="HS172" s="254"/>
      <c r="HT172" s="254"/>
      <c r="HU172" s="254"/>
      <c r="HV172" s="254"/>
      <c r="HW172" s="254"/>
      <c r="HX172" s="255"/>
      <c r="HY172" s="253"/>
      <c r="HZ172" s="254"/>
      <c r="IA172" s="254"/>
      <c r="IB172" s="254"/>
      <c r="IC172" s="254"/>
      <c r="ID172" s="254"/>
      <c r="IE172" s="255"/>
      <c r="IF172" s="253"/>
      <c r="IG172" s="254"/>
      <c r="IH172" s="254"/>
      <c r="II172" s="254"/>
      <c r="IJ172" s="254"/>
      <c r="IK172" s="254"/>
      <c r="IL172" s="255"/>
      <c r="IM172" s="253"/>
      <c r="IN172" s="254"/>
      <c r="IO172" s="254"/>
      <c r="IP172" s="254"/>
      <c r="IQ172" s="254"/>
      <c r="IR172" s="254"/>
      <c r="IS172" s="255"/>
      <c r="JU172" s="747"/>
      <c r="JV172" s="214"/>
      <c r="JW172" s="215"/>
      <c r="JX172" s="215"/>
      <c r="JY172" s="215"/>
      <c r="JZ172" s="215"/>
      <c r="KA172" s="215"/>
      <c r="KB172" s="215"/>
      <c r="KC172" s="215"/>
      <c r="KD172" s="215"/>
      <c r="KE172" s="216"/>
      <c r="KF172" s="259" t="s">
        <v>128</v>
      </c>
      <c r="KG172" s="260"/>
      <c r="KH172" s="260"/>
      <c r="KI172" s="260"/>
      <c r="KJ172" s="260"/>
      <c r="KK172" s="260"/>
      <c r="KL172" s="261"/>
      <c r="KM172" s="261"/>
      <c r="KN172" s="261"/>
      <c r="KO172" s="261"/>
      <c r="KP172" s="261"/>
      <c r="KQ172" s="261"/>
      <c r="KR172" s="261"/>
      <c r="KS172" s="261"/>
      <c r="KT172" s="261"/>
      <c r="KU172" s="261"/>
      <c r="KV172" s="261"/>
      <c r="KW172" s="263" t="s">
        <v>9310</v>
      </c>
      <c r="KX172" s="263"/>
      <c r="KY172" s="263"/>
      <c r="KZ172" s="263"/>
      <c r="LA172" s="264"/>
      <c r="LB172" s="265"/>
      <c r="LC172" s="266"/>
      <c r="LD172" s="266"/>
      <c r="LE172" s="266"/>
      <c r="LF172" s="266"/>
      <c r="LG172" s="266"/>
      <c r="LH172" s="266"/>
      <c r="LI172" s="266"/>
      <c r="LJ172" s="266"/>
      <c r="LK172" s="266"/>
      <c r="LL172" s="266"/>
      <c r="LM172" s="266"/>
      <c r="LN172" s="266"/>
      <c r="LO172" s="266"/>
      <c r="LP172" s="267"/>
      <c r="LQ172" s="253"/>
      <c r="LR172" s="254"/>
      <c r="LS172" s="254"/>
      <c r="LT172" s="254"/>
      <c r="LU172" s="254"/>
      <c r="LV172" s="254"/>
      <c r="LW172" s="255"/>
      <c r="LX172" s="253"/>
      <c r="LY172" s="254"/>
      <c r="LZ172" s="254"/>
      <c r="MA172" s="254"/>
      <c r="MB172" s="254"/>
      <c r="MC172" s="254"/>
      <c r="MD172" s="255"/>
      <c r="ME172" s="253"/>
      <c r="MF172" s="254"/>
      <c r="MG172" s="254"/>
      <c r="MH172" s="254"/>
      <c r="MI172" s="254"/>
      <c r="MJ172" s="254"/>
      <c r="MK172" s="255"/>
      <c r="ML172" s="253"/>
      <c r="MM172" s="254"/>
      <c r="MN172" s="254"/>
      <c r="MO172" s="254"/>
      <c r="MP172" s="254"/>
      <c r="MQ172" s="254"/>
      <c r="MR172" s="255"/>
      <c r="MS172" s="253"/>
      <c r="MT172" s="254"/>
      <c r="MU172" s="254"/>
      <c r="MV172" s="254"/>
      <c r="MW172" s="254"/>
      <c r="MX172" s="254"/>
      <c r="MY172" s="255"/>
      <c r="OA172" s="747"/>
      <c r="OB172" s="214"/>
      <c r="OC172" s="215"/>
      <c r="OD172" s="215"/>
      <c r="OE172" s="215"/>
      <c r="OF172" s="215"/>
      <c r="OG172" s="215"/>
      <c r="OH172" s="215"/>
      <c r="OI172" s="215"/>
      <c r="OJ172" s="215"/>
      <c r="OK172" s="216"/>
      <c r="OL172" s="259" t="s">
        <v>133</v>
      </c>
      <c r="OM172" s="260"/>
      <c r="ON172" s="260"/>
      <c r="OO172" s="260"/>
      <c r="OP172" s="260"/>
      <c r="OQ172" s="260"/>
      <c r="OR172" s="261"/>
      <c r="OS172" s="261"/>
      <c r="OT172" s="261"/>
      <c r="OU172" s="261"/>
      <c r="OV172" s="261"/>
      <c r="OW172" s="261"/>
      <c r="OX172" s="261"/>
      <c r="OY172" s="261"/>
      <c r="OZ172" s="261"/>
      <c r="PA172" s="261"/>
      <c r="PB172" s="261"/>
      <c r="PC172" s="263" t="s">
        <v>9310</v>
      </c>
      <c r="PD172" s="263"/>
      <c r="PE172" s="263"/>
      <c r="PF172" s="263"/>
      <c r="PG172" s="264"/>
      <c r="PH172" s="265"/>
      <c r="PI172" s="266"/>
      <c r="PJ172" s="266"/>
      <c r="PK172" s="266"/>
      <c r="PL172" s="266"/>
      <c r="PM172" s="266"/>
      <c r="PN172" s="266"/>
      <c r="PO172" s="266"/>
      <c r="PP172" s="266"/>
      <c r="PQ172" s="266"/>
      <c r="PR172" s="266"/>
      <c r="PS172" s="266"/>
      <c r="PT172" s="266"/>
      <c r="PU172" s="266"/>
      <c r="PV172" s="267"/>
      <c r="PW172" s="253"/>
      <c r="PX172" s="254"/>
      <c r="PY172" s="254"/>
      <c r="PZ172" s="254"/>
      <c r="QA172" s="254"/>
      <c r="QB172" s="254"/>
      <c r="QC172" s="255"/>
      <c r="QD172" s="253"/>
      <c r="QE172" s="254"/>
      <c r="QF172" s="254"/>
      <c r="QG172" s="254"/>
      <c r="QH172" s="254"/>
      <c r="QI172" s="254"/>
      <c r="QJ172" s="255"/>
      <c r="QK172" s="253"/>
      <c r="QL172" s="254"/>
      <c r="QM172" s="254"/>
      <c r="QN172" s="254"/>
      <c r="QO172" s="254"/>
      <c r="QP172" s="254"/>
      <c r="QQ172" s="255"/>
      <c r="QR172" s="253"/>
      <c r="QS172" s="254"/>
      <c r="QT172" s="254"/>
      <c r="QU172" s="254"/>
      <c r="QV172" s="254"/>
      <c r="QW172" s="254"/>
      <c r="QX172" s="255"/>
      <c r="QY172" s="253"/>
      <c r="QZ172" s="254"/>
      <c r="RA172" s="254"/>
      <c r="RB172" s="254"/>
      <c r="RC172" s="254"/>
      <c r="RD172" s="254"/>
      <c r="RE172" s="255"/>
      <c r="SG172" s="747"/>
    </row>
    <row r="173" spans="2:501" ht="6.6" customHeight="1" x14ac:dyDescent="0.15">
      <c r="B173" s="1093"/>
      <c r="C173" s="1094"/>
      <c r="D173" s="1095"/>
      <c r="E173" s="781"/>
      <c r="F173" s="782"/>
      <c r="G173" s="782"/>
      <c r="H173" s="782"/>
      <c r="I173" s="782"/>
      <c r="J173" s="782"/>
      <c r="K173" s="782"/>
      <c r="L173" s="782"/>
      <c r="M173" s="782"/>
      <c r="N173" s="782"/>
      <c r="O173" s="782"/>
      <c r="P173" s="782"/>
      <c r="Q173" s="782"/>
      <c r="R173" s="782"/>
      <c r="S173" s="782"/>
      <c r="T173" s="782"/>
      <c r="U173" s="782"/>
      <c r="V173" s="782"/>
      <c r="W173" s="782"/>
      <c r="X173" s="782"/>
      <c r="Y173" s="782"/>
      <c r="Z173" s="782"/>
      <c r="AA173" s="782"/>
      <c r="AB173" s="782"/>
      <c r="AC173" s="782"/>
      <c r="AD173" s="782"/>
      <c r="AE173" s="782"/>
      <c r="AF173" s="783"/>
      <c r="AG173" s="1112"/>
      <c r="AH173" s="1063"/>
      <c r="AI173" s="1063"/>
      <c r="AJ173" s="1063"/>
      <c r="AK173" s="1063"/>
      <c r="AL173" s="1063"/>
      <c r="AM173" s="1063"/>
      <c r="AN173" s="1063"/>
      <c r="AO173" s="1063"/>
      <c r="AP173" s="1063"/>
      <c r="AQ173" s="1063"/>
      <c r="AR173" s="1063"/>
      <c r="AS173" s="1063"/>
      <c r="AT173" s="1063"/>
      <c r="AU173" s="1063"/>
      <c r="AV173" s="1063"/>
      <c r="AW173" s="1063"/>
      <c r="AX173" s="386"/>
      <c r="AY173" s="386"/>
      <c r="AZ173" s="386"/>
      <c r="BA173" s="386"/>
      <c r="BB173" s="387"/>
      <c r="BC173" s="288"/>
      <c r="BD173" s="289"/>
      <c r="BE173" s="289"/>
      <c r="BF173" s="289"/>
      <c r="BG173" s="289"/>
      <c r="BH173" s="289"/>
      <c r="BI173" s="289"/>
      <c r="BJ173" s="289"/>
      <c r="BK173" s="289"/>
      <c r="BL173" s="289"/>
      <c r="BM173" s="289"/>
      <c r="BN173" s="289"/>
      <c r="BO173" s="289"/>
      <c r="BP173" s="289"/>
      <c r="BQ173" s="289"/>
      <c r="BR173" s="289"/>
      <c r="BS173" s="289"/>
      <c r="BT173" s="289"/>
      <c r="BU173" s="289"/>
      <c r="BV173" s="289"/>
      <c r="BW173" s="289"/>
      <c r="BX173" s="1110"/>
      <c r="BY173" s="288"/>
      <c r="BZ173" s="289"/>
      <c r="CA173" s="289"/>
      <c r="CB173" s="289"/>
      <c r="CC173" s="289"/>
      <c r="CD173" s="289"/>
      <c r="CE173" s="289"/>
      <c r="CF173" s="289"/>
      <c r="CG173" s="289"/>
      <c r="CH173" s="289"/>
      <c r="CI173" s="289"/>
      <c r="CJ173" s="289"/>
      <c r="CK173" s="289"/>
      <c r="CL173" s="289"/>
      <c r="CM173" s="289"/>
      <c r="CN173" s="289"/>
      <c r="CO173" s="289"/>
      <c r="CP173" s="289"/>
      <c r="CQ173" s="289"/>
      <c r="CR173" s="289"/>
      <c r="CS173" s="289"/>
      <c r="CT173" s="1110"/>
      <c r="CU173" s="271"/>
      <c r="CV173" s="272"/>
      <c r="CW173" s="272"/>
      <c r="CX173" s="272"/>
      <c r="CY173" s="272"/>
      <c r="CZ173" s="272"/>
      <c r="DA173" s="273"/>
      <c r="DB173" s="273"/>
      <c r="DC173" s="273"/>
      <c r="DD173" s="273"/>
      <c r="DE173" s="273"/>
      <c r="DF173" s="273"/>
      <c r="DG173" s="273"/>
      <c r="DH173" s="273"/>
      <c r="DI173" s="273"/>
      <c r="DJ173" s="273"/>
      <c r="DK173" s="273"/>
      <c r="DL173" s="274"/>
      <c r="DM173" s="274"/>
      <c r="DN173" s="274"/>
      <c r="DO173" s="274"/>
      <c r="DP173" s="275"/>
      <c r="DQ173" s="276"/>
      <c r="DR173" s="277"/>
      <c r="DS173" s="277"/>
      <c r="DT173" s="277"/>
      <c r="DU173" s="277"/>
      <c r="DV173" s="277"/>
      <c r="DW173" s="277"/>
      <c r="DX173" s="277"/>
      <c r="DY173" s="277"/>
      <c r="DZ173" s="277"/>
      <c r="EA173" s="277"/>
      <c r="EB173" s="277"/>
      <c r="EC173" s="277"/>
      <c r="ED173" s="277"/>
      <c r="EE173" s="278"/>
      <c r="EF173" s="256"/>
      <c r="EG173" s="257"/>
      <c r="EH173" s="257"/>
      <c r="EI173" s="257"/>
      <c r="EJ173" s="257"/>
      <c r="EK173" s="257"/>
      <c r="EL173" s="258"/>
      <c r="EM173" s="256"/>
      <c r="EN173" s="257"/>
      <c r="EO173" s="257"/>
      <c r="EP173" s="257"/>
      <c r="EQ173" s="257"/>
      <c r="ER173" s="257"/>
      <c r="ES173" s="258"/>
      <c r="ET173" s="256"/>
      <c r="EU173" s="257"/>
      <c r="EV173" s="257"/>
      <c r="EW173" s="257"/>
      <c r="EX173" s="257"/>
      <c r="EY173" s="257"/>
      <c r="EZ173" s="258"/>
      <c r="FA173" s="256"/>
      <c r="FB173" s="257"/>
      <c r="FC173" s="257"/>
      <c r="FD173" s="257"/>
      <c r="FE173" s="257"/>
      <c r="FF173" s="257"/>
      <c r="FG173" s="258"/>
      <c r="FH173" s="256"/>
      <c r="FI173" s="257"/>
      <c r="FJ173" s="257"/>
      <c r="FK173" s="257"/>
      <c r="FL173" s="257"/>
      <c r="FM173" s="257"/>
      <c r="FN173" s="258"/>
      <c r="FO173" s="747"/>
      <c r="FP173" s="217"/>
      <c r="FQ173" s="218"/>
      <c r="FR173" s="218"/>
      <c r="FS173" s="218"/>
      <c r="FT173" s="218"/>
      <c r="FU173" s="218"/>
      <c r="FV173" s="218"/>
      <c r="FW173" s="218"/>
      <c r="FX173" s="218"/>
      <c r="FY173" s="219"/>
      <c r="FZ173" s="271"/>
      <c r="GA173" s="272"/>
      <c r="GB173" s="272"/>
      <c r="GC173" s="272"/>
      <c r="GD173" s="272"/>
      <c r="GE173" s="272"/>
      <c r="GF173" s="273"/>
      <c r="GG173" s="273"/>
      <c r="GH173" s="273"/>
      <c r="GI173" s="273"/>
      <c r="GJ173" s="273"/>
      <c r="GK173" s="273"/>
      <c r="GL173" s="273"/>
      <c r="GM173" s="273"/>
      <c r="GN173" s="273"/>
      <c r="GO173" s="273"/>
      <c r="GP173" s="273"/>
      <c r="GQ173" s="274"/>
      <c r="GR173" s="274"/>
      <c r="GS173" s="274"/>
      <c r="GT173" s="274"/>
      <c r="GU173" s="275"/>
      <c r="GV173" s="276"/>
      <c r="GW173" s="277"/>
      <c r="GX173" s="277"/>
      <c r="GY173" s="277"/>
      <c r="GZ173" s="277"/>
      <c r="HA173" s="277"/>
      <c r="HB173" s="277"/>
      <c r="HC173" s="277"/>
      <c r="HD173" s="277"/>
      <c r="HE173" s="277"/>
      <c r="HF173" s="277"/>
      <c r="HG173" s="277"/>
      <c r="HH173" s="277"/>
      <c r="HI173" s="277"/>
      <c r="HJ173" s="278"/>
      <c r="HK173" s="256"/>
      <c r="HL173" s="257"/>
      <c r="HM173" s="257"/>
      <c r="HN173" s="257"/>
      <c r="HO173" s="257"/>
      <c r="HP173" s="257"/>
      <c r="HQ173" s="258"/>
      <c r="HR173" s="256"/>
      <c r="HS173" s="257"/>
      <c r="HT173" s="257"/>
      <c r="HU173" s="257"/>
      <c r="HV173" s="257"/>
      <c r="HW173" s="257"/>
      <c r="HX173" s="258"/>
      <c r="HY173" s="256"/>
      <c r="HZ173" s="257"/>
      <c r="IA173" s="257"/>
      <c r="IB173" s="257"/>
      <c r="IC173" s="257"/>
      <c r="ID173" s="257"/>
      <c r="IE173" s="258"/>
      <c r="IF173" s="256"/>
      <c r="IG173" s="257"/>
      <c r="IH173" s="257"/>
      <c r="II173" s="257"/>
      <c r="IJ173" s="257"/>
      <c r="IK173" s="257"/>
      <c r="IL173" s="258"/>
      <c r="IM173" s="256"/>
      <c r="IN173" s="257"/>
      <c r="IO173" s="257"/>
      <c r="IP173" s="257"/>
      <c r="IQ173" s="257"/>
      <c r="IR173" s="257"/>
      <c r="IS173" s="258"/>
      <c r="JU173" s="747"/>
      <c r="JV173" s="217"/>
      <c r="JW173" s="218"/>
      <c r="JX173" s="218"/>
      <c r="JY173" s="218"/>
      <c r="JZ173" s="218"/>
      <c r="KA173" s="218"/>
      <c r="KB173" s="218"/>
      <c r="KC173" s="218"/>
      <c r="KD173" s="218"/>
      <c r="KE173" s="219"/>
      <c r="KF173" s="271"/>
      <c r="KG173" s="272"/>
      <c r="KH173" s="272"/>
      <c r="KI173" s="272"/>
      <c r="KJ173" s="272"/>
      <c r="KK173" s="272"/>
      <c r="KL173" s="273"/>
      <c r="KM173" s="273"/>
      <c r="KN173" s="273"/>
      <c r="KO173" s="273"/>
      <c r="KP173" s="273"/>
      <c r="KQ173" s="273"/>
      <c r="KR173" s="273"/>
      <c r="KS173" s="273"/>
      <c r="KT173" s="273"/>
      <c r="KU173" s="273"/>
      <c r="KV173" s="273"/>
      <c r="KW173" s="274"/>
      <c r="KX173" s="274"/>
      <c r="KY173" s="274"/>
      <c r="KZ173" s="274"/>
      <c r="LA173" s="275"/>
      <c r="LB173" s="276"/>
      <c r="LC173" s="277"/>
      <c r="LD173" s="277"/>
      <c r="LE173" s="277"/>
      <c r="LF173" s="277"/>
      <c r="LG173" s="277"/>
      <c r="LH173" s="277"/>
      <c r="LI173" s="277"/>
      <c r="LJ173" s="277"/>
      <c r="LK173" s="277"/>
      <c r="LL173" s="277"/>
      <c r="LM173" s="277"/>
      <c r="LN173" s="277"/>
      <c r="LO173" s="277"/>
      <c r="LP173" s="278"/>
      <c r="LQ173" s="256"/>
      <c r="LR173" s="257"/>
      <c r="LS173" s="257"/>
      <c r="LT173" s="257"/>
      <c r="LU173" s="257"/>
      <c r="LV173" s="257"/>
      <c r="LW173" s="258"/>
      <c r="LX173" s="256"/>
      <c r="LY173" s="257"/>
      <c r="LZ173" s="257"/>
      <c r="MA173" s="257"/>
      <c r="MB173" s="257"/>
      <c r="MC173" s="257"/>
      <c r="MD173" s="258"/>
      <c r="ME173" s="256"/>
      <c r="MF173" s="257"/>
      <c r="MG173" s="257"/>
      <c r="MH173" s="257"/>
      <c r="MI173" s="257"/>
      <c r="MJ173" s="257"/>
      <c r="MK173" s="258"/>
      <c r="ML173" s="256"/>
      <c r="MM173" s="257"/>
      <c r="MN173" s="257"/>
      <c r="MO173" s="257"/>
      <c r="MP173" s="257"/>
      <c r="MQ173" s="257"/>
      <c r="MR173" s="258"/>
      <c r="MS173" s="256"/>
      <c r="MT173" s="257"/>
      <c r="MU173" s="257"/>
      <c r="MV173" s="257"/>
      <c r="MW173" s="257"/>
      <c r="MX173" s="257"/>
      <c r="MY173" s="258"/>
      <c r="OA173" s="747"/>
      <c r="OB173" s="217"/>
      <c r="OC173" s="218"/>
      <c r="OD173" s="218"/>
      <c r="OE173" s="218"/>
      <c r="OF173" s="218"/>
      <c r="OG173" s="218"/>
      <c r="OH173" s="218"/>
      <c r="OI173" s="218"/>
      <c r="OJ173" s="218"/>
      <c r="OK173" s="219"/>
      <c r="OL173" s="271"/>
      <c r="OM173" s="272"/>
      <c r="ON173" s="272"/>
      <c r="OO173" s="272"/>
      <c r="OP173" s="272"/>
      <c r="OQ173" s="272"/>
      <c r="OR173" s="273"/>
      <c r="OS173" s="273"/>
      <c r="OT173" s="273"/>
      <c r="OU173" s="273"/>
      <c r="OV173" s="273"/>
      <c r="OW173" s="273"/>
      <c r="OX173" s="273"/>
      <c r="OY173" s="273"/>
      <c r="OZ173" s="273"/>
      <c r="PA173" s="273"/>
      <c r="PB173" s="273"/>
      <c r="PC173" s="274"/>
      <c r="PD173" s="274"/>
      <c r="PE173" s="274"/>
      <c r="PF173" s="274"/>
      <c r="PG173" s="275"/>
      <c r="PH173" s="276"/>
      <c r="PI173" s="277"/>
      <c r="PJ173" s="277"/>
      <c r="PK173" s="277"/>
      <c r="PL173" s="277"/>
      <c r="PM173" s="277"/>
      <c r="PN173" s="277"/>
      <c r="PO173" s="277"/>
      <c r="PP173" s="277"/>
      <c r="PQ173" s="277"/>
      <c r="PR173" s="277"/>
      <c r="PS173" s="277"/>
      <c r="PT173" s="277"/>
      <c r="PU173" s="277"/>
      <c r="PV173" s="278"/>
      <c r="PW173" s="256"/>
      <c r="PX173" s="257"/>
      <c r="PY173" s="257"/>
      <c r="PZ173" s="257"/>
      <c r="QA173" s="257"/>
      <c r="QB173" s="257"/>
      <c r="QC173" s="258"/>
      <c r="QD173" s="256"/>
      <c r="QE173" s="257"/>
      <c r="QF173" s="257"/>
      <c r="QG173" s="257"/>
      <c r="QH173" s="257"/>
      <c r="QI173" s="257"/>
      <c r="QJ173" s="258"/>
      <c r="QK173" s="256"/>
      <c r="QL173" s="257"/>
      <c r="QM173" s="257"/>
      <c r="QN173" s="257"/>
      <c r="QO173" s="257"/>
      <c r="QP173" s="257"/>
      <c r="QQ173" s="258"/>
      <c r="QR173" s="256"/>
      <c r="QS173" s="257"/>
      <c r="QT173" s="257"/>
      <c r="QU173" s="257"/>
      <c r="QV173" s="257"/>
      <c r="QW173" s="257"/>
      <c r="QX173" s="258"/>
      <c r="QY173" s="256"/>
      <c r="QZ173" s="257"/>
      <c r="RA173" s="257"/>
      <c r="RB173" s="257"/>
      <c r="RC173" s="257"/>
      <c r="RD173" s="257"/>
      <c r="RE173" s="258"/>
      <c r="SG173" s="747"/>
    </row>
    <row r="174" spans="2:501" ht="6.6" customHeight="1" x14ac:dyDescent="0.15">
      <c r="B174" s="1093"/>
      <c r="C174" s="1094"/>
      <c r="D174" s="1095"/>
      <c r="E174" s="1099" t="s">
        <v>95</v>
      </c>
      <c r="F174" s="1100"/>
      <c r="G174" s="1100"/>
      <c r="H174" s="1100"/>
      <c r="I174" s="1100"/>
      <c r="J174" s="1100"/>
      <c r="K174" s="1100"/>
      <c r="L174" s="1100"/>
      <c r="M174" s="1100"/>
      <c r="N174" s="1100"/>
      <c r="O174" s="1100"/>
      <c r="P174" s="1100"/>
      <c r="Q174" s="1100"/>
      <c r="R174" s="1100"/>
      <c r="S174" s="1100"/>
      <c r="T174" s="1100"/>
      <c r="U174" s="1100"/>
      <c r="V174" s="1100"/>
      <c r="W174" s="1100"/>
      <c r="X174" s="1100"/>
      <c r="Y174" s="1100"/>
      <c r="Z174" s="1100"/>
      <c r="AA174" s="1100"/>
      <c r="AB174" s="1100"/>
      <c r="AC174" s="1100"/>
      <c r="AD174" s="1100"/>
      <c r="AE174" s="1100"/>
      <c r="AF174" s="1101"/>
      <c r="AG174" s="490">
        <f>BC174+BY174</f>
        <v>0</v>
      </c>
      <c r="AH174" s="491"/>
      <c r="AI174" s="491"/>
      <c r="AJ174" s="491"/>
      <c r="AK174" s="491"/>
      <c r="AL174" s="491"/>
      <c r="AM174" s="491"/>
      <c r="AN174" s="491"/>
      <c r="AO174" s="491"/>
      <c r="AP174" s="491"/>
      <c r="AQ174" s="491"/>
      <c r="AR174" s="491"/>
      <c r="AS174" s="491"/>
      <c r="AT174" s="491"/>
      <c r="AU174" s="491"/>
      <c r="AV174" s="491"/>
      <c r="AW174" s="491"/>
      <c r="AX174" s="382" t="s">
        <v>9275</v>
      </c>
      <c r="AY174" s="382"/>
      <c r="AZ174" s="382"/>
      <c r="BA174" s="382"/>
      <c r="BB174" s="383"/>
      <c r="BC174" s="376"/>
      <c r="BD174" s="377"/>
      <c r="BE174" s="377"/>
      <c r="BF174" s="377"/>
      <c r="BG174" s="377"/>
      <c r="BH174" s="377"/>
      <c r="BI174" s="377"/>
      <c r="BJ174" s="377"/>
      <c r="BK174" s="377"/>
      <c r="BL174" s="377"/>
      <c r="BM174" s="377"/>
      <c r="BN174" s="377"/>
      <c r="BO174" s="377"/>
      <c r="BP174" s="377"/>
      <c r="BQ174" s="377"/>
      <c r="BR174" s="377"/>
      <c r="BS174" s="377"/>
      <c r="BT174" s="382" t="s">
        <v>9275</v>
      </c>
      <c r="BU174" s="382"/>
      <c r="BV174" s="382"/>
      <c r="BW174" s="382"/>
      <c r="BX174" s="383"/>
      <c r="BY174" s="493"/>
      <c r="BZ174" s="494"/>
      <c r="CA174" s="494"/>
      <c r="CB174" s="494"/>
      <c r="CC174" s="494"/>
      <c r="CD174" s="494"/>
      <c r="CE174" s="494"/>
      <c r="CF174" s="494"/>
      <c r="CG174" s="494"/>
      <c r="CH174" s="494"/>
      <c r="CI174" s="494"/>
      <c r="CJ174" s="494"/>
      <c r="CK174" s="494"/>
      <c r="CL174" s="494"/>
      <c r="CM174" s="494"/>
      <c r="CN174" s="494"/>
      <c r="CO174" s="494"/>
      <c r="CP174" s="382" t="s">
        <v>9275</v>
      </c>
      <c r="CQ174" s="382"/>
      <c r="CR174" s="382"/>
      <c r="CS174" s="382"/>
      <c r="CT174" s="383"/>
      <c r="CU174" s="220" t="s">
        <v>37</v>
      </c>
      <c r="CV174" s="221"/>
      <c r="CW174" s="221"/>
      <c r="CX174" s="221"/>
      <c r="CY174" s="221"/>
      <c r="CZ174" s="221"/>
      <c r="DA174" s="224"/>
      <c r="DB174" s="224"/>
      <c r="DC174" s="224"/>
      <c r="DD174" s="224"/>
      <c r="DE174" s="224"/>
      <c r="DF174" s="224"/>
      <c r="DG174" s="224"/>
      <c r="DH174" s="224"/>
      <c r="DI174" s="224"/>
      <c r="DJ174" s="224"/>
      <c r="DK174" s="224"/>
      <c r="DL174" s="226" t="s">
        <v>9310</v>
      </c>
      <c r="DM174" s="226"/>
      <c r="DN174" s="226"/>
      <c r="DO174" s="226"/>
      <c r="DP174" s="227"/>
      <c r="DQ174" s="230"/>
      <c r="DR174" s="231"/>
      <c r="DS174" s="231"/>
      <c r="DT174" s="231"/>
      <c r="DU174" s="231"/>
      <c r="DV174" s="231"/>
      <c r="DW174" s="231"/>
      <c r="DX174" s="231"/>
      <c r="DY174" s="231"/>
      <c r="DZ174" s="231"/>
      <c r="EA174" s="231"/>
      <c r="EB174" s="231"/>
      <c r="EC174" s="231"/>
      <c r="ED174" s="231"/>
      <c r="EE174" s="232"/>
      <c r="EF174" s="236"/>
      <c r="EG174" s="237"/>
      <c r="EH174" s="237"/>
      <c r="EI174" s="237"/>
      <c r="EJ174" s="237"/>
      <c r="EK174" s="237"/>
      <c r="EL174" s="238"/>
      <c r="EM174" s="236"/>
      <c r="EN174" s="242"/>
      <c r="EO174" s="242"/>
      <c r="EP174" s="242"/>
      <c r="EQ174" s="242"/>
      <c r="ER174" s="242"/>
      <c r="ES174" s="243"/>
      <c r="ET174" s="236"/>
      <c r="EU174" s="242"/>
      <c r="EV174" s="242"/>
      <c r="EW174" s="242"/>
      <c r="EX174" s="242"/>
      <c r="EY174" s="242"/>
      <c r="EZ174" s="243"/>
      <c r="FA174" s="247"/>
      <c r="FB174" s="248"/>
      <c r="FC174" s="248"/>
      <c r="FD174" s="248"/>
      <c r="FE174" s="248"/>
      <c r="FF174" s="248"/>
      <c r="FG174" s="249"/>
      <c r="FH174" s="236"/>
      <c r="FI174" s="242"/>
      <c r="FJ174" s="242"/>
      <c r="FK174" s="242"/>
      <c r="FL174" s="242"/>
      <c r="FM174" s="242"/>
      <c r="FN174" s="243"/>
      <c r="FO174" s="747"/>
      <c r="FP174" s="211" t="s">
        <v>9320</v>
      </c>
      <c r="FQ174" s="212"/>
      <c r="FR174" s="212"/>
      <c r="FS174" s="212"/>
      <c r="FT174" s="212"/>
      <c r="FU174" s="212"/>
      <c r="FV174" s="212"/>
      <c r="FW174" s="212"/>
      <c r="FX174" s="212"/>
      <c r="FY174" s="213"/>
      <c r="FZ174" s="220" t="s">
        <v>79</v>
      </c>
      <c r="GA174" s="221"/>
      <c r="GB174" s="221"/>
      <c r="GC174" s="221"/>
      <c r="GD174" s="221"/>
      <c r="GE174" s="221"/>
      <c r="GF174" s="224"/>
      <c r="GG174" s="224"/>
      <c r="GH174" s="224"/>
      <c r="GI174" s="224"/>
      <c r="GJ174" s="224"/>
      <c r="GK174" s="224"/>
      <c r="GL174" s="224"/>
      <c r="GM174" s="224"/>
      <c r="GN174" s="224"/>
      <c r="GO174" s="224"/>
      <c r="GP174" s="224"/>
      <c r="GQ174" s="226" t="s">
        <v>9310</v>
      </c>
      <c r="GR174" s="226"/>
      <c r="GS174" s="226"/>
      <c r="GT174" s="226"/>
      <c r="GU174" s="227"/>
      <c r="GV174" s="230"/>
      <c r="GW174" s="231"/>
      <c r="GX174" s="231"/>
      <c r="GY174" s="231"/>
      <c r="GZ174" s="231"/>
      <c r="HA174" s="231"/>
      <c r="HB174" s="231"/>
      <c r="HC174" s="231"/>
      <c r="HD174" s="231"/>
      <c r="HE174" s="231"/>
      <c r="HF174" s="231"/>
      <c r="HG174" s="231"/>
      <c r="HH174" s="231"/>
      <c r="HI174" s="231"/>
      <c r="HJ174" s="232"/>
      <c r="HK174" s="236"/>
      <c r="HL174" s="237"/>
      <c r="HM174" s="237"/>
      <c r="HN174" s="237"/>
      <c r="HO174" s="237"/>
      <c r="HP174" s="237"/>
      <c r="HQ174" s="238"/>
      <c r="HR174" s="236"/>
      <c r="HS174" s="242"/>
      <c r="HT174" s="242"/>
      <c r="HU174" s="242"/>
      <c r="HV174" s="242"/>
      <c r="HW174" s="242"/>
      <c r="HX174" s="243"/>
      <c r="HY174" s="236"/>
      <c r="HZ174" s="242"/>
      <c r="IA174" s="242"/>
      <c r="IB174" s="242"/>
      <c r="IC174" s="242"/>
      <c r="ID174" s="242"/>
      <c r="IE174" s="243"/>
      <c r="IF174" s="247"/>
      <c r="IG174" s="248"/>
      <c r="IH174" s="248"/>
      <c r="II174" s="248"/>
      <c r="IJ174" s="248"/>
      <c r="IK174" s="248"/>
      <c r="IL174" s="249"/>
      <c r="IM174" s="236"/>
      <c r="IN174" s="242"/>
      <c r="IO174" s="242"/>
      <c r="IP174" s="242"/>
      <c r="IQ174" s="242"/>
      <c r="IR174" s="242"/>
      <c r="IS174" s="243"/>
      <c r="JU174" s="747"/>
      <c r="JV174" s="211" t="s">
        <v>9320</v>
      </c>
      <c r="JW174" s="212"/>
      <c r="JX174" s="212"/>
      <c r="JY174" s="212"/>
      <c r="JZ174" s="212"/>
      <c r="KA174" s="212"/>
      <c r="KB174" s="212"/>
      <c r="KC174" s="212"/>
      <c r="KD174" s="212"/>
      <c r="KE174" s="213"/>
      <c r="KF174" s="220" t="s">
        <v>126</v>
      </c>
      <c r="KG174" s="221"/>
      <c r="KH174" s="221"/>
      <c r="KI174" s="221"/>
      <c r="KJ174" s="221"/>
      <c r="KK174" s="221"/>
      <c r="KL174" s="224"/>
      <c r="KM174" s="224"/>
      <c r="KN174" s="224"/>
      <c r="KO174" s="224"/>
      <c r="KP174" s="224"/>
      <c r="KQ174" s="224"/>
      <c r="KR174" s="224"/>
      <c r="KS174" s="224"/>
      <c r="KT174" s="224"/>
      <c r="KU174" s="224"/>
      <c r="KV174" s="224"/>
      <c r="KW174" s="226" t="s">
        <v>9310</v>
      </c>
      <c r="KX174" s="226"/>
      <c r="KY174" s="226"/>
      <c r="KZ174" s="226"/>
      <c r="LA174" s="227"/>
      <c r="LB174" s="230"/>
      <c r="LC174" s="231"/>
      <c r="LD174" s="231"/>
      <c r="LE174" s="231"/>
      <c r="LF174" s="231"/>
      <c r="LG174" s="231"/>
      <c r="LH174" s="231"/>
      <c r="LI174" s="231"/>
      <c r="LJ174" s="231"/>
      <c r="LK174" s="231"/>
      <c r="LL174" s="231"/>
      <c r="LM174" s="231"/>
      <c r="LN174" s="231"/>
      <c r="LO174" s="231"/>
      <c r="LP174" s="232"/>
      <c r="LQ174" s="236"/>
      <c r="LR174" s="237"/>
      <c r="LS174" s="237"/>
      <c r="LT174" s="237"/>
      <c r="LU174" s="237"/>
      <c r="LV174" s="237"/>
      <c r="LW174" s="238"/>
      <c r="LX174" s="236"/>
      <c r="LY174" s="242"/>
      <c r="LZ174" s="242"/>
      <c r="MA174" s="242"/>
      <c r="MB174" s="242"/>
      <c r="MC174" s="242"/>
      <c r="MD174" s="243"/>
      <c r="ME174" s="236"/>
      <c r="MF174" s="242"/>
      <c r="MG174" s="242"/>
      <c r="MH174" s="242"/>
      <c r="MI174" s="242"/>
      <c r="MJ174" s="242"/>
      <c r="MK174" s="243"/>
      <c r="ML174" s="247"/>
      <c r="MM174" s="248"/>
      <c r="MN174" s="248"/>
      <c r="MO174" s="248"/>
      <c r="MP174" s="248"/>
      <c r="MQ174" s="248"/>
      <c r="MR174" s="249"/>
      <c r="MS174" s="236"/>
      <c r="MT174" s="242"/>
      <c r="MU174" s="242"/>
      <c r="MV174" s="242"/>
      <c r="MW174" s="242"/>
      <c r="MX174" s="242"/>
      <c r="MY174" s="243"/>
      <c r="OA174" s="747"/>
      <c r="OB174" s="211" t="s">
        <v>9320</v>
      </c>
      <c r="OC174" s="212"/>
      <c r="OD174" s="212"/>
      <c r="OE174" s="212"/>
      <c r="OF174" s="212"/>
      <c r="OG174" s="212"/>
      <c r="OH174" s="212"/>
      <c r="OI174" s="212"/>
      <c r="OJ174" s="212"/>
      <c r="OK174" s="213"/>
      <c r="OL174" s="220" t="s">
        <v>131</v>
      </c>
      <c r="OM174" s="221"/>
      <c r="ON174" s="221"/>
      <c r="OO174" s="221"/>
      <c r="OP174" s="221"/>
      <c r="OQ174" s="221"/>
      <c r="OR174" s="224"/>
      <c r="OS174" s="224"/>
      <c r="OT174" s="224"/>
      <c r="OU174" s="224"/>
      <c r="OV174" s="224"/>
      <c r="OW174" s="224"/>
      <c r="OX174" s="224"/>
      <c r="OY174" s="224"/>
      <c r="OZ174" s="224"/>
      <c r="PA174" s="224"/>
      <c r="PB174" s="224"/>
      <c r="PC174" s="226" t="s">
        <v>9310</v>
      </c>
      <c r="PD174" s="226"/>
      <c r="PE174" s="226"/>
      <c r="PF174" s="226"/>
      <c r="PG174" s="227"/>
      <c r="PH174" s="230"/>
      <c r="PI174" s="231"/>
      <c r="PJ174" s="231"/>
      <c r="PK174" s="231"/>
      <c r="PL174" s="231"/>
      <c r="PM174" s="231"/>
      <c r="PN174" s="231"/>
      <c r="PO174" s="231"/>
      <c r="PP174" s="231"/>
      <c r="PQ174" s="231"/>
      <c r="PR174" s="231"/>
      <c r="PS174" s="231"/>
      <c r="PT174" s="231"/>
      <c r="PU174" s="231"/>
      <c r="PV174" s="232"/>
      <c r="PW174" s="236"/>
      <c r="PX174" s="237"/>
      <c r="PY174" s="237"/>
      <c r="PZ174" s="237"/>
      <c r="QA174" s="237"/>
      <c r="QB174" s="237"/>
      <c r="QC174" s="238"/>
      <c r="QD174" s="236"/>
      <c r="QE174" s="242"/>
      <c r="QF174" s="242"/>
      <c r="QG174" s="242"/>
      <c r="QH174" s="242"/>
      <c r="QI174" s="242"/>
      <c r="QJ174" s="243"/>
      <c r="QK174" s="236"/>
      <c r="QL174" s="242"/>
      <c r="QM174" s="242"/>
      <c r="QN174" s="242"/>
      <c r="QO174" s="242"/>
      <c r="QP174" s="242"/>
      <c r="QQ174" s="243"/>
      <c r="QR174" s="247"/>
      <c r="QS174" s="248"/>
      <c r="QT174" s="248"/>
      <c r="QU174" s="248"/>
      <c r="QV174" s="248"/>
      <c r="QW174" s="248"/>
      <c r="QX174" s="249"/>
      <c r="QY174" s="236"/>
      <c r="QZ174" s="242"/>
      <c r="RA174" s="242"/>
      <c r="RB174" s="242"/>
      <c r="RC174" s="242"/>
      <c r="RD174" s="242"/>
      <c r="RE174" s="243"/>
      <c r="SG174" s="747"/>
    </row>
    <row r="175" spans="2:501" ht="6.6" customHeight="1" x14ac:dyDescent="0.15">
      <c r="B175" s="1093"/>
      <c r="C175" s="1094"/>
      <c r="D175" s="1095"/>
      <c r="E175" s="1102"/>
      <c r="F175" s="1103"/>
      <c r="G175" s="1103"/>
      <c r="H175" s="1103"/>
      <c r="I175" s="1103"/>
      <c r="J175" s="1103"/>
      <c r="K175" s="1103"/>
      <c r="L175" s="1103"/>
      <c r="M175" s="1103"/>
      <c r="N175" s="1103"/>
      <c r="O175" s="1103"/>
      <c r="P175" s="1103"/>
      <c r="Q175" s="1103"/>
      <c r="R175" s="1103"/>
      <c r="S175" s="1103"/>
      <c r="T175" s="1103"/>
      <c r="U175" s="1103"/>
      <c r="V175" s="1103"/>
      <c r="W175" s="1103"/>
      <c r="X175" s="1103"/>
      <c r="Y175" s="1103"/>
      <c r="Z175" s="1103"/>
      <c r="AA175" s="1103"/>
      <c r="AB175" s="1103"/>
      <c r="AC175" s="1103"/>
      <c r="AD175" s="1103"/>
      <c r="AE175" s="1103"/>
      <c r="AF175" s="1104"/>
      <c r="AG175" s="469"/>
      <c r="AH175" s="470"/>
      <c r="AI175" s="470"/>
      <c r="AJ175" s="470"/>
      <c r="AK175" s="470"/>
      <c r="AL175" s="470"/>
      <c r="AM175" s="470"/>
      <c r="AN175" s="470"/>
      <c r="AO175" s="470"/>
      <c r="AP175" s="470"/>
      <c r="AQ175" s="470"/>
      <c r="AR175" s="470"/>
      <c r="AS175" s="470"/>
      <c r="AT175" s="470"/>
      <c r="AU175" s="470"/>
      <c r="AV175" s="470"/>
      <c r="AW175" s="470"/>
      <c r="AX175" s="384"/>
      <c r="AY175" s="384"/>
      <c r="AZ175" s="384"/>
      <c r="BA175" s="384"/>
      <c r="BB175" s="385"/>
      <c r="BC175" s="378"/>
      <c r="BD175" s="379"/>
      <c r="BE175" s="379"/>
      <c r="BF175" s="379"/>
      <c r="BG175" s="379"/>
      <c r="BH175" s="379"/>
      <c r="BI175" s="379"/>
      <c r="BJ175" s="379"/>
      <c r="BK175" s="379"/>
      <c r="BL175" s="379"/>
      <c r="BM175" s="379"/>
      <c r="BN175" s="379"/>
      <c r="BO175" s="379"/>
      <c r="BP175" s="379"/>
      <c r="BQ175" s="379"/>
      <c r="BR175" s="379"/>
      <c r="BS175" s="379"/>
      <c r="BT175" s="384"/>
      <c r="BU175" s="384"/>
      <c r="BV175" s="384"/>
      <c r="BW175" s="384"/>
      <c r="BX175" s="385"/>
      <c r="BY175" s="472"/>
      <c r="BZ175" s="473"/>
      <c r="CA175" s="473"/>
      <c r="CB175" s="473"/>
      <c r="CC175" s="473"/>
      <c r="CD175" s="473"/>
      <c r="CE175" s="473"/>
      <c r="CF175" s="473"/>
      <c r="CG175" s="473"/>
      <c r="CH175" s="473"/>
      <c r="CI175" s="473"/>
      <c r="CJ175" s="473"/>
      <c r="CK175" s="473"/>
      <c r="CL175" s="473"/>
      <c r="CM175" s="473"/>
      <c r="CN175" s="473"/>
      <c r="CO175" s="473"/>
      <c r="CP175" s="384"/>
      <c r="CQ175" s="384"/>
      <c r="CR175" s="384"/>
      <c r="CS175" s="384"/>
      <c r="CT175" s="385"/>
      <c r="CU175" s="222"/>
      <c r="CV175" s="223"/>
      <c r="CW175" s="223"/>
      <c r="CX175" s="223"/>
      <c r="CY175" s="223"/>
      <c r="CZ175" s="223"/>
      <c r="DA175" s="225"/>
      <c r="DB175" s="225"/>
      <c r="DC175" s="225"/>
      <c r="DD175" s="225"/>
      <c r="DE175" s="225"/>
      <c r="DF175" s="225"/>
      <c r="DG175" s="225"/>
      <c r="DH175" s="225"/>
      <c r="DI175" s="225"/>
      <c r="DJ175" s="225"/>
      <c r="DK175" s="225"/>
      <c r="DL175" s="228"/>
      <c r="DM175" s="228"/>
      <c r="DN175" s="228"/>
      <c r="DO175" s="228"/>
      <c r="DP175" s="229"/>
      <c r="DQ175" s="233"/>
      <c r="DR175" s="234"/>
      <c r="DS175" s="234"/>
      <c r="DT175" s="234"/>
      <c r="DU175" s="234"/>
      <c r="DV175" s="234"/>
      <c r="DW175" s="234"/>
      <c r="DX175" s="234"/>
      <c r="DY175" s="234"/>
      <c r="DZ175" s="234"/>
      <c r="EA175" s="234"/>
      <c r="EB175" s="234"/>
      <c r="EC175" s="234"/>
      <c r="ED175" s="234"/>
      <c r="EE175" s="235"/>
      <c r="EF175" s="239"/>
      <c r="EG175" s="240"/>
      <c r="EH175" s="240"/>
      <c r="EI175" s="240"/>
      <c r="EJ175" s="240"/>
      <c r="EK175" s="240"/>
      <c r="EL175" s="241"/>
      <c r="EM175" s="244"/>
      <c r="EN175" s="245"/>
      <c r="EO175" s="245"/>
      <c r="EP175" s="245"/>
      <c r="EQ175" s="245"/>
      <c r="ER175" s="245"/>
      <c r="ES175" s="246"/>
      <c r="ET175" s="244"/>
      <c r="EU175" s="245"/>
      <c r="EV175" s="245"/>
      <c r="EW175" s="245"/>
      <c r="EX175" s="245"/>
      <c r="EY175" s="245"/>
      <c r="EZ175" s="246"/>
      <c r="FA175" s="250"/>
      <c r="FB175" s="251"/>
      <c r="FC175" s="251"/>
      <c r="FD175" s="251"/>
      <c r="FE175" s="251"/>
      <c r="FF175" s="251"/>
      <c r="FG175" s="252"/>
      <c r="FH175" s="244"/>
      <c r="FI175" s="245"/>
      <c r="FJ175" s="245"/>
      <c r="FK175" s="245"/>
      <c r="FL175" s="245"/>
      <c r="FM175" s="245"/>
      <c r="FN175" s="246"/>
      <c r="FO175" s="747"/>
      <c r="FP175" s="214"/>
      <c r="FQ175" s="215"/>
      <c r="FR175" s="215"/>
      <c r="FS175" s="215"/>
      <c r="FT175" s="215"/>
      <c r="FU175" s="215"/>
      <c r="FV175" s="215"/>
      <c r="FW175" s="215"/>
      <c r="FX175" s="215"/>
      <c r="FY175" s="216"/>
      <c r="FZ175" s="222"/>
      <c r="GA175" s="223"/>
      <c r="GB175" s="223"/>
      <c r="GC175" s="223"/>
      <c r="GD175" s="223"/>
      <c r="GE175" s="223"/>
      <c r="GF175" s="225"/>
      <c r="GG175" s="225"/>
      <c r="GH175" s="225"/>
      <c r="GI175" s="225"/>
      <c r="GJ175" s="225"/>
      <c r="GK175" s="225"/>
      <c r="GL175" s="225"/>
      <c r="GM175" s="225"/>
      <c r="GN175" s="225"/>
      <c r="GO175" s="225"/>
      <c r="GP175" s="225"/>
      <c r="GQ175" s="228"/>
      <c r="GR175" s="228"/>
      <c r="GS175" s="228"/>
      <c r="GT175" s="228"/>
      <c r="GU175" s="229"/>
      <c r="GV175" s="233"/>
      <c r="GW175" s="234"/>
      <c r="GX175" s="234"/>
      <c r="GY175" s="234"/>
      <c r="GZ175" s="234"/>
      <c r="HA175" s="234"/>
      <c r="HB175" s="234"/>
      <c r="HC175" s="234"/>
      <c r="HD175" s="234"/>
      <c r="HE175" s="234"/>
      <c r="HF175" s="234"/>
      <c r="HG175" s="234"/>
      <c r="HH175" s="234"/>
      <c r="HI175" s="234"/>
      <c r="HJ175" s="235"/>
      <c r="HK175" s="239"/>
      <c r="HL175" s="240"/>
      <c r="HM175" s="240"/>
      <c r="HN175" s="240"/>
      <c r="HO175" s="240"/>
      <c r="HP175" s="240"/>
      <c r="HQ175" s="241"/>
      <c r="HR175" s="244"/>
      <c r="HS175" s="245"/>
      <c r="HT175" s="245"/>
      <c r="HU175" s="245"/>
      <c r="HV175" s="245"/>
      <c r="HW175" s="245"/>
      <c r="HX175" s="246"/>
      <c r="HY175" s="244"/>
      <c r="HZ175" s="245"/>
      <c r="IA175" s="245"/>
      <c r="IB175" s="245"/>
      <c r="IC175" s="245"/>
      <c r="ID175" s="245"/>
      <c r="IE175" s="246"/>
      <c r="IF175" s="250"/>
      <c r="IG175" s="251"/>
      <c r="IH175" s="251"/>
      <c r="II175" s="251"/>
      <c r="IJ175" s="251"/>
      <c r="IK175" s="251"/>
      <c r="IL175" s="252"/>
      <c r="IM175" s="244"/>
      <c r="IN175" s="245"/>
      <c r="IO175" s="245"/>
      <c r="IP175" s="245"/>
      <c r="IQ175" s="245"/>
      <c r="IR175" s="245"/>
      <c r="IS175" s="246"/>
      <c r="JU175" s="747"/>
      <c r="JV175" s="214"/>
      <c r="JW175" s="215"/>
      <c r="JX175" s="215"/>
      <c r="JY175" s="215"/>
      <c r="JZ175" s="215"/>
      <c r="KA175" s="215"/>
      <c r="KB175" s="215"/>
      <c r="KC175" s="215"/>
      <c r="KD175" s="215"/>
      <c r="KE175" s="216"/>
      <c r="KF175" s="222"/>
      <c r="KG175" s="223"/>
      <c r="KH175" s="223"/>
      <c r="KI175" s="223"/>
      <c r="KJ175" s="223"/>
      <c r="KK175" s="223"/>
      <c r="KL175" s="225"/>
      <c r="KM175" s="225"/>
      <c r="KN175" s="225"/>
      <c r="KO175" s="225"/>
      <c r="KP175" s="225"/>
      <c r="KQ175" s="225"/>
      <c r="KR175" s="225"/>
      <c r="KS175" s="225"/>
      <c r="KT175" s="225"/>
      <c r="KU175" s="225"/>
      <c r="KV175" s="225"/>
      <c r="KW175" s="228"/>
      <c r="KX175" s="228"/>
      <c r="KY175" s="228"/>
      <c r="KZ175" s="228"/>
      <c r="LA175" s="229"/>
      <c r="LB175" s="233"/>
      <c r="LC175" s="234"/>
      <c r="LD175" s="234"/>
      <c r="LE175" s="234"/>
      <c r="LF175" s="234"/>
      <c r="LG175" s="234"/>
      <c r="LH175" s="234"/>
      <c r="LI175" s="234"/>
      <c r="LJ175" s="234"/>
      <c r="LK175" s="234"/>
      <c r="LL175" s="234"/>
      <c r="LM175" s="234"/>
      <c r="LN175" s="234"/>
      <c r="LO175" s="234"/>
      <c r="LP175" s="235"/>
      <c r="LQ175" s="239"/>
      <c r="LR175" s="240"/>
      <c r="LS175" s="240"/>
      <c r="LT175" s="240"/>
      <c r="LU175" s="240"/>
      <c r="LV175" s="240"/>
      <c r="LW175" s="241"/>
      <c r="LX175" s="244"/>
      <c r="LY175" s="245"/>
      <c r="LZ175" s="245"/>
      <c r="MA175" s="245"/>
      <c r="MB175" s="245"/>
      <c r="MC175" s="245"/>
      <c r="MD175" s="246"/>
      <c r="ME175" s="244"/>
      <c r="MF175" s="245"/>
      <c r="MG175" s="245"/>
      <c r="MH175" s="245"/>
      <c r="MI175" s="245"/>
      <c r="MJ175" s="245"/>
      <c r="MK175" s="246"/>
      <c r="ML175" s="250"/>
      <c r="MM175" s="251"/>
      <c r="MN175" s="251"/>
      <c r="MO175" s="251"/>
      <c r="MP175" s="251"/>
      <c r="MQ175" s="251"/>
      <c r="MR175" s="252"/>
      <c r="MS175" s="244"/>
      <c r="MT175" s="245"/>
      <c r="MU175" s="245"/>
      <c r="MV175" s="245"/>
      <c r="MW175" s="245"/>
      <c r="MX175" s="245"/>
      <c r="MY175" s="246"/>
      <c r="OA175" s="747"/>
      <c r="OB175" s="214"/>
      <c r="OC175" s="215"/>
      <c r="OD175" s="215"/>
      <c r="OE175" s="215"/>
      <c r="OF175" s="215"/>
      <c r="OG175" s="215"/>
      <c r="OH175" s="215"/>
      <c r="OI175" s="215"/>
      <c r="OJ175" s="215"/>
      <c r="OK175" s="216"/>
      <c r="OL175" s="222"/>
      <c r="OM175" s="223"/>
      <c r="ON175" s="223"/>
      <c r="OO175" s="223"/>
      <c r="OP175" s="223"/>
      <c r="OQ175" s="223"/>
      <c r="OR175" s="225"/>
      <c r="OS175" s="225"/>
      <c r="OT175" s="225"/>
      <c r="OU175" s="225"/>
      <c r="OV175" s="225"/>
      <c r="OW175" s="225"/>
      <c r="OX175" s="225"/>
      <c r="OY175" s="225"/>
      <c r="OZ175" s="225"/>
      <c r="PA175" s="225"/>
      <c r="PB175" s="225"/>
      <c r="PC175" s="228"/>
      <c r="PD175" s="228"/>
      <c r="PE175" s="228"/>
      <c r="PF175" s="228"/>
      <c r="PG175" s="229"/>
      <c r="PH175" s="233"/>
      <c r="PI175" s="234"/>
      <c r="PJ175" s="234"/>
      <c r="PK175" s="234"/>
      <c r="PL175" s="234"/>
      <c r="PM175" s="234"/>
      <c r="PN175" s="234"/>
      <c r="PO175" s="234"/>
      <c r="PP175" s="234"/>
      <c r="PQ175" s="234"/>
      <c r="PR175" s="234"/>
      <c r="PS175" s="234"/>
      <c r="PT175" s="234"/>
      <c r="PU175" s="234"/>
      <c r="PV175" s="235"/>
      <c r="PW175" s="239"/>
      <c r="PX175" s="240"/>
      <c r="PY175" s="240"/>
      <c r="PZ175" s="240"/>
      <c r="QA175" s="240"/>
      <c r="QB175" s="240"/>
      <c r="QC175" s="241"/>
      <c r="QD175" s="244"/>
      <c r="QE175" s="245"/>
      <c r="QF175" s="245"/>
      <c r="QG175" s="245"/>
      <c r="QH175" s="245"/>
      <c r="QI175" s="245"/>
      <c r="QJ175" s="246"/>
      <c r="QK175" s="244"/>
      <c r="QL175" s="245"/>
      <c r="QM175" s="245"/>
      <c r="QN175" s="245"/>
      <c r="QO175" s="245"/>
      <c r="QP175" s="245"/>
      <c r="QQ175" s="246"/>
      <c r="QR175" s="250"/>
      <c r="QS175" s="251"/>
      <c r="QT175" s="251"/>
      <c r="QU175" s="251"/>
      <c r="QV175" s="251"/>
      <c r="QW175" s="251"/>
      <c r="QX175" s="252"/>
      <c r="QY175" s="244"/>
      <c r="QZ175" s="245"/>
      <c r="RA175" s="245"/>
      <c r="RB175" s="245"/>
      <c r="RC175" s="245"/>
      <c r="RD175" s="245"/>
      <c r="RE175" s="246"/>
      <c r="SG175" s="747"/>
    </row>
    <row r="176" spans="2:501" ht="6.6" customHeight="1" x14ac:dyDescent="0.15">
      <c r="B176" s="1093"/>
      <c r="C176" s="1094"/>
      <c r="D176" s="1095"/>
      <c r="E176" s="1102"/>
      <c r="F176" s="1103"/>
      <c r="G176" s="1103"/>
      <c r="H176" s="1103"/>
      <c r="I176" s="1103"/>
      <c r="J176" s="1103"/>
      <c r="K176" s="1103"/>
      <c r="L176" s="1103"/>
      <c r="M176" s="1103"/>
      <c r="N176" s="1103"/>
      <c r="O176" s="1103"/>
      <c r="P176" s="1103"/>
      <c r="Q176" s="1103"/>
      <c r="R176" s="1103"/>
      <c r="S176" s="1103"/>
      <c r="T176" s="1103"/>
      <c r="U176" s="1103"/>
      <c r="V176" s="1103"/>
      <c r="W176" s="1103"/>
      <c r="X176" s="1103"/>
      <c r="Y176" s="1103"/>
      <c r="Z176" s="1103"/>
      <c r="AA176" s="1103"/>
      <c r="AB176" s="1103"/>
      <c r="AC176" s="1103"/>
      <c r="AD176" s="1103"/>
      <c r="AE176" s="1103"/>
      <c r="AF176" s="1104"/>
      <c r="AG176" s="469"/>
      <c r="AH176" s="470"/>
      <c r="AI176" s="470"/>
      <c r="AJ176" s="470"/>
      <c r="AK176" s="470"/>
      <c r="AL176" s="470"/>
      <c r="AM176" s="470"/>
      <c r="AN176" s="470"/>
      <c r="AO176" s="470"/>
      <c r="AP176" s="470"/>
      <c r="AQ176" s="470"/>
      <c r="AR176" s="470"/>
      <c r="AS176" s="470"/>
      <c r="AT176" s="470"/>
      <c r="AU176" s="470"/>
      <c r="AV176" s="470"/>
      <c r="AW176" s="470"/>
      <c r="AX176" s="384"/>
      <c r="AY176" s="384"/>
      <c r="AZ176" s="384"/>
      <c r="BA176" s="384"/>
      <c r="BB176" s="385"/>
      <c r="BC176" s="378"/>
      <c r="BD176" s="379"/>
      <c r="BE176" s="379"/>
      <c r="BF176" s="379"/>
      <c r="BG176" s="379"/>
      <c r="BH176" s="379"/>
      <c r="BI176" s="379"/>
      <c r="BJ176" s="379"/>
      <c r="BK176" s="379"/>
      <c r="BL176" s="379"/>
      <c r="BM176" s="379"/>
      <c r="BN176" s="379"/>
      <c r="BO176" s="379"/>
      <c r="BP176" s="379"/>
      <c r="BQ176" s="379"/>
      <c r="BR176" s="379"/>
      <c r="BS176" s="379"/>
      <c r="BT176" s="384"/>
      <c r="BU176" s="384"/>
      <c r="BV176" s="384"/>
      <c r="BW176" s="384"/>
      <c r="BX176" s="385"/>
      <c r="BY176" s="472"/>
      <c r="BZ176" s="473"/>
      <c r="CA176" s="473"/>
      <c r="CB176" s="473"/>
      <c r="CC176" s="473"/>
      <c r="CD176" s="473"/>
      <c r="CE176" s="473"/>
      <c r="CF176" s="473"/>
      <c r="CG176" s="473"/>
      <c r="CH176" s="473"/>
      <c r="CI176" s="473"/>
      <c r="CJ176" s="473"/>
      <c r="CK176" s="473"/>
      <c r="CL176" s="473"/>
      <c r="CM176" s="473"/>
      <c r="CN176" s="473"/>
      <c r="CO176" s="473"/>
      <c r="CP176" s="384"/>
      <c r="CQ176" s="384"/>
      <c r="CR176" s="384"/>
      <c r="CS176" s="384"/>
      <c r="CT176" s="385"/>
      <c r="CU176" s="259" t="s">
        <v>38</v>
      </c>
      <c r="CV176" s="260"/>
      <c r="CW176" s="260"/>
      <c r="CX176" s="260"/>
      <c r="CY176" s="260"/>
      <c r="CZ176" s="260"/>
      <c r="DA176" s="261"/>
      <c r="DB176" s="261"/>
      <c r="DC176" s="261"/>
      <c r="DD176" s="261"/>
      <c r="DE176" s="261"/>
      <c r="DF176" s="261"/>
      <c r="DG176" s="261"/>
      <c r="DH176" s="261"/>
      <c r="DI176" s="261"/>
      <c r="DJ176" s="261"/>
      <c r="DK176" s="261"/>
      <c r="DL176" s="263" t="s">
        <v>9310</v>
      </c>
      <c r="DM176" s="263"/>
      <c r="DN176" s="263"/>
      <c r="DO176" s="263"/>
      <c r="DP176" s="264"/>
      <c r="DQ176" s="265"/>
      <c r="DR176" s="266"/>
      <c r="DS176" s="266"/>
      <c r="DT176" s="266"/>
      <c r="DU176" s="266"/>
      <c r="DV176" s="266"/>
      <c r="DW176" s="266"/>
      <c r="DX176" s="266"/>
      <c r="DY176" s="266"/>
      <c r="DZ176" s="266"/>
      <c r="EA176" s="266"/>
      <c r="EB176" s="266"/>
      <c r="EC176" s="266"/>
      <c r="ED176" s="266"/>
      <c r="EE176" s="267"/>
      <c r="EF176" s="268"/>
      <c r="EG176" s="269"/>
      <c r="EH176" s="269"/>
      <c r="EI176" s="269"/>
      <c r="EJ176" s="269"/>
      <c r="EK176" s="269"/>
      <c r="EL176" s="270"/>
      <c r="EM176" s="268"/>
      <c r="EN176" s="269"/>
      <c r="EO176" s="269"/>
      <c r="EP176" s="269"/>
      <c r="EQ176" s="269"/>
      <c r="ER176" s="269"/>
      <c r="ES176" s="270"/>
      <c r="ET176" s="268"/>
      <c r="EU176" s="269"/>
      <c r="EV176" s="269"/>
      <c r="EW176" s="269"/>
      <c r="EX176" s="269"/>
      <c r="EY176" s="269"/>
      <c r="EZ176" s="270"/>
      <c r="FA176" s="250"/>
      <c r="FB176" s="251"/>
      <c r="FC176" s="251"/>
      <c r="FD176" s="251"/>
      <c r="FE176" s="251"/>
      <c r="FF176" s="251"/>
      <c r="FG176" s="252"/>
      <c r="FH176" s="268"/>
      <c r="FI176" s="269"/>
      <c r="FJ176" s="269"/>
      <c r="FK176" s="269"/>
      <c r="FL176" s="269"/>
      <c r="FM176" s="269"/>
      <c r="FN176" s="270"/>
      <c r="FO176" s="747"/>
      <c r="FP176" s="214"/>
      <c r="FQ176" s="215"/>
      <c r="FR176" s="215"/>
      <c r="FS176" s="215"/>
      <c r="FT176" s="215"/>
      <c r="FU176" s="215"/>
      <c r="FV176" s="215"/>
      <c r="FW176" s="215"/>
      <c r="FX176" s="215"/>
      <c r="FY176" s="216"/>
      <c r="FZ176" s="259" t="s">
        <v>80</v>
      </c>
      <c r="GA176" s="260"/>
      <c r="GB176" s="260"/>
      <c r="GC176" s="260"/>
      <c r="GD176" s="260"/>
      <c r="GE176" s="260"/>
      <c r="GF176" s="261"/>
      <c r="GG176" s="261"/>
      <c r="GH176" s="261"/>
      <c r="GI176" s="261"/>
      <c r="GJ176" s="261"/>
      <c r="GK176" s="261"/>
      <c r="GL176" s="261"/>
      <c r="GM176" s="261"/>
      <c r="GN176" s="261"/>
      <c r="GO176" s="261"/>
      <c r="GP176" s="261"/>
      <c r="GQ176" s="263" t="s">
        <v>9310</v>
      </c>
      <c r="GR176" s="263"/>
      <c r="GS176" s="263"/>
      <c r="GT176" s="263"/>
      <c r="GU176" s="264"/>
      <c r="GV176" s="265"/>
      <c r="GW176" s="266"/>
      <c r="GX176" s="266"/>
      <c r="GY176" s="266"/>
      <c r="GZ176" s="266"/>
      <c r="HA176" s="266"/>
      <c r="HB176" s="266"/>
      <c r="HC176" s="266"/>
      <c r="HD176" s="266"/>
      <c r="HE176" s="266"/>
      <c r="HF176" s="266"/>
      <c r="HG176" s="266"/>
      <c r="HH176" s="266"/>
      <c r="HI176" s="266"/>
      <c r="HJ176" s="267"/>
      <c r="HK176" s="268"/>
      <c r="HL176" s="269"/>
      <c r="HM176" s="269"/>
      <c r="HN176" s="269"/>
      <c r="HO176" s="269"/>
      <c r="HP176" s="269"/>
      <c r="HQ176" s="270"/>
      <c r="HR176" s="268"/>
      <c r="HS176" s="269"/>
      <c r="HT176" s="269"/>
      <c r="HU176" s="269"/>
      <c r="HV176" s="269"/>
      <c r="HW176" s="269"/>
      <c r="HX176" s="270"/>
      <c r="HY176" s="268"/>
      <c r="HZ176" s="269"/>
      <c r="IA176" s="269"/>
      <c r="IB176" s="269"/>
      <c r="IC176" s="269"/>
      <c r="ID176" s="269"/>
      <c r="IE176" s="270"/>
      <c r="IF176" s="250"/>
      <c r="IG176" s="251"/>
      <c r="IH176" s="251"/>
      <c r="II176" s="251"/>
      <c r="IJ176" s="251"/>
      <c r="IK176" s="251"/>
      <c r="IL176" s="252"/>
      <c r="IM176" s="268"/>
      <c r="IN176" s="269"/>
      <c r="IO176" s="269"/>
      <c r="IP176" s="269"/>
      <c r="IQ176" s="269"/>
      <c r="IR176" s="269"/>
      <c r="IS176" s="270"/>
      <c r="JU176" s="747"/>
      <c r="JV176" s="214"/>
      <c r="JW176" s="215"/>
      <c r="JX176" s="215"/>
      <c r="JY176" s="215"/>
      <c r="JZ176" s="215"/>
      <c r="KA176" s="215"/>
      <c r="KB176" s="215"/>
      <c r="KC176" s="215"/>
      <c r="KD176" s="215"/>
      <c r="KE176" s="216"/>
      <c r="KF176" s="259" t="s">
        <v>127</v>
      </c>
      <c r="KG176" s="260"/>
      <c r="KH176" s="260"/>
      <c r="KI176" s="260"/>
      <c r="KJ176" s="260"/>
      <c r="KK176" s="260"/>
      <c r="KL176" s="261"/>
      <c r="KM176" s="261"/>
      <c r="KN176" s="261"/>
      <c r="KO176" s="261"/>
      <c r="KP176" s="261"/>
      <c r="KQ176" s="261"/>
      <c r="KR176" s="261"/>
      <c r="KS176" s="261"/>
      <c r="KT176" s="261"/>
      <c r="KU176" s="261"/>
      <c r="KV176" s="261"/>
      <c r="KW176" s="263" t="s">
        <v>9310</v>
      </c>
      <c r="KX176" s="263"/>
      <c r="KY176" s="263"/>
      <c r="KZ176" s="263"/>
      <c r="LA176" s="264"/>
      <c r="LB176" s="265"/>
      <c r="LC176" s="266"/>
      <c r="LD176" s="266"/>
      <c r="LE176" s="266"/>
      <c r="LF176" s="266"/>
      <c r="LG176" s="266"/>
      <c r="LH176" s="266"/>
      <c r="LI176" s="266"/>
      <c r="LJ176" s="266"/>
      <c r="LK176" s="266"/>
      <c r="LL176" s="266"/>
      <c r="LM176" s="266"/>
      <c r="LN176" s="266"/>
      <c r="LO176" s="266"/>
      <c r="LP176" s="267"/>
      <c r="LQ176" s="268"/>
      <c r="LR176" s="269"/>
      <c r="LS176" s="269"/>
      <c r="LT176" s="269"/>
      <c r="LU176" s="269"/>
      <c r="LV176" s="269"/>
      <c r="LW176" s="270"/>
      <c r="LX176" s="268"/>
      <c r="LY176" s="269"/>
      <c r="LZ176" s="269"/>
      <c r="MA176" s="269"/>
      <c r="MB176" s="269"/>
      <c r="MC176" s="269"/>
      <c r="MD176" s="270"/>
      <c r="ME176" s="268"/>
      <c r="MF176" s="269"/>
      <c r="MG176" s="269"/>
      <c r="MH176" s="269"/>
      <c r="MI176" s="269"/>
      <c r="MJ176" s="269"/>
      <c r="MK176" s="270"/>
      <c r="ML176" s="250"/>
      <c r="MM176" s="251"/>
      <c r="MN176" s="251"/>
      <c r="MO176" s="251"/>
      <c r="MP176" s="251"/>
      <c r="MQ176" s="251"/>
      <c r="MR176" s="252"/>
      <c r="MS176" s="268"/>
      <c r="MT176" s="269"/>
      <c r="MU176" s="269"/>
      <c r="MV176" s="269"/>
      <c r="MW176" s="269"/>
      <c r="MX176" s="269"/>
      <c r="MY176" s="270"/>
      <c r="OA176" s="747"/>
      <c r="OB176" s="214"/>
      <c r="OC176" s="215"/>
      <c r="OD176" s="215"/>
      <c r="OE176" s="215"/>
      <c r="OF176" s="215"/>
      <c r="OG176" s="215"/>
      <c r="OH176" s="215"/>
      <c r="OI176" s="215"/>
      <c r="OJ176" s="215"/>
      <c r="OK176" s="216"/>
      <c r="OL176" s="259" t="s">
        <v>132</v>
      </c>
      <c r="OM176" s="260"/>
      <c r="ON176" s="260"/>
      <c r="OO176" s="260"/>
      <c r="OP176" s="260"/>
      <c r="OQ176" s="260"/>
      <c r="OR176" s="261"/>
      <c r="OS176" s="261"/>
      <c r="OT176" s="261"/>
      <c r="OU176" s="261"/>
      <c r="OV176" s="261"/>
      <c r="OW176" s="261"/>
      <c r="OX176" s="261"/>
      <c r="OY176" s="261"/>
      <c r="OZ176" s="261"/>
      <c r="PA176" s="261"/>
      <c r="PB176" s="261"/>
      <c r="PC176" s="263" t="s">
        <v>9310</v>
      </c>
      <c r="PD176" s="263"/>
      <c r="PE176" s="263"/>
      <c r="PF176" s="263"/>
      <c r="PG176" s="264"/>
      <c r="PH176" s="265"/>
      <c r="PI176" s="266"/>
      <c r="PJ176" s="266"/>
      <c r="PK176" s="266"/>
      <c r="PL176" s="266"/>
      <c r="PM176" s="266"/>
      <c r="PN176" s="266"/>
      <c r="PO176" s="266"/>
      <c r="PP176" s="266"/>
      <c r="PQ176" s="266"/>
      <c r="PR176" s="266"/>
      <c r="PS176" s="266"/>
      <c r="PT176" s="266"/>
      <c r="PU176" s="266"/>
      <c r="PV176" s="267"/>
      <c r="PW176" s="268"/>
      <c r="PX176" s="269"/>
      <c r="PY176" s="269"/>
      <c r="PZ176" s="269"/>
      <c r="QA176" s="269"/>
      <c r="QB176" s="269"/>
      <c r="QC176" s="270"/>
      <c r="QD176" s="268"/>
      <c r="QE176" s="269"/>
      <c r="QF176" s="269"/>
      <c r="QG176" s="269"/>
      <c r="QH176" s="269"/>
      <c r="QI176" s="269"/>
      <c r="QJ176" s="270"/>
      <c r="QK176" s="268"/>
      <c r="QL176" s="269"/>
      <c r="QM176" s="269"/>
      <c r="QN176" s="269"/>
      <c r="QO176" s="269"/>
      <c r="QP176" s="269"/>
      <c r="QQ176" s="270"/>
      <c r="QR176" s="250"/>
      <c r="QS176" s="251"/>
      <c r="QT176" s="251"/>
      <c r="QU176" s="251"/>
      <c r="QV176" s="251"/>
      <c r="QW176" s="251"/>
      <c r="QX176" s="252"/>
      <c r="QY176" s="268"/>
      <c r="QZ176" s="269"/>
      <c r="RA176" s="269"/>
      <c r="RB176" s="269"/>
      <c r="RC176" s="269"/>
      <c r="RD176" s="269"/>
      <c r="RE176" s="270"/>
      <c r="SG176" s="747"/>
    </row>
    <row r="177" spans="2:501" ht="6.6" customHeight="1" x14ac:dyDescent="0.15">
      <c r="B177" s="1093"/>
      <c r="C177" s="1094"/>
      <c r="D177" s="1095"/>
      <c r="E177" s="1102"/>
      <c r="F177" s="1103"/>
      <c r="G177" s="1103"/>
      <c r="H177" s="1103"/>
      <c r="I177" s="1103"/>
      <c r="J177" s="1103"/>
      <c r="K177" s="1103"/>
      <c r="L177" s="1103"/>
      <c r="M177" s="1103"/>
      <c r="N177" s="1103"/>
      <c r="O177" s="1103"/>
      <c r="P177" s="1103"/>
      <c r="Q177" s="1103"/>
      <c r="R177" s="1103"/>
      <c r="S177" s="1103"/>
      <c r="T177" s="1103"/>
      <c r="U177" s="1103"/>
      <c r="V177" s="1103"/>
      <c r="W177" s="1103"/>
      <c r="X177" s="1103"/>
      <c r="Y177" s="1103"/>
      <c r="Z177" s="1103"/>
      <c r="AA177" s="1103"/>
      <c r="AB177" s="1103"/>
      <c r="AC177" s="1103"/>
      <c r="AD177" s="1103"/>
      <c r="AE177" s="1103"/>
      <c r="AF177" s="1104"/>
      <c r="AG177" s="469"/>
      <c r="AH177" s="471"/>
      <c r="AI177" s="471"/>
      <c r="AJ177" s="471"/>
      <c r="AK177" s="471"/>
      <c r="AL177" s="471"/>
      <c r="AM177" s="471"/>
      <c r="AN177" s="471"/>
      <c r="AO177" s="471"/>
      <c r="AP177" s="471"/>
      <c r="AQ177" s="471"/>
      <c r="AR177" s="471"/>
      <c r="AS177" s="471"/>
      <c r="AT177" s="471"/>
      <c r="AU177" s="471"/>
      <c r="AV177" s="471"/>
      <c r="AW177" s="471"/>
      <c r="AX177" s="384"/>
      <c r="AY177" s="384"/>
      <c r="AZ177" s="384"/>
      <c r="BA177" s="384"/>
      <c r="BB177" s="385"/>
      <c r="BC177" s="378"/>
      <c r="BD177" s="379"/>
      <c r="BE177" s="379"/>
      <c r="BF177" s="379"/>
      <c r="BG177" s="379"/>
      <c r="BH177" s="379"/>
      <c r="BI177" s="379"/>
      <c r="BJ177" s="379"/>
      <c r="BK177" s="379"/>
      <c r="BL177" s="379"/>
      <c r="BM177" s="379"/>
      <c r="BN177" s="379"/>
      <c r="BO177" s="379"/>
      <c r="BP177" s="379"/>
      <c r="BQ177" s="379"/>
      <c r="BR177" s="379"/>
      <c r="BS177" s="379"/>
      <c r="BT177" s="384"/>
      <c r="BU177" s="384"/>
      <c r="BV177" s="384"/>
      <c r="BW177" s="384"/>
      <c r="BX177" s="385"/>
      <c r="BY177" s="472"/>
      <c r="BZ177" s="473"/>
      <c r="CA177" s="473"/>
      <c r="CB177" s="473"/>
      <c r="CC177" s="473"/>
      <c r="CD177" s="473"/>
      <c r="CE177" s="473"/>
      <c r="CF177" s="473"/>
      <c r="CG177" s="473"/>
      <c r="CH177" s="473"/>
      <c r="CI177" s="473"/>
      <c r="CJ177" s="473"/>
      <c r="CK177" s="473"/>
      <c r="CL177" s="473"/>
      <c r="CM177" s="473"/>
      <c r="CN177" s="473"/>
      <c r="CO177" s="473"/>
      <c r="CP177" s="384"/>
      <c r="CQ177" s="384"/>
      <c r="CR177" s="384"/>
      <c r="CS177" s="384"/>
      <c r="CT177" s="385"/>
      <c r="CU177" s="222"/>
      <c r="CV177" s="223"/>
      <c r="CW177" s="223"/>
      <c r="CX177" s="223"/>
      <c r="CY177" s="223"/>
      <c r="CZ177" s="223"/>
      <c r="DA177" s="262"/>
      <c r="DB177" s="262"/>
      <c r="DC177" s="262"/>
      <c r="DD177" s="262"/>
      <c r="DE177" s="262"/>
      <c r="DF177" s="262"/>
      <c r="DG177" s="262"/>
      <c r="DH177" s="262"/>
      <c r="DI177" s="262"/>
      <c r="DJ177" s="262"/>
      <c r="DK177" s="262"/>
      <c r="DL177" s="228"/>
      <c r="DM177" s="228"/>
      <c r="DN177" s="228"/>
      <c r="DO177" s="228"/>
      <c r="DP177" s="229"/>
      <c r="DQ177" s="233"/>
      <c r="DR177" s="234"/>
      <c r="DS177" s="234"/>
      <c r="DT177" s="234"/>
      <c r="DU177" s="234"/>
      <c r="DV177" s="234"/>
      <c r="DW177" s="234"/>
      <c r="DX177" s="234"/>
      <c r="DY177" s="234"/>
      <c r="DZ177" s="234"/>
      <c r="EA177" s="234"/>
      <c r="EB177" s="234"/>
      <c r="EC177" s="234"/>
      <c r="ED177" s="234"/>
      <c r="EE177" s="235"/>
      <c r="EF177" s="239"/>
      <c r="EG177" s="240"/>
      <c r="EH177" s="240"/>
      <c r="EI177" s="240"/>
      <c r="EJ177" s="240"/>
      <c r="EK177" s="240"/>
      <c r="EL177" s="241"/>
      <c r="EM177" s="239"/>
      <c r="EN177" s="240"/>
      <c r="EO177" s="240"/>
      <c r="EP177" s="240"/>
      <c r="EQ177" s="240"/>
      <c r="ER177" s="240"/>
      <c r="ES177" s="241"/>
      <c r="ET177" s="239"/>
      <c r="EU177" s="240"/>
      <c r="EV177" s="240"/>
      <c r="EW177" s="240"/>
      <c r="EX177" s="240"/>
      <c r="EY177" s="240"/>
      <c r="EZ177" s="241"/>
      <c r="FA177" s="250"/>
      <c r="FB177" s="251"/>
      <c r="FC177" s="251"/>
      <c r="FD177" s="251"/>
      <c r="FE177" s="251"/>
      <c r="FF177" s="251"/>
      <c r="FG177" s="252"/>
      <c r="FH177" s="239"/>
      <c r="FI177" s="240"/>
      <c r="FJ177" s="240"/>
      <c r="FK177" s="240"/>
      <c r="FL177" s="240"/>
      <c r="FM177" s="240"/>
      <c r="FN177" s="241"/>
      <c r="FO177" s="747"/>
      <c r="FP177" s="214"/>
      <c r="FQ177" s="215"/>
      <c r="FR177" s="215"/>
      <c r="FS177" s="215"/>
      <c r="FT177" s="215"/>
      <c r="FU177" s="215"/>
      <c r="FV177" s="215"/>
      <c r="FW177" s="215"/>
      <c r="FX177" s="215"/>
      <c r="FY177" s="216"/>
      <c r="FZ177" s="222"/>
      <c r="GA177" s="223"/>
      <c r="GB177" s="223"/>
      <c r="GC177" s="223"/>
      <c r="GD177" s="223"/>
      <c r="GE177" s="223"/>
      <c r="GF177" s="262"/>
      <c r="GG177" s="262"/>
      <c r="GH177" s="262"/>
      <c r="GI177" s="262"/>
      <c r="GJ177" s="262"/>
      <c r="GK177" s="262"/>
      <c r="GL177" s="262"/>
      <c r="GM177" s="262"/>
      <c r="GN177" s="262"/>
      <c r="GO177" s="262"/>
      <c r="GP177" s="262"/>
      <c r="GQ177" s="228"/>
      <c r="GR177" s="228"/>
      <c r="GS177" s="228"/>
      <c r="GT177" s="228"/>
      <c r="GU177" s="229"/>
      <c r="GV177" s="233"/>
      <c r="GW177" s="234"/>
      <c r="GX177" s="234"/>
      <c r="GY177" s="234"/>
      <c r="GZ177" s="234"/>
      <c r="HA177" s="234"/>
      <c r="HB177" s="234"/>
      <c r="HC177" s="234"/>
      <c r="HD177" s="234"/>
      <c r="HE177" s="234"/>
      <c r="HF177" s="234"/>
      <c r="HG177" s="234"/>
      <c r="HH177" s="234"/>
      <c r="HI177" s="234"/>
      <c r="HJ177" s="235"/>
      <c r="HK177" s="239"/>
      <c r="HL177" s="240"/>
      <c r="HM177" s="240"/>
      <c r="HN177" s="240"/>
      <c r="HO177" s="240"/>
      <c r="HP177" s="240"/>
      <c r="HQ177" s="241"/>
      <c r="HR177" s="239"/>
      <c r="HS177" s="240"/>
      <c r="HT177" s="240"/>
      <c r="HU177" s="240"/>
      <c r="HV177" s="240"/>
      <c r="HW177" s="240"/>
      <c r="HX177" s="241"/>
      <c r="HY177" s="239"/>
      <c r="HZ177" s="240"/>
      <c r="IA177" s="240"/>
      <c r="IB177" s="240"/>
      <c r="IC177" s="240"/>
      <c r="ID177" s="240"/>
      <c r="IE177" s="241"/>
      <c r="IF177" s="250"/>
      <c r="IG177" s="251"/>
      <c r="IH177" s="251"/>
      <c r="II177" s="251"/>
      <c r="IJ177" s="251"/>
      <c r="IK177" s="251"/>
      <c r="IL177" s="252"/>
      <c r="IM177" s="239"/>
      <c r="IN177" s="240"/>
      <c r="IO177" s="240"/>
      <c r="IP177" s="240"/>
      <c r="IQ177" s="240"/>
      <c r="IR177" s="240"/>
      <c r="IS177" s="241"/>
      <c r="JU177" s="747"/>
      <c r="JV177" s="214"/>
      <c r="JW177" s="215"/>
      <c r="JX177" s="215"/>
      <c r="JY177" s="215"/>
      <c r="JZ177" s="215"/>
      <c r="KA177" s="215"/>
      <c r="KB177" s="215"/>
      <c r="KC177" s="215"/>
      <c r="KD177" s="215"/>
      <c r="KE177" s="216"/>
      <c r="KF177" s="222"/>
      <c r="KG177" s="223"/>
      <c r="KH177" s="223"/>
      <c r="KI177" s="223"/>
      <c r="KJ177" s="223"/>
      <c r="KK177" s="223"/>
      <c r="KL177" s="262"/>
      <c r="KM177" s="262"/>
      <c r="KN177" s="262"/>
      <c r="KO177" s="262"/>
      <c r="KP177" s="262"/>
      <c r="KQ177" s="262"/>
      <c r="KR177" s="262"/>
      <c r="KS177" s="262"/>
      <c r="KT177" s="262"/>
      <c r="KU177" s="262"/>
      <c r="KV177" s="262"/>
      <c r="KW177" s="228"/>
      <c r="KX177" s="228"/>
      <c r="KY177" s="228"/>
      <c r="KZ177" s="228"/>
      <c r="LA177" s="229"/>
      <c r="LB177" s="233"/>
      <c r="LC177" s="234"/>
      <c r="LD177" s="234"/>
      <c r="LE177" s="234"/>
      <c r="LF177" s="234"/>
      <c r="LG177" s="234"/>
      <c r="LH177" s="234"/>
      <c r="LI177" s="234"/>
      <c r="LJ177" s="234"/>
      <c r="LK177" s="234"/>
      <c r="LL177" s="234"/>
      <c r="LM177" s="234"/>
      <c r="LN177" s="234"/>
      <c r="LO177" s="234"/>
      <c r="LP177" s="235"/>
      <c r="LQ177" s="239"/>
      <c r="LR177" s="240"/>
      <c r="LS177" s="240"/>
      <c r="LT177" s="240"/>
      <c r="LU177" s="240"/>
      <c r="LV177" s="240"/>
      <c r="LW177" s="241"/>
      <c r="LX177" s="239"/>
      <c r="LY177" s="240"/>
      <c r="LZ177" s="240"/>
      <c r="MA177" s="240"/>
      <c r="MB177" s="240"/>
      <c r="MC177" s="240"/>
      <c r="MD177" s="241"/>
      <c r="ME177" s="239"/>
      <c r="MF177" s="240"/>
      <c r="MG177" s="240"/>
      <c r="MH177" s="240"/>
      <c r="MI177" s="240"/>
      <c r="MJ177" s="240"/>
      <c r="MK177" s="241"/>
      <c r="ML177" s="250"/>
      <c r="MM177" s="251"/>
      <c r="MN177" s="251"/>
      <c r="MO177" s="251"/>
      <c r="MP177" s="251"/>
      <c r="MQ177" s="251"/>
      <c r="MR177" s="252"/>
      <c r="MS177" s="239"/>
      <c r="MT177" s="240"/>
      <c r="MU177" s="240"/>
      <c r="MV177" s="240"/>
      <c r="MW177" s="240"/>
      <c r="MX177" s="240"/>
      <c r="MY177" s="241"/>
      <c r="OA177" s="747"/>
      <c r="OB177" s="214"/>
      <c r="OC177" s="215"/>
      <c r="OD177" s="215"/>
      <c r="OE177" s="215"/>
      <c r="OF177" s="215"/>
      <c r="OG177" s="215"/>
      <c r="OH177" s="215"/>
      <c r="OI177" s="215"/>
      <c r="OJ177" s="215"/>
      <c r="OK177" s="216"/>
      <c r="OL177" s="222"/>
      <c r="OM177" s="223"/>
      <c r="ON177" s="223"/>
      <c r="OO177" s="223"/>
      <c r="OP177" s="223"/>
      <c r="OQ177" s="223"/>
      <c r="OR177" s="262"/>
      <c r="OS177" s="262"/>
      <c r="OT177" s="262"/>
      <c r="OU177" s="262"/>
      <c r="OV177" s="262"/>
      <c r="OW177" s="262"/>
      <c r="OX177" s="262"/>
      <c r="OY177" s="262"/>
      <c r="OZ177" s="262"/>
      <c r="PA177" s="262"/>
      <c r="PB177" s="262"/>
      <c r="PC177" s="228"/>
      <c r="PD177" s="228"/>
      <c r="PE177" s="228"/>
      <c r="PF177" s="228"/>
      <c r="PG177" s="229"/>
      <c r="PH177" s="233"/>
      <c r="PI177" s="234"/>
      <c r="PJ177" s="234"/>
      <c r="PK177" s="234"/>
      <c r="PL177" s="234"/>
      <c r="PM177" s="234"/>
      <c r="PN177" s="234"/>
      <c r="PO177" s="234"/>
      <c r="PP177" s="234"/>
      <c r="PQ177" s="234"/>
      <c r="PR177" s="234"/>
      <c r="PS177" s="234"/>
      <c r="PT177" s="234"/>
      <c r="PU177" s="234"/>
      <c r="PV177" s="235"/>
      <c r="PW177" s="239"/>
      <c r="PX177" s="240"/>
      <c r="PY177" s="240"/>
      <c r="PZ177" s="240"/>
      <c r="QA177" s="240"/>
      <c r="QB177" s="240"/>
      <c r="QC177" s="241"/>
      <c r="QD177" s="239"/>
      <c r="QE177" s="240"/>
      <c r="QF177" s="240"/>
      <c r="QG177" s="240"/>
      <c r="QH177" s="240"/>
      <c r="QI177" s="240"/>
      <c r="QJ177" s="241"/>
      <c r="QK177" s="239"/>
      <c r="QL177" s="240"/>
      <c r="QM177" s="240"/>
      <c r="QN177" s="240"/>
      <c r="QO177" s="240"/>
      <c r="QP177" s="240"/>
      <c r="QQ177" s="241"/>
      <c r="QR177" s="250"/>
      <c r="QS177" s="251"/>
      <c r="QT177" s="251"/>
      <c r="QU177" s="251"/>
      <c r="QV177" s="251"/>
      <c r="QW177" s="251"/>
      <c r="QX177" s="252"/>
      <c r="QY177" s="239"/>
      <c r="QZ177" s="240"/>
      <c r="RA177" s="240"/>
      <c r="RB177" s="240"/>
      <c r="RC177" s="240"/>
      <c r="RD177" s="240"/>
      <c r="RE177" s="241"/>
      <c r="SG177" s="747"/>
    </row>
    <row r="178" spans="2:501" ht="6.6" customHeight="1" x14ac:dyDescent="0.15">
      <c r="B178" s="1093"/>
      <c r="C178" s="1094"/>
      <c r="D178" s="1095"/>
      <c r="E178" s="1102"/>
      <c r="F178" s="1103"/>
      <c r="G178" s="1103"/>
      <c r="H178" s="1103"/>
      <c r="I178" s="1103"/>
      <c r="J178" s="1103"/>
      <c r="K178" s="1103"/>
      <c r="L178" s="1103"/>
      <c r="M178" s="1103"/>
      <c r="N178" s="1103"/>
      <c r="O178" s="1103"/>
      <c r="P178" s="1103"/>
      <c r="Q178" s="1103"/>
      <c r="R178" s="1103"/>
      <c r="S178" s="1103"/>
      <c r="T178" s="1103"/>
      <c r="U178" s="1103"/>
      <c r="V178" s="1103"/>
      <c r="W178" s="1103"/>
      <c r="X178" s="1103"/>
      <c r="Y178" s="1103"/>
      <c r="Z178" s="1103"/>
      <c r="AA178" s="1103"/>
      <c r="AB178" s="1103"/>
      <c r="AC178" s="1103"/>
      <c r="AD178" s="1103"/>
      <c r="AE178" s="1103"/>
      <c r="AF178" s="1104"/>
      <c r="AG178" s="469"/>
      <c r="AH178" s="471"/>
      <c r="AI178" s="471"/>
      <c r="AJ178" s="471"/>
      <c r="AK178" s="471"/>
      <c r="AL178" s="471"/>
      <c r="AM178" s="471"/>
      <c r="AN178" s="471"/>
      <c r="AO178" s="471"/>
      <c r="AP178" s="471"/>
      <c r="AQ178" s="471"/>
      <c r="AR178" s="471"/>
      <c r="AS178" s="471"/>
      <c r="AT178" s="471"/>
      <c r="AU178" s="471"/>
      <c r="AV178" s="471"/>
      <c r="AW178" s="471"/>
      <c r="AX178" s="384"/>
      <c r="AY178" s="384"/>
      <c r="AZ178" s="384"/>
      <c r="BA178" s="384"/>
      <c r="BB178" s="385"/>
      <c r="BC178" s="378"/>
      <c r="BD178" s="379"/>
      <c r="BE178" s="379"/>
      <c r="BF178" s="379"/>
      <c r="BG178" s="379"/>
      <c r="BH178" s="379"/>
      <c r="BI178" s="379"/>
      <c r="BJ178" s="379"/>
      <c r="BK178" s="379"/>
      <c r="BL178" s="379"/>
      <c r="BM178" s="379"/>
      <c r="BN178" s="379"/>
      <c r="BO178" s="379"/>
      <c r="BP178" s="379"/>
      <c r="BQ178" s="379"/>
      <c r="BR178" s="379"/>
      <c r="BS178" s="379"/>
      <c r="BT178" s="384"/>
      <c r="BU178" s="384"/>
      <c r="BV178" s="384"/>
      <c r="BW178" s="384"/>
      <c r="BX178" s="385"/>
      <c r="BY178" s="472"/>
      <c r="BZ178" s="473"/>
      <c r="CA178" s="473"/>
      <c r="CB178" s="473"/>
      <c r="CC178" s="473"/>
      <c r="CD178" s="473"/>
      <c r="CE178" s="473"/>
      <c r="CF178" s="473"/>
      <c r="CG178" s="473"/>
      <c r="CH178" s="473"/>
      <c r="CI178" s="473"/>
      <c r="CJ178" s="473"/>
      <c r="CK178" s="473"/>
      <c r="CL178" s="473"/>
      <c r="CM178" s="473"/>
      <c r="CN178" s="473"/>
      <c r="CO178" s="473"/>
      <c r="CP178" s="384"/>
      <c r="CQ178" s="384"/>
      <c r="CR178" s="384"/>
      <c r="CS178" s="384"/>
      <c r="CT178" s="385"/>
      <c r="CU178" s="259" t="s">
        <v>39</v>
      </c>
      <c r="CV178" s="260"/>
      <c r="CW178" s="260"/>
      <c r="CX178" s="260"/>
      <c r="CY178" s="260"/>
      <c r="CZ178" s="260"/>
      <c r="DA178" s="261"/>
      <c r="DB178" s="261"/>
      <c r="DC178" s="261"/>
      <c r="DD178" s="261"/>
      <c r="DE178" s="261"/>
      <c r="DF178" s="261"/>
      <c r="DG178" s="261"/>
      <c r="DH178" s="261"/>
      <c r="DI178" s="261"/>
      <c r="DJ178" s="261"/>
      <c r="DK178" s="261"/>
      <c r="DL178" s="263" t="s">
        <v>9310</v>
      </c>
      <c r="DM178" s="263"/>
      <c r="DN178" s="263"/>
      <c r="DO178" s="263"/>
      <c r="DP178" s="264"/>
      <c r="DQ178" s="265"/>
      <c r="DR178" s="266"/>
      <c r="DS178" s="266"/>
      <c r="DT178" s="266"/>
      <c r="DU178" s="266"/>
      <c r="DV178" s="266"/>
      <c r="DW178" s="266"/>
      <c r="DX178" s="266"/>
      <c r="DY178" s="266"/>
      <c r="DZ178" s="266"/>
      <c r="EA178" s="266"/>
      <c r="EB178" s="266"/>
      <c r="EC178" s="266"/>
      <c r="ED178" s="266"/>
      <c r="EE178" s="267"/>
      <c r="EF178" s="268"/>
      <c r="EG178" s="269"/>
      <c r="EH178" s="269"/>
      <c r="EI178" s="269"/>
      <c r="EJ178" s="269"/>
      <c r="EK178" s="269"/>
      <c r="EL178" s="270"/>
      <c r="EM178" s="268"/>
      <c r="EN178" s="269"/>
      <c r="EO178" s="269"/>
      <c r="EP178" s="269"/>
      <c r="EQ178" s="269"/>
      <c r="ER178" s="269"/>
      <c r="ES178" s="270"/>
      <c r="ET178" s="268"/>
      <c r="EU178" s="269"/>
      <c r="EV178" s="269"/>
      <c r="EW178" s="269"/>
      <c r="EX178" s="269"/>
      <c r="EY178" s="269"/>
      <c r="EZ178" s="270"/>
      <c r="FA178" s="253"/>
      <c r="FB178" s="254"/>
      <c r="FC178" s="254"/>
      <c r="FD178" s="254"/>
      <c r="FE178" s="254"/>
      <c r="FF178" s="254"/>
      <c r="FG178" s="255"/>
      <c r="FH178" s="268"/>
      <c r="FI178" s="269"/>
      <c r="FJ178" s="269"/>
      <c r="FK178" s="269"/>
      <c r="FL178" s="269"/>
      <c r="FM178" s="269"/>
      <c r="FN178" s="270"/>
      <c r="FO178" s="747"/>
      <c r="FP178" s="214"/>
      <c r="FQ178" s="215"/>
      <c r="FR178" s="215"/>
      <c r="FS178" s="215"/>
      <c r="FT178" s="215"/>
      <c r="FU178" s="215"/>
      <c r="FV178" s="215"/>
      <c r="FW178" s="215"/>
      <c r="FX178" s="215"/>
      <c r="FY178" s="216"/>
      <c r="FZ178" s="259" t="s">
        <v>81</v>
      </c>
      <c r="GA178" s="260"/>
      <c r="GB178" s="260"/>
      <c r="GC178" s="260"/>
      <c r="GD178" s="260"/>
      <c r="GE178" s="260"/>
      <c r="GF178" s="261"/>
      <c r="GG178" s="261"/>
      <c r="GH178" s="261"/>
      <c r="GI178" s="261"/>
      <c r="GJ178" s="261"/>
      <c r="GK178" s="261"/>
      <c r="GL178" s="261"/>
      <c r="GM178" s="261"/>
      <c r="GN178" s="261"/>
      <c r="GO178" s="261"/>
      <c r="GP178" s="261"/>
      <c r="GQ178" s="263" t="s">
        <v>9310</v>
      </c>
      <c r="GR178" s="263"/>
      <c r="GS178" s="263"/>
      <c r="GT178" s="263"/>
      <c r="GU178" s="264"/>
      <c r="GV178" s="265"/>
      <c r="GW178" s="266"/>
      <c r="GX178" s="266"/>
      <c r="GY178" s="266"/>
      <c r="GZ178" s="266"/>
      <c r="HA178" s="266"/>
      <c r="HB178" s="266"/>
      <c r="HC178" s="266"/>
      <c r="HD178" s="266"/>
      <c r="HE178" s="266"/>
      <c r="HF178" s="266"/>
      <c r="HG178" s="266"/>
      <c r="HH178" s="266"/>
      <c r="HI178" s="266"/>
      <c r="HJ178" s="267"/>
      <c r="HK178" s="268"/>
      <c r="HL178" s="269"/>
      <c r="HM178" s="269"/>
      <c r="HN178" s="269"/>
      <c r="HO178" s="269"/>
      <c r="HP178" s="269"/>
      <c r="HQ178" s="270"/>
      <c r="HR178" s="268"/>
      <c r="HS178" s="269"/>
      <c r="HT178" s="269"/>
      <c r="HU178" s="269"/>
      <c r="HV178" s="269"/>
      <c r="HW178" s="269"/>
      <c r="HX178" s="270"/>
      <c r="HY178" s="268"/>
      <c r="HZ178" s="269"/>
      <c r="IA178" s="269"/>
      <c r="IB178" s="269"/>
      <c r="IC178" s="269"/>
      <c r="ID178" s="269"/>
      <c r="IE178" s="270"/>
      <c r="IF178" s="253"/>
      <c r="IG178" s="254"/>
      <c r="IH178" s="254"/>
      <c r="II178" s="254"/>
      <c r="IJ178" s="254"/>
      <c r="IK178" s="254"/>
      <c r="IL178" s="255"/>
      <c r="IM178" s="268"/>
      <c r="IN178" s="269"/>
      <c r="IO178" s="269"/>
      <c r="IP178" s="269"/>
      <c r="IQ178" s="269"/>
      <c r="IR178" s="269"/>
      <c r="IS178" s="270"/>
      <c r="JU178" s="747"/>
      <c r="JV178" s="214"/>
      <c r="JW178" s="215"/>
      <c r="JX178" s="215"/>
      <c r="JY178" s="215"/>
      <c r="JZ178" s="215"/>
      <c r="KA178" s="215"/>
      <c r="KB178" s="215"/>
      <c r="KC178" s="215"/>
      <c r="KD178" s="215"/>
      <c r="KE178" s="216"/>
      <c r="KF178" s="259" t="s">
        <v>128</v>
      </c>
      <c r="KG178" s="260"/>
      <c r="KH178" s="260"/>
      <c r="KI178" s="260"/>
      <c r="KJ178" s="260"/>
      <c r="KK178" s="260"/>
      <c r="KL178" s="261"/>
      <c r="KM178" s="261"/>
      <c r="KN178" s="261"/>
      <c r="KO178" s="261"/>
      <c r="KP178" s="261"/>
      <c r="KQ178" s="261"/>
      <c r="KR178" s="261"/>
      <c r="KS178" s="261"/>
      <c r="KT178" s="261"/>
      <c r="KU178" s="261"/>
      <c r="KV178" s="261"/>
      <c r="KW178" s="263" t="s">
        <v>9310</v>
      </c>
      <c r="KX178" s="263"/>
      <c r="KY178" s="263"/>
      <c r="KZ178" s="263"/>
      <c r="LA178" s="264"/>
      <c r="LB178" s="265"/>
      <c r="LC178" s="266"/>
      <c r="LD178" s="266"/>
      <c r="LE178" s="266"/>
      <c r="LF178" s="266"/>
      <c r="LG178" s="266"/>
      <c r="LH178" s="266"/>
      <c r="LI178" s="266"/>
      <c r="LJ178" s="266"/>
      <c r="LK178" s="266"/>
      <c r="LL178" s="266"/>
      <c r="LM178" s="266"/>
      <c r="LN178" s="266"/>
      <c r="LO178" s="266"/>
      <c r="LP178" s="267"/>
      <c r="LQ178" s="268"/>
      <c r="LR178" s="269"/>
      <c r="LS178" s="269"/>
      <c r="LT178" s="269"/>
      <c r="LU178" s="269"/>
      <c r="LV178" s="269"/>
      <c r="LW178" s="270"/>
      <c r="LX178" s="268"/>
      <c r="LY178" s="269"/>
      <c r="LZ178" s="269"/>
      <c r="MA178" s="269"/>
      <c r="MB178" s="269"/>
      <c r="MC178" s="269"/>
      <c r="MD178" s="270"/>
      <c r="ME178" s="268"/>
      <c r="MF178" s="269"/>
      <c r="MG178" s="269"/>
      <c r="MH178" s="269"/>
      <c r="MI178" s="269"/>
      <c r="MJ178" s="269"/>
      <c r="MK178" s="270"/>
      <c r="ML178" s="253"/>
      <c r="MM178" s="254"/>
      <c r="MN178" s="254"/>
      <c r="MO178" s="254"/>
      <c r="MP178" s="254"/>
      <c r="MQ178" s="254"/>
      <c r="MR178" s="255"/>
      <c r="MS178" s="268"/>
      <c r="MT178" s="269"/>
      <c r="MU178" s="269"/>
      <c r="MV178" s="269"/>
      <c r="MW178" s="269"/>
      <c r="MX178" s="269"/>
      <c r="MY178" s="270"/>
      <c r="OA178" s="747"/>
      <c r="OB178" s="214"/>
      <c r="OC178" s="215"/>
      <c r="OD178" s="215"/>
      <c r="OE178" s="215"/>
      <c r="OF178" s="215"/>
      <c r="OG178" s="215"/>
      <c r="OH178" s="215"/>
      <c r="OI178" s="215"/>
      <c r="OJ178" s="215"/>
      <c r="OK178" s="216"/>
      <c r="OL178" s="259" t="s">
        <v>133</v>
      </c>
      <c r="OM178" s="260"/>
      <c r="ON178" s="260"/>
      <c r="OO178" s="260"/>
      <c r="OP178" s="260"/>
      <c r="OQ178" s="260"/>
      <c r="OR178" s="261"/>
      <c r="OS178" s="261"/>
      <c r="OT178" s="261"/>
      <c r="OU178" s="261"/>
      <c r="OV178" s="261"/>
      <c r="OW178" s="261"/>
      <c r="OX178" s="261"/>
      <c r="OY178" s="261"/>
      <c r="OZ178" s="261"/>
      <c r="PA178" s="261"/>
      <c r="PB178" s="261"/>
      <c r="PC178" s="263" t="s">
        <v>9310</v>
      </c>
      <c r="PD178" s="263"/>
      <c r="PE178" s="263"/>
      <c r="PF178" s="263"/>
      <c r="PG178" s="264"/>
      <c r="PH178" s="265"/>
      <c r="PI178" s="266"/>
      <c r="PJ178" s="266"/>
      <c r="PK178" s="266"/>
      <c r="PL178" s="266"/>
      <c r="PM178" s="266"/>
      <c r="PN178" s="266"/>
      <c r="PO178" s="266"/>
      <c r="PP178" s="266"/>
      <c r="PQ178" s="266"/>
      <c r="PR178" s="266"/>
      <c r="PS178" s="266"/>
      <c r="PT178" s="266"/>
      <c r="PU178" s="266"/>
      <c r="PV178" s="267"/>
      <c r="PW178" s="268"/>
      <c r="PX178" s="269"/>
      <c r="PY178" s="269"/>
      <c r="PZ178" s="269"/>
      <c r="QA178" s="269"/>
      <c r="QB178" s="269"/>
      <c r="QC178" s="270"/>
      <c r="QD178" s="268"/>
      <c r="QE178" s="269"/>
      <c r="QF178" s="269"/>
      <c r="QG178" s="269"/>
      <c r="QH178" s="269"/>
      <c r="QI178" s="269"/>
      <c r="QJ178" s="270"/>
      <c r="QK178" s="268"/>
      <c r="QL178" s="269"/>
      <c r="QM178" s="269"/>
      <c r="QN178" s="269"/>
      <c r="QO178" s="269"/>
      <c r="QP178" s="269"/>
      <c r="QQ178" s="270"/>
      <c r="QR178" s="253"/>
      <c r="QS178" s="254"/>
      <c r="QT178" s="254"/>
      <c r="QU178" s="254"/>
      <c r="QV178" s="254"/>
      <c r="QW178" s="254"/>
      <c r="QX178" s="255"/>
      <c r="QY178" s="268"/>
      <c r="QZ178" s="269"/>
      <c r="RA178" s="269"/>
      <c r="RB178" s="269"/>
      <c r="RC178" s="269"/>
      <c r="RD178" s="269"/>
      <c r="RE178" s="270"/>
      <c r="SG178" s="747"/>
    </row>
    <row r="179" spans="2:501" ht="6.6" customHeight="1" x14ac:dyDescent="0.15">
      <c r="B179" s="1093"/>
      <c r="C179" s="1094"/>
      <c r="D179" s="1095"/>
      <c r="E179" s="1105"/>
      <c r="F179" s="1106"/>
      <c r="G179" s="1106"/>
      <c r="H179" s="1106"/>
      <c r="I179" s="1106"/>
      <c r="J179" s="1106"/>
      <c r="K179" s="1106"/>
      <c r="L179" s="1106"/>
      <c r="M179" s="1106"/>
      <c r="N179" s="1106"/>
      <c r="O179" s="1106"/>
      <c r="P179" s="1106"/>
      <c r="Q179" s="1106"/>
      <c r="R179" s="1106"/>
      <c r="S179" s="1106"/>
      <c r="T179" s="1106"/>
      <c r="U179" s="1106"/>
      <c r="V179" s="1106"/>
      <c r="W179" s="1106"/>
      <c r="X179" s="1106"/>
      <c r="Y179" s="1106"/>
      <c r="Z179" s="1106"/>
      <c r="AA179" s="1106"/>
      <c r="AB179" s="1106"/>
      <c r="AC179" s="1106"/>
      <c r="AD179" s="1106"/>
      <c r="AE179" s="1106"/>
      <c r="AF179" s="1107"/>
      <c r="AG179" s="492"/>
      <c r="AH179" s="476"/>
      <c r="AI179" s="476"/>
      <c r="AJ179" s="476"/>
      <c r="AK179" s="476"/>
      <c r="AL179" s="476"/>
      <c r="AM179" s="476"/>
      <c r="AN179" s="476"/>
      <c r="AO179" s="476"/>
      <c r="AP179" s="476"/>
      <c r="AQ179" s="476"/>
      <c r="AR179" s="476"/>
      <c r="AS179" s="476"/>
      <c r="AT179" s="476"/>
      <c r="AU179" s="476"/>
      <c r="AV179" s="476"/>
      <c r="AW179" s="476"/>
      <c r="AX179" s="386"/>
      <c r="AY179" s="386"/>
      <c r="AZ179" s="386"/>
      <c r="BA179" s="386"/>
      <c r="BB179" s="387"/>
      <c r="BC179" s="380"/>
      <c r="BD179" s="381"/>
      <c r="BE179" s="381"/>
      <c r="BF179" s="381"/>
      <c r="BG179" s="381"/>
      <c r="BH179" s="381"/>
      <c r="BI179" s="381"/>
      <c r="BJ179" s="381"/>
      <c r="BK179" s="381"/>
      <c r="BL179" s="381"/>
      <c r="BM179" s="381"/>
      <c r="BN179" s="381"/>
      <c r="BO179" s="381"/>
      <c r="BP179" s="381"/>
      <c r="BQ179" s="381"/>
      <c r="BR179" s="381"/>
      <c r="BS179" s="381"/>
      <c r="BT179" s="386"/>
      <c r="BU179" s="386"/>
      <c r="BV179" s="386"/>
      <c r="BW179" s="386"/>
      <c r="BX179" s="387"/>
      <c r="BY179" s="1062"/>
      <c r="BZ179" s="1063"/>
      <c r="CA179" s="1063"/>
      <c r="CB179" s="1063"/>
      <c r="CC179" s="1063"/>
      <c r="CD179" s="1063"/>
      <c r="CE179" s="1063"/>
      <c r="CF179" s="1063"/>
      <c r="CG179" s="1063"/>
      <c r="CH179" s="1063"/>
      <c r="CI179" s="1063"/>
      <c r="CJ179" s="1063"/>
      <c r="CK179" s="1063"/>
      <c r="CL179" s="1063"/>
      <c r="CM179" s="1063"/>
      <c r="CN179" s="1063"/>
      <c r="CO179" s="1063"/>
      <c r="CP179" s="386"/>
      <c r="CQ179" s="386"/>
      <c r="CR179" s="386"/>
      <c r="CS179" s="386"/>
      <c r="CT179" s="387"/>
      <c r="CU179" s="271"/>
      <c r="CV179" s="272"/>
      <c r="CW179" s="272"/>
      <c r="CX179" s="272"/>
      <c r="CY179" s="272"/>
      <c r="CZ179" s="272"/>
      <c r="DA179" s="273"/>
      <c r="DB179" s="273"/>
      <c r="DC179" s="273"/>
      <c r="DD179" s="273"/>
      <c r="DE179" s="273"/>
      <c r="DF179" s="273"/>
      <c r="DG179" s="273"/>
      <c r="DH179" s="273"/>
      <c r="DI179" s="273"/>
      <c r="DJ179" s="273"/>
      <c r="DK179" s="273"/>
      <c r="DL179" s="274"/>
      <c r="DM179" s="274"/>
      <c r="DN179" s="274"/>
      <c r="DO179" s="274"/>
      <c r="DP179" s="275"/>
      <c r="DQ179" s="276"/>
      <c r="DR179" s="277"/>
      <c r="DS179" s="277"/>
      <c r="DT179" s="277"/>
      <c r="DU179" s="277"/>
      <c r="DV179" s="277"/>
      <c r="DW179" s="277"/>
      <c r="DX179" s="277"/>
      <c r="DY179" s="277"/>
      <c r="DZ179" s="277"/>
      <c r="EA179" s="277"/>
      <c r="EB179" s="277"/>
      <c r="EC179" s="277"/>
      <c r="ED179" s="277"/>
      <c r="EE179" s="278"/>
      <c r="EF179" s="279"/>
      <c r="EG179" s="280"/>
      <c r="EH179" s="280"/>
      <c r="EI179" s="280"/>
      <c r="EJ179" s="280"/>
      <c r="EK179" s="280"/>
      <c r="EL179" s="281"/>
      <c r="EM179" s="279"/>
      <c r="EN179" s="280"/>
      <c r="EO179" s="280"/>
      <c r="EP179" s="280"/>
      <c r="EQ179" s="280"/>
      <c r="ER179" s="280"/>
      <c r="ES179" s="281"/>
      <c r="ET179" s="279"/>
      <c r="EU179" s="280"/>
      <c r="EV179" s="280"/>
      <c r="EW179" s="280"/>
      <c r="EX179" s="280"/>
      <c r="EY179" s="280"/>
      <c r="EZ179" s="281"/>
      <c r="FA179" s="256"/>
      <c r="FB179" s="257"/>
      <c r="FC179" s="257"/>
      <c r="FD179" s="257"/>
      <c r="FE179" s="257"/>
      <c r="FF179" s="257"/>
      <c r="FG179" s="258"/>
      <c r="FH179" s="279"/>
      <c r="FI179" s="280"/>
      <c r="FJ179" s="280"/>
      <c r="FK179" s="280"/>
      <c r="FL179" s="280"/>
      <c r="FM179" s="280"/>
      <c r="FN179" s="281"/>
      <c r="FO179" s="747"/>
      <c r="FP179" s="217"/>
      <c r="FQ179" s="218"/>
      <c r="FR179" s="218"/>
      <c r="FS179" s="218"/>
      <c r="FT179" s="218"/>
      <c r="FU179" s="218"/>
      <c r="FV179" s="218"/>
      <c r="FW179" s="218"/>
      <c r="FX179" s="218"/>
      <c r="FY179" s="219"/>
      <c r="FZ179" s="271"/>
      <c r="GA179" s="272"/>
      <c r="GB179" s="272"/>
      <c r="GC179" s="272"/>
      <c r="GD179" s="272"/>
      <c r="GE179" s="272"/>
      <c r="GF179" s="273"/>
      <c r="GG179" s="273"/>
      <c r="GH179" s="273"/>
      <c r="GI179" s="273"/>
      <c r="GJ179" s="273"/>
      <c r="GK179" s="273"/>
      <c r="GL179" s="273"/>
      <c r="GM179" s="273"/>
      <c r="GN179" s="273"/>
      <c r="GO179" s="273"/>
      <c r="GP179" s="273"/>
      <c r="GQ179" s="274"/>
      <c r="GR179" s="274"/>
      <c r="GS179" s="274"/>
      <c r="GT179" s="274"/>
      <c r="GU179" s="275"/>
      <c r="GV179" s="276"/>
      <c r="GW179" s="277"/>
      <c r="GX179" s="277"/>
      <c r="GY179" s="277"/>
      <c r="GZ179" s="277"/>
      <c r="HA179" s="277"/>
      <c r="HB179" s="277"/>
      <c r="HC179" s="277"/>
      <c r="HD179" s="277"/>
      <c r="HE179" s="277"/>
      <c r="HF179" s="277"/>
      <c r="HG179" s="277"/>
      <c r="HH179" s="277"/>
      <c r="HI179" s="277"/>
      <c r="HJ179" s="278"/>
      <c r="HK179" s="279"/>
      <c r="HL179" s="280"/>
      <c r="HM179" s="280"/>
      <c r="HN179" s="280"/>
      <c r="HO179" s="280"/>
      <c r="HP179" s="280"/>
      <c r="HQ179" s="281"/>
      <c r="HR179" s="279"/>
      <c r="HS179" s="280"/>
      <c r="HT179" s="280"/>
      <c r="HU179" s="280"/>
      <c r="HV179" s="280"/>
      <c r="HW179" s="280"/>
      <c r="HX179" s="281"/>
      <c r="HY179" s="279"/>
      <c r="HZ179" s="280"/>
      <c r="IA179" s="280"/>
      <c r="IB179" s="280"/>
      <c r="IC179" s="280"/>
      <c r="ID179" s="280"/>
      <c r="IE179" s="281"/>
      <c r="IF179" s="256"/>
      <c r="IG179" s="257"/>
      <c r="IH179" s="257"/>
      <c r="II179" s="257"/>
      <c r="IJ179" s="257"/>
      <c r="IK179" s="257"/>
      <c r="IL179" s="258"/>
      <c r="IM179" s="279"/>
      <c r="IN179" s="280"/>
      <c r="IO179" s="280"/>
      <c r="IP179" s="280"/>
      <c r="IQ179" s="280"/>
      <c r="IR179" s="280"/>
      <c r="IS179" s="281"/>
      <c r="JU179" s="747"/>
      <c r="JV179" s="217"/>
      <c r="JW179" s="218"/>
      <c r="JX179" s="218"/>
      <c r="JY179" s="218"/>
      <c r="JZ179" s="218"/>
      <c r="KA179" s="218"/>
      <c r="KB179" s="218"/>
      <c r="KC179" s="218"/>
      <c r="KD179" s="218"/>
      <c r="KE179" s="219"/>
      <c r="KF179" s="271"/>
      <c r="KG179" s="272"/>
      <c r="KH179" s="272"/>
      <c r="KI179" s="272"/>
      <c r="KJ179" s="272"/>
      <c r="KK179" s="272"/>
      <c r="KL179" s="273"/>
      <c r="KM179" s="273"/>
      <c r="KN179" s="273"/>
      <c r="KO179" s="273"/>
      <c r="KP179" s="273"/>
      <c r="KQ179" s="273"/>
      <c r="KR179" s="273"/>
      <c r="KS179" s="273"/>
      <c r="KT179" s="273"/>
      <c r="KU179" s="273"/>
      <c r="KV179" s="273"/>
      <c r="KW179" s="274"/>
      <c r="KX179" s="274"/>
      <c r="KY179" s="274"/>
      <c r="KZ179" s="274"/>
      <c r="LA179" s="275"/>
      <c r="LB179" s="276"/>
      <c r="LC179" s="277"/>
      <c r="LD179" s="277"/>
      <c r="LE179" s="277"/>
      <c r="LF179" s="277"/>
      <c r="LG179" s="277"/>
      <c r="LH179" s="277"/>
      <c r="LI179" s="277"/>
      <c r="LJ179" s="277"/>
      <c r="LK179" s="277"/>
      <c r="LL179" s="277"/>
      <c r="LM179" s="277"/>
      <c r="LN179" s="277"/>
      <c r="LO179" s="277"/>
      <c r="LP179" s="278"/>
      <c r="LQ179" s="279"/>
      <c r="LR179" s="280"/>
      <c r="LS179" s="280"/>
      <c r="LT179" s="280"/>
      <c r="LU179" s="280"/>
      <c r="LV179" s="280"/>
      <c r="LW179" s="281"/>
      <c r="LX179" s="279"/>
      <c r="LY179" s="280"/>
      <c r="LZ179" s="280"/>
      <c r="MA179" s="280"/>
      <c r="MB179" s="280"/>
      <c r="MC179" s="280"/>
      <c r="MD179" s="281"/>
      <c r="ME179" s="279"/>
      <c r="MF179" s="280"/>
      <c r="MG179" s="280"/>
      <c r="MH179" s="280"/>
      <c r="MI179" s="280"/>
      <c r="MJ179" s="280"/>
      <c r="MK179" s="281"/>
      <c r="ML179" s="256"/>
      <c r="MM179" s="257"/>
      <c r="MN179" s="257"/>
      <c r="MO179" s="257"/>
      <c r="MP179" s="257"/>
      <c r="MQ179" s="257"/>
      <c r="MR179" s="258"/>
      <c r="MS179" s="279"/>
      <c r="MT179" s="280"/>
      <c r="MU179" s="280"/>
      <c r="MV179" s="280"/>
      <c r="MW179" s="280"/>
      <c r="MX179" s="280"/>
      <c r="MY179" s="281"/>
      <c r="OA179" s="747"/>
      <c r="OB179" s="217"/>
      <c r="OC179" s="218"/>
      <c r="OD179" s="218"/>
      <c r="OE179" s="218"/>
      <c r="OF179" s="218"/>
      <c r="OG179" s="218"/>
      <c r="OH179" s="218"/>
      <c r="OI179" s="218"/>
      <c r="OJ179" s="218"/>
      <c r="OK179" s="219"/>
      <c r="OL179" s="271"/>
      <c r="OM179" s="272"/>
      <c r="ON179" s="272"/>
      <c r="OO179" s="272"/>
      <c r="OP179" s="272"/>
      <c r="OQ179" s="272"/>
      <c r="OR179" s="273"/>
      <c r="OS179" s="273"/>
      <c r="OT179" s="273"/>
      <c r="OU179" s="273"/>
      <c r="OV179" s="273"/>
      <c r="OW179" s="273"/>
      <c r="OX179" s="273"/>
      <c r="OY179" s="273"/>
      <c r="OZ179" s="273"/>
      <c r="PA179" s="273"/>
      <c r="PB179" s="273"/>
      <c r="PC179" s="274"/>
      <c r="PD179" s="274"/>
      <c r="PE179" s="274"/>
      <c r="PF179" s="274"/>
      <c r="PG179" s="275"/>
      <c r="PH179" s="276"/>
      <c r="PI179" s="277"/>
      <c r="PJ179" s="277"/>
      <c r="PK179" s="277"/>
      <c r="PL179" s="277"/>
      <c r="PM179" s="277"/>
      <c r="PN179" s="277"/>
      <c r="PO179" s="277"/>
      <c r="PP179" s="277"/>
      <c r="PQ179" s="277"/>
      <c r="PR179" s="277"/>
      <c r="PS179" s="277"/>
      <c r="PT179" s="277"/>
      <c r="PU179" s="277"/>
      <c r="PV179" s="278"/>
      <c r="PW179" s="279"/>
      <c r="PX179" s="280"/>
      <c r="PY179" s="280"/>
      <c r="PZ179" s="280"/>
      <c r="QA179" s="280"/>
      <c r="QB179" s="280"/>
      <c r="QC179" s="281"/>
      <c r="QD179" s="279"/>
      <c r="QE179" s="280"/>
      <c r="QF179" s="280"/>
      <c r="QG179" s="280"/>
      <c r="QH179" s="280"/>
      <c r="QI179" s="280"/>
      <c r="QJ179" s="281"/>
      <c r="QK179" s="279"/>
      <c r="QL179" s="280"/>
      <c r="QM179" s="280"/>
      <c r="QN179" s="280"/>
      <c r="QO179" s="280"/>
      <c r="QP179" s="280"/>
      <c r="QQ179" s="281"/>
      <c r="QR179" s="256"/>
      <c r="QS179" s="257"/>
      <c r="QT179" s="257"/>
      <c r="QU179" s="257"/>
      <c r="QV179" s="257"/>
      <c r="QW179" s="257"/>
      <c r="QX179" s="258"/>
      <c r="QY179" s="279"/>
      <c r="QZ179" s="280"/>
      <c r="RA179" s="280"/>
      <c r="RB179" s="280"/>
      <c r="RC179" s="280"/>
      <c r="RD179" s="280"/>
      <c r="RE179" s="281"/>
      <c r="SG179" s="747"/>
    </row>
    <row r="180" spans="2:501" ht="6.6" customHeight="1" x14ac:dyDescent="0.15">
      <c r="B180" s="1093"/>
      <c r="C180" s="1094"/>
      <c r="D180" s="1095"/>
      <c r="E180" s="299" t="s">
        <v>96</v>
      </c>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300"/>
      <c r="AE180" s="300"/>
      <c r="AF180" s="301"/>
      <c r="AG180" s="490">
        <f>BC180+BY180</f>
        <v>0</v>
      </c>
      <c r="AH180" s="491"/>
      <c r="AI180" s="491"/>
      <c r="AJ180" s="491"/>
      <c r="AK180" s="491"/>
      <c r="AL180" s="491"/>
      <c r="AM180" s="491"/>
      <c r="AN180" s="491"/>
      <c r="AO180" s="491"/>
      <c r="AP180" s="491"/>
      <c r="AQ180" s="491"/>
      <c r="AR180" s="491"/>
      <c r="AS180" s="491"/>
      <c r="AT180" s="491"/>
      <c r="AU180" s="491"/>
      <c r="AV180" s="491"/>
      <c r="AW180" s="491"/>
      <c r="AX180" s="382" t="s">
        <v>9275</v>
      </c>
      <c r="AY180" s="382"/>
      <c r="AZ180" s="382"/>
      <c r="BA180" s="382"/>
      <c r="BB180" s="383"/>
      <c r="BC180" s="493"/>
      <c r="BD180" s="494"/>
      <c r="BE180" s="494"/>
      <c r="BF180" s="494"/>
      <c r="BG180" s="494"/>
      <c r="BH180" s="494"/>
      <c r="BI180" s="494"/>
      <c r="BJ180" s="494"/>
      <c r="BK180" s="494"/>
      <c r="BL180" s="494"/>
      <c r="BM180" s="494"/>
      <c r="BN180" s="494"/>
      <c r="BO180" s="494"/>
      <c r="BP180" s="494"/>
      <c r="BQ180" s="494"/>
      <c r="BR180" s="494"/>
      <c r="BS180" s="494"/>
      <c r="BT180" s="382" t="s">
        <v>9275</v>
      </c>
      <c r="BU180" s="382"/>
      <c r="BV180" s="382"/>
      <c r="BW180" s="382"/>
      <c r="BX180" s="383"/>
      <c r="BY180" s="493"/>
      <c r="BZ180" s="494"/>
      <c r="CA180" s="494"/>
      <c r="CB180" s="494"/>
      <c r="CC180" s="494"/>
      <c r="CD180" s="494"/>
      <c r="CE180" s="494"/>
      <c r="CF180" s="494"/>
      <c r="CG180" s="494"/>
      <c r="CH180" s="494"/>
      <c r="CI180" s="494"/>
      <c r="CJ180" s="494"/>
      <c r="CK180" s="494"/>
      <c r="CL180" s="494"/>
      <c r="CM180" s="494"/>
      <c r="CN180" s="494"/>
      <c r="CO180" s="494"/>
      <c r="CP180" s="382" t="s">
        <v>9275</v>
      </c>
      <c r="CQ180" s="382"/>
      <c r="CR180" s="382"/>
      <c r="CS180" s="382"/>
      <c r="CT180" s="383"/>
      <c r="CU180" s="284" t="s">
        <v>0</v>
      </c>
      <c r="CV180" s="285"/>
      <c r="CW180" s="285"/>
      <c r="CX180" s="285"/>
      <c r="CY180" s="285"/>
      <c r="CZ180" s="285"/>
      <c r="DA180" s="285"/>
      <c r="DB180" s="285"/>
      <c r="DC180" s="285"/>
      <c r="DD180" s="285"/>
      <c r="DE180" s="285"/>
      <c r="DF180" s="285"/>
      <c r="DG180" s="285"/>
      <c r="DH180" s="285"/>
      <c r="DI180" s="285"/>
      <c r="DJ180" s="285"/>
      <c r="DK180" s="285"/>
      <c r="DL180" s="285"/>
      <c r="DM180" s="285"/>
      <c r="DN180" s="285"/>
      <c r="DO180" s="285"/>
      <c r="DP180" s="285"/>
      <c r="DQ180" s="250"/>
      <c r="DR180" s="251"/>
      <c r="DS180" s="251"/>
      <c r="DT180" s="251"/>
      <c r="DU180" s="251"/>
      <c r="DV180" s="251"/>
      <c r="DW180" s="251"/>
      <c r="DX180" s="251"/>
      <c r="DY180" s="251"/>
      <c r="DZ180" s="251"/>
      <c r="EA180" s="251"/>
      <c r="EB180" s="251"/>
      <c r="EC180" s="251"/>
      <c r="ED180" s="251"/>
      <c r="EE180" s="252"/>
      <c r="EF180" s="247"/>
      <c r="EG180" s="248"/>
      <c r="EH180" s="248"/>
      <c r="EI180" s="248"/>
      <c r="EJ180" s="248"/>
      <c r="EK180" s="248"/>
      <c r="EL180" s="249"/>
      <c r="EM180" s="247"/>
      <c r="EN180" s="282"/>
      <c r="EO180" s="282"/>
      <c r="EP180" s="282"/>
      <c r="EQ180" s="282"/>
      <c r="ER180" s="282"/>
      <c r="ES180" s="283"/>
      <c r="ET180" s="247"/>
      <c r="EU180" s="282"/>
      <c r="EV180" s="282"/>
      <c r="EW180" s="282"/>
      <c r="EX180" s="282"/>
      <c r="EY180" s="282"/>
      <c r="EZ180" s="283"/>
      <c r="FA180" s="247"/>
      <c r="FB180" s="248"/>
      <c r="FC180" s="248"/>
      <c r="FD180" s="248"/>
      <c r="FE180" s="248"/>
      <c r="FF180" s="248"/>
      <c r="FG180" s="249"/>
      <c r="FH180" s="247"/>
      <c r="FI180" s="248"/>
      <c r="FJ180" s="248"/>
      <c r="FK180" s="248"/>
      <c r="FL180" s="248"/>
      <c r="FM180" s="248"/>
      <c r="FN180" s="249"/>
      <c r="FO180" s="747"/>
      <c r="FP180" s="211" t="s">
        <v>9321</v>
      </c>
      <c r="FQ180" s="212"/>
      <c r="FR180" s="212"/>
      <c r="FS180" s="212"/>
      <c r="FT180" s="212"/>
      <c r="FU180" s="212"/>
      <c r="FV180" s="212"/>
      <c r="FW180" s="212"/>
      <c r="FX180" s="212"/>
      <c r="FY180" s="213"/>
      <c r="FZ180" s="284" t="s">
        <v>0</v>
      </c>
      <c r="GA180" s="285"/>
      <c r="GB180" s="285"/>
      <c r="GC180" s="285"/>
      <c r="GD180" s="285"/>
      <c r="GE180" s="285"/>
      <c r="GF180" s="285"/>
      <c r="GG180" s="285"/>
      <c r="GH180" s="285"/>
      <c r="GI180" s="285"/>
      <c r="GJ180" s="285"/>
      <c r="GK180" s="285"/>
      <c r="GL180" s="285"/>
      <c r="GM180" s="285"/>
      <c r="GN180" s="285"/>
      <c r="GO180" s="285"/>
      <c r="GP180" s="285"/>
      <c r="GQ180" s="285"/>
      <c r="GR180" s="285"/>
      <c r="GS180" s="285"/>
      <c r="GT180" s="285"/>
      <c r="GU180" s="285"/>
      <c r="GV180" s="250"/>
      <c r="GW180" s="251"/>
      <c r="GX180" s="251"/>
      <c r="GY180" s="251"/>
      <c r="GZ180" s="251"/>
      <c r="HA180" s="251"/>
      <c r="HB180" s="251"/>
      <c r="HC180" s="251"/>
      <c r="HD180" s="251"/>
      <c r="HE180" s="251"/>
      <c r="HF180" s="251"/>
      <c r="HG180" s="251"/>
      <c r="HH180" s="251"/>
      <c r="HI180" s="251"/>
      <c r="HJ180" s="252"/>
      <c r="HK180" s="247"/>
      <c r="HL180" s="248"/>
      <c r="HM180" s="248"/>
      <c r="HN180" s="248"/>
      <c r="HO180" s="248"/>
      <c r="HP180" s="248"/>
      <c r="HQ180" s="249"/>
      <c r="HR180" s="247"/>
      <c r="HS180" s="282"/>
      <c r="HT180" s="282"/>
      <c r="HU180" s="282"/>
      <c r="HV180" s="282"/>
      <c r="HW180" s="282"/>
      <c r="HX180" s="283"/>
      <c r="HY180" s="247"/>
      <c r="HZ180" s="282"/>
      <c r="IA180" s="282"/>
      <c r="IB180" s="282"/>
      <c r="IC180" s="282"/>
      <c r="ID180" s="282"/>
      <c r="IE180" s="283"/>
      <c r="IF180" s="247"/>
      <c r="IG180" s="248"/>
      <c r="IH180" s="248"/>
      <c r="II180" s="248"/>
      <c r="IJ180" s="248"/>
      <c r="IK180" s="248"/>
      <c r="IL180" s="249"/>
      <c r="IM180" s="247"/>
      <c r="IN180" s="248"/>
      <c r="IO180" s="248"/>
      <c r="IP180" s="248"/>
      <c r="IQ180" s="248"/>
      <c r="IR180" s="248"/>
      <c r="IS180" s="249"/>
      <c r="JU180" s="747"/>
      <c r="JV180" s="211" t="s">
        <v>9321</v>
      </c>
      <c r="JW180" s="212"/>
      <c r="JX180" s="212"/>
      <c r="JY180" s="212"/>
      <c r="JZ180" s="212"/>
      <c r="KA180" s="212"/>
      <c r="KB180" s="212"/>
      <c r="KC180" s="212"/>
      <c r="KD180" s="212"/>
      <c r="KE180" s="213"/>
      <c r="KF180" s="284" t="s">
        <v>0</v>
      </c>
      <c r="KG180" s="285"/>
      <c r="KH180" s="285"/>
      <c r="KI180" s="285"/>
      <c r="KJ180" s="285"/>
      <c r="KK180" s="285"/>
      <c r="KL180" s="285"/>
      <c r="KM180" s="285"/>
      <c r="KN180" s="285"/>
      <c r="KO180" s="285"/>
      <c r="KP180" s="285"/>
      <c r="KQ180" s="285"/>
      <c r="KR180" s="285"/>
      <c r="KS180" s="285"/>
      <c r="KT180" s="285"/>
      <c r="KU180" s="285"/>
      <c r="KV180" s="285"/>
      <c r="KW180" s="285"/>
      <c r="KX180" s="285"/>
      <c r="KY180" s="285"/>
      <c r="KZ180" s="285"/>
      <c r="LA180" s="285"/>
      <c r="LB180" s="250"/>
      <c r="LC180" s="251"/>
      <c r="LD180" s="251"/>
      <c r="LE180" s="251"/>
      <c r="LF180" s="251"/>
      <c r="LG180" s="251"/>
      <c r="LH180" s="251"/>
      <c r="LI180" s="251"/>
      <c r="LJ180" s="251"/>
      <c r="LK180" s="251"/>
      <c r="LL180" s="251"/>
      <c r="LM180" s="251"/>
      <c r="LN180" s="251"/>
      <c r="LO180" s="251"/>
      <c r="LP180" s="252"/>
      <c r="LQ180" s="247"/>
      <c r="LR180" s="248"/>
      <c r="LS180" s="248"/>
      <c r="LT180" s="248"/>
      <c r="LU180" s="248"/>
      <c r="LV180" s="248"/>
      <c r="LW180" s="249"/>
      <c r="LX180" s="247"/>
      <c r="LY180" s="282"/>
      <c r="LZ180" s="282"/>
      <c r="MA180" s="282"/>
      <c r="MB180" s="282"/>
      <c r="MC180" s="282"/>
      <c r="MD180" s="283"/>
      <c r="ME180" s="247"/>
      <c r="MF180" s="282"/>
      <c r="MG180" s="282"/>
      <c r="MH180" s="282"/>
      <c r="MI180" s="282"/>
      <c r="MJ180" s="282"/>
      <c r="MK180" s="283"/>
      <c r="ML180" s="247"/>
      <c r="MM180" s="248"/>
      <c r="MN180" s="248"/>
      <c r="MO180" s="248"/>
      <c r="MP180" s="248"/>
      <c r="MQ180" s="248"/>
      <c r="MR180" s="249"/>
      <c r="MS180" s="247"/>
      <c r="MT180" s="248"/>
      <c r="MU180" s="248"/>
      <c r="MV180" s="248"/>
      <c r="MW180" s="248"/>
      <c r="MX180" s="248"/>
      <c r="MY180" s="249"/>
      <c r="OA180" s="747"/>
      <c r="OB180" s="211" t="s">
        <v>9321</v>
      </c>
      <c r="OC180" s="212"/>
      <c r="OD180" s="212"/>
      <c r="OE180" s="212"/>
      <c r="OF180" s="212"/>
      <c r="OG180" s="212"/>
      <c r="OH180" s="212"/>
      <c r="OI180" s="212"/>
      <c r="OJ180" s="212"/>
      <c r="OK180" s="213"/>
      <c r="OL180" s="284" t="s">
        <v>0</v>
      </c>
      <c r="OM180" s="285"/>
      <c r="ON180" s="285"/>
      <c r="OO180" s="285"/>
      <c r="OP180" s="285"/>
      <c r="OQ180" s="285"/>
      <c r="OR180" s="285"/>
      <c r="OS180" s="285"/>
      <c r="OT180" s="285"/>
      <c r="OU180" s="285"/>
      <c r="OV180" s="285"/>
      <c r="OW180" s="285"/>
      <c r="OX180" s="285"/>
      <c r="OY180" s="285"/>
      <c r="OZ180" s="285"/>
      <c r="PA180" s="285"/>
      <c r="PB180" s="285"/>
      <c r="PC180" s="285"/>
      <c r="PD180" s="285"/>
      <c r="PE180" s="285"/>
      <c r="PF180" s="285"/>
      <c r="PG180" s="285"/>
      <c r="PH180" s="250"/>
      <c r="PI180" s="251"/>
      <c r="PJ180" s="251"/>
      <c r="PK180" s="251"/>
      <c r="PL180" s="251"/>
      <c r="PM180" s="251"/>
      <c r="PN180" s="251"/>
      <c r="PO180" s="251"/>
      <c r="PP180" s="251"/>
      <c r="PQ180" s="251"/>
      <c r="PR180" s="251"/>
      <c r="PS180" s="251"/>
      <c r="PT180" s="251"/>
      <c r="PU180" s="251"/>
      <c r="PV180" s="252"/>
      <c r="PW180" s="247"/>
      <c r="PX180" s="248"/>
      <c r="PY180" s="248"/>
      <c r="PZ180" s="248"/>
      <c r="QA180" s="248"/>
      <c r="QB180" s="248"/>
      <c r="QC180" s="249"/>
      <c r="QD180" s="247"/>
      <c r="QE180" s="282"/>
      <c r="QF180" s="282"/>
      <c r="QG180" s="282"/>
      <c r="QH180" s="282"/>
      <c r="QI180" s="282"/>
      <c r="QJ180" s="283"/>
      <c r="QK180" s="247"/>
      <c r="QL180" s="282"/>
      <c r="QM180" s="282"/>
      <c r="QN180" s="282"/>
      <c r="QO180" s="282"/>
      <c r="QP180" s="282"/>
      <c r="QQ180" s="283"/>
      <c r="QR180" s="247"/>
      <c r="QS180" s="248"/>
      <c r="QT180" s="248"/>
      <c r="QU180" s="248"/>
      <c r="QV180" s="248"/>
      <c r="QW180" s="248"/>
      <c r="QX180" s="249"/>
      <c r="QY180" s="247"/>
      <c r="QZ180" s="248"/>
      <c r="RA180" s="248"/>
      <c r="RB180" s="248"/>
      <c r="RC180" s="248"/>
      <c r="RD180" s="248"/>
      <c r="RE180" s="249"/>
      <c r="SG180" s="747"/>
    </row>
    <row r="181" spans="2:501" ht="6.6" customHeight="1" x14ac:dyDescent="0.15">
      <c r="B181" s="1093"/>
      <c r="C181" s="1094"/>
      <c r="D181" s="1095"/>
      <c r="E181" s="302"/>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c r="AE181" s="303"/>
      <c r="AF181" s="304"/>
      <c r="AG181" s="469"/>
      <c r="AH181" s="470"/>
      <c r="AI181" s="470"/>
      <c r="AJ181" s="470"/>
      <c r="AK181" s="470"/>
      <c r="AL181" s="470"/>
      <c r="AM181" s="470"/>
      <c r="AN181" s="470"/>
      <c r="AO181" s="470"/>
      <c r="AP181" s="470"/>
      <c r="AQ181" s="470"/>
      <c r="AR181" s="470"/>
      <c r="AS181" s="470"/>
      <c r="AT181" s="470"/>
      <c r="AU181" s="470"/>
      <c r="AV181" s="470"/>
      <c r="AW181" s="470"/>
      <c r="AX181" s="384"/>
      <c r="AY181" s="384"/>
      <c r="AZ181" s="384"/>
      <c r="BA181" s="384"/>
      <c r="BB181" s="385"/>
      <c r="BC181" s="472"/>
      <c r="BD181" s="473"/>
      <c r="BE181" s="473"/>
      <c r="BF181" s="473"/>
      <c r="BG181" s="473"/>
      <c r="BH181" s="473"/>
      <c r="BI181" s="473"/>
      <c r="BJ181" s="473"/>
      <c r="BK181" s="473"/>
      <c r="BL181" s="473"/>
      <c r="BM181" s="473"/>
      <c r="BN181" s="473"/>
      <c r="BO181" s="473"/>
      <c r="BP181" s="473"/>
      <c r="BQ181" s="473"/>
      <c r="BR181" s="473"/>
      <c r="BS181" s="473"/>
      <c r="BT181" s="384"/>
      <c r="BU181" s="384"/>
      <c r="BV181" s="384"/>
      <c r="BW181" s="384"/>
      <c r="BX181" s="385"/>
      <c r="BY181" s="472"/>
      <c r="BZ181" s="473"/>
      <c r="CA181" s="473"/>
      <c r="CB181" s="473"/>
      <c r="CC181" s="473"/>
      <c r="CD181" s="473"/>
      <c r="CE181" s="473"/>
      <c r="CF181" s="473"/>
      <c r="CG181" s="473"/>
      <c r="CH181" s="473"/>
      <c r="CI181" s="473"/>
      <c r="CJ181" s="473"/>
      <c r="CK181" s="473"/>
      <c r="CL181" s="473"/>
      <c r="CM181" s="473"/>
      <c r="CN181" s="473"/>
      <c r="CO181" s="473"/>
      <c r="CP181" s="384"/>
      <c r="CQ181" s="384"/>
      <c r="CR181" s="384"/>
      <c r="CS181" s="384"/>
      <c r="CT181" s="385"/>
      <c r="CU181" s="286"/>
      <c r="CV181" s="287"/>
      <c r="CW181" s="287"/>
      <c r="CX181" s="287"/>
      <c r="CY181" s="287"/>
      <c r="CZ181" s="287"/>
      <c r="DA181" s="287"/>
      <c r="DB181" s="287"/>
      <c r="DC181" s="287"/>
      <c r="DD181" s="287"/>
      <c r="DE181" s="287"/>
      <c r="DF181" s="287"/>
      <c r="DG181" s="287"/>
      <c r="DH181" s="287"/>
      <c r="DI181" s="287"/>
      <c r="DJ181" s="287"/>
      <c r="DK181" s="287"/>
      <c r="DL181" s="287"/>
      <c r="DM181" s="287"/>
      <c r="DN181" s="287"/>
      <c r="DO181" s="287"/>
      <c r="DP181" s="287"/>
      <c r="DQ181" s="250"/>
      <c r="DR181" s="251"/>
      <c r="DS181" s="251"/>
      <c r="DT181" s="251"/>
      <c r="DU181" s="251"/>
      <c r="DV181" s="251"/>
      <c r="DW181" s="251"/>
      <c r="DX181" s="251"/>
      <c r="DY181" s="251"/>
      <c r="DZ181" s="251"/>
      <c r="EA181" s="251"/>
      <c r="EB181" s="251"/>
      <c r="EC181" s="251"/>
      <c r="ED181" s="251"/>
      <c r="EE181" s="252"/>
      <c r="EF181" s="250"/>
      <c r="EG181" s="251"/>
      <c r="EH181" s="251"/>
      <c r="EI181" s="251"/>
      <c r="EJ181" s="251"/>
      <c r="EK181" s="251"/>
      <c r="EL181" s="252"/>
      <c r="EM181" s="250"/>
      <c r="EN181" s="254"/>
      <c r="EO181" s="254"/>
      <c r="EP181" s="254"/>
      <c r="EQ181" s="254"/>
      <c r="ER181" s="254"/>
      <c r="ES181" s="255"/>
      <c r="ET181" s="250"/>
      <c r="EU181" s="254"/>
      <c r="EV181" s="254"/>
      <c r="EW181" s="254"/>
      <c r="EX181" s="254"/>
      <c r="EY181" s="254"/>
      <c r="EZ181" s="255"/>
      <c r="FA181" s="250"/>
      <c r="FB181" s="251"/>
      <c r="FC181" s="251"/>
      <c r="FD181" s="251"/>
      <c r="FE181" s="251"/>
      <c r="FF181" s="251"/>
      <c r="FG181" s="252"/>
      <c r="FH181" s="250"/>
      <c r="FI181" s="251"/>
      <c r="FJ181" s="251"/>
      <c r="FK181" s="251"/>
      <c r="FL181" s="251"/>
      <c r="FM181" s="251"/>
      <c r="FN181" s="252"/>
      <c r="FO181" s="747"/>
      <c r="FP181" s="214"/>
      <c r="FQ181" s="215"/>
      <c r="FR181" s="215"/>
      <c r="FS181" s="215"/>
      <c r="FT181" s="215"/>
      <c r="FU181" s="215"/>
      <c r="FV181" s="215"/>
      <c r="FW181" s="215"/>
      <c r="FX181" s="215"/>
      <c r="FY181" s="216"/>
      <c r="FZ181" s="286"/>
      <c r="GA181" s="287"/>
      <c r="GB181" s="287"/>
      <c r="GC181" s="287"/>
      <c r="GD181" s="287"/>
      <c r="GE181" s="287"/>
      <c r="GF181" s="287"/>
      <c r="GG181" s="287"/>
      <c r="GH181" s="287"/>
      <c r="GI181" s="287"/>
      <c r="GJ181" s="287"/>
      <c r="GK181" s="287"/>
      <c r="GL181" s="287"/>
      <c r="GM181" s="287"/>
      <c r="GN181" s="287"/>
      <c r="GO181" s="287"/>
      <c r="GP181" s="287"/>
      <c r="GQ181" s="287"/>
      <c r="GR181" s="287"/>
      <c r="GS181" s="287"/>
      <c r="GT181" s="287"/>
      <c r="GU181" s="287"/>
      <c r="GV181" s="250"/>
      <c r="GW181" s="251"/>
      <c r="GX181" s="251"/>
      <c r="GY181" s="251"/>
      <c r="GZ181" s="251"/>
      <c r="HA181" s="251"/>
      <c r="HB181" s="251"/>
      <c r="HC181" s="251"/>
      <c r="HD181" s="251"/>
      <c r="HE181" s="251"/>
      <c r="HF181" s="251"/>
      <c r="HG181" s="251"/>
      <c r="HH181" s="251"/>
      <c r="HI181" s="251"/>
      <c r="HJ181" s="252"/>
      <c r="HK181" s="250"/>
      <c r="HL181" s="251"/>
      <c r="HM181" s="251"/>
      <c r="HN181" s="251"/>
      <c r="HO181" s="251"/>
      <c r="HP181" s="251"/>
      <c r="HQ181" s="252"/>
      <c r="HR181" s="250"/>
      <c r="HS181" s="254"/>
      <c r="HT181" s="254"/>
      <c r="HU181" s="254"/>
      <c r="HV181" s="254"/>
      <c r="HW181" s="254"/>
      <c r="HX181" s="255"/>
      <c r="HY181" s="250"/>
      <c r="HZ181" s="254"/>
      <c r="IA181" s="254"/>
      <c r="IB181" s="254"/>
      <c r="IC181" s="254"/>
      <c r="ID181" s="254"/>
      <c r="IE181" s="255"/>
      <c r="IF181" s="250"/>
      <c r="IG181" s="251"/>
      <c r="IH181" s="251"/>
      <c r="II181" s="251"/>
      <c r="IJ181" s="251"/>
      <c r="IK181" s="251"/>
      <c r="IL181" s="252"/>
      <c r="IM181" s="250"/>
      <c r="IN181" s="251"/>
      <c r="IO181" s="251"/>
      <c r="IP181" s="251"/>
      <c r="IQ181" s="251"/>
      <c r="IR181" s="251"/>
      <c r="IS181" s="252"/>
      <c r="JU181" s="747"/>
      <c r="JV181" s="214"/>
      <c r="JW181" s="215"/>
      <c r="JX181" s="215"/>
      <c r="JY181" s="215"/>
      <c r="JZ181" s="215"/>
      <c r="KA181" s="215"/>
      <c r="KB181" s="215"/>
      <c r="KC181" s="215"/>
      <c r="KD181" s="215"/>
      <c r="KE181" s="216"/>
      <c r="KF181" s="286"/>
      <c r="KG181" s="287"/>
      <c r="KH181" s="287"/>
      <c r="KI181" s="287"/>
      <c r="KJ181" s="287"/>
      <c r="KK181" s="287"/>
      <c r="KL181" s="287"/>
      <c r="KM181" s="287"/>
      <c r="KN181" s="287"/>
      <c r="KO181" s="287"/>
      <c r="KP181" s="287"/>
      <c r="KQ181" s="287"/>
      <c r="KR181" s="287"/>
      <c r="KS181" s="287"/>
      <c r="KT181" s="287"/>
      <c r="KU181" s="287"/>
      <c r="KV181" s="287"/>
      <c r="KW181" s="287"/>
      <c r="KX181" s="287"/>
      <c r="KY181" s="287"/>
      <c r="KZ181" s="287"/>
      <c r="LA181" s="287"/>
      <c r="LB181" s="250"/>
      <c r="LC181" s="251"/>
      <c r="LD181" s="251"/>
      <c r="LE181" s="251"/>
      <c r="LF181" s="251"/>
      <c r="LG181" s="251"/>
      <c r="LH181" s="251"/>
      <c r="LI181" s="251"/>
      <c r="LJ181" s="251"/>
      <c r="LK181" s="251"/>
      <c r="LL181" s="251"/>
      <c r="LM181" s="251"/>
      <c r="LN181" s="251"/>
      <c r="LO181" s="251"/>
      <c r="LP181" s="252"/>
      <c r="LQ181" s="250"/>
      <c r="LR181" s="251"/>
      <c r="LS181" s="251"/>
      <c r="LT181" s="251"/>
      <c r="LU181" s="251"/>
      <c r="LV181" s="251"/>
      <c r="LW181" s="252"/>
      <c r="LX181" s="250"/>
      <c r="LY181" s="254"/>
      <c r="LZ181" s="254"/>
      <c r="MA181" s="254"/>
      <c r="MB181" s="254"/>
      <c r="MC181" s="254"/>
      <c r="MD181" s="255"/>
      <c r="ME181" s="250"/>
      <c r="MF181" s="254"/>
      <c r="MG181" s="254"/>
      <c r="MH181" s="254"/>
      <c r="MI181" s="254"/>
      <c r="MJ181" s="254"/>
      <c r="MK181" s="255"/>
      <c r="ML181" s="250"/>
      <c r="MM181" s="251"/>
      <c r="MN181" s="251"/>
      <c r="MO181" s="251"/>
      <c r="MP181" s="251"/>
      <c r="MQ181" s="251"/>
      <c r="MR181" s="252"/>
      <c r="MS181" s="250"/>
      <c r="MT181" s="251"/>
      <c r="MU181" s="251"/>
      <c r="MV181" s="251"/>
      <c r="MW181" s="251"/>
      <c r="MX181" s="251"/>
      <c r="MY181" s="252"/>
      <c r="OA181" s="747"/>
      <c r="OB181" s="214"/>
      <c r="OC181" s="215"/>
      <c r="OD181" s="215"/>
      <c r="OE181" s="215"/>
      <c r="OF181" s="215"/>
      <c r="OG181" s="215"/>
      <c r="OH181" s="215"/>
      <c r="OI181" s="215"/>
      <c r="OJ181" s="215"/>
      <c r="OK181" s="216"/>
      <c r="OL181" s="286"/>
      <c r="OM181" s="287"/>
      <c r="ON181" s="287"/>
      <c r="OO181" s="287"/>
      <c r="OP181" s="287"/>
      <c r="OQ181" s="287"/>
      <c r="OR181" s="287"/>
      <c r="OS181" s="287"/>
      <c r="OT181" s="287"/>
      <c r="OU181" s="287"/>
      <c r="OV181" s="287"/>
      <c r="OW181" s="287"/>
      <c r="OX181" s="287"/>
      <c r="OY181" s="287"/>
      <c r="OZ181" s="287"/>
      <c r="PA181" s="287"/>
      <c r="PB181" s="287"/>
      <c r="PC181" s="287"/>
      <c r="PD181" s="287"/>
      <c r="PE181" s="287"/>
      <c r="PF181" s="287"/>
      <c r="PG181" s="287"/>
      <c r="PH181" s="250"/>
      <c r="PI181" s="251"/>
      <c r="PJ181" s="251"/>
      <c r="PK181" s="251"/>
      <c r="PL181" s="251"/>
      <c r="PM181" s="251"/>
      <c r="PN181" s="251"/>
      <c r="PO181" s="251"/>
      <c r="PP181" s="251"/>
      <c r="PQ181" s="251"/>
      <c r="PR181" s="251"/>
      <c r="PS181" s="251"/>
      <c r="PT181" s="251"/>
      <c r="PU181" s="251"/>
      <c r="PV181" s="252"/>
      <c r="PW181" s="250"/>
      <c r="PX181" s="251"/>
      <c r="PY181" s="251"/>
      <c r="PZ181" s="251"/>
      <c r="QA181" s="251"/>
      <c r="QB181" s="251"/>
      <c r="QC181" s="252"/>
      <c r="QD181" s="250"/>
      <c r="QE181" s="254"/>
      <c r="QF181" s="254"/>
      <c r="QG181" s="254"/>
      <c r="QH181" s="254"/>
      <c r="QI181" s="254"/>
      <c r="QJ181" s="255"/>
      <c r="QK181" s="250"/>
      <c r="QL181" s="254"/>
      <c r="QM181" s="254"/>
      <c r="QN181" s="254"/>
      <c r="QO181" s="254"/>
      <c r="QP181" s="254"/>
      <c r="QQ181" s="255"/>
      <c r="QR181" s="250"/>
      <c r="QS181" s="251"/>
      <c r="QT181" s="251"/>
      <c r="QU181" s="251"/>
      <c r="QV181" s="251"/>
      <c r="QW181" s="251"/>
      <c r="QX181" s="252"/>
      <c r="QY181" s="250"/>
      <c r="QZ181" s="251"/>
      <c r="RA181" s="251"/>
      <c r="RB181" s="251"/>
      <c r="RC181" s="251"/>
      <c r="RD181" s="251"/>
      <c r="RE181" s="252"/>
      <c r="SG181" s="747"/>
    </row>
    <row r="182" spans="2:501" ht="6.6" customHeight="1" x14ac:dyDescent="0.15">
      <c r="B182" s="1093"/>
      <c r="C182" s="1094"/>
      <c r="D182" s="1095"/>
      <c r="E182" s="302"/>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303"/>
      <c r="AE182" s="303"/>
      <c r="AF182" s="304"/>
      <c r="AG182" s="469"/>
      <c r="AH182" s="470"/>
      <c r="AI182" s="470"/>
      <c r="AJ182" s="470"/>
      <c r="AK182" s="470"/>
      <c r="AL182" s="470"/>
      <c r="AM182" s="470"/>
      <c r="AN182" s="470"/>
      <c r="AO182" s="470"/>
      <c r="AP182" s="470"/>
      <c r="AQ182" s="470"/>
      <c r="AR182" s="470"/>
      <c r="AS182" s="470"/>
      <c r="AT182" s="470"/>
      <c r="AU182" s="470"/>
      <c r="AV182" s="470"/>
      <c r="AW182" s="470"/>
      <c r="AX182" s="384"/>
      <c r="AY182" s="384"/>
      <c r="AZ182" s="384"/>
      <c r="BA182" s="384"/>
      <c r="BB182" s="385"/>
      <c r="BC182" s="472"/>
      <c r="BD182" s="473"/>
      <c r="BE182" s="473"/>
      <c r="BF182" s="473"/>
      <c r="BG182" s="473"/>
      <c r="BH182" s="473"/>
      <c r="BI182" s="473"/>
      <c r="BJ182" s="473"/>
      <c r="BK182" s="473"/>
      <c r="BL182" s="473"/>
      <c r="BM182" s="473"/>
      <c r="BN182" s="473"/>
      <c r="BO182" s="473"/>
      <c r="BP182" s="473"/>
      <c r="BQ182" s="473"/>
      <c r="BR182" s="473"/>
      <c r="BS182" s="473"/>
      <c r="BT182" s="384"/>
      <c r="BU182" s="384"/>
      <c r="BV182" s="384"/>
      <c r="BW182" s="384"/>
      <c r="BX182" s="385"/>
      <c r="BY182" s="472"/>
      <c r="BZ182" s="473"/>
      <c r="CA182" s="473"/>
      <c r="CB182" s="473"/>
      <c r="CC182" s="473"/>
      <c r="CD182" s="473"/>
      <c r="CE182" s="473"/>
      <c r="CF182" s="473"/>
      <c r="CG182" s="473"/>
      <c r="CH182" s="473"/>
      <c r="CI182" s="473"/>
      <c r="CJ182" s="473"/>
      <c r="CK182" s="473"/>
      <c r="CL182" s="473"/>
      <c r="CM182" s="473"/>
      <c r="CN182" s="473"/>
      <c r="CO182" s="473"/>
      <c r="CP182" s="384"/>
      <c r="CQ182" s="384"/>
      <c r="CR182" s="384"/>
      <c r="CS182" s="384"/>
      <c r="CT182" s="385"/>
      <c r="CU182" s="286"/>
      <c r="CV182" s="287"/>
      <c r="CW182" s="287"/>
      <c r="CX182" s="287"/>
      <c r="CY182" s="287"/>
      <c r="CZ182" s="287"/>
      <c r="DA182" s="287"/>
      <c r="DB182" s="287"/>
      <c r="DC182" s="287"/>
      <c r="DD182" s="287"/>
      <c r="DE182" s="287"/>
      <c r="DF182" s="287"/>
      <c r="DG182" s="287"/>
      <c r="DH182" s="287"/>
      <c r="DI182" s="287"/>
      <c r="DJ182" s="287"/>
      <c r="DK182" s="287"/>
      <c r="DL182" s="287"/>
      <c r="DM182" s="287"/>
      <c r="DN182" s="287"/>
      <c r="DO182" s="287"/>
      <c r="DP182" s="287"/>
      <c r="DQ182" s="250"/>
      <c r="DR182" s="251"/>
      <c r="DS182" s="251"/>
      <c r="DT182" s="251"/>
      <c r="DU182" s="251"/>
      <c r="DV182" s="251"/>
      <c r="DW182" s="251"/>
      <c r="DX182" s="251"/>
      <c r="DY182" s="251"/>
      <c r="DZ182" s="251"/>
      <c r="EA182" s="251"/>
      <c r="EB182" s="251"/>
      <c r="EC182" s="251"/>
      <c r="ED182" s="251"/>
      <c r="EE182" s="252"/>
      <c r="EF182" s="250"/>
      <c r="EG182" s="251"/>
      <c r="EH182" s="251"/>
      <c r="EI182" s="251"/>
      <c r="EJ182" s="251"/>
      <c r="EK182" s="251"/>
      <c r="EL182" s="252"/>
      <c r="EM182" s="250"/>
      <c r="EN182" s="254"/>
      <c r="EO182" s="254"/>
      <c r="EP182" s="254"/>
      <c r="EQ182" s="254"/>
      <c r="ER182" s="254"/>
      <c r="ES182" s="255"/>
      <c r="ET182" s="250"/>
      <c r="EU182" s="254"/>
      <c r="EV182" s="254"/>
      <c r="EW182" s="254"/>
      <c r="EX182" s="254"/>
      <c r="EY182" s="254"/>
      <c r="EZ182" s="255"/>
      <c r="FA182" s="250"/>
      <c r="FB182" s="251"/>
      <c r="FC182" s="251"/>
      <c r="FD182" s="251"/>
      <c r="FE182" s="251"/>
      <c r="FF182" s="251"/>
      <c r="FG182" s="252"/>
      <c r="FH182" s="250"/>
      <c r="FI182" s="251"/>
      <c r="FJ182" s="251"/>
      <c r="FK182" s="251"/>
      <c r="FL182" s="251"/>
      <c r="FM182" s="251"/>
      <c r="FN182" s="252"/>
      <c r="FO182" s="747"/>
      <c r="FP182" s="214"/>
      <c r="FQ182" s="215"/>
      <c r="FR182" s="215"/>
      <c r="FS182" s="215"/>
      <c r="FT182" s="215"/>
      <c r="FU182" s="215"/>
      <c r="FV182" s="215"/>
      <c r="FW182" s="215"/>
      <c r="FX182" s="215"/>
      <c r="FY182" s="216"/>
      <c r="FZ182" s="286"/>
      <c r="GA182" s="287"/>
      <c r="GB182" s="287"/>
      <c r="GC182" s="287"/>
      <c r="GD182" s="287"/>
      <c r="GE182" s="287"/>
      <c r="GF182" s="287"/>
      <c r="GG182" s="287"/>
      <c r="GH182" s="287"/>
      <c r="GI182" s="287"/>
      <c r="GJ182" s="287"/>
      <c r="GK182" s="287"/>
      <c r="GL182" s="287"/>
      <c r="GM182" s="287"/>
      <c r="GN182" s="287"/>
      <c r="GO182" s="287"/>
      <c r="GP182" s="287"/>
      <c r="GQ182" s="287"/>
      <c r="GR182" s="287"/>
      <c r="GS182" s="287"/>
      <c r="GT182" s="287"/>
      <c r="GU182" s="287"/>
      <c r="GV182" s="250"/>
      <c r="GW182" s="251"/>
      <c r="GX182" s="251"/>
      <c r="GY182" s="251"/>
      <c r="GZ182" s="251"/>
      <c r="HA182" s="251"/>
      <c r="HB182" s="251"/>
      <c r="HC182" s="251"/>
      <c r="HD182" s="251"/>
      <c r="HE182" s="251"/>
      <c r="HF182" s="251"/>
      <c r="HG182" s="251"/>
      <c r="HH182" s="251"/>
      <c r="HI182" s="251"/>
      <c r="HJ182" s="252"/>
      <c r="HK182" s="250"/>
      <c r="HL182" s="251"/>
      <c r="HM182" s="251"/>
      <c r="HN182" s="251"/>
      <c r="HO182" s="251"/>
      <c r="HP182" s="251"/>
      <c r="HQ182" s="252"/>
      <c r="HR182" s="250"/>
      <c r="HS182" s="254"/>
      <c r="HT182" s="254"/>
      <c r="HU182" s="254"/>
      <c r="HV182" s="254"/>
      <c r="HW182" s="254"/>
      <c r="HX182" s="255"/>
      <c r="HY182" s="250"/>
      <c r="HZ182" s="254"/>
      <c r="IA182" s="254"/>
      <c r="IB182" s="254"/>
      <c r="IC182" s="254"/>
      <c r="ID182" s="254"/>
      <c r="IE182" s="255"/>
      <c r="IF182" s="250"/>
      <c r="IG182" s="251"/>
      <c r="IH182" s="251"/>
      <c r="II182" s="251"/>
      <c r="IJ182" s="251"/>
      <c r="IK182" s="251"/>
      <c r="IL182" s="252"/>
      <c r="IM182" s="250"/>
      <c r="IN182" s="251"/>
      <c r="IO182" s="251"/>
      <c r="IP182" s="251"/>
      <c r="IQ182" s="251"/>
      <c r="IR182" s="251"/>
      <c r="IS182" s="252"/>
      <c r="JU182" s="747"/>
      <c r="JV182" s="214"/>
      <c r="JW182" s="215"/>
      <c r="JX182" s="215"/>
      <c r="JY182" s="215"/>
      <c r="JZ182" s="215"/>
      <c r="KA182" s="215"/>
      <c r="KB182" s="215"/>
      <c r="KC182" s="215"/>
      <c r="KD182" s="215"/>
      <c r="KE182" s="216"/>
      <c r="KF182" s="286"/>
      <c r="KG182" s="287"/>
      <c r="KH182" s="287"/>
      <c r="KI182" s="287"/>
      <c r="KJ182" s="287"/>
      <c r="KK182" s="287"/>
      <c r="KL182" s="287"/>
      <c r="KM182" s="287"/>
      <c r="KN182" s="287"/>
      <c r="KO182" s="287"/>
      <c r="KP182" s="287"/>
      <c r="KQ182" s="287"/>
      <c r="KR182" s="287"/>
      <c r="KS182" s="287"/>
      <c r="KT182" s="287"/>
      <c r="KU182" s="287"/>
      <c r="KV182" s="287"/>
      <c r="KW182" s="287"/>
      <c r="KX182" s="287"/>
      <c r="KY182" s="287"/>
      <c r="KZ182" s="287"/>
      <c r="LA182" s="287"/>
      <c r="LB182" s="250"/>
      <c r="LC182" s="251"/>
      <c r="LD182" s="251"/>
      <c r="LE182" s="251"/>
      <c r="LF182" s="251"/>
      <c r="LG182" s="251"/>
      <c r="LH182" s="251"/>
      <c r="LI182" s="251"/>
      <c r="LJ182" s="251"/>
      <c r="LK182" s="251"/>
      <c r="LL182" s="251"/>
      <c r="LM182" s="251"/>
      <c r="LN182" s="251"/>
      <c r="LO182" s="251"/>
      <c r="LP182" s="252"/>
      <c r="LQ182" s="250"/>
      <c r="LR182" s="251"/>
      <c r="LS182" s="251"/>
      <c r="LT182" s="251"/>
      <c r="LU182" s="251"/>
      <c r="LV182" s="251"/>
      <c r="LW182" s="252"/>
      <c r="LX182" s="250"/>
      <c r="LY182" s="254"/>
      <c r="LZ182" s="254"/>
      <c r="MA182" s="254"/>
      <c r="MB182" s="254"/>
      <c r="MC182" s="254"/>
      <c r="MD182" s="255"/>
      <c r="ME182" s="250"/>
      <c r="MF182" s="254"/>
      <c r="MG182" s="254"/>
      <c r="MH182" s="254"/>
      <c r="MI182" s="254"/>
      <c r="MJ182" s="254"/>
      <c r="MK182" s="255"/>
      <c r="ML182" s="250"/>
      <c r="MM182" s="251"/>
      <c r="MN182" s="251"/>
      <c r="MO182" s="251"/>
      <c r="MP182" s="251"/>
      <c r="MQ182" s="251"/>
      <c r="MR182" s="252"/>
      <c r="MS182" s="250"/>
      <c r="MT182" s="251"/>
      <c r="MU182" s="251"/>
      <c r="MV182" s="251"/>
      <c r="MW182" s="251"/>
      <c r="MX182" s="251"/>
      <c r="MY182" s="252"/>
      <c r="OA182" s="747"/>
      <c r="OB182" s="214"/>
      <c r="OC182" s="215"/>
      <c r="OD182" s="215"/>
      <c r="OE182" s="215"/>
      <c r="OF182" s="215"/>
      <c r="OG182" s="215"/>
      <c r="OH182" s="215"/>
      <c r="OI182" s="215"/>
      <c r="OJ182" s="215"/>
      <c r="OK182" s="216"/>
      <c r="OL182" s="286"/>
      <c r="OM182" s="287"/>
      <c r="ON182" s="287"/>
      <c r="OO182" s="287"/>
      <c r="OP182" s="287"/>
      <c r="OQ182" s="287"/>
      <c r="OR182" s="287"/>
      <c r="OS182" s="287"/>
      <c r="OT182" s="287"/>
      <c r="OU182" s="287"/>
      <c r="OV182" s="287"/>
      <c r="OW182" s="287"/>
      <c r="OX182" s="287"/>
      <c r="OY182" s="287"/>
      <c r="OZ182" s="287"/>
      <c r="PA182" s="287"/>
      <c r="PB182" s="287"/>
      <c r="PC182" s="287"/>
      <c r="PD182" s="287"/>
      <c r="PE182" s="287"/>
      <c r="PF182" s="287"/>
      <c r="PG182" s="287"/>
      <c r="PH182" s="250"/>
      <c r="PI182" s="251"/>
      <c r="PJ182" s="251"/>
      <c r="PK182" s="251"/>
      <c r="PL182" s="251"/>
      <c r="PM182" s="251"/>
      <c r="PN182" s="251"/>
      <c r="PO182" s="251"/>
      <c r="PP182" s="251"/>
      <c r="PQ182" s="251"/>
      <c r="PR182" s="251"/>
      <c r="PS182" s="251"/>
      <c r="PT182" s="251"/>
      <c r="PU182" s="251"/>
      <c r="PV182" s="252"/>
      <c r="PW182" s="250"/>
      <c r="PX182" s="251"/>
      <c r="PY182" s="251"/>
      <c r="PZ182" s="251"/>
      <c r="QA182" s="251"/>
      <c r="QB182" s="251"/>
      <c r="QC182" s="252"/>
      <c r="QD182" s="250"/>
      <c r="QE182" s="254"/>
      <c r="QF182" s="254"/>
      <c r="QG182" s="254"/>
      <c r="QH182" s="254"/>
      <c r="QI182" s="254"/>
      <c r="QJ182" s="255"/>
      <c r="QK182" s="250"/>
      <c r="QL182" s="254"/>
      <c r="QM182" s="254"/>
      <c r="QN182" s="254"/>
      <c r="QO182" s="254"/>
      <c r="QP182" s="254"/>
      <c r="QQ182" s="255"/>
      <c r="QR182" s="250"/>
      <c r="QS182" s="251"/>
      <c r="QT182" s="251"/>
      <c r="QU182" s="251"/>
      <c r="QV182" s="251"/>
      <c r="QW182" s="251"/>
      <c r="QX182" s="252"/>
      <c r="QY182" s="250"/>
      <c r="QZ182" s="251"/>
      <c r="RA182" s="251"/>
      <c r="RB182" s="251"/>
      <c r="RC182" s="251"/>
      <c r="RD182" s="251"/>
      <c r="RE182" s="252"/>
      <c r="SG182" s="747"/>
    </row>
    <row r="183" spans="2:501" ht="6.6" customHeight="1" x14ac:dyDescent="0.15">
      <c r="B183" s="1093"/>
      <c r="C183" s="1094"/>
      <c r="D183" s="1095"/>
      <c r="E183" s="302"/>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c r="AE183" s="303"/>
      <c r="AF183" s="304"/>
      <c r="AG183" s="469"/>
      <c r="AH183" s="471"/>
      <c r="AI183" s="471"/>
      <c r="AJ183" s="471"/>
      <c r="AK183" s="471"/>
      <c r="AL183" s="471"/>
      <c r="AM183" s="471"/>
      <c r="AN183" s="471"/>
      <c r="AO183" s="471"/>
      <c r="AP183" s="471"/>
      <c r="AQ183" s="471"/>
      <c r="AR183" s="471"/>
      <c r="AS183" s="471"/>
      <c r="AT183" s="471"/>
      <c r="AU183" s="471"/>
      <c r="AV183" s="471"/>
      <c r="AW183" s="471"/>
      <c r="AX183" s="384"/>
      <c r="AY183" s="384"/>
      <c r="AZ183" s="384"/>
      <c r="BA183" s="384"/>
      <c r="BB183" s="385"/>
      <c r="BC183" s="472"/>
      <c r="BD183" s="473"/>
      <c r="BE183" s="473"/>
      <c r="BF183" s="473"/>
      <c r="BG183" s="473"/>
      <c r="BH183" s="473"/>
      <c r="BI183" s="473"/>
      <c r="BJ183" s="473"/>
      <c r="BK183" s="473"/>
      <c r="BL183" s="473"/>
      <c r="BM183" s="473"/>
      <c r="BN183" s="473"/>
      <c r="BO183" s="473"/>
      <c r="BP183" s="473"/>
      <c r="BQ183" s="473"/>
      <c r="BR183" s="473"/>
      <c r="BS183" s="473"/>
      <c r="BT183" s="384"/>
      <c r="BU183" s="384"/>
      <c r="BV183" s="384"/>
      <c r="BW183" s="384"/>
      <c r="BX183" s="385"/>
      <c r="BY183" s="472"/>
      <c r="BZ183" s="473"/>
      <c r="CA183" s="473"/>
      <c r="CB183" s="473"/>
      <c r="CC183" s="473"/>
      <c r="CD183" s="473"/>
      <c r="CE183" s="473"/>
      <c r="CF183" s="473"/>
      <c r="CG183" s="473"/>
      <c r="CH183" s="473"/>
      <c r="CI183" s="473"/>
      <c r="CJ183" s="473"/>
      <c r="CK183" s="473"/>
      <c r="CL183" s="473"/>
      <c r="CM183" s="473"/>
      <c r="CN183" s="473"/>
      <c r="CO183" s="473"/>
      <c r="CP183" s="384"/>
      <c r="CQ183" s="384"/>
      <c r="CR183" s="384"/>
      <c r="CS183" s="384"/>
      <c r="CT183" s="385"/>
      <c r="CU183" s="286"/>
      <c r="CV183" s="287"/>
      <c r="CW183" s="287"/>
      <c r="CX183" s="287"/>
      <c r="CY183" s="287"/>
      <c r="CZ183" s="287"/>
      <c r="DA183" s="287"/>
      <c r="DB183" s="287"/>
      <c r="DC183" s="287"/>
      <c r="DD183" s="287"/>
      <c r="DE183" s="287"/>
      <c r="DF183" s="287"/>
      <c r="DG183" s="287"/>
      <c r="DH183" s="287"/>
      <c r="DI183" s="287"/>
      <c r="DJ183" s="287"/>
      <c r="DK183" s="287"/>
      <c r="DL183" s="287"/>
      <c r="DM183" s="287"/>
      <c r="DN183" s="287"/>
      <c r="DO183" s="287"/>
      <c r="DP183" s="287"/>
      <c r="DQ183" s="250"/>
      <c r="DR183" s="251"/>
      <c r="DS183" s="251"/>
      <c r="DT183" s="251"/>
      <c r="DU183" s="251"/>
      <c r="DV183" s="251"/>
      <c r="DW183" s="251"/>
      <c r="DX183" s="251"/>
      <c r="DY183" s="251"/>
      <c r="DZ183" s="251"/>
      <c r="EA183" s="251"/>
      <c r="EB183" s="251"/>
      <c r="EC183" s="251"/>
      <c r="ED183" s="251"/>
      <c r="EE183" s="252"/>
      <c r="EF183" s="250"/>
      <c r="EG183" s="251"/>
      <c r="EH183" s="251"/>
      <c r="EI183" s="251"/>
      <c r="EJ183" s="251"/>
      <c r="EK183" s="251"/>
      <c r="EL183" s="252"/>
      <c r="EM183" s="250"/>
      <c r="EN183" s="254"/>
      <c r="EO183" s="254"/>
      <c r="EP183" s="254"/>
      <c r="EQ183" s="254"/>
      <c r="ER183" s="254"/>
      <c r="ES183" s="255"/>
      <c r="ET183" s="250"/>
      <c r="EU183" s="254"/>
      <c r="EV183" s="254"/>
      <c r="EW183" s="254"/>
      <c r="EX183" s="254"/>
      <c r="EY183" s="254"/>
      <c r="EZ183" s="255"/>
      <c r="FA183" s="250"/>
      <c r="FB183" s="251"/>
      <c r="FC183" s="251"/>
      <c r="FD183" s="251"/>
      <c r="FE183" s="251"/>
      <c r="FF183" s="251"/>
      <c r="FG183" s="252"/>
      <c r="FH183" s="250"/>
      <c r="FI183" s="251"/>
      <c r="FJ183" s="251"/>
      <c r="FK183" s="251"/>
      <c r="FL183" s="251"/>
      <c r="FM183" s="251"/>
      <c r="FN183" s="252"/>
      <c r="FO183" s="747"/>
      <c r="FP183" s="214"/>
      <c r="FQ183" s="215"/>
      <c r="FR183" s="215"/>
      <c r="FS183" s="215"/>
      <c r="FT183" s="215"/>
      <c r="FU183" s="215"/>
      <c r="FV183" s="215"/>
      <c r="FW183" s="215"/>
      <c r="FX183" s="215"/>
      <c r="FY183" s="216"/>
      <c r="FZ183" s="286"/>
      <c r="GA183" s="287"/>
      <c r="GB183" s="287"/>
      <c r="GC183" s="287"/>
      <c r="GD183" s="287"/>
      <c r="GE183" s="287"/>
      <c r="GF183" s="287"/>
      <c r="GG183" s="287"/>
      <c r="GH183" s="287"/>
      <c r="GI183" s="287"/>
      <c r="GJ183" s="287"/>
      <c r="GK183" s="287"/>
      <c r="GL183" s="287"/>
      <c r="GM183" s="287"/>
      <c r="GN183" s="287"/>
      <c r="GO183" s="287"/>
      <c r="GP183" s="287"/>
      <c r="GQ183" s="287"/>
      <c r="GR183" s="287"/>
      <c r="GS183" s="287"/>
      <c r="GT183" s="287"/>
      <c r="GU183" s="287"/>
      <c r="GV183" s="250"/>
      <c r="GW183" s="251"/>
      <c r="GX183" s="251"/>
      <c r="GY183" s="251"/>
      <c r="GZ183" s="251"/>
      <c r="HA183" s="251"/>
      <c r="HB183" s="251"/>
      <c r="HC183" s="251"/>
      <c r="HD183" s="251"/>
      <c r="HE183" s="251"/>
      <c r="HF183" s="251"/>
      <c r="HG183" s="251"/>
      <c r="HH183" s="251"/>
      <c r="HI183" s="251"/>
      <c r="HJ183" s="252"/>
      <c r="HK183" s="250"/>
      <c r="HL183" s="251"/>
      <c r="HM183" s="251"/>
      <c r="HN183" s="251"/>
      <c r="HO183" s="251"/>
      <c r="HP183" s="251"/>
      <c r="HQ183" s="252"/>
      <c r="HR183" s="250"/>
      <c r="HS183" s="254"/>
      <c r="HT183" s="254"/>
      <c r="HU183" s="254"/>
      <c r="HV183" s="254"/>
      <c r="HW183" s="254"/>
      <c r="HX183" s="255"/>
      <c r="HY183" s="250"/>
      <c r="HZ183" s="254"/>
      <c r="IA183" s="254"/>
      <c r="IB183" s="254"/>
      <c r="IC183" s="254"/>
      <c r="ID183" s="254"/>
      <c r="IE183" s="255"/>
      <c r="IF183" s="250"/>
      <c r="IG183" s="251"/>
      <c r="IH183" s="251"/>
      <c r="II183" s="251"/>
      <c r="IJ183" s="251"/>
      <c r="IK183" s="251"/>
      <c r="IL183" s="252"/>
      <c r="IM183" s="250"/>
      <c r="IN183" s="251"/>
      <c r="IO183" s="251"/>
      <c r="IP183" s="251"/>
      <c r="IQ183" s="251"/>
      <c r="IR183" s="251"/>
      <c r="IS183" s="252"/>
      <c r="JU183" s="747"/>
      <c r="JV183" s="214"/>
      <c r="JW183" s="215"/>
      <c r="JX183" s="215"/>
      <c r="JY183" s="215"/>
      <c r="JZ183" s="215"/>
      <c r="KA183" s="215"/>
      <c r="KB183" s="215"/>
      <c r="KC183" s="215"/>
      <c r="KD183" s="215"/>
      <c r="KE183" s="216"/>
      <c r="KF183" s="286"/>
      <c r="KG183" s="287"/>
      <c r="KH183" s="287"/>
      <c r="KI183" s="287"/>
      <c r="KJ183" s="287"/>
      <c r="KK183" s="287"/>
      <c r="KL183" s="287"/>
      <c r="KM183" s="287"/>
      <c r="KN183" s="287"/>
      <c r="KO183" s="287"/>
      <c r="KP183" s="287"/>
      <c r="KQ183" s="287"/>
      <c r="KR183" s="287"/>
      <c r="KS183" s="287"/>
      <c r="KT183" s="287"/>
      <c r="KU183" s="287"/>
      <c r="KV183" s="287"/>
      <c r="KW183" s="287"/>
      <c r="KX183" s="287"/>
      <c r="KY183" s="287"/>
      <c r="KZ183" s="287"/>
      <c r="LA183" s="287"/>
      <c r="LB183" s="250"/>
      <c r="LC183" s="251"/>
      <c r="LD183" s="251"/>
      <c r="LE183" s="251"/>
      <c r="LF183" s="251"/>
      <c r="LG183" s="251"/>
      <c r="LH183" s="251"/>
      <c r="LI183" s="251"/>
      <c r="LJ183" s="251"/>
      <c r="LK183" s="251"/>
      <c r="LL183" s="251"/>
      <c r="LM183" s="251"/>
      <c r="LN183" s="251"/>
      <c r="LO183" s="251"/>
      <c r="LP183" s="252"/>
      <c r="LQ183" s="250"/>
      <c r="LR183" s="251"/>
      <c r="LS183" s="251"/>
      <c r="LT183" s="251"/>
      <c r="LU183" s="251"/>
      <c r="LV183" s="251"/>
      <c r="LW183" s="252"/>
      <c r="LX183" s="250"/>
      <c r="LY183" s="254"/>
      <c r="LZ183" s="254"/>
      <c r="MA183" s="254"/>
      <c r="MB183" s="254"/>
      <c r="MC183" s="254"/>
      <c r="MD183" s="255"/>
      <c r="ME183" s="250"/>
      <c r="MF183" s="254"/>
      <c r="MG183" s="254"/>
      <c r="MH183" s="254"/>
      <c r="MI183" s="254"/>
      <c r="MJ183" s="254"/>
      <c r="MK183" s="255"/>
      <c r="ML183" s="250"/>
      <c r="MM183" s="251"/>
      <c r="MN183" s="251"/>
      <c r="MO183" s="251"/>
      <c r="MP183" s="251"/>
      <c r="MQ183" s="251"/>
      <c r="MR183" s="252"/>
      <c r="MS183" s="250"/>
      <c r="MT183" s="251"/>
      <c r="MU183" s="251"/>
      <c r="MV183" s="251"/>
      <c r="MW183" s="251"/>
      <c r="MX183" s="251"/>
      <c r="MY183" s="252"/>
      <c r="OA183" s="747"/>
      <c r="OB183" s="214"/>
      <c r="OC183" s="215"/>
      <c r="OD183" s="215"/>
      <c r="OE183" s="215"/>
      <c r="OF183" s="215"/>
      <c r="OG183" s="215"/>
      <c r="OH183" s="215"/>
      <c r="OI183" s="215"/>
      <c r="OJ183" s="215"/>
      <c r="OK183" s="216"/>
      <c r="OL183" s="286"/>
      <c r="OM183" s="287"/>
      <c r="ON183" s="287"/>
      <c r="OO183" s="287"/>
      <c r="OP183" s="287"/>
      <c r="OQ183" s="287"/>
      <c r="OR183" s="287"/>
      <c r="OS183" s="287"/>
      <c r="OT183" s="287"/>
      <c r="OU183" s="287"/>
      <c r="OV183" s="287"/>
      <c r="OW183" s="287"/>
      <c r="OX183" s="287"/>
      <c r="OY183" s="287"/>
      <c r="OZ183" s="287"/>
      <c r="PA183" s="287"/>
      <c r="PB183" s="287"/>
      <c r="PC183" s="287"/>
      <c r="PD183" s="287"/>
      <c r="PE183" s="287"/>
      <c r="PF183" s="287"/>
      <c r="PG183" s="287"/>
      <c r="PH183" s="250"/>
      <c r="PI183" s="251"/>
      <c r="PJ183" s="251"/>
      <c r="PK183" s="251"/>
      <c r="PL183" s="251"/>
      <c r="PM183" s="251"/>
      <c r="PN183" s="251"/>
      <c r="PO183" s="251"/>
      <c r="PP183" s="251"/>
      <c r="PQ183" s="251"/>
      <c r="PR183" s="251"/>
      <c r="PS183" s="251"/>
      <c r="PT183" s="251"/>
      <c r="PU183" s="251"/>
      <c r="PV183" s="252"/>
      <c r="PW183" s="250"/>
      <c r="PX183" s="251"/>
      <c r="PY183" s="251"/>
      <c r="PZ183" s="251"/>
      <c r="QA183" s="251"/>
      <c r="QB183" s="251"/>
      <c r="QC183" s="252"/>
      <c r="QD183" s="250"/>
      <c r="QE183" s="254"/>
      <c r="QF183" s="254"/>
      <c r="QG183" s="254"/>
      <c r="QH183" s="254"/>
      <c r="QI183" s="254"/>
      <c r="QJ183" s="255"/>
      <c r="QK183" s="250"/>
      <c r="QL183" s="254"/>
      <c r="QM183" s="254"/>
      <c r="QN183" s="254"/>
      <c r="QO183" s="254"/>
      <c r="QP183" s="254"/>
      <c r="QQ183" s="255"/>
      <c r="QR183" s="250"/>
      <c r="QS183" s="251"/>
      <c r="QT183" s="251"/>
      <c r="QU183" s="251"/>
      <c r="QV183" s="251"/>
      <c r="QW183" s="251"/>
      <c r="QX183" s="252"/>
      <c r="QY183" s="250"/>
      <c r="QZ183" s="251"/>
      <c r="RA183" s="251"/>
      <c r="RB183" s="251"/>
      <c r="RC183" s="251"/>
      <c r="RD183" s="251"/>
      <c r="RE183" s="252"/>
      <c r="SG183" s="747"/>
    </row>
    <row r="184" spans="2:501" ht="6.6" customHeight="1" x14ac:dyDescent="0.15">
      <c r="B184" s="1093"/>
      <c r="C184" s="1094"/>
      <c r="D184" s="1095"/>
      <c r="E184" s="302"/>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c r="AE184" s="303"/>
      <c r="AF184" s="304"/>
      <c r="AG184" s="469"/>
      <c r="AH184" s="471"/>
      <c r="AI184" s="471"/>
      <c r="AJ184" s="471"/>
      <c r="AK184" s="471"/>
      <c r="AL184" s="471"/>
      <c r="AM184" s="471"/>
      <c r="AN184" s="471"/>
      <c r="AO184" s="471"/>
      <c r="AP184" s="471"/>
      <c r="AQ184" s="471"/>
      <c r="AR184" s="471"/>
      <c r="AS184" s="471"/>
      <c r="AT184" s="471"/>
      <c r="AU184" s="471"/>
      <c r="AV184" s="471"/>
      <c r="AW184" s="471"/>
      <c r="AX184" s="384"/>
      <c r="AY184" s="384"/>
      <c r="AZ184" s="384"/>
      <c r="BA184" s="384"/>
      <c r="BB184" s="385"/>
      <c r="BC184" s="472"/>
      <c r="BD184" s="473"/>
      <c r="BE184" s="473"/>
      <c r="BF184" s="473"/>
      <c r="BG184" s="473"/>
      <c r="BH184" s="473"/>
      <c r="BI184" s="473"/>
      <c r="BJ184" s="473"/>
      <c r="BK184" s="473"/>
      <c r="BL184" s="473"/>
      <c r="BM184" s="473"/>
      <c r="BN184" s="473"/>
      <c r="BO184" s="473"/>
      <c r="BP184" s="473"/>
      <c r="BQ184" s="473"/>
      <c r="BR184" s="473"/>
      <c r="BS184" s="473"/>
      <c r="BT184" s="384"/>
      <c r="BU184" s="384"/>
      <c r="BV184" s="384"/>
      <c r="BW184" s="384"/>
      <c r="BX184" s="385"/>
      <c r="BY184" s="472"/>
      <c r="BZ184" s="473"/>
      <c r="CA184" s="473"/>
      <c r="CB184" s="473"/>
      <c r="CC184" s="473"/>
      <c r="CD184" s="473"/>
      <c r="CE184" s="473"/>
      <c r="CF184" s="473"/>
      <c r="CG184" s="473"/>
      <c r="CH184" s="473"/>
      <c r="CI184" s="473"/>
      <c r="CJ184" s="473"/>
      <c r="CK184" s="473"/>
      <c r="CL184" s="473"/>
      <c r="CM184" s="473"/>
      <c r="CN184" s="473"/>
      <c r="CO184" s="473"/>
      <c r="CP184" s="384"/>
      <c r="CQ184" s="384"/>
      <c r="CR184" s="384"/>
      <c r="CS184" s="384"/>
      <c r="CT184" s="385"/>
      <c r="CU184" s="286"/>
      <c r="CV184" s="287"/>
      <c r="CW184" s="287"/>
      <c r="CX184" s="287"/>
      <c r="CY184" s="287"/>
      <c r="CZ184" s="287"/>
      <c r="DA184" s="287"/>
      <c r="DB184" s="287"/>
      <c r="DC184" s="287"/>
      <c r="DD184" s="287"/>
      <c r="DE184" s="287"/>
      <c r="DF184" s="287"/>
      <c r="DG184" s="287"/>
      <c r="DH184" s="287"/>
      <c r="DI184" s="287"/>
      <c r="DJ184" s="287"/>
      <c r="DK184" s="287"/>
      <c r="DL184" s="287"/>
      <c r="DM184" s="287"/>
      <c r="DN184" s="287"/>
      <c r="DO184" s="287"/>
      <c r="DP184" s="287"/>
      <c r="DQ184" s="253"/>
      <c r="DR184" s="254"/>
      <c r="DS184" s="254"/>
      <c r="DT184" s="254"/>
      <c r="DU184" s="254"/>
      <c r="DV184" s="254"/>
      <c r="DW184" s="254"/>
      <c r="DX184" s="254"/>
      <c r="DY184" s="254"/>
      <c r="DZ184" s="254"/>
      <c r="EA184" s="254"/>
      <c r="EB184" s="254"/>
      <c r="EC184" s="254"/>
      <c r="ED184" s="254"/>
      <c r="EE184" s="255"/>
      <c r="EF184" s="253"/>
      <c r="EG184" s="254"/>
      <c r="EH184" s="254"/>
      <c r="EI184" s="254"/>
      <c r="EJ184" s="254"/>
      <c r="EK184" s="254"/>
      <c r="EL184" s="255"/>
      <c r="EM184" s="253"/>
      <c r="EN184" s="254"/>
      <c r="EO184" s="254"/>
      <c r="EP184" s="254"/>
      <c r="EQ184" s="254"/>
      <c r="ER184" s="254"/>
      <c r="ES184" s="255"/>
      <c r="ET184" s="253"/>
      <c r="EU184" s="254"/>
      <c r="EV184" s="254"/>
      <c r="EW184" s="254"/>
      <c r="EX184" s="254"/>
      <c r="EY184" s="254"/>
      <c r="EZ184" s="255"/>
      <c r="FA184" s="253"/>
      <c r="FB184" s="254"/>
      <c r="FC184" s="254"/>
      <c r="FD184" s="254"/>
      <c r="FE184" s="254"/>
      <c r="FF184" s="254"/>
      <c r="FG184" s="255"/>
      <c r="FH184" s="253"/>
      <c r="FI184" s="254"/>
      <c r="FJ184" s="254"/>
      <c r="FK184" s="254"/>
      <c r="FL184" s="254"/>
      <c r="FM184" s="254"/>
      <c r="FN184" s="255"/>
      <c r="FO184" s="747"/>
      <c r="FP184" s="214"/>
      <c r="FQ184" s="215"/>
      <c r="FR184" s="215"/>
      <c r="FS184" s="215"/>
      <c r="FT184" s="215"/>
      <c r="FU184" s="215"/>
      <c r="FV184" s="215"/>
      <c r="FW184" s="215"/>
      <c r="FX184" s="215"/>
      <c r="FY184" s="216"/>
      <c r="FZ184" s="286"/>
      <c r="GA184" s="287"/>
      <c r="GB184" s="287"/>
      <c r="GC184" s="287"/>
      <c r="GD184" s="287"/>
      <c r="GE184" s="287"/>
      <c r="GF184" s="287"/>
      <c r="GG184" s="287"/>
      <c r="GH184" s="287"/>
      <c r="GI184" s="287"/>
      <c r="GJ184" s="287"/>
      <c r="GK184" s="287"/>
      <c r="GL184" s="287"/>
      <c r="GM184" s="287"/>
      <c r="GN184" s="287"/>
      <c r="GO184" s="287"/>
      <c r="GP184" s="287"/>
      <c r="GQ184" s="287"/>
      <c r="GR184" s="287"/>
      <c r="GS184" s="287"/>
      <c r="GT184" s="287"/>
      <c r="GU184" s="287"/>
      <c r="GV184" s="253"/>
      <c r="GW184" s="254"/>
      <c r="GX184" s="254"/>
      <c r="GY184" s="254"/>
      <c r="GZ184" s="254"/>
      <c r="HA184" s="254"/>
      <c r="HB184" s="254"/>
      <c r="HC184" s="254"/>
      <c r="HD184" s="254"/>
      <c r="HE184" s="254"/>
      <c r="HF184" s="254"/>
      <c r="HG184" s="254"/>
      <c r="HH184" s="254"/>
      <c r="HI184" s="254"/>
      <c r="HJ184" s="255"/>
      <c r="HK184" s="253"/>
      <c r="HL184" s="254"/>
      <c r="HM184" s="254"/>
      <c r="HN184" s="254"/>
      <c r="HO184" s="254"/>
      <c r="HP184" s="254"/>
      <c r="HQ184" s="255"/>
      <c r="HR184" s="253"/>
      <c r="HS184" s="254"/>
      <c r="HT184" s="254"/>
      <c r="HU184" s="254"/>
      <c r="HV184" s="254"/>
      <c r="HW184" s="254"/>
      <c r="HX184" s="255"/>
      <c r="HY184" s="253"/>
      <c r="HZ184" s="254"/>
      <c r="IA184" s="254"/>
      <c r="IB184" s="254"/>
      <c r="IC184" s="254"/>
      <c r="ID184" s="254"/>
      <c r="IE184" s="255"/>
      <c r="IF184" s="253"/>
      <c r="IG184" s="254"/>
      <c r="IH184" s="254"/>
      <c r="II184" s="254"/>
      <c r="IJ184" s="254"/>
      <c r="IK184" s="254"/>
      <c r="IL184" s="255"/>
      <c r="IM184" s="253"/>
      <c r="IN184" s="254"/>
      <c r="IO184" s="254"/>
      <c r="IP184" s="254"/>
      <c r="IQ184" s="254"/>
      <c r="IR184" s="254"/>
      <c r="IS184" s="255"/>
      <c r="JU184" s="747"/>
      <c r="JV184" s="214"/>
      <c r="JW184" s="215"/>
      <c r="JX184" s="215"/>
      <c r="JY184" s="215"/>
      <c r="JZ184" s="215"/>
      <c r="KA184" s="215"/>
      <c r="KB184" s="215"/>
      <c r="KC184" s="215"/>
      <c r="KD184" s="215"/>
      <c r="KE184" s="216"/>
      <c r="KF184" s="286"/>
      <c r="KG184" s="287"/>
      <c r="KH184" s="287"/>
      <c r="KI184" s="287"/>
      <c r="KJ184" s="287"/>
      <c r="KK184" s="287"/>
      <c r="KL184" s="287"/>
      <c r="KM184" s="287"/>
      <c r="KN184" s="287"/>
      <c r="KO184" s="287"/>
      <c r="KP184" s="287"/>
      <c r="KQ184" s="287"/>
      <c r="KR184" s="287"/>
      <c r="KS184" s="287"/>
      <c r="KT184" s="287"/>
      <c r="KU184" s="287"/>
      <c r="KV184" s="287"/>
      <c r="KW184" s="287"/>
      <c r="KX184" s="287"/>
      <c r="KY184" s="287"/>
      <c r="KZ184" s="287"/>
      <c r="LA184" s="287"/>
      <c r="LB184" s="253"/>
      <c r="LC184" s="254"/>
      <c r="LD184" s="254"/>
      <c r="LE184" s="254"/>
      <c r="LF184" s="254"/>
      <c r="LG184" s="254"/>
      <c r="LH184" s="254"/>
      <c r="LI184" s="254"/>
      <c r="LJ184" s="254"/>
      <c r="LK184" s="254"/>
      <c r="LL184" s="254"/>
      <c r="LM184" s="254"/>
      <c r="LN184" s="254"/>
      <c r="LO184" s="254"/>
      <c r="LP184" s="255"/>
      <c r="LQ184" s="253"/>
      <c r="LR184" s="254"/>
      <c r="LS184" s="254"/>
      <c r="LT184" s="254"/>
      <c r="LU184" s="254"/>
      <c r="LV184" s="254"/>
      <c r="LW184" s="255"/>
      <c r="LX184" s="253"/>
      <c r="LY184" s="254"/>
      <c r="LZ184" s="254"/>
      <c r="MA184" s="254"/>
      <c r="MB184" s="254"/>
      <c r="MC184" s="254"/>
      <c r="MD184" s="255"/>
      <c r="ME184" s="253"/>
      <c r="MF184" s="254"/>
      <c r="MG184" s="254"/>
      <c r="MH184" s="254"/>
      <c r="MI184" s="254"/>
      <c r="MJ184" s="254"/>
      <c r="MK184" s="255"/>
      <c r="ML184" s="253"/>
      <c r="MM184" s="254"/>
      <c r="MN184" s="254"/>
      <c r="MO184" s="254"/>
      <c r="MP184" s="254"/>
      <c r="MQ184" s="254"/>
      <c r="MR184" s="255"/>
      <c r="MS184" s="253"/>
      <c r="MT184" s="254"/>
      <c r="MU184" s="254"/>
      <c r="MV184" s="254"/>
      <c r="MW184" s="254"/>
      <c r="MX184" s="254"/>
      <c r="MY184" s="255"/>
      <c r="OA184" s="747"/>
      <c r="OB184" s="214"/>
      <c r="OC184" s="215"/>
      <c r="OD184" s="215"/>
      <c r="OE184" s="215"/>
      <c r="OF184" s="215"/>
      <c r="OG184" s="215"/>
      <c r="OH184" s="215"/>
      <c r="OI184" s="215"/>
      <c r="OJ184" s="215"/>
      <c r="OK184" s="216"/>
      <c r="OL184" s="286"/>
      <c r="OM184" s="287"/>
      <c r="ON184" s="287"/>
      <c r="OO184" s="287"/>
      <c r="OP184" s="287"/>
      <c r="OQ184" s="287"/>
      <c r="OR184" s="287"/>
      <c r="OS184" s="287"/>
      <c r="OT184" s="287"/>
      <c r="OU184" s="287"/>
      <c r="OV184" s="287"/>
      <c r="OW184" s="287"/>
      <c r="OX184" s="287"/>
      <c r="OY184" s="287"/>
      <c r="OZ184" s="287"/>
      <c r="PA184" s="287"/>
      <c r="PB184" s="287"/>
      <c r="PC184" s="287"/>
      <c r="PD184" s="287"/>
      <c r="PE184" s="287"/>
      <c r="PF184" s="287"/>
      <c r="PG184" s="287"/>
      <c r="PH184" s="253"/>
      <c r="PI184" s="254"/>
      <c r="PJ184" s="254"/>
      <c r="PK184" s="254"/>
      <c r="PL184" s="254"/>
      <c r="PM184" s="254"/>
      <c r="PN184" s="254"/>
      <c r="PO184" s="254"/>
      <c r="PP184" s="254"/>
      <c r="PQ184" s="254"/>
      <c r="PR184" s="254"/>
      <c r="PS184" s="254"/>
      <c r="PT184" s="254"/>
      <c r="PU184" s="254"/>
      <c r="PV184" s="255"/>
      <c r="PW184" s="253"/>
      <c r="PX184" s="254"/>
      <c r="PY184" s="254"/>
      <c r="PZ184" s="254"/>
      <c r="QA184" s="254"/>
      <c r="QB184" s="254"/>
      <c r="QC184" s="255"/>
      <c r="QD184" s="253"/>
      <c r="QE184" s="254"/>
      <c r="QF184" s="254"/>
      <c r="QG184" s="254"/>
      <c r="QH184" s="254"/>
      <c r="QI184" s="254"/>
      <c r="QJ184" s="255"/>
      <c r="QK184" s="253"/>
      <c r="QL184" s="254"/>
      <c r="QM184" s="254"/>
      <c r="QN184" s="254"/>
      <c r="QO184" s="254"/>
      <c r="QP184" s="254"/>
      <c r="QQ184" s="255"/>
      <c r="QR184" s="253"/>
      <c r="QS184" s="254"/>
      <c r="QT184" s="254"/>
      <c r="QU184" s="254"/>
      <c r="QV184" s="254"/>
      <c r="QW184" s="254"/>
      <c r="QX184" s="255"/>
      <c r="QY184" s="253"/>
      <c r="QZ184" s="254"/>
      <c r="RA184" s="254"/>
      <c r="RB184" s="254"/>
      <c r="RC184" s="254"/>
      <c r="RD184" s="254"/>
      <c r="RE184" s="255"/>
      <c r="SG184" s="747"/>
    </row>
    <row r="185" spans="2:501" ht="6.6" customHeight="1" x14ac:dyDescent="0.15">
      <c r="B185" s="1093"/>
      <c r="C185" s="1094"/>
      <c r="D185" s="1095"/>
      <c r="E185" s="781"/>
      <c r="F185" s="782"/>
      <c r="G185" s="782"/>
      <c r="H185" s="782"/>
      <c r="I185" s="782"/>
      <c r="J185" s="782"/>
      <c r="K185" s="782"/>
      <c r="L185" s="782"/>
      <c r="M185" s="782"/>
      <c r="N185" s="782"/>
      <c r="O185" s="782"/>
      <c r="P185" s="782"/>
      <c r="Q185" s="782"/>
      <c r="R185" s="782"/>
      <c r="S185" s="782"/>
      <c r="T185" s="782"/>
      <c r="U185" s="782"/>
      <c r="V185" s="782"/>
      <c r="W185" s="782"/>
      <c r="X185" s="782"/>
      <c r="Y185" s="782"/>
      <c r="Z185" s="782"/>
      <c r="AA185" s="782"/>
      <c r="AB185" s="782"/>
      <c r="AC185" s="782"/>
      <c r="AD185" s="782"/>
      <c r="AE185" s="782"/>
      <c r="AF185" s="783"/>
      <c r="AG185" s="492"/>
      <c r="AH185" s="476"/>
      <c r="AI185" s="476"/>
      <c r="AJ185" s="476"/>
      <c r="AK185" s="476"/>
      <c r="AL185" s="476"/>
      <c r="AM185" s="476"/>
      <c r="AN185" s="476"/>
      <c r="AO185" s="476"/>
      <c r="AP185" s="476"/>
      <c r="AQ185" s="476"/>
      <c r="AR185" s="476"/>
      <c r="AS185" s="476"/>
      <c r="AT185" s="476"/>
      <c r="AU185" s="476"/>
      <c r="AV185" s="476"/>
      <c r="AW185" s="476"/>
      <c r="AX185" s="386"/>
      <c r="AY185" s="386"/>
      <c r="AZ185" s="386"/>
      <c r="BA185" s="386"/>
      <c r="BB185" s="387"/>
      <c r="BC185" s="1062"/>
      <c r="BD185" s="1063"/>
      <c r="BE185" s="1063"/>
      <c r="BF185" s="1063"/>
      <c r="BG185" s="1063"/>
      <c r="BH185" s="1063"/>
      <c r="BI185" s="1063"/>
      <c r="BJ185" s="1063"/>
      <c r="BK185" s="1063"/>
      <c r="BL185" s="1063"/>
      <c r="BM185" s="1063"/>
      <c r="BN185" s="1063"/>
      <c r="BO185" s="1063"/>
      <c r="BP185" s="1063"/>
      <c r="BQ185" s="1063"/>
      <c r="BR185" s="1063"/>
      <c r="BS185" s="1063"/>
      <c r="BT185" s="386"/>
      <c r="BU185" s="386"/>
      <c r="BV185" s="386"/>
      <c r="BW185" s="386"/>
      <c r="BX185" s="387"/>
      <c r="BY185" s="1062"/>
      <c r="BZ185" s="1063"/>
      <c r="CA185" s="1063"/>
      <c r="CB185" s="1063"/>
      <c r="CC185" s="1063"/>
      <c r="CD185" s="1063"/>
      <c r="CE185" s="1063"/>
      <c r="CF185" s="1063"/>
      <c r="CG185" s="1063"/>
      <c r="CH185" s="1063"/>
      <c r="CI185" s="1063"/>
      <c r="CJ185" s="1063"/>
      <c r="CK185" s="1063"/>
      <c r="CL185" s="1063"/>
      <c r="CM185" s="1063"/>
      <c r="CN185" s="1063"/>
      <c r="CO185" s="1063"/>
      <c r="CP185" s="386"/>
      <c r="CQ185" s="386"/>
      <c r="CR185" s="386"/>
      <c r="CS185" s="386"/>
      <c r="CT185" s="387"/>
      <c r="CU185" s="288"/>
      <c r="CV185" s="289"/>
      <c r="CW185" s="289"/>
      <c r="CX185" s="289"/>
      <c r="CY185" s="289"/>
      <c r="CZ185" s="289"/>
      <c r="DA185" s="289"/>
      <c r="DB185" s="289"/>
      <c r="DC185" s="289"/>
      <c r="DD185" s="289"/>
      <c r="DE185" s="289"/>
      <c r="DF185" s="289"/>
      <c r="DG185" s="289"/>
      <c r="DH185" s="289"/>
      <c r="DI185" s="289"/>
      <c r="DJ185" s="289"/>
      <c r="DK185" s="289"/>
      <c r="DL185" s="289"/>
      <c r="DM185" s="289"/>
      <c r="DN185" s="289"/>
      <c r="DO185" s="289"/>
      <c r="DP185" s="289"/>
      <c r="DQ185" s="256"/>
      <c r="DR185" s="257"/>
      <c r="DS185" s="257"/>
      <c r="DT185" s="257"/>
      <c r="DU185" s="257"/>
      <c r="DV185" s="257"/>
      <c r="DW185" s="257"/>
      <c r="DX185" s="257"/>
      <c r="DY185" s="257"/>
      <c r="DZ185" s="257"/>
      <c r="EA185" s="257"/>
      <c r="EB185" s="257"/>
      <c r="EC185" s="257"/>
      <c r="ED185" s="257"/>
      <c r="EE185" s="258"/>
      <c r="EF185" s="256"/>
      <c r="EG185" s="257"/>
      <c r="EH185" s="257"/>
      <c r="EI185" s="257"/>
      <c r="EJ185" s="257"/>
      <c r="EK185" s="257"/>
      <c r="EL185" s="258"/>
      <c r="EM185" s="256"/>
      <c r="EN185" s="257"/>
      <c r="EO185" s="257"/>
      <c r="EP185" s="257"/>
      <c r="EQ185" s="257"/>
      <c r="ER185" s="257"/>
      <c r="ES185" s="258"/>
      <c r="ET185" s="256"/>
      <c r="EU185" s="257"/>
      <c r="EV185" s="257"/>
      <c r="EW185" s="257"/>
      <c r="EX185" s="257"/>
      <c r="EY185" s="257"/>
      <c r="EZ185" s="258"/>
      <c r="FA185" s="256"/>
      <c r="FB185" s="257"/>
      <c r="FC185" s="257"/>
      <c r="FD185" s="257"/>
      <c r="FE185" s="257"/>
      <c r="FF185" s="257"/>
      <c r="FG185" s="258"/>
      <c r="FH185" s="256"/>
      <c r="FI185" s="257"/>
      <c r="FJ185" s="257"/>
      <c r="FK185" s="257"/>
      <c r="FL185" s="257"/>
      <c r="FM185" s="257"/>
      <c r="FN185" s="258"/>
      <c r="FO185" s="747"/>
      <c r="FP185" s="217"/>
      <c r="FQ185" s="218"/>
      <c r="FR185" s="218"/>
      <c r="FS185" s="218"/>
      <c r="FT185" s="218"/>
      <c r="FU185" s="218"/>
      <c r="FV185" s="218"/>
      <c r="FW185" s="218"/>
      <c r="FX185" s="218"/>
      <c r="FY185" s="219"/>
      <c r="FZ185" s="288"/>
      <c r="GA185" s="289"/>
      <c r="GB185" s="289"/>
      <c r="GC185" s="289"/>
      <c r="GD185" s="289"/>
      <c r="GE185" s="289"/>
      <c r="GF185" s="289"/>
      <c r="GG185" s="289"/>
      <c r="GH185" s="289"/>
      <c r="GI185" s="289"/>
      <c r="GJ185" s="289"/>
      <c r="GK185" s="289"/>
      <c r="GL185" s="289"/>
      <c r="GM185" s="289"/>
      <c r="GN185" s="289"/>
      <c r="GO185" s="289"/>
      <c r="GP185" s="289"/>
      <c r="GQ185" s="289"/>
      <c r="GR185" s="289"/>
      <c r="GS185" s="289"/>
      <c r="GT185" s="289"/>
      <c r="GU185" s="289"/>
      <c r="GV185" s="256"/>
      <c r="GW185" s="257"/>
      <c r="GX185" s="257"/>
      <c r="GY185" s="257"/>
      <c r="GZ185" s="257"/>
      <c r="HA185" s="257"/>
      <c r="HB185" s="257"/>
      <c r="HC185" s="257"/>
      <c r="HD185" s="257"/>
      <c r="HE185" s="257"/>
      <c r="HF185" s="257"/>
      <c r="HG185" s="257"/>
      <c r="HH185" s="257"/>
      <c r="HI185" s="257"/>
      <c r="HJ185" s="258"/>
      <c r="HK185" s="256"/>
      <c r="HL185" s="257"/>
      <c r="HM185" s="257"/>
      <c r="HN185" s="257"/>
      <c r="HO185" s="257"/>
      <c r="HP185" s="257"/>
      <c r="HQ185" s="258"/>
      <c r="HR185" s="256"/>
      <c r="HS185" s="257"/>
      <c r="HT185" s="257"/>
      <c r="HU185" s="257"/>
      <c r="HV185" s="257"/>
      <c r="HW185" s="257"/>
      <c r="HX185" s="258"/>
      <c r="HY185" s="256"/>
      <c r="HZ185" s="257"/>
      <c r="IA185" s="257"/>
      <c r="IB185" s="257"/>
      <c r="IC185" s="257"/>
      <c r="ID185" s="257"/>
      <c r="IE185" s="258"/>
      <c r="IF185" s="256"/>
      <c r="IG185" s="257"/>
      <c r="IH185" s="257"/>
      <c r="II185" s="257"/>
      <c r="IJ185" s="257"/>
      <c r="IK185" s="257"/>
      <c r="IL185" s="258"/>
      <c r="IM185" s="256"/>
      <c r="IN185" s="257"/>
      <c r="IO185" s="257"/>
      <c r="IP185" s="257"/>
      <c r="IQ185" s="257"/>
      <c r="IR185" s="257"/>
      <c r="IS185" s="258"/>
      <c r="JU185" s="747"/>
      <c r="JV185" s="217"/>
      <c r="JW185" s="218"/>
      <c r="JX185" s="218"/>
      <c r="JY185" s="218"/>
      <c r="JZ185" s="218"/>
      <c r="KA185" s="218"/>
      <c r="KB185" s="218"/>
      <c r="KC185" s="218"/>
      <c r="KD185" s="218"/>
      <c r="KE185" s="219"/>
      <c r="KF185" s="288"/>
      <c r="KG185" s="289"/>
      <c r="KH185" s="289"/>
      <c r="KI185" s="289"/>
      <c r="KJ185" s="289"/>
      <c r="KK185" s="289"/>
      <c r="KL185" s="289"/>
      <c r="KM185" s="289"/>
      <c r="KN185" s="289"/>
      <c r="KO185" s="289"/>
      <c r="KP185" s="289"/>
      <c r="KQ185" s="289"/>
      <c r="KR185" s="289"/>
      <c r="KS185" s="289"/>
      <c r="KT185" s="289"/>
      <c r="KU185" s="289"/>
      <c r="KV185" s="289"/>
      <c r="KW185" s="289"/>
      <c r="KX185" s="289"/>
      <c r="KY185" s="289"/>
      <c r="KZ185" s="289"/>
      <c r="LA185" s="289"/>
      <c r="LB185" s="256"/>
      <c r="LC185" s="257"/>
      <c r="LD185" s="257"/>
      <c r="LE185" s="257"/>
      <c r="LF185" s="257"/>
      <c r="LG185" s="257"/>
      <c r="LH185" s="257"/>
      <c r="LI185" s="257"/>
      <c r="LJ185" s="257"/>
      <c r="LK185" s="257"/>
      <c r="LL185" s="257"/>
      <c r="LM185" s="257"/>
      <c r="LN185" s="257"/>
      <c r="LO185" s="257"/>
      <c r="LP185" s="258"/>
      <c r="LQ185" s="256"/>
      <c r="LR185" s="257"/>
      <c r="LS185" s="257"/>
      <c r="LT185" s="257"/>
      <c r="LU185" s="257"/>
      <c r="LV185" s="257"/>
      <c r="LW185" s="258"/>
      <c r="LX185" s="256"/>
      <c r="LY185" s="257"/>
      <c r="LZ185" s="257"/>
      <c r="MA185" s="257"/>
      <c r="MB185" s="257"/>
      <c r="MC185" s="257"/>
      <c r="MD185" s="258"/>
      <c r="ME185" s="256"/>
      <c r="MF185" s="257"/>
      <c r="MG185" s="257"/>
      <c r="MH185" s="257"/>
      <c r="MI185" s="257"/>
      <c r="MJ185" s="257"/>
      <c r="MK185" s="258"/>
      <c r="ML185" s="256"/>
      <c r="MM185" s="257"/>
      <c r="MN185" s="257"/>
      <c r="MO185" s="257"/>
      <c r="MP185" s="257"/>
      <c r="MQ185" s="257"/>
      <c r="MR185" s="258"/>
      <c r="MS185" s="256"/>
      <c r="MT185" s="257"/>
      <c r="MU185" s="257"/>
      <c r="MV185" s="257"/>
      <c r="MW185" s="257"/>
      <c r="MX185" s="257"/>
      <c r="MY185" s="258"/>
      <c r="OA185" s="747"/>
      <c r="OB185" s="217"/>
      <c r="OC185" s="218"/>
      <c r="OD185" s="218"/>
      <c r="OE185" s="218"/>
      <c r="OF185" s="218"/>
      <c r="OG185" s="218"/>
      <c r="OH185" s="218"/>
      <c r="OI185" s="218"/>
      <c r="OJ185" s="218"/>
      <c r="OK185" s="219"/>
      <c r="OL185" s="288"/>
      <c r="OM185" s="289"/>
      <c r="ON185" s="289"/>
      <c r="OO185" s="289"/>
      <c r="OP185" s="289"/>
      <c r="OQ185" s="289"/>
      <c r="OR185" s="289"/>
      <c r="OS185" s="289"/>
      <c r="OT185" s="289"/>
      <c r="OU185" s="289"/>
      <c r="OV185" s="289"/>
      <c r="OW185" s="289"/>
      <c r="OX185" s="289"/>
      <c r="OY185" s="289"/>
      <c r="OZ185" s="289"/>
      <c r="PA185" s="289"/>
      <c r="PB185" s="289"/>
      <c r="PC185" s="289"/>
      <c r="PD185" s="289"/>
      <c r="PE185" s="289"/>
      <c r="PF185" s="289"/>
      <c r="PG185" s="289"/>
      <c r="PH185" s="256"/>
      <c r="PI185" s="257"/>
      <c r="PJ185" s="257"/>
      <c r="PK185" s="257"/>
      <c r="PL185" s="257"/>
      <c r="PM185" s="257"/>
      <c r="PN185" s="257"/>
      <c r="PO185" s="257"/>
      <c r="PP185" s="257"/>
      <c r="PQ185" s="257"/>
      <c r="PR185" s="257"/>
      <c r="PS185" s="257"/>
      <c r="PT185" s="257"/>
      <c r="PU185" s="257"/>
      <c r="PV185" s="258"/>
      <c r="PW185" s="256"/>
      <c r="PX185" s="257"/>
      <c r="PY185" s="257"/>
      <c r="PZ185" s="257"/>
      <c r="QA185" s="257"/>
      <c r="QB185" s="257"/>
      <c r="QC185" s="258"/>
      <c r="QD185" s="256"/>
      <c r="QE185" s="257"/>
      <c r="QF185" s="257"/>
      <c r="QG185" s="257"/>
      <c r="QH185" s="257"/>
      <c r="QI185" s="257"/>
      <c r="QJ185" s="258"/>
      <c r="QK185" s="256"/>
      <c r="QL185" s="257"/>
      <c r="QM185" s="257"/>
      <c r="QN185" s="257"/>
      <c r="QO185" s="257"/>
      <c r="QP185" s="257"/>
      <c r="QQ185" s="258"/>
      <c r="QR185" s="256"/>
      <c r="QS185" s="257"/>
      <c r="QT185" s="257"/>
      <c r="QU185" s="257"/>
      <c r="QV185" s="257"/>
      <c r="QW185" s="257"/>
      <c r="QX185" s="258"/>
      <c r="QY185" s="256"/>
      <c r="QZ185" s="257"/>
      <c r="RA185" s="257"/>
      <c r="RB185" s="257"/>
      <c r="RC185" s="257"/>
      <c r="RD185" s="257"/>
      <c r="RE185" s="258"/>
      <c r="SG185" s="747"/>
    </row>
    <row r="186" spans="2:501" ht="6.6" customHeight="1" x14ac:dyDescent="0.15">
      <c r="B186" s="1093"/>
      <c r="C186" s="1094"/>
      <c r="D186" s="1095"/>
      <c r="E186" s="1099" t="s">
        <v>97</v>
      </c>
      <c r="F186" s="1100"/>
      <c r="G186" s="1100"/>
      <c r="H186" s="1100"/>
      <c r="I186" s="1100"/>
      <c r="J186" s="1100"/>
      <c r="K186" s="1100"/>
      <c r="L186" s="1100"/>
      <c r="M186" s="1100"/>
      <c r="N186" s="1100"/>
      <c r="O186" s="1100"/>
      <c r="P186" s="1100"/>
      <c r="Q186" s="1100"/>
      <c r="R186" s="1100"/>
      <c r="S186" s="1100"/>
      <c r="T186" s="1100"/>
      <c r="U186" s="1100"/>
      <c r="V186" s="1100"/>
      <c r="W186" s="1100"/>
      <c r="X186" s="1100"/>
      <c r="Y186" s="1100"/>
      <c r="Z186" s="1100"/>
      <c r="AA186" s="1100"/>
      <c r="AB186" s="1100"/>
      <c r="AC186" s="1100"/>
      <c r="AD186" s="1100"/>
      <c r="AE186" s="1100"/>
      <c r="AF186" s="1101"/>
      <c r="AG186" s="490">
        <f>BC186+BY186</f>
        <v>0</v>
      </c>
      <c r="AH186" s="491"/>
      <c r="AI186" s="491"/>
      <c r="AJ186" s="491"/>
      <c r="AK186" s="491"/>
      <c r="AL186" s="491"/>
      <c r="AM186" s="491"/>
      <c r="AN186" s="491"/>
      <c r="AO186" s="491"/>
      <c r="AP186" s="491"/>
      <c r="AQ186" s="491"/>
      <c r="AR186" s="491"/>
      <c r="AS186" s="491"/>
      <c r="AT186" s="491"/>
      <c r="AU186" s="491"/>
      <c r="AV186" s="491"/>
      <c r="AW186" s="491"/>
      <c r="AX186" s="382" t="s">
        <v>9275</v>
      </c>
      <c r="AY186" s="382"/>
      <c r="AZ186" s="382"/>
      <c r="BA186" s="382"/>
      <c r="BB186" s="383"/>
      <c r="BC186" s="376"/>
      <c r="BD186" s="377"/>
      <c r="BE186" s="377"/>
      <c r="BF186" s="377"/>
      <c r="BG186" s="377"/>
      <c r="BH186" s="377"/>
      <c r="BI186" s="377"/>
      <c r="BJ186" s="377"/>
      <c r="BK186" s="377"/>
      <c r="BL186" s="377"/>
      <c r="BM186" s="377"/>
      <c r="BN186" s="377"/>
      <c r="BO186" s="377"/>
      <c r="BP186" s="377"/>
      <c r="BQ186" s="377"/>
      <c r="BR186" s="377"/>
      <c r="BS186" s="377"/>
      <c r="BT186" s="382" t="s">
        <v>9275</v>
      </c>
      <c r="BU186" s="382"/>
      <c r="BV186" s="382"/>
      <c r="BW186" s="382"/>
      <c r="BX186" s="383"/>
      <c r="BY186" s="493"/>
      <c r="BZ186" s="494"/>
      <c r="CA186" s="494"/>
      <c r="CB186" s="494"/>
      <c r="CC186" s="494"/>
      <c r="CD186" s="494"/>
      <c r="CE186" s="494"/>
      <c r="CF186" s="494"/>
      <c r="CG186" s="494"/>
      <c r="CH186" s="494"/>
      <c r="CI186" s="494"/>
      <c r="CJ186" s="494"/>
      <c r="CK186" s="494"/>
      <c r="CL186" s="494"/>
      <c r="CM186" s="494"/>
      <c r="CN186" s="494"/>
      <c r="CO186" s="494"/>
      <c r="CP186" s="382" t="s">
        <v>9275</v>
      </c>
      <c r="CQ186" s="382"/>
      <c r="CR186" s="382"/>
      <c r="CS186" s="382"/>
      <c r="CT186" s="383"/>
      <c r="CU186" s="220" t="s">
        <v>37</v>
      </c>
      <c r="CV186" s="221"/>
      <c r="CW186" s="221"/>
      <c r="CX186" s="221"/>
      <c r="CY186" s="221"/>
      <c r="CZ186" s="221"/>
      <c r="DA186" s="224"/>
      <c r="DB186" s="224"/>
      <c r="DC186" s="224"/>
      <c r="DD186" s="224"/>
      <c r="DE186" s="224"/>
      <c r="DF186" s="224"/>
      <c r="DG186" s="224"/>
      <c r="DH186" s="224"/>
      <c r="DI186" s="224"/>
      <c r="DJ186" s="224"/>
      <c r="DK186" s="224"/>
      <c r="DL186" s="226" t="s">
        <v>9310</v>
      </c>
      <c r="DM186" s="226"/>
      <c r="DN186" s="226"/>
      <c r="DO186" s="226"/>
      <c r="DP186" s="227"/>
      <c r="DQ186" s="230"/>
      <c r="DR186" s="231"/>
      <c r="DS186" s="231"/>
      <c r="DT186" s="231"/>
      <c r="DU186" s="231"/>
      <c r="DV186" s="231"/>
      <c r="DW186" s="231"/>
      <c r="DX186" s="231"/>
      <c r="DY186" s="231"/>
      <c r="DZ186" s="231"/>
      <c r="EA186" s="231"/>
      <c r="EB186" s="231"/>
      <c r="EC186" s="231"/>
      <c r="ED186" s="231"/>
      <c r="EE186" s="232"/>
      <c r="EF186" s="236"/>
      <c r="EG186" s="237"/>
      <c r="EH186" s="237"/>
      <c r="EI186" s="237"/>
      <c r="EJ186" s="237"/>
      <c r="EK186" s="237"/>
      <c r="EL186" s="238"/>
      <c r="EM186" s="236"/>
      <c r="EN186" s="242"/>
      <c r="EO186" s="242"/>
      <c r="EP186" s="242"/>
      <c r="EQ186" s="242"/>
      <c r="ER186" s="242"/>
      <c r="ES186" s="243"/>
      <c r="ET186" s="236"/>
      <c r="EU186" s="242"/>
      <c r="EV186" s="242"/>
      <c r="EW186" s="242"/>
      <c r="EX186" s="242"/>
      <c r="EY186" s="242"/>
      <c r="EZ186" s="243"/>
      <c r="FA186" s="247"/>
      <c r="FB186" s="248"/>
      <c r="FC186" s="248"/>
      <c r="FD186" s="248"/>
      <c r="FE186" s="248"/>
      <c r="FF186" s="248"/>
      <c r="FG186" s="249"/>
      <c r="FH186" s="236"/>
      <c r="FI186" s="242"/>
      <c r="FJ186" s="242"/>
      <c r="FK186" s="242"/>
      <c r="FL186" s="242"/>
      <c r="FM186" s="242"/>
      <c r="FN186" s="243"/>
      <c r="FO186" s="747"/>
      <c r="FP186" s="211" t="s">
        <v>9322</v>
      </c>
      <c r="FQ186" s="212"/>
      <c r="FR186" s="212"/>
      <c r="FS186" s="212"/>
      <c r="FT186" s="212"/>
      <c r="FU186" s="212"/>
      <c r="FV186" s="212"/>
      <c r="FW186" s="212"/>
      <c r="FX186" s="212"/>
      <c r="FY186" s="213"/>
      <c r="FZ186" s="220" t="s">
        <v>79</v>
      </c>
      <c r="GA186" s="221"/>
      <c r="GB186" s="221"/>
      <c r="GC186" s="221"/>
      <c r="GD186" s="221"/>
      <c r="GE186" s="221"/>
      <c r="GF186" s="224"/>
      <c r="GG186" s="224"/>
      <c r="GH186" s="224"/>
      <c r="GI186" s="224"/>
      <c r="GJ186" s="224"/>
      <c r="GK186" s="224"/>
      <c r="GL186" s="224"/>
      <c r="GM186" s="224"/>
      <c r="GN186" s="224"/>
      <c r="GO186" s="224"/>
      <c r="GP186" s="224"/>
      <c r="GQ186" s="226" t="s">
        <v>9310</v>
      </c>
      <c r="GR186" s="226"/>
      <c r="GS186" s="226"/>
      <c r="GT186" s="226"/>
      <c r="GU186" s="227"/>
      <c r="GV186" s="230"/>
      <c r="GW186" s="231"/>
      <c r="GX186" s="231"/>
      <c r="GY186" s="231"/>
      <c r="GZ186" s="231"/>
      <c r="HA186" s="231"/>
      <c r="HB186" s="231"/>
      <c r="HC186" s="231"/>
      <c r="HD186" s="231"/>
      <c r="HE186" s="231"/>
      <c r="HF186" s="231"/>
      <c r="HG186" s="231"/>
      <c r="HH186" s="231"/>
      <c r="HI186" s="231"/>
      <c r="HJ186" s="232"/>
      <c r="HK186" s="236"/>
      <c r="HL186" s="237"/>
      <c r="HM186" s="237"/>
      <c r="HN186" s="237"/>
      <c r="HO186" s="237"/>
      <c r="HP186" s="237"/>
      <c r="HQ186" s="238"/>
      <c r="HR186" s="236"/>
      <c r="HS186" s="242"/>
      <c r="HT186" s="242"/>
      <c r="HU186" s="242"/>
      <c r="HV186" s="242"/>
      <c r="HW186" s="242"/>
      <c r="HX186" s="243"/>
      <c r="HY186" s="236"/>
      <c r="HZ186" s="242"/>
      <c r="IA186" s="242"/>
      <c r="IB186" s="242"/>
      <c r="IC186" s="242"/>
      <c r="ID186" s="242"/>
      <c r="IE186" s="243"/>
      <c r="IF186" s="247"/>
      <c r="IG186" s="248"/>
      <c r="IH186" s="248"/>
      <c r="II186" s="248"/>
      <c r="IJ186" s="248"/>
      <c r="IK186" s="248"/>
      <c r="IL186" s="249"/>
      <c r="IM186" s="236"/>
      <c r="IN186" s="242"/>
      <c r="IO186" s="242"/>
      <c r="IP186" s="242"/>
      <c r="IQ186" s="242"/>
      <c r="IR186" s="242"/>
      <c r="IS186" s="243"/>
      <c r="JU186" s="747"/>
      <c r="JV186" s="211" t="s">
        <v>9322</v>
      </c>
      <c r="JW186" s="212"/>
      <c r="JX186" s="212"/>
      <c r="JY186" s="212"/>
      <c r="JZ186" s="212"/>
      <c r="KA186" s="212"/>
      <c r="KB186" s="212"/>
      <c r="KC186" s="212"/>
      <c r="KD186" s="212"/>
      <c r="KE186" s="213"/>
      <c r="KF186" s="220" t="s">
        <v>126</v>
      </c>
      <c r="KG186" s="221"/>
      <c r="KH186" s="221"/>
      <c r="KI186" s="221"/>
      <c r="KJ186" s="221"/>
      <c r="KK186" s="221"/>
      <c r="KL186" s="224"/>
      <c r="KM186" s="224"/>
      <c r="KN186" s="224"/>
      <c r="KO186" s="224"/>
      <c r="KP186" s="224"/>
      <c r="KQ186" s="224"/>
      <c r="KR186" s="224"/>
      <c r="KS186" s="224"/>
      <c r="KT186" s="224"/>
      <c r="KU186" s="224"/>
      <c r="KV186" s="224"/>
      <c r="KW186" s="226" t="s">
        <v>9310</v>
      </c>
      <c r="KX186" s="226"/>
      <c r="KY186" s="226"/>
      <c r="KZ186" s="226"/>
      <c r="LA186" s="227"/>
      <c r="LB186" s="230"/>
      <c r="LC186" s="231"/>
      <c r="LD186" s="231"/>
      <c r="LE186" s="231"/>
      <c r="LF186" s="231"/>
      <c r="LG186" s="231"/>
      <c r="LH186" s="231"/>
      <c r="LI186" s="231"/>
      <c r="LJ186" s="231"/>
      <c r="LK186" s="231"/>
      <c r="LL186" s="231"/>
      <c r="LM186" s="231"/>
      <c r="LN186" s="231"/>
      <c r="LO186" s="231"/>
      <c r="LP186" s="232"/>
      <c r="LQ186" s="236"/>
      <c r="LR186" s="237"/>
      <c r="LS186" s="237"/>
      <c r="LT186" s="237"/>
      <c r="LU186" s="237"/>
      <c r="LV186" s="237"/>
      <c r="LW186" s="238"/>
      <c r="LX186" s="236"/>
      <c r="LY186" s="242"/>
      <c r="LZ186" s="242"/>
      <c r="MA186" s="242"/>
      <c r="MB186" s="242"/>
      <c r="MC186" s="242"/>
      <c r="MD186" s="243"/>
      <c r="ME186" s="236"/>
      <c r="MF186" s="242"/>
      <c r="MG186" s="242"/>
      <c r="MH186" s="242"/>
      <c r="MI186" s="242"/>
      <c r="MJ186" s="242"/>
      <c r="MK186" s="243"/>
      <c r="ML186" s="247"/>
      <c r="MM186" s="248"/>
      <c r="MN186" s="248"/>
      <c r="MO186" s="248"/>
      <c r="MP186" s="248"/>
      <c r="MQ186" s="248"/>
      <c r="MR186" s="249"/>
      <c r="MS186" s="236"/>
      <c r="MT186" s="242"/>
      <c r="MU186" s="242"/>
      <c r="MV186" s="242"/>
      <c r="MW186" s="242"/>
      <c r="MX186" s="242"/>
      <c r="MY186" s="243"/>
      <c r="OA186" s="747"/>
      <c r="OB186" s="211" t="s">
        <v>9322</v>
      </c>
      <c r="OC186" s="212"/>
      <c r="OD186" s="212"/>
      <c r="OE186" s="212"/>
      <c r="OF186" s="212"/>
      <c r="OG186" s="212"/>
      <c r="OH186" s="212"/>
      <c r="OI186" s="212"/>
      <c r="OJ186" s="212"/>
      <c r="OK186" s="213"/>
      <c r="OL186" s="220" t="s">
        <v>131</v>
      </c>
      <c r="OM186" s="221"/>
      <c r="ON186" s="221"/>
      <c r="OO186" s="221"/>
      <c r="OP186" s="221"/>
      <c r="OQ186" s="221"/>
      <c r="OR186" s="224"/>
      <c r="OS186" s="224"/>
      <c r="OT186" s="224"/>
      <c r="OU186" s="224"/>
      <c r="OV186" s="224"/>
      <c r="OW186" s="224"/>
      <c r="OX186" s="224"/>
      <c r="OY186" s="224"/>
      <c r="OZ186" s="224"/>
      <c r="PA186" s="224"/>
      <c r="PB186" s="224"/>
      <c r="PC186" s="226" t="s">
        <v>9310</v>
      </c>
      <c r="PD186" s="226"/>
      <c r="PE186" s="226"/>
      <c r="PF186" s="226"/>
      <c r="PG186" s="227"/>
      <c r="PH186" s="230"/>
      <c r="PI186" s="231"/>
      <c r="PJ186" s="231"/>
      <c r="PK186" s="231"/>
      <c r="PL186" s="231"/>
      <c r="PM186" s="231"/>
      <c r="PN186" s="231"/>
      <c r="PO186" s="231"/>
      <c r="PP186" s="231"/>
      <c r="PQ186" s="231"/>
      <c r="PR186" s="231"/>
      <c r="PS186" s="231"/>
      <c r="PT186" s="231"/>
      <c r="PU186" s="231"/>
      <c r="PV186" s="232"/>
      <c r="PW186" s="236"/>
      <c r="PX186" s="237"/>
      <c r="PY186" s="237"/>
      <c r="PZ186" s="237"/>
      <c r="QA186" s="237"/>
      <c r="QB186" s="237"/>
      <c r="QC186" s="238"/>
      <c r="QD186" s="236"/>
      <c r="QE186" s="242"/>
      <c r="QF186" s="242"/>
      <c r="QG186" s="242"/>
      <c r="QH186" s="242"/>
      <c r="QI186" s="242"/>
      <c r="QJ186" s="243"/>
      <c r="QK186" s="236"/>
      <c r="QL186" s="242"/>
      <c r="QM186" s="242"/>
      <c r="QN186" s="242"/>
      <c r="QO186" s="242"/>
      <c r="QP186" s="242"/>
      <c r="QQ186" s="243"/>
      <c r="QR186" s="247"/>
      <c r="QS186" s="248"/>
      <c r="QT186" s="248"/>
      <c r="QU186" s="248"/>
      <c r="QV186" s="248"/>
      <c r="QW186" s="248"/>
      <c r="QX186" s="249"/>
      <c r="QY186" s="236"/>
      <c r="QZ186" s="242"/>
      <c r="RA186" s="242"/>
      <c r="RB186" s="242"/>
      <c r="RC186" s="242"/>
      <c r="RD186" s="242"/>
      <c r="RE186" s="243"/>
      <c r="SG186" s="747"/>
    </row>
    <row r="187" spans="2:501" ht="6.6" customHeight="1" x14ac:dyDescent="0.15">
      <c r="B187" s="1093"/>
      <c r="C187" s="1094"/>
      <c r="D187" s="1095"/>
      <c r="E187" s="1102"/>
      <c r="F187" s="1103"/>
      <c r="G187" s="1103"/>
      <c r="H187" s="1103"/>
      <c r="I187" s="1103"/>
      <c r="J187" s="1103"/>
      <c r="K187" s="1103"/>
      <c r="L187" s="1103"/>
      <c r="M187" s="1103"/>
      <c r="N187" s="1103"/>
      <c r="O187" s="1103"/>
      <c r="P187" s="1103"/>
      <c r="Q187" s="1103"/>
      <c r="R187" s="1103"/>
      <c r="S187" s="1103"/>
      <c r="T187" s="1103"/>
      <c r="U187" s="1103"/>
      <c r="V187" s="1103"/>
      <c r="W187" s="1103"/>
      <c r="X187" s="1103"/>
      <c r="Y187" s="1103"/>
      <c r="Z187" s="1103"/>
      <c r="AA187" s="1103"/>
      <c r="AB187" s="1103"/>
      <c r="AC187" s="1103"/>
      <c r="AD187" s="1103"/>
      <c r="AE187" s="1103"/>
      <c r="AF187" s="1104"/>
      <c r="AG187" s="469"/>
      <c r="AH187" s="470"/>
      <c r="AI187" s="470"/>
      <c r="AJ187" s="470"/>
      <c r="AK187" s="470"/>
      <c r="AL187" s="470"/>
      <c r="AM187" s="470"/>
      <c r="AN187" s="470"/>
      <c r="AO187" s="470"/>
      <c r="AP187" s="470"/>
      <c r="AQ187" s="470"/>
      <c r="AR187" s="470"/>
      <c r="AS187" s="470"/>
      <c r="AT187" s="470"/>
      <c r="AU187" s="470"/>
      <c r="AV187" s="470"/>
      <c r="AW187" s="470"/>
      <c r="AX187" s="384"/>
      <c r="AY187" s="384"/>
      <c r="AZ187" s="384"/>
      <c r="BA187" s="384"/>
      <c r="BB187" s="385"/>
      <c r="BC187" s="378"/>
      <c r="BD187" s="379"/>
      <c r="BE187" s="379"/>
      <c r="BF187" s="379"/>
      <c r="BG187" s="379"/>
      <c r="BH187" s="379"/>
      <c r="BI187" s="379"/>
      <c r="BJ187" s="379"/>
      <c r="BK187" s="379"/>
      <c r="BL187" s="379"/>
      <c r="BM187" s="379"/>
      <c r="BN187" s="379"/>
      <c r="BO187" s="379"/>
      <c r="BP187" s="379"/>
      <c r="BQ187" s="379"/>
      <c r="BR187" s="379"/>
      <c r="BS187" s="379"/>
      <c r="BT187" s="384"/>
      <c r="BU187" s="384"/>
      <c r="BV187" s="384"/>
      <c r="BW187" s="384"/>
      <c r="BX187" s="385"/>
      <c r="BY187" s="472"/>
      <c r="BZ187" s="473"/>
      <c r="CA187" s="473"/>
      <c r="CB187" s="473"/>
      <c r="CC187" s="473"/>
      <c r="CD187" s="473"/>
      <c r="CE187" s="473"/>
      <c r="CF187" s="473"/>
      <c r="CG187" s="473"/>
      <c r="CH187" s="473"/>
      <c r="CI187" s="473"/>
      <c r="CJ187" s="473"/>
      <c r="CK187" s="473"/>
      <c r="CL187" s="473"/>
      <c r="CM187" s="473"/>
      <c r="CN187" s="473"/>
      <c r="CO187" s="473"/>
      <c r="CP187" s="384"/>
      <c r="CQ187" s="384"/>
      <c r="CR187" s="384"/>
      <c r="CS187" s="384"/>
      <c r="CT187" s="385"/>
      <c r="CU187" s="222"/>
      <c r="CV187" s="223"/>
      <c r="CW187" s="223"/>
      <c r="CX187" s="223"/>
      <c r="CY187" s="223"/>
      <c r="CZ187" s="223"/>
      <c r="DA187" s="225"/>
      <c r="DB187" s="225"/>
      <c r="DC187" s="225"/>
      <c r="DD187" s="225"/>
      <c r="DE187" s="225"/>
      <c r="DF187" s="225"/>
      <c r="DG187" s="225"/>
      <c r="DH187" s="225"/>
      <c r="DI187" s="225"/>
      <c r="DJ187" s="225"/>
      <c r="DK187" s="225"/>
      <c r="DL187" s="228"/>
      <c r="DM187" s="228"/>
      <c r="DN187" s="228"/>
      <c r="DO187" s="228"/>
      <c r="DP187" s="229"/>
      <c r="DQ187" s="233"/>
      <c r="DR187" s="234"/>
      <c r="DS187" s="234"/>
      <c r="DT187" s="234"/>
      <c r="DU187" s="234"/>
      <c r="DV187" s="234"/>
      <c r="DW187" s="234"/>
      <c r="DX187" s="234"/>
      <c r="DY187" s="234"/>
      <c r="DZ187" s="234"/>
      <c r="EA187" s="234"/>
      <c r="EB187" s="234"/>
      <c r="EC187" s="234"/>
      <c r="ED187" s="234"/>
      <c r="EE187" s="235"/>
      <c r="EF187" s="239"/>
      <c r="EG187" s="240"/>
      <c r="EH187" s="240"/>
      <c r="EI187" s="240"/>
      <c r="EJ187" s="240"/>
      <c r="EK187" s="240"/>
      <c r="EL187" s="241"/>
      <c r="EM187" s="244"/>
      <c r="EN187" s="245"/>
      <c r="EO187" s="245"/>
      <c r="EP187" s="245"/>
      <c r="EQ187" s="245"/>
      <c r="ER187" s="245"/>
      <c r="ES187" s="246"/>
      <c r="ET187" s="244"/>
      <c r="EU187" s="245"/>
      <c r="EV187" s="245"/>
      <c r="EW187" s="245"/>
      <c r="EX187" s="245"/>
      <c r="EY187" s="245"/>
      <c r="EZ187" s="246"/>
      <c r="FA187" s="250"/>
      <c r="FB187" s="251"/>
      <c r="FC187" s="251"/>
      <c r="FD187" s="251"/>
      <c r="FE187" s="251"/>
      <c r="FF187" s="251"/>
      <c r="FG187" s="252"/>
      <c r="FH187" s="244"/>
      <c r="FI187" s="245"/>
      <c r="FJ187" s="245"/>
      <c r="FK187" s="245"/>
      <c r="FL187" s="245"/>
      <c r="FM187" s="245"/>
      <c r="FN187" s="246"/>
      <c r="FO187" s="747"/>
      <c r="FP187" s="214"/>
      <c r="FQ187" s="215"/>
      <c r="FR187" s="215"/>
      <c r="FS187" s="215"/>
      <c r="FT187" s="215"/>
      <c r="FU187" s="215"/>
      <c r="FV187" s="215"/>
      <c r="FW187" s="215"/>
      <c r="FX187" s="215"/>
      <c r="FY187" s="216"/>
      <c r="FZ187" s="222"/>
      <c r="GA187" s="223"/>
      <c r="GB187" s="223"/>
      <c r="GC187" s="223"/>
      <c r="GD187" s="223"/>
      <c r="GE187" s="223"/>
      <c r="GF187" s="225"/>
      <c r="GG187" s="225"/>
      <c r="GH187" s="225"/>
      <c r="GI187" s="225"/>
      <c r="GJ187" s="225"/>
      <c r="GK187" s="225"/>
      <c r="GL187" s="225"/>
      <c r="GM187" s="225"/>
      <c r="GN187" s="225"/>
      <c r="GO187" s="225"/>
      <c r="GP187" s="225"/>
      <c r="GQ187" s="228"/>
      <c r="GR187" s="228"/>
      <c r="GS187" s="228"/>
      <c r="GT187" s="228"/>
      <c r="GU187" s="229"/>
      <c r="GV187" s="233"/>
      <c r="GW187" s="234"/>
      <c r="GX187" s="234"/>
      <c r="GY187" s="234"/>
      <c r="GZ187" s="234"/>
      <c r="HA187" s="234"/>
      <c r="HB187" s="234"/>
      <c r="HC187" s="234"/>
      <c r="HD187" s="234"/>
      <c r="HE187" s="234"/>
      <c r="HF187" s="234"/>
      <c r="HG187" s="234"/>
      <c r="HH187" s="234"/>
      <c r="HI187" s="234"/>
      <c r="HJ187" s="235"/>
      <c r="HK187" s="239"/>
      <c r="HL187" s="240"/>
      <c r="HM187" s="240"/>
      <c r="HN187" s="240"/>
      <c r="HO187" s="240"/>
      <c r="HP187" s="240"/>
      <c r="HQ187" s="241"/>
      <c r="HR187" s="244"/>
      <c r="HS187" s="245"/>
      <c r="HT187" s="245"/>
      <c r="HU187" s="245"/>
      <c r="HV187" s="245"/>
      <c r="HW187" s="245"/>
      <c r="HX187" s="246"/>
      <c r="HY187" s="244"/>
      <c r="HZ187" s="245"/>
      <c r="IA187" s="245"/>
      <c r="IB187" s="245"/>
      <c r="IC187" s="245"/>
      <c r="ID187" s="245"/>
      <c r="IE187" s="246"/>
      <c r="IF187" s="250"/>
      <c r="IG187" s="251"/>
      <c r="IH187" s="251"/>
      <c r="II187" s="251"/>
      <c r="IJ187" s="251"/>
      <c r="IK187" s="251"/>
      <c r="IL187" s="252"/>
      <c r="IM187" s="244"/>
      <c r="IN187" s="245"/>
      <c r="IO187" s="245"/>
      <c r="IP187" s="245"/>
      <c r="IQ187" s="245"/>
      <c r="IR187" s="245"/>
      <c r="IS187" s="246"/>
      <c r="JU187" s="747"/>
      <c r="JV187" s="214"/>
      <c r="JW187" s="215"/>
      <c r="JX187" s="215"/>
      <c r="JY187" s="215"/>
      <c r="JZ187" s="215"/>
      <c r="KA187" s="215"/>
      <c r="KB187" s="215"/>
      <c r="KC187" s="215"/>
      <c r="KD187" s="215"/>
      <c r="KE187" s="216"/>
      <c r="KF187" s="222"/>
      <c r="KG187" s="223"/>
      <c r="KH187" s="223"/>
      <c r="KI187" s="223"/>
      <c r="KJ187" s="223"/>
      <c r="KK187" s="223"/>
      <c r="KL187" s="225"/>
      <c r="KM187" s="225"/>
      <c r="KN187" s="225"/>
      <c r="KO187" s="225"/>
      <c r="KP187" s="225"/>
      <c r="KQ187" s="225"/>
      <c r="KR187" s="225"/>
      <c r="KS187" s="225"/>
      <c r="KT187" s="225"/>
      <c r="KU187" s="225"/>
      <c r="KV187" s="225"/>
      <c r="KW187" s="228"/>
      <c r="KX187" s="228"/>
      <c r="KY187" s="228"/>
      <c r="KZ187" s="228"/>
      <c r="LA187" s="229"/>
      <c r="LB187" s="233"/>
      <c r="LC187" s="234"/>
      <c r="LD187" s="234"/>
      <c r="LE187" s="234"/>
      <c r="LF187" s="234"/>
      <c r="LG187" s="234"/>
      <c r="LH187" s="234"/>
      <c r="LI187" s="234"/>
      <c r="LJ187" s="234"/>
      <c r="LK187" s="234"/>
      <c r="LL187" s="234"/>
      <c r="LM187" s="234"/>
      <c r="LN187" s="234"/>
      <c r="LO187" s="234"/>
      <c r="LP187" s="235"/>
      <c r="LQ187" s="239"/>
      <c r="LR187" s="240"/>
      <c r="LS187" s="240"/>
      <c r="LT187" s="240"/>
      <c r="LU187" s="240"/>
      <c r="LV187" s="240"/>
      <c r="LW187" s="241"/>
      <c r="LX187" s="244"/>
      <c r="LY187" s="245"/>
      <c r="LZ187" s="245"/>
      <c r="MA187" s="245"/>
      <c r="MB187" s="245"/>
      <c r="MC187" s="245"/>
      <c r="MD187" s="246"/>
      <c r="ME187" s="244"/>
      <c r="MF187" s="245"/>
      <c r="MG187" s="245"/>
      <c r="MH187" s="245"/>
      <c r="MI187" s="245"/>
      <c r="MJ187" s="245"/>
      <c r="MK187" s="246"/>
      <c r="ML187" s="250"/>
      <c r="MM187" s="251"/>
      <c r="MN187" s="251"/>
      <c r="MO187" s="251"/>
      <c r="MP187" s="251"/>
      <c r="MQ187" s="251"/>
      <c r="MR187" s="252"/>
      <c r="MS187" s="244"/>
      <c r="MT187" s="245"/>
      <c r="MU187" s="245"/>
      <c r="MV187" s="245"/>
      <c r="MW187" s="245"/>
      <c r="MX187" s="245"/>
      <c r="MY187" s="246"/>
      <c r="OA187" s="747"/>
      <c r="OB187" s="214"/>
      <c r="OC187" s="215"/>
      <c r="OD187" s="215"/>
      <c r="OE187" s="215"/>
      <c r="OF187" s="215"/>
      <c r="OG187" s="215"/>
      <c r="OH187" s="215"/>
      <c r="OI187" s="215"/>
      <c r="OJ187" s="215"/>
      <c r="OK187" s="216"/>
      <c r="OL187" s="222"/>
      <c r="OM187" s="223"/>
      <c r="ON187" s="223"/>
      <c r="OO187" s="223"/>
      <c r="OP187" s="223"/>
      <c r="OQ187" s="223"/>
      <c r="OR187" s="225"/>
      <c r="OS187" s="225"/>
      <c r="OT187" s="225"/>
      <c r="OU187" s="225"/>
      <c r="OV187" s="225"/>
      <c r="OW187" s="225"/>
      <c r="OX187" s="225"/>
      <c r="OY187" s="225"/>
      <c r="OZ187" s="225"/>
      <c r="PA187" s="225"/>
      <c r="PB187" s="225"/>
      <c r="PC187" s="228"/>
      <c r="PD187" s="228"/>
      <c r="PE187" s="228"/>
      <c r="PF187" s="228"/>
      <c r="PG187" s="229"/>
      <c r="PH187" s="233"/>
      <c r="PI187" s="234"/>
      <c r="PJ187" s="234"/>
      <c r="PK187" s="234"/>
      <c r="PL187" s="234"/>
      <c r="PM187" s="234"/>
      <c r="PN187" s="234"/>
      <c r="PO187" s="234"/>
      <c r="PP187" s="234"/>
      <c r="PQ187" s="234"/>
      <c r="PR187" s="234"/>
      <c r="PS187" s="234"/>
      <c r="PT187" s="234"/>
      <c r="PU187" s="234"/>
      <c r="PV187" s="235"/>
      <c r="PW187" s="239"/>
      <c r="PX187" s="240"/>
      <c r="PY187" s="240"/>
      <c r="PZ187" s="240"/>
      <c r="QA187" s="240"/>
      <c r="QB187" s="240"/>
      <c r="QC187" s="241"/>
      <c r="QD187" s="244"/>
      <c r="QE187" s="245"/>
      <c r="QF187" s="245"/>
      <c r="QG187" s="245"/>
      <c r="QH187" s="245"/>
      <c r="QI187" s="245"/>
      <c r="QJ187" s="246"/>
      <c r="QK187" s="244"/>
      <c r="QL187" s="245"/>
      <c r="QM187" s="245"/>
      <c r="QN187" s="245"/>
      <c r="QO187" s="245"/>
      <c r="QP187" s="245"/>
      <c r="QQ187" s="246"/>
      <c r="QR187" s="250"/>
      <c r="QS187" s="251"/>
      <c r="QT187" s="251"/>
      <c r="QU187" s="251"/>
      <c r="QV187" s="251"/>
      <c r="QW187" s="251"/>
      <c r="QX187" s="252"/>
      <c r="QY187" s="244"/>
      <c r="QZ187" s="245"/>
      <c r="RA187" s="245"/>
      <c r="RB187" s="245"/>
      <c r="RC187" s="245"/>
      <c r="RD187" s="245"/>
      <c r="RE187" s="246"/>
      <c r="SG187" s="747"/>
    </row>
    <row r="188" spans="2:501" ht="6.6" customHeight="1" x14ac:dyDescent="0.15">
      <c r="B188" s="1093"/>
      <c r="C188" s="1094"/>
      <c r="D188" s="1095"/>
      <c r="E188" s="1102"/>
      <c r="F188" s="1103"/>
      <c r="G188" s="1103"/>
      <c r="H188" s="1103"/>
      <c r="I188" s="1103"/>
      <c r="J188" s="1103"/>
      <c r="K188" s="1103"/>
      <c r="L188" s="1103"/>
      <c r="M188" s="1103"/>
      <c r="N188" s="1103"/>
      <c r="O188" s="1103"/>
      <c r="P188" s="1103"/>
      <c r="Q188" s="1103"/>
      <c r="R188" s="1103"/>
      <c r="S188" s="1103"/>
      <c r="T188" s="1103"/>
      <c r="U188" s="1103"/>
      <c r="V188" s="1103"/>
      <c r="W188" s="1103"/>
      <c r="X188" s="1103"/>
      <c r="Y188" s="1103"/>
      <c r="Z188" s="1103"/>
      <c r="AA188" s="1103"/>
      <c r="AB188" s="1103"/>
      <c r="AC188" s="1103"/>
      <c r="AD188" s="1103"/>
      <c r="AE188" s="1103"/>
      <c r="AF188" s="1104"/>
      <c r="AG188" s="469"/>
      <c r="AH188" s="470"/>
      <c r="AI188" s="470"/>
      <c r="AJ188" s="470"/>
      <c r="AK188" s="470"/>
      <c r="AL188" s="470"/>
      <c r="AM188" s="470"/>
      <c r="AN188" s="470"/>
      <c r="AO188" s="470"/>
      <c r="AP188" s="470"/>
      <c r="AQ188" s="470"/>
      <c r="AR188" s="470"/>
      <c r="AS188" s="470"/>
      <c r="AT188" s="470"/>
      <c r="AU188" s="470"/>
      <c r="AV188" s="470"/>
      <c r="AW188" s="470"/>
      <c r="AX188" s="384"/>
      <c r="AY188" s="384"/>
      <c r="AZ188" s="384"/>
      <c r="BA188" s="384"/>
      <c r="BB188" s="385"/>
      <c r="BC188" s="378"/>
      <c r="BD188" s="379"/>
      <c r="BE188" s="379"/>
      <c r="BF188" s="379"/>
      <c r="BG188" s="379"/>
      <c r="BH188" s="379"/>
      <c r="BI188" s="379"/>
      <c r="BJ188" s="379"/>
      <c r="BK188" s="379"/>
      <c r="BL188" s="379"/>
      <c r="BM188" s="379"/>
      <c r="BN188" s="379"/>
      <c r="BO188" s="379"/>
      <c r="BP188" s="379"/>
      <c r="BQ188" s="379"/>
      <c r="BR188" s="379"/>
      <c r="BS188" s="379"/>
      <c r="BT188" s="384"/>
      <c r="BU188" s="384"/>
      <c r="BV188" s="384"/>
      <c r="BW188" s="384"/>
      <c r="BX188" s="385"/>
      <c r="BY188" s="472"/>
      <c r="BZ188" s="473"/>
      <c r="CA188" s="473"/>
      <c r="CB188" s="473"/>
      <c r="CC188" s="473"/>
      <c r="CD188" s="473"/>
      <c r="CE188" s="473"/>
      <c r="CF188" s="473"/>
      <c r="CG188" s="473"/>
      <c r="CH188" s="473"/>
      <c r="CI188" s="473"/>
      <c r="CJ188" s="473"/>
      <c r="CK188" s="473"/>
      <c r="CL188" s="473"/>
      <c r="CM188" s="473"/>
      <c r="CN188" s="473"/>
      <c r="CO188" s="473"/>
      <c r="CP188" s="384"/>
      <c r="CQ188" s="384"/>
      <c r="CR188" s="384"/>
      <c r="CS188" s="384"/>
      <c r="CT188" s="385"/>
      <c r="CU188" s="259" t="s">
        <v>38</v>
      </c>
      <c r="CV188" s="260"/>
      <c r="CW188" s="260"/>
      <c r="CX188" s="260"/>
      <c r="CY188" s="260"/>
      <c r="CZ188" s="260"/>
      <c r="DA188" s="261"/>
      <c r="DB188" s="261"/>
      <c r="DC188" s="261"/>
      <c r="DD188" s="261"/>
      <c r="DE188" s="261"/>
      <c r="DF188" s="261"/>
      <c r="DG188" s="261"/>
      <c r="DH188" s="261"/>
      <c r="DI188" s="261"/>
      <c r="DJ188" s="261"/>
      <c r="DK188" s="261"/>
      <c r="DL188" s="263" t="s">
        <v>9310</v>
      </c>
      <c r="DM188" s="263"/>
      <c r="DN188" s="263"/>
      <c r="DO188" s="263"/>
      <c r="DP188" s="264"/>
      <c r="DQ188" s="265"/>
      <c r="DR188" s="266"/>
      <c r="DS188" s="266"/>
      <c r="DT188" s="266"/>
      <c r="DU188" s="266"/>
      <c r="DV188" s="266"/>
      <c r="DW188" s="266"/>
      <c r="DX188" s="266"/>
      <c r="DY188" s="266"/>
      <c r="DZ188" s="266"/>
      <c r="EA188" s="266"/>
      <c r="EB188" s="266"/>
      <c r="EC188" s="266"/>
      <c r="ED188" s="266"/>
      <c r="EE188" s="267"/>
      <c r="EF188" s="268"/>
      <c r="EG188" s="269"/>
      <c r="EH188" s="269"/>
      <c r="EI188" s="269"/>
      <c r="EJ188" s="269"/>
      <c r="EK188" s="269"/>
      <c r="EL188" s="270"/>
      <c r="EM188" s="268"/>
      <c r="EN188" s="269"/>
      <c r="EO188" s="269"/>
      <c r="EP188" s="269"/>
      <c r="EQ188" s="269"/>
      <c r="ER188" s="269"/>
      <c r="ES188" s="270"/>
      <c r="ET188" s="268"/>
      <c r="EU188" s="269"/>
      <c r="EV188" s="269"/>
      <c r="EW188" s="269"/>
      <c r="EX188" s="269"/>
      <c r="EY188" s="269"/>
      <c r="EZ188" s="270"/>
      <c r="FA188" s="250"/>
      <c r="FB188" s="251"/>
      <c r="FC188" s="251"/>
      <c r="FD188" s="251"/>
      <c r="FE188" s="251"/>
      <c r="FF188" s="251"/>
      <c r="FG188" s="252"/>
      <c r="FH188" s="268"/>
      <c r="FI188" s="269"/>
      <c r="FJ188" s="269"/>
      <c r="FK188" s="269"/>
      <c r="FL188" s="269"/>
      <c r="FM188" s="269"/>
      <c r="FN188" s="270"/>
      <c r="FO188" s="747"/>
      <c r="FP188" s="214"/>
      <c r="FQ188" s="215"/>
      <c r="FR188" s="215"/>
      <c r="FS188" s="215"/>
      <c r="FT188" s="215"/>
      <c r="FU188" s="215"/>
      <c r="FV188" s="215"/>
      <c r="FW188" s="215"/>
      <c r="FX188" s="215"/>
      <c r="FY188" s="216"/>
      <c r="FZ188" s="259" t="s">
        <v>80</v>
      </c>
      <c r="GA188" s="260"/>
      <c r="GB188" s="260"/>
      <c r="GC188" s="260"/>
      <c r="GD188" s="260"/>
      <c r="GE188" s="260"/>
      <c r="GF188" s="261"/>
      <c r="GG188" s="261"/>
      <c r="GH188" s="261"/>
      <c r="GI188" s="261"/>
      <c r="GJ188" s="261"/>
      <c r="GK188" s="261"/>
      <c r="GL188" s="261"/>
      <c r="GM188" s="261"/>
      <c r="GN188" s="261"/>
      <c r="GO188" s="261"/>
      <c r="GP188" s="261"/>
      <c r="GQ188" s="263" t="s">
        <v>9310</v>
      </c>
      <c r="GR188" s="263"/>
      <c r="GS188" s="263"/>
      <c r="GT188" s="263"/>
      <c r="GU188" s="264"/>
      <c r="GV188" s="265"/>
      <c r="GW188" s="266"/>
      <c r="GX188" s="266"/>
      <c r="GY188" s="266"/>
      <c r="GZ188" s="266"/>
      <c r="HA188" s="266"/>
      <c r="HB188" s="266"/>
      <c r="HC188" s="266"/>
      <c r="HD188" s="266"/>
      <c r="HE188" s="266"/>
      <c r="HF188" s="266"/>
      <c r="HG188" s="266"/>
      <c r="HH188" s="266"/>
      <c r="HI188" s="266"/>
      <c r="HJ188" s="267"/>
      <c r="HK188" s="268"/>
      <c r="HL188" s="269"/>
      <c r="HM188" s="269"/>
      <c r="HN188" s="269"/>
      <c r="HO188" s="269"/>
      <c r="HP188" s="269"/>
      <c r="HQ188" s="270"/>
      <c r="HR188" s="268"/>
      <c r="HS188" s="269"/>
      <c r="HT188" s="269"/>
      <c r="HU188" s="269"/>
      <c r="HV188" s="269"/>
      <c r="HW188" s="269"/>
      <c r="HX188" s="270"/>
      <c r="HY188" s="268"/>
      <c r="HZ188" s="269"/>
      <c r="IA188" s="269"/>
      <c r="IB188" s="269"/>
      <c r="IC188" s="269"/>
      <c r="ID188" s="269"/>
      <c r="IE188" s="270"/>
      <c r="IF188" s="250"/>
      <c r="IG188" s="251"/>
      <c r="IH188" s="251"/>
      <c r="II188" s="251"/>
      <c r="IJ188" s="251"/>
      <c r="IK188" s="251"/>
      <c r="IL188" s="252"/>
      <c r="IM188" s="268"/>
      <c r="IN188" s="269"/>
      <c r="IO188" s="269"/>
      <c r="IP188" s="269"/>
      <c r="IQ188" s="269"/>
      <c r="IR188" s="269"/>
      <c r="IS188" s="270"/>
      <c r="JU188" s="747"/>
      <c r="JV188" s="214"/>
      <c r="JW188" s="215"/>
      <c r="JX188" s="215"/>
      <c r="JY188" s="215"/>
      <c r="JZ188" s="215"/>
      <c r="KA188" s="215"/>
      <c r="KB188" s="215"/>
      <c r="KC188" s="215"/>
      <c r="KD188" s="215"/>
      <c r="KE188" s="216"/>
      <c r="KF188" s="259" t="s">
        <v>127</v>
      </c>
      <c r="KG188" s="260"/>
      <c r="KH188" s="260"/>
      <c r="KI188" s="260"/>
      <c r="KJ188" s="260"/>
      <c r="KK188" s="260"/>
      <c r="KL188" s="261"/>
      <c r="KM188" s="261"/>
      <c r="KN188" s="261"/>
      <c r="KO188" s="261"/>
      <c r="KP188" s="261"/>
      <c r="KQ188" s="261"/>
      <c r="KR188" s="261"/>
      <c r="KS188" s="261"/>
      <c r="KT188" s="261"/>
      <c r="KU188" s="261"/>
      <c r="KV188" s="261"/>
      <c r="KW188" s="263" t="s">
        <v>9310</v>
      </c>
      <c r="KX188" s="263"/>
      <c r="KY188" s="263"/>
      <c r="KZ188" s="263"/>
      <c r="LA188" s="264"/>
      <c r="LB188" s="265"/>
      <c r="LC188" s="266"/>
      <c r="LD188" s="266"/>
      <c r="LE188" s="266"/>
      <c r="LF188" s="266"/>
      <c r="LG188" s="266"/>
      <c r="LH188" s="266"/>
      <c r="LI188" s="266"/>
      <c r="LJ188" s="266"/>
      <c r="LK188" s="266"/>
      <c r="LL188" s="266"/>
      <c r="LM188" s="266"/>
      <c r="LN188" s="266"/>
      <c r="LO188" s="266"/>
      <c r="LP188" s="267"/>
      <c r="LQ188" s="268"/>
      <c r="LR188" s="269"/>
      <c r="LS188" s="269"/>
      <c r="LT188" s="269"/>
      <c r="LU188" s="269"/>
      <c r="LV188" s="269"/>
      <c r="LW188" s="270"/>
      <c r="LX188" s="268"/>
      <c r="LY188" s="269"/>
      <c r="LZ188" s="269"/>
      <c r="MA188" s="269"/>
      <c r="MB188" s="269"/>
      <c r="MC188" s="269"/>
      <c r="MD188" s="270"/>
      <c r="ME188" s="268"/>
      <c r="MF188" s="269"/>
      <c r="MG188" s="269"/>
      <c r="MH188" s="269"/>
      <c r="MI188" s="269"/>
      <c r="MJ188" s="269"/>
      <c r="MK188" s="270"/>
      <c r="ML188" s="250"/>
      <c r="MM188" s="251"/>
      <c r="MN188" s="251"/>
      <c r="MO188" s="251"/>
      <c r="MP188" s="251"/>
      <c r="MQ188" s="251"/>
      <c r="MR188" s="252"/>
      <c r="MS188" s="268"/>
      <c r="MT188" s="269"/>
      <c r="MU188" s="269"/>
      <c r="MV188" s="269"/>
      <c r="MW188" s="269"/>
      <c r="MX188" s="269"/>
      <c r="MY188" s="270"/>
      <c r="OA188" s="747"/>
      <c r="OB188" s="214"/>
      <c r="OC188" s="215"/>
      <c r="OD188" s="215"/>
      <c r="OE188" s="215"/>
      <c r="OF188" s="215"/>
      <c r="OG188" s="215"/>
      <c r="OH188" s="215"/>
      <c r="OI188" s="215"/>
      <c r="OJ188" s="215"/>
      <c r="OK188" s="216"/>
      <c r="OL188" s="259" t="s">
        <v>132</v>
      </c>
      <c r="OM188" s="260"/>
      <c r="ON188" s="260"/>
      <c r="OO188" s="260"/>
      <c r="OP188" s="260"/>
      <c r="OQ188" s="260"/>
      <c r="OR188" s="261"/>
      <c r="OS188" s="261"/>
      <c r="OT188" s="261"/>
      <c r="OU188" s="261"/>
      <c r="OV188" s="261"/>
      <c r="OW188" s="261"/>
      <c r="OX188" s="261"/>
      <c r="OY188" s="261"/>
      <c r="OZ188" s="261"/>
      <c r="PA188" s="261"/>
      <c r="PB188" s="261"/>
      <c r="PC188" s="263" t="s">
        <v>9310</v>
      </c>
      <c r="PD188" s="263"/>
      <c r="PE188" s="263"/>
      <c r="PF188" s="263"/>
      <c r="PG188" s="264"/>
      <c r="PH188" s="265"/>
      <c r="PI188" s="266"/>
      <c r="PJ188" s="266"/>
      <c r="PK188" s="266"/>
      <c r="PL188" s="266"/>
      <c r="PM188" s="266"/>
      <c r="PN188" s="266"/>
      <c r="PO188" s="266"/>
      <c r="PP188" s="266"/>
      <c r="PQ188" s="266"/>
      <c r="PR188" s="266"/>
      <c r="PS188" s="266"/>
      <c r="PT188" s="266"/>
      <c r="PU188" s="266"/>
      <c r="PV188" s="267"/>
      <c r="PW188" s="268"/>
      <c r="PX188" s="269"/>
      <c r="PY188" s="269"/>
      <c r="PZ188" s="269"/>
      <c r="QA188" s="269"/>
      <c r="QB188" s="269"/>
      <c r="QC188" s="270"/>
      <c r="QD188" s="268"/>
      <c r="QE188" s="269"/>
      <c r="QF188" s="269"/>
      <c r="QG188" s="269"/>
      <c r="QH188" s="269"/>
      <c r="QI188" s="269"/>
      <c r="QJ188" s="270"/>
      <c r="QK188" s="268"/>
      <c r="QL188" s="269"/>
      <c r="QM188" s="269"/>
      <c r="QN188" s="269"/>
      <c r="QO188" s="269"/>
      <c r="QP188" s="269"/>
      <c r="QQ188" s="270"/>
      <c r="QR188" s="250"/>
      <c r="QS188" s="251"/>
      <c r="QT188" s="251"/>
      <c r="QU188" s="251"/>
      <c r="QV188" s="251"/>
      <c r="QW188" s="251"/>
      <c r="QX188" s="252"/>
      <c r="QY188" s="268"/>
      <c r="QZ188" s="269"/>
      <c r="RA188" s="269"/>
      <c r="RB188" s="269"/>
      <c r="RC188" s="269"/>
      <c r="RD188" s="269"/>
      <c r="RE188" s="270"/>
      <c r="SG188" s="747"/>
    </row>
    <row r="189" spans="2:501" ht="6.6" customHeight="1" x14ac:dyDescent="0.15">
      <c r="B189" s="1093"/>
      <c r="C189" s="1094"/>
      <c r="D189" s="1095"/>
      <c r="E189" s="1102"/>
      <c r="F189" s="1103"/>
      <c r="G189" s="1103"/>
      <c r="H189" s="1103"/>
      <c r="I189" s="1103"/>
      <c r="J189" s="1103"/>
      <c r="K189" s="1103"/>
      <c r="L189" s="1103"/>
      <c r="M189" s="1103"/>
      <c r="N189" s="1103"/>
      <c r="O189" s="1103"/>
      <c r="P189" s="1103"/>
      <c r="Q189" s="1103"/>
      <c r="R189" s="1103"/>
      <c r="S189" s="1103"/>
      <c r="T189" s="1103"/>
      <c r="U189" s="1103"/>
      <c r="V189" s="1103"/>
      <c r="W189" s="1103"/>
      <c r="X189" s="1103"/>
      <c r="Y189" s="1103"/>
      <c r="Z189" s="1103"/>
      <c r="AA189" s="1103"/>
      <c r="AB189" s="1103"/>
      <c r="AC189" s="1103"/>
      <c r="AD189" s="1103"/>
      <c r="AE189" s="1103"/>
      <c r="AF189" s="1104"/>
      <c r="AG189" s="469"/>
      <c r="AH189" s="471"/>
      <c r="AI189" s="471"/>
      <c r="AJ189" s="471"/>
      <c r="AK189" s="471"/>
      <c r="AL189" s="471"/>
      <c r="AM189" s="471"/>
      <c r="AN189" s="471"/>
      <c r="AO189" s="471"/>
      <c r="AP189" s="471"/>
      <c r="AQ189" s="471"/>
      <c r="AR189" s="471"/>
      <c r="AS189" s="471"/>
      <c r="AT189" s="471"/>
      <c r="AU189" s="471"/>
      <c r="AV189" s="471"/>
      <c r="AW189" s="471"/>
      <c r="AX189" s="384"/>
      <c r="AY189" s="384"/>
      <c r="AZ189" s="384"/>
      <c r="BA189" s="384"/>
      <c r="BB189" s="385"/>
      <c r="BC189" s="378"/>
      <c r="BD189" s="379"/>
      <c r="BE189" s="379"/>
      <c r="BF189" s="379"/>
      <c r="BG189" s="379"/>
      <c r="BH189" s="379"/>
      <c r="BI189" s="379"/>
      <c r="BJ189" s="379"/>
      <c r="BK189" s="379"/>
      <c r="BL189" s="379"/>
      <c r="BM189" s="379"/>
      <c r="BN189" s="379"/>
      <c r="BO189" s="379"/>
      <c r="BP189" s="379"/>
      <c r="BQ189" s="379"/>
      <c r="BR189" s="379"/>
      <c r="BS189" s="379"/>
      <c r="BT189" s="384"/>
      <c r="BU189" s="384"/>
      <c r="BV189" s="384"/>
      <c r="BW189" s="384"/>
      <c r="BX189" s="385"/>
      <c r="BY189" s="472"/>
      <c r="BZ189" s="473"/>
      <c r="CA189" s="473"/>
      <c r="CB189" s="473"/>
      <c r="CC189" s="473"/>
      <c r="CD189" s="473"/>
      <c r="CE189" s="473"/>
      <c r="CF189" s="473"/>
      <c r="CG189" s="473"/>
      <c r="CH189" s="473"/>
      <c r="CI189" s="473"/>
      <c r="CJ189" s="473"/>
      <c r="CK189" s="473"/>
      <c r="CL189" s="473"/>
      <c r="CM189" s="473"/>
      <c r="CN189" s="473"/>
      <c r="CO189" s="473"/>
      <c r="CP189" s="384"/>
      <c r="CQ189" s="384"/>
      <c r="CR189" s="384"/>
      <c r="CS189" s="384"/>
      <c r="CT189" s="385"/>
      <c r="CU189" s="222"/>
      <c r="CV189" s="223"/>
      <c r="CW189" s="223"/>
      <c r="CX189" s="223"/>
      <c r="CY189" s="223"/>
      <c r="CZ189" s="223"/>
      <c r="DA189" s="262"/>
      <c r="DB189" s="262"/>
      <c r="DC189" s="262"/>
      <c r="DD189" s="262"/>
      <c r="DE189" s="262"/>
      <c r="DF189" s="262"/>
      <c r="DG189" s="262"/>
      <c r="DH189" s="262"/>
      <c r="DI189" s="262"/>
      <c r="DJ189" s="262"/>
      <c r="DK189" s="262"/>
      <c r="DL189" s="228"/>
      <c r="DM189" s="228"/>
      <c r="DN189" s="228"/>
      <c r="DO189" s="228"/>
      <c r="DP189" s="229"/>
      <c r="DQ189" s="233"/>
      <c r="DR189" s="234"/>
      <c r="DS189" s="234"/>
      <c r="DT189" s="234"/>
      <c r="DU189" s="234"/>
      <c r="DV189" s="234"/>
      <c r="DW189" s="234"/>
      <c r="DX189" s="234"/>
      <c r="DY189" s="234"/>
      <c r="DZ189" s="234"/>
      <c r="EA189" s="234"/>
      <c r="EB189" s="234"/>
      <c r="EC189" s="234"/>
      <c r="ED189" s="234"/>
      <c r="EE189" s="235"/>
      <c r="EF189" s="239"/>
      <c r="EG189" s="240"/>
      <c r="EH189" s="240"/>
      <c r="EI189" s="240"/>
      <c r="EJ189" s="240"/>
      <c r="EK189" s="240"/>
      <c r="EL189" s="241"/>
      <c r="EM189" s="239"/>
      <c r="EN189" s="240"/>
      <c r="EO189" s="240"/>
      <c r="EP189" s="240"/>
      <c r="EQ189" s="240"/>
      <c r="ER189" s="240"/>
      <c r="ES189" s="241"/>
      <c r="ET189" s="239"/>
      <c r="EU189" s="240"/>
      <c r="EV189" s="240"/>
      <c r="EW189" s="240"/>
      <c r="EX189" s="240"/>
      <c r="EY189" s="240"/>
      <c r="EZ189" s="241"/>
      <c r="FA189" s="250"/>
      <c r="FB189" s="251"/>
      <c r="FC189" s="251"/>
      <c r="FD189" s="251"/>
      <c r="FE189" s="251"/>
      <c r="FF189" s="251"/>
      <c r="FG189" s="252"/>
      <c r="FH189" s="239"/>
      <c r="FI189" s="240"/>
      <c r="FJ189" s="240"/>
      <c r="FK189" s="240"/>
      <c r="FL189" s="240"/>
      <c r="FM189" s="240"/>
      <c r="FN189" s="241"/>
      <c r="FO189" s="747"/>
      <c r="FP189" s="214"/>
      <c r="FQ189" s="215"/>
      <c r="FR189" s="215"/>
      <c r="FS189" s="215"/>
      <c r="FT189" s="215"/>
      <c r="FU189" s="215"/>
      <c r="FV189" s="215"/>
      <c r="FW189" s="215"/>
      <c r="FX189" s="215"/>
      <c r="FY189" s="216"/>
      <c r="FZ189" s="222"/>
      <c r="GA189" s="223"/>
      <c r="GB189" s="223"/>
      <c r="GC189" s="223"/>
      <c r="GD189" s="223"/>
      <c r="GE189" s="223"/>
      <c r="GF189" s="262"/>
      <c r="GG189" s="262"/>
      <c r="GH189" s="262"/>
      <c r="GI189" s="262"/>
      <c r="GJ189" s="262"/>
      <c r="GK189" s="262"/>
      <c r="GL189" s="262"/>
      <c r="GM189" s="262"/>
      <c r="GN189" s="262"/>
      <c r="GO189" s="262"/>
      <c r="GP189" s="262"/>
      <c r="GQ189" s="228"/>
      <c r="GR189" s="228"/>
      <c r="GS189" s="228"/>
      <c r="GT189" s="228"/>
      <c r="GU189" s="229"/>
      <c r="GV189" s="233"/>
      <c r="GW189" s="234"/>
      <c r="GX189" s="234"/>
      <c r="GY189" s="234"/>
      <c r="GZ189" s="234"/>
      <c r="HA189" s="234"/>
      <c r="HB189" s="234"/>
      <c r="HC189" s="234"/>
      <c r="HD189" s="234"/>
      <c r="HE189" s="234"/>
      <c r="HF189" s="234"/>
      <c r="HG189" s="234"/>
      <c r="HH189" s="234"/>
      <c r="HI189" s="234"/>
      <c r="HJ189" s="235"/>
      <c r="HK189" s="239"/>
      <c r="HL189" s="240"/>
      <c r="HM189" s="240"/>
      <c r="HN189" s="240"/>
      <c r="HO189" s="240"/>
      <c r="HP189" s="240"/>
      <c r="HQ189" s="241"/>
      <c r="HR189" s="239"/>
      <c r="HS189" s="240"/>
      <c r="HT189" s="240"/>
      <c r="HU189" s="240"/>
      <c r="HV189" s="240"/>
      <c r="HW189" s="240"/>
      <c r="HX189" s="241"/>
      <c r="HY189" s="239"/>
      <c r="HZ189" s="240"/>
      <c r="IA189" s="240"/>
      <c r="IB189" s="240"/>
      <c r="IC189" s="240"/>
      <c r="ID189" s="240"/>
      <c r="IE189" s="241"/>
      <c r="IF189" s="250"/>
      <c r="IG189" s="251"/>
      <c r="IH189" s="251"/>
      <c r="II189" s="251"/>
      <c r="IJ189" s="251"/>
      <c r="IK189" s="251"/>
      <c r="IL189" s="252"/>
      <c r="IM189" s="239"/>
      <c r="IN189" s="240"/>
      <c r="IO189" s="240"/>
      <c r="IP189" s="240"/>
      <c r="IQ189" s="240"/>
      <c r="IR189" s="240"/>
      <c r="IS189" s="241"/>
      <c r="JU189" s="747"/>
      <c r="JV189" s="214"/>
      <c r="JW189" s="215"/>
      <c r="JX189" s="215"/>
      <c r="JY189" s="215"/>
      <c r="JZ189" s="215"/>
      <c r="KA189" s="215"/>
      <c r="KB189" s="215"/>
      <c r="KC189" s="215"/>
      <c r="KD189" s="215"/>
      <c r="KE189" s="216"/>
      <c r="KF189" s="222"/>
      <c r="KG189" s="223"/>
      <c r="KH189" s="223"/>
      <c r="KI189" s="223"/>
      <c r="KJ189" s="223"/>
      <c r="KK189" s="223"/>
      <c r="KL189" s="262"/>
      <c r="KM189" s="262"/>
      <c r="KN189" s="262"/>
      <c r="KO189" s="262"/>
      <c r="KP189" s="262"/>
      <c r="KQ189" s="262"/>
      <c r="KR189" s="262"/>
      <c r="KS189" s="262"/>
      <c r="KT189" s="262"/>
      <c r="KU189" s="262"/>
      <c r="KV189" s="262"/>
      <c r="KW189" s="228"/>
      <c r="KX189" s="228"/>
      <c r="KY189" s="228"/>
      <c r="KZ189" s="228"/>
      <c r="LA189" s="229"/>
      <c r="LB189" s="233"/>
      <c r="LC189" s="234"/>
      <c r="LD189" s="234"/>
      <c r="LE189" s="234"/>
      <c r="LF189" s="234"/>
      <c r="LG189" s="234"/>
      <c r="LH189" s="234"/>
      <c r="LI189" s="234"/>
      <c r="LJ189" s="234"/>
      <c r="LK189" s="234"/>
      <c r="LL189" s="234"/>
      <c r="LM189" s="234"/>
      <c r="LN189" s="234"/>
      <c r="LO189" s="234"/>
      <c r="LP189" s="235"/>
      <c r="LQ189" s="239"/>
      <c r="LR189" s="240"/>
      <c r="LS189" s="240"/>
      <c r="LT189" s="240"/>
      <c r="LU189" s="240"/>
      <c r="LV189" s="240"/>
      <c r="LW189" s="241"/>
      <c r="LX189" s="239"/>
      <c r="LY189" s="240"/>
      <c r="LZ189" s="240"/>
      <c r="MA189" s="240"/>
      <c r="MB189" s="240"/>
      <c r="MC189" s="240"/>
      <c r="MD189" s="241"/>
      <c r="ME189" s="239"/>
      <c r="MF189" s="240"/>
      <c r="MG189" s="240"/>
      <c r="MH189" s="240"/>
      <c r="MI189" s="240"/>
      <c r="MJ189" s="240"/>
      <c r="MK189" s="241"/>
      <c r="ML189" s="250"/>
      <c r="MM189" s="251"/>
      <c r="MN189" s="251"/>
      <c r="MO189" s="251"/>
      <c r="MP189" s="251"/>
      <c r="MQ189" s="251"/>
      <c r="MR189" s="252"/>
      <c r="MS189" s="239"/>
      <c r="MT189" s="240"/>
      <c r="MU189" s="240"/>
      <c r="MV189" s="240"/>
      <c r="MW189" s="240"/>
      <c r="MX189" s="240"/>
      <c r="MY189" s="241"/>
      <c r="OA189" s="747"/>
      <c r="OB189" s="214"/>
      <c r="OC189" s="215"/>
      <c r="OD189" s="215"/>
      <c r="OE189" s="215"/>
      <c r="OF189" s="215"/>
      <c r="OG189" s="215"/>
      <c r="OH189" s="215"/>
      <c r="OI189" s="215"/>
      <c r="OJ189" s="215"/>
      <c r="OK189" s="216"/>
      <c r="OL189" s="222"/>
      <c r="OM189" s="223"/>
      <c r="ON189" s="223"/>
      <c r="OO189" s="223"/>
      <c r="OP189" s="223"/>
      <c r="OQ189" s="223"/>
      <c r="OR189" s="262"/>
      <c r="OS189" s="262"/>
      <c r="OT189" s="262"/>
      <c r="OU189" s="262"/>
      <c r="OV189" s="262"/>
      <c r="OW189" s="262"/>
      <c r="OX189" s="262"/>
      <c r="OY189" s="262"/>
      <c r="OZ189" s="262"/>
      <c r="PA189" s="262"/>
      <c r="PB189" s="262"/>
      <c r="PC189" s="228"/>
      <c r="PD189" s="228"/>
      <c r="PE189" s="228"/>
      <c r="PF189" s="228"/>
      <c r="PG189" s="229"/>
      <c r="PH189" s="233"/>
      <c r="PI189" s="234"/>
      <c r="PJ189" s="234"/>
      <c r="PK189" s="234"/>
      <c r="PL189" s="234"/>
      <c r="PM189" s="234"/>
      <c r="PN189" s="234"/>
      <c r="PO189" s="234"/>
      <c r="PP189" s="234"/>
      <c r="PQ189" s="234"/>
      <c r="PR189" s="234"/>
      <c r="PS189" s="234"/>
      <c r="PT189" s="234"/>
      <c r="PU189" s="234"/>
      <c r="PV189" s="235"/>
      <c r="PW189" s="239"/>
      <c r="PX189" s="240"/>
      <c r="PY189" s="240"/>
      <c r="PZ189" s="240"/>
      <c r="QA189" s="240"/>
      <c r="QB189" s="240"/>
      <c r="QC189" s="241"/>
      <c r="QD189" s="239"/>
      <c r="QE189" s="240"/>
      <c r="QF189" s="240"/>
      <c r="QG189" s="240"/>
      <c r="QH189" s="240"/>
      <c r="QI189" s="240"/>
      <c r="QJ189" s="241"/>
      <c r="QK189" s="239"/>
      <c r="QL189" s="240"/>
      <c r="QM189" s="240"/>
      <c r="QN189" s="240"/>
      <c r="QO189" s="240"/>
      <c r="QP189" s="240"/>
      <c r="QQ189" s="241"/>
      <c r="QR189" s="250"/>
      <c r="QS189" s="251"/>
      <c r="QT189" s="251"/>
      <c r="QU189" s="251"/>
      <c r="QV189" s="251"/>
      <c r="QW189" s="251"/>
      <c r="QX189" s="252"/>
      <c r="QY189" s="239"/>
      <c r="QZ189" s="240"/>
      <c r="RA189" s="240"/>
      <c r="RB189" s="240"/>
      <c r="RC189" s="240"/>
      <c r="RD189" s="240"/>
      <c r="RE189" s="241"/>
      <c r="SG189" s="747"/>
    </row>
    <row r="190" spans="2:501" ht="6.6" customHeight="1" x14ac:dyDescent="0.15">
      <c r="B190" s="1093"/>
      <c r="C190" s="1094"/>
      <c r="D190" s="1095"/>
      <c r="E190" s="1102"/>
      <c r="F190" s="1103"/>
      <c r="G190" s="1103"/>
      <c r="H190" s="1103"/>
      <c r="I190" s="1103"/>
      <c r="J190" s="1103"/>
      <c r="K190" s="1103"/>
      <c r="L190" s="1103"/>
      <c r="M190" s="1103"/>
      <c r="N190" s="1103"/>
      <c r="O190" s="1103"/>
      <c r="P190" s="1103"/>
      <c r="Q190" s="1103"/>
      <c r="R190" s="1103"/>
      <c r="S190" s="1103"/>
      <c r="T190" s="1103"/>
      <c r="U190" s="1103"/>
      <c r="V190" s="1103"/>
      <c r="W190" s="1103"/>
      <c r="X190" s="1103"/>
      <c r="Y190" s="1103"/>
      <c r="Z190" s="1103"/>
      <c r="AA190" s="1103"/>
      <c r="AB190" s="1103"/>
      <c r="AC190" s="1103"/>
      <c r="AD190" s="1103"/>
      <c r="AE190" s="1103"/>
      <c r="AF190" s="1104"/>
      <c r="AG190" s="469"/>
      <c r="AH190" s="471"/>
      <c r="AI190" s="471"/>
      <c r="AJ190" s="471"/>
      <c r="AK190" s="471"/>
      <c r="AL190" s="471"/>
      <c r="AM190" s="471"/>
      <c r="AN190" s="471"/>
      <c r="AO190" s="471"/>
      <c r="AP190" s="471"/>
      <c r="AQ190" s="471"/>
      <c r="AR190" s="471"/>
      <c r="AS190" s="471"/>
      <c r="AT190" s="471"/>
      <c r="AU190" s="471"/>
      <c r="AV190" s="471"/>
      <c r="AW190" s="471"/>
      <c r="AX190" s="384"/>
      <c r="AY190" s="384"/>
      <c r="AZ190" s="384"/>
      <c r="BA190" s="384"/>
      <c r="BB190" s="385"/>
      <c r="BC190" s="378"/>
      <c r="BD190" s="379"/>
      <c r="BE190" s="379"/>
      <c r="BF190" s="379"/>
      <c r="BG190" s="379"/>
      <c r="BH190" s="379"/>
      <c r="BI190" s="379"/>
      <c r="BJ190" s="379"/>
      <c r="BK190" s="379"/>
      <c r="BL190" s="379"/>
      <c r="BM190" s="379"/>
      <c r="BN190" s="379"/>
      <c r="BO190" s="379"/>
      <c r="BP190" s="379"/>
      <c r="BQ190" s="379"/>
      <c r="BR190" s="379"/>
      <c r="BS190" s="379"/>
      <c r="BT190" s="384"/>
      <c r="BU190" s="384"/>
      <c r="BV190" s="384"/>
      <c r="BW190" s="384"/>
      <c r="BX190" s="385"/>
      <c r="BY190" s="472"/>
      <c r="BZ190" s="473"/>
      <c r="CA190" s="473"/>
      <c r="CB190" s="473"/>
      <c r="CC190" s="473"/>
      <c r="CD190" s="473"/>
      <c r="CE190" s="473"/>
      <c r="CF190" s="473"/>
      <c r="CG190" s="473"/>
      <c r="CH190" s="473"/>
      <c r="CI190" s="473"/>
      <c r="CJ190" s="473"/>
      <c r="CK190" s="473"/>
      <c r="CL190" s="473"/>
      <c r="CM190" s="473"/>
      <c r="CN190" s="473"/>
      <c r="CO190" s="473"/>
      <c r="CP190" s="384"/>
      <c r="CQ190" s="384"/>
      <c r="CR190" s="384"/>
      <c r="CS190" s="384"/>
      <c r="CT190" s="385"/>
      <c r="CU190" s="259" t="s">
        <v>39</v>
      </c>
      <c r="CV190" s="260"/>
      <c r="CW190" s="260"/>
      <c r="CX190" s="260"/>
      <c r="CY190" s="260"/>
      <c r="CZ190" s="260"/>
      <c r="DA190" s="261"/>
      <c r="DB190" s="261"/>
      <c r="DC190" s="261"/>
      <c r="DD190" s="261"/>
      <c r="DE190" s="261"/>
      <c r="DF190" s="261"/>
      <c r="DG190" s="261"/>
      <c r="DH190" s="261"/>
      <c r="DI190" s="261"/>
      <c r="DJ190" s="261"/>
      <c r="DK190" s="261"/>
      <c r="DL190" s="263" t="s">
        <v>9310</v>
      </c>
      <c r="DM190" s="263"/>
      <c r="DN190" s="263"/>
      <c r="DO190" s="263"/>
      <c r="DP190" s="264"/>
      <c r="DQ190" s="265"/>
      <c r="DR190" s="266"/>
      <c r="DS190" s="266"/>
      <c r="DT190" s="266"/>
      <c r="DU190" s="266"/>
      <c r="DV190" s="266"/>
      <c r="DW190" s="266"/>
      <c r="DX190" s="266"/>
      <c r="DY190" s="266"/>
      <c r="DZ190" s="266"/>
      <c r="EA190" s="266"/>
      <c r="EB190" s="266"/>
      <c r="EC190" s="266"/>
      <c r="ED190" s="266"/>
      <c r="EE190" s="267"/>
      <c r="EF190" s="268"/>
      <c r="EG190" s="269"/>
      <c r="EH190" s="269"/>
      <c r="EI190" s="269"/>
      <c r="EJ190" s="269"/>
      <c r="EK190" s="269"/>
      <c r="EL190" s="270"/>
      <c r="EM190" s="268"/>
      <c r="EN190" s="269"/>
      <c r="EO190" s="269"/>
      <c r="EP190" s="269"/>
      <c r="EQ190" s="269"/>
      <c r="ER190" s="269"/>
      <c r="ES190" s="270"/>
      <c r="ET190" s="268"/>
      <c r="EU190" s="269"/>
      <c r="EV190" s="269"/>
      <c r="EW190" s="269"/>
      <c r="EX190" s="269"/>
      <c r="EY190" s="269"/>
      <c r="EZ190" s="270"/>
      <c r="FA190" s="253"/>
      <c r="FB190" s="254"/>
      <c r="FC190" s="254"/>
      <c r="FD190" s="254"/>
      <c r="FE190" s="254"/>
      <c r="FF190" s="254"/>
      <c r="FG190" s="255"/>
      <c r="FH190" s="268"/>
      <c r="FI190" s="269"/>
      <c r="FJ190" s="269"/>
      <c r="FK190" s="269"/>
      <c r="FL190" s="269"/>
      <c r="FM190" s="269"/>
      <c r="FN190" s="270"/>
      <c r="FO190" s="747"/>
      <c r="FP190" s="214"/>
      <c r="FQ190" s="215"/>
      <c r="FR190" s="215"/>
      <c r="FS190" s="215"/>
      <c r="FT190" s="215"/>
      <c r="FU190" s="215"/>
      <c r="FV190" s="215"/>
      <c r="FW190" s="215"/>
      <c r="FX190" s="215"/>
      <c r="FY190" s="216"/>
      <c r="FZ190" s="259" t="s">
        <v>81</v>
      </c>
      <c r="GA190" s="260"/>
      <c r="GB190" s="260"/>
      <c r="GC190" s="260"/>
      <c r="GD190" s="260"/>
      <c r="GE190" s="260"/>
      <c r="GF190" s="261"/>
      <c r="GG190" s="261"/>
      <c r="GH190" s="261"/>
      <c r="GI190" s="261"/>
      <c r="GJ190" s="261"/>
      <c r="GK190" s="261"/>
      <c r="GL190" s="261"/>
      <c r="GM190" s="261"/>
      <c r="GN190" s="261"/>
      <c r="GO190" s="261"/>
      <c r="GP190" s="261"/>
      <c r="GQ190" s="263" t="s">
        <v>9310</v>
      </c>
      <c r="GR190" s="263"/>
      <c r="GS190" s="263"/>
      <c r="GT190" s="263"/>
      <c r="GU190" s="264"/>
      <c r="GV190" s="265"/>
      <c r="GW190" s="266"/>
      <c r="GX190" s="266"/>
      <c r="GY190" s="266"/>
      <c r="GZ190" s="266"/>
      <c r="HA190" s="266"/>
      <c r="HB190" s="266"/>
      <c r="HC190" s="266"/>
      <c r="HD190" s="266"/>
      <c r="HE190" s="266"/>
      <c r="HF190" s="266"/>
      <c r="HG190" s="266"/>
      <c r="HH190" s="266"/>
      <c r="HI190" s="266"/>
      <c r="HJ190" s="267"/>
      <c r="HK190" s="268"/>
      <c r="HL190" s="269"/>
      <c r="HM190" s="269"/>
      <c r="HN190" s="269"/>
      <c r="HO190" s="269"/>
      <c r="HP190" s="269"/>
      <c r="HQ190" s="270"/>
      <c r="HR190" s="268"/>
      <c r="HS190" s="269"/>
      <c r="HT190" s="269"/>
      <c r="HU190" s="269"/>
      <c r="HV190" s="269"/>
      <c r="HW190" s="269"/>
      <c r="HX190" s="270"/>
      <c r="HY190" s="268"/>
      <c r="HZ190" s="269"/>
      <c r="IA190" s="269"/>
      <c r="IB190" s="269"/>
      <c r="IC190" s="269"/>
      <c r="ID190" s="269"/>
      <c r="IE190" s="270"/>
      <c r="IF190" s="253"/>
      <c r="IG190" s="254"/>
      <c r="IH190" s="254"/>
      <c r="II190" s="254"/>
      <c r="IJ190" s="254"/>
      <c r="IK190" s="254"/>
      <c r="IL190" s="255"/>
      <c r="IM190" s="268"/>
      <c r="IN190" s="269"/>
      <c r="IO190" s="269"/>
      <c r="IP190" s="269"/>
      <c r="IQ190" s="269"/>
      <c r="IR190" s="269"/>
      <c r="IS190" s="270"/>
      <c r="JU190" s="747"/>
      <c r="JV190" s="214"/>
      <c r="JW190" s="215"/>
      <c r="JX190" s="215"/>
      <c r="JY190" s="215"/>
      <c r="JZ190" s="215"/>
      <c r="KA190" s="215"/>
      <c r="KB190" s="215"/>
      <c r="KC190" s="215"/>
      <c r="KD190" s="215"/>
      <c r="KE190" s="216"/>
      <c r="KF190" s="259" t="s">
        <v>128</v>
      </c>
      <c r="KG190" s="260"/>
      <c r="KH190" s="260"/>
      <c r="KI190" s="260"/>
      <c r="KJ190" s="260"/>
      <c r="KK190" s="260"/>
      <c r="KL190" s="261"/>
      <c r="KM190" s="261"/>
      <c r="KN190" s="261"/>
      <c r="KO190" s="261"/>
      <c r="KP190" s="261"/>
      <c r="KQ190" s="261"/>
      <c r="KR190" s="261"/>
      <c r="KS190" s="261"/>
      <c r="KT190" s="261"/>
      <c r="KU190" s="261"/>
      <c r="KV190" s="261"/>
      <c r="KW190" s="263" t="s">
        <v>9310</v>
      </c>
      <c r="KX190" s="263"/>
      <c r="KY190" s="263"/>
      <c r="KZ190" s="263"/>
      <c r="LA190" s="264"/>
      <c r="LB190" s="265"/>
      <c r="LC190" s="266"/>
      <c r="LD190" s="266"/>
      <c r="LE190" s="266"/>
      <c r="LF190" s="266"/>
      <c r="LG190" s="266"/>
      <c r="LH190" s="266"/>
      <c r="LI190" s="266"/>
      <c r="LJ190" s="266"/>
      <c r="LK190" s="266"/>
      <c r="LL190" s="266"/>
      <c r="LM190" s="266"/>
      <c r="LN190" s="266"/>
      <c r="LO190" s="266"/>
      <c r="LP190" s="267"/>
      <c r="LQ190" s="268"/>
      <c r="LR190" s="269"/>
      <c r="LS190" s="269"/>
      <c r="LT190" s="269"/>
      <c r="LU190" s="269"/>
      <c r="LV190" s="269"/>
      <c r="LW190" s="270"/>
      <c r="LX190" s="268"/>
      <c r="LY190" s="269"/>
      <c r="LZ190" s="269"/>
      <c r="MA190" s="269"/>
      <c r="MB190" s="269"/>
      <c r="MC190" s="269"/>
      <c r="MD190" s="270"/>
      <c r="ME190" s="268"/>
      <c r="MF190" s="269"/>
      <c r="MG190" s="269"/>
      <c r="MH190" s="269"/>
      <c r="MI190" s="269"/>
      <c r="MJ190" s="269"/>
      <c r="MK190" s="270"/>
      <c r="ML190" s="253"/>
      <c r="MM190" s="254"/>
      <c r="MN190" s="254"/>
      <c r="MO190" s="254"/>
      <c r="MP190" s="254"/>
      <c r="MQ190" s="254"/>
      <c r="MR190" s="255"/>
      <c r="MS190" s="268"/>
      <c r="MT190" s="269"/>
      <c r="MU190" s="269"/>
      <c r="MV190" s="269"/>
      <c r="MW190" s="269"/>
      <c r="MX190" s="269"/>
      <c r="MY190" s="270"/>
      <c r="OA190" s="747"/>
      <c r="OB190" s="214"/>
      <c r="OC190" s="215"/>
      <c r="OD190" s="215"/>
      <c r="OE190" s="215"/>
      <c r="OF190" s="215"/>
      <c r="OG190" s="215"/>
      <c r="OH190" s="215"/>
      <c r="OI190" s="215"/>
      <c r="OJ190" s="215"/>
      <c r="OK190" s="216"/>
      <c r="OL190" s="259" t="s">
        <v>133</v>
      </c>
      <c r="OM190" s="260"/>
      <c r="ON190" s="260"/>
      <c r="OO190" s="260"/>
      <c r="OP190" s="260"/>
      <c r="OQ190" s="260"/>
      <c r="OR190" s="261"/>
      <c r="OS190" s="261"/>
      <c r="OT190" s="261"/>
      <c r="OU190" s="261"/>
      <c r="OV190" s="261"/>
      <c r="OW190" s="261"/>
      <c r="OX190" s="261"/>
      <c r="OY190" s="261"/>
      <c r="OZ190" s="261"/>
      <c r="PA190" s="261"/>
      <c r="PB190" s="261"/>
      <c r="PC190" s="263" t="s">
        <v>9310</v>
      </c>
      <c r="PD190" s="263"/>
      <c r="PE190" s="263"/>
      <c r="PF190" s="263"/>
      <c r="PG190" s="264"/>
      <c r="PH190" s="265"/>
      <c r="PI190" s="266"/>
      <c r="PJ190" s="266"/>
      <c r="PK190" s="266"/>
      <c r="PL190" s="266"/>
      <c r="PM190" s="266"/>
      <c r="PN190" s="266"/>
      <c r="PO190" s="266"/>
      <c r="PP190" s="266"/>
      <c r="PQ190" s="266"/>
      <c r="PR190" s="266"/>
      <c r="PS190" s="266"/>
      <c r="PT190" s="266"/>
      <c r="PU190" s="266"/>
      <c r="PV190" s="267"/>
      <c r="PW190" s="268"/>
      <c r="PX190" s="269"/>
      <c r="PY190" s="269"/>
      <c r="PZ190" s="269"/>
      <c r="QA190" s="269"/>
      <c r="QB190" s="269"/>
      <c r="QC190" s="270"/>
      <c r="QD190" s="268"/>
      <c r="QE190" s="269"/>
      <c r="QF190" s="269"/>
      <c r="QG190" s="269"/>
      <c r="QH190" s="269"/>
      <c r="QI190" s="269"/>
      <c r="QJ190" s="270"/>
      <c r="QK190" s="268"/>
      <c r="QL190" s="269"/>
      <c r="QM190" s="269"/>
      <c r="QN190" s="269"/>
      <c r="QO190" s="269"/>
      <c r="QP190" s="269"/>
      <c r="QQ190" s="270"/>
      <c r="QR190" s="253"/>
      <c r="QS190" s="254"/>
      <c r="QT190" s="254"/>
      <c r="QU190" s="254"/>
      <c r="QV190" s="254"/>
      <c r="QW190" s="254"/>
      <c r="QX190" s="255"/>
      <c r="QY190" s="268"/>
      <c r="QZ190" s="269"/>
      <c r="RA190" s="269"/>
      <c r="RB190" s="269"/>
      <c r="RC190" s="269"/>
      <c r="RD190" s="269"/>
      <c r="RE190" s="270"/>
      <c r="SG190" s="747"/>
    </row>
    <row r="191" spans="2:501" ht="6.6" customHeight="1" x14ac:dyDescent="0.15">
      <c r="B191" s="1096"/>
      <c r="C191" s="1097"/>
      <c r="D191" s="1098"/>
      <c r="E191" s="1105"/>
      <c r="F191" s="1106"/>
      <c r="G191" s="1106"/>
      <c r="H191" s="1106"/>
      <c r="I191" s="1106"/>
      <c r="J191" s="1106"/>
      <c r="K191" s="1106"/>
      <c r="L191" s="1106"/>
      <c r="M191" s="1106"/>
      <c r="N191" s="1106"/>
      <c r="O191" s="1106"/>
      <c r="P191" s="1106"/>
      <c r="Q191" s="1106"/>
      <c r="R191" s="1106"/>
      <c r="S191" s="1106"/>
      <c r="T191" s="1106"/>
      <c r="U191" s="1106"/>
      <c r="V191" s="1106"/>
      <c r="W191" s="1106"/>
      <c r="X191" s="1106"/>
      <c r="Y191" s="1106"/>
      <c r="Z191" s="1106"/>
      <c r="AA191" s="1106"/>
      <c r="AB191" s="1106"/>
      <c r="AC191" s="1106"/>
      <c r="AD191" s="1106"/>
      <c r="AE191" s="1106"/>
      <c r="AF191" s="1107"/>
      <c r="AG191" s="492"/>
      <c r="AH191" s="476"/>
      <c r="AI191" s="476"/>
      <c r="AJ191" s="476"/>
      <c r="AK191" s="476"/>
      <c r="AL191" s="476"/>
      <c r="AM191" s="476"/>
      <c r="AN191" s="476"/>
      <c r="AO191" s="476"/>
      <c r="AP191" s="476"/>
      <c r="AQ191" s="476"/>
      <c r="AR191" s="476"/>
      <c r="AS191" s="476"/>
      <c r="AT191" s="476"/>
      <c r="AU191" s="476"/>
      <c r="AV191" s="476"/>
      <c r="AW191" s="476"/>
      <c r="AX191" s="386"/>
      <c r="AY191" s="386"/>
      <c r="AZ191" s="386"/>
      <c r="BA191" s="386"/>
      <c r="BB191" s="387"/>
      <c r="BC191" s="380"/>
      <c r="BD191" s="381"/>
      <c r="BE191" s="381"/>
      <c r="BF191" s="381"/>
      <c r="BG191" s="381"/>
      <c r="BH191" s="381"/>
      <c r="BI191" s="381"/>
      <c r="BJ191" s="381"/>
      <c r="BK191" s="381"/>
      <c r="BL191" s="381"/>
      <c r="BM191" s="381"/>
      <c r="BN191" s="381"/>
      <c r="BO191" s="381"/>
      <c r="BP191" s="381"/>
      <c r="BQ191" s="381"/>
      <c r="BR191" s="381"/>
      <c r="BS191" s="381"/>
      <c r="BT191" s="386"/>
      <c r="BU191" s="386"/>
      <c r="BV191" s="386"/>
      <c r="BW191" s="386"/>
      <c r="BX191" s="387"/>
      <c r="BY191" s="1062"/>
      <c r="BZ191" s="1063"/>
      <c r="CA191" s="1063"/>
      <c r="CB191" s="1063"/>
      <c r="CC191" s="1063"/>
      <c r="CD191" s="1063"/>
      <c r="CE191" s="1063"/>
      <c r="CF191" s="1063"/>
      <c r="CG191" s="1063"/>
      <c r="CH191" s="1063"/>
      <c r="CI191" s="1063"/>
      <c r="CJ191" s="1063"/>
      <c r="CK191" s="1063"/>
      <c r="CL191" s="1063"/>
      <c r="CM191" s="1063"/>
      <c r="CN191" s="1063"/>
      <c r="CO191" s="1063"/>
      <c r="CP191" s="386"/>
      <c r="CQ191" s="386"/>
      <c r="CR191" s="386"/>
      <c r="CS191" s="386"/>
      <c r="CT191" s="387"/>
      <c r="CU191" s="271"/>
      <c r="CV191" s="272"/>
      <c r="CW191" s="272"/>
      <c r="CX191" s="272"/>
      <c r="CY191" s="272"/>
      <c r="CZ191" s="272"/>
      <c r="DA191" s="273"/>
      <c r="DB191" s="273"/>
      <c r="DC191" s="273"/>
      <c r="DD191" s="273"/>
      <c r="DE191" s="273"/>
      <c r="DF191" s="273"/>
      <c r="DG191" s="273"/>
      <c r="DH191" s="273"/>
      <c r="DI191" s="273"/>
      <c r="DJ191" s="273"/>
      <c r="DK191" s="273"/>
      <c r="DL191" s="274"/>
      <c r="DM191" s="274"/>
      <c r="DN191" s="274"/>
      <c r="DO191" s="274"/>
      <c r="DP191" s="275"/>
      <c r="DQ191" s="276"/>
      <c r="DR191" s="277"/>
      <c r="DS191" s="277"/>
      <c r="DT191" s="277"/>
      <c r="DU191" s="277"/>
      <c r="DV191" s="277"/>
      <c r="DW191" s="277"/>
      <c r="DX191" s="277"/>
      <c r="DY191" s="277"/>
      <c r="DZ191" s="277"/>
      <c r="EA191" s="277"/>
      <c r="EB191" s="277"/>
      <c r="EC191" s="277"/>
      <c r="ED191" s="277"/>
      <c r="EE191" s="278"/>
      <c r="EF191" s="279"/>
      <c r="EG191" s="280"/>
      <c r="EH191" s="280"/>
      <c r="EI191" s="280"/>
      <c r="EJ191" s="280"/>
      <c r="EK191" s="280"/>
      <c r="EL191" s="281"/>
      <c r="EM191" s="279"/>
      <c r="EN191" s="280"/>
      <c r="EO191" s="280"/>
      <c r="EP191" s="280"/>
      <c r="EQ191" s="280"/>
      <c r="ER191" s="280"/>
      <c r="ES191" s="281"/>
      <c r="ET191" s="279"/>
      <c r="EU191" s="280"/>
      <c r="EV191" s="280"/>
      <c r="EW191" s="280"/>
      <c r="EX191" s="280"/>
      <c r="EY191" s="280"/>
      <c r="EZ191" s="281"/>
      <c r="FA191" s="256"/>
      <c r="FB191" s="257"/>
      <c r="FC191" s="257"/>
      <c r="FD191" s="257"/>
      <c r="FE191" s="257"/>
      <c r="FF191" s="257"/>
      <c r="FG191" s="258"/>
      <c r="FH191" s="279"/>
      <c r="FI191" s="280"/>
      <c r="FJ191" s="280"/>
      <c r="FK191" s="280"/>
      <c r="FL191" s="280"/>
      <c r="FM191" s="280"/>
      <c r="FN191" s="281"/>
      <c r="FO191" s="747"/>
      <c r="FP191" s="217"/>
      <c r="FQ191" s="218"/>
      <c r="FR191" s="218"/>
      <c r="FS191" s="218"/>
      <c r="FT191" s="218"/>
      <c r="FU191" s="218"/>
      <c r="FV191" s="218"/>
      <c r="FW191" s="218"/>
      <c r="FX191" s="218"/>
      <c r="FY191" s="219"/>
      <c r="FZ191" s="271"/>
      <c r="GA191" s="272"/>
      <c r="GB191" s="272"/>
      <c r="GC191" s="272"/>
      <c r="GD191" s="272"/>
      <c r="GE191" s="272"/>
      <c r="GF191" s="273"/>
      <c r="GG191" s="273"/>
      <c r="GH191" s="273"/>
      <c r="GI191" s="273"/>
      <c r="GJ191" s="273"/>
      <c r="GK191" s="273"/>
      <c r="GL191" s="273"/>
      <c r="GM191" s="273"/>
      <c r="GN191" s="273"/>
      <c r="GO191" s="273"/>
      <c r="GP191" s="273"/>
      <c r="GQ191" s="274"/>
      <c r="GR191" s="274"/>
      <c r="GS191" s="274"/>
      <c r="GT191" s="274"/>
      <c r="GU191" s="275"/>
      <c r="GV191" s="276"/>
      <c r="GW191" s="277"/>
      <c r="GX191" s="277"/>
      <c r="GY191" s="277"/>
      <c r="GZ191" s="277"/>
      <c r="HA191" s="277"/>
      <c r="HB191" s="277"/>
      <c r="HC191" s="277"/>
      <c r="HD191" s="277"/>
      <c r="HE191" s="277"/>
      <c r="HF191" s="277"/>
      <c r="HG191" s="277"/>
      <c r="HH191" s="277"/>
      <c r="HI191" s="277"/>
      <c r="HJ191" s="278"/>
      <c r="HK191" s="279"/>
      <c r="HL191" s="280"/>
      <c r="HM191" s="280"/>
      <c r="HN191" s="280"/>
      <c r="HO191" s="280"/>
      <c r="HP191" s="280"/>
      <c r="HQ191" s="281"/>
      <c r="HR191" s="279"/>
      <c r="HS191" s="280"/>
      <c r="HT191" s="280"/>
      <c r="HU191" s="280"/>
      <c r="HV191" s="280"/>
      <c r="HW191" s="280"/>
      <c r="HX191" s="281"/>
      <c r="HY191" s="279"/>
      <c r="HZ191" s="280"/>
      <c r="IA191" s="280"/>
      <c r="IB191" s="280"/>
      <c r="IC191" s="280"/>
      <c r="ID191" s="280"/>
      <c r="IE191" s="281"/>
      <c r="IF191" s="256"/>
      <c r="IG191" s="257"/>
      <c r="IH191" s="257"/>
      <c r="II191" s="257"/>
      <c r="IJ191" s="257"/>
      <c r="IK191" s="257"/>
      <c r="IL191" s="258"/>
      <c r="IM191" s="279"/>
      <c r="IN191" s="280"/>
      <c r="IO191" s="280"/>
      <c r="IP191" s="280"/>
      <c r="IQ191" s="280"/>
      <c r="IR191" s="280"/>
      <c r="IS191" s="281"/>
      <c r="JU191" s="747"/>
      <c r="JV191" s="217"/>
      <c r="JW191" s="218"/>
      <c r="JX191" s="218"/>
      <c r="JY191" s="218"/>
      <c r="JZ191" s="218"/>
      <c r="KA191" s="218"/>
      <c r="KB191" s="218"/>
      <c r="KC191" s="218"/>
      <c r="KD191" s="218"/>
      <c r="KE191" s="219"/>
      <c r="KF191" s="271"/>
      <c r="KG191" s="272"/>
      <c r="KH191" s="272"/>
      <c r="KI191" s="272"/>
      <c r="KJ191" s="272"/>
      <c r="KK191" s="272"/>
      <c r="KL191" s="273"/>
      <c r="KM191" s="273"/>
      <c r="KN191" s="273"/>
      <c r="KO191" s="273"/>
      <c r="KP191" s="273"/>
      <c r="KQ191" s="273"/>
      <c r="KR191" s="273"/>
      <c r="KS191" s="273"/>
      <c r="KT191" s="273"/>
      <c r="KU191" s="273"/>
      <c r="KV191" s="273"/>
      <c r="KW191" s="274"/>
      <c r="KX191" s="274"/>
      <c r="KY191" s="274"/>
      <c r="KZ191" s="274"/>
      <c r="LA191" s="275"/>
      <c r="LB191" s="276"/>
      <c r="LC191" s="277"/>
      <c r="LD191" s="277"/>
      <c r="LE191" s="277"/>
      <c r="LF191" s="277"/>
      <c r="LG191" s="277"/>
      <c r="LH191" s="277"/>
      <c r="LI191" s="277"/>
      <c r="LJ191" s="277"/>
      <c r="LK191" s="277"/>
      <c r="LL191" s="277"/>
      <c r="LM191" s="277"/>
      <c r="LN191" s="277"/>
      <c r="LO191" s="277"/>
      <c r="LP191" s="278"/>
      <c r="LQ191" s="279"/>
      <c r="LR191" s="280"/>
      <c r="LS191" s="280"/>
      <c r="LT191" s="280"/>
      <c r="LU191" s="280"/>
      <c r="LV191" s="280"/>
      <c r="LW191" s="281"/>
      <c r="LX191" s="279"/>
      <c r="LY191" s="280"/>
      <c r="LZ191" s="280"/>
      <c r="MA191" s="280"/>
      <c r="MB191" s="280"/>
      <c r="MC191" s="280"/>
      <c r="MD191" s="281"/>
      <c r="ME191" s="279"/>
      <c r="MF191" s="280"/>
      <c r="MG191" s="280"/>
      <c r="MH191" s="280"/>
      <c r="MI191" s="280"/>
      <c r="MJ191" s="280"/>
      <c r="MK191" s="281"/>
      <c r="ML191" s="256"/>
      <c r="MM191" s="257"/>
      <c r="MN191" s="257"/>
      <c r="MO191" s="257"/>
      <c r="MP191" s="257"/>
      <c r="MQ191" s="257"/>
      <c r="MR191" s="258"/>
      <c r="MS191" s="279"/>
      <c r="MT191" s="280"/>
      <c r="MU191" s="280"/>
      <c r="MV191" s="280"/>
      <c r="MW191" s="280"/>
      <c r="MX191" s="280"/>
      <c r="MY191" s="281"/>
      <c r="OA191" s="747"/>
      <c r="OB191" s="217"/>
      <c r="OC191" s="218"/>
      <c r="OD191" s="218"/>
      <c r="OE191" s="218"/>
      <c r="OF191" s="218"/>
      <c r="OG191" s="218"/>
      <c r="OH191" s="218"/>
      <c r="OI191" s="218"/>
      <c r="OJ191" s="218"/>
      <c r="OK191" s="219"/>
      <c r="OL191" s="271"/>
      <c r="OM191" s="272"/>
      <c r="ON191" s="272"/>
      <c r="OO191" s="272"/>
      <c r="OP191" s="272"/>
      <c r="OQ191" s="272"/>
      <c r="OR191" s="273"/>
      <c r="OS191" s="273"/>
      <c r="OT191" s="273"/>
      <c r="OU191" s="273"/>
      <c r="OV191" s="273"/>
      <c r="OW191" s="273"/>
      <c r="OX191" s="273"/>
      <c r="OY191" s="273"/>
      <c r="OZ191" s="273"/>
      <c r="PA191" s="273"/>
      <c r="PB191" s="273"/>
      <c r="PC191" s="274"/>
      <c r="PD191" s="274"/>
      <c r="PE191" s="274"/>
      <c r="PF191" s="274"/>
      <c r="PG191" s="275"/>
      <c r="PH191" s="276"/>
      <c r="PI191" s="277"/>
      <c r="PJ191" s="277"/>
      <c r="PK191" s="277"/>
      <c r="PL191" s="277"/>
      <c r="PM191" s="277"/>
      <c r="PN191" s="277"/>
      <c r="PO191" s="277"/>
      <c r="PP191" s="277"/>
      <c r="PQ191" s="277"/>
      <c r="PR191" s="277"/>
      <c r="PS191" s="277"/>
      <c r="PT191" s="277"/>
      <c r="PU191" s="277"/>
      <c r="PV191" s="278"/>
      <c r="PW191" s="279"/>
      <c r="PX191" s="280"/>
      <c r="PY191" s="280"/>
      <c r="PZ191" s="280"/>
      <c r="QA191" s="280"/>
      <c r="QB191" s="280"/>
      <c r="QC191" s="281"/>
      <c r="QD191" s="279"/>
      <c r="QE191" s="280"/>
      <c r="QF191" s="280"/>
      <c r="QG191" s="280"/>
      <c r="QH191" s="280"/>
      <c r="QI191" s="280"/>
      <c r="QJ191" s="281"/>
      <c r="QK191" s="279"/>
      <c r="QL191" s="280"/>
      <c r="QM191" s="280"/>
      <c r="QN191" s="280"/>
      <c r="QO191" s="280"/>
      <c r="QP191" s="280"/>
      <c r="QQ191" s="281"/>
      <c r="QR191" s="256"/>
      <c r="QS191" s="257"/>
      <c r="QT191" s="257"/>
      <c r="QU191" s="257"/>
      <c r="QV191" s="257"/>
      <c r="QW191" s="257"/>
      <c r="QX191" s="258"/>
      <c r="QY191" s="279"/>
      <c r="QZ191" s="280"/>
      <c r="RA191" s="280"/>
      <c r="RB191" s="280"/>
      <c r="RC191" s="280"/>
      <c r="RD191" s="280"/>
      <c r="RE191" s="281"/>
      <c r="SG191" s="747"/>
    </row>
    <row r="192" spans="2:501" ht="6.6" customHeight="1" x14ac:dyDescent="0.15"/>
    <row r="193" spans="1:501" s="2" customFormat="1" ht="6.95" customHeight="1" x14ac:dyDescent="0.15">
      <c r="B193" s="843" t="s">
        <v>88</v>
      </c>
      <c r="C193" s="843"/>
      <c r="D193" s="843"/>
      <c r="E193" s="843"/>
      <c r="F193" s="843"/>
      <c r="G193" s="843"/>
      <c r="H193" s="843"/>
      <c r="I193" s="843"/>
      <c r="J193" s="843"/>
      <c r="K193" s="843"/>
      <c r="L193" s="843"/>
      <c r="M193" s="843"/>
      <c r="N193" s="843"/>
      <c r="O193" s="843"/>
      <c r="P193" s="8"/>
      <c r="Q193" s="8"/>
      <c r="S193" s="863" t="s">
        <v>9259</v>
      </c>
      <c r="T193" s="864"/>
      <c r="U193" s="864"/>
      <c r="V193" s="864"/>
      <c r="W193" s="864"/>
      <c r="X193" s="864"/>
      <c r="Y193" s="864"/>
      <c r="Z193" s="864"/>
      <c r="AA193" s="864"/>
      <c r="AB193" s="864"/>
      <c r="AC193" s="864"/>
      <c r="AD193" s="864"/>
      <c r="AE193" s="864"/>
      <c r="AF193" s="864"/>
      <c r="AG193" s="864"/>
      <c r="AH193" s="864"/>
      <c r="AI193" s="864"/>
      <c r="AJ193" s="864"/>
      <c r="AK193" s="865"/>
      <c r="AL193" s="865"/>
      <c r="AM193" s="865"/>
      <c r="AN193" s="865"/>
      <c r="AO193" s="865"/>
      <c r="AP193" s="865"/>
      <c r="AQ193" s="865"/>
      <c r="AR193" s="865"/>
      <c r="AS193" s="865"/>
      <c r="AT193" s="865"/>
      <c r="AU193" s="4"/>
      <c r="AV193" s="4"/>
      <c r="AW193" s="4"/>
      <c r="BS193" s="4"/>
      <c r="BZ193" s="3" t="s">
        <v>0</v>
      </c>
      <c r="CA193" s="3"/>
      <c r="CB193" s="3" t="s">
        <v>0</v>
      </c>
      <c r="CC193" s="3"/>
      <c r="CD193" s="3"/>
      <c r="CE193" s="3" t="s">
        <v>0</v>
      </c>
      <c r="CF193" s="3" t="s">
        <v>0</v>
      </c>
      <c r="CG193" s="3"/>
      <c r="CH193" s="3" t="s">
        <v>0</v>
      </c>
      <c r="CI193" s="3" t="s">
        <v>0</v>
      </c>
      <c r="CJ193" s="3"/>
      <c r="CK193" s="3" t="s">
        <v>0</v>
      </c>
      <c r="CL193" s="3" t="s">
        <v>0</v>
      </c>
      <c r="CM193" s="3"/>
      <c r="CN193" s="3" t="s">
        <v>0</v>
      </c>
      <c r="FO193" s="734"/>
      <c r="FP193" s="843" t="s">
        <v>122</v>
      </c>
      <c r="FQ193" s="843"/>
      <c r="FR193" s="843"/>
      <c r="FS193" s="843"/>
      <c r="FT193" s="843"/>
      <c r="FU193" s="843"/>
      <c r="FV193" s="843"/>
      <c r="FW193" s="843"/>
      <c r="FX193" s="843"/>
      <c r="FY193" s="843"/>
      <c r="FZ193" s="843"/>
      <c r="GA193" s="843"/>
      <c r="GB193" s="843"/>
      <c r="GC193" s="843"/>
      <c r="GD193" s="1022">
        <v>2</v>
      </c>
      <c r="GE193" s="1022"/>
      <c r="GF193" s="1022"/>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JU193" s="734"/>
      <c r="JV193" s="843" t="s">
        <v>88</v>
      </c>
      <c r="JW193" s="843"/>
      <c r="JX193" s="843"/>
      <c r="JY193" s="843"/>
      <c r="JZ193" s="843"/>
      <c r="KA193" s="843"/>
      <c r="KB193" s="843"/>
      <c r="KC193" s="843"/>
      <c r="KD193" s="843"/>
      <c r="KE193" s="843"/>
      <c r="KF193" s="843"/>
      <c r="KG193" s="843"/>
      <c r="KH193" s="843"/>
      <c r="KI193" s="843"/>
      <c r="KJ193" s="1022">
        <v>3</v>
      </c>
      <c r="KK193" s="1022"/>
      <c r="KL193" s="1022"/>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OA193" s="734"/>
      <c r="OB193" s="843" t="s">
        <v>88</v>
      </c>
      <c r="OC193" s="843"/>
      <c r="OD193" s="843"/>
      <c r="OE193" s="843"/>
      <c r="OF193" s="843"/>
      <c r="OG193" s="843"/>
      <c r="OH193" s="843"/>
      <c r="OI193" s="843"/>
      <c r="OJ193" s="843"/>
      <c r="OK193" s="843"/>
      <c r="OL193" s="843"/>
      <c r="OM193" s="843"/>
      <c r="ON193" s="843"/>
      <c r="OO193" s="843"/>
      <c r="OP193" s="1022">
        <v>4</v>
      </c>
      <c r="OQ193" s="1022"/>
      <c r="OR193" s="1022"/>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SG193" s="734"/>
    </row>
    <row r="194" spans="1:501" s="2" customFormat="1" ht="6.95" customHeight="1" x14ac:dyDescent="0.15">
      <c r="A194" s="9"/>
      <c r="B194" s="843"/>
      <c r="C194" s="843"/>
      <c r="D194" s="843"/>
      <c r="E194" s="843"/>
      <c r="F194" s="843"/>
      <c r="G194" s="843"/>
      <c r="H194" s="843"/>
      <c r="I194" s="843"/>
      <c r="J194" s="843"/>
      <c r="K194" s="843"/>
      <c r="L194" s="843"/>
      <c r="M194" s="843"/>
      <c r="N194" s="843"/>
      <c r="O194" s="843"/>
      <c r="P194" s="8"/>
      <c r="Q194" s="8"/>
      <c r="S194" s="864"/>
      <c r="T194" s="864"/>
      <c r="U194" s="864"/>
      <c r="V194" s="864"/>
      <c r="W194" s="864"/>
      <c r="X194" s="864"/>
      <c r="Y194" s="864"/>
      <c r="Z194" s="864"/>
      <c r="AA194" s="864"/>
      <c r="AB194" s="864"/>
      <c r="AC194" s="864"/>
      <c r="AD194" s="864"/>
      <c r="AE194" s="864"/>
      <c r="AF194" s="864"/>
      <c r="AG194" s="864"/>
      <c r="AH194" s="864"/>
      <c r="AI194" s="864"/>
      <c r="AJ194" s="864"/>
      <c r="AK194" s="865"/>
      <c r="AL194" s="865"/>
      <c r="AM194" s="865"/>
      <c r="AN194" s="865"/>
      <c r="AO194" s="865"/>
      <c r="AP194" s="865"/>
      <c r="AQ194" s="865"/>
      <c r="AR194" s="865"/>
      <c r="AS194" s="865"/>
      <c r="AT194" s="865"/>
      <c r="AU194" s="4"/>
      <c r="AV194" s="4"/>
      <c r="AW194" s="4"/>
      <c r="BS194" s="4"/>
      <c r="BZ194" s="3"/>
      <c r="CA194" s="3"/>
      <c r="CB194" s="3"/>
      <c r="CC194" s="3"/>
      <c r="CD194" s="3"/>
      <c r="CE194" s="3"/>
      <c r="CF194" s="3"/>
      <c r="CG194" s="3"/>
      <c r="CH194" s="3"/>
      <c r="CI194" s="3"/>
      <c r="CJ194" s="3"/>
      <c r="CK194" s="3"/>
      <c r="CL194" s="3"/>
      <c r="CM194" s="3"/>
      <c r="CN194" s="3"/>
      <c r="FO194" s="734"/>
      <c r="FP194" s="843"/>
      <c r="FQ194" s="843"/>
      <c r="FR194" s="843"/>
      <c r="FS194" s="843"/>
      <c r="FT194" s="843"/>
      <c r="FU194" s="843"/>
      <c r="FV194" s="843"/>
      <c r="FW194" s="843"/>
      <c r="FX194" s="843"/>
      <c r="FY194" s="843"/>
      <c r="FZ194" s="843"/>
      <c r="GA194" s="843"/>
      <c r="GB194" s="843"/>
      <c r="GC194" s="843"/>
      <c r="GD194" s="1022"/>
      <c r="GE194" s="1022"/>
      <c r="GF194" s="1022"/>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JU194" s="734"/>
      <c r="JV194" s="843"/>
      <c r="JW194" s="843"/>
      <c r="JX194" s="843"/>
      <c r="JY194" s="843"/>
      <c r="JZ194" s="843"/>
      <c r="KA194" s="843"/>
      <c r="KB194" s="843"/>
      <c r="KC194" s="843"/>
      <c r="KD194" s="843"/>
      <c r="KE194" s="843"/>
      <c r="KF194" s="843"/>
      <c r="KG194" s="843"/>
      <c r="KH194" s="843"/>
      <c r="KI194" s="843"/>
      <c r="KJ194" s="1022"/>
      <c r="KK194" s="1022"/>
      <c r="KL194" s="1022"/>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OA194" s="734"/>
      <c r="OB194" s="843"/>
      <c r="OC194" s="843"/>
      <c r="OD194" s="843"/>
      <c r="OE194" s="843"/>
      <c r="OF194" s="843"/>
      <c r="OG194" s="843"/>
      <c r="OH194" s="843"/>
      <c r="OI194" s="843"/>
      <c r="OJ194" s="843"/>
      <c r="OK194" s="843"/>
      <c r="OL194" s="843"/>
      <c r="OM194" s="843"/>
      <c r="ON194" s="843"/>
      <c r="OO194" s="843"/>
      <c r="OP194" s="1022"/>
      <c r="OQ194" s="1022"/>
      <c r="OR194" s="1022"/>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SG194" s="734"/>
    </row>
    <row r="195" spans="1:501" s="2" customFormat="1" ht="6.95" customHeight="1" x14ac:dyDescent="0.15">
      <c r="A195" s="9"/>
      <c r="B195" s="843"/>
      <c r="C195" s="843"/>
      <c r="D195" s="843"/>
      <c r="E195" s="843"/>
      <c r="F195" s="843"/>
      <c r="G195" s="843"/>
      <c r="H195" s="843"/>
      <c r="I195" s="843"/>
      <c r="J195" s="843"/>
      <c r="K195" s="843"/>
      <c r="L195" s="843"/>
      <c r="M195" s="843"/>
      <c r="N195" s="843"/>
      <c r="O195" s="843"/>
      <c r="P195" s="8"/>
      <c r="Q195" s="8"/>
      <c r="S195" s="1124" t="s">
        <v>46</v>
      </c>
      <c r="T195" s="1125"/>
      <c r="U195" s="1125"/>
      <c r="V195" s="1125"/>
      <c r="W195" s="1125"/>
      <c r="X195" s="1125"/>
      <c r="Y195" s="1125"/>
      <c r="Z195" s="1125"/>
      <c r="AA195" s="1125"/>
      <c r="AB195" s="1125"/>
      <c r="AC195" s="1125"/>
      <c r="AD195" s="1125"/>
      <c r="AE195" s="1125"/>
      <c r="AF195" s="1125"/>
      <c r="AG195" s="1125"/>
      <c r="AH195" s="1125"/>
      <c r="AI195" s="1125"/>
      <c r="AJ195" s="1125"/>
      <c r="AK195" s="1125"/>
      <c r="AL195" s="1125"/>
      <c r="AM195" s="1125"/>
      <c r="AN195" s="1125"/>
      <c r="AO195" s="1125"/>
      <c r="AP195" s="1125"/>
      <c r="AQ195" s="1125"/>
      <c r="AR195" s="1125"/>
      <c r="AS195" s="1125"/>
      <c r="AT195" s="1125"/>
      <c r="AU195" s="1125"/>
      <c r="AV195" s="1125"/>
      <c r="AW195" s="1125"/>
      <c r="AX195" s="1125"/>
      <c r="AY195" s="1125"/>
      <c r="AZ195" s="1125"/>
      <c r="BA195" s="1125"/>
      <c r="BB195" s="1125"/>
      <c r="BC195" s="1125"/>
      <c r="BD195" s="1125"/>
      <c r="BE195" s="1125"/>
      <c r="BF195" s="1125"/>
      <c r="BG195" s="1125"/>
      <c r="BH195" s="1125"/>
      <c r="BI195" s="1125"/>
      <c r="BJ195" s="1125"/>
      <c r="BK195" s="1125"/>
      <c r="BL195" s="1125"/>
      <c r="BM195" s="1125"/>
      <c r="BN195" s="1125"/>
      <c r="BO195" s="1125"/>
      <c r="BP195" s="1125"/>
      <c r="BQ195" s="1125"/>
      <c r="BR195" s="1125"/>
      <c r="BS195" s="1125"/>
      <c r="BT195" s="1125"/>
      <c r="BU195" s="1125"/>
      <c r="BV195" s="1125"/>
      <c r="BW195" s="1125"/>
      <c r="BX195" s="1125"/>
      <c r="BY195" s="1125"/>
      <c r="BZ195" s="1125"/>
      <c r="CA195" s="1126"/>
      <c r="CB195"/>
      <c r="CC195"/>
      <c r="CD195" s="811" t="s">
        <v>2</v>
      </c>
      <c r="CE195" s="812"/>
      <c r="CF195" s="812"/>
      <c r="CG195" s="812"/>
      <c r="CH195" s="812"/>
      <c r="CI195" s="812"/>
      <c r="CJ195" s="812"/>
      <c r="CK195" s="812"/>
      <c r="CL195" s="812"/>
      <c r="CM195" s="812"/>
      <c r="CN195" s="812"/>
      <c r="CO195" s="812"/>
      <c r="CP195" s="812"/>
      <c r="CQ195" s="812"/>
      <c r="CR195" s="812"/>
      <c r="CS195" s="812"/>
      <c r="CT195" s="812"/>
      <c r="CU195" s="813"/>
      <c r="CV195" s="1225"/>
      <c r="CW195" s="844" t="s">
        <v>9260</v>
      </c>
      <c r="CX195" s="844"/>
      <c r="CY195" s="844"/>
      <c r="CZ195" s="844"/>
      <c r="DA195" s="844"/>
      <c r="DB195" s="844"/>
      <c r="DC195" s="844"/>
      <c r="DD195" s="844"/>
      <c r="DE195" s="844"/>
      <c r="DF195" s="844"/>
      <c r="DG195" s="844"/>
      <c r="DH195" s="844"/>
      <c r="DI195" s="844"/>
      <c r="DJ195" s="844"/>
      <c r="DK195" s="844"/>
      <c r="DL195" s="844"/>
      <c r="DM195" s="844"/>
      <c r="DN195" s="844"/>
      <c r="DO195" s="844"/>
      <c r="DP195" s="844"/>
      <c r="DQ195" s="844"/>
      <c r="DR195" s="844"/>
      <c r="DS195" s="844"/>
      <c r="DT195" s="844"/>
      <c r="DU195" s="844"/>
      <c r="DV195" s="844"/>
      <c r="DW195" s="844"/>
      <c r="DX195" s="844"/>
      <c r="DY195" s="844"/>
      <c r="DZ195" s="844"/>
      <c r="EA195" s="844"/>
      <c r="EB195" s="844"/>
      <c r="EC195" s="844"/>
      <c r="ED195" s="844"/>
      <c r="EE195" s="844"/>
      <c r="EF195" s="844"/>
      <c r="EG195" s="844"/>
      <c r="EH195" s="844"/>
      <c r="EI195" s="844"/>
      <c r="EJ195" s="883" t="s">
        <v>0</v>
      </c>
      <c r="FD195" s="1238"/>
      <c r="FE195" s="1239"/>
      <c r="FF195" s="1239"/>
      <c r="FG195" s="1239"/>
      <c r="FH195" s="1239"/>
      <c r="FI195" s="1239"/>
      <c r="FJ195" s="1239"/>
      <c r="FK195" s="1239"/>
      <c r="FL195" s="1239"/>
      <c r="FM195" s="1239"/>
      <c r="FN195" s="1239"/>
      <c r="FO195" s="734"/>
      <c r="FP195" s="843"/>
      <c r="FQ195" s="843"/>
      <c r="FR195" s="843"/>
      <c r="FS195" s="843"/>
      <c r="FT195" s="843"/>
      <c r="FU195" s="843"/>
      <c r="FV195" s="843"/>
      <c r="FW195" s="843"/>
      <c r="FX195" s="843"/>
      <c r="FY195" s="843"/>
      <c r="FZ195" s="843"/>
      <c r="GA195" s="843"/>
      <c r="GB195" s="843"/>
      <c r="GC195" s="843"/>
      <c r="GD195" s="1022"/>
      <c r="GE195" s="1022"/>
      <c r="GF195" s="1022"/>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R195" s="811" t="s">
        <v>120</v>
      </c>
      <c r="IS195" s="812"/>
      <c r="IT195" s="812"/>
      <c r="IU195" s="812"/>
      <c r="IV195" s="812"/>
      <c r="IW195" s="812"/>
      <c r="IX195" s="812"/>
      <c r="IY195" s="812"/>
      <c r="IZ195" s="812"/>
      <c r="JA195" s="812"/>
      <c r="JB195" s="812"/>
      <c r="JC195" s="812"/>
      <c r="JD195" s="812"/>
      <c r="JE195" s="812"/>
      <c r="JF195" s="812"/>
      <c r="JG195" s="812"/>
      <c r="JH195" s="812"/>
      <c r="JI195" s="813"/>
      <c r="JU195" s="734"/>
      <c r="JV195" s="843"/>
      <c r="JW195" s="843"/>
      <c r="JX195" s="843"/>
      <c r="JY195" s="843"/>
      <c r="JZ195" s="843"/>
      <c r="KA195" s="843"/>
      <c r="KB195" s="843"/>
      <c r="KC195" s="843"/>
      <c r="KD195" s="843"/>
      <c r="KE195" s="843"/>
      <c r="KF195" s="843"/>
      <c r="KG195" s="843"/>
      <c r="KH195" s="843"/>
      <c r="KI195" s="843"/>
      <c r="KJ195" s="1022"/>
      <c r="KK195" s="1022"/>
      <c r="KL195" s="1022"/>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X195" s="811" t="s">
        <v>2</v>
      </c>
      <c r="MY195" s="812"/>
      <c r="MZ195" s="812"/>
      <c r="NA195" s="812"/>
      <c r="NB195" s="812"/>
      <c r="NC195" s="812"/>
      <c r="ND195" s="812"/>
      <c r="NE195" s="812"/>
      <c r="NF195" s="812"/>
      <c r="NG195" s="812"/>
      <c r="NH195" s="812"/>
      <c r="NI195" s="812"/>
      <c r="NJ195" s="812"/>
      <c r="NK195" s="812"/>
      <c r="NL195" s="812"/>
      <c r="NM195" s="812"/>
      <c r="NN195" s="812"/>
      <c r="NO195" s="813"/>
      <c r="OA195" s="734"/>
      <c r="OB195" s="843"/>
      <c r="OC195" s="843"/>
      <c r="OD195" s="843"/>
      <c r="OE195" s="843"/>
      <c r="OF195" s="843"/>
      <c r="OG195" s="843"/>
      <c r="OH195" s="843"/>
      <c r="OI195" s="843"/>
      <c r="OJ195" s="843"/>
      <c r="OK195" s="843"/>
      <c r="OL195" s="843"/>
      <c r="OM195" s="843"/>
      <c r="ON195" s="843"/>
      <c r="OO195" s="843"/>
      <c r="OP195" s="1022"/>
      <c r="OQ195" s="1022"/>
      <c r="OR195" s="1022"/>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D195" s="811" t="s">
        <v>2</v>
      </c>
      <c r="RE195" s="812"/>
      <c r="RF195" s="812"/>
      <c r="RG195" s="812"/>
      <c r="RH195" s="812"/>
      <c r="RI195" s="812"/>
      <c r="RJ195" s="812"/>
      <c r="RK195" s="812"/>
      <c r="RL195" s="812"/>
      <c r="RM195" s="812"/>
      <c r="RN195" s="812"/>
      <c r="RO195" s="812"/>
      <c r="RP195" s="812"/>
      <c r="RQ195" s="812"/>
      <c r="RR195" s="812"/>
      <c r="RS195" s="812"/>
      <c r="RT195" s="812"/>
      <c r="RU195" s="813"/>
      <c r="SG195" s="734"/>
    </row>
    <row r="196" spans="1:501" s="2" customFormat="1" ht="6.95" customHeight="1" x14ac:dyDescent="0.15">
      <c r="B196" s="843"/>
      <c r="C196" s="843"/>
      <c r="D196" s="843"/>
      <c r="E196" s="843"/>
      <c r="F196" s="843"/>
      <c r="G196" s="843"/>
      <c r="H196" s="843"/>
      <c r="I196" s="843"/>
      <c r="J196" s="843"/>
      <c r="K196" s="843"/>
      <c r="L196" s="843"/>
      <c r="M196" s="843"/>
      <c r="N196" s="843"/>
      <c r="O196" s="843"/>
      <c r="S196" s="1127"/>
      <c r="T196" s="1128"/>
      <c r="U196" s="1128"/>
      <c r="V196" s="1128"/>
      <c r="W196" s="1128"/>
      <c r="X196" s="1128"/>
      <c r="Y196" s="1128"/>
      <c r="Z196" s="1128"/>
      <c r="AA196" s="1128"/>
      <c r="AB196" s="1128"/>
      <c r="AC196" s="1128"/>
      <c r="AD196" s="1128"/>
      <c r="AE196" s="1128"/>
      <c r="AF196" s="1128"/>
      <c r="AG196" s="1128"/>
      <c r="AH196" s="1128"/>
      <c r="AI196" s="1128"/>
      <c r="AJ196" s="1128"/>
      <c r="AK196" s="1128"/>
      <c r="AL196" s="1128"/>
      <c r="AM196" s="1128"/>
      <c r="AN196" s="1128"/>
      <c r="AO196" s="1128"/>
      <c r="AP196" s="1128"/>
      <c r="AQ196" s="1128"/>
      <c r="AR196" s="1128"/>
      <c r="AS196" s="1128"/>
      <c r="AT196" s="1128"/>
      <c r="AU196" s="1128"/>
      <c r="AV196" s="1128"/>
      <c r="AW196" s="1128"/>
      <c r="AX196" s="1128"/>
      <c r="AY196" s="1128"/>
      <c r="AZ196" s="1128"/>
      <c r="BA196" s="1128"/>
      <c r="BB196" s="1128"/>
      <c r="BC196" s="1128"/>
      <c r="BD196" s="1128"/>
      <c r="BE196" s="1128"/>
      <c r="BF196" s="1128"/>
      <c r="BG196" s="1128"/>
      <c r="BH196" s="1128"/>
      <c r="BI196" s="1128"/>
      <c r="BJ196" s="1128"/>
      <c r="BK196" s="1128"/>
      <c r="BL196" s="1128"/>
      <c r="BM196" s="1128"/>
      <c r="BN196" s="1128"/>
      <c r="BO196" s="1128"/>
      <c r="BP196" s="1128"/>
      <c r="BQ196" s="1128"/>
      <c r="BR196" s="1128"/>
      <c r="BS196" s="1128"/>
      <c r="BT196" s="1128"/>
      <c r="BU196" s="1128"/>
      <c r="BV196" s="1128"/>
      <c r="BW196" s="1128"/>
      <c r="BX196" s="1128"/>
      <c r="BY196" s="1128"/>
      <c r="BZ196" s="1128"/>
      <c r="CA196" s="1129"/>
      <c r="CB196"/>
      <c r="CC196"/>
      <c r="CD196" s="814"/>
      <c r="CE196" s="815"/>
      <c r="CF196" s="815"/>
      <c r="CG196" s="815"/>
      <c r="CH196" s="815"/>
      <c r="CI196" s="815"/>
      <c r="CJ196" s="815"/>
      <c r="CK196" s="815"/>
      <c r="CL196" s="815"/>
      <c r="CM196" s="815"/>
      <c r="CN196" s="815"/>
      <c r="CO196" s="815"/>
      <c r="CP196" s="815"/>
      <c r="CQ196" s="815"/>
      <c r="CR196" s="815"/>
      <c r="CS196" s="815"/>
      <c r="CT196" s="815"/>
      <c r="CU196" s="816"/>
      <c r="CV196" s="1226"/>
      <c r="CW196" s="845"/>
      <c r="CX196" s="845"/>
      <c r="CY196" s="845"/>
      <c r="CZ196" s="845"/>
      <c r="DA196" s="845"/>
      <c r="DB196" s="845"/>
      <c r="DC196" s="845"/>
      <c r="DD196" s="845"/>
      <c r="DE196" s="845"/>
      <c r="DF196" s="845"/>
      <c r="DG196" s="845"/>
      <c r="DH196" s="845"/>
      <c r="DI196" s="845"/>
      <c r="DJ196" s="845"/>
      <c r="DK196" s="845"/>
      <c r="DL196" s="845"/>
      <c r="DM196" s="845"/>
      <c r="DN196" s="845"/>
      <c r="DO196" s="845"/>
      <c r="DP196" s="845"/>
      <c r="DQ196" s="845"/>
      <c r="DR196" s="845"/>
      <c r="DS196" s="845"/>
      <c r="DT196" s="845"/>
      <c r="DU196" s="845"/>
      <c r="DV196" s="845"/>
      <c r="DW196" s="845"/>
      <c r="DX196" s="845"/>
      <c r="DY196" s="845"/>
      <c r="DZ196" s="845"/>
      <c r="EA196" s="845"/>
      <c r="EB196" s="845"/>
      <c r="EC196" s="845"/>
      <c r="ED196" s="845"/>
      <c r="EE196" s="845"/>
      <c r="EF196" s="845"/>
      <c r="EG196" s="845"/>
      <c r="EH196" s="845"/>
      <c r="EI196" s="845"/>
      <c r="EJ196" s="884"/>
      <c r="FD196" s="1238"/>
      <c r="FE196" s="1239"/>
      <c r="FF196" s="1239"/>
      <c r="FG196" s="1239"/>
      <c r="FH196" s="1239"/>
      <c r="FI196" s="1239"/>
      <c r="FJ196" s="1239"/>
      <c r="FK196" s="1239"/>
      <c r="FL196" s="1239"/>
      <c r="FM196" s="1239"/>
      <c r="FN196" s="1239"/>
      <c r="FO196" s="734"/>
      <c r="FP196" s="843"/>
      <c r="FQ196" s="843"/>
      <c r="FR196" s="843"/>
      <c r="FS196" s="843"/>
      <c r="FT196" s="843"/>
      <c r="FU196" s="843"/>
      <c r="FV196" s="843"/>
      <c r="FW196" s="843"/>
      <c r="FX196" s="843"/>
      <c r="FY196" s="843"/>
      <c r="FZ196" s="843"/>
      <c r="GA196" s="843"/>
      <c r="GB196" s="843"/>
      <c r="GC196" s="843"/>
      <c r="GD196" s="1022"/>
      <c r="GE196" s="1022"/>
      <c r="GF196" s="1022"/>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R196" s="814"/>
      <c r="IS196" s="815"/>
      <c r="IT196" s="815"/>
      <c r="IU196" s="815"/>
      <c r="IV196" s="815"/>
      <c r="IW196" s="815"/>
      <c r="IX196" s="815"/>
      <c r="IY196" s="815"/>
      <c r="IZ196" s="815"/>
      <c r="JA196" s="815"/>
      <c r="JB196" s="815"/>
      <c r="JC196" s="815"/>
      <c r="JD196" s="815"/>
      <c r="JE196" s="815"/>
      <c r="JF196" s="815"/>
      <c r="JG196" s="815"/>
      <c r="JH196" s="815"/>
      <c r="JI196" s="816"/>
      <c r="JU196" s="734"/>
      <c r="JV196" s="843"/>
      <c r="JW196" s="843"/>
      <c r="JX196" s="843"/>
      <c r="JY196" s="843"/>
      <c r="JZ196" s="843"/>
      <c r="KA196" s="843"/>
      <c r="KB196" s="843"/>
      <c r="KC196" s="843"/>
      <c r="KD196" s="843"/>
      <c r="KE196" s="843"/>
      <c r="KF196" s="843"/>
      <c r="KG196" s="843"/>
      <c r="KH196" s="843"/>
      <c r="KI196" s="843"/>
      <c r="KJ196" s="1022"/>
      <c r="KK196" s="1022"/>
      <c r="KL196" s="1022"/>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X196" s="814"/>
      <c r="MY196" s="815"/>
      <c r="MZ196" s="815"/>
      <c r="NA196" s="815"/>
      <c r="NB196" s="815"/>
      <c r="NC196" s="815"/>
      <c r="ND196" s="815"/>
      <c r="NE196" s="815"/>
      <c r="NF196" s="815"/>
      <c r="NG196" s="815"/>
      <c r="NH196" s="815"/>
      <c r="NI196" s="815"/>
      <c r="NJ196" s="815"/>
      <c r="NK196" s="815"/>
      <c r="NL196" s="815"/>
      <c r="NM196" s="815"/>
      <c r="NN196" s="815"/>
      <c r="NO196" s="816"/>
      <c r="OA196" s="734"/>
      <c r="OB196" s="843"/>
      <c r="OC196" s="843"/>
      <c r="OD196" s="843"/>
      <c r="OE196" s="843"/>
      <c r="OF196" s="843"/>
      <c r="OG196" s="843"/>
      <c r="OH196" s="843"/>
      <c r="OI196" s="843"/>
      <c r="OJ196" s="843"/>
      <c r="OK196" s="843"/>
      <c r="OL196" s="843"/>
      <c r="OM196" s="843"/>
      <c r="ON196" s="843"/>
      <c r="OO196" s="843"/>
      <c r="OP196" s="1022"/>
      <c r="OQ196" s="1022"/>
      <c r="OR196" s="1022"/>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D196" s="814"/>
      <c r="RE196" s="815"/>
      <c r="RF196" s="815"/>
      <c r="RG196" s="815"/>
      <c r="RH196" s="815"/>
      <c r="RI196" s="815"/>
      <c r="RJ196" s="815"/>
      <c r="RK196" s="815"/>
      <c r="RL196" s="815"/>
      <c r="RM196" s="815"/>
      <c r="RN196" s="815"/>
      <c r="RO196" s="815"/>
      <c r="RP196" s="815"/>
      <c r="RQ196" s="815"/>
      <c r="RR196" s="815"/>
      <c r="RS196" s="815"/>
      <c r="RT196" s="815"/>
      <c r="RU196" s="816"/>
      <c r="SG196" s="734"/>
    </row>
    <row r="197" spans="1:501" s="2" customFormat="1" ht="6.95" customHeight="1" x14ac:dyDescent="0.15">
      <c r="B197" s="10"/>
      <c r="C197" s="10"/>
      <c r="D197" s="10"/>
      <c r="E197" s="10"/>
      <c r="F197" s="10"/>
      <c r="G197" s="10"/>
      <c r="H197" s="10"/>
      <c r="I197" s="10"/>
      <c r="J197" s="10"/>
      <c r="S197" s="1130"/>
      <c r="T197" s="1128"/>
      <c r="U197" s="1128"/>
      <c r="V197" s="1128"/>
      <c r="W197" s="1128"/>
      <c r="X197" s="1128"/>
      <c r="Y197" s="1128"/>
      <c r="Z197" s="1128"/>
      <c r="AA197" s="1128"/>
      <c r="AB197" s="1128"/>
      <c r="AC197" s="1128"/>
      <c r="AD197" s="1128"/>
      <c r="AE197" s="1128"/>
      <c r="AF197" s="1128"/>
      <c r="AG197" s="1128"/>
      <c r="AH197" s="1128"/>
      <c r="AI197" s="1128"/>
      <c r="AJ197" s="1128"/>
      <c r="AK197" s="1128"/>
      <c r="AL197" s="1128"/>
      <c r="AM197" s="1128"/>
      <c r="AN197" s="1128"/>
      <c r="AO197" s="1128"/>
      <c r="AP197" s="1128"/>
      <c r="AQ197" s="1128"/>
      <c r="AR197" s="1128"/>
      <c r="AS197" s="1128"/>
      <c r="AT197" s="1128"/>
      <c r="AU197" s="1128"/>
      <c r="AV197" s="1128"/>
      <c r="AW197" s="1128"/>
      <c r="AX197" s="1128"/>
      <c r="AY197" s="1128"/>
      <c r="AZ197" s="1128"/>
      <c r="BA197" s="1128"/>
      <c r="BB197" s="1128"/>
      <c r="BC197" s="1128"/>
      <c r="BD197" s="1128"/>
      <c r="BE197" s="1128"/>
      <c r="BF197" s="1128"/>
      <c r="BG197" s="1128"/>
      <c r="BH197" s="1128"/>
      <c r="BI197" s="1128"/>
      <c r="BJ197" s="1128"/>
      <c r="BK197" s="1128"/>
      <c r="BL197" s="1128"/>
      <c r="BM197" s="1128"/>
      <c r="BN197" s="1128"/>
      <c r="BO197" s="1128"/>
      <c r="BP197" s="1128"/>
      <c r="BQ197" s="1128"/>
      <c r="BR197" s="1128"/>
      <c r="BS197" s="1128"/>
      <c r="BT197" s="1128"/>
      <c r="BU197" s="1128"/>
      <c r="BV197" s="1128"/>
      <c r="BW197" s="1128"/>
      <c r="BX197" s="1128"/>
      <c r="BY197" s="1128"/>
      <c r="BZ197" s="1128"/>
      <c r="CA197" s="1129"/>
      <c r="CB197"/>
      <c r="CC197"/>
      <c r="CD197" s="814"/>
      <c r="CE197" s="815"/>
      <c r="CF197" s="815"/>
      <c r="CG197" s="815"/>
      <c r="CH197" s="815"/>
      <c r="CI197" s="815"/>
      <c r="CJ197" s="815"/>
      <c r="CK197" s="815"/>
      <c r="CL197" s="815"/>
      <c r="CM197" s="815"/>
      <c r="CN197" s="815"/>
      <c r="CO197" s="815"/>
      <c r="CP197" s="815"/>
      <c r="CQ197" s="815"/>
      <c r="CR197" s="815"/>
      <c r="CS197" s="815"/>
      <c r="CT197" s="815"/>
      <c r="CU197" s="816"/>
      <c r="CV197" s="1227"/>
      <c r="CW197" s="845"/>
      <c r="CX197" s="845"/>
      <c r="CY197" s="845"/>
      <c r="CZ197" s="845"/>
      <c r="DA197" s="845"/>
      <c r="DB197" s="845"/>
      <c r="DC197" s="845"/>
      <c r="DD197" s="845"/>
      <c r="DE197" s="845"/>
      <c r="DF197" s="845"/>
      <c r="DG197" s="845"/>
      <c r="DH197" s="845"/>
      <c r="DI197" s="845"/>
      <c r="DJ197" s="845"/>
      <c r="DK197" s="845"/>
      <c r="DL197" s="845"/>
      <c r="DM197" s="845"/>
      <c r="DN197" s="845"/>
      <c r="DO197" s="845"/>
      <c r="DP197" s="845"/>
      <c r="DQ197" s="845"/>
      <c r="DR197" s="845"/>
      <c r="DS197" s="845"/>
      <c r="DT197" s="845"/>
      <c r="DU197" s="845"/>
      <c r="DV197" s="845"/>
      <c r="DW197" s="845"/>
      <c r="DX197" s="845"/>
      <c r="DY197" s="845"/>
      <c r="DZ197" s="845"/>
      <c r="EA197" s="845"/>
      <c r="EB197" s="845"/>
      <c r="EC197" s="845"/>
      <c r="ED197" s="845"/>
      <c r="EE197" s="845"/>
      <c r="EF197" s="845"/>
      <c r="EG197" s="845"/>
      <c r="EH197" s="845"/>
      <c r="EI197" s="845"/>
      <c r="EJ197" s="884"/>
      <c r="FD197" s="1239"/>
      <c r="FE197" s="1239"/>
      <c r="FF197" s="1239"/>
      <c r="FG197" s="1239"/>
      <c r="FH197" s="1239"/>
      <c r="FI197" s="1239"/>
      <c r="FJ197" s="1239"/>
      <c r="FK197" s="1239"/>
      <c r="FL197" s="1239"/>
      <c r="FM197" s="1239"/>
      <c r="FN197" s="1239"/>
      <c r="FO197" s="734"/>
      <c r="FP197" s="10"/>
      <c r="FQ197" s="10"/>
      <c r="FR197" s="10"/>
      <c r="FS197" s="10"/>
      <c r="FT197" s="10"/>
      <c r="FU197" s="10"/>
      <c r="FV197" s="10"/>
      <c r="FW197" s="10"/>
      <c r="FX197" s="10"/>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R197" s="814"/>
      <c r="IS197" s="815"/>
      <c r="IT197" s="815"/>
      <c r="IU197" s="815"/>
      <c r="IV197" s="815"/>
      <c r="IW197" s="815"/>
      <c r="IX197" s="815"/>
      <c r="IY197" s="815"/>
      <c r="IZ197" s="815"/>
      <c r="JA197" s="815"/>
      <c r="JB197" s="815"/>
      <c r="JC197" s="815"/>
      <c r="JD197" s="815"/>
      <c r="JE197" s="815"/>
      <c r="JF197" s="815"/>
      <c r="JG197" s="815"/>
      <c r="JH197" s="815"/>
      <c r="JI197" s="816"/>
      <c r="JU197" s="734"/>
      <c r="JV197" s="10"/>
      <c r="JW197" s="10"/>
      <c r="JX197" s="10"/>
      <c r="JY197" s="10"/>
      <c r="JZ197" s="10"/>
      <c r="KA197" s="10"/>
      <c r="KB197" s="10"/>
      <c r="KC197" s="10"/>
      <c r="KD197" s="10"/>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X197" s="814"/>
      <c r="MY197" s="815"/>
      <c r="MZ197" s="815"/>
      <c r="NA197" s="815"/>
      <c r="NB197" s="815"/>
      <c r="NC197" s="815"/>
      <c r="ND197" s="815"/>
      <c r="NE197" s="815"/>
      <c r="NF197" s="815"/>
      <c r="NG197" s="815"/>
      <c r="NH197" s="815"/>
      <c r="NI197" s="815"/>
      <c r="NJ197" s="815"/>
      <c r="NK197" s="815"/>
      <c r="NL197" s="815"/>
      <c r="NM197" s="815"/>
      <c r="NN197" s="815"/>
      <c r="NO197" s="816"/>
      <c r="OA197" s="734"/>
      <c r="OB197" s="10"/>
      <c r="OC197" s="10"/>
      <c r="OD197" s="10"/>
      <c r="OE197" s="10"/>
      <c r="OF197" s="10"/>
      <c r="OG197" s="10"/>
      <c r="OH197" s="10"/>
      <c r="OI197" s="10"/>
      <c r="OJ197" s="10"/>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D197" s="814"/>
      <c r="RE197" s="815"/>
      <c r="RF197" s="815"/>
      <c r="RG197" s="815"/>
      <c r="RH197" s="815"/>
      <c r="RI197" s="815"/>
      <c r="RJ197" s="815"/>
      <c r="RK197" s="815"/>
      <c r="RL197" s="815"/>
      <c r="RM197" s="815"/>
      <c r="RN197" s="815"/>
      <c r="RO197" s="815"/>
      <c r="RP197" s="815"/>
      <c r="RQ197" s="815"/>
      <c r="RR197" s="815"/>
      <c r="RS197" s="815"/>
      <c r="RT197" s="815"/>
      <c r="RU197" s="816"/>
      <c r="SG197" s="734"/>
    </row>
    <row r="198" spans="1:501" s="2" customFormat="1" ht="6.95" customHeight="1" x14ac:dyDescent="0.15">
      <c r="A198" s="3" t="s">
        <v>0</v>
      </c>
      <c r="B198" s="3" t="s">
        <v>0</v>
      </c>
      <c r="C198" s="3" t="s">
        <v>0</v>
      </c>
      <c r="S198" s="1131"/>
      <c r="T198" s="1132"/>
      <c r="U198" s="1132"/>
      <c r="V198" s="1132"/>
      <c r="W198" s="1132"/>
      <c r="X198" s="1132"/>
      <c r="Y198" s="1132"/>
      <c r="Z198" s="1132"/>
      <c r="AA198" s="1132"/>
      <c r="AB198" s="1132"/>
      <c r="AC198" s="1132"/>
      <c r="AD198" s="1132"/>
      <c r="AE198" s="1132"/>
      <c r="AF198" s="1132"/>
      <c r="AG198" s="1132"/>
      <c r="AH198" s="1132"/>
      <c r="AI198" s="1132"/>
      <c r="AJ198" s="1132"/>
      <c r="AK198" s="1132"/>
      <c r="AL198" s="1132"/>
      <c r="AM198" s="1132"/>
      <c r="AN198" s="1132"/>
      <c r="AO198" s="1132"/>
      <c r="AP198" s="1132"/>
      <c r="AQ198" s="1132"/>
      <c r="AR198" s="1132"/>
      <c r="AS198" s="1132"/>
      <c r="AT198" s="1132"/>
      <c r="AU198" s="1132"/>
      <c r="AV198" s="1132"/>
      <c r="AW198" s="1132"/>
      <c r="AX198" s="1132"/>
      <c r="AY198" s="1132"/>
      <c r="AZ198" s="1132"/>
      <c r="BA198" s="1132"/>
      <c r="BB198" s="1132"/>
      <c r="BC198" s="1132"/>
      <c r="BD198" s="1132"/>
      <c r="BE198" s="1132"/>
      <c r="BF198" s="1132"/>
      <c r="BG198" s="1132"/>
      <c r="BH198" s="1132"/>
      <c r="BI198" s="1132"/>
      <c r="BJ198" s="1132"/>
      <c r="BK198" s="1132"/>
      <c r="BL198" s="1132"/>
      <c r="BM198" s="1132"/>
      <c r="BN198" s="1132"/>
      <c r="BO198" s="1132"/>
      <c r="BP198" s="1132"/>
      <c r="BQ198" s="1132"/>
      <c r="BR198" s="1132"/>
      <c r="BS198" s="1132"/>
      <c r="BT198" s="1132"/>
      <c r="BU198" s="1132"/>
      <c r="BV198" s="1132"/>
      <c r="BW198" s="1132"/>
      <c r="BX198" s="1132"/>
      <c r="BY198" s="1132"/>
      <c r="BZ198" s="1132"/>
      <c r="CA198" s="1133"/>
      <c r="CB198"/>
      <c r="CC198"/>
      <c r="CD198" s="817"/>
      <c r="CE198" s="818"/>
      <c r="CF198" s="818"/>
      <c r="CG198" s="818"/>
      <c r="CH198" s="818"/>
      <c r="CI198" s="818"/>
      <c r="CJ198" s="818"/>
      <c r="CK198" s="818"/>
      <c r="CL198" s="818"/>
      <c r="CM198" s="818"/>
      <c r="CN198" s="818"/>
      <c r="CO198" s="818"/>
      <c r="CP198" s="818"/>
      <c r="CQ198" s="818"/>
      <c r="CR198" s="818"/>
      <c r="CS198" s="818"/>
      <c r="CT198" s="818"/>
      <c r="CU198" s="819"/>
      <c r="CV198" s="1228"/>
      <c r="CW198" s="846"/>
      <c r="CX198" s="846"/>
      <c r="CY198" s="846"/>
      <c r="CZ198" s="846"/>
      <c r="DA198" s="846"/>
      <c r="DB198" s="846"/>
      <c r="DC198" s="846"/>
      <c r="DD198" s="846"/>
      <c r="DE198" s="846"/>
      <c r="DF198" s="846"/>
      <c r="DG198" s="846"/>
      <c r="DH198" s="846"/>
      <c r="DI198" s="846"/>
      <c r="DJ198" s="846"/>
      <c r="DK198" s="846"/>
      <c r="DL198" s="846"/>
      <c r="DM198" s="846"/>
      <c r="DN198" s="846"/>
      <c r="DO198" s="846"/>
      <c r="DP198" s="846"/>
      <c r="DQ198" s="846"/>
      <c r="DR198" s="846"/>
      <c r="DS198" s="846"/>
      <c r="DT198" s="846"/>
      <c r="DU198" s="846"/>
      <c r="DV198" s="846"/>
      <c r="DW198" s="846"/>
      <c r="DX198" s="846"/>
      <c r="DY198" s="846"/>
      <c r="DZ198" s="846"/>
      <c r="EA198" s="846"/>
      <c r="EB198" s="846"/>
      <c r="EC198" s="846"/>
      <c r="ED198" s="846"/>
      <c r="EE198" s="846"/>
      <c r="EF198" s="846"/>
      <c r="EG198" s="846"/>
      <c r="EH198" s="846"/>
      <c r="EI198" s="846"/>
      <c r="EJ198" s="885"/>
      <c r="FD198" s="1239"/>
      <c r="FE198" s="1239"/>
      <c r="FF198" s="1239"/>
      <c r="FG198" s="1239"/>
      <c r="FH198" s="1239"/>
      <c r="FI198" s="1239"/>
      <c r="FJ198" s="1239"/>
      <c r="FK198" s="1239"/>
      <c r="FL198" s="1239"/>
      <c r="FM198" s="1239"/>
      <c r="FN198" s="1239"/>
      <c r="FO198" s="734"/>
      <c r="FP198" s="3" t="s">
        <v>0</v>
      </c>
      <c r="FQ198" s="3" t="s">
        <v>0</v>
      </c>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R198" s="817"/>
      <c r="IS198" s="818"/>
      <c r="IT198" s="818"/>
      <c r="IU198" s="818"/>
      <c r="IV198" s="818"/>
      <c r="IW198" s="818"/>
      <c r="IX198" s="818"/>
      <c r="IY198" s="818"/>
      <c r="IZ198" s="818"/>
      <c r="JA198" s="818"/>
      <c r="JB198" s="818"/>
      <c r="JC198" s="818"/>
      <c r="JD198" s="818"/>
      <c r="JE198" s="818"/>
      <c r="JF198" s="818"/>
      <c r="JG198" s="818"/>
      <c r="JH198" s="818"/>
      <c r="JI198" s="819"/>
      <c r="JU198" s="734"/>
      <c r="JV198" s="3" t="s">
        <v>0</v>
      </c>
      <c r="JW198" s="3" t="s">
        <v>0</v>
      </c>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X198" s="817"/>
      <c r="MY198" s="818"/>
      <c r="MZ198" s="818"/>
      <c r="NA198" s="818"/>
      <c r="NB198" s="818"/>
      <c r="NC198" s="818"/>
      <c r="ND198" s="818"/>
      <c r="NE198" s="818"/>
      <c r="NF198" s="818"/>
      <c r="NG198" s="818"/>
      <c r="NH198" s="818"/>
      <c r="NI198" s="818"/>
      <c r="NJ198" s="818"/>
      <c r="NK198" s="818"/>
      <c r="NL198" s="818"/>
      <c r="NM198" s="818"/>
      <c r="NN198" s="818"/>
      <c r="NO198" s="819"/>
      <c r="OA198" s="734"/>
      <c r="OB198" s="3" t="s">
        <v>0</v>
      </c>
      <c r="OC198" s="3" t="s">
        <v>0</v>
      </c>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D198" s="817"/>
      <c r="RE198" s="818"/>
      <c r="RF198" s="818"/>
      <c r="RG198" s="818"/>
      <c r="RH198" s="818"/>
      <c r="RI198" s="818"/>
      <c r="RJ198" s="818"/>
      <c r="RK198" s="818"/>
      <c r="RL198" s="818"/>
      <c r="RM198" s="818"/>
      <c r="RN198" s="818"/>
      <c r="RO198" s="818"/>
      <c r="RP198" s="818"/>
      <c r="RQ198" s="818"/>
      <c r="RR198" s="818"/>
      <c r="RS198" s="818"/>
      <c r="RT198" s="818"/>
      <c r="RU198" s="819"/>
      <c r="SG198" s="734"/>
    </row>
    <row r="199" spans="1:501" s="2" customFormat="1" ht="6.95" customHeight="1" x14ac:dyDescent="0.15">
      <c r="A199" s="9"/>
      <c r="B199" s="820" t="s">
        <v>47</v>
      </c>
      <c r="C199" s="820"/>
      <c r="D199" s="820"/>
      <c r="E199" s="820"/>
      <c r="F199" s="820"/>
      <c r="G199" s="820"/>
      <c r="H199" s="820"/>
      <c r="I199" s="820"/>
      <c r="J199" s="820"/>
      <c r="K199" s="820"/>
      <c r="L199" s="820"/>
      <c r="M199" s="820"/>
      <c r="N199" s="820"/>
      <c r="O199" s="820"/>
      <c r="P199" s="820"/>
      <c r="Q199" s="820"/>
      <c r="R199" s="820"/>
      <c r="S199" s="820"/>
      <c r="T199" s="820"/>
      <c r="U199" s="820"/>
      <c r="V199" s="820"/>
      <c r="W199" s="820"/>
      <c r="X199" s="820"/>
      <c r="Y199" s="820"/>
      <c r="Z199" s="820"/>
      <c r="AA199" s="820"/>
      <c r="AB199" s="820"/>
      <c r="AC199" s="820"/>
      <c r="AD199" s="12"/>
      <c r="AE199" s="12"/>
      <c r="AF199" s="12"/>
      <c r="CC199" s="3" t="s">
        <v>0</v>
      </c>
      <c r="CD199" s="3"/>
      <c r="CE199" s="3" t="s">
        <v>0</v>
      </c>
      <c r="CF199" s="3" t="s">
        <v>0</v>
      </c>
      <c r="CG199" s="3"/>
      <c r="CH199" s="3" t="s">
        <v>0</v>
      </c>
      <c r="CI199"/>
      <c r="CJ199"/>
      <c r="CK199"/>
      <c r="CL199"/>
      <c r="CM199"/>
      <c r="CN199"/>
      <c r="CO199"/>
      <c r="CP199"/>
      <c r="CQ199"/>
      <c r="CR199"/>
      <c r="EA199"/>
      <c r="EB199"/>
      <c r="EC199"/>
      <c r="ED199"/>
      <c r="EE199"/>
      <c r="EF199"/>
      <c r="EL199"/>
      <c r="EM199"/>
      <c r="EN199"/>
      <c r="EO199"/>
      <c r="EP199"/>
      <c r="EQ199"/>
      <c r="ER199"/>
      <c r="ES199"/>
      <c r="ET199"/>
      <c r="EU199"/>
      <c r="EV199"/>
      <c r="EW199"/>
      <c r="EX199"/>
      <c r="EY199"/>
      <c r="EZ199"/>
      <c r="FA199"/>
      <c r="FB199"/>
      <c r="FC199"/>
      <c r="FD199"/>
      <c r="FE199"/>
      <c r="FF199"/>
      <c r="FG199"/>
      <c r="FH199"/>
      <c r="FI199"/>
      <c r="FJ199"/>
      <c r="FK199"/>
      <c r="FL199"/>
      <c r="FM199"/>
      <c r="FN199"/>
      <c r="FO199" s="747"/>
      <c r="FP199" s="820" t="s">
        <v>117</v>
      </c>
      <c r="FQ199" s="820"/>
      <c r="FR199" s="820"/>
      <c r="FS199" s="820"/>
      <c r="FT199" s="820"/>
      <c r="FU199" s="820"/>
      <c r="FV199" s="820"/>
      <c r="FW199" s="820"/>
      <c r="FX199" s="820"/>
      <c r="FY199" s="820"/>
      <c r="FZ199" s="820"/>
      <c r="GA199" s="820"/>
      <c r="GB199" s="820"/>
      <c r="GC199" s="820"/>
      <c r="GD199" s="820"/>
      <c r="GE199" s="820"/>
      <c r="GF199" s="820"/>
      <c r="GG199" s="820"/>
      <c r="GH199" s="820"/>
      <c r="GI199" s="820"/>
      <c r="GJ199" s="820"/>
      <c r="GK199" s="820"/>
      <c r="GL199" s="820"/>
      <c r="GM199" s="820"/>
      <c r="GN199" s="820"/>
      <c r="GO199" s="820"/>
      <c r="GP199" s="820"/>
      <c r="GQ199" s="820"/>
      <c r="GR199" s="820"/>
      <c r="GS199" s="11"/>
      <c r="GT199" s="842" t="s">
        <v>118</v>
      </c>
      <c r="GU199" s="842"/>
      <c r="GV199" s="842"/>
      <c r="GW199" s="842"/>
      <c r="GX199" s="842"/>
      <c r="GY199" s="842"/>
      <c r="GZ199" s="842"/>
      <c r="HA199" s="842"/>
      <c r="HB199" s="842"/>
      <c r="HC199" s="842"/>
      <c r="HD199" s="842"/>
      <c r="HE199" s="842"/>
      <c r="HF199" s="842"/>
      <c r="HG199" s="842"/>
      <c r="HH199" s="842"/>
      <c r="HI199" s="842"/>
      <c r="HJ199" s="842"/>
      <c r="HK199" s="842"/>
      <c r="HL199" s="842"/>
      <c r="HM199" s="842"/>
      <c r="HN199" s="842"/>
      <c r="HO199" s="842"/>
      <c r="HP199" s="842"/>
      <c r="HQ199" s="842"/>
      <c r="HR199" s="842"/>
      <c r="HS199" s="842"/>
      <c r="HT199" s="842"/>
      <c r="HU199" s="842"/>
      <c r="HV199" s="842"/>
      <c r="HW199" s="842"/>
      <c r="HX199" s="842"/>
      <c r="HY199" s="842"/>
      <c r="HZ199" s="842"/>
      <c r="IA199" s="842"/>
      <c r="IB199" s="842"/>
      <c r="IC199" s="842"/>
      <c r="ID199" s="842"/>
      <c r="IE199" s="842"/>
      <c r="IF199" s="842"/>
      <c r="IG199" s="842"/>
      <c r="IH199" s="842"/>
      <c r="II199" s="842"/>
      <c r="IJ199" s="842"/>
      <c r="IK199" s="842"/>
      <c r="IL199" s="842"/>
      <c r="IM199" s="842"/>
      <c r="IN199" s="842"/>
      <c r="IO199" s="842"/>
      <c r="IP199" s="842"/>
      <c r="IQ199" s="842"/>
      <c r="IR199" s="842"/>
      <c r="IS199" s="842"/>
      <c r="IT199" s="842"/>
      <c r="IU199" s="842"/>
      <c r="IV199" s="842"/>
      <c r="IW199" s="842"/>
      <c r="IX199" s="842"/>
      <c r="IY199" s="842"/>
      <c r="IZ199" s="842"/>
      <c r="JA199" s="842"/>
      <c r="JB199" s="842"/>
      <c r="JC199" s="842"/>
      <c r="JD199" s="842"/>
      <c r="JE199" s="842"/>
      <c r="JF199" s="842"/>
      <c r="JG199" s="842"/>
      <c r="JH199" s="842"/>
      <c r="JI199" s="842"/>
      <c r="JJ199" s="842"/>
      <c r="JK199" s="842"/>
      <c r="JL199" s="842"/>
      <c r="JM199" s="842"/>
      <c r="JN199" s="842"/>
      <c r="JO199" s="842"/>
      <c r="JP199" s="842"/>
      <c r="JQ199" s="842"/>
      <c r="JR199" s="842"/>
      <c r="JS199" s="842"/>
      <c r="JT199" s="842"/>
      <c r="JU199" s="747"/>
      <c r="JV199" s="820" t="s">
        <v>117</v>
      </c>
      <c r="JW199" s="820"/>
      <c r="JX199" s="820"/>
      <c r="JY199" s="820"/>
      <c r="JZ199" s="820"/>
      <c r="KA199" s="820"/>
      <c r="KB199" s="820"/>
      <c r="KC199" s="820"/>
      <c r="KD199" s="820"/>
      <c r="KE199" s="820"/>
      <c r="KF199" s="820"/>
      <c r="KG199" s="820"/>
      <c r="KH199" s="820"/>
      <c r="KI199" s="820"/>
      <c r="KJ199" s="820"/>
      <c r="KK199" s="820"/>
      <c r="KL199" s="820"/>
      <c r="KM199" s="820"/>
      <c r="KN199" s="820"/>
      <c r="KO199" s="820"/>
      <c r="KP199" s="820"/>
      <c r="KQ199" s="820"/>
      <c r="KR199" s="820"/>
      <c r="KS199" s="820"/>
      <c r="KT199" s="820"/>
      <c r="KU199" s="820"/>
      <c r="KV199" s="820"/>
      <c r="KW199" s="820"/>
      <c r="KX199" s="820"/>
      <c r="KY199" s="11"/>
      <c r="KZ199" s="842" t="s">
        <v>129</v>
      </c>
      <c r="LA199" s="842"/>
      <c r="LB199" s="842"/>
      <c r="LC199" s="842"/>
      <c r="LD199" s="842"/>
      <c r="LE199" s="842"/>
      <c r="LF199" s="842"/>
      <c r="LG199" s="842"/>
      <c r="LH199" s="842"/>
      <c r="LI199" s="842"/>
      <c r="LJ199" s="842"/>
      <c r="LK199" s="842"/>
      <c r="LL199" s="842"/>
      <c r="LM199" s="842"/>
      <c r="LN199" s="842"/>
      <c r="LO199" s="842"/>
      <c r="LP199" s="842"/>
      <c r="LQ199" s="842"/>
      <c r="LR199" s="842"/>
      <c r="LS199" s="842"/>
      <c r="LT199" s="842"/>
      <c r="LU199" s="842"/>
      <c r="LV199" s="842"/>
      <c r="LW199" s="842"/>
      <c r="LX199" s="842"/>
      <c r="LY199" s="842"/>
      <c r="LZ199" s="842"/>
      <c r="MA199" s="842"/>
      <c r="MB199" s="842"/>
      <c r="MC199" s="842"/>
      <c r="MD199" s="842"/>
      <c r="ME199" s="842"/>
      <c r="MF199" s="842"/>
      <c r="MG199" s="842"/>
      <c r="MH199" s="842"/>
      <c r="MI199" s="842"/>
      <c r="MJ199" s="842"/>
      <c r="MK199" s="842"/>
      <c r="ML199" s="842"/>
      <c r="MM199" s="842"/>
      <c r="MN199" s="842"/>
      <c r="MO199" s="842"/>
      <c r="MP199" s="842"/>
      <c r="MQ199" s="842"/>
      <c r="MR199" s="842"/>
      <c r="MS199" s="842"/>
      <c r="MT199" s="842"/>
      <c r="MU199" s="842"/>
      <c r="MV199" s="842"/>
      <c r="MW199" s="842"/>
      <c r="MX199" s="842"/>
      <c r="MY199" s="842"/>
      <c r="MZ199" s="842"/>
      <c r="NA199" s="842"/>
      <c r="NB199" s="842"/>
      <c r="NC199" s="842"/>
      <c r="ND199" s="842"/>
      <c r="NE199" s="842"/>
      <c r="NF199" s="842"/>
      <c r="NG199" s="842"/>
      <c r="NH199" s="842"/>
      <c r="NI199" s="842"/>
      <c r="NJ199" s="842"/>
      <c r="NK199" s="842"/>
      <c r="NL199" s="842"/>
      <c r="NM199" s="842"/>
      <c r="NN199" s="842"/>
      <c r="NO199" s="842"/>
      <c r="NP199" s="842"/>
      <c r="NQ199" s="842"/>
      <c r="NR199" s="842"/>
      <c r="NS199" s="842"/>
      <c r="NT199" s="842"/>
      <c r="NU199" s="842"/>
      <c r="NV199" s="842"/>
      <c r="NW199" s="842"/>
      <c r="NX199" s="842"/>
      <c r="NY199" s="842"/>
      <c r="NZ199" s="842"/>
      <c r="OA199" s="747"/>
      <c r="OB199" s="820" t="s">
        <v>117</v>
      </c>
      <c r="OC199" s="820"/>
      <c r="OD199" s="820"/>
      <c r="OE199" s="820"/>
      <c r="OF199" s="820"/>
      <c r="OG199" s="820"/>
      <c r="OH199" s="820"/>
      <c r="OI199" s="820"/>
      <c r="OJ199" s="820"/>
      <c r="OK199" s="820"/>
      <c r="OL199" s="820"/>
      <c r="OM199" s="820"/>
      <c r="ON199" s="820"/>
      <c r="OO199" s="820"/>
      <c r="OP199" s="820"/>
      <c r="OQ199" s="820"/>
      <c r="OR199" s="820"/>
      <c r="OS199" s="820"/>
      <c r="OT199" s="820"/>
      <c r="OU199" s="820"/>
      <c r="OV199" s="820"/>
      <c r="OW199" s="820"/>
      <c r="OX199" s="820"/>
      <c r="OY199" s="820"/>
      <c r="OZ199" s="820"/>
      <c r="PA199" s="820"/>
      <c r="PB199" s="820"/>
      <c r="PC199" s="820"/>
      <c r="PD199" s="820"/>
      <c r="PE199" s="11"/>
      <c r="PF199" s="842" t="s">
        <v>134</v>
      </c>
      <c r="PG199" s="842"/>
      <c r="PH199" s="842"/>
      <c r="PI199" s="842"/>
      <c r="PJ199" s="842"/>
      <c r="PK199" s="842"/>
      <c r="PL199" s="842"/>
      <c r="PM199" s="842"/>
      <c r="PN199" s="842"/>
      <c r="PO199" s="842"/>
      <c r="PP199" s="842"/>
      <c r="PQ199" s="842"/>
      <c r="PR199" s="842"/>
      <c r="PS199" s="842"/>
      <c r="PT199" s="842"/>
      <c r="PU199" s="842"/>
      <c r="PV199" s="842"/>
      <c r="PW199" s="842"/>
      <c r="PX199" s="842"/>
      <c r="PY199" s="842"/>
      <c r="PZ199" s="842"/>
      <c r="QA199" s="842"/>
      <c r="QB199" s="842"/>
      <c r="QC199" s="842"/>
      <c r="QD199" s="842"/>
      <c r="QE199" s="842"/>
      <c r="QF199" s="842"/>
      <c r="QG199" s="842"/>
      <c r="QH199" s="842"/>
      <c r="QI199" s="842"/>
      <c r="QJ199" s="842"/>
      <c r="QK199" s="842"/>
      <c r="QL199" s="842"/>
      <c r="QM199" s="842"/>
      <c r="QN199" s="842"/>
      <c r="QO199" s="842"/>
      <c r="QP199" s="842"/>
      <c r="QQ199" s="842"/>
      <c r="QR199" s="842"/>
      <c r="QS199" s="842"/>
      <c r="QT199" s="842"/>
      <c r="QU199" s="842"/>
      <c r="QV199" s="842"/>
      <c r="QW199" s="842"/>
      <c r="QX199" s="842"/>
      <c r="QY199" s="842"/>
      <c r="QZ199" s="842"/>
      <c r="RA199" s="842"/>
      <c r="RB199" s="842"/>
      <c r="RC199" s="842"/>
      <c r="RD199" s="842"/>
      <c r="RE199" s="842"/>
      <c r="RF199" s="842"/>
      <c r="RG199" s="842"/>
      <c r="RH199" s="842"/>
      <c r="RI199" s="842"/>
      <c r="RJ199" s="842"/>
      <c r="RK199" s="842"/>
      <c r="RL199" s="842"/>
      <c r="RM199" s="842"/>
      <c r="RN199" s="842"/>
      <c r="RO199" s="842"/>
      <c r="RP199" s="842"/>
      <c r="RQ199" s="842"/>
      <c r="RR199" s="842"/>
      <c r="RS199" s="842"/>
      <c r="RT199" s="842"/>
      <c r="RU199" s="842"/>
      <c r="RV199" s="842"/>
      <c r="RW199" s="842"/>
      <c r="RX199" s="842"/>
      <c r="RY199" s="842"/>
      <c r="RZ199" s="842"/>
      <c r="SA199" s="842"/>
      <c r="SB199" s="842"/>
      <c r="SC199" s="842"/>
      <c r="SD199" s="842"/>
      <c r="SE199" s="842"/>
      <c r="SF199" s="842"/>
      <c r="SG199" s="747"/>
    </row>
    <row r="200" spans="1:501" ht="6.95" customHeight="1" x14ac:dyDescent="0.15">
      <c r="B200" s="820"/>
      <c r="C200" s="820"/>
      <c r="D200" s="820"/>
      <c r="E200" s="820"/>
      <c r="F200" s="820"/>
      <c r="G200" s="820"/>
      <c r="H200" s="820"/>
      <c r="I200" s="820"/>
      <c r="J200" s="820"/>
      <c r="K200" s="820"/>
      <c r="L200" s="820"/>
      <c r="M200" s="820"/>
      <c r="N200" s="820"/>
      <c r="O200" s="820"/>
      <c r="P200" s="820"/>
      <c r="Q200" s="820"/>
      <c r="R200" s="820"/>
      <c r="S200" s="820"/>
      <c r="T200" s="820"/>
      <c r="U200" s="820"/>
      <c r="V200" s="820"/>
      <c r="W200" s="820"/>
      <c r="X200" s="820"/>
      <c r="Y200" s="820"/>
      <c r="Z200" s="820"/>
      <c r="AA200" s="820"/>
      <c r="AB200" s="820"/>
      <c r="AC200" s="820"/>
      <c r="AD200" s="12"/>
      <c r="AE200" s="12"/>
      <c r="AF200" s="12"/>
      <c r="FO200" s="747"/>
      <c r="FP200" s="820"/>
      <c r="FQ200" s="820"/>
      <c r="FR200" s="820"/>
      <c r="FS200" s="820"/>
      <c r="FT200" s="820"/>
      <c r="FU200" s="820"/>
      <c r="FV200" s="820"/>
      <c r="FW200" s="820"/>
      <c r="FX200" s="820"/>
      <c r="FY200" s="820"/>
      <c r="FZ200" s="820"/>
      <c r="GA200" s="820"/>
      <c r="GB200" s="820"/>
      <c r="GC200" s="820"/>
      <c r="GD200" s="820"/>
      <c r="GE200" s="820"/>
      <c r="GF200" s="820"/>
      <c r="GG200" s="820"/>
      <c r="GH200" s="820"/>
      <c r="GI200" s="820"/>
      <c r="GJ200" s="820"/>
      <c r="GK200" s="820"/>
      <c r="GL200" s="820"/>
      <c r="GM200" s="820"/>
      <c r="GN200" s="820"/>
      <c r="GO200" s="820"/>
      <c r="GP200" s="820"/>
      <c r="GQ200" s="820"/>
      <c r="GR200" s="820"/>
      <c r="GT200" s="842"/>
      <c r="GU200" s="842"/>
      <c r="GV200" s="842"/>
      <c r="GW200" s="842"/>
      <c r="GX200" s="842"/>
      <c r="GY200" s="842"/>
      <c r="GZ200" s="842"/>
      <c r="HA200" s="842"/>
      <c r="HB200" s="842"/>
      <c r="HC200" s="842"/>
      <c r="HD200" s="842"/>
      <c r="HE200" s="842"/>
      <c r="HF200" s="842"/>
      <c r="HG200" s="842"/>
      <c r="HH200" s="842"/>
      <c r="HI200" s="842"/>
      <c r="HJ200" s="842"/>
      <c r="HK200" s="842"/>
      <c r="HL200" s="842"/>
      <c r="HM200" s="842"/>
      <c r="HN200" s="842"/>
      <c r="HO200" s="842"/>
      <c r="HP200" s="842"/>
      <c r="HQ200" s="842"/>
      <c r="HR200" s="842"/>
      <c r="HS200" s="842"/>
      <c r="HT200" s="842"/>
      <c r="HU200" s="842"/>
      <c r="HV200" s="842"/>
      <c r="HW200" s="842"/>
      <c r="HX200" s="842"/>
      <c r="HY200" s="842"/>
      <c r="HZ200" s="842"/>
      <c r="IA200" s="842"/>
      <c r="IB200" s="842"/>
      <c r="IC200" s="842"/>
      <c r="ID200" s="842"/>
      <c r="IE200" s="842"/>
      <c r="IF200" s="842"/>
      <c r="IG200" s="842"/>
      <c r="IH200" s="842"/>
      <c r="II200" s="842"/>
      <c r="IJ200" s="842"/>
      <c r="IK200" s="842"/>
      <c r="IL200" s="842"/>
      <c r="IM200" s="842"/>
      <c r="IN200" s="842"/>
      <c r="IO200" s="842"/>
      <c r="IP200" s="842"/>
      <c r="IQ200" s="842"/>
      <c r="IR200" s="842"/>
      <c r="IS200" s="842"/>
      <c r="IT200" s="842"/>
      <c r="IU200" s="842"/>
      <c r="IV200" s="842"/>
      <c r="IW200" s="842"/>
      <c r="IX200" s="842"/>
      <c r="IY200" s="842"/>
      <c r="IZ200" s="842"/>
      <c r="JA200" s="842"/>
      <c r="JB200" s="842"/>
      <c r="JC200" s="842"/>
      <c r="JD200" s="842"/>
      <c r="JE200" s="842"/>
      <c r="JF200" s="842"/>
      <c r="JG200" s="842"/>
      <c r="JH200" s="842"/>
      <c r="JI200" s="842"/>
      <c r="JJ200" s="842"/>
      <c r="JK200" s="842"/>
      <c r="JL200" s="842"/>
      <c r="JM200" s="842"/>
      <c r="JN200" s="842"/>
      <c r="JO200" s="842"/>
      <c r="JP200" s="842"/>
      <c r="JQ200" s="842"/>
      <c r="JR200" s="842"/>
      <c r="JS200" s="842"/>
      <c r="JT200" s="842"/>
      <c r="JU200" s="747"/>
      <c r="JV200" s="820"/>
      <c r="JW200" s="820"/>
      <c r="JX200" s="820"/>
      <c r="JY200" s="820"/>
      <c r="JZ200" s="820"/>
      <c r="KA200" s="820"/>
      <c r="KB200" s="820"/>
      <c r="KC200" s="820"/>
      <c r="KD200" s="820"/>
      <c r="KE200" s="820"/>
      <c r="KF200" s="820"/>
      <c r="KG200" s="820"/>
      <c r="KH200" s="820"/>
      <c r="KI200" s="820"/>
      <c r="KJ200" s="820"/>
      <c r="KK200" s="820"/>
      <c r="KL200" s="820"/>
      <c r="KM200" s="820"/>
      <c r="KN200" s="820"/>
      <c r="KO200" s="820"/>
      <c r="KP200" s="820"/>
      <c r="KQ200" s="820"/>
      <c r="KR200" s="820"/>
      <c r="KS200" s="820"/>
      <c r="KT200" s="820"/>
      <c r="KU200" s="820"/>
      <c r="KV200" s="820"/>
      <c r="KW200" s="820"/>
      <c r="KX200" s="820"/>
      <c r="KZ200" s="842"/>
      <c r="LA200" s="842"/>
      <c r="LB200" s="842"/>
      <c r="LC200" s="842"/>
      <c r="LD200" s="842"/>
      <c r="LE200" s="842"/>
      <c r="LF200" s="842"/>
      <c r="LG200" s="842"/>
      <c r="LH200" s="842"/>
      <c r="LI200" s="842"/>
      <c r="LJ200" s="842"/>
      <c r="LK200" s="842"/>
      <c r="LL200" s="842"/>
      <c r="LM200" s="842"/>
      <c r="LN200" s="842"/>
      <c r="LO200" s="842"/>
      <c r="LP200" s="842"/>
      <c r="LQ200" s="842"/>
      <c r="LR200" s="842"/>
      <c r="LS200" s="842"/>
      <c r="LT200" s="842"/>
      <c r="LU200" s="842"/>
      <c r="LV200" s="842"/>
      <c r="LW200" s="842"/>
      <c r="LX200" s="842"/>
      <c r="LY200" s="842"/>
      <c r="LZ200" s="842"/>
      <c r="MA200" s="842"/>
      <c r="MB200" s="842"/>
      <c r="MC200" s="842"/>
      <c r="MD200" s="842"/>
      <c r="ME200" s="842"/>
      <c r="MF200" s="842"/>
      <c r="MG200" s="842"/>
      <c r="MH200" s="842"/>
      <c r="MI200" s="842"/>
      <c r="MJ200" s="842"/>
      <c r="MK200" s="842"/>
      <c r="ML200" s="842"/>
      <c r="MM200" s="842"/>
      <c r="MN200" s="842"/>
      <c r="MO200" s="842"/>
      <c r="MP200" s="842"/>
      <c r="MQ200" s="842"/>
      <c r="MR200" s="842"/>
      <c r="MS200" s="842"/>
      <c r="MT200" s="842"/>
      <c r="MU200" s="842"/>
      <c r="MV200" s="842"/>
      <c r="MW200" s="842"/>
      <c r="MX200" s="842"/>
      <c r="MY200" s="842"/>
      <c r="MZ200" s="842"/>
      <c r="NA200" s="842"/>
      <c r="NB200" s="842"/>
      <c r="NC200" s="842"/>
      <c r="ND200" s="842"/>
      <c r="NE200" s="842"/>
      <c r="NF200" s="842"/>
      <c r="NG200" s="842"/>
      <c r="NH200" s="842"/>
      <c r="NI200" s="842"/>
      <c r="NJ200" s="842"/>
      <c r="NK200" s="842"/>
      <c r="NL200" s="842"/>
      <c r="NM200" s="842"/>
      <c r="NN200" s="842"/>
      <c r="NO200" s="842"/>
      <c r="NP200" s="842"/>
      <c r="NQ200" s="842"/>
      <c r="NR200" s="842"/>
      <c r="NS200" s="842"/>
      <c r="NT200" s="842"/>
      <c r="NU200" s="842"/>
      <c r="NV200" s="842"/>
      <c r="NW200" s="842"/>
      <c r="NX200" s="842"/>
      <c r="NY200" s="842"/>
      <c r="NZ200" s="842"/>
      <c r="OA200" s="747"/>
      <c r="OB200" s="820"/>
      <c r="OC200" s="820"/>
      <c r="OD200" s="820"/>
      <c r="OE200" s="820"/>
      <c r="OF200" s="820"/>
      <c r="OG200" s="820"/>
      <c r="OH200" s="820"/>
      <c r="OI200" s="820"/>
      <c r="OJ200" s="820"/>
      <c r="OK200" s="820"/>
      <c r="OL200" s="820"/>
      <c r="OM200" s="820"/>
      <c r="ON200" s="820"/>
      <c r="OO200" s="820"/>
      <c r="OP200" s="820"/>
      <c r="OQ200" s="820"/>
      <c r="OR200" s="820"/>
      <c r="OS200" s="820"/>
      <c r="OT200" s="820"/>
      <c r="OU200" s="820"/>
      <c r="OV200" s="820"/>
      <c r="OW200" s="820"/>
      <c r="OX200" s="820"/>
      <c r="OY200" s="820"/>
      <c r="OZ200" s="820"/>
      <c r="PA200" s="820"/>
      <c r="PB200" s="820"/>
      <c r="PC200" s="820"/>
      <c r="PD200" s="820"/>
      <c r="PF200" s="842"/>
      <c r="PG200" s="842"/>
      <c r="PH200" s="842"/>
      <c r="PI200" s="842"/>
      <c r="PJ200" s="842"/>
      <c r="PK200" s="842"/>
      <c r="PL200" s="842"/>
      <c r="PM200" s="842"/>
      <c r="PN200" s="842"/>
      <c r="PO200" s="842"/>
      <c r="PP200" s="842"/>
      <c r="PQ200" s="842"/>
      <c r="PR200" s="842"/>
      <c r="PS200" s="842"/>
      <c r="PT200" s="842"/>
      <c r="PU200" s="842"/>
      <c r="PV200" s="842"/>
      <c r="PW200" s="842"/>
      <c r="PX200" s="842"/>
      <c r="PY200" s="842"/>
      <c r="PZ200" s="842"/>
      <c r="QA200" s="842"/>
      <c r="QB200" s="842"/>
      <c r="QC200" s="842"/>
      <c r="QD200" s="842"/>
      <c r="QE200" s="842"/>
      <c r="QF200" s="842"/>
      <c r="QG200" s="842"/>
      <c r="QH200" s="842"/>
      <c r="QI200" s="842"/>
      <c r="QJ200" s="842"/>
      <c r="QK200" s="842"/>
      <c r="QL200" s="842"/>
      <c r="QM200" s="842"/>
      <c r="QN200" s="842"/>
      <c r="QO200" s="842"/>
      <c r="QP200" s="842"/>
      <c r="QQ200" s="842"/>
      <c r="QR200" s="842"/>
      <c r="QS200" s="842"/>
      <c r="QT200" s="842"/>
      <c r="QU200" s="842"/>
      <c r="QV200" s="842"/>
      <c r="QW200" s="842"/>
      <c r="QX200" s="842"/>
      <c r="QY200" s="842"/>
      <c r="QZ200" s="842"/>
      <c r="RA200" s="842"/>
      <c r="RB200" s="842"/>
      <c r="RC200" s="842"/>
      <c r="RD200" s="842"/>
      <c r="RE200" s="842"/>
      <c r="RF200" s="842"/>
      <c r="RG200" s="842"/>
      <c r="RH200" s="842"/>
      <c r="RI200" s="842"/>
      <c r="RJ200" s="842"/>
      <c r="RK200" s="842"/>
      <c r="RL200" s="842"/>
      <c r="RM200" s="842"/>
      <c r="RN200" s="842"/>
      <c r="RO200" s="842"/>
      <c r="RP200" s="842"/>
      <c r="RQ200" s="842"/>
      <c r="RR200" s="842"/>
      <c r="RS200" s="842"/>
      <c r="RT200" s="842"/>
      <c r="RU200" s="842"/>
      <c r="RV200" s="842"/>
      <c r="RW200" s="842"/>
      <c r="RX200" s="842"/>
      <c r="RY200" s="842"/>
      <c r="RZ200" s="842"/>
      <c r="SA200" s="842"/>
      <c r="SB200" s="842"/>
      <c r="SC200" s="842"/>
      <c r="SD200" s="842"/>
      <c r="SE200" s="842"/>
      <c r="SF200" s="842"/>
      <c r="SG200" s="747"/>
    </row>
    <row r="201" spans="1:501" ht="6.95" customHeight="1" x14ac:dyDescent="0.15">
      <c r="B201" s="1123"/>
      <c r="C201" s="1123"/>
      <c r="D201" s="1123"/>
      <c r="E201" s="1123"/>
      <c r="F201" s="1123"/>
      <c r="G201" s="1123"/>
      <c r="H201" s="1123"/>
      <c r="I201" s="1123"/>
      <c r="J201" s="1123"/>
      <c r="K201" s="1123"/>
      <c r="L201" s="1123"/>
      <c r="M201" s="1123"/>
      <c r="N201" s="1123"/>
      <c r="O201" s="1123"/>
      <c r="P201" s="1123"/>
      <c r="Q201" s="1123"/>
      <c r="R201" s="1123"/>
      <c r="S201" s="1123"/>
      <c r="T201" s="1123"/>
      <c r="U201" s="1123"/>
      <c r="V201" s="1123"/>
      <c r="W201" s="1123"/>
      <c r="X201" s="1123"/>
      <c r="Y201" s="1123"/>
      <c r="Z201" s="1123"/>
      <c r="AA201" s="1123"/>
      <c r="AB201" s="1123"/>
      <c r="AC201" s="1123"/>
      <c r="AD201" s="12"/>
      <c r="AE201" s="12"/>
      <c r="AF201" s="12"/>
      <c r="FO201" s="747"/>
      <c r="FP201" s="820"/>
      <c r="FQ201" s="820"/>
      <c r="FR201" s="820"/>
      <c r="FS201" s="820"/>
      <c r="FT201" s="820"/>
      <c r="FU201" s="820"/>
      <c r="FV201" s="820"/>
      <c r="FW201" s="820"/>
      <c r="FX201" s="820"/>
      <c r="FY201" s="820"/>
      <c r="FZ201" s="820"/>
      <c r="GA201" s="820"/>
      <c r="GB201" s="820"/>
      <c r="GC201" s="820"/>
      <c r="GD201" s="820"/>
      <c r="GE201" s="820"/>
      <c r="GF201" s="820"/>
      <c r="GG201" s="820"/>
      <c r="GH201" s="820"/>
      <c r="GI201" s="820"/>
      <c r="GJ201" s="820"/>
      <c r="GK201" s="820"/>
      <c r="GL201" s="820"/>
      <c r="GM201" s="820"/>
      <c r="GN201" s="820"/>
      <c r="GO201" s="820"/>
      <c r="GP201" s="820"/>
      <c r="GQ201" s="820"/>
      <c r="GR201" s="820"/>
      <c r="GT201" s="842"/>
      <c r="GU201" s="842"/>
      <c r="GV201" s="842"/>
      <c r="GW201" s="842"/>
      <c r="GX201" s="842"/>
      <c r="GY201" s="842"/>
      <c r="GZ201" s="842"/>
      <c r="HA201" s="842"/>
      <c r="HB201" s="842"/>
      <c r="HC201" s="842"/>
      <c r="HD201" s="842"/>
      <c r="HE201" s="842"/>
      <c r="HF201" s="842"/>
      <c r="HG201" s="842"/>
      <c r="HH201" s="842"/>
      <c r="HI201" s="842"/>
      <c r="HJ201" s="842"/>
      <c r="HK201" s="842"/>
      <c r="HL201" s="842"/>
      <c r="HM201" s="842"/>
      <c r="HN201" s="842"/>
      <c r="HO201" s="842"/>
      <c r="HP201" s="842"/>
      <c r="HQ201" s="842"/>
      <c r="HR201" s="842"/>
      <c r="HS201" s="842"/>
      <c r="HT201" s="842"/>
      <c r="HU201" s="842"/>
      <c r="HV201" s="842"/>
      <c r="HW201" s="842"/>
      <c r="HX201" s="842"/>
      <c r="HY201" s="842"/>
      <c r="HZ201" s="842"/>
      <c r="IA201" s="842"/>
      <c r="IB201" s="842"/>
      <c r="IC201" s="842"/>
      <c r="ID201" s="842"/>
      <c r="IE201" s="842"/>
      <c r="IF201" s="842"/>
      <c r="IG201" s="842"/>
      <c r="IH201" s="842"/>
      <c r="II201" s="842"/>
      <c r="IJ201" s="842"/>
      <c r="IK201" s="842"/>
      <c r="IL201" s="842"/>
      <c r="IM201" s="842"/>
      <c r="IN201" s="842"/>
      <c r="IO201" s="842"/>
      <c r="IP201" s="842"/>
      <c r="IQ201" s="842"/>
      <c r="IR201" s="842"/>
      <c r="IS201" s="842"/>
      <c r="IT201" s="842"/>
      <c r="IU201" s="842"/>
      <c r="IV201" s="842"/>
      <c r="IW201" s="842"/>
      <c r="IX201" s="842"/>
      <c r="IY201" s="842"/>
      <c r="IZ201" s="842"/>
      <c r="JA201" s="842"/>
      <c r="JB201" s="842"/>
      <c r="JC201" s="842"/>
      <c r="JD201" s="842"/>
      <c r="JE201" s="842"/>
      <c r="JF201" s="842"/>
      <c r="JG201" s="842"/>
      <c r="JH201" s="842"/>
      <c r="JI201" s="842"/>
      <c r="JJ201" s="842"/>
      <c r="JK201" s="842"/>
      <c r="JL201" s="842"/>
      <c r="JM201" s="842"/>
      <c r="JN201" s="842"/>
      <c r="JO201" s="842"/>
      <c r="JP201" s="842"/>
      <c r="JQ201" s="842"/>
      <c r="JR201" s="842"/>
      <c r="JS201" s="842"/>
      <c r="JT201" s="842"/>
      <c r="JU201" s="747"/>
      <c r="JV201" s="820"/>
      <c r="JW201" s="820"/>
      <c r="JX201" s="820"/>
      <c r="JY201" s="820"/>
      <c r="JZ201" s="820"/>
      <c r="KA201" s="820"/>
      <c r="KB201" s="820"/>
      <c r="KC201" s="820"/>
      <c r="KD201" s="820"/>
      <c r="KE201" s="820"/>
      <c r="KF201" s="820"/>
      <c r="KG201" s="820"/>
      <c r="KH201" s="820"/>
      <c r="KI201" s="820"/>
      <c r="KJ201" s="820"/>
      <c r="KK201" s="820"/>
      <c r="KL201" s="820"/>
      <c r="KM201" s="820"/>
      <c r="KN201" s="820"/>
      <c r="KO201" s="820"/>
      <c r="KP201" s="820"/>
      <c r="KQ201" s="820"/>
      <c r="KR201" s="820"/>
      <c r="KS201" s="820"/>
      <c r="KT201" s="820"/>
      <c r="KU201" s="820"/>
      <c r="KV201" s="820"/>
      <c r="KW201" s="820"/>
      <c r="KX201" s="820"/>
      <c r="KZ201" s="842"/>
      <c r="LA201" s="842"/>
      <c r="LB201" s="842"/>
      <c r="LC201" s="842"/>
      <c r="LD201" s="842"/>
      <c r="LE201" s="842"/>
      <c r="LF201" s="842"/>
      <c r="LG201" s="842"/>
      <c r="LH201" s="842"/>
      <c r="LI201" s="842"/>
      <c r="LJ201" s="842"/>
      <c r="LK201" s="842"/>
      <c r="LL201" s="842"/>
      <c r="LM201" s="842"/>
      <c r="LN201" s="842"/>
      <c r="LO201" s="842"/>
      <c r="LP201" s="842"/>
      <c r="LQ201" s="842"/>
      <c r="LR201" s="842"/>
      <c r="LS201" s="842"/>
      <c r="LT201" s="842"/>
      <c r="LU201" s="842"/>
      <c r="LV201" s="842"/>
      <c r="LW201" s="842"/>
      <c r="LX201" s="842"/>
      <c r="LY201" s="842"/>
      <c r="LZ201" s="842"/>
      <c r="MA201" s="842"/>
      <c r="MB201" s="842"/>
      <c r="MC201" s="842"/>
      <c r="MD201" s="842"/>
      <c r="ME201" s="842"/>
      <c r="MF201" s="842"/>
      <c r="MG201" s="842"/>
      <c r="MH201" s="842"/>
      <c r="MI201" s="842"/>
      <c r="MJ201" s="842"/>
      <c r="MK201" s="842"/>
      <c r="ML201" s="842"/>
      <c r="MM201" s="842"/>
      <c r="MN201" s="842"/>
      <c r="MO201" s="842"/>
      <c r="MP201" s="842"/>
      <c r="MQ201" s="842"/>
      <c r="MR201" s="842"/>
      <c r="MS201" s="842"/>
      <c r="MT201" s="842"/>
      <c r="MU201" s="842"/>
      <c r="MV201" s="842"/>
      <c r="MW201" s="842"/>
      <c r="MX201" s="842"/>
      <c r="MY201" s="842"/>
      <c r="MZ201" s="842"/>
      <c r="NA201" s="842"/>
      <c r="NB201" s="842"/>
      <c r="NC201" s="842"/>
      <c r="ND201" s="842"/>
      <c r="NE201" s="842"/>
      <c r="NF201" s="842"/>
      <c r="NG201" s="842"/>
      <c r="NH201" s="842"/>
      <c r="NI201" s="842"/>
      <c r="NJ201" s="842"/>
      <c r="NK201" s="842"/>
      <c r="NL201" s="842"/>
      <c r="NM201" s="842"/>
      <c r="NN201" s="842"/>
      <c r="NO201" s="842"/>
      <c r="NP201" s="842"/>
      <c r="NQ201" s="842"/>
      <c r="NR201" s="842"/>
      <c r="NS201" s="842"/>
      <c r="NT201" s="842"/>
      <c r="NU201" s="842"/>
      <c r="NV201" s="842"/>
      <c r="NW201" s="842"/>
      <c r="NX201" s="842"/>
      <c r="NY201" s="842"/>
      <c r="NZ201" s="842"/>
      <c r="OA201" s="747"/>
      <c r="OB201" s="820"/>
      <c r="OC201" s="820"/>
      <c r="OD201" s="820"/>
      <c r="OE201" s="820"/>
      <c r="OF201" s="820"/>
      <c r="OG201" s="820"/>
      <c r="OH201" s="820"/>
      <c r="OI201" s="820"/>
      <c r="OJ201" s="820"/>
      <c r="OK201" s="820"/>
      <c r="OL201" s="820"/>
      <c r="OM201" s="820"/>
      <c r="ON201" s="820"/>
      <c r="OO201" s="820"/>
      <c r="OP201" s="820"/>
      <c r="OQ201" s="820"/>
      <c r="OR201" s="820"/>
      <c r="OS201" s="820"/>
      <c r="OT201" s="820"/>
      <c r="OU201" s="820"/>
      <c r="OV201" s="820"/>
      <c r="OW201" s="820"/>
      <c r="OX201" s="820"/>
      <c r="OY201" s="820"/>
      <c r="OZ201" s="820"/>
      <c r="PA201" s="820"/>
      <c r="PB201" s="820"/>
      <c r="PC201" s="820"/>
      <c r="PD201" s="820"/>
      <c r="PF201" s="842"/>
      <c r="PG201" s="842"/>
      <c r="PH201" s="842"/>
      <c r="PI201" s="842"/>
      <c r="PJ201" s="842"/>
      <c r="PK201" s="842"/>
      <c r="PL201" s="842"/>
      <c r="PM201" s="842"/>
      <c r="PN201" s="842"/>
      <c r="PO201" s="842"/>
      <c r="PP201" s="842"/>
      <c r="PQ201" s="842"/>
      <c r="PR201" s="842"/>
      <c r="PS201" s="842"/>
      <c r="PT201" s="842"/>
      <c r="PU201" s="842"/>
      <c r="PV201" s="842"/>
      <c r="PW201" s="842"/>
      <c r="PX201" s="842"/>
      <c r="PY201" s="842"/>
      <c r="PZ201" s="842"/>
      <c r="QA201" s="842"/>
      <c r="QB201" s="842"/>
      <c r="QC201" s="842"/>
      <c r="QD201" s="842"/>
      <c r="QE201" s="842"/>
      <c r="QF201" s="842"/>
      <c r="QG201" s="842"/>
      <c r="QH201" s="842"/>
      <c r="QI201" s="842"/>
      <c r="QJ201" s="842"/>
      <c r="QK201" s="842"/>
      <c r="QL201" s="842"/>
      <c r="QM201" s="842"/>
      <c r="QN201" s="842"/>
      <c r="QO201" s="842"/>
      <c r="QP201" s="842"/>
      <c r="QQ201" s="842"/>
      <c r="QR201" s="842"/>
      <c r="QS201" s="842"/>
      <c r="QT201" s="842"/>
      <c r="QU201" s="842"/>
      <c r="QV201" s="842"/>
      <c r="QW201" s="842"/>
      <c r="QX201" s="842"/>
      <c r="QY201" s="842"/>
      <c r="QZ201" s="842"/>
      <c r="RA201" s="842"/>
      <c r="RB201" s="842"/>
      <c r="RC201" s="842"/>
      <c r="RD201" s="842"/>
      <c r="RE201" s="842"/>
      <c r="RF201" s="842"/>
      <c r="RG201" s="842"/>
      <c r="RH201" s="842"/>
      <c r="RI201" s="842"/>
      <c r="RJ201" s="842"/>
      <c r="RK201" s="842"/>
      <c r="RL201" s="842"/>
      <c r="RM201" s="842"/>
      <c r="RN201" s="842"/>
      <c r="RO201" s="842"/>
      <c r="RP201" s="842"/>
      <c r="RQ201" s="842"/>
      <c r="RR201" s="842"/>
      <c r="RS201" s="842"/>
      <c r="RT201" s="842"/>
      <c r="RU201" s="842"/>
      <c r="RV201" s="842"/>
      <c r="RW201" s="842"/>
      <c r="RX201" s="842"/>
      <c r="RY201" s="842"/>
      <c r="RZ201" s="842"/>
      <c r="SA201" s="842"/>
      <c r="SB201" s="842"/>
      <c r="SC201" s="842"/>
      <c r="SD201" s="842"/>
      <c r="SE201" s="842"/>
      <c r="SF201" s="842"/>
      <c r="SG201" s="747"/>
    </row>
    <row r="202" spans="1:501" ht="6.95" customHeight="1" thickBot="1" x14ac:dyDescent="0.2">
      <c r="B202" s="299" t="s">
        <v>48</v>
      </c>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1"/>
      <c r="AD202" s="1068" t="s">
        <v>49</v>
      </c>
      <c r="AE202" s="1068"/>
      <c r="AF202" s="1068"/>
      <c r="AG202" s="1068"/>
      <c r="AH202" s="1068"/>
      <c r="AI202" s="1068"/>
      <c r="AJ202" s="1068"/>
      <c r="AK202" s="1068"/>
      <c r="AL202" s="1068"/>
      <c r="AM202" s="1068"/>
      <c r="AN202" s="1068"/>
      <c r="AO202" s="1069"/>
      <c r="AP202" s="1069"/>
      <c r="AQ202" s="1069"/>
      <c r="AR202" s="1071"/>
      <c r="AS202" s="1071"/>
      <c r="AT202" s="1071"/>
      <c r="AU202" s="1071"/>
      <c r="AV202" s="1071"/>
      <c r="AW202" s="1071"/>
      <c r="AX202" s="1071"/>
      <c r="AY202" s="1071"/>
      <c r="AZ202" s="1071"/>
      <c r="BA202" s="1071"/>
      <c r="BB202" s="1071"/>
      <c r="BC202" s="1071"/>
      <c r="BD202" s="1071"/>
      <c r="BE202" s="1071"/>
      <c r="BF202" s="1071"/>
      <c r="BG202" s="1071"/>
      <c r="BH202" s="1071"/>
      <c r="BI202" s="1071"/>
      <c r="BJ202" s="1071"/>
      <c r="BK202" s="1071"/>
      <c r="BL202" s="1071"/>
      <c r="BM202" s="1071"/>
      <c r="BN202" s="1071"/>
      <c r="BO202" s="1071"/>
      <c r="BP202" s="1071"/>
      <c r="BQ202" s="1071"/>
      <c r="BR202" s="1071"/>
      <c r="BS202" s="1071"/>
      <c r="BT202" s="1071"/>
      <c r="BU202" s="1071"/>
      <c r="BV202" s="1071"/>
      <c r="BW202" s="1071"/>
      <c r="BX202" s="1071"/>
      <c r="BY202" s="1071"/>
      <c r="BZ202" s="1071"/>
      <c r="CA202" s="1071"/>
      <c r="CB202" s="1071"/>
      <c r="CC202" s="1071"/>
      <c r="CD202" s="1071"/>
      <c r="CE202" s="1071"/>
      <c r="CF202" s="1071"/>
      <c r="CG202" s="1071"/>
      <c r="CH202" s="1071"/>
      <c r="CI202" s="1071"/>
      <c r="CJ202" s="1071"/>
      <c r="CK202" s="1071"/>
      <c r="CL202" s="1071"/>
      <c r="CM202" s="1071"/>
      <c r="CN202" s="1071"/>
      <c r="CO202" s="1071"/>
      <c r="CP202" s="1071"/>
      <c r="CQ202" s="1071"/>
      <c r="CR202" s="1071"/>
      <c r="CS202" s="1071"/>
      <c r="CT202" s="1071"/>
      <c r="CU202" s="1071"/>
      <c r="CV202" s="1071"/>
      <c r="CW202" s="1071"/>
      <c r="CX202" s="1071"/>
      <c r="CY202" s="1071"/>
      <c r="CZ202" s="1071"/>
      <c r="DA202" s="1071"/>
      <c r="DB202" s="1071"/>
      <c r="DC202" s="1071"/>
      <c r="DD202" s="1071"/>
      <c r="DE202" s="1071"/>
      <c r="DF202" s="1071"/>
      <c r="DG202" s="1071"/>
      <c r="DH202" s="1071"/>
      <c r="DI202" s="1071"/>
      <c r="DJ202" s="1071"/>
      <c r="DK202" s="1071"/>
      <c r="DL202" s="1071"/>
      <c r="DM202" s="1071"/>
      <c r="DN202" s="1071"/>
      <c r="DO202" s="1071"/>
      <c r="DP202" s="1071"/>
      <c r="DQ202" s="1071"/>
      <c r="DR202" s="1071"/>
      <c r="DS202" s="1071"/>
      <c r="DT202" s="1071"/>
      <c r="DU202" s="1071"/>
      <c r="DV202" s="1071"/>
      <c r="DW202" s="1071"/>
      <c r="DX202" s="1071"/>
      <c r="DY202" s="1071"/>
      <c r="DZ202" s="1071"/>
      <c r="EA202" s="1071"/>
      <c r="EB202" s="1071"/>
      <c r="EC202" s="1071"/>
      <c r="ED202" s="1071"/>
      <c r="EE202" s="1071"/>
      <c r="EF202" s="1071"/>
      <c r="EG202" s="1071"/>
      <c r="EH202" s="1071"/>
      <c r="EI202" s="1071"/>
      <c r="EJ202" s="1071"/>
      <c r="EK202" s="1071"/>
      <c r="EL202" s="1071"/>
      <c r="EM202" s="1071"/>
      <c r="EN202" s="1071"/>
      <c r="EO202" s="1071"/>
      <c r="EP202" s="1071"/>
      <c r="EQ202" s="1071"/>
      <c r="ER202" s="1071"/>
      <c r="ES202" s="1071"/>
      <c r="ET202" s="1071"/>
      <c r="EU202" s="1071"/>
      <c r="EV202" s="1071"/>
      <c r="EW202" s="1071"/>
      <c r="EX202" s="1071"/>
      <c r="EY202" s="1071"/>
      <c r="EZ202" s="1071"/>
      <c r="FA202" s="1071"/>
      <c r="FB202" s="1071"/>
      <c r="FC202" s="1071"/>
      <c r="FD202" s="1071"/>
      <c r="FE202" s="1071"/>
      <c r="FF202" s="1071"/>
      <c r="FG202" s="1071"/>
      <c r="FH202" s="1071"/>
      <c r="FI202" s="1071"/>
      <c r="FJ202" s="1071"/>
      <c r="FK202" s="1071"/>
      <c r="FL202" s="1071"/>
      <c r="FM202" s="1071"/>
      <c r="FN202" s="1072"/>
      <c r="FO202" s="748"/>
      <c r="FP202" s="698"/>
      <c r="FQ202" s="698"/>
      <c r="FR202" s="698"/>
      <c r="FS202" s="698"/>
      <c r="FT202" s="698"/>
      <c r="FU202" s="698"/>
      <c r="FV202" s="698"/>
      <c r="FW202" s="698"/>
      <c r="FX202" s="698"/>
      <c r="FY202" s="698"/>
      <c r="FZ202" s="698"/>
      <c r="GA202" s="698"/>
      <c r="GB202" s="698"/>
      <c r="GC202" s="698"/>
      <c r="GD202" s="698"/>
      <c r="GE202" s="698"/>
      <c r="GF202" s="698"/>
      <c r="GG202" s="698"/>
      <c r="GH202" s="698"/>
      <c r="GI202" s="698"/>
      <c r="GJ202" s="698"/>
      <c r="GK202" s="698"/>
      <c r="GL202" s="698"/>
      <c r="GM202" s="698"/>
      <c r="GN202" s="698"/>
      <c r="GO202" s="698"/>
      <c r="GP202" s="698"/>
      <c r="GQ202" s="698"/>
      <c r="GR202" s="698"/>
      <c r="GS202" s="698"/>
      <c r="GT202" s="698"/>
      <c r="GU202" s="698"/>
      <c r="GV202" s="698"/>
      <c r="GW202" s="698"/>
      <c r="GX202" s="698"/>
      <c r="GY202" s="698"/>
      <c r="GZ202" s="698"/>
      <c r="HA202" s="698"/>
      <c r="HB202" s="698"/>
      <c r="HC202" s="698"/>
      <c r="HD202" s="698"/>
      <c r="HE202" s="698"/>
      <c r="HF202" s="698"/>
      <c r="HG202" s="698"/>
      <c r="HH202" s="698"/>
      <c r="HI202" s="698"/>
      <c r="HJ202" s="698"/>
      <c r="HK202" s="698"/>
      <c r="HL202" s="698"/>
      <c r="HM202" s="698"/>
      <c r="HN202" s="698"/>
      <c r="HO202" s="698"/>
      <c r="HP202" s="698"/>
      <c r="HQ202" s="698"/>
      <c r="HR202" s="698"/>
      <c r="HS202" s="698"/>
      <c r="HT202" s="698"/>
      <c r="HU202" s="698"/>
      <c r="HV202" s="698"/>
      <c r="HW202" s="698"/>
      <c r="HX202" s="698"/>
      <c r="HY202" s="698"/>
      <c r="HZ202" s="698"/>
      <c r="IA202" s="698"/>
      <c r="IB202" s="698"/>
      <c r="IC202" s="698"/>
      <c r="ID202" s="698"/>
      <c r="IE202" s="698"/>
      <c r="IF202" s="698"/>
      <c r="IG202" s="698"/>
      <c r="IH202" s="698"/>
      <c r="II202" s="698"/>
      <c r="IJ202" s="698"/>
      <c r="IK202" s="698"/>
      <c r="IL202" s="698"/>
      <c r="IM202" s="698"/>
      <c r="IN202" s="698"/>
      <c r="IO202" s="698"/>
      <c r="IP202" s="698"/>
      <c r="IQ202" s="698"/>
      <c r="IR202" s="698"/>
      <c r="IS202" s="698"/>
      <c r="IT202" s="698"/>
      <c r="IU202" s="698"/>
      <c r="IV202" s="698"/>
      <c r="IW202" s="698"/>
      <c r="IX202" s="698"/>
      <c r="IY202" s="698"/>
      <c r="IZ202" s="698"/>
      <c r="JA202" s="698"/>
      <c r="JB202" s="698"/>
      <c r="JC202" s="698"/>
      <c r="JD202" s="698"/>
      <c r="JE202" s="698"/>
      <c r="JF202" s="698"/>
      <c r="JG202" s="698"/>
      <c r="JH202" s="698"/>
      <c r="JI202" s="698"/>
      <c r="JJ202" s="698"/>
      <c r="JK202" s="698"/>
      <c r="JL202" s="698"/>
      <c r="JM202" s="698"/>
      <c r="JN202" s="698"/>
      <c r="JO202" s="698"/>
      <c r="JP202" s="698"/>
      <c r="JQ202" s="698"/>
      <c r="JR202" s="698"/>
      <c r="JS202" s="698"/>
      <c r="JT202" s="698"/>
      <c r="JU202" s="747"/>
      <c r="JV202" s="698"/>
      <c r="JW202" s="698"/>
      <c r="JX202" s="698"/>
      <c r="JY202" s="698"/>
      <c r="JZ202" s="698"/>
      <c r="KA202" s="698"/>
      <c r="KB202" s="698"/>
      <c r="KC202" s="698"/>
      <c r="KD202" s="698"/>
      <c r="KE202" s="698"/>
      <c r="KF202" s="698"/>
      <c r="KG202" s="698"/>
      <c r="KH202" s="698"/>
      <c r="KI202" s="698"/>
      <c r="KJ202" s="698"/>
      <c r="KK202" s="698"/>
      <c r="KL202" s="698"/>
      <c r="KM202" s="698"/>
      <c r="KN202" s="698"/>
      <c r="KO202" s="698"/>
      <c r="KP202" s="698"/>
      <c r="KQ202" s="698"/>
      <c r="KR202" s="698"/>
      <c r="KS202" s="698"/>
      <c r="KT202" s="698"/>
      <c r="KU202" s="698"/>
      <c r="KV202" s="698"/>
      <c r="KW202" s="698"/>
      <c r="KX202" s="698"/>
      <c r="KY202" s="698"/>
      <c r="KZ202" s="698"/>
      <c r="LA202" s="698"/>
      <c r="LB202" s="698"/>
      <c r="LC202" s="698"/>
      <c r="LD202" s="698"/>
      <c r="LE202" s="698"/>
      <c r="LF202" s="698"/>
      <c r="LG202" s="698"/>
      <c r="LH202" s="698"/>
      <c r="LI202" s="698"/>
      <c r="LJ202" s="698"/>
      <c r="LK202" s="698"/>
      <c r="LL202" s="698"/>
      <c r="LM202" s="698"/>
      <c r="LN202" s="698"/>
      <c r="LO202" s="698"/>
      <c r="LP202" s="698"/>
      <c r="LQ202" s="698"/>
      <c r="LR202" s="698"/>
      <c r="LS202" s="698"/>
      <c r="LT202" s="698"/>
      <c r="LU202" s="698"/>
      <c r="LV202" s="698"/>
      <c r="LW202" s="698"/>
      <c r="LX202" s="698"/>
      <c r="LY202" s="698"/>
      <c r="LZ202" s="698"/>
      <c r="MA202" s="698"/>
      <c r="MB202" s="698"/>
      <c r="MC202" s="698"/>
      <c r="MD202" s="698"/>
      <c r="ME202" s="698"/>
      <c r="MF202" s="698"/>
      <c r="MG202" s="698"/>
      <c r="MH202" s="698"/>
      <c r="MI202" s="698"/>
      <c r="MJ202" s="698"/>
      <c r="MK202" s="698"/>
      <c r="ML202" s="698"/>
      <c r="MM202" s="698"/>
      <c r="MN202" s="698"/>
      <c r="MO202" s="698"/>
      <c r="MP202" s="698"/>
      <c r="MQ202" s="698"/>
      <c r="MR202" s="698"/>
      <c r="MS202" s="698"/>
      <c r="MT202" s="698"/>
      <c r="MU202" s="698"/>
      <c r="MV202" s="698"/>
      <c r="MW202" s="698"/>
      <c r="MX202" s="698"/>
      <c r="MY202" s="698"/>
      <c r="MZ202" s="698"/>
      <c r="NA202" s="698"/>
      <c r="NB202" s="698"/>
      <c r="NC202" s="698"/>
      <c r="ND202" s="698"/>
      <c r="NE202" s="698"/>
      <c r="NF202" s="698"/>
      <c r="NG202" s="698"/>
      <c r="NH202" s="698"/>
      <c r="NI202" s="698"/>
      <c r="NJ202" s="698"/>
      <c r="NK202" s="698"/>
      <c r="NL202" s="698"/>
      <c r="NM202" s="698"/>
      <c r="NN202" s="698"/>
      <c r="NO202" s="698"/>
      <c r="NP202" s="698"/>
      <c r="NQ202" s="698"/>
      <c r="NR202" s="698"/>
      <c r="NS202" s="698"/>
      <c r="NT202" s="698"/>
      <c r="NU202" s="698"/>
      <c r="NV202" s="698"/>
      <c r="NW202" s="698"/>
      <c r="NX202" s="698"/>
      <c r="NY202" s="698"/>
      <c r="NZ202" s="698"/>
      <c r="OA202" s="747"/>
      <c r="OB202" s="698"/>
      <c r="OC202" s="698"/>
      <c r="OD202" s="698"/>
      <c r="OE202" s="698"/>
      <c r="OF202" s="698"/>
      <c r="OG202" s="698"/>
      <c r="OH202" s="698"/>
      <c r="OI202" s="698"/>
      <c r="OJ202" s="698"/>
      <c r="OK202" s="698"/>
      <c r="OL202" s="698"/>
      <c r="OM202" s="698"/>
      <c r="ON202" s="698"/>
      <c r="OO202" s="698"/>
      <c r="OP202" s="698"/>
      <c r="OQ202" s="698"/>
      <c r="OR202" s="698"/>
      <c r="OS202" s="698"/>
      <c r="OT202" s="698"/>
      <c r="OU202" s="698"/>
      <c r="OV202" s="698"/>
      <c r="OW202" s="698"/>
      <c r="OX202" s="698"/>
      <c r="OY202" s="698"/>
      <c r="OZ202" s="698"/>
      <c r="PA202" s="698"/>
      <c r="PB202" s="698"/>
      <c r="PC202" s="698"/>
      <c r="PD202" s="698"/>
      <c r="PE202" s="698"/>
      <c r="PF202" s="698"/>
      <c r="PG202" s="698"/>
      <c r="PH202" s="698"/>
      <c r="PI202" s="698"/>
      <c r="PJ202" s="698"/>
      <c r="PK202" s="698"/>
      <c r="PL202" s="698"/>
      <c r="PM202" s="698"/>
      <c r="PN202" s="698"/>
      <c r="PO202" s="698"/>
      <c r="PP202" s="698"/>
      <c r="PQ202" s="698"/>
      <c r="PR202" s="698"/>
      <c r="PS202" s="698"/>
      <c r="PT202" s="698"/>
      <c r="PU202" s="698"/>
      <c r="PV202" s="698"/>
      <c r="PW202" s="698"/>
      <c r="PX202" s="698"/>
      <c r="PY202" s="698"/>
      <c r="PZ202" s="698"/>
      <c r="QA202" s="698"/>
      <c r="QB202" s="698"/>
      <c r="QC202" s="698"/>
      <c r="QD202" s="698"/>
      <c r="QE202" s="698"/>
      <c r="QF202" s="698"/>
      <c r="QG202" s="698"/>
      <c r="QH202" s="698"/>
      <c r="QI202" s="698"/>
      <c r="QJ202" s="698"/>
      <c r="QK202" s="698"/>
      <c r="QL202" s="698"/>
      <c r="QM202" s="698"/>
      <c r="QN202" s="698"/>
      <c r="QO202" s="698"/>
      <c r="QP202" s="698"/>
      <c r="QQ202" s="698"/>
      <c r="QR202" s="698"/>
      <c r="QS202" s="698"/>
      <c r="QT202" s="698"/>
      <c r="QU202" s="698"/>
      <c r="QV202" s="698"/>
      <c r="QW202" s="698"/>
      <c r="QX202" s="698"/>
      <c r="QY202" s="698"/>
      <c r="QZ202" s="698"/>
      <c r="RA202" s="698"/>
      <c r="RB202" s="698"/>
      <c r="RC202" s="698"/>
      <c r="RD202" s="698"/>
      <c r="RE202" s="698"/>
      <c r="RF202" s="698"/>
      <c r="RG202" s="698"/>
      <c r="RH202" s="698"/>
      <c r="RI202" s="698"/>
      <c r="RJ202" s="698"/>
      <c r="RK202" s="698"/>
      <c r="RL202" s="698"/>
      <c r="RM202" s="698"/>
      <c r="RN202" s="698"/>
      <c r="RO202" s="698"/>
      <c r="RP202" s="698"/>
      <c r="RQ202" s="698"/>
      <c r="RR202" s="698"/>
      <c r="RS202" s="698"/>
      <c r="RT202" s="698"/>
      <c r="RU202" s="698"/>
      <c r="RV202" s="698"/>
      <c r="RW202" s="698"/>
      <c r="RX202" s="698"/>
      <c r="RY202" s="698"/>
      <c r="RZ202" s="698"/>
      <c r="SA202" s="698"/>
      <c r="SB202" s="698"/>
      <c r="SC202" s="698"/>
      <c r="SD202" s="698"/>
      <c r="SE202" s="698"/>
      <c r="SF202" s="698"/>
      <c r="SG202" s="747"/>
    </row>
    <row r="203" spans="1:501" ht="6.95" customHeight="1" thickTop="1" thickBot="1" x14ac:dyDescent="0.2">
      <c r="B203" s="302"/>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4"/>
      <c r="AD203" s="1070"/>
      <c r="AE203" s="1070"/>
      <c r="AF203" s="1070"/>
      <c r="AG203" s="1070"/>
      <c r="AH203" s="1070"/>
      <c r="AI203" s="1070"/>
      <c r="AJ203" s="1070"/>
      <c r="AK203" s="1070"/>
      <c r="AL203" s="1070"/>
      <c r="AM203" s="1070"/>
      <c r="AN203" s="1070"/>
      <c r="AO203" s="1070"/>
      <c r="AP203" s="1070"/>
      <c r="AQ203" s="1070"/>
      <c r="AR203" s="1073" t="s">
        <v>50</v>
      </c>
      <c r="AS203" s="1073"/>
      <c r="AT203" s="1073"/>
      <c r="AU203" s="1073"/>
      <c r="AV203" s="1073"/>
      <c r="AW203" s="1073"/>
      <c r="AX203" s="1073"/>
      <c r="AY203" s="1073"/>
      <c r="AZ203" s="1073"/>
      <c r="BA203" s="1073"/>
      <c r="BB203" s="1073"/>
      <c r="BC203" s="1073"/>
      <c r="BD203" s="1073"/>
      <c r="BE203" s="1073"/>
      <c r="BF203" s="1073" t="s">
        <v>51</v>
      </c>
      <c r="BG203" s="1073"/>
      <c r="BH203" s="1073"/>
      <c r="BI203" s="1073"/>
      <c r="BJ203" s="1073"/>
      <c r="BK203" s="1073"/>
      <c r="BL203" s="1073"/>
      <c r="BM203" s="1073"/>
      <c r="BN203" s="1073"/>
      <c r="BO203" s="1073"/>
      <c r="BP203" s="1073"/>
      <c r="BQ203" s="1073"/>
      <c r="BR203" s="1073"/>
      <c r="BS203" s="1073"/>
      <c r="BT203" s="1074" t="s">
        <v>52</v>
      </c>
      <c r="BU203" s="1005"/>
      <c r="BV203" s="1005"/>
      <c r="BW203" s="1005"/>
      <c r="BX203" s="1005"/>
      <c r="BY203" s="1005"/>
      <c r="BZ203" s="1005"/>
      <c r="CA203" s="1005"/>
      <c r="CB203" s="1005"/>
      <c r="CC203" s="1005"/>
      <c r="CD203" s="1005"/>
      <c r="CE203" s="1005"/>
      <c r="CF203" s="1005"/>
      <c r="CG203" s="1005"/>
      <c r="CH203" s="1005"/>
      <c r="CI203" s="1005"/>
      <c r="CJ203" s="1005"/>
      <c r="CK203" s="1005"/>
      <c r="CL203" s="1005"/>
      <c r="CM203" s="1005"/>
      <c r="CN203" s="1005"/>
      <c r="CO203" s="1005"/>
      <c r="CP203" s="1005"/>
      <c r="CQ203" s="1005"/>
      <c r="CR203" s="1005"/>
      <c r="CS203" s="1005"/>
      <c r="CT203" s="1005"/>
      <c r="CU203" s="1005"/>
      <c r="CV203" s="1005"/>
      <c r="CW203" s="1005"/>
      <c r="CX203" s="1005"/>
      <c r="CY203" s="1005"/>
      <c r="CZ203" s="1005"/>
      <c r="DA203" s="1005"/>
      <c r="DB203" s="1005"/>
      <c r="DC203" s="1005"/>
      <c r="DD203" s="1005"/>
      <c r="DE203" s="1005"/>
      <c r="DF203" s="1005"/>
      <c r="DG203" s="1005"/>
      <c r="DH203" s="1005"/>
      <c r="DI203" s="1005"/>
      <c r="DJ203" s="1005"/>
      <c r="DK203" s="1005"/>
      <c r="DL203" s="1005"/>
      <c r="DM203" s="1005"/>
      <c r="DN203" s="1005"/>
      <c r="DO203" s="1005"/>
      <c r="DP203" s="1005"/>
      <c r="DQ203" s="1005"/>
      <c r="DR203" s="1005"/>
      <c r="DS203" s="1005"/>
      <c r="DT203" s="1005"/>
      <c r="DU203" s="1005"/>
      <c r="DV203" s="1005"/>
      <c r="DW203" s="1005"/>
      <c r="DX203" s="1005"/>
      <c r="DY203" s="1005"/>
      <c r="DZ203" s="1005"/>
      <c r="EA203" s="1005"/>
      <c r="EB203" s="1005"/>
      <c r="EC203" s="1005"/>
      <c r="ED203" s="1005"/>
      <c r="EE203" s="1005"/>
      <c r="EF203" s="1005"/>
      <c r="EG203" s="1005"/>
      <c r="EH203" s="1005"/>
      <c r="EI203" s="1005"/>
      <c r="EJ203" s="1005"/>
      <c r="EK203" s="1005"/>
      <c r="EL203" s="1005"/>
      <c r="EM203" s="1005"/>
      <c r="EN203" s="1005"/>
      <c r="EO203" s="1005"/>
      <c r="EP203" s="1005"/>
      <c r="EQ203" s="1005"/>
      <c r="ER203" s="1005"/>
      <c r="ES203" s="1005"/>
      <c r="ET203" s="1005"/>
      <c r="EU203" s="1005"/>
      <c r="EV203" s="1005"/>
      <c r="EW203" s="1005"/>
      <c r="EX203" s="1005"/>
      <c r="EY203" s="1005"/>
      <c r="EZ203" s="1005"/>
      <c r="FA203" s="1005"/>
      <c r="FB203" s="1005"/>
      <c r="FC203" s="1005"/>
      <c r="FD203" s="1005"/>
      <c r="FE203" s="1005"/>
      <c r="FF203" s="1005"/>
      <c r="FG203" s="1005"/>
      <c r="FH203" s="1005"/>
      <c r="FI203" s="1005"/>
      <c r="FJ203" s="1005"/>
      <c r="FK203" s="1005"/>
      <c r="FL203" s="1005"/>
      <c r="FM203" s="1005"/>
      <c r="FN203" s="1006"/>
      <c r="FO203" s="748"/>
      <c r="FP203" s="698"/>
      <c r="FQ203" s="698"/>
      <c r="FR203" s="698"/>
      <c r="FS203" s="698"/>
      <c r="FT203" s="698"/>
      <c r="FU203" s="698"/>
      <c r="FV203" s="698"/>
      <c r="FW203" s="698"/>
      <c r="FX203" s="698"/>
      <c r="FY203" s="698"/>
      <c r="FZ203" s="698"/>
      <c r="GA203" s="698"/>
      <c r="GB203" s="698"/>
      <c r="GC203" s="698"/>
      <c r="GD203" s="698"/>
      <c r="GE203" s="698"/>
      <c r="GF203" s="698"/>
      <c r="GG203" s="698"/>
      <c r="GH203" s="698"/>
      <c r="GI203" s="698"/>
      <c r="GJ203" s="698"/>
      <c r="GK203" s="698"/>
      <c r="GL203" s="698"/>
      <c r="GM203" s="698"/>
      <c r="GN203" s="698"/>
      <c r="GO203" s="698"/>
      <c r="GP203" s="698"/>
      <c r="GQ203" s="698"/>
      <c r="GR203" s="698"/>
      <c r="GS203" s="698"/>
      <c r="GT203" s="698"/>
      <c r="GU203" s="698"/>
      <c r="GV203" s="698"/>
      <c r="GW203" s="698"/>
      <c r="GX203" s="698"/>
      <c r="GY203" s="698"/>
      <c r="GZ203" s="698"/>
      <c r="HA203" s="698"/>
      <c r="HB203" s="698"/>
      <c r="HC203" s="698"/>
      <c r="HD203" s="698"/>
      <c r="HE203" s="698"/>
      <c r="HF203" s="698"/>
      <c r="HG203" s="698"/>
      <c r="HH203" s="698"/>
      <c r="HI203" s="698"/>
      <c r="HJ203" s="698"/>
      <c r="HK203" s="698"/>
      <c r="HL203" s="698"/>
      <c r="HM203" s="698"/>
      <c r="HN203" s="698"/>
      <c r="HO203" s="698"/>
      <c r="HP203" s="698"/>
      <c r="HQ203" s="698"/>
      <c r="HR203" s="698"/>
      <c r="HS203" s="698"/>
      <c r="HT203" s="698"/>
      <c r="HU203" s="698"/>
      <c r="HV203" s="698"/>
      <c r="HW203" s="698"/>
      <c r="HX203" s="698"/>
      <c r="HY203" s="698"/>
      <c r="HZ203" s="698"/>
      <c r="IA203" s="698"/>
      <c r="IB203" s="698"/>
      <c r="IC203" s="698"/>
      <c r="ID203" s="698"/>
      <c r="IE203" s="698"/>
      <c r="IF203" s="698"/>
      <c r="IG203" s="698"/>
      <c r="IH203" s="698"/>
      <c r="II203" s="698"/>
      <c r="IJ203" s="698"/>
      <c r="IK203" s="698"/>
      <c r="IL203" s="698"/>
      <c r="IM203" s="698"/>
      <c r="IN203" s="698"/>
      <c r="IO203" s="698"/>
      <c r="IP203" s="698"/>
      <c r="IQ203" s="698"/>
      <c r="IR203" s="698"/>
      <c r="IS203" s="698"/>
      <c r="IT203" s="698"/>
      <c r="IU203" s="698"/>
      <c r="IV203" s="698"/>
      <c r="IW203" s="698"/>
      <c r="IX203" s="698"/>
      <c r="IY203" s="698"/>
      <c r="IZ203" s="698"/>
      <c r="JA203" s="698"/>
      <c r="JB203" s="698"/>
      <c r="JC203" s="698"/>
      <c r="JD203" s="698"/>
      <c r="JE203" s="698"/>
      <c r="JF203" s="698"/>
      <c r="JG203" s="698"/>
      <c r="JH203" s="698"/>
      <c r="JI203" s="698"/>
      <c r="JJ203" s="698"/>
      <c r="JK203" s="698"/>
      <c r="JL203" s="698"/>
      <c r="JM203" s="698"/>
      <c r="JN203" s="698"/>
      <c r="JO203" s="698"/>
      <c r="JP203" s="698"/>
      <c r="JQ203" s="698"/>
      <c r="JR203" s="698"/>
      <c r="JS203" s="698"/>
      <c r="JT203" s="698"/>
      <c r="JU203" s="747"/>
      <c r="JV203" s="698"/>
      <c r="JW203" s="698"/>
      <c r="JX203" s="698"/>
      <c r="JY203" s="698"/>
      <c r="JZ203" s="698"/>
      <c r="KA203" s="698"/>
      <c r="KB203" s="698"/>
      <c r="KC203" s="698"/>
      <c r="KD203" s="698"/>
      <c r="KE203" s="698"/>
      <c r="KF203" s="698"/>
      <c r="KG203" s="698"/>
      <c r="KH203" s="698"/>
      <c r="KI203" s="698"/>
      <c r="KJ203" s="698"/>
      <c r="KK203" s="698"/>
      <c r="KL203" s="698"/>
      <c r="KM203" s="698"/>
      <c r="KN203" s="698"/>
      <c r="KO203" s="698"/>
      <c r="KP203" s="698"/>
      <c r="KQ203" s="698"/>
      <c r="KR203" s="698"/>
      <c r="KS203" s="698"/>
      <c r="KT203" s="698"/>
      <c r="KU203" s="698"/>
      <c r="KV203" s="698"/>
      <c r="KW203" s="698"/>
      <c r="KX203" s="698"/>
      <c r="KY203" s="698"/>
      <c r="KZ203" s="698"/>
      <c r="LA203" s="698"/>
      <c r="LB203" s="698"/>
      <c r="LC203" s="698"/>
      <c r="LD203" s="698"/>
      <c r="LE203" s="698"/>
      <c r="LF203" s="698"/>
      <c r="LG203" s="698"/>
      <c r="LH203" s="698"/>
      <c r="LI203" s="698"/>
      <c r="LJ203" s="698"/>
      <c r="LK203" s="698"/>
      <c r="LL203" s="698"/>
      <c r="LM203" s="698"/>
      <c r="LN203" s="698"/>
      <c r="LO203" s="698"/>
      <c r="LP203" s="698"/>
      <c r="LQ203" s="698"/>
      <c r="LR203" s="698"/>
      <c r="LS203" s="698"/>
      <c r="LT203" s="698"/>
      <c r="LU203" s="698"/>
      <c r="LV203" s="698"/>
      <c r="LW203" s="698"/>
      <c r="LX203" s="698"/>
      <c r="LY203" s="698"/>
      <c r="LZ203" s="698"/>
      <c r="MA203" s="698"/>
      <c r="MB203" s="698"/>
      <c r="MC203" s="698"/>
      <c r="MD203" s="698"/>
      <c r="ME203" s="698"/>
      <c r="MF203" s="698"/>
      <c r="MG203" s="698"/>
      <c r="MH203" s="698"/>
      <c r="MI203" s="698"/>
      <c r="MJ203" s="698"/>
      <c r="MK203" s="698"/>
      <c r="ML203" s="698"/>
      <c r="MM203" s="698"/>
      <c r="MN203" s="698"/>
      <c r="MO203" s="698"/>
      <c r="MP203" s="698"/>
      <c r="MQ203" s="698"/>
      <c r="MR203" s="698"/>
      <c r="MS203" s="698"/>
      <c r="MT203" s="698"/>
      <c r="MU203" s="698"/>
      <c r="MV203" s="698"/>
      <c r="MW203" s="698"/>
      <c r="MX203" s="698"/>
      <c r="MY203" s="698"/>
      <c r="MZ203" s="698"/>
      <c r="NA203" s="698"/>
      <c r="NB203" s="698"/>
      <c r="NC203" s="698"/>
      <c r="ND203" s="698"/>
      <c r="NE203" s="698"/>
      <c r="NF203" s="698"/>
      <c r="NG203" s="698"/>
      <c r="NH203" s="698"/>
      <c r="NI203" s="698"/>
      <c r="NJ203" s="698"/>
      <c r="NK203" s="698"/>
      <c r="NL203" s="698"/>
      <c r="NM203" s="698"/>
      <c r="NN203" s="698"/>
      <c r="NO203" s="698"/>
      <c r="NP203" s="698"/>
      <c r="NQ203" s="698"/>
      <c r="NR203" s="698"/>
      <c r="NS203" s="698"/>
      <c r="NT203" s="698"/>
      <c r="NU203" s="698"/>
      <c r="NV203" s="698"/>
      <c r="NW203" s="698"/>
      <c r="NX203" s="698"/>
      <c r="NY203" s="698"/>
      <c r="NZ203" s="698"/>
      <c r="OA203" s="747"/>
      <c r="OB203" s="698"/>
      <c r="OC203" s="698"/>
      <c r="OD203" s="698"/>
      <c r="OE203" s="698"/>
      <c r="OF203" s="698"/>
      <c r="OG203" s="698"/>
      <c r="OH203" s="698"/>
      <c r="OI203" s="698"/>
      <c r="OJ203" s="698"/>
      <c r="OK203" s="698"/>
      <c r="OL203" s="698"/>
      <c r="OM203" s="698"/>
      <c r="ON203" s="698"/>
      <c r="OO203" s="698"/>
      <c r="OP203" s="698"/>
      <c r="OQ203" s="698"/>
      <c r="OR203" s="698"/>
      <c r="OS203" s="698"/>
      <c r="OT203" s="698"/>
      <c r="OU203" s="698"/>
      <c r="OV203" s="698"/>
      <c r="OW203" s="698"/>
      <c r="OX203" s="698"/>
      <c r="OY203" s="698"/>
      <c r="OZ203" s="698"/>
      <c r="PA203" s="698"/>
      <c r="PB203" s="698"/>
      <c r="PC203" s="698"/>
      <c r="PD203" s="698"/>
      <c r="PE203" s="698"/>
      <c r="PF203" s="698"/>
      <c r="PG203" s="698"/>
      <c r="PH203" s="698"/>
      <c r="PI203" s="698"/>
      <c r="PJ203" s="698"/>
      <c r="PK203" s="698"/>
      <c r="PL203" s="698"/>
      <c r="PM203" s="698"/>
      <c r="PN203" s="698"/>
      <c r="PO203" s="698"/>
      <c r="PP203" s="698"/>
      <c r="PQ203" s="698"/>
      <c r="PR203" s="698"/>
      <c r="PS203" s="698"/>
      <c r="PT203" s="698"/>
      <c r="PU203" s="698"/>
      <c r="PV203" s="698"/>
      <c r="PW203" s="698"/>
      <c r="PX203" s="698"/>
      <c r="PY203" s="698"/>
      <c r="PZ203" s="698"/>
      <c r="QA203" s="698"/>
      <c r="QB203" s="698"/>
      <c r="QC203" s="698"/>
      <c r="QD203" s="698"/>
      <c r="QE203" s="698"/>
      <c r="QF203" s="698"/>
      <c r="QG203" s="698"/>
      <c r="QH203" s="698"/>
      <c r="QI203" s="698"/>
      <c r="QJ203" s="698"/>
      <c r="QK203" s="698"/>
      <c r="QL203" s="698"/>
      <c r="QM203" s="698"/>
      <c r="QN203" s="698"/>
      <c r="QO203" s="698"/>
      <c r="QP203" s="698"/>
      <c r="QQ203" s="698"/>
      <c r="QR203" s="698"/>
      <c r="QS203" s="698"/>
      <c r="QT203" s="698"/>
      <c r="QU203" s="698"/>
      <c r="QV203" s="698"/>
      <c r="QW203" s="698"/>
      <c r="QX203" s="698"/>
      <c r="QY203" s="698"/>
      <c r="QZ203" s="698"/>
      <c r="RA203" s="698"/>
      <c r="RB203" s="698"/>
      <c r="RC203" s="698"/>
      <c r="RD203" s="698"/>
      <c r="RE203" s="698"/>
      <c r="RF203" s="698"/>
      <c r="RG203" s="698"/>
      <c r="RH203" s="698"/>
      <c r="RI203" s="698"/>
      <c r="RJ203" s="698"/>
      <c r="RK203" s="698"/>
      <c r="RL203" s="698"/>
      <c r="RM203" s="698"/>
      <c r="RN203" s="698"/>
      <c r="RO203" s="698"/>
      <c r="RP203" s="698"/>
      <c r="RQ203" s="698"/>
      <c r="RR203" s="698"/>
      <c r="RS203" s="698"/>
      <c r="RT203" s="698"/>
      <c r="RU203" s="698"/>
      <c r="RV203" s="698"/>
      <c r="RW203" s="698"/>
      <c r="RX203" s="698"/>
      <c r="RY203" s="698"/>
      <c r="RZ203" s="698"/>
      <c r="SA203" s="698"/>
      <c r="SB203" s="698"/>
      <c r="SC203" s="698"/>
      <c r="SD203" s="698"/>
      <c r="SE203" s="698"/>
      <c r="SF203" s="698"/>
      <c r="SG203" s="747"/>
    </row>
    <row r="204" spans="1:501" ht="6.95" customHeight="1" thickTop="1" thickBot="1" x14ac:dyDescent="0.2">
      <c r="B204" s="302"/>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4"/>
      <c r="AD204" s="1070"/>
      <c r="AE204" s="1070"/>
      <c r="AF204" s="1070"/>
      <c r="AG204" s="1070"/>
      <c r="AH204" s="1070"/>
      <c r="AI204" s="1070"/>
      <c r="AJ204" s="1070"/>
      <c r="AK204" s="1070"/>
      <c r="AL204" s="1070"/>
      <c r="AM204" s="1070"/>
      <c r="AN204" s="1070"/>
      <c r="AO204" s="1070"/>
      <c r="AP204" s="1070"/>
      <c r="AQ204" s="1070"/>
      <c r="AR204" s="1073"/>
      <c r="AS204" s="1073"/>
      <c r="AT204" s="1073"/>
      <c r="AU204" s="1073"/>
      <c r="AV204" s="1073"/>
      <c r="AW204" s="1073"/>
      <c r="AX204" s="1073"/>
      <c r="AY204" s="1073"/>
      <c r="AZ204" s="1073"/>
      <c r="BA204" s="1073"/>
      <c r="BB204" s="1073"/>
      <c r="BC204" s="1073"/>
      <c r="BD204" s="1073"/>
      <c r="BE204" s="1073"/>
      <c r="BF204" s="1073"/>
      <c r="BG204" s="1073"/>
      <c r="BH204" s="1073"/>
      <c r="BI204" s="1073"/>
      <c r="BJ204" s="1073"/>
      <c r="BK204" s="1073"/>
      <c r="BL204" s="1073"/>
      <c r="BM204" s="1073"/>
      <c r="BN204" s="1073"/>
      <c r="BO204" s="1073"/>
      <c r="BP204" s="1073"/>
      <c r="BQ204" s="1073"/>
      <c r="BR204" s="1073"/>
      <c r="BS204" s="1073"/>
      <c r="BT204" s="1007"/>
      <c r="BU204" s="1008"/>
      <c r="BV204" s="1008"/>
      <c r="BW204" s="1008"/>
      <c r="BX204" s="1008"/>
      <c r="BY204" s="1008"/>
      <c r="BZ204" s="1008"/>
      <c r="CA204" s="1008"/>
      <c r="CB204" s="1008"/>
      <c r="CC204" s="1008"/>
      <c r="CD204" s="1008"/>
      <c r="CE204" s="1008"/>
      <c r="CF204" s="1008"/>
      <c r="CG204" s="1008"/>
      <c r="CH204" s="1008"/>
      <c r="CI204" s="1008"/>
      <c r="CJ204" s="1008"/>
      <c r="CK204" s="1008"/>
      <c r="CL204" s="1008"/>
      <c r="CM204" s="1008"/>
      <c r="CN204" s="1008"/>
      <c r="CO204" s="1008"/>
      <c r="CP204" s="1008"/>
      <c r="CQ204" s="1008"/>
      <c r="CR204" s="1008"/>
      <c r="CS204" s="1008"/>
      <c r="CT204" s="1008"/>
      <c r="CU204" s="1008"/>
      <c r="CV204" s="1008"/>
      <c r="CW204" s="1008"/>
      <c r="CX204" s="1008"/>
      <c r="CY204" s="1008"/>
      <c r="CZ204" s="1008"/>
      <c r="DA204" s="1008"/>
      <c r="DB204" s="1008"/>
      <c r="DC204" s="1008"/>
      <c r="DD204" s="1008"/>
      <c r="DE204" s="1008"/>
      <c r="DF204" s="1008"/>
      <c r="DG204" s="1008"/>
      <c r="DH204" s="1008"/>
      <c r="DI204" s="1008"/>
      <c r="DJ204" s="1008"/>
      <c r="DK204" s="1008"/>
      <c r="DL204" s="1008"/>
      <c r="DM204" s="1008"/>
      <c r="DN204" s="1008"/>
      <c r="DO204" s="1008"/>
      <c r="DP204" s="1008"/>
      <c r="DQ204" s="1008"/>
      <c r="DR204" s="1008"/>
      <c r="DS204" s="1008"/>
      <c r="DT204" s="1008"/>
      <c r="DU204" s="1008"/>
      <c r="DV204" s="1008"/>
      <c r="DW204" s="1008"/>
      <c r="DX204" s="1008"/>
      <c r="DY204" s="1008"/>
      <c r="DZ204" s="1008"/>
      <c r="EA204" s="1008"/>
      <c r="EB204" s="1008"/>
      <c r="EC204" s="1008"/>
      <c r="ED204" s="1008"/>
      <c r="EE204" s="1008"/>
      <c r="EF204" s="1008"/>
      <c r="EG204" s="1008"/>
      <c r="EH204" s="1008"/>
      <c r="EI204" s="1008"/>
      <c r="EJ204" s="1008"/>
      <c r="EK204" s="1008"/>
      <c r="EL204" s="1008"/>
      <c r="EM204" s="1008"/>
      <c r="EN204" s="1008"/>
      <c r="EO204" s="1008"/>
      <c r="EP204" s="1008"/>
      <c r="EQ204" s="1008"/>
      <c r="ER204" s="1008"/>
      <c r="ES204" s="1008"/>
      <c r="ET204" s="1008"/>
      <c r="EU204" s="1008"/>
      <c r="EV204" s="1008"/>
      <c r="EW204" s="1008"/>
      <c r="EX204" s="1008"/>
      <c r="EY204" s="1008"/>
      <c r="EZ204" s="1008"/>
      <c r="FA204" s="1008"/>
      <c r="FB204" s="1008"/>
      <c r="FC204" s="1008"/>
      <c r="FD204" s="1008"/>
      <c r="FE204" s="1008"/>
      <c r="FF204" s="1008"/>
      <c r="FG204" s="1008"/>
      <c r="FH204" s="1008"/>
      <c r="FI204" s="1008"/>
      <c r="FJ204" s="1008"/>
      <c r="FK204" s="1008"/>
      <c r="FL204" s="1008"/>
      <c r="FM204" s="1008"/>
      <c r="FN204" s="1009"/>
      <c r="FO204" s="748"/>
      <c r="FP204" s="1324"/>
      <c r="FQ204" s="1324"/>
      <c r="FR204" s="1324"/>
      <c r="FS204" s="1324"/>
      <c r="FT204" s="1324"/>
      <c r="FU204" s="1324"/>
      <c r="FV204" s="1324"/>
      <c r="FW204" s="1324"/>
      <c r="FX204" s="1324"/>
      <c r="FY204" s="1324"/>
      <c r="FZ204" s="1324"/>
      <c r="GA204" s="1324"/>
      <c r="GB204" s="1324"/>
      <c r="GC204" s="1324"/>
      <c r="GD204" s="1324"/>
      <c r="GE204" s="1324"/>
      <c r="GF204" s="1324"/>
      <c r="GG204" s="1324"/>
      <c r="GH204" s="1324"/>
      <c r="GI204" s="1324"/>
      <c r="GJ204" s="1324"/>
      <c r="GK204" s="1324"/>
      <c r="GL204" s="1324"/>
      <c r="GM204" s="1324"/>
      <c r="GN204" s="1324"/>
      <c r="GO204" s="1324"/>
      <c r="GP204" s="1324"/>
      <c r="GQ204" s="1324"/>
      <c r="GR204" s="1324"/>
      <c r="GS204" s="1324"/>
      <c r="GT204" s="1324"/>
      <c r="GU204" s="1324"/>
      <c r="GV204" s="1324"/>
      <c r="GW204" s="1324"/>
      <c r="GX204" s="1324"/>
      <c r="GY204" s="1324"/>
      <c r="GZ204" s="1324"/>
      <c r="HA204" s="1324"/>
      <c r="HB204" s="1324"/>
      <c r="HC204" s="1324"/>
      <c r="HD204" s="1324"/>
      <c r="HE204" s="1324"/>
      <c r="HF204" s="1324"/>
      <c r="HG204" s="1324"/>
      <c r="HH204" s="1324"/>
      <c r="HI204" s="1324"/>
      <c r="HJ204" s="1324"/>
      <c r="HK204" s="1324"/>
      <c r="HL204" s="1324"/>
      <c r="HM204" s="1324"/>
      <c r="HN204" s="1324"/>
      <c r="HO204" s="1324"/>
      <c r="HP204" s="1324"/>
      <c r="HQ204" s="1324"/>
      <c r="HR204" s="1324"/>
      <c r="HS204" s="1324"/>
      <c r="HT204" s="1324"/>
      <c r="HU204" s="1324"/>
      <c r="HV204" s="1324"/>
      <c r="HW204" s="1324"/>
      <c r="HX204" s="1324"/>
      <c r="HY204" s="1324"/>
      <c r="HZ204" s="1324"/>
      <c r="IA204" s="1324"/>
      <c r="IB204" s="1324"/>
      <c r="IC204" s="1324"/>
      <c r="ID204" s="1324"/>
      <c r="IE204" s="1324"/>
      <c r="IF204" s="1324"/>
      <c r="IG204" s="1324"/>
      <c r="IH204" s="1324"/>
      <c r="II204" s="1324"/>
      <c r="IJ204" s="1324"/>
      <c r="IK204" s="1324"/>
      <c r="IL204" s="1324"/>
      <c r="IM204" s="1324"/>
      <c r="IN204" s="1324"/>
      <c r="IO204" s="1324"/>
      <c r="IP204" s="1324"/>
      <c r="IQ204" s="1324"/>
      <c r="IR204" s="1324"/>
      <c r="IS204" s="1324"/>
      <c r="IT204" s="1324"/>
      <c r="IU204" s="1324"/>
      <c r="IV204" s="1324"/>
      <c r="IW204" s="1324"/>
      <c r="IX204" s="1324"/>
      <c r="IY204" s="1324"/>
      <c r="IZ204" s="1324"/>
      <c r="JA204" s="1324"/>
      <c r="JB204" s="1324"/>
      <c r="JC204" s="1324"/>
      <c r="JD204" s="1324"/>
      <c r="JE204" s="1324"/>
      <c r="JF204" s="1324"/>
      <c r="JG204" s="698"/>
      <c r="JH204" s="698"/>
      <c r="JI204" s="698"/>
      <c r="JJ204" s="698"/>
      <c r="JK204" s="698"/>
      <c r="JL204" s="698"/>
      <c r="JM204" s="698"/>
      <c r="JN204" s="698"/>
      <c r="JO204" s="698"/>
      <c r="JP204" s="698"/>
      <c r="JQ204" s="698"/>
      <c r="JR204" s="698"/>
      <c r="JS204" s="698"/>
      <c r="JT204" s="698"/>
      <c r="JU204" s="747"/>
      <c r="JV204" s="1324"/>
      <c r="JW204" s="1324"/>
      <c r="JX204" s="1324"/>
      <c r="JY204" s="1324"/>
      <c r="JZ204" s="1324"/>
      <c r="KA204" s="1324"/>
      <c r="KB204" s="1324"/>
      <c r="KC204" s="1324"/>
      <c r="KD204" s="1324"/>
      <c r="KE204" s="1324"/>
      <c r="KF204" s="1324"/>
      <c r="KG204" s="1324"/>
      <c r="KH204" s="1324"/>
      <c r="KI204" s="1324"/>
      <c r="KJ204" s="1324"/>
      <c r="KK204" s="1324"/>
      <c r="KL204" s="1324"/>
      <c r="KM204" s="1324"/>
      <c r="KN204" s="1324"/>
      <c r="KO204" s="1324"/>
      <c r="KP204" s="1324"/>
      <c r="KQ204" s="1324"/>
      <c r="KR204" s="1324"/>
      <c r="KS204" s="1324"/>
      <c r="KT204" s="1324"/>
      <c r="KU204" s="1324"/>
      <c r="KV204" s="1324"/>
      <c r="KW204" s="1324"/>
      <c r="KX204" s="1324"/>
      <c r="KY204" s="1324"/>
      <c r="KZ204" s="1324"/>
      <c r="LA204" s="1324"/>
      <c r="LB204" s="1324"/>
      <c r="LC204" s="1324"/>
      <c r="LD204" s="1324"/>
      <c r="LE204" s="1324"/>
      <c r="LF204" s="1324"/>
      <c r="LG204" s="1324"/>
      <c r="LH204" s="1324"/>
      <c r="LI204" s="1324"/>
      <c r="LJ204" s="1324"/>
      <c r="LK204" s="1324"/>
      <c r="LL204" s="1324"/>
      <c r="LM204" s="1324"/>
      <c r="LN204" s="1324"/>
      <c r="LO204" s="1324"/>
      <c r="LP204" s="1324"/>
      <c r="LQ204" s="1324"/>
      <c r="LR204" s="1324"/>
      <c r="LS204" s="1324"/>
      <c r="LT204" s="1324"/>
      <c r="LU204" s="1324"/>
      <c r="LV204" s="1324"/>
      <c r="LW204" s="1324"/>
      <c r="LX204" s="1324"/>
      <c r="LY204" s="1324"/>
      <c r="LZ204" s="1324"/>
      <c r="MA204" s="1324"/>
      <c r="MB204" s="1324"/>
      <c r="MC204" s="1324"/>
      <c r="MD204" s="1324"/>
      <c r="ME204" s="1324"/>
      <c r="MF204" s="1324"/>
      <c r="MG204" s="1324"/>
      <c r="MH204" s="1324"/>
      <c r="MI204" s="1324"/>
      <c r="MJ204" s="1324"/>
      <c r="MK204" s="1324"/>
      <c r="ML204" s="1324"/>
      <c r="MM204" s="1324"/>
      <c r="MN204" s="1324"/>
      <c r="MO204" s="1324"/>
      <c r="MP204" s="1324"/>
      <c r="MQ204" s="1324"/>
      <c r="MR204" s="1324"/>
      <c r="MS204" s="1324"/>
      <c r="MT204" s="1324"/>
      <c r="MU204" s="1324"/>
      <c r="MV204" s="1324"/>
      <c r="MW204" s="1324"/>
      <c r="MX204" s="1324"/>
      <c r="MY204" s="1324"/>
      <c r="MZ204" s="1324"/>
      <c r="NA204" s="1324"/>
      <c r="NB204" s="1324"/>
      <c r="NC204" s="1324"/>
      <c r="ND204" s="1324"/>
      <c r="NE204" s="1324"/>
      <c r="NF204" s="1324"/>
      <c r="NG204" s="1324"/>
      <c r="NH204" s="1324"/>
      <c r="NI204" s="1324"/>
      <c r="NJ204" s="1324"/>
      <c r="NK204" s="1324"/>
      <c r="NL204" s="1324"/>
      <c r="NM204" s="698"/>
      <c r="NN204" s="698"/>
      <c r="NO204" s="698"/>
      <c r="NP204" s="698"/>
      <c r="NQ204" s="698"/>
      <c r="NR204" s="698"/>
      <c r="NS204" s="698"/>
      <c r="NT204" s="698"/>
      <c r="NU204" s="698"/>
      <c r="NV204" s="698"/>
      <c r="NW204" s="698"/>
      <c r="NX204" s="698"/>
      <c r="NY204" s="698"/>
      <c r="NZ204" s="698"/>
      <c r="OA204" s="747"/>
      <c r="OB204" s="1324"/>
      <c r="OC204" s="1324"/>
      <c r="OD204" s="1324"/>
      <c r="OE204" s="1324"/>
      <c r="OF204" s="1324"/>
      <c r="OG204" s="1324"/>
      <c r="OH204" s="1324"/>
      <c r="OI204" s="1324"/>
      <c r="OJ204" s="1324"/>
      <c r="OK204" s="1324"/>
      <c r="OL204" s="1324"/>
      <c r="OM204" s="1324"/>
      <c r="ON204" s="1324"/>
      <c r="OO204" s="1324"/>
      <c r="OP204" s="1324"/>
      <c r="OQ204" s="1324"/>
      <c r="OR204" s="1324"/>
      <c r="OS204" s="1324"/>
      <c r="OT204" s="1324"/>
      <c r="OU204" s="1324"/>
      <c r="OV204" s="1324"/>
      <c r="OW204" s="1324"/>
      <c r="OX204" s="1324"/>
      <c r="OY204" s="1324"/>
      <c r="OZ204" s="1324"/>
      <c r="PA204" s="1324"/>
      <c r="PB204" s="1324"/>
      <c r="PC204" s="1324"/>
      <c r="PD204" s="1324"/>
      <c r="PE204" s="1324"/>
      <c r="PF204" s="1324"/>
      <c r="PG204" s="1324"/>
      <c r="PH204" s="1324"/>
      <c r="PI204" s="1324"/>
      <c r="PJ204" s="1324"/>
      <c r="PK204" s="1324"/>
      <c r="PL204" s="1324"/>
      <c r="PM204" s="1324"/>
      <c r="PN204" s="1324"/>
      <c r="PO204" s="1324"/>
      <c r="PP204" s="1324"/>
      <c r="PQ204" s="1324"/>
      <c r="PR204" s="1324"/>
      <c r="PS204" s="1324"/>
      <c r="PT204" s="1324"/>
      <c r="PU204" s="1324"/>
      <c r="PV204" s="1324"/>
      <c r="PW204" s="1324"/>
      <c r="PX204" s="1324"/>
      <c r="PY204" s="1324"/>
      <c r="PZ204" s="1324"/>
      <c r="QA204" s="1324"/>
      <c r="QB204" s="1324"/>
      <c r="QC204" s="1324"/>
      <c r="QD204" s="1324"/>
      <c r="QE204" s="1324"/>
      <c r="QF204" s="1324"/>
      <c r="QG204" s="1324"/>
      <c r="QH204" s="1324"/>
      <c r="QI204" s="1324"/>
      <c r="QJ204" s="1324"/>
      <c r="QK204" s="1324"/>
      <c r="QL204" s="1324"/>
      <c r="QM204" s="1324"/>
      <c r="QN204" s="1324"/>
      <c r="QO204" s="1324"/>
      <c r="QP204" s="1324"/>
      <c r="QQ204" s="1324"/>
      <c r="QR204" s="1324"/>
      <c r="QS204" s="1324"/>
      <c r="QT204" s="1324"/>
      <c r="QU204" s="1324"/>
      <c r="QV204" s="1324"/>
      <c r="QW204" s="1324"/>
      <c r="QX204" s="1324"/>
      <c r="QY204" s="1324"/>
      <c r="QZ204" s="1324"/>
      <c r="RA204" s="1324"/>
      <c r="RB204" s="1324"/>
      <c r="RC204" s="1324"/>
      <c r="RD204" s="1324"/>
      <c r="RE204" s="1324"/>
      <c r="RF204" s="1324"/>
      <c r="RG204" s="1324"/>
      <c r="RH204" s="1324"/>
      <c r="RI204" s="1324"/>
      <c r="RJ204" s="1324"/>
      <c r="RK204" s="1324"/>
      <c r="RL204" s="1324"/>
      <c r="RM204" s="1324"/>
      <c r="RN204" s="1324"/>
      <c r="RO204" s="1324"/>
      <c r="RP204" s="1324"/>
      <c r="RQ204" s="1324"/>
      <c r="RR204" s="1324"/>
      <c r="RS204" s="698"/>
      <c r="RT204" s="698"/>
      <c r="RU204" s="698"/>
      <c r="RV204" s="698"/>
      <c r="RW204" s="698"/>
      <c r="RX204" s="698"/>
      <c r="RY204" s="698"/>
      <c r="RZ204" s="698"/>
      <c r="SA204" s="698"/>
      <c r="SB204" s="698"/>
      <c r="SC204" s="698"/>
      <c r="SD204" s="698"/>
      <c r="SE204" s="698"/>
      <c r="SF204" s="698"/>
      <c r="SG204" s="747"/>
    </row>
    <row r="205" spans="1:501" ht="6.95" customHeight="1" thickTop="1" thickBot="1" x14ac:dyDescent="0.2">
      <c r="B205" s="302"/>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4"/>
      <c r="AD205" s="1070"/>
      <c r="AE205" s="1070"/>
      <c r="AF205" s="1070"/>
      <c r="AG205" s="1070"/>
      <c r="AH205" s="1070"/>
      <c r="AI205" s="1070"/>
      <c r="AJ205" s="1070"/>
      <c r="AK205" s="1070"/>
      <c r="AL205" s="1070"/>
      <c r="AM205" s="1070"/>
      <c r="AN205" s="1070"/>
      <c r="AO205" s="1070"/>
      <c r="AP205" s="1070"/>
      <c r="AQ205" s="1070"/>
      <c r="AR205" s="1073"/>
      <c r="AS205" s="1073"/>
      <c r="AT205" s="1073"/>
      <c r="AU205" s="1073"/>
      <c r="AV205" s="1073"/>
      <c r="AW205" s="1073"/>
      <c r="AX205" s="1073"/>
      <c r="AY205" s="1073"/>
      <c r="AZ205" s="1073"/>
      <c r="BA205" s="1073"/>
      <c r="BB205" s="1073"/>
      <c r="BC205" s="1073"/>
      <c r="BD205" s="1073"/>
      <c r="BE205" s="1073"/>
      <c r="BF205" s="1073"/>
      <c r="BG205" s="1073"/>
      <c r="BH205" s="1073"/>
      <c r="BI205" s="1073"/>
      <c r="BJ205" s="1073"/>
      <c r="BK205" s="1073"/>
      <c r="BL205" s="1073"/>
      <c r="BM205" s="1073"/>
      <c r="BN205" s="1073"/>
      <c r="BO205" s="1073"/>
      <c r="BP205" s="1073"/>
      <c r="BQ205" s="1073"/>
      <c r="BR205" s="1073"/>
      <c r="BS205" s="1073"/>
      <c r="BT205" s="667" t="s">
        <v>53</v>
      </c>
      <c r="BU205" s="587"/>
      <c r="BV205" s="587"/>
      <c r="BW205" s="587"/>
      <c r="BX205" s="587"/>
      <c r="BY205" s="587"/>
      <c r="BZ205" s="587"/>
      <c r="CA205" s="587"/>
      <c r="CB205" s="587"/>
      <c r="CC205" s="587"/>
      <c r="CD205" s="587"/>
      <c r="CE205" s="587"/>
      <c r="CF205" s="587"/>
      <c r="CG205" s="588"/>
      <c r="CH205" s="299" t="s">
        <v>54</v>
      </c>
      <c r="CI205" s="300"/>
      <c r="CJ205" s="300"/>
      <c r="CK205" s="300"/>
      <c r="CL205" s="300"/>
      <c r="CM205" s="300"/>
      <c r="CN205" s="300"/>
      <c r="CO205" s="300"/>
      <c r="CP205" s="300"/>
      <c r="CQ205" s="300"/>
      <c r="CR205" s="300"/>
      <c r="CS205" s="300"/>
      <c r="CT205" s="300"/>
      <c r="CU205" s="300"/>
      <c r="CV205" s="300"/>
      <c r="CW205" s="300"/>
      <c r="CX205" s="300"/>
      <c r="CY205" s="300"/>
      <c r="CZ205" s="727"/>
      <c r="DA205" s="323" t="s">
        <v>9249</v>
      </c>
      <c r="DB205" s="592"/>
      <c r="DC205" s="592"/>
      <c r="DD205" s="592"/>
      <c r="DE205" s="592"/>
      <c r="DF205" s="592"/>
      <c r="DG205" s="592"/>
      <c r="DH205" s="592"/>
      <c r="DI205" s="592"/>
      <c r="DJ205" s="592"/>
      <c r="DK205" s="592"/>
      <c r="DL205" s="592"/>
      <c r="DM205" s="592"/>
      <c r="DN205" s="592"/>
      <c r="DO205" s="593"/>
      <c r="DP205" s="299" t="s">
        <v>55</v>
      </c>
      <c r="DQ205" s="300"/>
      <c r="DR205" s="300"/>
      <c r="DS205" s="300"/>
      <c r="DT205" s="300"/>
      <c r="DU205" s="300"/>
      <c r="DV205" s="300"/>
      <c r="DW205" s="300"/>
      <c r="DX205" s="300"/>
      <c r="DY205" s="300"/>
      <c r="DZ205" s="727"/>
      <c r="EA205" s="610" t="s">
        <v>8358</v>
      </c>
      <c r="EB205" s="1005"/>
      <c r="EC205" s="1005"/>
      <c r="ED205" s="1005"/>
      <c r="EE205" s="1005"/>
      <c r="EF205" s="1005"/>
      <c r="EG205" s="1005"/>
      <c r="EH205" s="1005"/>
      <c r="EI205" s="1005"/>
      <c r="EJ205" s="1005"/>
      <c r="EK205" s="1005"/>
      <c r="EL205" s="1005"/>
      <c r="EM205" s="1005"/>
      <c r="EN205" s="1005"/>
      <c r="EO205" s="1005"/>
      <c r="EP205" s="1005"/>
      <c r="EQ205" s="1005"/>
      <c r="ER205" s="1005"/>
      <c r="ES205" s="1005"/>
      <c r="ET205" s="1005"/>
      <c r="EU205" s="1005"/>
      <c r="EV205" s="1005"/>
      <c r="EW205" s="1005"/>
      <c r="EX205" s="1005"/>
      <c r="EY205" s="1005"/>
      <c r="EZ205" s="1005"/>
      <c r="FA205" s="1005"/>
      <c r="FB205" s="1005"/>
      <c r="FC205" s="1005"/>
      <c r="FD205" s="1005"/>
      <c r="FE205" s="1005"/>
      <c r="FF205" s="1005"/>
      <c r="FG205" s="1005"/>
      <c r="FH205" s="1005"/>
      <c r="FI205" s="1005"/>
      <c r="FJ205" s="1005"/>
      <c r="FK205" s="1005"/>
      <c r="FL205" s="1005"/>
      <c r="FM205" s="1005"/>
      <c r="FN205" s="1006"/>
      <c r="FO205" s="748"/>
      <c r="FP205" s="299" t="s">
        <v>48</v>
      </c>
      <c r="FQ205" s="300"/>
      <c r="FR205" s="300"/>
      <c r="FS205" s="300"/>
      <c r="FT205" s="300"/>
      <c r="FU205" s="300"/>
      <c r="FV205" s="300"/>
      <c r="FW205" s="300"/>
      <c r="FX205" s="300"/>
      <c r="FY205" s="301"/>
      <c r="FZ205" s="299" t="s">
        <v>54</v>
      </c>
      <c r="GA205" s="300"/>
      <c r="GB205" s="300"/>
      <c r="GC205" s="300"/>
      <c r="GD205" s="300"/>
      <c r="GE205" s="300"/>
      <c r="GF205" s="300"/>
      <c r="GG205" s="300"/>
      <c r="GH205" s="300"/>
      <c r="GI205" s="300"/>
      <c r="GJ205" s="300"/>
      <c r="GK205" s="300"/>
      <c r="GL205" s="300"/>
      <c r="GM205" s="300"/>
      <c r="GN205" s="300"/>
      <c r="GO205" s="300"/>
      <c r="GP205" s="300"/>
      <c r="GQ205" s="300"/>
      <c r="GR205" s="727"/>
      <c r="GS205" s="323" t="s">
        <v>9249</v>
      </c>
      <c r="GT205" s="592"/>
      <c r="GU205" s="592"/>
      <c r="GV205" s="592"/>
      <c r="GW205" s="592"/>
      <c r="GX205" s="592"/>
      <c r="GY205" s="592"/>
      <c r="GZ205" s="592"/>
      <c r="HA205" s="592"/>
      <c r="HB205" s="592"/>
      <c r="HC205" s="592"/>
      <c r="HD205" s="592"/>
      <c r="HE205" s="592"/>
      <c r="HF205" s="592"/>
      <c r="HG205" s="593"/>
      <c r="HH205" s="299" t="s">
        <v>55</v>
      </c>
      <c r="HI205" s="300"/>
      <c r="HJ205" s="300"/>
      <c r="HK205" s="300"/>
      <c r="HL205" s="300"/>
      <c r="HM205" s="300"/>
      <c r="HN205" s="300"/>
      <c r="HO205" s="300"/>
      <c r="HP205" s="300"/>
      <c r="HQ205" s="300"/>
      <c r="HR205" s="727"/>
      <c r="HS205" s="610" t="s">
        <v>8358</v>
      </c>
      <c r="HT205" s="1005"/>
      <c r="HU205" s="1005"/>
      <c r="HV205" s="1005"/>
      <c r="HW205" s="1005"/>
      <c r="HX205" s="1005"/>
      <c r="HY205" s="1005"/>
      <c r="HZ205" s="1005"/>
      <c r="IA205" s="1005"/>
      <c r="IB205" s="1005"/>
      <c r="IC205" s="1005"/>
      <c r="ID205" s="1005"/>
      <c r="IE205" s="1005"/>
      <c r="IF205" s="1005"/>
      <c r="IG205" s="1005"/>
      <c r="IH205" s="1005"/>
      <c r="II205" s="1005"/>
      <c r="IJ205" s="1005"/>
      <c r="IK205" s="1005"/>
      <c r="IL205" s="1005"/>
      <c r="IM205" s="1005"/>
      <c r="IN205" s="1005"/>
      <c r="IO205" s="1005"/>
      <c r="IP205" s="1005"/>
      <c r="IQ205" s="1005"/>
      <c r="IR205" s="1005"/>
      <c r="IS205" s="1005"/>
      <c r="IT205" s="1005"/>
      <c r="IU205" s="1005"/>
      <c r="IV205" s="1005"/>
      <c r="IW205" s="1005"/>
      <c r="IX205" s="1005"/>
      <c r="IY205" s="1005"/>
      <c r="IZ205" s="1005"/>
      <c r="JA205" s="1005"/>
      <c r="JB205" s="1005"/>
      <c r="JC205" s="1005"/>
      <c r="JD205" s="1005"/>
      <c r="JE205" s="1005"/>
      <c r="JF205" s="1006"/>
      <c r="JG205" s="748"/>
      <c r="JH205" s="747"/>
      <c r="JI205" s="747"/>
      <c r="JJ205" s="747"/>
      <c r="JK205" s="747"/>
      <c r="JL205" s="747"/>
      <c r="JM205" s="747"/>
      <c r="JN205" s="747"/>
      <c r="JO205" s="747"/>
      <c r="JP205" s="747"/>
      <c r="JQ205" s="747"/>
      <c r="JR205" s="747"/>
      <c r="JS205" s="747"/>
      <c r="JT205" s="747"/>
      <c r="JU205" s="747"/>
      <c r="JV205" s="299" t="s">
        <v>48</v>
      </c>
      <c r="JW205" s="300"/>
      <c r="JX205" s="300"/>
      <c r="JY205" s="300"/>
      <c r="JZ205" s="300"/>
      <c r="KA205" s="300"/>
      <c r="KB205" s="300"/>
      <c r="KC205" s="300"/>
      <c r="KD205" s="300"/>
      <c r="KE205" s="301"/>
      <c r="KF205" s="299" t="s">
        <v>54</v>
      </c>
      <c r="KG205" s="300"/>
      <c r="KH205" s="300"/>
      <c r="KI205" s="300"/>
      <c r="KJ205" s="300"/>
      <c r="KK205" s="300"/>
      <c r="KL205" s="300"/>
      <c r="KM205" s="300"/>
      <c r="KN205" s="300"/>
      <c r="KO205" s="300"/>
      <c r="KP205" s="300"/>
      <c r="KQ205" s="300"/>
      <c r="KR205" s="300"/>
      <c r="KS205" s="300"/>
      <c r="KT205" s="300"/>
      <c r="KU205" s="300"/>
      <c r="KV205" s="300"/>
      <c r="KW205" s="300"/>
      <c r="KX205" s="727"/>
      <c r="KY205" s="323" t="s">
        <v>9249</v>
      </c>
      <c r="KZ205" s="592"/>
      <c r="LA205" s="592"/>
      <c r="LB205" s="592"/>
      <c r="LC205" s="592"/>
      <c r="LD205" s="592"/>
      <c r="LE205" s="592"/>
      <c r="LF205" s="592"/>
      <c r="LG205" s="592"/>
      <c r="LH205" s="592"/>
      <c r="LI205" s="592"/>
      <c r="LJ205" s="592"/>
      <c r="LK205" s="592"/>
      <c r="LL205" s="592"/>
      <c r="LM205" s="593"/>
      <c r="LN205" s="299" t="s">
        <v>55</v>
      </c>
      <c r="LO205" s="300"/>
      <c r="LP205" s="300"/>
      <c r="LQ205" s="300"/>
      <c r="LR205" s="300"/>
      <c r="LS205" s="300"/>
      <c r="LT205" s="300"/>
      <c r="LU205" s="300"/>
      <c r="LV205" s="300"/>
      <c r="LW205" s="300"/>
      <c r="LX205" s="727"/>
      <c r="LY205" s="610" t="s">
        <v>8358</v>
      </c>
      <c r="LZ205" s="1005"/>
      <c r="MA205" s="1005"/>
      <c r="MB205" s="1005"/>
      <c r="MC205" s="1005"/>
      <c r="MD205" s="1005"/>
      <c r="ME205" s="1005"/>
      <c r="MF205" s="1005"/>
      <c r="MG205" s="1005"/>
      <c r="MH205" s="1005"/>
      <c r="MI205" s="1005"/>
      <c r="MJ205" s="1005"/>
      <c r="MK205" s="1005"/>
      <c r="ML205" s="1005"/>
      <c r="MM205" s="1005"/>
      <c r="MN205" s="1005"/>
      <c r="MO205" s="1005"/>
      <c r="MP205" s="1005"/>
      <c r="MQ205" s="1005"/>
      <c r="MR205" s="1005"/>
      <c r="MS205" s="1005"/>
      <c r="MT205" s="1005"/>
      <c r="MU205" s="1005"/>
      <c r="MV205" s="1005"/>
      <c r="MW205" s="1005"/>
      <c r="MX205" s="1005"/>
      <c r="MY205" s="1005"/>
      <c r="MZ205" s="1005"/>
      <c r="NA205" s="1005"/>
      <c r="NB205" s="1005"/>
      <c r="NC205" s="1005"/>
      <c r="ND205" s="1005"/>
      <c r="NE205" s="1005"/>
      <c r="NF205" s="1005"/>
      <c r="NG205" s="1005"/>
      <c r="NH205" s="1005"/>
      <c r="NI205" s="1005"/>
      <c r="NJ205" s="1005"/>
      <c r="NK205" s="1005"/>
      <c r="NL205" s="1006"/>
      <c r="NM205" s="748"/>
      <c r="NN205" s="747"/>
      <c r="NO205" s="747"/>
      <c r="NP205" s="747"/>
      <c r="NQ205" s="747"/>
      <c r="NR205" s="747"/>
      <c r="NS205" s="747"/>
      <c r="NT205" s="747"/>
      <c r="NU205" s="747"/>
      <c r="NV205" s="747"/>
      <c r="NW205" s="747"/>
      <c r="NX205" s="747"/>
      <c r="NY205" s="747"/>
      <c r="NZ205" s="747"/>
      <c r="OA205" s="747"/>
      <c r="OB205" s="299" t="s">
        <v>48</v>
      </c>
      <c r="OC205" s="300"/>
      <c r="OD205" s="300"/>
      <c r="OE205" s="300"/>
      <c r="OF205" s="300"/>
      <c r="OG205" s="300"/>
      <c r="OH205" s="300"/>
      <c r="OI205" s="300"/>
      <c r="OJ205" s="300"/>
      <c r="OK205" s="301"/>
      <c r="OL205" s="299" t="s">
        <v>54</v>
      </c>
      <c r="OM205" s="300"/>
      <c r="ON205" s="300"/>
      <c r="OO205" s="300"/>
      <c r="OP205" s="300"/>
      <c r="OQ205" s="300"/>
      <c r="OR205" s="300"/>
      <c r="OS205" s="300"/>
      <c r="OT205" s="300"/>
      <c r="OU205" s="300"/>
      <c r="OV205" s="300"/>
      <c r="OW205" s="300"/>
      <c r="OX205" s="300"/>
      <c r="OY205" s="300"/>
      <c r="OZ205" s="300"/>
      <c r="PA205" s="300"/>
      <c r="PB205" s="300"/>
      <c r="PC205" s="300"/>
      <c r="PD205" s="727"/>
      <c r="PE205" s="323" t="s">
        <v>9249</v>
      </c>
      <c r="PF205" s="592"/>
      <c r="PG205" s="592"/>
      <c r="PH205" s="592"/>
      <c r="PI205" s="592"/>
      <c r="PJ205" s="592"/>
      <c r="PK205" s="592"/>
      <c r="PL205" s="592"/>
      <c r="PM205" s="592"/>
      <c r="PN205" s="592"/>
      <c r="PO205" s="592"/>
      <c r="PP205" s="592"/>
      <c r="PQ205" s="592"/>
      <c r="PR205" s="592"/>
      <c r="PS205" s="593"/>
      <c r="PT205" s="299" t="s">
        <v>55</v>
      </c>
      <c r="PU205" s="300"/>
      <c r="PV205" s="300"/>
      <c r="PW205" s="300"/>
      <c r="PX205" s="300"/>
      <c r="PY205" s="300"/>
      <c r="PZ205" s="300"/>
      <c r="QA205" s="300"/>
      <c r="QB205" s="300"/>
      <c r="QC205" s="300"/>
      <c r="QD205" s="727"/>
      <c r="QE205" s="610" t="s">
        <v>8358</v>
      </c>
      <c r="QF205" s="1005"/>
      <c r="QG205" s="1005"/>
      <c r="QH205" s="1005"/>
      <c r="QI205" s="1005"/>
      <c r="QJ205" s="1005"/>
      <c r="QK205" s="1005"/>
      <c r="QL205" s="1005"/>
      <c r="QM205" s="1005"/>
      <c r="QN205" s="1005"/>
      <c r="QO205" s="1005"/>
      <c r="QP205" s="1005"/>
      <c r="QQ205" s="1005"/>
      <c r="QR205" s="1005"/>
      <c r="QS205" s="1005"/>
      <c r="QT205" s="1005"/>
      <c r="QU205" s="1005"/>
      <c r="QV205" s="1005"/>
      <c r="QW205" s="1005"/>
      <c r="QX205" s="1005"/>
      <c r="QY205" s="1005"/>
      <c r="QZ205" s="1005"/>
      <c r="RA205" s="1005"/>
      <c r="RB205" s="1005"/>
      <c r="RC205" s="1005"/>
      <c r="RD205" s="1005"/>
      <c r="RE205" s="1005"/>
      <c r="RF205" s="1005"/>
      <c r="RG205" s="1005"/>
      <c r="RH205" s="1005"/>
      <c r="RI205" s="1005"/>
      <c r="RJ205" s="1005"/>
      <c r="RK205" s="1005"/>
      <c r="RL205" s="1005"/>
      <c r="RM205" s="1005"/>
      <c r="RN205" s="1005"/>
      <c r="RO205" s="1005"/>
      <c r="RP205" s="1005"/>
      <c r="RQ205" s="1005"/>
      <c r="RR205" s="1006"/>
      <c r="RS205" s="697"/>
      <c r="RT205" s="698"/>
      <c r="RU205" s="698"/>
      <c r="RV205" s="698"/>
      <c r="RW205" s="698"/>
      <c r="RX205" s="698"/>
      <c r="RY205" s="698"/>
      <c r="RZ205" s="698"/>
      <c r="SA205" s="698"/>
      <c r="SB205" s="698"/>
      <c r="SC205" s="698"/>
      <c r="SD205" s="698"/>
      <c r="SE205" s="698"/>
      <c r="SF205" s="698"/>
      <c r="SG205" s="747"/>
    </row>
    <row r="206" spans="1:501" ht="6.95" customHeight="1" thickTop="1" thickBot="1" x14ac:dyDescent="0.2">
      <c r="B206" s="302"/>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4"/>
      <c r="AD206" s="1070"/>
      <c r="AE206" s="1070"/>
      <c r="AF206" s="1070"/>
      <c r="AG206" s="1070"/>
      <c r="AH206" s="1070"/>
      <c r="AI206" s="1070"/>
      <c r="AJ206" s="1070"/>
      <c r="AK206" s="1070"/>
      <c r="AL206" s="1070"/>
      <c r="AM206" s="1070"/>
      <c r="AN206" s="1070"/>
      <c r="AO206" s="1070"/>
      <c r="AP206" s="1070"/>
      <c r="AQ206" s="1070"/>
      <c r="AR206" s="1073"/>
      <c r="AS206" s="1073"/>
      <c r="AT206" s="1073"/>
      <c r="AU206" s="1073"/>
      <c r="AV206" s="1073"/>
      <c r="AW206" s="1073"/>
      <c r="AX206" s="1073"/>
      <c r="AY206" s="1073"/>
      <c r="AZ206" s="1073"/>
      <c r="BA206" s="1073"/>
      <c r="BB206" s="1073"/>
      <c r="BC206" s="1073"/>
      <c r="BD206" s="1073"/>
      <c r="BE206" s="1073"/>
      <c r="BF206" s="1073"/>
      <c r="BG206" s="1073"/>
      <c r="BH206" s="1073"/>
      <c r="BI206" s="1073"/>
      <c r="BJ206" s="1073"/>
      <c r="BK206" s="1073"/>
      <c r="BL206" s="1073"/>
      <c r="BM206" s="1073"/>
      <c r="BN206" s="1073"/>
      <c r="BO206" s="1073"/>
      <c r="BP206" s="1073"/>
      <c r="BQ206" s="1073"/>
      <c r="BR206" s="1073"/>
      <c r="BS206" s="1073"/>
      <c r="BT206" s="668"/>
      <c r="BU206" s="590"/>
      <c r="BV206" s="590"/>
      <c r="BW206" s="590"/>
      <c r="BX206" s="590"/>
      <c r="BY206" s="590"/>
      <c r="BZ206" s="590"/>
      <c r="CA206" s="590"/>
      <c r="CB206" s="590"/>
      <c r="CC206" s="590"/>
      <c r="CD206" s="590"/>
      <c r="CE206" s="590"/>
      <c r="CF206" s="590"/>
      <c r="CG206" s="591"/>
      <c r="CH206" s="302"/>
      <c r="CI206" s="303"/>
      <c r="CJ206" s="303"/>
      <c r="CK206" s="303"/>
      <c r="CL206" s="303"/>
      <c r="CM206" s="303"/>
      <c r="CN206" s="303"/>
      <c r="CO206" s="303"/>
      <c r="CP206" s="303"/>
      <c r="CQ206" s="303"/>
      <c r="CR206" s="303"/>
      <c r="CS206" s="303"/>
      <c r="CT206" s="303"/>
      <c r="CU206" s="303"/>
      <c r="CV206" s="303"/>
      <c r="CW206" s="303"/>
      <c r="CX206" s="303"/>
      <c r="CY206" s="303"/>
      <c r="CZ206" s="728"/>
      <c r="DA206" s="326"/>
      <c r="DB206" s="464"/>
      <c r="DC206" s="464"/>
      <c r="DD206" s="464"/>
      <c r="DE206" s="464"/>
      <c r="DF206" s="464"/>
      <c r="DG206" s="464"/>
      <c r="DH206" s="464"/>
      <c r="DI206" s="464"/>
      <c r="DJ206" s="464"/>
      <c r="DK206" s="464"/>
      <c r="DL206" s="464"/>
      <c r="DM206" s="464"/>
      <c r="DN206" s="464"/>
      <c r="DO206" s="594"/>
      <c r="DP206" s="302"/>
      <c r="DQ206" s="303"/>
      <c r="DR206" s="303"/>
      <c r="DS206" s="303"/>
      <c r="DT206" s="303"/>
      <c r="DU206" s="303"/>
      <c r="DV206" s="303"/>
      <c r="DW206" s="303"/>
      <c r="DX206" s="303"/>
      <c r="DY206" s="303"/>
      <c r="DZ206" s="728"/>
      <c r="EA206" s="1007"/>
      <c r="EB206" s="1008"/>
      <c r="EC206" s="1008"/>
      <c r="ED206" s="1008"/>
      <c r="EE206" s="1008"/>
      <c r="EF206" s="1008"/>
      <c r="EG206" s="1008"/>
      <c r="EH206" s="1008"/>
      <c r="EI206" s="1008"/>
      <c r="EJ206" s="1008"/>
      <c r="EK206" s="1008"/>
      <c r="EL206" s="1008"/>
      <c r="EM206" s="1008"/>
      <c r="EN206" s="1008"/>
      <c r="EO206" s="1008"/>
      <c r="EP206" s="1008"/>
      <c r="EQ206" s="1008"/>
      <c r="ER206" s="1008"/>
      <c r="ES206" s="1008"/>
      <c r="ET206" s="1008"/>
      <c r="EU206" s="1008"/>
      <c r="EV206" s="1008"/>
      <c r="EW206" s="1008"/>
      <c r="EX206" s="1008"/>
      <c r="EY206" s="1008"/>
      <c r="EZ206" s="1008"/>
      <c r="FA206" s="1008"/>
      <c r="FB206" s="1008"/>
      <c r="FC206" s="1008"/>
      <c r="FD206" s="1008"/>
      <c r="FE206" s="1008"/>
      <c r="FF206" s="1008"/>
      <c r="FG206" s="1008"/>
      <c r="FH206" s="1008"/>
      <c r="FI206" s="1008"/>
      <c r="FJ206" s="1008"/>
      <c r="FK206" s="1008"/>
      <c r="FL206" s="1008"/>
      <c r="FM206" s="1008"/>
      <c r="FN206" s="1009"/>
      <c r="FO206" s="748"/>
      <c r="FP206" s="302"/>
      <c r="FQ206" s="303"/>
      <c r="FR206" s="303"/>
      <c r="FS206" s="303"/>
      <c r="FT206" s="303"/>
      <c r="FU206" s="303"/>
      <c r="FV206" s="303"/>
      <c r="FW206" s="303"/>
      <c r="FX206" s="303"/>
      <c r="FY206" s="304"/>
      <c r="FZ206" s="302"/>
      <c r="GA206" s="303"/>
      <c r="GB206" s="303"/>
      <c r="GC206" s="303"/>
      <c r="GD206" s="303"/>
      <c r="GE206" s="303"/>
      <c r="GF206" s="303"/>
      <c r="GG206" s="303"/>
      <c r="GH206" s="303"/>
      <c r="GI206" s="303"/>
      <c r="GJ206" s="303"/>
      <c r="GK206" s="303"/>
      <c r="GL206" s="303"/>
      <c r="GM206" s="303"/>
      <c r="GN206" s="303"/>
      <c r="GO206" s="303"/>
      <c r="GP206" s="303"/>
      <c r="GQ206" s="303"/>
      <c r="GR206" s="728"/>
      <c r="GS206" s="326"/>
      <c r="GT206" s="464"/>
      <c r="GU206" s="464"/>
      <c r="GV206" s="464"/>
      <c r="GW206" s="464"/>
      <c r="GX206" s="464"/>
      <c r="GY206" s="464"/>
      <c r="GZ206" s="464"/>
      <c r="HA206" s="464"/>
      <c r="HB206" s="464"/>
      <c r="HC206" s="464"/>
      <c r="HD206" s="464"/>
      <c r="HE206" s="464"/>
      <c r="HF206" s="464"/>
      <c r="HG206" s="594"/>
      <c r="HH206" s="302"/>
      <c r="HI206" s="303"/>
      <c r="HJ206" s="303"/>
      <c r="HK206" s="303"/>
      <c r="HL206" s="303"/>
      <c r="HM206" s="303"/>
      <c r="HN206" s="303"/>
      <c r="HO206" s="303"/>
      <c r="HP206" s="303"/>
      <c r="HQ206" s="303"/>
      <c r="HR206" s="728"/>
      <c r="HS206" s="1007"/>
      <c r="HT206" s="1008"/>
      <c r="HU206" s="1008"/>
      <c r="HV206" s="1008"/>
      <c r="HW206" s="1008"/>
      <c r="HX206" s="1008"/>
      <c r="HY206" s="1008"/>
      <c r="HZ206" s="1008"/>
      <c r="IA206" s="1008"/>
      <c r="IB206" s="1008"/>
      <c r="IC206" s="1008"/>
      <c r="ID206" s="1008"/>
      <c r="IE206" s="1008"/>
      <c r="IF206" s="1008"/>
      <c r="IG206" s="1008"/>
      <c r="IH206" s="1008"/>
      <c r="II206" s="1008"/>
      <c r="IJ206" s="1008"/>
      <c r="IK206" s="1008"/>
      <c r="IL206" s="1008"/>
      <c r="IM206" s="1008"/>
      <c r="IN206" s="1008"/>
      <c r="IO206" s="1008"/>
      <c r="IP206" s="1008"/>
      <c r="IQ206" s="1008"/>
      <c r="IR206" s="1008"/>
      <c r="IS206" s="1008"/>
      <c r="IT206" s="1008"/>
      <c r="IU206" s="1008"/>
      <c r="IV206" s="1008"/>
      <c r="IW206" s="1008"/>
      <c r="IX206" s="1008"/>
      <c r="IY206" s="1008"/>
      <c r="IZ206" s="1008"/>
      <c r="JA206" s="1008"/>
      <c r="JB206" s="1008"/>
      <c r="JC206" s="1008"/>
      <c r="JD206" s="1008"/>
      <c r="JE206" s="1008"/>
      <c r="JF206" s="1009"/>
      <c r="JG206" s="748"/>
      <c r="JH206" s="747"/>
      <c r="JI206" s="747"/>
      <c r="JJ206" s="747"/>
      <c r="JK206" s="747"/>
      <c r="JL206" s="747"/>
      <c r="JM206" s="747"/>
      <c r="JN206" s="747"/>
      <c r="JO206" s="747"/>
      <c r="JP206" s="747"/>
      <c r="JQ206" s="747"/>
      <c r="JR206" s="747"/>
      <c r="JS206" s="747"/>
      <c r="JT206" s="747"/>
      <c r="JU206" s="747"/>
      <c r="JV206" s="302"/>
      <c r="JW206" s="303"/>
      <c r="JX206" s="303"/>
      <c r="JY206" s="303"/>
      <c r="JZ206" s="303"/>
      <c r="KA206" s="303"/>
      <c r="KB206" s="303"/>
      <c r="KC206" s="303"/>
      <c r="KD206" s="303"/>
      <c r="KE206" s="304"/>
      <c r="KF206" s="302"/>
      <c r="KG206" s="303"/>
      <c r="KH206" s="303"/>
      <c r="KI206" s="303"/>
      <c r="KJ206" s="303"/>
      <c r="KK206" s="303"/>
      <c r="KL206" s="303"/>
      <c r="KM206" s="303"/>
      <c r="KN206" s="303"/>
      <c r="KO206" s="303"/>
      <c r="KP206" s="303"/>
      <c r="KQ206" s="303"/>
      <c r="KR206" s="303"/>
      <c r="KS206" s="303"/>
      <c r="KT206" s="303"/>
      <c r="KU206" s="303"/>
      <c r="KV206" s="303"/>
      <c r="KW206" s="303"/>
      <c r="KX206" s="728"/>
      <c r="KY206" s="326"/>
      <c r="KZ206" s="464"/>
      <c r="LA206" s="464"/>
      <c r="LB206" s="464"/>
      <c r="LC206" s="464"/>
      <c r="LD206" s="464"/>
      <c r="LE206" s="464"/>
      <c r="LF206" s="464"/>
      <c r="LG206" s="464"/>
      <c r="LH206" s="464"/>
      <c r="LI206" s="464"/>
      <c r="LJ206" s="464"/>
      <c r="LK206" s="464"/>
      <c r="LL206" s="464"/>
      <c r="LM206" s="594"/>
      <c r="LN206" s="302"/>
      <c r="LO206" s="303"/>
      <c r="LP206" s="303"/>
      <c r="LQ206" s="303"/>
      <c r="LR206" s="303"/>
      <c r="LS206" s="303"/>
      <c r="LT206" s="303"/>
      <c r="LU206" s="303"/>
      <c r="LV206" s="303"/>
      <c r="LW206" s="303"/>
      <c r="LX206" s="728"/>
      <c r="LY206" s="1007"/>
      <c r="LZ206" s="1008"/>
      <c r="MA206" s="1008"/>
      <c r="MB206" s="1008"/>
      <c r="MC206" s="1008"/>
      <c r="MD206" s="1008"/>
      <c r="ME206" s="1008"/>
      <c r="MF206" s="1008"/>
      <c r="MG206" s="1008"/>
      <c r="MH206" s="1008"/>
      <c r="MI206" s="1008"/>
      <c r="MJ206" s="1008"/>
      <c r="MK206" s="1008"/>
      <c r="ML206" s="1008"/>
      <c r="MM206" s="1008"/>
      <c r="MN206" s="1008"/>
      <c r="MO206" s="1008"/>
      <c r="MP206" s="1008"/>
      <c r="MQ206" s="1008"/>
      <c r="MR206" s="1008"/>
      <c r="MS206" s="1008"/>
      <c r="MT206" s="1008"/>
      <c r="MU206" s="1008"/>
      <c r="MV206" s="1008"/>
      <c r="MW206" s="1008"/>
      <c r="MX206" s="1008"/>
      <c r="MY206" s="1008"/>
      <c r="MZ206" s="1008"/>
      <c r="NA206" s="1008"/>
      <c r="NB206" s="1008"/>
      <c r="NC206" s="1008"/>
      <c r="ND206" s="1008"/>
      <c r="NE206" s="1008"/>
      <c r="NF206" s="1008"/>
      <c r="NG206" s="1008"/>
      <c r="NH206" s="1008"/>
      <c r="NI206" s="1008"/>
      <c r="NJ206" s="1008"/>
      <c r="NK206" s="1008"/>
      <c r="NL206" s="1009"/>
      <c r="NM206" s="748"/>
      <c r="NN206" s="747"/>
      <c r="NO206" s="747"/>
      <c r="NP206" s="747"/>
      <c r="NQ206" s="747"/>
      <c r="NR206" s="747"/>
      <c r="NS206" s="747"/>
      <c r="NT206" s="747"/>
      <c r="NU206" s="747"/>
      <c r="NV206" s="747"/>
      <c r="NW206" s="747"/>
      <c r="NX206" s="747"/>
      <c r="NY206" s="747"/>
      <c r="NZ206" s="747"/>
      <c r="OA206" s="747"/>
      <c r="OB206" s="302"/>
      <c r="OC206" s="303"/>
      <c r="OD206" s="303"/>
      <c r="OE206" s="303"/>
      <c r="OF206" s="303"/>
      <c r="OG206" s="303"/>
      <c r="OH206" s="303"/>
      <c r="OI206" s="303"/>
      <c r="OJ206" s="303"/>
      <c r="OK206" s="304"/>
      <c r="OL206" s="302"/>
      <c r="OM206" s="303"/>
      <c r="ON206" s="303"/>
      <c r="OO206" s="303"/>
      <c r="OP206" s="303"/>
      <c r="OQ206" s="303"/>
      <c r="OR206" s="303"/>
      <c r="OS206" s="303"/>
      <c r="OT206" s="303"/>
      <c r="OU206" s="303"/>
      <c r="OV206" s="303"/>
      <c r="OW206" s="303"/>
      <c r="OX206" s="303"/>
      <c r="OY206" s="303"/>
      <c r="OZ206" s="303"/>
      <c r="PA206" s="303"/>
      <c r="PB206" s="303"/>
      <c r="PC206" s="303"/>
      <c r="PD206" s="728"/>
      <c r="PE206" s="326"/>
      <c r="PF206" s="464"/>
      <c r="PG206" s="464"/>
      <c r="PH206" s="464"/>
      <c r="PI206" s="464"/>
      <c r="PJ206" s="464"/>
      <c r="PK206" s="464"/>
      <c r="PL206" s="464"/>
      <c r="PM206" s="464"/>
      <c r="PN206" s="464"/>
      <c r="PO206" s="464"/>
      <c r="PP206" s="464"/>
      <c r="PQ206" s="464"/>
      <c r="PR206" s="464"/>
      <c r="PS206" s="594"/>
      <c r="PT206" s="302"/>
      <c r="PU206" s="303"/>
      <c r="PV206" s="303"/>
      <c r="PW206" s="303"/>
      <c r="PX206" s="303"/>
      <c r="PY206" s="303"/>
      <c r="PZ206" s="303"/>
      <c r="QA206" s="303"/>
      <c r="QB206" s="303"/>
      <c r="QC206" s="303"/>
      <c r="QD206" s="728"/>
      <c r="QE206" s="1007"/>
      <c r="QF206" s="1008"/>
      <c r="QG206" s="1008"/>
      <c r="QH206" s="1008"/>
      <c r="QI206" s="1008"/>
      <c r="QJ206" s="1008"/>
      <c r="QK206" s="1008"/>
      <c r="QL206" s="1008"/>
      <c r="QM206" s="1008"/>
      <c r="QN206" s="1008"/>
      <c r="QO206" s="1008"/>
      <c r="QP206" s="1008"/>
      <c r="QQ206" s="1008"/>
      <c r="QR206" s="1008"/>
      <c r="QS206" s="1008"/>
      <c r="QT206" s="1008"/>
      <c r="QU206" s="1008"/>
      <c r="QV206" s="1008"/>
      <c r="QW206" s="1008"/>
      <c r="QX206" s="1008"/>
      <c r="QY206" s="1008"/>
      <c r="QZ206" s="1008"/>
      <c r="RA206" s="1008"/>
      <c r="RB206" s="1008"/>
      <c r="RC206" s="1008"/>
      <c r="RD206" s="1008"/>
      <c r="RE206" s="1008"/>
      <c r="RF206" s="1008"/>
      <c r="RG206" s="1008"/>
      <c r="RH206" s="1008"/>
      <c r="RI206" s="1008"/>
      <c r="RJ206" s="1008"/>
      <c r="RK206" s="1008"/>
      <c r="RL206" s="1008"/>
      <c r="RM206" s="1008"/>
      <c r="RN206" s="1008"/>
      <c r="RO206" s="1008"/>
      <c r="RP206" s="1008"/>
      <c r="RQ206" s="1008"/>
      <c r="RR206" s="1009"/>
      <c r="RS206" s="697"/>
      <c r="RT206" s="698"/>
      <c r="RU206" s="698"/>
      <c r="RV206" s="698"/>
      <c r="RW206" s="698"/>
      <c r="RX206" s="698"/>
      <c r="RY206" s="698"/>
      <c r="RZ206" s="698"/>
      <c r="SA206" s="698"/>
      <c r="SB206" s="698"/>
      <c r="SC206" s="698"/>
      <c r="SD206" s="698"/>
      <c r="SE206" s="698"/>
      <c r="SF206" s="698"/>
      <c r="SG206" s="747"/>
    </row>
    <row r="207" spans="1:501" ht="6.95" customHeight="1" thickTop="1" thickBot="1" x14ac:dyDescent="0.2">
      <c r="B207" s="302"/>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4"/>
      <c r="AD207" s="1070"/>
      <c r="AE207" s="1070"/>
      <c r="AF207" s="1070"/>
      <c r="AG207" s="1070"/>
      <c r="AH207" s="1070"/>
      <c r="AI207" s="1070"/>
      <c r="AJ207" s="1070"/>
      <c r="AK207" s="1070"/>
      <c r="AL207" s="1070"/>
      <c r="AM207" s="1070"/>
      <c r="AN207" s="1070"/>
      <c r="AO207" s="1070"/>
      <c r="AP207" s="1070"/>
      <c r="AQ207" s="1070"/>
      <c r="AR207" s="1073"/>
      <c r="AS207" s="1073"/>
      <c r="AT207" s="1073"/>
      <c r="AU207" s="1073"/>
      <c r="AV207" s="1073"/>
      <c r="AW207" s="1073"/>
      <c r="AX207" s="1073"/>
      <c r="AY207" s="1073"/>
      <c r="AZ207" s="1073"/>
      <c r="BA207" s="1073"/>
      <c r="BB207" s="1073"/>
      <c r="BC207" s="1073"/>
      <c r="BD207" s="1073"/>
      <c r="BE207" s="1073"/>
      <c r="BF207" s="1073"/>
      <c r="BG207" s="1073"/>
      <c r="BH207" s="1073"/>
      <c r="BI207" s="1073"/>
      <c r="BJ207" s="1073"/>
      <c r="BK207" s="1073"/>
      <c r="BL207" s="1073"/>
      <c r="BM207" s="1073"/>
      <c r="BN207" s="1073"/>
      <c r="BO207" s="1073"/>
      <c r="BP207" s="1073"/>
      <c r="BQ207" s="1073"/>
      <c r="BR207" s="1073"/>
      <c r="BS207" s="1073"/>
      <c r="BT207" s="668"/>
      <c r="BU207" s="590"/>
      <c r="BV207" s="590"/>
      <c r="BW207" s="590"/>
      <c r="BX207" s="590"/>
      <c r="BY207" s="590"/>
      <c r="BZ207" s="590"/>
      <c r="CA207" s="590"/>
      <c r="CB207" s="590"/>
      <c r="CC207" s="590"/>
      <c r="CD207" s="590"/>
      <c r="CE207" s="590"/>
      <c r="CF207" s="590"/>
      <c r="CG207" s="591"/>
      <c r="CH207" s="302"/>
      <c r="CI207" s="303"/>
      <c r="CJ207" s="303"/>
      <c r="CK207" s="303"/>
      <c r="CL207" s="303"/>
      <c r="CM207" s="303"/>
      <c r="CN207" s="303"/>
      <c r="CO207" s="303"/>
      <c r="CP207" s="303"/>
      <c r="CQ207" s="303"/>
      <c r="CR207" s="303"/>
      <c r="CS207" s="303"/>
      <c r="CT207" s="303"/>
      <c r="CU207" s="303"/>
      <c r="CV207" s="303"/>
      <c r="CW207" s="303"/>
      <c r="CX207" s="303"/>
      <c r="CY207" s="303"/>
      <c r="CZ207" s="728"/>
      <c r="DA207" s="332" t="s">
        <v>9250</v>
      </c>
      <c r="DB207" s="333"/>
      <c r="DC207" s="333"/>
      <c r="DD207" s="333"/>
      <c r="DE207" s="333"/>
      <c r="DF207" s="333"/>
      <c r="DG207" s="333"/>
      <c r="DH207" s="333"/>
      <c r="DI207" s="333"/>
      <c r="DJ207" s="333"/>
      <c r="DK207" s="333"/>
      <c r="DL207" s="333"/>
      <c r="DM207" s="333"/>
      <c r="DN207" s="333"/>
      <c r="DO207" s="334"/>
      <c r="DP207" s="302"/>
      <c r="DQ207" s="303"/>
      <c r="DR207" s="303"/>
      <c r="DS207" s="303"/>
      <c r="DT207" s="303"/>
      <c r="DU207" s="303"/>
      <c r="DV207" s="303"/>
      <c r="DW207" s="303"/>
      <c r="DX207" s="303"/>
      <c r="DY207" s="303"/>
      <c r="DZ207" s="728"/>
      <c r="EA207" s="1010" t="s">
        <v>56</v>
      </c>
      <c r="EB207" s="1010"/>
      <c r="EC207" s="1010"/>
      <c r="ED207" s="1010"/>
      <c r="EE207" s="1010"/>
      <c r="EF207" s="1010" t="s">
        <v>57</v>
      </c>
      <c r="EG207" s="1010"/>
      <c r="EH207" s="1010"/>
      <c r="EI207" s="1010"/>
      <c r="EJ207" s="1010"/>
      <c r="EK207" s="1011" t="s">
        <v>58</v>
      </c>
      <c r="EL207" s="1010"/>
      <c r="EM207" s="1010"/>
      <c r="EN207" s="1010"/>
      <c r="EO207" s="1010"/>
      <c r="EP207" s="726" t="s">
        <v>59</v>
      </c>
      <c r="EQ207" s="692"/>
      <c r="ER207" s="692"/>
      <c r="ES207" s="692"/>
      <c r="ET207" s="692"/>
      <c r="EU207" s="692"/>
      <c r="EV207" s="692"/>
      <c r="EW207" s="692"/>
      <c r="EX207" s="692"/>
      <c r="EY207" s="692"/>
      <c r="EZ207" s="692"/>
      <c r="FA207" s="692"/>
      <c r="FB207" s="692"/>
      <c r="FC207" s="692"/>
      <c r="FD207" s="692"/>
      <c r="FE207" s="692"/>
      <c r="FF207" s="692"/>
      <c r="FG207" s="692"/>
      <c r="FH207" s="692"/>
      <c r="FI207" s="1012"/>
      <c r="FJ207" s="729" t="s">
        <v>60</v>
      </c>
      <c r="FK207" s="1014"/>
      <c r="FL207" s="1014"/>
      <c r="FM207" s="1014"/>
      <c r="FN207" s="1015"/>
      <c r="FO207" s="748"/>
      <c r="FP207" s="302"/>
      <c r="FQ207" s="303"/>
      <c r="FR207" s="303"/>
      <c r="FS207" s="303"/>
      <c r="FT207" s="303"/>
      <c r="FU207" s="303"/>
      <c r="FV207" s="303"/>
      <c r="FW207" s="303"/>
      <c r="FX207" s="303"/>
      <c r="FY207" s="304"/>
      <c r="FZ207" s="302"/>
      <c r="GA207" s="303"/>
      <c r="GB207" s="303"/>
      <c r="GC207" s="303"/>
      <c r="GD207" s="303"/>
      <c r="GE207" s="303"/>
      <c r="GF207" s="303"/>
      <c r="GG207" s="303"/>
      <c r="GH207" s="303"/>
      <c r="GI207" s="303"/>
      <c r="GJ207" s="303"/>
      <c r="GK207" s="303"/>
      <c r="GL207" s="303"/>
      <c r="GM207" s="303"/>
      <c r="GN207" s="303"/>
      <c r="GO207" s="303"/>
      <c r="GP207" s="303"/>
      <c r="GQ207" s="303"/>
      <c r="GR207" s="728"/>
      <c r="GS207" s="332" t="s">
        <v>9250</v>
      </c>
      <c r="GT207" s="333"/>
      <c r="GU207" s="333"/>
      <c r="GV207" s="333"/>
      <c r="GW207" s="333"/>
      <c r="GX207" s="333"/>
      <c r="GY207" s="333"/>
      <c r="GZ207" s="333"/>
      <c r="HA207" s="333"/>
      <c r="HB207" s="333"/>
      <c r="HC207" s="333"/>
      <c r="HD207" s="333"/>
      <c r="HE207" s="333"/>
      <c r="HF207" s="333"/>
      <c r="HG207" s="334"/>
      <c r="HH207" s="302"/>
      <c r="HI207" s="303"/>
      <c r="HJ207" s="303"/>
      <c r="HK207" s="303"/>
      <c r="HL207" s="303"/>
      <c r="HM207" s="303"/>
      <c r="HN207" s="303"/>
      <c r="HO207" s="303"/>
      <c r="HP207" s="303"/>
      <c r="HQ207" s="303"/>
      <c r="HR207" s="728"/>
      <c r="HS207" s="1010" t="s">
        <v>56</v>
      </c>
      <c r="HT207" s="1010"/>
      <c r="HU207" s="1010"/>
      <c r="HV207" s="1010"/>
      <c r="HW207" s="1010"/>
      <c r="HX207" s="1010" t="s">
        <v>57</v>
      </c>
      <c r="HY207" s="1010"/>
      <c r="HZ207" s="1010"/>
      <c r="IA207" s="1010"/>
      <c r="IB207" s="1010"/>
      <c r="IC207" s="1011" t="s">
        <v>58</v>
      </c>
      <c r="ID207" s="1010"/>
      <c r="IE207" s="1010"/>
      <c r="IF207" s="1010"/>
      <c r="IG207" s="1010"/>
      <c r="IH207" s="726" t="s">
        <v>59</v>
      </c>
      <c r="II207" s="692"/>
      <c r="IJ207" s="692"/>
      <c r="IK207" s="692"/>
      <c r="IL207" s="692"/>
      <c r="IM207" s="692"/>
      <c r="IN207" s="692"/>
      <c r="IO207" s="692"/>
      <c r="IP207" s="692"/>
      <c r="IQ207" s="692"/>
      <c r="IR207" s="692"/>
      <c r="IS207" s="692"/>
      <c r="IT207" s="692"/>
      <c r="IU207" s="692"/>
      <c r="IV207" s="692"/>
      <c r="IW207" s="692"/>
      <c r="IX207" s="692"/>
      <c r="IY207" s="692"/>
      <c r="IZ207" s="692"/>
      <c r="JA207" s="1012"/>
      <c r="JB207" s="729" t="s">
        <v>60</v>
      </c>
      <c r="JC207" s="1014"/>
      <c r="JD207" s="1014"/>
      <c r="JE207" s="1014"/>
      <c r="JF207" s="1015"/>
      <c r="JG207" s="748"/>
      <c r="JH207" s="747"/>
      <c r="JI207" s="747"/>
      <c r="JJ207" s="747"/>
      <c r="JK207" s="747"/>
      <c r="JL207" s="747"/>
      <c r="JM207" s="747"/>
      <c r="JN207" s="747"/>
      <c r="JO207" s="747"/>
      <c r="JP207" s="747"/>
      <c r="JQ207" s="747"/>
      <c r="JR207" s="747"/>
      <c r="JS207" s="747"/>
      <c r="JT207" s="747"/>
      <c r="JU207" s="747"/>
      <c r="JV207" s="302"/>
      <c r="JW207" s="303"/>
      <c r="JX207" s="303"/>
      <c r="JY207" s="303"/>
      <c r="JZ207" s="303"/>
      <c r="KA207" s="303"/>
      <c r="KB207" s="303"/>
      <c r="KC207" s="303"/>
      <c r="KD207" s="303"/>
      <c r="KE207" s="304"/>
      <c r="KF207" s="302"/>
      <c r="KG207" s="303"/>
      <c r="KH207" s="303"/>
      <c r="KI207" s="303"/>
      <c r="KJ207" s="303"/>
      <c r="KK207" s="303"/>
      <c r="KL207" s="303"/>
      <c r="KM207" s="303"/>
      <c r="KN207" s="303"/>
      <c r="KO207" s="303"/>
      <c r="KP207" s="303"/>
      <c r="KQ207" s="303"/>
      <c r="KR207" s="303"/>
      <c r="KS207" s="303"/>
      <c r="KT207" s="303"/>
      <c r="KU207" s="303"/>
      <c r="KV207" s="303"/>
      <c r="KW207" s="303"/>
      <c r="KX207" s="728"/>
      <c r="KY207" s="332" t="s">
        <v>9250</v>
      </c>
      <c r="KZ207" s="333"/>
      <c r="LA207" s="333"/>
      <c r="LB207" s="333"/>
      <c r="LC207" s="333"/>
      <c r="LD207" s="333"/>
      <c r="LE207" s="333"/>
      <c r="LF207" s="333"/>
      <c r="LG207" s="333"/>
      <c r="LH207" s="333"/>
      <c r="LI207" s="333"/>
      <c r="LJ207" s="333"/>
      <c r="LK207" s="333"/>
      <c r="LL207" s="333"/>
      <c r="LM207" s="334"/>
      <c r="LN207" s="302"/>
      <c r="LO207" s="303"/>
      <c r="LP207" s="303"/>
      <c r="LQ207" s="303"/>
      <c r="LR207" s="303"/>
      <c r="LS207" s="303"/>
      <c r="LT207" s="303"/>
      <c r="LU207" s="303"/>
      <c r="LV207" s="303"/>
      <c r="LW207" s="303"/>
      <c r="LX207" s="728"/>
      <c r="LY207" s="1010" t="s">
        <v>56</v>
      </c>
      <c r="LZ207" s="1010"/>
      <c r="MA207" s="1010"/>
      <c r="MB207" s="1010"/>
      <c r="MC207" s="1010"/>
      <c r="MD207" s="1010" t="s">
        <v>57</v>
      </c>
      <c r="ME207" s="1010"/>
      <c r="MF207" s="1010"/>
      <c r="MG207" s="1010"/>
      <c r="MH207" s="1010"/>
      <c r="MI207" s="1011" t="s">
        <v>58</v>
      </c>
      <c r="MJ207" s="1010"/>
      <c r="MK207" s="1010"/>
      <c r="ML207" s="1010"/>
      <c r="MM207" s="1010"/>
      <c r="MN207" s="726" t="s">
        <v>59</v>
      </c>
      <c r="MO207" s="692"/>
      <c r="MP207" s="692"/>
      <c r="MQ207" s="692"/>
      <c r="MR207" s="692"/>
      <c r="MS207" s="692"/>
      <c r="MT207" s="692"/>
      <c r="MU207" s="692"/>
      <c r="MV207" s="692"/>
      <c r="MW207" s="692"/>
      <c r="MX207" s="692"/>
      <c r="MY207" s="692"/>
      <c r="MZ207" s="692"/>
      <c r="NA207" s="692"/>
      <c r="NB207" s="692"/>
      <c r="NC207" s="692"/>
      <c r="ND207" s="692"/>
      <c r="NE207" s="692"/>
      <c r="NF207" s="692"/>
      <c r="NG207" s="1012"/>
      <c r="NH207" s="729" t="s">
        <v>60</v>
      </c>
      <c r="NI207" s="1014"/>
      <c r="NJ207" s="1014"/>
      <c r="NK207" s="1014"/>
      <c r="NL207" s="1015"/>
      <c r="NM207" s="748"/>
      <c r="NN207" s="747"/>
      <c r="NO207" s="747"/>
      <c r="NP207" s="747"/>
      <c r="NQ207" s="747"/>
      <c r="NR207" s="747"/>
      <c r="NS207" s="747"/>
      <c r="NT207" s="747"/>
      <c r="NU207" s="747"/>
      <c r="NV207" s="747"/>
      <c r="NW207" s="747"/>
      <c r="NX207" s="747"/>
      <c r="NY207" s="747"/>
      <c r="NZ207" s="747"/>
      <c r="OA207" s="747"/>
      <c r="OB207" s="302"/>
      <c r="OC207" s="303"/>
      <c r="OD207" s="303"/>
      <c r="OE207" s="303"/>
      <c r="OF207" s="303"/>
      <c r="OG207" s="303"/>
      <c r="OH207" s="303"/>
      <c r="OI207" s="303"/>
      <c r="OJ207" s="303"/>
      <c r="OK207" s="304"/>
      <c r="OL207" s="302"/>
      <c r="OM207" s="303"/>
      <c r="ON207" s="303"/>
      <c r="OO207" s="303"/>
      <c r="OP207" s="303"/>
      <c r="OQ207" s="303"/>
      <c r="OR207" s="303"/>
      <c r="OS207" s="303"/>
      <c r="OT207" s="303"/>
      <c r="OU207" s="303"/>
      <c r="OV207" s="303"/>
      <c r="OW207" s="303"/>
      <c r="OX207" s="303"/>
      <c r="OY207" s="303"/>
      <c r="OZ207" s="303"/>
      <c r="PA207" s="303"/>
      <c r="PB207" s="303"/>
      <c r="PC207" s="303"/>
      <c r="PD207" s="728"/>
      <c r="PE207" s="332" t="s">
        <v>9250</v>
      </c>
      <c r="PF207" s="333"/>
      <c r="PG207" s="333"/>
      <c r="PH207" s="333"/>
      <c r="PI207" s="333"/>
      <c r="PJ207" s="333"/>
      <c r="PK207" s="333"/>
      <c r="PL207" s="333"/>
      <c r="PM207" s="333"/>
      <c r="PN207" s="333"/>
      <c r="PO207" s="333"/>
      <c r="PP207" s="333"/>
      <c r="PQ207" s="333"/>
      <c r="PR207" s="333"/>
      <c r="PS207" s="334"/>
      <c r="PT207" s="302"/>
      <c r="PU207" s="303"/>
      <c r="PV207" s="303"/>
      <c r="PW207" s="303"/>
      <c r="PX207" s="303"/>
      <c r="PY207" s="303"/>
      <c r="PZ207" s="303"/>
      <c r="QA207" s="303"/>
      <c r="QB207" s="303"/>
      <c r="QC207" s="303"/>
      <c r="QD207" s="728"/>
      <c r="QE207" s="1010" t="s">
        <v>56</v>
      </c>
      <c r="QF207" s="1010"/>
      <c r="QG207" s="1010"/>
      <c r="QH207" s="1010"/>
      <c r="QI207" s="1010"/>
      <c r="QJ207" s="1010" t="s">
        <v>57</v>
      </c>
      <c r="QK207" s="1010"/>
      <c r="QL207" s="1010"/>
      <c r="QM207" s="1010"/>
      <c r="QN207" s="1010"/>
      <c r="QO207" s="1011" t="s">
        <v>58</v>
      </c>
      <c r="QP207" s="1010"/>
      <c r="QQ207" s="1010"/>
      <c r="QR207" s="1010"/>
      <c r="QS207" s="1010"/>
      <c r="QT207" s="726" t="s">
        <v>59</v>
      </c>
      <c r="QU207" s="692"/>
      <c r="QV207" s="692"/>
      <c r="QW207" s="692"/>
      <c r="QX207" s="692"/>
      <c r="QY207" s="692"/>
      <c r="QZ207" s="692"/>
      <c r="RA207" s="692"/>
      <c r="RB207" s="692"/>
      <c r="RC207" s="692"/>
      <c r="RD207" s="692"/>
      <c r="RE207" s="692"/>
      <c r="RF207" s="692"/>
      <c r="RG207" s="692"/>
      <c r="RH207" s="692"/>
      <c r="RI207" s="692"/>
      <c r="RJ207" s="692"/>
      <c r="RK207" s="692"/>
      <c r="RL207" s="692"/>
      <c r="RM207" s="1012"/>
      <c r="RN207" s="729" t="s">
        <v>60</v>
      </c>
      <c r="RO207" s="1014"/>
      <c r="RP207" s="1014"/>
      <c r="RQ207" s="1014"/>
      <c r="RR207" s="1015"/>
      <c r="RS207" s="697"/>
      <c r="RT207" s="698"/>
      <c r="RU207" s="698"/>
      <c r="RV207" s="698"/>
      <c r="RW207" s="698"/>
      <c r="RX207" s="698"/>
      <c r="RY207" s="698"/>
      <c r="RZ207" s="698"/>
      <c r="SA207" s="698"/>
      <c r="SB207" s="698"/>
      <c r="SC207" s="698"/>
      <c r="SD207" s="698"/>
      <c r="SE207" s="698"/>
      <c r="SF207" s="698"/>
      <c r="SG207" s="747"/>
    </row>
    <row r="208" spans="1:501" ht="6.95" customHeight="1" thickTop="1" thickBot="1" x14ac:dyDescent="0.2">
      <c r="B208" s="302"/>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4"/>
      <c r="AD208" s="1070"/>
      <c r="AE208" s="1070"/>
      <c r="AF208" s="1070"/>
      <c r="AG208" s="1070"/>
      <c r="AH208" s="1070"/>
      <c r="AI208" s="1070"/>
      <c r="AJ208" s="1070"/>
      <c r="AK208" s="1070"/>
      <c r="AL208" s="1070"/>
      <c r="AM208" s="1070"/>
      <c r="AN208" s="1070"/>
      <c r="AO208" s="1070"/>
      <c r="AP208" s="1070"/>
      <c r="AQ208" s="1070"/>
      <c r="AR208" s="1073"/>
      <c r="AS208" s="1073"/>
      <c r="AT208" s="1073"/>
      <c r="AU208" s="1073"/>
      <c r="AV208" s="1073"/>
      <c r="AW208" s="1073"/>
      <c r="AX208" s="1073"/>
      <c r="AY208" s="1073"/>
      <c r="AZ208" s="1073"/>
      <c r="BA208" s="1073"/>
      <c r="BB208" s="1073"/>
      <c r="BC208" s="1073"/>
      <c r="BD208" s="1073"/>
      <c r="BE208" s="1073"/>
      <c r="BF208" s="1073"/>
      <c r="BG208" s="1073"/>
      <c r="BH208" s="1073"/>
      <c r="BI208" s="1073"/>
      <c r="BJ208" s="1073"/>
      <c r="BK208" s="1073"/>
      <c r="BL208" s="1073"/>
      <c r="BM208" s="1073"/>
      <c r="BN208" s="1073"/>
      <c r="BO208" s="1073"/>
      <c r="BP208" s="1073"/>
      <c r="BQ208" s="1073"/>
      <c r="BR208" s="1073"/>
      <c r="BS208" s="1073"/>
      <c r="BT208" s="669"/>
      <c r="BU208" s="617"/>
      <c r="BV208" s="617"/>
      <c r="BW208" s="617"/>
      <c r="BX208" s="617"/>
      <c r="BY208" s="617"/>
      <c r="BZ208" s="617"/>
      <c r="CA208" s="617"/>
      <c r="CB208" s="617"/>
      <c r="CC208" s="617"/>
      <c r="CD208" s="617"/>
      <c r="CE208" s="617"/>
      <c r="CF208" s="617"/>
      <c r="CG208" s="618"/>
      <c r="CH208" s="669" t="s">
        <v>9276</v>
      </c>
      <c r="CI208" s="333"/>
      <c r="CJ208" s="333"/>
      <c r="CK208" s="333"/>
      <c r="CL208" s="333"/>
      <c r="CM208" s="333"/>
      <c r="CN208" s="333"/>
      <c r="CO208" s="333"/>
      <c r="CP208" s="333"/>
      <c r="CQ208" s="333"/>
      <c r="CR208" s="333"/>
      <c r="CS208" s="333"/>
      <c r="CT208" s="333"/>
      <c r="CU208" s="333"/>
      <c r="CV208" s="333"/>
      <c r="CW208" s="333"/>
      <c r="CX208" s="333"/>
      <c r="CY208" s="333"/>
      <c r="CZ208" s="334"/>
      <c r="DA208" s="332"/>
      <c r="DB208" s="333"/>
      <c r="DC208" s="333"/>
      <c r="DD208" s="333"/>
      <c r="DE208" s="333"/>
      <c r="DF208" s="333"/>
      <c r="DG208" s="333"/>
      <c r="DH208" s="333"/>
      <c r="DI208" s="333"/>
      <c r="DJ208" s="333"/>
      <c r="DK208" s="333"/>
      <c r="DL208" s="333"/>
      <c r="DM208" s="333"/>
      <c r="DN208" s="333"/>
      <c r="DO208" s="334"/>
      <c r="DP208" s="669" t="s">
        <v>9277</v>
      </c>
      <c r="DQ208" s="333"/>
      <c r="DR208" s="333"/>
      <c r="DS208" s="333"/>
      <c r="DT208" s="333"/>
      <c r="DU208" s="333"/>
      <c r="DV208" s="333"/>
      <c r="DW208" s="333"/>
      <c r="DX208" s="333"/>
      <c r="DY208" s="333"/>
      <c r="DZ208" s="334"/>
      <c r="EA208" s="1010"/>
      <c r="EB208" s="1010"/>
      <c r="EC208" s="1010"/>
      <c r="ED208" s="1010"/>
      <c r="EE208" s="1010"/>
      <c r="EF208" s="1010"/>
      <c r="EG208" s="1010"/>
      <c r="EH208" s="1010"/>
      <c r="EI208" s="1010"/>
      <c r="EJ208" s="1010"/>
      <c r="EK208" s="1010"/>
      <c r="EL208" s="1010"/>
      <c r="EM208" s="1010"/>
      <c r="EN208" s="1010"/>
      <c r="EO208" s="1010"/>
      <c r="EP208" s="690"/>
      <c r="EQ208" s="656"/>
      <c r="ER208" s="656"/>
      <c r="ES208" s="656"/>
      <c r="ET208" s="656"/>
      <c r="EU208" s="656"/>
      <c r="EV208" s="656"/>
      <c r="EW208" s="656"/>
      <c r="EX208" s="656"/>
      <c r="EY208" s="656"/>
      <c r="EZ208" s="656"/>
      <c r="FA208" s="656"/>
      <c r="FB208" s="656"/>
      <c r="FC208" s="656"/>
      <c r="FD208" s="656"/>
      <c r="FE208" s="656"/>
      <c r="FF208" s="656"/>
      <c r="FG208" s="656"/>
      <c r="FH208" s="656"/>
      <c r="FI208" s="1013"/>
      <c r="FJ208" s="730"/>
      <c r="FK208" s="1016"/>
      <c r="FL208" s="1016"/>
      <c r="FM208" s="1016"/>
      <c r="FN208" s="1017"/>
      <c r="FO208" s="748"/>
      <c r="FP208" s="302"/>
      <c r="FQ208" s="303"/>
      <c r="FR208" s="303"/>
      <c r="FS208" s="303"/>
      <c r="FT208" s="303"/>
      <c r="FU208" s="303"/>
      <c r="FV208" s="303"/>
      <c r="FW208" s="303"/>
      <c r="FX208" s="303"/>
      <c r="FY208" s="304"/>
      <c r="FZ208" s="669" t="s">
        <v>9276</v>
      </c>
      <c r="GA208" s="333"/>
      <c r="GB208" s="333"/>
      <c r="GC208" s="333"/>
      <c r="GD208" s="333"/>
      <c r="GE208" s="333"/>
      <c r="GF208" s="333"/>
      <c r="GG208" s="333"/>
      <c r="GH208" s="333"/>
      <c r="GI208" s="333"/>
      <c r="GJ208" s="333"/>
      <c r="GK208" s="333"/>
      <c r="GL208" s="333"/>
      <c r="GM208" s="333"/>
      <c r="GN208" s="333"/>
      <c r="GO208" s="333"/>
      <c r="GP208" s="333"/>
      <c r="GQ208" s="333"/>
      <c r="GR208" s="334"/>
      <c r="GS208" s="332"/>
      <c r="GT208" s="333"/>
      <c r="GU208" s="333"/>
      <c r="GV208" s="333"/>
      <c r="GW208" s="333"/>
      <c r="GX208" s="333"/>
      <c r="GY208" s="333"/>
      <c r="GZ208" s="333"/>
      <c r="HA208" s="333"/>
      <c r="HB208" s="333"/>
      <c r="HC208" s="333"/>
      <c r="HD208" s="333"/>
      <c r="HE208" s="333"/>
      <c r="HF208" s="333"/>
      <c r="HG208" s="334"/>
      <c r="HH208" s="669" t="s">
        <v>9277</v>
      </c>
      <c r="HI208" s="333"/>
      <c r="HJ208" s="333"/>
      <c r="HK208" s="333"/>
      <c r="HL208" s="333"/>
      <c r="HM208" s="333"/>
      <c r="HN208" s="333"/>
      <c r="HO208" s="333"/>
      <c r="HP208" s="333"/>
      <c r="HQ208" s="333"/>
      <c r="HR208" s="334"/>
      <c r="HS208" s="1010"/>
      <c r="HT208" s="1010"/>
      <c r="HU208" s="1010"/>
      <c r="HV208" s="1010"/>
      <c r="HW208" s="1010"/>
      <c r="HX208" s="1010"/>
      <c r="HY208" s="1010"/>
      <c r="HZ208" s="1010"/>
      <c r="IA208" s="1010"/>
      <c r="IB208" s="1010"/>
      <c r="IC208" s="1010"/>
      <c r="ID208" s="1010"/>
      <c r="IE208" s="1010"/>
      <c r="IF208" s="1010"/>
      <c r="IG208" s="1010"/>
      <c r="IH208" s="690"/>
      <c r="II208" s="656"/>
      <c r="IJ208" s="656"/>
      <c r="IK208" s="656"/>
      <c r="IL208" s="656"/>
      <c r="IM208" s="656"/>
      <c r="IN208" s="656"/>
      <c r="IO208" s="656"/>
      <c r="IP208" s="656"/>
      <c r="IQ208" s="656"/>
      <c r="IR208" s="656"/>
      <c r="IS208" s="656"/>
      <c r="IT208" s="656"/>
      <c r="IU208" s="656"/>
      <c r="IV208" s="656"/>
      <c r="IW208" s="656"/>
      <c r="IX208" s="656"/>
      <c r="IY208" s="656"/>
      <c r="IZ208" s="656"/>
      <c r="JA208" s="1013"/>
      <c r="JB208" s="730"/>
      <c r="JC208" s="1016"/>
      <c r="JD208" s="1016"/>
      <c r="JE208" s="1016"/>
      <c r="JF208" s="1017"/>
      <c r="JG208" s="748"/>
      <c r="JH208" s="747"/>
      <c r="JI208" s="747"/>
      <c r="JJ208" s="747"/>
      <c r="JK208" s="747"/>
      <c r="JL208" s="747"/>
      <c r="JM208" s="747"/>
      <c r="JN208" s="747"/>
      <c r="JO208" s="747"/>
      <c r="JP208" s="747"/>
      <c r="JQ208" s="747"/>
      <c r="JR208" s="747"/>
      <c r="JS208" s="747"/>
      <c r="JT208" s="747"/>
      <c r="JU208" s="747"/>
      <c r="JV208" s="302"/>
      <c r="JW208" s="303"/>
      <c r="JX208" s="303"/>
      <c r="JY208" s="303"/>
      <c r="JZ208" s="303"/>
      <c r="KA208" s="303"/>
      <c r="KB208" s="303"/>
      <c r="KC208" s="303"/>
      <c r="KD208" s="303"/>
      <c r="KE208" s="304"/>
      <c r="KF208" s="669" t="s">
        <v>9276</v>
      </c>
      <c r="KG208" s="333"/>
      <c r="KH208" s="333"/>
      <c r="KI208" s="333"/>
      <c r="KJ208" s="333"/>
      <c r="KK208" s="333"/>
      <c r="KL208" s="333"/>
      <c r="KM208" s="333"/>
      <c r="KN208" s="333"/>
      <c r="KO208" s="333"/>
      <c r="KP208" s="333"/>
      <c r="KQ208" s="333"/>
      <c r="KR208" s="333"/>
      <c r="KS208" s="333"/>
      <c r="KT208" s="333"/>
      <c r="KU208" s="333"/>
      <c r="KV208" s="333"/>
      <c r="KW208" s="333"/>
      <c r="KX208" s="334"/>
      <c r="KY208" s="332"/>
      <c r="KZ208" s="333"/>
      <c r="LA208" s="333"/>
      <c r="LB208" s="333"/>
      <c r="LC208" s="333"/>
      <c r="LD208" s="333"/>
      <c r="LE208" s="333"/>
      <c r="LF208" s="333"/>
      <c r="LG208" s="333"/>
      <c r="LH208" s="333"/>
      <c r="LI208" s="333"/>
      <c r="LJ208" s="333"/>
      <c r="LK208" s="333"/>
      <c r="LL208" s="333"/>
      <c r="LM208" s="334"/>
      <c r="LN208" s="669" t="s">
        <v>9277</v>
      </c>
      <c r="LO208" s="333"/>
      <c r="LP208" s="333"/>
      <c r="LQ208" s="333"/>
      <c r="LR208" s="333"/>
      <c r="LS208" s="333"/>
      <c r="LT208" s="333"/>
      <c r="LU208" s="333"/>
      <c r="LV208" s="333"/>
      <c r="LW208" s="333"/>
      <c r="LX208" s="334"/>
      <c r="LY208" s="1010"/>
      <c r="LZ208" s="1010"/>
      <c r="MA208" s="1010"/>
      <c r="MB208" s="1010"/>
      <c r="MC208" s="1010"/>
      <c r="MD208" s="1010"/>
      <c r="ME208" s="1010"/>
      <c r="MF208" s="1010"/>
      <c r="MG208" s="1010"/>
      <c r="MH208" s="1010"/>
      <c r="MI208" s="1010"/>
      <c r="MJ208" s="1010"/>
      <c r="MK208" s="1010"/>
      <c r="ML208" s="1010"/>
      <c r="MM208" s="1010"/>
      <c r="MN208" s="690"/>
      <c r="MO208" s="656"/>
      <c r="MP208" s="656"/>
      <c r="MQ208" s="656"/>
      <c r="MR208" s="656"/>
      <c r="MS208" s="656"/>
      <c r="MT208" s="656"/>
      <c r="MU208" s="656"/>
      <c r="MV208" s="656"/>
      <c r="MW208" s="656"/>
      <c r="MX208" s="656"/>
      <c r="MY208" s="656"/>
      <c r="MZ208" s="656"/>
      <c r="NA208" s="656"/>
      <c r="NB208" s="656"/>
      <c r="NC208" s="656"/>
      <c r="ND208" s="656"/>
      <c r="NE208" s="656"/>
      <c r="NF208" s="656"/>
      <c r="NG208" s="1013"/>
      <c r="NH208" s="730"/>
      <c r="NI208" s="1016"/>
      <c r="NJ208" s="1016"/>
      <c r="NK208" s="1016"/>
      <c r="NL208" s="1017"/>
      <c r="NM208" s="748"/>
      <c r="NN208" s="747"/>
      <c r="NO208" s="747"/>
      <c r="NP208" s="747"/>
      <c r="NQ208" s="747"/>
      <c r="NR208" s="747"/>
      <c r="NS208" s="747"/>
      <c r="NT208" s="747"/>
      <c r="NU208" s="747"/>
      <c r="NV208" s="747"/>
      <c r="NW208" s="747"/>
      <c r="NX208" s="747"/>
      <c r="NY208" s="747"/>
      <c r="NZ208" s="747"/>
      <c r="OA208" s="747"/>
      <c r="OB208" s="302"/>
      <c r="OC208" s="303"/>
      <c r="OD208" s="303"/>
      <c r="OE208" s="303"/>
      <c r="OF208" s="303"/>
      <c r="OG208" s="303"/>
      <c r="OH208" s="303"/>
      <c r="OI208" s="303"/>
      <c r="OJ208" s="303"/>
      <c r="OK208" s="304"/>
      <c r="OL208" s="669" t="s">
        <v>9276</v>
      </c>
      <c r="OM208" s="333"/>
      <c r="ON208" s="333"/>
      <c r="OO208" s="333"/>
      <c r="OP208" s="333"/>
      <c r="OQ208" s="333"/>
      <c r="OR208" s="333"/>
      <c r="OS208" s="333"/>
      <c r="OT208" s="333"/>
      <c r="OU208" s="333"/>
      <c r="OV208" s="333"/>
      <c r="OW208" s="333"/>
      <c r="OX208" s="333"/>
      <c r="OY208" s="333"/>
      <c r="OZ208" s="333"/>
      <c r="PA208" s="333"/>
      <c r="PB208" s="333"/>
      <c r="PC208" s="333"/>
      <c r="PD208" s="334"/>
      <c r="PE208" s="332"/>
      <c r="PF208" s="333"/>
      <c r="PG208" s="333"/>
      <c r="PH208" s="333"/>
      <c r="PI208" s="333"/>
      <c r="PJ208" s="333"/>
      <c r="PK208" s="333"/>
      <c r="PL208" s="333"/>
      <c r="PM208" s="333"/>
      <c r="PN208" s="333"/>
      <c r="PO208" s="333"/>
      <c r="PP208" s="333"/>
      <c r="PQ208" s="333"/>
      <c r="PR208" s="333"/>
      <c r="PS208" s="334"/>
      <c r="PT208" s="669" t="s">
        <v>9277</v>
      </c>
      <c r="PU208" s="333"/>
      <c r="PV208" s="333"/>
      <c r="PW208" s="333"/>
      <c r="PX208" s="333"/>
      <c r="PY208" s="333"/>
      <c r="PZ208" s="333"/>
      <c r="QA208" s="333"/>
      <c r="QB208" s="333"/>
      <c r="QC208" s="333"/>
      <c r="QD208" s="334"/>
      <c r="QE208" s="1010"/>
      <c r="QF208" s="1010"/>
      <c r="QG208" s="1010"/>
      <c r="QH208" s="1010"/>
      <c r="QI208" s="1010"/>
      <c r="QJ208" s="1010"/>
      <c r="QK208" s="1010"/>
      <c r="QL208" s="1010"/>
      <c r="QM208" s="1010"/>
      <c r="QN208" s="1010"/>
      <c r="QO208" s="1010"/>
      <c r="QP208" s="1010"/>
      <c r="QQ208" s="1010"/>
      <c r="QR208" s="1010"/>
      <c r="QS208" s="1010"/>
      <c r="QT208" s="690"/>
      <c r="QU208" s="656"/>
      <c r="QV208" s="656"/>
      <c r="QW208" s="656"/>
      <c r="QX208" s="656"/>
      <c r="QY208" s="656"/>
      <c r="QZ208" s="656"/>
      <c r="RA208" s="656"/>
      <c r="RB208" s="656"/>
      <c r="RC208" s="656"/>
      <c r="RD208" s="656"/>
      <c r="RE208" s="656"/>
      <c r="RF208" s="656"/>
      <c r="RG208" s="656"/>
      <c r="RH208" s="656"/>
      <c r="RI208" s="656"/>
      <c r="RJ208" s="656"/>
      <c r="RK208" s="656"/>
      <c r="RL208" s="656"/>
      <c r="RM208" s="1013"/>
      <c r="RN208" s="730"/>
      <c r="RO208" s="1016"/>
      <c r="RP208" s="1016"/>
      <c r="RQ208" s="1016"/>
      <c r="RR208" s="1017"/>
      <c r="RS208" s="697"/>
      <c r="RT208" s="698"/>
      <c r="RU208" s="698"/>
      <c r="RV208" s="698"/>
      <c r="RW208" s="698"/>
      <c r="RX208" s="698"/>
      <c r="RY208" s="698"/>
      <c r="RZ208" s="698"/>
      <c r="SA208" s="698"/>
      <c r="SB208" s="698"/>
      <c r="SC208" s="698"/>
      <c r="SD208" s="698"/>
      <c r="SE208" s="698"/>
      <c r="SF208" s="698"/>
      <c r="SG208" s="747"/>
    </row>
    <row r="209" spans="2:501" ht="6.95" customHeight="1" thickTop="1" thickBot="1" x14ac:dyDescent="0.2">
      <c r="B209" s="302"/>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4"/>
      <c r="AD209" s="1070"/>
      <c r="AE209" s="1070"/>
      <c r="AF209" s="1070"/>
      <c r="AG209" s="1070"/>
      <c r="AH209" s="1070"/>
      <c r="AI209" s="1070"/>
      <c r="AJ209" s="1070"/>
      <c r="AK209" s="1070"/>
      <c r="AL209" s="1070"/>
      <c r="AM209" s="1070"/>
      <c r="AN209" s="1070"/>
      <c r="AO209" s="1070"/>
      <c r="AP209" s="1070"/>
      <c r="AQ209" s="1070"/>
      <c r="AR209" s="1073"/>
      <c r="AS209" s="1073"/>
      <c r="AT209" s="1073"/>
      <c r="AU209" s="1073"/>
      <c r="AV209" s="1073"/>
      <c r="AW209" s="1073"/>
      <c r="AX209" s="1073"/>
      <c r="AY209" s="1073"/>
      <c r="AZ209" s="1073"/>
      <c r="BA209" s="1073"/>
      <c r="BB209" s="1073"/>
      <c r="BC209" s="1073"/>
      <c r="BD209" s="1073"/>
      <c r="BE209" s="1073"/>
      <c r="BF209" s="1073"/>
      <c r="BG209" s="1073"/>
      <c r="BH209" s="1073"/>
      <c r="BI209" s="1073"/>
      <c r="BJ209" s="1073"/>
      <c r="BK209" s="1073"/>
      <c r="BL209" s="1073"/>
      <c r="BM209" s="1073"/>
      <c r="BN209" s="1073"/>
      <c r="BO209" s="1073"/>
      <c r="BP209" s="1073"/>
      <c r="BQ209" s="1073"/>
      <c r="BR209" s="1073"/>
      <c r="BS209" s="1073"/>
      <c r="BT209" s="669"/>
      <c r="BU209" s="617"/>
      <c r="BV209" s="617"/>
      <c r="BW209" s="617"/>
      <c r="BX209" s="617"/>
      <c r="BY209" s="617"/>
      <c r="BZ209" s="617"/>
      <c r="CA209" s="617"/>
      <c r="CB209" s="617"/>
      <c r="CC209" s="617"/>
      <c r="CD209" s="617"/>
      <c r="CE209" s="617"/>
      <c r="CF209" s="617"/>
      <c r="CG209" s="618"/>
      <c r="CH209" s="332"/>
      <c r="CI209" s="333"/>
      <c r="CJ209" s="333"/>
      <c r="CK209" s="333"/>
      <c r="CL209" s="333"/>
      <c r="CM209" s="333"/>
      <c r="CN209" s="333"/>
      <c r="CO209" s="333"/>
      <c r="CP209" s="333"/>
      <c r="CQ209" s="333"/>
      <c r="CR209" s="333"/>
      <c r="CS209" s="333"/>
      <c r="CT209" s="333"/>
      <c r="CU209" s="333"/>
      <c r="CV209" s="333"/>
      <c r="CW209" s="333"/>
      <c r="CX209" s="333"/>
      <c r="CY209" s="333"/>
      <c r="CZ209" s="334"/>
      <c r="DA209" s="332"/>
      <c r="DB209" s="333"/>
      <c r="DC209" s="333"/>
      <c r="DD209" s="333"/>
      <c r="DE209" s="333"/>
      <c r="DF209" s="333"/>
      <c r="DG209" s="333"/>
      <c r="DH209" s="333"/>
      <c r="DI209" s="333"/>
      <c r="DJ209" s="333"/>
      <c r="DK209" s="333"/>
      <c r="DL209" s="333"/>
      <c r="DM209" s="333"/>
      <c r="DN209" s="333"/>
      <c r="DO209" s="334"/>
      <c r="DP209" s="332"/>
      <c r="DQ209" s="333"/>
      <c r="DR209" s="333"/>
      <c r="DS209" s="333"/>
      <c r="DT209" s="333"/>
      <c r="DU209" s="333"/>
      <c r="DV209" s="333"/>
      <c r="DW209" s="333"/>
      <c r="DX209" s="333"/>
      <c r="DY209" s="333"/>
      <c r="DZ209" s="334"/>
      <c r="EA209" s="1010"/>
      <c r="EB209" s="1010"/>
      <c r="EC209" s="1010"/>
      <c r="ED209" s="1010"/>
      <c r="EE209" s="1010"/>
      <c r="EF209" s="1010"/>
      <c r="EG209" s="1010"/>
      <c r="EH209" s="1010"/>
      <c r="EI209" s="1010"/>
      <c r="EJ209" s="1010"/>
      <c r="EK209" s="1010"/>
      <c r="EL209" s="1010"/>
      <c r="EM209" s="1010"/>
      <c r="EN209" s="1010"/>
      <c r="EO209" s="1010"/>
      <c r="EP209" s="726" t="s">
        <v>61</v>
      </c>
      <c r="EQ209" s="692"/>
      <c r="ER209" s="692"/>
      <c r="ES209" s="692"/>
      <c r="ET209" s="692"/>
      <c r="EU209" s="692"/>
      <c r="EV209" s="692"/>
      <c r="EW209" s="692"/>
      <c r="EX209" s="692"/>
      <c r="EY209" s="1012"/>
      <c r="EZ209" s="1023" t="s">
        <v>62</v>
      </c>
      <c r="FA209" s="752"/>
      <c r="FB209" s="1024"/>
      <c r="FC209" s="1024"/>
      <c r="FD209" s="1025"/>
      <c r="FE209" s="752" t="s">
        <v>63</v>
      </c>
      <c r="FF209" s="752"/>
      <c r="FG209" s="1024"/>
      <c r="FH209" s="1024"/>
      <c r="FI209" s="1025"/>
      <c r="FJ209" s="1018"/>
      <c r="FK209" s="1016"/>
      <c r="FL209" s="1016"/>
      <c r="FM209" s="1016"/>
      <c r="FN209" s="1017"/>
      <c r="FO209" s="748"/>
      <c r="FP209" s="302"/>
      <c r="FQ209" s="303"/>
      <c r="FR209" s="303"/>
      <c r="FS209" s="303"/>
      <c r="FT209" s="303"/>
      <c r="FU209" s="303"/>
      <c r="FV209" s="303"/>
      <c r="FW209" s="303"/>
      <c r="FX209" s="303"/>
      <c r="FY209" s="304"/>
      <c r="FZ209" s="332"/>
      <c r="GA209" s="333"/>
      <c r="GB209" s="333"/>
      <c r="GC209" s="333"/>
      <c r="GD209" s="333"/>
      <c r="GE209" s="333"/>
      <c r="GF209" s="333"/>
      <c r="GG209" s="333"/>
      <c r="GH209" s="333"/>
      <c r="GI209" s="333"/>
      <c r="GJ209" s="333"/>
      <c r="GK209" s="333"/>
      <c r="GL209" s="333"/>
      <c r="GM209" s="333"/>
      <c r="GN209" s="333"/>
      <c r="GO209" s="333"/>
      <c r="GP209" s="333"/>
      <c r="GQ209" s="333"/>
      <c r="GR209" s="334"/>
      <c r="GS209" s="332"/>
      <c r="GT209" s="333"/>
      <c r="GU209" s="333"/>
      <c r="GV209" s="333"/>
      <c r="GW209" s="333"/>
      <c r="GX209" s="333"/>
      <c r="GY209" s="333"/>
      <c r="GZ209" s="333"/>
      <c r="HA209" s="333"/>
      <c r="HB209" s="333"/>
      <c r="HC209" s="333"/>
      <c r="HD209" s="333"/>
      <c r="HE209" s="333"/>
      <c r="HF209" s="333"/>
      <c r="HG209" s="334"/>
      <c r="HH209" s="332"/>
      <c r="HI209" s="333"/>
      <c r="HJ209" s="333"/>
      <c r="HK209" s="333"/>
      <c r="HL209" s="333"/>
      <c r="HM209" s="333"/>
      <c r="HN209" s="333"/>
      <c r="HO209" s="333"/>
      <c r="HP209" s="333"/>
      <c r="HQ209" s="333"/>
      <c r="HR209" s="334"/>
      <c r="HS209" s="1010"/>
      <c r="HT209" s="1010"/>
      <c r="HU209" s="1010"/>
      <c r="HV209" s="1010"/>
      <c r="HW209" s="1010"/>
      <c r="HX209" s="1010"/>
      <c r="HY209" s="1010"/>
      <c r="HZ209" s="1010"/>
      <c r="IA209" s="1010"/>
      <c r="IB209" s="1010"/>
      <c r="IC209" s="1010"/>
      <c r="ID209" s="1010"/>
      <c r="IE209" s="1010"/>
      <c r="IF209" s="1010"/>
      <c r="IG209" s="1010"/>
      <c r="IH209" s="726" t="s">
        <v>61</v>
      </c>
      <c r="II209" s="692"/>
      <c r="IJ209" s="692"/>
      <c r="IK209" s="692"/>
      <c r="IL209" s="692"/>
      <c r="IM209" s="692"/>
      <c r="IN209" s="692"/>
      <c r="IO209" s="692"/>
      <c r="IP209" s="692"/>
      <c r="IQ209" s="1012"/>
      <c r="IR209" s="1023" t="s">
        <v>62</v>
      </c>
      <c r="IS209" s="752"/>
      <c r="IT209" s="1024"/>
      <c r="IU209" s="1024"/>
      <c r="IV209" s="1025"/>
      <c r="IW209" s="752" t="s">
        <v>63</v>
      </c>
      <c r="IX209" s="752"/>
      <c r="IY209" s="1024"/>
      <c r="IZ209" s="1024"/>
      <c r="JA209" s="1025"/>
      <c r="JB209" s="1018"/>
      <c r="JC209" s="1016"/>
      <c r="JD209" s="1016"/>
      <c r="JE209" s="1016"/>
      <c r="JF209" s="1017"/>
      <c r="JG209" s="748"/>
      <c r="JH209" s="747"/>
      <c r="JI209" s="747"/>
      <c r="JJ209" s="747"/>
      <c r="JK209" s="747"/>
      <c r="JL209" s="747"/>
      <c r="JM209" s="747"/>
      <c r="JN209" s="747"/>
      <c r="JO209" s="747"/>
      <c r="JP209" s="747"/>
      <c r="JQ209" s="747"/>
      <c r="JR209" s="747"/>
      <c r="JS209" s="747"/>
      <c r="JT209" s="747"/>
      <c r="JU209" s="747"/>
      <c r="JV209" s="302"/>
      <c r="JW209" s="303"/>
      <c r="JX209" s="303"/>
      <c r="JY209" s="303"/>
      <c r="JZ209" s="303"/>
      <c r="KA209" s="303"/>
      <c r="KB209" s="303"/>
      <c r="KC209" s="303"/>
      <c r="KD209" s="303"/>
      <c r="KE209" s="304"/>
      <c r="KF209" s="332"/>
      <c r="KG209" s="333"/>
      <c r="KH209" s="333"/>
      <c r="KI209" s="333"/>
      <c r="KJ209" s="333"/>
      <c r="KK209" s="333"/>
      <c r="KL209" s="333"/>
      <c r="KM209" s="333"/>
      <c r="KN209" s="333"/>
      <c r="KO209" s="333"/>
      <c r="KP209" s="333"/>
      <c r="KQ209" s="333"/>
      <c r="KR209" s="333"/>
      <c r="KS209" s="333"/>
      <c r="KT209" s="333"/>
      <c r="KU209" s="333"/>
      <c r="KV209" s="333"/>
      <c r="KW209" s="333"/>
      <c r="KX209" s="334"/>
      <c r="KY209" s="332"/>
      <c r="KZ209" s="333"/>
      <c r="LA209" s="333"/>
      <c r="LB209" s="333"/>
      <c r="LC209" s="333"/>
      <c r="LD209" s="333"/>
      <c r="LE209" s="333"/>
      <c r="LF209" s="333"/>
      <c r="LG209" s="333"/>
      <c r="LH209" s="333"/>
      <c r="LI209" s="333"/>
      <c r="LJ209" s="333"/>
      <c r="LK209" s="333"/>
      <c r="LL209" s="333"/>
      <c r="LM209" s="334"/>
      <c r="LN209" s="332"/>
      <c r="LO209" s="333"/>
      <c r="LP209" s="333"/>
      <c r="LQ209" s="333"/>
      <c r="LR209" s="333"/>
      <c r="LS209" s="333"/>
      <c r="LT209" s="333"/>
      <c r="LU209" s="333"/>
      <c r="LV209" s="333"/>
      <c r="LW209" s="333"/>
      <c r="LX209" s="334"/>
      <c r="LY209" s="1010"/>
      <c r="LZ209" s="1010"/>
      <c r="MA209" s="1010"/>
      <c r="MB209" s="1010"/>
      <c r="MC209" s="1010"/>
      <c r="MD209" s="1010"/>
      <c r="ME209" s="1010"/>
      <c r="MF209" s="1010"/>
      <c r="MG209" s="1010"/>
      <c r="MH209" s="1010"/>
      <c r="MI209" s="1010"/>
      <c r="MJ209" s="1010"/>
      <c r="MK209" s="1010"/>
      <c r="ML209" s="1010"/>
      <c r="MM209" s="1010"/>
      <c r="MN209" s="726" t="s">
        <v>61</v>
      </c>
      <c r="MO209" s="692"/>
      <c r="MP209" s="692"/>
      <c r="MQ209" s="692"/>
      <c r="MR209" s="692"/>
      <c r="MS209" s="692"/>
      <c r="MT209" s="692"/>
      <c r="MU209" s="692"/>
      <c r="MV209" s="692"/>
      <c r="MW209" s="1012"/>
      <c r="MX209" s="1023" t="s">
        <v>62</v>
      </c>
      <c r="MY209" s="752"/>
      <c r="MZ209" s="1024"/>
      <c r="NA209" s="1024"/>
      <c r="NB209" s="1025"/>
      <c r="NC209" s="752" t="s">
        <v>63</v>
      </c>
      <c r="ND209" s="752"/>
      <c r="NE209" s="1024"/>
      <c r="NF209" s="1024"/>
      <c r="NG209" s="1025"/>
      <c r="NH209" s="1018"/>
      <c r="NI209" s="1016"/>
      <c r="NJ209" s="1016"/>
      <c r="NK209" s="1016"/>
      <c r="NL209" s="1017"/>
      <c r="NM209" s="748"/>
      <c r="NN209" s="747"/>
      <c r="NO209" s="747"/>
      <c r="NP209" s="747"/>
      <c r="NQ209" s="747"/>
      <c r="NR209" s="747"/>
      <c r="NS209" s="747"/>
      <c r="NT209" s="747"/>
      <c r="NU209" s="747"/>
      <c r="NV209" s="747"/>
      <c r="NW209" s="747"/>
      <c r="NX209" s="747"/>
      <c r="NY209" s="747"/>
      <c r="NZ209" s="747"/>
      <c r="OA209" s="747"/>
      <c r="OB209" s="302"/>
      <c r="OC209" s="303"/>
      <c r="OD209" s="303"/>
      <c r="OE209" s="303"/>
      <c r="OF209" s="303"/>
      <c r="OG209" s="303"/>
      <c r="OH209" s="303"/>
      <c r="OI209" s="303"/>
      <c r="OJ209" s="303"/>
      <c r="OK209" s="304"/>
      <c r="OL209" s="332"/>
      <c r="OM209" s="333"/>
      <c r="ON209" s="333"/>
      <c r="OO209" s="333"/>
      <c r="OP209" s="333"/>
      <c r="OQ209" s="333"/>
      <c r="OR209" s="333"/>
      <c r="OS209" s="333"/>
      <c r="OT209" s="333"/>
      <c r="OU209" s="333"/>
      <c r="OV209" s="333"/>
      <c r="OW209" s="333"/>
      <c r="OX209" s="333"/>
      <c r="OY209" s="333"/>
      <c r="OZ209" s="333"/>
      <c r="PA209" s="333"/>
      <c r="PB209" s="333"/>
      <c r="PC209" s="333"/>
      <c r="PD209" s="334"/>
      <c r="PE209" s="332"/>
      <c r="PF209" s="333"/>
      <c r="PG209" s="333"/>
      <c r="PH209" s="333"/>
      <c r="PI209" s="333"/>
      <c r="PJ209" s="333"/>
      <c r="PK209" s="333"/>
      <c r="PL209" s="333"/>
      <c r="PM209" s="333"/>
      <c r="PN209" s="333"/>
      <c r="PO209" s="333"/>
      <c r="PP209" s="333"/>
      <c r="PQ209" s="333"/>
      <c r="PR209" s="333"/>
      <c r="PS209" s="334"/>
      <c r="PT209" s="332"/>
      <c r="PU209" s="333"/>
      <c r="PV209" s="333"/>
      <c r="PW209" s="333"/>
      <c r="PX209" s="333"/>
      <c r="PY209" s="333"/>
      <c r="PZ209" s="333"/>
      <c r="QA209" s="333"/>
      <c r="QB209" s="333"/>
      <c r="QC209" s="333"/>
      <c r="QD209" s="334"/>
      <c r="QE209" s="1010"/>
      <c r="QF209" s="1010"/>
      <c r="QG209" s="1010"/>
      <c r="QH209" s="1010"/>
      <c r="QI209" s="1010"/>
      <c r="QJ209" s="1010"/>
      <c r="QK209" s="1010"/>
      <c r="QL209" s="1010"/>
      <c r="QM209" s="1010"/>
      <c r="QN209" s="1010"/>
      <c r="QO209" s="1010"/>
      <c r="QP209" s="1010"/>
      <c r="QQ209" s="1010"/>
      <c r="QR209" s="1010"/>
      <c r="QS209" s="1010"/>
      <c r="QT209" s="726" t="s">
        <v>61</v>
      </c>
      <c r="QU209" s="692"/>
      <c r="QV209" s="692"/>
      <c r="QW209" s="692"/>
      <c r="QX209" s="692"/>
      <c r="QY209" s="692"/>
      <c r="QZ209" s="692"/>
      <c r="RA209" s="692"/>
      <c r="RB209" s="692"/>
      <c r="RC209" s="1012"/>
      <c r="RD209" s="1023" t="s">
        <v>62</v>
      </c>
      <c r="RE209" s="752"/>
      <c r="RF209" s="1024"/>
      <c r="RG209" s="1024"/>
      <c r="RH209" s="1025"/>
      <c r="RI209" s="752" t="s">
        <v>63</v>
      </c>
      <c r="RJ209" s="752"/>
      <c r="RK209" s="1024"/>
      <c r="RL209" s="1024"/>
      <c r="RM209" s="1025"/>
      <c r="RN209" s="1018"/>
      <c r="RO209" s="1016"/>
      <c r="RP209" s="1016"/>
      <c r="RQ209" s="1016"/>
      <c r="RR209" s="1017"/>
      <c r="RS209" s="697"/>
      <c r="RT209" s="698"/>
      <c r="RU209" s="698"/>
      <c r="RV209" s="698"/>
      <c r="RW209" s="698"/>
      <c r="RX209" s="698"/>
      <c r="RY209" s="698"/>
      <c r="RZ209" s="698"/>
      <c r="SA209" s="698"/>
      <c r="SB209" s="698"/>
      <c r="SC209" s="698"/>
      <c r="SD209" s="698"/>
      <c r="SE209" s="698"/>
      <c r="SF209" s="698"/>
      <c r="SG209" s="747"/>
    </row>
    <row r="210" spans="2:501" ht="6.95" customHeight="1" thickTop="1" thickBot="1" x14ac:dyDescent="0.2">
      <c r="B210" s="302"/>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4"/>
      <c r="AD210" s="1070"/>
      <c r="AE210" s="1070"/>
      <c r="AF210" s="1070"/>
      <c r="AG210" s="1070"/>
      <c r="AH210" s="1070"/>
      <c r="AI210" s="1070"/>
      <c r="AJ210" s="1070"/>
      <c r="AK210" s="1070"/>
      <c r="AL210" s="1070"/>
      <c r="AM210" s="1070"/>
      <c r="AN210" s="1070"/>
      <c r="AO210" s="1070"/>
      <c r="AP210" s="1070"/>
      <c r="AQ210" s="1070"/>
      <c r="AR210" s="1073"/>
      <c r="AS210" s="1073"/>
      <c r="AT210" s="1073"/>
      <c r="AU210" s="1073"/>
      <c r="AV210" s="1073"/>
      <c r="AW210" s="1073"/>
      <c r="AX210" s="1073"/>
      <c r="AY210" s="1073"/>
      <c r="AZ210" s="1073"/>
      <c r="BA210" s="1073"/>
      <c r="BB210" s="1073"/>
      <c r="BC210" s="1073"/>
      <c r="BD210" s="1073"/>
      <c r="BE210" s="1073"/>
      <c r="BF210" s="1073"/>
      <c r="BG210" s="1073"/>
      <c r="BH210" s="1073"/>
      <c r="BI210" s="1073"/>
      <c r="BJ210" s="1073"/>
      <c r="BK210" s="1073"/>
      <c r="BL210" s="1073"/>
      <c r="BM210" s="1073"/>
      <c r="BN210" s="1073"/>
      <c r="BO210" s="1073"/>
      <c r="BP210" s="1073"/>
      <c r="BQ210" s="1073"/>
      <c r="BR210" s="1073"/>
      <c r="BS210" s="1073"/>
      <c r="BT210" s="669"/>
      <c r="BU210" s="617"/>
      <c r="BV210" s="617"/>
      <c r="BW210" s="617"/>
      <c r="BX210" s="617"/>
      <c r="BY210" s="617"/>
      <c r="BZ210" s="617"/>
      <c r="CA210" s="617"/>
      <c r="CB210" s="617"/>
      <c r="CC210" s="617"/>
      <c r="CD210" s="617"/>
      <c r="CE210" s="617"/>
      <c r="CF210" s="617"/>
      <c r="CG210" s="618"/>
      <c r="CH210" s="332"/>
      <c r="CI210" s="333"/>
      <c r="CJ210" s="333"/>
      <c r="CK210" s="333"/>
      <c r="CL210" s="333"/>
      <c r="CM210" s="333"/>
      <c r="CN210" s="333"/>
      <c r="CO210" s="333"/>
      <c r="CP210" s="333"/>
      <c r="CQ210" s="333"/>
      <c r="CR210" s="333"/>
      <c r="CS210" s="333"/>
      <c r="CT210" s="333"/>
      <c r="CU210" s="333"/>
      <c r="CV210" s="333"/>
      <c r="CW210" s="333"/>
      <c r="CX210" s="333"/>
      <c r="CY210" s="333"/>
      <c r="CZ210" s="334"/>
      <c r="DA210" s="332"/>
      <c r="DB210" s="333"/>
      <c r="DC210" s="333"/>
      <c r="DD210" s="333"/>
      <c r="DE210" s="333"/>
      <c r="DF210" s="333"/>
      <c r="DG210" s="333"/>
      <c r="DH210" s="333"/>
      <c r="DI210" s="333"/>
      <c r="DJ210" s="333"/>
      <c r="DK210" s="333"/>
      <c r="DL210" s="333"/>
      <c r="DM210" s="333"/>
      <c r="DN210" s="333"/>
      <c r="DO210" s="334"/>
      <c r="DP210" s="332"/>
      <c r="DQ210" s="333"/>
      <c r="DR210" s="333"/>
      <c r="DS210" s="333"/>
      <c r="DT210" s="333"/>
      <c r="DU210" s="333"/>
      <c r="DV210" s="333"/>
      <c r="DW210" s="333"/>
      <c r="DX210" s="333"/>
      <c r="DY210" s="333"/>
      <c r="DZ210" s="334"/>
      <c r="EA210" s="1010"/>
      <c r="EB210" s="1010"/>
      <c r="EC210" s="1010"/>
      <c r="ED210" s="1010"/>
      <c r="EE210" s="1010"/>
      <c r="EF210" s="1010"/>
      <c r="EG210" s="1010"/>
      <c r="EH210" s="1010"/>
      <c r="EI210" s="1010"/>
      <c r="EJ210" s="1010"/>
      <c r="EK210" s="1010"/>
      <c r="EL210" s="1010"/>
      <c r="EM210" s="1010"/>
      <c r="EN210" s="1010"/>
      <c r="EO210" s="1010"/>
      <c r="EP210" s="690"/>
      <c r="EQ210" s="656"/>
      <c r="ER210" s="656"/>
      <c r="ES210" s="656"/>
      <c r="ET210" s="656"/>
      <c r="EU210" s="656"/>
      <c r="EV210" s="656"/>
      <c r="EW210" s="656"/>
      <c r="EX210" s="656"/>
      <c r="EY210" s="1013"/>
      <c r="EZ210" s="730"/>
      <c r="FA210" s="754"/>
      <c r="FB210" s="1026"/>
      <c r="FC210" s="1026"/>
      <c r="FD210" s="1027"/>
      <c r="FE210" s="754"/>
      <c r="FF210" s="754"/>
      <c r="FG210" s="1026"/>
      <c r="FH210" s="1026"/>
      <c r="FI210" s="1027"/>
      <c r="FJ210" s="1018"/>
      <c r="FK210" s="1016"/>
      <c r="FL210" s="1016"/>
      <c r="FM210" s="1016"/>
      <c r="FN210" s="1017"/>
      <c r="FO210" s="748"/>
      <c r="FP210" s="302"/>
      <c r="FQ210" s="303"/>
      <c r="FR210" s="303"/>
      <c r="FS210" s="303"/>
      <c r="FT210" s="303"/>
      <c r="FU210" s="303"/>
      <c r="FV210" s="303"/>
      <c r="FW210" s="303"/>
      <c r="FX210" s="303"/>
      <c r="FY210" s="304"/>
      <c r="FZ210" s="332"/>
      <c r="GA210" s="333"/>
      <c r="GB210" s="333"/>
      <c r="GC210" s="333"/>
      <c r="GD210" s="333"/>
      <c r="GE210" s="333"/>
      <c r="GF210" s="333"/>
      <c r="GG210" s="333"/>
      <c r="GH210" s="333"/>
      <c r="GI210" s="333"/>
      <c r="GJ210" s="333"/>
      <c r="GK210" s="333"/>
      <c r="GL210" s="333"/>
      <c r="GM210" s="333"/>
      <c r="GN210" s="333"/>
      <c r="GO210" s="333"/>
      <c r="GP210" s="333"/>
      <c r="GQ210" s="333"/>
      <c r="GR210" s="334"/>
      <c r="GS210" s="332"/>
      <c r="GT210" s="333"/>
      <c r="GU210" s="333"/>
      <c r="GV210" s="333"/>
      <c r="GW210" s="333"/>
      <c r="GX210" s="333"/>
      <c r="GY210" s="333"/>
      <c r="GZ210" s="333"/>
      <c r="HA210" s="333"/>
      <c r="HB210" s="333"/>
      <c r="HC210" s="333"/>
      <c r="HD210" s="333"/>
      <c r="HE210" s="333"/>
      <c r="HF210" s="333"/>
      <c r="HG210" s="334"/>
      <c r="HH210" s="332"/>
      <c r="HI210" s="333"/>
      <c r="HJ210" s="333"/>
      <c r="HK210" s="333"/>
      <c r="HL210" s="333"/>
      <c r="HM210" s="333"/>
      <c r="HN210" s="333"/>
      <c r="HO210" s="333"/>
      <c r="HP210" s="333"/>
      <c r="HQ210" s="333"/>
      <c r="HR210" s="334"/>
      <c r="HS210" s="1010"/>
      <c r="HT210" s="1010"/>
      <c r="HU210" s="1010"/>
      <c r="HV210" s="1010"/>
      <c r="HW210" s="1010"/>
      <c r="HX210" s="1010"/>
      <c r="HY210" s="1010"/>
      <c r="HZ210" s="1010"/>
      <c r="IA210" s="1010"/>
      <c r="IB210" s="1010"/>
      <c r="IC210" s="1010"/>
      <c r="ID210" s="1010"/>
      <c r="IE210" s="1010"/>
      <c r="IF210" s="1010"/>
      <c r="IG210" s="1010"/>
      <c r="IH210" s="690"/>
      <c r="II210" s="656"/>
      <c r="IJ210" s="656"/>
      <c r="IK210" s="656"/>
      <c r="IL210" s="656"/>
      <c r="IM210" s="656"/>
      <c r="IN210" s="656"/>
      <c r="IO210" s="656"/>
      <c r="IP210" s="656"/>
      <c r="IQ210" s="1013"/>
      <c r="IR210" s="730"/>
      <c r="IS210" s="754"/>
      <c r="IT210" s="1026"/>
      <c r="IU210" s="1026"/>
      <c r="IV210" s="1027"/>
      <c r="IW210" s="754"/>
      <c r="IX210" s="754"/>
      <c r="IY210" s="1026"/>
      <c r="IZ210" s="1026"/>
      <c r="JA210" s="1027"/>
      <c r="JB210" s="1018"/>
      <c r="JC210" s="1016"/>
      <c r="JD210" s="1016"/>
      <c r="JE210" s="1016"/>
      <c r="JF210" s="1017"/>
      <c r="JG210" s="748"/>
      <c r="JH210" s="747"/>
      <c r="JI210" s="747"/>
      <c r="JJ210" s="747"/>
      <c r="JK210" s="747"/>
      <c r="JL210" s="747"/>
      <c r="JM210" s="747"/>
      <c r="JN210" s="747"/>
      <c r="JO210" s="747"/>
      <c r="JP210" s="747"/>
      <c r="JQ210" s="747"/>
      <c r="JR210" s="747"/>
      <c r="JS210" s="747"/>
      <c r="JT210" s="747"/>
      <c r="JU210" s="747"/>
      <c r="JV210" s="302"/>
      <c r="JW210" s="303"/>
      <c r="JX210" s="303"/>
      <c r="JY210" s="303"/>
      <c r="JZ210" s="303"/>
      <c r="KA210" s="303"/>
      <c r="KB210" s="303"/>
      <c r="KC210" s="303"/>
      <c r="KD210" s="303"/>
      <c r="KE210" s="304"/>
      <c r="KF210" s="332"/>
      <c r="KG210" s="333"/>
      <c r="KH210" s="333"/>
      <c r="KI210" s="333"/>
      <c r="KJ210" s="333"/>
      <c r="KK210" s="333"/>
      <c r="KL210" s="333"/>
      <c r="KM210" s="333"/>
      <c r="KN210" s="333"/>
      <c r="KO210" s="333"/>
      <c r="KP210" s="333"/>
      <c r="KQ210" s="333"/>
      <c r="KR210" s="333"/>
      <c r="KS210" s="333"/>
      <c r="KT210" s="333"/>
      <c r="KU210" s="333"/>
      <c r="KV210" s="333"/>
      <c r="KW210" s="333"/>
      <c r="KX210" s="334"/>
      <c r="KY210" s="332"/>
      <c r="KZ210" s="333"/>
      <c r="LA210" s="333"/>
      <c r="LB210" s="333"/>
      <c r="LC210" s="333"/>
      <c r="LD210" s="333"/>
      <c r="LE210" s="333"/>
      <c r="LF210" s="333"/>
      <c r="LG210" s="333"/>
      <c r="LH210" s="333"/>
      <c r="LI210" s="333"/>
      <c r="LJ210" s="333"/>
      <c r="LK210" s="333"/>
      <c r="LL210" s="333"/>
      <c r="LM210" s="334"/>
      <c r="LN210" s="332"/>
      <c r="LO210" s="333"/>
      <c r="LP210" s="333"/>
      <c r="LQ210" s="333"/>
      <c r="LR210" s="333"/>
      <c r="LS210" s="333"/>
      <c r="LT210" s="333"/>
      <c r="LU210" s="333"/>
      <c r="LV210" s="333"/>
      <c r="LW210" s="333"/>
      <c r="LX210" s="334"/>
      <c r="LY210" s="1010"/>
      <c r="LZ210" s="1010"/>
      <c r="MA210" s="1010"/>
      <c r="MB210" s="1010"/>
      <c r="MC210" s="1010"/>
      <c r="MD210" s="1010"/>
      <c r="ME210" s="1010"/>
      <c r="MF210" s="1010"/>
      <c r="MG210" s="1010"/>
      <c r="MH210" s="1010"/>
      <c r="MI210" s="1010"/>
      <c r="MJ210" s="1010"/>
      <c r="MK210" s="1010"/>
      <c r="ML210" s="1010"/>
      <c r="MM210" s="1010"/>
      <c r="MN210" s="690"/>
      <c r="MO210" s="656"/>
      <c r="MP210" s="656"/>
      <c r="MQ210" s="656"/>
      <c r="MR210" s="656"/>
      <c r="MS210" s="656"/>
      <c r="MT210" s="656"/>
      <c r="MU210" s="656"/>
      <c r="MV210" s="656"/>
      <c r="MW210" s="1013"/>
      <c r="MX210" s="730"/>
      <c r="MY210" s="754"/>
      <c r="MZ210" s="1026"/>
      <c r="NA210" s="1026"/>
      <c r="NB210" s="1027"/>
      <c r="NC210" s="754"/>
      <c r="ND210" s="754"/>
      <c r="NE210" s="1026"/>
      <c r="NF210" s="1026"/>
      <c r="NG210" s="1027"/>
      <c r="NH210" s="1018"/>
      <c r="NI210" s="1016"/>
      <c r="NJ210" s="1016"/>
      <c r="NK210" s="1016"/>
      <c r="NL210" s="1017"/>
      <c r="NM210" s="748"/>
      <c r="NN210" s="747"/>
      <c r="NO210" s="747"/>
      <c r="NP210" s="747"/>
      <c r="NQ210" s="747"/>
      <c r="NR210" s="747"/>
      <c r="NS210" s="747"/>
      <c r="NT210" s="747"/>
      <c r="NU210" s="747"/>
      <c r="NV210" s="747"/>
      <c r="NW210" s="747"/>
      <c r="NX210" s="747"/>
      <c r="NY210" s="747"/>
      <c r="NZ210" s="747"/>
      <c r="OA210" s="747"/>
      <c r="OB210" s="302"/>
      <c r="OC210" s="303"/>
      <c r="OD210" s="303"/>
      <c r="OE210" s="303"/>
      <c r="OF210" s="303"/>
      <c r="OG210" s="303"/>
      <c r="OH210" s="303"/>
      <c r="OI210" s="303"/>
      <c r="OJ210" s="303"/>
      <c r="OK210" s="304"/>
      <c r="OL210" s="332"/>
      <c r="OM210" s="333"/>
      <c r="ON210" s="333"/>
      <c r="OO210" s="333"/>
      <c r="OP210" s="333"/>
      <c r="OQ210" s="333"/>
      <c r="OR210" s="333"/>
      <c r="OS210" s="333"/>
      <c r="OT210" s="333"/>
      <c r="OU210" s="333"/>
      <c r="OV210" s="333"/>
      <c r="OW210" s="333"/>
      <c r="OX210" s="333"/>
      <c r="OY210" s="333"/>
      <c r="OZ210" s="333"/>
      <c r="PA210" s="333"/>
      <c r="PB210" s="333"/>
      <c r="PC210" s="333"/>
      <c r="PD210" s="334"/>
      <c r="PE210" s="332"/>
      <c r="PF210" s="333"/>
      <c r="PG210" s="333"/>
      <c r="PH210" s="333"/>
      <c r="PI210" s="333"/>
      <c r="PJ210" s="333"/>
      <c r="PK210" s="333"/>
      <c r="PL210" s="333"/>
      <c r="PM210" s="333"/>
      <c r="PN210" s="333"/>
      <c r="PO210" s="333"/>
      <c r="PP210" s="333"/>
      <c r="PQ210" s="333"/>
      <c r="PR210" s="333"/>
      <c r="PS210" s="334"/>
      <c r="PT210" s="332"/>
      <c r="PU210" s="333"/>
      <c r="PV210" s="333"/>
      <c r="PW210" s="333"/>
      <c r="PX210" s="333"/>
      <c r="PY210" s="333"/>
      <c r="PZ210" s="333"/>
      <c r="QA210" s="333"/>
      <c r="QB210" s="333"/>
      <c r="QC210" s="333"/>
      <c r="QD210" s="334"/>
      <c r="QE210" s="1010"/>
      <c r="QF210" s="1010"/>
      <c r="QG210" s="1010"/>
      <c r="QH210" s="1010"/>
      <c r="QI210" s="1010"/>
      <c r="QJ210" s="1010"/>
      <c r="QK210" s="1010"/>
      <c r="QL210" s="1010"/>
      <c r="QM210" s="1010"/>
      <c r="QN210" s="1010"/>
      <c r="QO210" s="1010"/>
      <c r="QP210" s="1010"/>
      <c r="QQ210" s="1010"/>
      <c r="QR210" s="1010"/>
      <c r="QS210" s="1010"/>
      <c r="QT210" s="690"/>
      <c r="QU210" s="656"/>
      <c r="QV210" s="656"/>
      <c r="QW210" s="656"/>
      <c r="QX210" s="656"/>
      <c r="QY210" s="656"/>
      <c r="QZ210" s="656"/>
      <c r="RA210" s="656"/>
      <c r="RB210" s="656"/>
      <c r="RC210" s="1013"/>
      <c r="RD210" s="730"/>
      <c r="RE210" s="754"/>
      <c r="RF210" s="1026"/>
      <c r="RG210" s="1026"/>
      <c r="RH210" s="1027"/>
      <c r="RI210" s="754"/>
      <c r="RJ210" s="754"/>
      <c r="RK210" s="1026"/>
      <c r="RL210" s="1026"/>
      <c r="RM210" s="1027"/>
      <c r="RN210" s="1018"/>
      <c r="RO210" s="1016"/>
      <c r="RP210" s="1016"/>
      <c r="RQ210" s="1016"/>
      <c r="RR210" s="1017"/>
      <c r="RS210" s="697"/>
      <c r="RT210" s="698"/>
      <c r="RU210" s="698"/>
      <c r="RV210" s="698"/>
      <c r="RW210" s="698"/>
      <c r="RX210" s="698"/>
      <c r="RY210" s="698"/>
      <c r="RZ210" s="698"/>
      <c r="SA210" s="698"/>
      <c r="SB210" s="698"/>
      <c r="SC210" s="698"/>
      <c r="SD210" s="698"/>
      <c r="SE210" s="698"/>
      <c r="SF210" s="698"/>
      <c r="SG210" s="747"/>
    </row>
    <row r="211" spans="2:501" ht="6.95" customHeight="1" thickTop="1" thickBot="1" x14ac:dyDescent="0.2">
      <c r="B211" s="965" t="s">
        <v>64</v>
      </c>
      <c r="C211" s="966"/>
      <c r="D211" s="966"/>
      <c r="E211" s="966"/>
      <c r="F211" s="966"/>
      <c r="G211" s="966"/>
      <c r="H211" s="966"/>
      <c r="I211" s="966"/>
      <c r="J211" s="966"/>
      <c r="K211" s="966"/>
      <c r="L211" s="966"/>
      <c r="M211" s="966"/>
      <c r="N211" s="966"/>
      <c r="O211" s="966"/>
      <c r="P211" s="966"/>
      <c r="Q211" s="966"/>
      <c r="R211" s="966"/>
      <c r="S211" s="966"/>
      <c r="T211" s="966"/>
      <c r="U211" s="966"/>
      <c r="V211" s="966"/>
      <c r="W211" s="966"/>
      <c r="X211" s="966"/>
      <c r="Y211" s="966"/>
      <c r="Z211" s="966"/>
      <c r="AA211" s="966"/>
      <c r="AB211" s="966"/>
      <c r="AC211" s="967"/>
      <c r="AD211" s="1070"/>
      <c r="AE211" s="1070"/>
      <c r="AF211" s="1070"/>
      <c r="AG211" s="1070"/>
      <c r="AH211" s="1070"/>
      <c r="AI211" s="1070"/>
      <c r="AJ211" s="1070"/>
      <c r="AK211" s="1070"/>
      <c r="AL211" s="1070"/>
      <c r="AM211" s="1070"/>
      <c r="AN211" s="1070"/>
      <c r="AO211" s="1070"/>
      <c r="AP211" s="1070"/>
      <c r="AQ211" s="1070"/>
      <c r="AR211" s="1073"/>
      <c r="AS211" s="1073"/>
      <c r="AT211" s="1073"/>
      <c r="AU211" s="1073"/>
      <c r="AV211" s="1073"/>
      <c r="AW211" s="1073"/>
      <c r="AX211" s="1073"/>
      <c r="AY211" s="1073"/>
      <c r="AZ211" s="1073"/>
      <c r="BA211" s="1073"/>
      <c r="BB211" s="1073"/>
      <c r="BC211" s="1073"/>
      <c r="BD211" s="1073"/>
      <c r="BE211" s="1073"/>
      <c r="BF211" s="1073"/>
      <c r="BG211" s="1073"/>
      <c r="BH211" s="1073"/>
      <c r="BI211" s="1073"/>
      <c r="BJ211" s="1073"/>
      <c r="BK211" s="1073"/>
      <c r="BL211" s="1073"/>
      <c r="BM211" s="1073"/>
      <c r="BN211" s="1073"/>
      <c r="BO211" s="1073"/>
      <c r="BP211" s="1073"/>
      <c r="BQ211" s="1073"/>
      <c r="BR211" s="1073"/>
      <c r="BS211" s="1073"/>
      <c r="BT211" s="669"/>
      <c r="BU211" s="617"/>
      <c r="BV211" s="617"/>
      <c r="BW211" s="617"/>
      <c r="BX211" s="617"/>
      <c r="BY211" s="617"/>
      <c r="BZ211" s="617"/>
      <c r="CA211" s="617"/>
      <c r="CB211" s="617"/>
      <c r="CC211" s="617"/>
      <c r="CD211" s="617"/>
      <c r="CE211" s="617"/>
      <c r="CF211" s="617"/>
      <c r="CG211" s="618"/>
      <c r="CH211" s="332"/>
      <c r="CI211" s="333"/>
      <c r="CJ211" s="333"/>
      <c r="CK211" s="333"/>
      <c r="CL211" s="333"/>
      <c r="CM211" s="333"/>
      <c r="CN211" s="333"/>
      <c r="CO211" s="333"/>
      <c r="CP211" s="333"/>
      <c r="CQ211" s="333"/>
      <c r="CR211" s="333"/>
      <c r="CS211" s="333"/>
      <c r="CT211" s="333"/>
      <c r="CU211" s="333"/>
      <c r="CV211" s="333"/>
      <c r="CW211" s="333"/>
      <c r="CX211" s="333"/>
      <c r="CY211" s="333"/>
      <c r="CZ211" s="334"/>
      <c r="DA211" s="332"/>
      <c r="DB211" s="333"/>
      <c r="DC211" s="333"/>
      <c r="DD211" s="333"/>
      <c r="DE211" s="333"/>
      <c r="DF211" s="333"/>
      <c r="DG211" s="333"/>
      <c r="DH211" s="333"/>
      <c r="DI211" s="333"/>
      <c r="DJ211" s="333"/>
      <c r="DK211" s="333"/>
      <c r="DL211" s="333"/>
      <c r="DM211" s="333"/>
      <c r="DN211" s="333"/>
      <c r="DO211" s="334"/>
      <c r="DP211" s="332"/>
      <c r="DQ211" s="333"/>
      <c r="DR211" s="333"/>
      <c r="DS211" s="333"/>
      <c r="DT211" s="333"/>
      <c r="DU211" s="333"/>
      <c r="DV211" s="333"/>
      <c r="DW211" s="333"/>
      <c r="DX211" s="333"/>
      <c r="DY211" s="333"/>
      <c r="DZ211" s="334"/>
      <c r="EA211" s="1010"/>
      <c r="EB211" s="1010"/>
      <c r="EC211" s="1010"/>
      <c r="ED211" s="1010"/>
      <c r="EE211" s="1010"/>
      <c r="EF211" s="1010"/>
      <c r="EG211" s="1010"/>
      <c r="EH211" s="1010"/>
      <c r="EI211" s="1010"/>
      <c r="EJ211" s="1010"/>
      <c r="EK211" s="1010"/>
      <c r="EL211" s="1010"/>
      <c r="EM211" s="1010"/>
      <c r="EN211" s="1010"/>
      <c r="EO211" s="1010"/>
      <c r="EP211" s="729" t="s">
        <v>65</v>
      </c>
      <c r="EQ211" s="752"/>
      <c r="ER211" s="1014"/>
      <c r="ES211" s="1014"/>
      <c r="ET211" s="1015"/>
      <c r="EU211" s="729" t="s">
        <v>66</v>
      </c>
      <c r="EV211" s="752"/>
      <c r="EW211" s="752"/>
      <c r="EX211" s="1014"/>
      <c r="EY211" s="1014"/>
      <c r="EZ211" s="1028"/>
      <c r="FA211" s="1026"/>
      <c r="FB211" s="1026"/>
      <c r="FC211" s="1026"/>
      <c r="FD211" s="1027"/>
      <c r="FE211" s="1026"/>
      <c r="FF211" s="1026"/>
      <c r="FG211" s="1026"/>
      <c r="FH211" s="1026"/>
      <c r="FI211" s="1027"/>
      <c r="FJ211" s="1018"/>
      <c r="FK211" s="1016"/>
      <c r="FL211" s="1016"/>
      <c r="FM211" s="1016"/>
      <c r="FN211" s="1017"/>
      <c r="FO211" s="748"/>
      <c r="FP211" s="302"/>
      <c r="FQ211" s="303"/>
      <c r="FR211" s="303"/>
      <c r="FS211" s="303"/>
      <c r="FT211" s="303"/>
      <c r="FU211" s="303"/>
      <c r="FV211" s="303"/>
      <c r="FW211" s="303"/>
      <c r="FX211" s="303"/>
      <c r="FY211" s="304"/>
      <c r="FZ211" s="332"/>
      <c r="GA211" s="333"/>
      <c r="GB211" s="333"/>
      <c r="GC211" s="333"/>
      <c r="GD211" s="333"/>
      <c r="GE211" s="333"/>
      <c r="GF211" s="333"/>
      <c r="GG211" s="333"/>
      <c r="GH211" s="333"/>
      <c r="GI211" s="333"/>
      <c r="GJ211" s="333"/>
      <c r="GK211" s="333"/>
      <c r="GL211" s="333"/>
      <c r="GM211" s="333"/>
      <c r="GN211" s="333"/>
      <c r="GO211" s="333"/>
      <c r="GP211" s="333"/>
      <c r="GQ211" s="333"/>
      <c r="GR211" s="334"/>
      <c r="GS211" s="332"/>
      <c r="GT211" s="333"/>
      <c r="GU211" s="333"/>
      <c r="GV211" s="333"/>
      <c r="GW211" s="333"/>
      <c r="GX211" s="333"/>
      <c r="GY211" s="333"/>
      <c r="GZ211" s="333"/>
      <c r="HA211" s="333"/>
      <c r="HB211" s="333"/>
      <c r="HC211" s="333"/>
      <c r="HD211" s="333"/>
      <c r="HE211" s="333"/>
      <c r="HF211" s="333"/>
      <c r="HG211" s="334"/>
      <c r="HH211" s="332"/>
      <c r="HI211" s="333"/>
      <c r="HJ211" s="333"/>
      <c r="HK211" s="333"/>
      <c r="HL211" s="333"/>
      <c r="HM211" s="333"/>
      <c r="HN211" s="333"/>
      <c r="HO211" s="333"/>
      <c r="HP211" s="333"/>
      <c r="HQ211" s="333"/>
      <c r="HR211" s="334"/>
      <c r="HS211" s="1010"/>
      <c r="HT211" s="1010"/>
      <c r="HU211" s="1010"/>
      <c r="HV211" s="1010"/>
      <c r="HW211" s="1010"/>
      <c r="HX211" s="1010"/>
      <c r="HY211" s="1010"/>
      <c r="HZ211" s="1010"/>
      <c r="IA211" s="1010"/>
      <c r="IB211" s="1010"/>
      <c r="IC211" s="1010"/>
      <c r="ID211" s="1010"/>
      <c r="IE211" s="1010"/>
      <c r="IF211" s="1010"/>
      <c r="IG211" s="1010"/>
      <c r="IH211" s="729" t="s">
        <v>65</v>
      </c>
      <c r="II211" s="752"/>
      <c r="IJ211" s="1014"/>
      <c r="IK211" s="1014"/>
      <c r="IL211" s="1015"/>
      <c r="IM211" s="729" t="s">
        <v>66</v>
      </c>
      <c r="IN211" s="752"/>
      <c r="IO211" s="752"/>
      <c r="IP211" s="1014"/>
      <c r="IQ211" s="1014"/>
      <c r="IR211" s="1028"/>
      <c r="IS211" s="1026"/>
      <c r="IT211" s="1026"/>
      <c r="IU211" s="1026"/>
      <c r="IV211" s="1027"/>
      <c r="IW211" s="1026"/>
      <c r="IX211" s="1026"/>
      <c r="IY211" s="1026"/>
      <c r="IZ211" s="1026"/>
      <c r="JA211" s="1027"/>
      <c r="JB211" s="1018"/>
      <c r="JC211" s="1016"/>
      <c r="JD211" s="1016"/>
      <c r="JE211" s="1016"/>
      <c r="JF211" s="1017"/>
      <c r="JG211" s="748"/>
      <c r="JH211" s="747"/>
      <c r="JI211" s="747"/>
      <c r="JJ211" s="747"/>
      <c r="JK211" s="747"/>
      <c r="JL211" s="747"/>
      <c r="JM211" s="747"/>
      <c r="JN211" s="747"/>
      <c r="JO211" s="747"/>
      <c r="JP211" s="747"/>
      <c r="JQ211" s="747"/>
      <c r="JR211" s="747"/>
      <c r="JS211" s="747"/>
      <c r="JT211" s="747"/>
      <c r="JU211" s="747"/>
      <c r="JV211" s="302"/>
      <c r="JW211" s="303"/>
      <c r="JX211" s="303"/>
      <c r="JY211" s="303"/>
      <c r="JZ211" s="303"/>
      <c r="KA211" s="303"/>
      <c r="KB211" s="303"/>
      <c r="KC211" s="303"/>
      <c r="KD211" s="303"/>
      <c r="KE211" s="304"/>
      <c r="KF211" s="332"/>
      <c r="KG211" s="333"/>
      <c r="KH211" s="333"/>
      <c r="KI211" s="333"/>
      <c r="KJ211" s="333"/>
      <c r="KK211" s="333"/>
      <c r="KL211" s="333"/>
      <c r="KM211" s="333"/>
      <c r="KN211" s="333"/>
      <c r="KO211" s="333"/>
      <c r="KP211" s="333"/>
      <c r="KQ211" s="333"/>
      <c r="KR211" s="333"/>
      <c r="KS211" s="333"/>
      <c r="KT211" s="333"/>
      <c r="KU211" s="333"/>
      <c r="KV211" s="333"/>
      <c r="KW211" s="333"/>
      <c r="KX211" s="334"/>
      <c r="KY211" s="332"/>
      <c r="KZ211" s="333"/>
      <c r="LA211" s="333"/>
      <c r="LB211" s="333"/>
      <c r="LC211" s="333"/>
      <c r="LD211" s="333"/>
      <c r="LE211" s="333"/>
      <c r="LF211" s="333"/>
      <c r="LG211" s="333"/>
      <c r="LH211" s="333"/>
      <c r="LI211" s="333"/>
      <c r="LJ211" s="333"/>
      <c r="LK211" s="333"/>
      <c r="LL211" s="333"/>
      <c r="LM211" s="334"/>
      <c r="LN211" s="332"/>
      <c r="LO211" s="333"/>
      <c r="LP211" s="333"/>
      <c r="LQ211" s="333"/>
      <c r="LR211" s="333"/>
      <c r="LS211" s="333"/>
      <c r="LT211" s="333"/>
      <c r="LU211" s="333"/>
      <c r="LV211" s="333"/>
      <c r="LW211" s="333"/>
      <c r="LX211" s="334"/>
      <c r="LY211" s="1010"/>
      <c r="LZ211" s="1010"/>
      <c r="MA211" s="1010"/>
      <c r="MB211" s="1010"/>
      <c r="MC211" s="1010"/>
      <c r="MD211" s="1010"/>
      <c r="ME211" s="1010"/>
      <c r="MF211" s="1010"/>
      <c r="MG211" s="1010"/>
      <c r="MH211" s="1010"/>
      <c r="MI211" s="1010"/>
      <c r="MJ211" s="1010"/>
      <c r="MK211" s="1010"/>
      <c r="ML211" s="1010"/>
      <c r="MM211" s="1010"/>
      <c r="MN211" s="729" t="s">
        <v>65</v>
      </c>
      <c r="MO211" s="752"/>
      <c r="MP211" s="1014"/>
      <c r="MQ211" s="1014"/>
      <c r="MR211" s="1015"/>
      <c r="MS211" s="729" t="s">
        <v>66</v>
      </c>
      <c r="MT211" s="752"/>
      <c r="MU211" s="752"/>
      <c r="MV211" s="1014"/>
      <c r="MW211" s="1014"/>
      <c r="MX211" s="1028"/>
      <c r="MY211" s="1026"/>
      <c r="MZ211" s="1026"/>
      <c r="NA211" s="1026"/>
      <c r="NB211" s="1027"/>
      <c r="NC211" s="1026"/>
      <c r="ND211" s="1026"/>
      <c r="NE211" s="1026"/>
      <c r="NF211" s="1026"/>
      <c r="NG211" s="1027"/>
      <c r="NH211" s="1018"/>
      <c r="NI211" s="1016"/>
      <c r="NJ211" s="1016"/>
      <c r="NK211" s="1016"/>
      <c r="NL211" s="1017"/>
      <c r="NM211" s="748"/>
      <c r="NN211" s="747"/>
      <c r="NO211" s="747"/>
      <c r="NP211" s="747"/>
      <c r="NQ211" s="747"/>
      <c r="NR211" s="747"/>
      <c r="NS211" s="747"/>
      <c r="NT211" s="747"/>
      <c r="NU211" s="747"/>
      <c r="NV211" s="747"/>
      <c r="NW211" s="747"/>
      <c r="NX211" s="747"/>
      <c r="NY211" s="747"/>
      <c r="NZ211" s="747"/>
      <c r="OA211" s="747"/>
      <c r="OB211" s="302"/>
      <c r="OC211" s="303"/>
      <c r="OD211" s="303"/>
      <c r="OE211" s="303"/>
      <c r="OF211" s="303"/>
      <c r="OG211" s="303"/>
      <c r="OH211" s="303"/>
      <c r="OI211" s="303"/>
      <c r="OJ211" s="303"/>
      <c r="OK211" s="304"/>
      <c r="OL211" s="332"/>
      <c r="OM211" s="333"/>
      <c r="ON211" s="333"/>
      <c r="OO211" s="333"/>
      <c r="OP211" s="333"/>
      <c r="OQ211" s="333"/>
      <c r="OR211" s="333"/>
      <c r="OS211" s="333"/>
      <c r="OT211" s="333"/>
      <c r="OU211" s="333"/>
      <c r="OV211" s="333"/>
      <c r="OW211" s="333"/>
      <c r="OX211" s="333"/>
      <c r="OY211" s="333"/>
      <c r="OZ211" s="333"/>
      <c r="PA211" s="333"/>
      <c r="PB211" s="333"/>
      <c r="PC211" s="333"/>
      <c r="PD211" s="334"/>
      <c r="PE211" s="332"/>
      <c r="PF211" s="333"/>
      <c r="PG211" s="333"/>
      <c r="PH211" s="333"/>
      <c r="PI211" s="333"/>
      <c r="PJ211" s="333"/>
      <c r="PK211" s="333"/>
      <c r="PL211" s="333"/>
      <c r="PM211" s="333"/>
      <c r="PN211" s="333"/>
      <c r="PO211" s="333"/>
      <c r="PP211" s="333"/>
      <c r="PQ211" s="333"/>
      <c r="PR211" s="333"/>
      <c r="PS211" s="334"/>
      <c r="PT211" s="332"/>
      <c r="PU211" s="333"/>
      <c r="PV211" s="333"/>
      <c r="PW211" s="333"/>
      <c r="PX211" s="333"/>
      <c r="PY211" s="333"/>
      <c r="PZ211" s="333"/>
      <c r="QA211" s="333"/>
      <c r="QB211" s="333"/>
      <c r="QC211" s="333"/>
      <c r="QD211" s="334"/>
      <c r="QE211" s="1010"/>
      <c r="QF211" s="1010"/>
      <c r="QG211" s="1010"/>
      <c r="QH211" s="1010"/>
      <c r="QI211" s="1010"/>
      <c r="QJ211" s="1010"/>
      <c r="QK211" s="1010"/>
      <c r="QL211" s="1010"/>
      <c r="QM211" s="1010"/>
      <c r="QN211" s="1010"/>
      <c r="QO211" s="1010"/>
      <c r="QP211" s="1010"/>
      <c r="QQ211" s="1010"/>
      <c r="QR211" s="1010"/>
      <c r="QS211" s="1010"/>
      <c r="QT211" s="729" t="s">
        <v>65</v>
      </c>
      <c r="QU211" s="752"/>
      <c r="QV211" s="1014"/>
      <c r="QW211" s="1014"/>
      <c r="QX211" s="1015"/>
      <c r="QY211" s="729" t="s">
        <v>66</v>
      </c>
      <c r="QZ211" s="752"/>
      <c r="RA211" s="752"/>
      <c r="RB211" s="1014"/>
      <c r="RC211" s="1014"/>
      <c r="RD211" s="1028"/>
      <c r="RE211" s="1026"/>
      <c r="RF211" s="1026"/>
      <c r="RG211" s="1026"/>
      <c r="RH211" s="1027"/>
      <c r="RI211" s="1026"/>
      <c r="RJ211" s="1026"/>
      <c r="RK211" s="1026"/>
      <c r="RL211" s="1026"/>
      <c r="RM211" s="1027"/>
      <c r="RN211" s="1018"/>
      <c r="RO211" s="1016"/>
      <c r="RP211" s="1016"/>
      <c r="RQ211" s="1016"/>
      <c r="RR211" s="1017"/>
      <c r="RS211" s="697"/>
      <c r="RT211" s="698"/>
      <c r="RU211" s="698"/>
      <c r="RV211" s="698"/>
      <c r="RW211" s="698"/>
      <c r="RX211" s="698"/>
      <c r="RY211" s="698"/>
      <c r="RZ211" s="698"/>
      <c r="SA211" s="698"/>
      <c r="SB211" s="698"/>
      <c r="SC211" s="698"/>
      <c r="SD211" s="698"/>
      <c r="SE211" s="698"/>
      <c r="SF211" s="698"/>
      <c r="SG211" s="747"/>
    </row>
    <row r="212" spans="2:501" ht="6.95" customHeight="1" thickTop="1" thickBot="1" x14ac:dyDescent="0.2">
      <c r="B212" s="965"/>
      <c r="C212" s="966"/>
      <c r="D212" s="966"/>
      <c r="E212" s="966"/>
      <c r="F212" s="966"/>
      <c r="G212" s="966"/>
      <c r="H212" s="966"/>
      <c r="I212" s="966"/>
      <c r="J212" s="966"/>
      <c r="K212" s="966"/>
      <c r="L212" s="966"/>
      <c r="M212" s="966"/>
      <c r="N212" s="966"/>
      <c r="O212" s="966"/>
      <c r="P212" s="966"/>
      <c r="Q212" s="966"/>
      <c r="R212" s="966"/>
      <c r="S212" s="966"/>
      <c r="T212" s="966"/>
      <c r="U212" s="966"/>
      <c r="V212" s="966"/>
      <c r="W212" s="966"/>
      <c r="X212" s="966"/>
      <c r="Y212" s="966"/>
      <c r="Z212" s="966"/>
      <c r="AA212" s="966"/>
      <c r="AB212" s="966"/>
      <c r="AC212" s="967"/>
      <c r="AD212" s="1070"/>
      <c r="AE212" s="1070"/>
      <c r="AF212" s="1070"/>
      <c r="AG212" s="1070"/>
      <c r="AH212" s="1070"/>
      <c r="AI212" s="1070"/>
      <c r="AJ212" s="1070"/>
      <c r="AK212" s="1070"/>
      <c r="AL212" s="1070"/>
      <c r="AM212" s="1070"/>
      <c r="AN212" s="1070"/>
      <c r="AO212" s="1070"/>
      <c r="AP212" s="1070"/>
      <c r="AQ212" s="1070"/>
      <c r="AR212" s="1073"/>
      <c r="AS212" s="1073"/>
      <c r="AT212" s="1073"/>
      <c r="AU212" s="1073"/>
      <c r="AV212" s="1073"/>
      <c r="AW212" s="1073"/>
      <c r="AX212" s="1073"/>
      <c r="AY212" s="1073"/>
      <c r="AZ212" s="1073"/>
      <c r="BA212" s="1073"/>
      <c r="BB212" s="1073"/>
      <c r="BC212" s="1073"/>
      <c r="BD212" s="1073"/>
      <c r="BE212" s="1073"/>
      <c r="BF212" s="1073"/>
      <c r="BG212" s="1073"/>
      <c r="BH212" s="1073"/>
      <c r="BI212" s="1073"/>
      <c r="BJ212" s="1073"/>
      <c r="BK212" s="1073"/>
      <c r="BL212" s="1073"/>
      <c r="BM212" s="1073"/>
      <c r="BN212" s="1073"/>
      <c r="BO212" s="1073"/>
      <c r="BP212" s="1073"/>
      <c r="BQ212" s="1073"/>
      <c r="BR212" s="1073"/>
      <c r="BS212" s="1073"/>
      <c r="BT212" s="669"/>
      <c r="BU212" s="617"/>
      <c r="BV212" s="617"/>
      <c r="BW212" s="617"/>
      <c r="BX212" s="617"/>
      <c r="BY212" s="617"/>
      <c r="BZ212" s="617"/>
      <c r="CA212" s="617"/>
      <c r="CB212" s="617"/>
      <c r="CC212" s="617"/>
      <c r="CD212" s="617"/>
      <c r="CE212" s="617"/>
      <c r="CF212" s="617"/>
      <c r="CG212" s="618"/>
      <c r="CH212" s="332"/>
      <c r="CI212" s="333"/>
      <c r="CJ212" s="333"/>
      <c r="CK212" s="333"/>
      <c r="CL212" s="333"/>
      <c r="CM212" s="333"/>
      <c r="CN212" s="333"/>
      <c r="CO212" s="333"/>
      <c r="CP212" s="333"/>
      <c r="CQ212" s="333"/>
      <c r="CR212" s="333"/>
      <c r="CS212" s="333"/>
      <c r="CT212" s="333"/>
      <c r="CU212" s="333"/>
      <c r="CV212" s="333"/>
      <c r="CW212" s="333"/>
      <c r="CX212" s="333"/>
      <c r="CY212" s="333"/>
      <c r="CZ212" s="334"/>
      <c r="DA212" s="332"/>
      <c r="DB212" s="333"/>
      <c r="DC212" s="333"/>
      <c r="DD212" s="333"/>
      <c r="DE212" s="333"/>
      <c r="DF212" s="333"/>
      <c r="DG212" s="333"/>
      <c r="DH212" s="333"/>
      <c r="DI212" s="333"/>
      <c r="DJ212" s="333"/>
      <c r="DK212" s="333"/>
      <c r="DL212" s="333"/>
      <c r="DM212" s="333"/>
      <c r="DN212" s="333"/>
      <c r="DO212" s="334"/>
      <c r="DP212" s="332"/>
      <c r="DQ212" s="333"/>
      <c r="DR212" s="333"/>
      <c r="DS212" s="333"/>
      <c r="DT212" s="333"/>
      <c r="DU212" s="333"/>
      <c r="DV212" s="333"/>
      <c r="DW212" s="333"/>
      <c r="DX212" s="333"/>
      <c r="DY212" s="333"/>
      <c r="DZ212" s="334"/>
      <c r="EA212" s="1010"/>
      <c r="EB212" s="1010"/>
      <c r="EC212" s="1010"/>
      <c r="ED212" s="1010"/>
      <c r="EE212" s="1010"/>
      <c r="EF212" s="1010"/>
      <c r="EG212" s="1010"/>
      <c r="EH212" s="1010"/>
      <c r="EI212" s="1010"/>
      <c r="EJ212" s="1010"/>
      <c r="EK212" s="1010"/>
      <c r="EL212" s="1010"/>
      <c r="EM212" s="1010"/>
      <c r="EN212" s="1010"/>
      <c r="EO212" s="1010"/>
      <c r="EP212" s="730"/>
      <c r="EQ212" s="754"/>
      <c r="ER212" s="1016"/>
      <c r="ES212" s="1016"/>
      <c r="ET212" s="1017"/>
      <c r="EU212" s="730"/>
      <c r="EV212" s="754"/>
      <c r="EW212" s="754"/>
      <c r="EX212" s="1016"/>
      <c r="EY212" s="1016"/>
      <c r="EZ212" s="1028"/>
      <c r="FA212" s="1026"/>
      <c r="FB212" s="1026"/>
      <c r="FC212" s="1026"/>
      <c r="FD212" s="1027"/>
      <c r="FE212" s="1026"/>
      <c r="FF212" s="1026"/>
      <c r="FG212" s="1026"/>
      <c r="FH212" s="1026"/>
      <c r="FI212" s="1027"/>
      <c r="FJ212" s="1018"/>
      <c r="FK212" s="1016"/>
      <c r="FL212" s="1016"/>
      <c r="FM212" s="1016"/>
      <c r="FN212" s="1017"/>
      <c r="FO212" s="748"/>
      <c r="FP212" s="302"/>
      <c r="FQ212" s="303"/>
      <c r="FR212" s="303"/>
      <c r="FS212" s="303"/>
      <c r="FT212" s="303"/>
      <c r="FU212" s="303"/>
      <c r="FV212" s="303"/>
      <c r="FW212" s="303"/>
      <c r="FX212" s="303"/>
      <c r="FY212" s="304"/>
      <c r="FZ212" s="332"/>
      <c r="GA212" s="333"/>
      <c r="GB212" s="333"/>
      <c r="GC212" s="333"/>
      <c r="GD212" s="333"/>
      <c r="GE212" s="333"/>
      <c r="GF212" s="333"/>
      <c r="GG212" s="333"/>
      <c r="GH212" s="333"/>
      <c r="GI212" s="333"/>
      <c r="GJ212" s="333"/>
      <c r="GK212" s="333"/>
      <c r="GL212" s="333"/>
      <c r="GM212" s="333"/>
      <c r="GN212" s="333"/>
      <c r="GO212" s="333"/>
      <c r="GP212" s="333"/>
      <c r="GQ212" s="333"/>
      <c r="GR212" s="334"/>
      <c r="GS212" s="332"/>
      <c r="GT212" s="333"/>
      <c r="GU212" s="333"/>
      <c r="GV212" s="333"/>
      <c r="GW212" s="333"/>
      <c r="GX212" s="333"/>
      <c r="GY212" s="333"/>
      <c r="GZ212" s="333"/>
      <c r="HA212" s="333"/>
      <c r="HB212" s="333"/>
      <c r="HC212" s="333"/>
      <c r="HD212" s="333"/>
      <c r="HE212" s="333"/>
      <c r="HF212" s="333"/>
      <c r="HG212" s="334"/>
      <c r="HH212" s="332"/>
      <c r="HI212" s="333"/>
      <c r="HJ212" s="333"/>
      <c r="HK212" s="333"/>
      <c r="HL212" s="333"/>
      <c r="HM212" s="333"/>
      <c r="HN212" s="333"/>
      <c r="HO212" s="333"/>
      <c r="HP212" s="333"/>
      <c r="HQ212" s="333"/>
      <c r="HR212" s="334"/>
      <c r="HS212" s="1010"/>
      <c r="HT212" s="1010"/>
      <c r="HU212" s="1010"/>
      <c r="HV212" s="1010"/>
      <c r="HW212" s="1010"/>
      <c r="HX212" s="1010"/>
      <c r="HY212" s="1010"/>
      <c r="HZ212" s="1010"/>
      <c r="IA212" s="1010"/>
      <c r="IB212" s="1010"/>
      <c r="IC212" s="1010"/>
      <c r="ID212" s="1010"/>
      <c r="IE212" s="1010"/>
      <c r="IF212" s="1010"/>
      <c r="IG212" s="1010"/>
      <c r="IH212" s="730"/>
      <c r="II212" s="754"/>
      <c r="IJ212" s="1016"/>
      <c r="IK212" s="1016"/>
      <c r="IL212" s="1017"/>
      <c r="IM212" s="730"/>
      <c r="IN212" s="754"/>
      <c r="IO212" s="754"/>
      <c r="IP212" s="1016"/>
      <c r="IQ212" s="1016"/>
      <c r="IR212" s="1028"/>
      <c r="IS212" s="1026"/>
      <c r="IT212" s="1026"/>
      <c r="IU212" s="1026"/>
      <c r="IV212" s="1027"/>
      <c r="IW212" s="1026"/>
      <c r="IX212" s="1026"/>
      <c r="IY212" s="1026"/>
      <c r="IZ212" s="1026"/>
      <c r="JA212" s="1027"/>
      <c r="JB212" s="1018"/>
      <c r="JC212" s="1016"/>
      <c r="JD212" s="1016"/>
      <c r="JE212" s="1016"/>
      <c r="JF212" s="1017"/>
      <c r="JG212" s="748"/>
      <c r="JH212" s="747"/>
      <c r="JI212" s="747"/>
      <c r="JJ212" s="747"/>
      <c r="JK212" s="747"/>
      <c r="JL212" s="747"/>
      <c r="JM212" s="747"/>
      <c r="JN212" s="747"/>
      <c r="JO212" s="747"/>
      <c r="JP212" s="747"/>
      <c r="JQ212" s="747"/>
      <c r="JR212" s="747"/>
      <c r="JS212" s="747"/>
      <c r="JT212" s="747"/>
      <c r="JU212" s="747"/>
      <c r="JV212" s="302"/>
      <c r="JW212" s="303"/>
      <c r="JX212" s="303"/>
      <c r="JY212" s="303"/>
      <c r="JZ212" s="303"/>
      <c r="KA212" s="303"/>
      <c r="KB212" s="303"/>
      <c r="KC212" s="303"/>
      <c r="KD212" s="303"/>
      <c r="KE212" s="304"/>
      <c r="KF212" s="332"/>
      <c r="KG212" s="333"/>
      <c r="KH212" s="333"/>
      <c r="KI212" s="333"/>
      <c r="KJ212" s="333"/>
      <c r="KK212" s="333"/>
      <c r="KL212" s="333"/>
      <c r="KM212" s="333"/>
      <c r="KN212" s="333"/>
      <c r="KO212" s="333"/>
      <c r="KP212" s="333"/>
      <c r="KQ212" s="333"/>
      <c r="KR212" s="333"/>
      <c r="KS212" s="333"/>
      <c r="KT212" s="333"/>
      <c r="KU212" s="333"/>
      <c r="KV212" s="333"/>
      <c r="KW212" s="333"/>
      <c r="KX212" s="334"/>
      <c r="KY212" s="332"/>
      <c r="KZ212" s="333"/>
      <c r="LA212" s="333"/>
      <c r="LB212" s="333"/>
      <c r="LC212" s="333"/>
      <c r="LD212" s="333"/>
      <c r="LE212" s="333"/>
      <c r="LF212" s="333"/>
      <c r="LG212" s="333"/>
      <c r="LH212" s="333"/>
      <c r="LI212" s="333"/>
      <c r="LJ212" s="333"/>
      <c r="LK212" s="333"/>
      <c r="LL212" s="333"/>
      <c r="LM212" s="334"/>
      <c r="LN212" s="332"/>
      <c r="LO212" s="333"/>
      <c r="LP212" s="333"/>
      <c r="LQ212" s="333"/>
      <c r="LR212" s="333"/>
      <c r="LS212" s="333"/>
      <c r="LT212" s="333"/>
      <c r="LU212" s="333"/>
      <c r="LV212" s="333"/>
      <c r="LW212" s="333"/>
      <c r="LX212" s="334"/>
      <c r="LY212" s="1010"/>
      <c r="LZ212" s="1010"/>
      <c r="MA212" s="1010"/>
      <c r="MB212" s="1010"/>
      <c r="MC212" s="1010"/>
      <c r="MD212" s="1010"/>
      <c r="ME212" s="1010"/>
      <c r="MF212" s="1010"/>
      <c r="MG212" s="1010"/>
      <c r="MH212" s="1010"/>
      <c r="MI212" s="1010"/>
      <c r="MJ212" s="1010"/>
      <c r="MK212" s="1010"/>
      <c r="ML212" s="1010"/>
      <c r="MM212" s="1010"/>
      <c r="MN212" s="730"/>
      <c r="MO212" s="754"/>
      <c r="MP212" s="1016"/>
      <c r="MQ212" s="1016"/>
      <c r="MR212" s="1017"/>
      <c r="MS212" s="730"/>
      <c r="MT212" s="754"/>
      <c r="MU212" s="754"/>
      <c r="MV212" s="1016"/>
      <c r="MW212" s="1016"/>
      <c r="MX212" s="1028"/>
      <c r="MY212" s="1026"/>
      <c r="MZ212" s="1026"/>
      <c r="NA212" s="1026"/>
      <c r="NB212" s="1027"/>
      <c r="NC212" s="1026"/>
      <c r="ND212" s="1026"/>
      <c r="NE212" s="1026"/>
      <c r="NF212" s="1026"/>
      <c r="NG212" s="1027"/>
      <c r="NH212" s="1018"/>
      <c r="NI212" s="1016"/>
      <c r="NJ212" s="1016"/>
      <c r="NK212" s="1016"/>
      <c r="NL212" s="1017"/>
      <c r="NM212" s="748"/>
      <c r="NN212" s="747"/>
      <c r="NO212" s="747"/>
      <c r="NP212" s="747"/>
      <c r="NQ212" s="747"/>
      <c r="NR212" s="747"/>
      <c r="NS212" s="747"/>
      <c r="NT212" s="747"/>
      <c r="NU212" s="747"/>
      <c r="NV212" s="747"/>
      <c r="NW212" s="747"/>
      <c r="NX212" s="747"/>
      <c r="NY212" s="747"/>
      <c r="NZ212" s="747"/>
      <c r="OA212" s="747"/>
      <c r="OB212" s="302"/>
      <c r="OC212" s="303"/>
      <c r="OD212" s="303"/>
      <c r="OE212" s="303"/>
      <c r="OF212" s="303"/>
      <c r="OG212" s="303"/>
      <c r="OH212" s="303"/>
      <c r="OI212" s="303"/>
      <c r="OJ212" s="303"/>
      <c r="OK212" s="304"/>
      <c r="OL212" s="332"/>
      <c r="OM212" s="333"/>
      <c r="ON212" s="333"/>
      <c r="OO212" s="333"/>
      <c r="OP212" s="333"/>
      <c r="OQ212" s="333"/>
      <c r="OR212" s="333"/>
      <c r="OS212" s="333"/>
      <c r="OT212" s="333"/>
      <c r="OU212" s="333"/>
      <c r="OV212" s="333"/>
      <c r="OW212" s="333"/>
      <c r="OX212" s="333"/>
      <c r="OY212" s="333"/>
      <c r="OZ212" s="333"/>
      <c r="PA212" s="333"/>
      <c r="PB212" s="333"/>
      <c r="PC212" s="333"/>
      <c r="PD212" s="334"/>
      <c r="PE212" s="332"/>
      <c r="PF212" s="333"/>
      <c r="PG212" s="333"/>
      <c r="PH212" s="333"/>
      <c r="PI212" s="333"/>
      <c r="PJ212" s="333"/>
      <c r="PK212" s="333"/>
      <c r="PL212" s="333"/>
      <c r="PM212" s="333"/>
      <c r="PN212" s="333"/>
      <c r="PO212" s="333"/>
      <c r="PP212" s="333"/>
      <c r="PQ212" s="333"/>
      <c r="PR212" s="333"/>
      <c r="PS212" s="334"/>
      <c r="PT212" s="332"/>
      <c r="PU212" s="333"/>
      <c r="PV212" s="333"/>
      <c r="PW212" s="333"/>
      <c r="PX212" s="333"/>
      <c r="PY212" s="333"/>
      <c r="PZ212" s="333"/>
      <c r="QA212" s="333"/>
      <c r="QB212" s="333"/>
      <c r="QC212" s="333"/>
      <c r="QD212" s="334"/>
      <c r="QE212" s="1010"/>
      <c r="QF212" s="1010"/>
      <c r="QG212" s="1010"/>
      <c r="QH212" s="1010"/>
      <c r="QI212" s="1010"/>
      <c r="QJ212" s="1010"/>
      <c r="QK212" s="1010"/>
      <c r="QL212" s="1010"/>
      <c r="QM212" s="1010"/>
      <c r="QN212" s="1010"/>
      <c r="QO212" s="1010"/>
      <c r="QP212" s="1010"/>
      <c r="QQ212" s="1010"/>
      <c r="QR212" s="1010"/>
      <c r="QS212" s="1010"/>
      <c r="QT212" s="730"/>
      <c r="QU212" s="754"/>
      <c r="QV212" s="1016"/>
      <c r="QW212" s="1016"/>
      <c r="QX212" s="1017"/>
      <c r="QY212" s="730"/>
      <c r="QZ212" s="754"/>
      <c r="RA212" s="754"/>
      <c r="RB212" s="1016"/>
      <c r="RC212" s="1016"/>
      <c r="RD212" s="1028"/>
      <c r="RE212" s="1026"/>
      <c r="RF212" s="1026"/>
      <c r="RG212" s="1026"/>
      <c r="RH212" s="1027"/>
      <c r="RI212" s="1026"/>
      <c r="RJ212" s="1026"/>
      <c r="RK212" s="1026"/>
      <c r="RL212" s="1026"/>
      <c r="RM212" s="1027"/>
      <c r="RN212" s="1018"/>
      <c r="RO212" s="1016"/>
      <c r="RP212" s="1016"/>
      <c r="RQ212" s="1016"/>
      <c r="RR212" s="1017"/>
      <c r="RS212" s="697"/>
      <c r="RT212" s="698"/>
      <c r="RU212" s="698"/>
      <c r="RV212" s="698"/>
      <c r="RW212" s="698"/>
      <c r="RX212" s="698"/>
      <c r="RY212" s="698"/>
      <c r="RZ212" s="698"/>
      <c r="SA212" s="698"/>
      <c r="SB212" s="698"/>
      <c r="SC212" s="698"/>
      <c r="SD212" s="698"/>
      <c r="SE212" s="698"/>
      <c r="SF212" s="698"/>
      <c r="SG212" s="747"/>
    </row>
    <row r="213" spans="2:501" ht="6.95" customHeight="1" thickTop="1" thickBot="1" x14ac:dyDescent="0.2">
      <c r="B213" s="1087"/>
      <c r="C213" s="1088"/>
      <c r="D213" s="1088"/>
      <c r="E213" s="1088"/>
      <c r="F213" s="1088"/>
      <c r="G213" s="1088"/>
      <c r="H213" s="1088"/>
      <c r="I213" s="1088"/>
      <c r="J213" s="1088"/>
      <c r="K213" s="1088"/>
      <c r="L213" s="1088"/>
      <c r="M213" s="1088"/>
      <c r="N213" s="1088"/>
      <c r="O213" s="1088"/>
      <c r="P213" s="1088"/>
      <c r="Q213" s="1088"/>
      <c r="R213" s="1088"/>
      <c r="S213" s="1088"/>
      <c r="T213" s="1088"/>
      <c r="U213" s="1088"/>
      <c r="V213" s="1088"/>
      <c r="W213" s="1088"/>
      <c r="X213" s="1088"/>
      <c r="Y213" s="1088"/>
      <c r="Z213" s="1088"/>
      <c r="AA213" s="1088"/>
      <c r="AB213" s="1088"/>
      <c r="AC213" s="1089"/>
      <c r="AD213" s="1070"/>
      <c r="AE213" s="1070"/>
      <c r="AF213" s="1070"/>
      <c r="AG213" s="1070"/>
      <c r="AH213" s="1070"/>
      <c r="AI213" s="1070"/>
      <c r="AJ213" s="1070"/>
      <c r="AK213" s="1070"/>
      <c r="AL213" s="1070"/>
      <c r="AM213" s="1070"/>
      <c r="AN213" s="1070"/>
      <c r="AO213" s="1070"/>
      <c r="AP213" s="1070"/>
      <c r="AQ213" s="1070"/>
      <c r="AR213" s="1073"/>
      <c r="AS213" s="1073"/>
      <c r="AT213" s="1073"/>
      <c r="AU213" s="1073"/>
      <c r="AV213" s="1073"/>
      <c r="AW213" s="1073"/>
      <c r="AX213" s="1073"/>
      <c r="AY213" s="1073"/>
      <c r="AZ213" s="1073"/>
      <c r="BA213" s="1073"/>
      <c r="BB213" s="1073"/>
      <c r="BC213" s="1073"/>
      <c r="BD213" s="1073"/>
      <c r="BE213" s="1073"/>
      <c r="BF213" s="1073"/>
      <c r="BG213" s="1073"/>
      <c r="BH213" s="1073"/>
      <c r="BI213" s="1073"/>
      <c r="BJ213" s="1073"/>
      <c r="BK213" s="1073"/>
      <c r="BL213" s="1073"/>
      <c r="BM213" s="1073"/>
      <c r="BN213" s="1073"/>
      <c r="BO213" s="1073"/>
      <c r="BP213" s="1073"/>
      <c r="BQ213" s="1073"/>
      <c r="BR213" s="1073"/>
      <c r="BS213" s="1073"/>
      <c r="BT213" s="670"/>
      <c r="BU213" s="620"/>
      <c r="BV213" s="620"/>
      <c r="BW213" s="620"/>
      <c r="BX213" s="620"/>
      <c r="BY213" s="620"/>
      <c r="BZ213" s="620"/>
      <c r="CA213" s="620"/>
      <c r="CB213" s="620"/>
      <c r="CC213" s="620"/>
      <c r="CD213" s="620"/>
      <c r="CE213" s="620"/>
      <c r="CF213" s="620"/>
      <c r="CG213" s="621"/>
      <c r="CH213" s="335"/>
      <c r="CI213" s="336"/>
      <c r="CJ213" s="336"/>
      <c r="CK213" s="336"/>
      <c r="CL213" s="336"/>
      <c r="CM213" s="336"/>
      <c r="CN213" s="336"/>
      <c r="CO213" s="336"/>
      <c r="CP213" s="336"/>
      <c r="CQ213" s="336"/>
      <c r="CR213" s="336"/>
      <c r="CS213" s="336"/>
      <c r="CT213" s="336"/>
      <c r="CU213" s="336"/>
      <c r="CV213" s="336"/>
      <c r="CW213" s="336"/>
      <c r="CX213" s="336"/>
      <c r="CY213" s="336"/>
      <c r="CZ213" s="337"/>
      <c r="DA213" s="335"/>
      <c r="DB213" s="336"/>
      <c r="DC213" s="336"/>
      <c r="DD213" s="336"/>
      <c r="DE213" s="336"/>
      <c r="DF213" s="336"/>
      <c r="DG213" s="336"/>
      <c r="DH213" s="336"/>
      <c r="DI213" s="336"/>
      <c r="DJ213" s="336"/>
      <c r="DK213" s="336"/>
      <c r="DL213" s="336"/>
      <c r="DM213" s="336"/>
      <c r="DN213" s="336"/>
      <c r="DO213" s="337"/>
      <c r="DP213" s="335"/>
      <c r="DQ213" s="336"/>
      <c r="DR213" s="336"/>
      <c r="DS213" s="336"/>
      <c r="DT213" s="336"/>
      <c r="DU213" s="336"/>
      <c r="DV213" s="336"/>
      <c r="DW213" s="336"/>
      <c r="DX213" s="336"/>
      <c r="DY213" s="336"/>
      <c r="DZ213" s="337"/>
      <c r="EA213" s="1010"/>
      <c r="EB213" s="1010"/>
      <c r="EC213" s="1010"/>
      <c r="ED213" s="1010"/>
      <c r="EE213" s="1010"/>
      <c r="EF213" s="1010"/>
      <c r="EG213" s="1010"/>
      <c r="EH213" s="1010"/>
      <c r="EI213" s="1010"/>
      <c r="EJ213" s="1010"/>
      <c r="EK213" s="1010"/>
      <c r="EL213" s="1010"/>
      <c r="EM213" s="1010"/>
      <c r="EN213" s="1010"/>
      <c r="EO213" s="1010"/>
      <c r="EP213" s="1019"/>
      <c r="EQ213" s="1020"/>
      <c r="ER213" s="1020"/>
      <c r="ES213" s="1020"/>
      <c r="ET213" s="1021"/>
      <c r="EU213" s="1019"/>
      <c r="EV213" s="1020"/>
      <c r="EW213" s="1020"/>
      <c r="EX213" s="1020"/>
      <c r="EY213" s="1020"/>
      <c r="EZ213" s="1029"/>
      <c r="FA213" s="1030"/>
      <c r="FB213" s="1030"/>
      <c r="FC213" s="1030"/>
      <c r="FD213" s="1031"/>
      <c r="FE213" s="1030"/>
      <c r="FF213" s="1030"/>
      <c r="FG213" s="1030"/>
      <c r="FH213" s="1030"/>
      <c r="FI213" s="1031"/>
      <c r="FJ213" s="1019"/>
      <c r="FK213" s="1020"/>
      <c r="FL213" s="1020"/>
      <c r="FM213" s="1020"/>
      <c r="FN213" s="1021"/>
      <c r="FO213" s="748"/>
      <c r="FP213" s="305"/>
      <c r="FQ213" s="306"/>
      <c r="FR213" s="306"/>
      <c r="FS213" s="306"/>
      <c r="FT213" s="306"/>
      <c r="FU213" s="306"/>
      <c r="FV213" s="306"/>
      <c r="FW213" s="306"/>
      <c r="FX213" s="306"/>
      <c r="FY213" s="307"/>
      <c r="FZ213" s="335"/>
      <c r="GA213" s="336"/>
      <c r="GB213" s="336"/>
      <c r="GC213" s="336"/>
      <c r="GD213" s="336"/>
      <c r="GE213" s="336"/>
      <c r="GF213" s="336"/>
      <c r="GG213" s="336"/>
      <c r="GH213" s="336"/>
      <c r="GI213" s="336"/>
      <c r="GJ213" s="336"/>
      <c r="GK213" s="336"/>
      <c r="GL213" s="336"/>
      <c r="GM213" s="336"/>
      <c r="GN213" s="336"/>
      <c r="GO213" s="336"/>
      <c r="GP213" s="336"/>
      <c r="GQ213" s="336"/>
      <c r="GR213" s="337"/>
      <c r="GS213" s="335"/>
      <c r="GT213" s="336"/>
      <c r="GU213" s="336"/>
      <c r="GV213" s="336"/>
      <c r="GW213" s="336"/>
      <c r="GX213" s="336"/>
      <c r="GY213" s="336"/>
      <c r="GZ213" s="336"/>
      <c r="HA213" s="336"/>
      <c r="HB213" s="336"/>
      <c r="HC213" s="336"/>
      <c r="HD213" s="336"/>
      <c r="HE213" s="336"/>
      <c r="HF213" s="336"/>
      <c r="HG213" s="337"/>
      <c r="HH213" s="335"/>
      <c r="HI213" s="336"/>
      <c r="HJ213" s="336"/>
      <c r="HK213" s="336"/>
      <c r="HL213" s="336"/>
      <c r="HM213" s="336"/>
      <c r="HN213" s="336"/>
      <c r="HO213" s="336"/>
      <c r="HP213" s="336"/>
      <c r="HQ213" s="336"/>
      <c r="HR213" s="337"/>
      <c r="HS213" s="1010"/>
      <c r="HT213" s="1010"/>
      <c r="HU213" s="1010"/>
      <c r="HV213" s="1010"/>
      <c r="HW213" s="1010"/>
      <c r="HX213" s="1010"/>
      <c r="HY213" s="1010"/>
      <c r="HZ213" s="1010"/>
      <c r="IA213" s="1010"/>
      <c r="IB213" s="1010"/>
      <c r="IC213" s="1010"/>
      <c r="ID213" s="1010"/>
      <c r="IE213" s="1010"/>
      <c r="IF213" s="1010"/>
      <c r="IG213" s="1010"/>
      <c r="IH213" s="1019"/>
      <c r="II213" s="1020"/>
      <c r="IJ213" s="1020"/>
      <c r="IK213" s="1020"/>
      <c r="IL213" s="1021"/>
      <c r="IM213" s="1019"/>
      <c r="IN213" s="1020"/>
      <c r="IO213" s="1020"/>
      <c r="IP213" s="1020"/>
      <c r="IQ213" s="1020"/>
      <c r="IR213" s="1029"/>
      <c r="IS213" s="1030"/>
      <c r="IT213" s="1030"/>
      <c r="IU213" s="1030"/>
      <c r="IV213" s="1031"/>
      <c r="IW213" s="1030"/>
      <c r="IX213" s="1030"/>
      <c r="IY213" s="1030"/>
      <c r="IZ213" s="1030"/>
      <c r="JA213" s="1031"/>
      <c r="JB213" s="1019"/>
      <c r="JC213" s="1020"/>
      <c r="JD213" s="1020"/>
      <c r="JE213" s="1020"/>
      <c r="JF213" s="1021"/>
      <c r="JG213" s="748"/>
      <c r="JH213" s="747"/>
      <c r="JI213" s="747"/>
      <c r="JJ213" s="747"/>
      <c r="JK213" s="747"/>
      <c r="JL213" s="747"/>
      <c r="JM213" s="747"/>
      <c r="JN213" s="747"/>
      <c r="JO213" s="747"/>
      <c r="JP213" s="747"/>
      <c r="JQ213" s="747"/>
      <c r="JR213" s="747"/>
      <c r="JS213" s="747"/>
      <c r="JT213" s="747"/>
      <c r="JU213" s="747"/>
      <c r="JV213" s="305"/>
      <c r="JW213" s="306"/>
      <c r="JX213" s="306"/>
      <c r="JY213" s="306"/>
      <c r="JZ213" s="306"/>
      <c r="KA213" s="306"/>
      <c r="KB213" s="306"/>
      <c r="KC213" s="306"/>
      <c r="KD213" s="306"/>
      <c r="KE213" s="307"/>
      <c r="KF213" s="335"/>
      <c r="KG213" s="336"/>
      <c r="KH213" s="336"/>
      <c r="KI213" s="336"/>
      <c r="KJ213" s="336"/>
      <c r="KK213" s="336"/>
      <c r="KL213" s="336"/>
      <c r="KM213" s="336"/>
      <c r="KN213" s="336"/>
      <c r="KO213" s="336"/>
      <c r="KP213" s="336"/>
      <c r="KQ213" s="336"/>
      <c r="KR213" s="336"/>
      <c r="KS213" s="336"/>
      <c r="KT213" s="336"/>
      <c r="KU213" s="336"/>
      <c r="KV213" s="336"/>
      <c r="KW213" s="336"/>
      <c r="KX213" s="337"/>
      <c r="KY213" s="335"/>
      <c r="KZ213" s="336"/>
      <c r="LA213" s="336"/>
      <c r="LB213" s="336"/>
      <c r="LC213" s="336"/>
      <c r="LD213" s="336"/>
      <c r="LE213" s="336"/>
      <c r="LF213" s="336"/>
      <c r="LG213" s="336"/>
      <c r="LH213" s="336"/>
      <c r="LI213" s="336"/>
      <c r="LJ213" s="336"/>
      <c r="LK213" s="336"/>
      <c r="LL213" s="336"/>
      <c r="LM213" s="337"/>
      <c r="LN213" s="335"/>
      <c r="LO213" s="336"/>
      <c r="LP213" s="336"/>
      <c r="LQ213" s="336"/>
      <c r="LR213" s="336"/>
      <c r="LS213" s="336"/>
      <c r="LT213" s="336"/>
      <c r="LU213" s="336"/>
      <c r="LV213" s="336"/>
      <c r="LW213" s="336"/>
      <c r="LX213" s="337"/>
      <c r="LY213" s="1010"/>
      <c r="LZ213" s="1010"/>
      <c r="MA213" s="1010"/>
      <c r="MB213" s="1010"/>
      <c r="MC213" s="1010"/>
      <c r="MD213" s="1010"/>
      <c r="ME213" s="1010"/>
      <c r="MF213" s="1010"/>
      <c r="MG213" s="1010"/>
      <c r="MH213" s="1010"/>
      <c r="MI213" s="1010"/>
      <c r="MJ213" s="1010"/>
      <c r="MK213" s="1010"/>
      <c r="ML213" s="1010"/>
      <c r="MM213" s="1010"/>
      <c r="MN213" s="1019"/>
      <c r="MO213" s="1020"/>
      <c r="MP213" s="1020"/>
      <c r="MQ213" s="1020"/>
      <c r="MR213" s="1021"/>
      <c r="MS213" s="1019"/>
      <c r="MT213" s="1020"/>
      <c r="MU213" s="1020"/>
      <c r="MV213" s="1020"/>
      <c r="MW213" s="1020"/>
      <c r="MX213" s="1029"/>
      <c r="MY213" s="1030"/>
      <c r="MZ213" s="1030"/>
      <c r="NA213" s="1030"/>
      <c r="NB213" s="1031"/>
      <c r="NC213" s="1030"/>
      <c r="ND213" s="1030"/>
      <c r="NE213" s="1030"/>
      <c r="NF213" s="1030"/>
      <c r="NG213" s="1031"/>
      <c r="NH213" s="1019"/>
      <c r="NI213" s="1020"/>
      <c r="NJ213" s="1020"/>
      <c r="NK213" s="1020"/>
      <c r="NL213" s="1021"/>
      <c r="NM213" s="748"/>
      <c r="NN213" s="747"/>
      <c r="NO213" s="747"/>
      <c r="NP213" s="747"/>
      <c r="NQ213" s="747"/>
      <c r="NR213" s="747"/>
      <c r="NS213" s="747"/>
      <c r="NT213" s="747"/>
      <c r="NU213" s="747"/>
      <c r="NV213" s="747"/>
      <c r="NW213" s="747"/>
      <c r="NX213" s="747"/>
      <c r="NY213" s="747"/>
      <c r="NZ213" s="747"/>
      <c r="OA213" s="747"/>
      <c r="OB213" s="305"/>
      <c r="OC213" s="306"/>
      <c r="OD213" s="306"/>
      <c r="OE213" s="306"/>
      <c r="OF213" s="306"/>
      <c r="OG213" s="306"/>
      <c r="OH213" s="306"/>
      <c r="OI213" s="306"/>
      <c r="OJ213" s="306"/>
      <c r="OK213" s="307"/>
      <c r="OL213" s="335"/>
      <c r="OM213" s="336"/>
      <c r="ON213" s="336"/>
      <c r="OO213" s="336"/>
      <c r="OP213" s="336"/>
      <c r="OQ213" s="336"/>
      <c r="OR213" s="336"/>
      <c r="OS213" s="336"/>
      <c r="OT213" s="336"/>
      <c r="OU213" s="336"/>
      <c r="OV213" s="336"/>
      <c r="OW213" s="336"/>
      <c r="OX213" s="336"/>
      <c r="OY213" s="336"/>
      <c r="OZ213" s="336"/>
      <c r="PA213" s="336"/>
      <c r="PB213" s="336"/>
      <c r="PC213" s="336"/>
      <c r="PD213" s="337"/>
      <c r="PE213" s="335"/>
      <c r="PF213" s="336"/>
      <c r="PG213" s="336"/>
      <c r="PH213" s="336"/>
      <c r="PI213" s="336"/>
      <c r="PJ213" s="336"/>
      <c r="PK213" s="336"/>
      <c r="PL213" s="336"/>
      <c r="PM213" s="336"/>
      <c r="PN213" s="336"/>
      <c r="PO213" s="336"/>
      <c r="PP213" s="336"/>
      <c r="PQ213" s="336"/>
      <c r="PR213" s="336"/>
      <c r="PS213" s="337"/>
      <c r="PT213" s="335"/>
      <c r="PU213" s="336"/>
      <c r="PV213" s="336"/>
      <c r="PW213" s="336"/>
      <c r="PX213" s="336"/>
      <c r="PY213" s="336"/>
      <c r="PZ213" s="336"/>
      <c r="QA213" s="336"/>
      <c r="QB213" s="336"/>
      <c r="QC213" s="336"/>
      <c r="QD213" s="337"/>
      <c r="QE213" s="1010"/>
      <c r="QF213" s="1010"/>
      <c r="QG213" s="1010"/>
      <c r="QH213" s="1010"/>
      <c r="QI213" s="1010"/>
      <c r="QJ213" s="1010"/>
      <c r="QK213" s="1010"/>
      <c r="QL213" s="1010"/>
      <c r="QM213" s="1010"/>
      <c r="QN213" s="1010"/>
      <c r="QO213" s="1010"/>
      <c r="QP213" s="1010"/>
      <c r="QQ213" s="1010"/>
      <c r="QR213" s="1010"/>
      <c r="QS213" s="1010"/>
      <c r="QT213" s="1019"/>
      <c r="QU213" s="1020"/>
      <c r="QV213" s="1020"/>
      <c r="QW213" s="1020"/>
      <c r="QX213" s="1021"/>
      <c r="QY213" s="1019"/>
      <c r="QZ213" s="1020"/>
      <c r="RA213" s="1020"/>
      <c r="RB213" s="1020"/>
      <c r="RC213" s="1020"/>
      <c r="RD213" s="1029"/>
      <c r="RE213" s="1030"/>
      <c r="RF213" s="1030"/>
      <c r="RG213" s="1030"/>
      <c r="RH213" s="1031"/>
      <c r="RI213" s="1030"/>
      <c r="RJ213" s="1030"/>
      <c r="RK213" s="1030"/>
      <c r="RL213" s="1030"/>
      <c r="RM213" s="1031"/>
      <c r="RN213" s="1019"/>
      <c r="RO213" s="1020"/>
      <c r="RP213" s="1020"/>
      <c r="RQ213" s="1020"/>
      <c r="RR213" s="1021"/>
      <c r="RS213" s="697"/>
      <c r="RT213" s="698"/>
      <c r="RU213" s="698"/>
      <c r="RV213" s="698"/>
      <c r="RW213" s="698"/>
      <c r="RX213" s="698"/>
      <c r="RY213" s="698"/>
      <c r="RZ213" s="698"/>
      <c r="SA213" s="698"/>
      <c r="SB213" s="698"/>
      <c r="SC213" s="698"/>
      <c r="SD213" s="698"/>
      <c r="SE213" s="698"/>
      <c r="SF213" s="698"/>
      <c r="SG213" s="747"/>
    </row>
    <row r="214" spans="2:501" ht="12" customHeight="1" thickTop="1" x14ac:dyDescent="0.15">
      <c r="B214" s="1081" t="s">
        <v>0</v>
      </c>
      <c r="C214" s="1084" t="s">
        <v>67</v>
      </c>
      <c r="D214" s="1085"/>
      <c r="E214" s="1086"/>
      <c r="F214" s="790" t="s">
        <v>68</v>
      </c>
      <c r="G214" s="791"/>
      <c r="H214" s="791"/>
      <c r="I214" s="791"/>
      <c r="J214" s="791"/>
      <c r="K214" s="791"/>
      <c r="L214" s="791"/>
      <c r="M214" s="791"/>
      <c r="N214" s="791"/>
      <c r="O214" s="791"/>
      <c r="P214" s="791"/>
      <c r="Q214" s="791"/>
      <c r="R214" s="791"/>
      <c r="S214" s="791"/>
      <c r="T214" s="791"/>
      <c r="U214" s="791"/>
      <c r="V214" s="791"/>
      <c r="W214" s="791"/>
      <c r="X214" s="791"/>
      <c r="Y214" s="791"/>
      <c r="Z214" s="791"/>
      <c r="AA214" s="791"/>
      <c r="AB214" s="791"/>
      <c r="AC214" s="792"/>
      <c r="AD214" s="1049">
        <f>AR214+BT214</f>
        <v>0</v>
      </c>
      <c r="AE214" s="649"/>
      <c r="AF214" s="649"/>
      <c r="AG214" s="649"/>
      <c r="AH214" s="649"/>
      <c r="AI214" s="649"/>
      <c r="AJ214" s="649"/>
      <c r="AK214" s="649"/>
      <c r="AL214" s="649"/>
      <c r="AM214" s="649"/>
      <c r="AN214" s="649"/>
      <c r="AO214" s="584" t="s">
        <v>43</v>
      </c>
      <c r="AP214" s="584"/>
      <c r="AQ214" s="584"/>
      <c r="AR214" s="1050"/>
      <c r="AS214" s="1051"/>
      <c r="AT214" s="1051"/>
      <c r="AU214" s="1051"/>
      <c r="AV214" s="1051"/>
      <c r="AW214" s="1051"/>
      <c r="AX214" s="1051"/>
      <c r="AY214" s="1051"/>
      <c r="AZ214" s="1051"/>
      <c r="BA214" s="1051"/>
      <c r="BB214" s="1051"/>
      <c r="BC214" s="584" t="s">
        <v>43</v>
      </c>
      <c r="BD214" s="584"/>
      <c r="BE214" s="585"/>
      <c r="BF214" s="1075" t="s">
        <v>0</v>
      </c>
      <c r="BG214" s="1076"/>
      <c r="BH214" s="1076"/>
      <c r="BI214" s="1076"/>
      <c r="BJ214" s="1076"/>
      <c r="BK214" s="1076"/>
      <c r="BL214" s="1076"/>
      <c r="BM214" s="1076"/>
      <c r="BN214" s="1076"/>
      <c r="BO214" s="1076"/>
      <c r="BP214" s="1076"/>
      <c r="BQ214" s="1076"/>
      <c r="BR214" s="1076"/>
      <c r="BS214" s="1077"/>
      <c r="BT214" s="1078">
        <f>SUM(CN214:CW219,GF214:GO219,KL214:KU219,OR214:PA219)</f>
        <v>0</v>
      </c>
      <c r="BU214" s="1079"/>
      <c r="BV214" s="1079"/>
      <c r="BW214" s="1079"/>
      <c r="BX214" s="1079"/>
      <c r="BY214" s="1079"/>
      <c r="BZ214" s="1079"/>
      <c r="CA214" s="1079"/>
      <c r="CB214" s="1079"/>
      <c r="CC214" s="1079"/>
      <c r="CD214" s="1079"/>
      <c r="CE214" s="584" t="s">
        <v>43</v>
      </c>
      <c r="CF214" s="584"/>
      <c r="CG214" s="585"/>
      <c r="CH214" s="1080" t="s">
        <v>37</v>
      </c>
      <c r="CI214" s="584"/>
      <c r="CJ214" s="584"/>
      <c r="CK214" s="584"/>
      <c r="CL214" s="584"/>
      <c r="CM214" s="584"/>
      <c r="CN214" s="793"/>
      <c r="CO214" s="793"/>
      <c r="CP214" s="793"/>
      <c r="CQ214" s="793"/>
      <c r="CR214" s="793"/>
      <c r="CS214" s="793"/>
      <c r="CT214" s="793"/>
      <c r="CU214" s="793"/>
      <c r="CV214" s="793"/>
      <c r="CW214" s="793"/>
      <c r="CX214" s="584" t="s">
        <v>43</v>
      </c>
      <c r="CY214" s="584"/>
      <c r="CZ214" s="585"/>
      <c r="DA214" s="230"/>
      <c r="DB214" s="231"/>
      <c r="DC214" s="231"/>
      <c r="DD214" s="231"/>
      <c r="DE214" s="231"/>
      <c r="DF214" s="231"/>
      <c r="DG214" s="231"/>
      <c r="DH214" s="231"/>
      <c r="DI214" s="231"/>
      <c r="DJ214" s="231"/>
      <c r="DK214" s="231"/>
      <c r="DL214" s="231"/>
      <c r="DM214" s="231"/>
      <c r="DN214" s="231"/>
      <c r="DO214" s="232"/>
      <c r="DP214" s="795"/>
      <c r="DQ214" s="796"/>
      <c r="DR214" s="796"/>
      <c r="DS214" s="796"/>
      <c r="DT214" s="796"/>
      <c r="DU214" s="796"/>
      <c r="DV214" s="796"/>
      <c r="DW214" s="796"/>
      <c r="DX214" s="584" t="s">
        <v>69</v>
      </c>
      <c r="DY214" s="584"/>
      <c r="DZ214" s="585"/>
      <c r="EA214" s="741"/>
      <c r="EB214" s="742"/>
      <c r="EC214" s="742"/>
      <c r="ED214" s="742"/>
      <c r="EE214" s="743"/>
      <c r="EF214" s="639"/>
      <c r="EG214" s="640"/>
      <c r="EH214" s="640"/>
      <c r="EI214" s="640"/>
      <c r="EJ214" s="641"/>
      <c r="EK214" s="741"/>
      <c r="EL214" s="742"/>
      <c r="EM214" s="742"/>
      <c r="EN214" s="742"/>
      <c r="EO214" s="743"/>
      <c r="EP214" s="741"/>
      <c r="EQ214" s="742"/>
      <c r="ER214" s="742"/>
      <c r="ES214" s="742"/>
      <c r="ET214" s="743"/>
      <c r="EU214" s="639"/>
      <c r="EV214" s="640"/>
      <c r="EW214" s="640"/>
      <c r="EX214" s="640"/>
      <c r="EY214" s="641"/>
      <c r="EZ214" s="741"/>
      <c r="FA214" s="742"/>
      <c r="FB214" s="742"/>
      <c r="FC214" s="742"/>
      <c r="FD214" s="743"/>
      <c r="FE214" s="741"/>
      <c r="FF214" s="742"/>
      <c r="FG214" s="742"/>
      <c r="FH214" s="742"/>
      <c r="FI214" s="743"/>
      <c r="FJ214" s="639"/>
      <c r="FK214" s="640"/>
      <c r="FL214" s="640"/>
      <c r="FM214" s="640"/>
      <c r="FN214" s="641"/>
      <c r="FO214" s="404" t="str">
        <f>IF(AND(CN214&gt;0,CN216&gt;0,CN218&gt;0),"⇒⇒⇒⇒
４箇所以上の場合","")</f>
        <v/>
      </c>
      <c r="FP214" s="784" t="s">
        <v>67</v>
      </c>
      <c r="FQ214" s="785"/>
      <c r="FR214" s="790" t="s">
        <v>68</v>
      </c>
      <c r="FS214" s="791"/>
      <c r="FT214" s="791"/>
      <c r="FU214" s="791"/>
      <c r="FV214" s="791"/>
      <c r="FW214" s="791"/>
      <c r="FX214" s="791"/>
      <c r="FY214" s="792"/>
      <c r="FZ214" s="1032" t="s">
        <v>79</v>
      </c>
      <c r="GA214" s="1033"/>
      <c r="GB214" s="1033"/>
      <c r="GC214" s="1033"/>
      <c r="GD214" s="1033"/>
      <c r="GE214" s="1033"/>
      <c r="GF214" s="793"/>
      <c r="GG214" s="793"/>
      <c r="GH214" s="793"/>
      <c r="GI214" s="793"/>
      <c r="GJ214" s="793"/>
      <c r="GK214" s="793"/>
      <c r="GL214" s="793"/>
      <c r="GM214" s="793"/>
      <c r="GN214" s="793"/>
      <c r="GO214" s="793"/>
      <c r="GP214" s="584" t="s">
        <v>43</v>
      </c>
      <c r="GQ214" s="584"/>
      <c r="GR214" s="585"/>
      <c r="GS214" s="230"/>
      <c r="GT214" s="231"/>
      <c r="GU214" s="231"/>
      <c r="GV214" s="231"/>
      <c r="GW214" s="231"/>
      <c r="GX214" s="231"/>
      <c r="GY214" s="231"/>
      <c r="GZ214" s="231"/>
      <c r="HA214" s="231"/>
      <c r="HB214" s="231"/>
      <c r="HC214" s="231"/>
      <c r="HD214" s="231"/>
      <c r="HE214" s="231"/>
      <c r="HF214" s="231"/>
      <c r="HG214" s="232"/>
      <c r="HH214" s="795"/>
      <c r="HI214" s="796"/>
      <c r="HJ214" s="796"/>
      <c r="HK214" s="796"/>
      <c r="HL214" s="796"/>
      <c r="HM214" s="796"/>
      <c r="HN214" s="796"/>
      <c r="HO214" s="796"/>
      <c r="HP214" s="584" t="s">
        <v>69</v>
      </c>
      <c r="HQ214" s="584"/>
      <c r="HR214" s="585"/>
      <c r="HS214" s="741"/>
      <c r="HT214" s="742"/>
      <c r="HU214" s="742"/>
      <c r="HV214" s="742"/>
      <c r="HW214" s="743"/>
      <c r="HX214" s="639"/>
      <c r="HY214" s="640"/>
      <c r="HZ214" s="640"/>
      <c r="IA214" s="640"/>
      <c r="IB214" s="641"/>
      <c r="IC214" s="741"/>
      <c r="ID214" s="742"/>
      <c r="IE214" s="742"/>
      <c r="IF214" s="742"/>
      <c r="IG214" s="743"/>
      <c r="IH214" s="741"/>
      <c r="II214" s="742"/>
      <c r="IJ214" s="742"/>
      <c r="IK214" s="742"/>
      <c r="IL214" s="743"/>
      <c r="IM214" s="639"/>
      <c r="IN214" s="640"/>
      <c r="IO214" s="640"/>
      <c r="IP214" s="640"/>
      <c r="IQ214" s="641"/>
      <c r="IR214" s="741"/>
      <c r="IS214" s="742"/>
      <c r="IT214" s="742"/>
      <c r="IU214" s="742"/>
      <c r="IV214" s="743"/>
      <c r="IW214" s="741"/>
      <c r="IX214" s="742"/>
      <c r="IY214" s="742"/>
      <c r="IZ214" s="742"/>
      <c r="JA214" s="743"/>
      <c r="JB214" s="639"/>
      <c r="JC214" s="640"/>
      <c r="JD214" s="640"/>
      <c r="JE214" s="640"/>
      <c r="JF214" s="641"/>
      <c r="JG214" s="748"/>
      <c r="JH214" s="747"/>
      <c r="JI214" s="747"/>
      <c r="JJ214" s="747"/>
      <c r="JK214" s="747"/>
      <c r="JL214" s="747"/>
      <c r="JM214" s="747"/>
      <c r="JN214" s="747"/>
      <c r="JO214" s="747"/>
      <c r="JP214" s="747"/>
      <c r="JQ214" s="747"/>
      <c r="JR214" s="747"/>
      <c r="JS214" s="747"/>
      <c r="JT214" s="747"/>
      <c r="JU214" s="699" t="str">
        <f>IF($BT214&gt;SUM($CN214:$CW219,$GF214:$GO219),IF(AND(GF214&gt;0,GF216&gt;0,GF218&gt;0),"⇒⇒⇒⇒
７箇所以上の場合",""),"")</f>
        <v/>
      </c>
      <c r="JV214" s="784" t="s">
        <v>67</v>
      </c>
      <c r="JW214" s="785"/>
      <c r="JX214" s="790" t="s">
        <v>68</v>
      </c>
      <c r="JY214" s="791"/>
      <c r="JZ214" s="791"/>
      <c r="KA214" s="791"/>
      <c r="KB214" s="791"/>
      <c r="KC214" s="791"/>
      <c r="KD214" s="791"/>
      <c r="KE214" s="792"/>
      <c r="KF214" s="691" t="s">
        <v>126</v>
      </c>
      <c r="KG214" s="692"/>
      <c r="KH214" s="692"/>
      <c r="KI214" s="692"/>
      <c r="KJ214" s="692"/>
      <c r="KK214" s="692"/>
      <c r="KL214" s="793"/>
      <c r="KM214" s="793"/>
      <c r="KN214" s="793"/>
      <c r="KO214" s="793"/>
      <c r="KP214" s="793"/>
      <c r="KQ214" s="793"/>
      <c r="KR214" s="793"/>
      <c r="KS214" s="793"/>
      <c r="KT214" s="793"/>
      <c r="KU214" s="793"/>
      <c r="KV214" s="584" t="s">
        <v>43</v>
      </c>
      <c r="KW214" s="584"/>
      <c r="KX214" s="585"/>
      <c r="KY214" s="230"/>
      <c r="KZ214" s="231"/>
      <c r="LA214" s="231"/>
      <c r="LB214" s="231"/>
      <c r="LC214" s="231"/>
      <c r="LD214" s="231"/>
      <c r="LE214" s="231"/>
      <c r="LF214" s="231"/>
      <c r="LG214" s="231"/>
      <c r="LH214" s="231"/>
      <c r="LI214" s="231"/>
      <c r="LJ214" s="231"/>
      <c r="LK214" s="231"/>
      <c r="LL214" s="231"/>
      <c r="LM214" s="232"/>
      <c r="LN214" s="795"/>
      <c r="LO214" s="796"/>
      <c r="LP214" s="796"/>
      <c r="LQ214" s="796"/>
      <c r="LR214" s="796"/>
      <c r="LS214" s="796"/>
      <c r="LT214" s="796"/>
      <c r="LU214" s="796"/>
      <c r="LV214" s="584" t="s">
        <v>69</v>
      </c>
      <c r="LW214" s="584"/>
      <c r="LX214" s="585"/>
      <c r="LY214" s="741"/>
      <c r="LZ214" s="742"/>
      <c r="MA214" s="742"/>
      <c r="MB214" s="742"/>
      <c r="MC214" s="743"/>
      <c r="MD214" s="639"/>
      <c r="ME214" s="640"/>
      <c r="MF214" s="640"/>
      <c r="MG214" s="640"/>
      <c r="MH214" s="641"/>
      <c r="MI214" s="741"/>
      <c r="MJ214" s="742"/>
      <c r="MK214" s="742"/>
      <c r="ML214" s="742"/>
      <c r="MM214" s="743"/>
      <c r="MN214" s="741"/>
      <c r="MO214" s="742"/>
      <c r="MP214" s="742"/>
      <c r="MQ214" s="742"/>
      <c r="MR214" s="743"/>
      <c r="MS214" s="639"/>
      <c r="MT214" s="640"/>
      <c r="MU214" s="640"/>
      <c r="MV214" s="640"/>
      <c r="MW214" s="641"/>
      <c r="MX214" s="741"/>
      <c r="MY214" s="742"/>
      <c r="MZ214" s="742"/>
      <c r="NA214" s="742"/>
      <c r="NB214" s="743"/>
      <c r="NC214" s="741"/>
      <c r="ND214" s="742"/>
      <c r="NE214" s="742"/>
      <c r="NF214" s="742"/>
      <c r="NG214" s="743"/>
      <c r="NH214" s="639"/>
      <c r="NI214" s="640"/>
      <c r="NJ214" s="640"/>
      <c r="NK214" s="640"/>
      <c r="NL214" s="641"/>
      <c r="NM214" s="748"/>
      <c r="NN214" s="747"/>
      <c r="NO214" s="747"/>
      <c r="NP214" s="747"/>
      <c r="NQ214" s="747"/>
      <c r="NR214" s="747"/>
      <c r="NS214" s="747"/>
      <c r="NT214" s="747"/>
      <c r="NU214" s="747"/>
      <c r="NV214" s="747"/>
      <c r="NW214" s="747"/>
      <c r="NX214" s="747"/>
      <c r="NY214" s="747"/>
      <c r="NZ214" s="747"/>
      <c r="OA214" s="699" t="str">
        <f>IF($BT214&gt;SUM($CN214:$CW219,$GF214:$GO219,$KL214:$KU219),IF(AND(KL214&gt;0,KL216&gt;0,KL218&gt;0),"⇒⇒⇒⇒
10箇所以上の場合",""),"")</f>
        <v/>
      </c>
      <c r="OB214" s="784" t="s">
        <v>67</v>
      </c>
      <c r="OC214" s="785"/>
      <c r="OD214" s="790" t="s">
        <v>68</v>
      </c>
      <c r="OE214" s="791"/>
      <c r="OF214" s="791"/>
      <c r="OG214" s="791"/>
      <c r="OH214" s="791"/>
      <c r="OI214" s="791"/>
      <c r="OJ214" s="791"/>
      <c r="OK214" s="792"/>
      <c r="OL214" s="691" t="s">
        <v>131</v>
      </c>
      <c r="OM214" s="692"/>
      <c r="ON214" s="692"/>
      <c r="OO214" s="692"/>
      <c r="OP214" s="692"/>
      <c r="OQ214" s="692"/>
      <c r="OR214" s="793"/>
      <c r="OS214" s="793"/>
      <c r="OT214" s="793"/>
      <c r="OU214" s="793"/>
      <c r="OV214" s="793"/>
      <c r="OW214" s="793"/>
      <c r="OX214" s="793"/>
      <c r="OY214" s="793"/>
      <c r="OZ214" s="793"/>
      <c r="PA214" s="793"/>
      <c r="PB214" s="584" t="s">
        <v>43</v>
      </c>
      <c r="PC214" s="584"/>
      <c r="PD214" s="585"/>
      <c r="PE214" s="230"/>
      <c r="PF214" s="231"/>
      <c r="PG214" s="231"/>
      <c r="PH214" s="231"/>
      <c r="PI214" s="231"/>
      <c r="PJ214" s="231"/>
      <c r="PK214" s="231"/>
      <c r="PL214" s="231"/>
      <c r="PM214" s="231"/>
      <c r="PN214" s="231"/>
      <c r="PO214" s="231"/>
      <c r="PP214" s="231"/>
      <c r="PQ214" s="231"/>
      <c r="PR214" s="231"/>
      <c r="PS214" s="232"/>
      <c r="PT214" s="795"/>
      <c r="PU214" s="796"/>
      <c r="PV214" s="796"/>
      <c r="PW214" s="796"/>
      <c r="PX214" s="796"/>
      <c r="PY214" s="796"/>
      <c r="PZ214" s="796"/>
      <c r="QA214" s="796"/>
      <c r="QB214" s="584" t="s">
        <v>69</v>
      </c>
      <c r="QC214" s="584"/>
      <c r="QD214" s="585"/>
      <c r="QE214" s="741"/>
      <c r="QF214" s="742"/>
      <c r="QG214" s="742"/>
      <c r="QH214" s="742"/>
      <c r="QI214" s="743"/>
      <c r="QJ214" s="639"/>
      <c r="QK214" s="640"/>
      <c r="QL214" s="640"/>
      <c r="QM214" s="640"/>
      <c r="QN214" s="641"/>
      <c r="QO214" s="741"/>
      <c r="QP214" s="742"/>
      <c r="QQ214" s="742"/>
      <c r="QR214" s="742"/>
      <c r="QS214" s="743"/>
      <c r="QT214" s="741"/>
      <c r="QU214" s="742"/>
      <c r="QV214" s="742"/>
      <c r="QW214" s="742"/>
      <c r="QX214" s="743"/>
      <c r="QY214" s="639"/>
      <c r="QZ214" s="640"/>
      <c r="RA214" s="640"/>
      <c r="RB214" s="640"/>
      <c r="RC214" s="641"/>
      <c r="RD214" s="741"/>
      <c r="RE214" s="742"/>
      <c r="RF214" s="742"/>
      <c r="RG214" s="742"/>
      <c r="RH214" s="743"/>
      <c r="RI214" s="741"/>
      <c r="RJ214" s="742"/>
      <c r="RK214" s="742"/>
      <c r="RL214" s="742"/>
      <c r="RM214" s="743"/>
      <c r="RN214" s="639"/>
      <c r="RO214" s="640"/>
      <c r="RP214" s="640"/>
      <c r="RQ214" s="640"/>
      <c r="RR214" s="641"/>
      <c r="RS214" s="748"/>
      <c r="RT214" s="747"/>
      <c r="RU214" s="747"/>
      <c r="RV214" s="747"/>
      <c r="RW214" s="747"/>
      <c r="RX214" s="747"/>
      <c r="RY214" s="747"/>
      <c r="RZ214" s="747"/>
      <c r="SA214" s="747"/>
      <c r="SB214" s="747"/>
      <c r="SC214" s="747"/>
      <c r="SD214" s="747"/>
      <c r="SE214" s="747"/>
      <c r="SF214" s="747"/>
      <c r="SG214" s="699"/>
    </row>
    <row r="215" spans="2:501" ht="2.1" customHeight="1" x14ac:dyDescent="0.15">
      <c r="B215" s="1082"/>
      <c r="C215" s="777"/>
      <c r="D215" s="1066"/>
      <c r="E215" s="778"/>
      <c r="F215" s="302"/>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4"/>
      <c r="AD215" s="469"/>
      <c r="AE215" s="471"/>
      <c r="AF215" s="471"/>
      <c r="AG215" s="471"/>
      <c r="AH215" s="471"/>
      <c r="AI215" s="471"/>
      <c r="AJ215" s="471"/>
      <c r="AK215" s="471"/>
      <c r="AL215" s="471"/>
      <c r="AM215" s="471"/>
      <c r="AN215" s="471"/>
      <c r="AO215" s="384"/>
      <c r="AP215" s="384"/>
      <c r="AQ215" s="384"/>
      <c r="AR215" s="472"/>
      <c r="AS215" s="1061"/>
      <c r="AT215" s="1061"/>
      <c r="AU215" s="1061"/>
      <c r="AV215" s="1061"/>
      <c r="AW215" s="1061"/>
      <c r="AX215" s="1061"/>
      <c r="AY215" s="1061"/>
      <c r="AZ215" s="1061"/>
      <c r="BA215" s="1061"/>
      <c r="BB215" s="1061"/>
      <c r="BC215" s="384"/>
      <c r="BD215" s="384"/>
      <c r="BE215" s="385"/>
      <c r="BF215" s="250"/>
      <c r="BG215" s="251"/>
      <c r="BH215" s="251"/>
      <c r="BI215" s="251"/>
      <c r="BJ215" s="251"/>
      <c r="BK215" s="251"/>
      <c r="BL215" s="251"/>
      <c r="BM215" s="251"/>
      <c r="BN215" s="251"/>
      <c r="BO215" s="251"/>
      <c r="BP215" s="251"/>
      <c r="BQ215" s="251"/>
      <c r="BR215" s="251"/>
      <c r="BS215" s="252"/>
      <c r="BT215" s="1058"/>
      <c r="BU215" s="1059"/>
      <c r="BV215" s="1059"/>
      <c r="BW215" s="1059"/>
      <c r="BX215" s="1059"/>
      <c r="BY215" s="1059"/>
      <c r="BZ215" s="1059"/>
      <c r="CA215" s="1059"/>
      <c r="CB215" s="1059"/>
      <c r="CC215" s="1059"/>
      <c r="CD215" s="1059"/>
      <c r="CE215" s="384"/>
      <c r="CF215" s="384"/>
      <c r="CG215" s="385"/>
      <c r="CH215" s="1060"/>
      <c r="CI215" s="384"/>
      <c r="CJ215" s="384"/>
      <c r="CK215" s="384"/>
      <c r="CL215" s="384"/>
      <c r="CM215" s="384"/>
      <c r="CN215" s="794"/>
      <c r="CO215" s="794"/>
      <c r="CP215" s="794"/>
      <c r="CQ215" s="794"/>
      <c r="CR215" s="794"/>
      <c r="CS215" s="794"/>
      <c r="CT215" s="794"/>
      <c r="CU215" s="794"/>
      <c r="CV215" s="794"/>
      <c r="CW215" s="794"/>
      <c r="CX215" s="384"/>
      <c r="CY215" s="384"/>
      <c r="CZ215" s="385"/>
      <c r="DA215" s="233"/>
      <c r="DB215" s="234"/>
      <c r="DC215" s="234"/>
      <c r="DD215" s="234"/>
      <c r="DE215" s="234"/>
      <c r="DF215" s="234"/>
      <c r="DG215" s="234"/>
      <c r="DH215" s="234"/>
      <c r="DI215" s="234"/>
      <c r="DJ215" s="234"/>
      <c r="DK215" s="234"/>
      <c r="DL215" s="234"/>
      <c r="DM215" s="234"/>
      <c r="DN215" s="234"/>
      <c r="DO215" s="235"/>
      <c r="DP215" s="797"/>
      <c r="DQ215" s="798"/>
      <c r="DR215" s="798"/>
      <c r="DS215" s="798"/>
      <c r="DT215" s="798"/>
      <c r="DU215" s="798"/>
      <c r="DV215" s="798"/>
      <c r="DW215" s="798"/>
      <c r="DX215" s="384"/>
      <c r="DY215" s="384"/>
      <c r="DZ215" s="385"/>
      <c r="EA215" s="738"/>
      <c r="EB215" s="739"/>
      <c r="EC215" s="739"/>
      <c r="ED215" s="739"/>
      <c r="EE215" s="740"/>
      <c r="EF215" s="424"/>
      <c r="EG215" s="425"/>
      <c r="EH215" s="425"/>
      <c r="EI215" s="425"/>
      <c r="EJ215" s="426"/>
      <c r="EK215" s="738"/>
      <c r="EL215" s="739"/>
      <c r="EM215" s="739"/>
      <c r="EN215" s="739"/>
      <c r="EO215" s="740"/>
      <c r="EP215" s="738"/>
      <c r="EQ215" s="739"/>
      <c r="ER215" s="739"/>
      <c r="ES215" s="739"/>
      <c r="ET215" s="740"/>
      <c r="EU215" s="424"/>
      <c r="EV215" s="425"/>
      <c r="EW215" s="425"/>
      <c r="EX215" s="425"/>
      <c r="EY215" s="426"/>
      <c r="EZ215" s="738"/>
      <c r="FA215" s="739"/>
      <c r="FB215" s="739"/>
      <c r="FC215" s="739"/>
      <c r="FD215" s="740"/>
      <c r="FE215" s="738"/>
      <c r="FF215" s="739"/>
      <c r="FG215" s="739"/>
      <c r="FH215" s="739"/>
      <c r="FI215" s="740"/>
      <c r="FJ215" s="424"/>
      <c r="FK215" s="425"/>
      <c r="FL215" s="425"/>
      <c r="FM215" s="425"/>
      <c r="FN215" s="426"/>
      <c r="FO215" s="405"/>
      <c r="FP215" s="786"/>
      <c r="FQ215" s="787"/>
      <c r="FR215" s="302"/>
      <c r="FS215" s="303"/>
      <c r="FT215" s="303"/>
      <c r="FU215" s="303"/>
      <c r="FV215" s="303"/>
      <c r="FW215" s="303"/>
      <c r="FX215" s="303"/>
      <c r="FY215" s="304"/>
      <c r="FZ215" s="960"/>
      <c r="GA215" s="961"/>
      <c r="GB215" s="961"/>
      <c r="GC215" s="961"/>
      <c r="GD215" s="961"/>
      <c r="GE215" s="961"/>
      <c r="GF215" s="794"/>
      <c r="GG215" s="794"/>
      <c r="GH215" s="794"/>
      <c r="GI215" s="794"/>
      <c r="GJ215" s="794"/>
      <c r="GK215" s="794"/>
      <c r="GL215" s="794"/>
      <c r="GM215" s="794"/>
      <c r="GN215" s="794"/>
      <c r="GO215" s="794"/>
      <c r="GP215" s="384"/>
      <c r="GQ215" s="384"/>
      <c r="GR215" s="385"/>
      <c r="GS215" s="233"/>
      <c r="GT215" s="234"/>
      <c r="GU215" s="234"/>
      <c r="GV215" s="234"/>
      <c r="GW215" s="234"/>
      <c r="GX215" s="234"/>
      <c r="GY215" s="234"/>
      <c r="GZ215" s="234"/>
      <c r="HA215" s="234"/>
      <c r="HB215" s="234"/>
      <c r="HC215" s="234"/>
      <c r="HD215" s="234"/>
      <c r="HE215" s="234"/>
      <c r="HF215" s="234"/>
      <c r="HG215" s="235"/>
      <c r="HH215" s="797"/>
      <c r="HI215" s="798"/>
      <c r="HJ215" s="798"/>
      <c r="HK215" s="798"/>
      <c r="HL215" s="798"/>
      <c r="HM215" s="798"/>
      <c r="HN215" s="798"/>
      <c r="HO215" s="798"/>
      <c r="HP215" s="384"/>
      <c r="HQ215" s="384"/>
      <c r="HR215" s="385"/>
      <c r="HS215" s="738"/>
      <c r="HT215" s="739"/>
      <c r="HU215" s="739"/>
      <c r="HV215" s="739"/>
      <c r="HW215" s="740"/>
      <c r="HX215" s="424"/>
      <c r="HY215" s="425"/>
      <c r="HZ215" s="425"/>
      <c r="IA215" s="425"/>
      <c r="IB215" s="426"/>
      <c r="IC215" s="738"/>
      <c r="ID215" s="739"/>
      <c r="IE215" s="739"/>
      <c r="IF215" s="739"/>
      <c r="IG215" s="740"/>
      <c r="IH215" s="738"/>
      <c r="II215" s="739"/>
      <c r="IJ215" s="739"/>
      <c r="IK215" s="739"/>
      <c r="IL215" s="740"/>
      <c r="IM215" s="424"/>
      <c r="IN215" s="425"/>
      <c r="IO215" s="425"/>
      <c r="IP215" s="425"/>
      <c r="IQ215" s="426"/>
      <c r="IR215" s="738"/>
      <c r="IS215" s="739"/>
      <c r="IT215" s="739"/>
      <c r="IU215" s="739"/>
      <c r="IV215" s="740"/>
      <c r="IW215" s="738"/>
      <c r="IX215" s="739"/>
      <c r="IY215" s="739"/>
      <c r="IZ215" s="739"/>
      <c r="JA215" s="740"/>
      <c r="JB215" s="424"/>
      <c r="JC215" s="425"/>
      <c r="JD215" s="425"/>
      <c r="JE215" s="425"/>
      <c r="JF215" s="426"/>
      <c r="JG215" s="748"/>
      <c r="JH215" s="747"/>
      <c r="JI215" s="747"/>
      <c r="JJ215" s="747"/>
      <c r="JK215" s="747"/>
      <c r="JL215" s="747"/>
      <c r="JM215" s="747"/>
      <c r="JN215" s="747"/>
      <c r="JO215" s="747"/>
      <c r="JP215" s="747"/>
      <c r="JQ215" s="747"/>
      <c r="JR215" s="747"/>
      <c r="JS215" s="747"/>
      <c r="JT215" s="747"/>
      <c r="JU215" s="700"/>
      <c r="JV215" s="786"/>
      <c r="JW215" s="787"/>
      <c r="JX215" s="302"/>
      <c r="JY215" s="303"/>
      <c r="JZ215" s="303"/>
      <c r="KA215" s="303"/>
      <c r="KB215" s="303"/>
      <c r="KC215" s="303"/>
      <c r="KD215" s="303"/>
      <c r="KE215" s="304"/>
      <c r="KF215" s="686"/>
      <c r="KG215" s="686"/>
      <c r="KH215" s="686"/>
      <c r="KI215" s="686"/>
      <c r="KJ215" s="686"/>
      <c r="KK215" s="686"/>
      <c r="KL215" s="794"/>
      <c r="KM215" s="794"/>
      <c r="KN215" s="794"/>
      <c r="KO215" s="794"/>
      <c r="KP215" s="794"/>
      <c r="KQ215" s="794"/>
      <c r="KR215" s="794"/>
      <c r="KS215" s="794"/>
      <c r="KT215" s="794"/>
      <c r="KU215" s="794"/>
      <c r="KV215" s="384"/>
      <c r="KW215" s="384"/>
      <c r="KX215" s="385"/>
      <c r="KY215" s="233"/>
      <c r="KZ215" s="234"/>
      <c r="LA215" s="234"/>
      <c r="LB215" s="234"/>
      <c r="LC215" s="234"/>
      <c r="LD215" s="234"/>
      <c r="LE215" s="234"/>
      <c r="LF215" s="234"/>
      <c r="LG215" s="234"/>
      <c r="LH215" s="234"/>
      <c r="LI215" s="234"/>
      <c r="LJ215" s="234"/>
      <c r="LK215" s="234"/>
      <c r="LL215" s="234"/>
      <c r="LM215" s="235"/>
      <c r="LN215" s="797"/>
      <c r="LO215" s="798"/>
      <c r="LP215" s="798"/>
      <c r="LQ215" s="798"/>
      <c r="LR215" s="798"/>
      <c r="LS215" s="798"/>
      <c r="LT215" s="798"/>
      <c r="LU215" s="798"/>
      <c r="LV215" s="384"/>
      <c r="LW215" s="384"/>
      <c r="LX215" s="385"/>
      <c r="LY215" s="738"/>
      <c r="LZ215" s="739"/>
      <c r="MA215" s="739"/>
      <c r="MB215" s="739"/>
      <c r="MC215" s="740"/>
      <c r="MD215" s="424"/>
      <c r="ME215" s="425"/>
      <c r="MF215" s="425"/>
      <c r="MG215" s="425"/>
      <c r="MH215" s="426"/>
      <c r="MI215" s="738"/>
      <c r="MJ215" s="739"/>
      <c r="MK215" s="739"/>
      <c r="ML215" s="739"/>
      <c r="MM215" s="740"/>
      <c r="MN215" s="738"/>
      <c r="MO215" s="739"/>
      <c r="MP215" s="739"/>
      <c r="MQ215" s="739"/>
      <c r="MR215" s="740"/>
      <c r="MS215" s="424"/>
      <c r="MT215" s="425"/>
      <c r="MU215" s="425"/>
      <c r="MV215" s="425"/>
      <c r="MW215" s="426"/>
      <c r="MX215" s="738"/>
      <c r="MY215" s="739"/>
      <c r="MZ215" s="739"/>
      <c r="NA215" s="739"/>
      <c r="NB215" s="740"/>
      <c r="NC215" s="738"/>
      <c r="ND215" s="739"/>
      <c r="NE215" s="739"/>
      <c r="NF215" s="739"/>
      <c r="NG215" s="740"/>
      <c r="NH215" s="424"/>
      <c r="NI215" s="425"/>
      <c r="NJ215" s="425"/>
      <c r="NK215" s="425"/>
      <c r="NL215" s="426"/>
      <c r="NM215" s="748"/>
      <c r="NN215" s="747"/>
      <c r="NO215" s="747"/>
      <c r="NP215" s="747"/>
      <c r="NQ215" s="747"/>
      <c r="NR215" s="747"/>
      <c r="NS215" s="747"/>
      <c r="NT215" s="747"/>
      <c r="NU215" s="747"/>
      <c r="NV215" s="747"/>
      <c r="NW215" s="747"/>
      <c r="NX215" s="747"/>
      <c r="NY215" s="747"/>
      <c r="NZ215" s="747"/>
      <c r="OA215" s="700"/>
      <c r="OB215" s="786"/>
      <c r="OC215" s="787"/>
      <c r="OD215" s="302"/>
      <c r="OE215" s="303"/>
      <c r="OF215" s="303"/>
      <c r="OG215" s="303"/>
      <c r="OH215" s="303"/>
      <c r="OI215" s="303"/>
      <c r="OJ215" s="303"/>
      <c r="OK215" s="304"/>
      <c r="OL215" s="686"/>
      <c r="OM215" s="686"/>
      <c r="ON215" s="686"/>
      <c r="OO215" s="686"/>
      <c r="OP215" s="686"/>
      <c r="OQ215" s="686"/>
      <c r="OR215" s="794"/>
      <c r="OS215" s="794"/>
      <c r="OT215" s="794"/>
      <c r="OU215" s="794"/>
      <c r="OV215" s="794"/>
      <c r="OW215" s="794"/>
      <c r="OX215" s="794"/>
      <c r="OY215" s="794"/>
      <c r="OZ215" s="794"/>
      <c r="PA215" s="794"/>
      <c r="PB215" s="384"/>
      <c r="PC215" s="384"/>
      <c r="PD215" s="385"/>
      <c r="PE215" s="233"/>
      <c r="PF215" s="234"/>
      <c r="PG215" s="234"/>
      <c r="PH215" s="234"/>
      <c r="PI215" s="234"/>
      <c r="PJ215" s="234"/>
      <c r="PK215" s="234"/>
      <c r="PL215" s="234"/>
      <c r="PM215" s="234"/>
      <c r="PN215" s="234"/>
      <c r="PO215" s="234"/>
      <c r="PP215" s="234"/>
      <c r="PQ215" s="234"/>
      <c r="PR215" s="234"/>
      <c r="PS215" s="235"/>
      <c r="PT215" s="797"/>
      <c r="PU215" s="798"/>
      <c r="PV215" s="798"/>
      <c r="PW215" s="798"/>
      <c r="PX215" s="798"/>
      <c r="PY215" s="798"/>
      <c r="PZ215" s="798"/>
      <c r="QA215" s="798"/>
      <c r="QB215" s="384"/>
      <c r="QC215" s="384"/>
      <c r="QD215" s="385"/>
      <c r="QE215" s="738"/>
      <c r="QF215" s="739"/>
      <c r="QG215" s="739"/>
      <c r="QH215" s="739"/>
      <c r="QI215" s="740"/>
      <c r="QJ215" s="424"/>
      <c r="QK215" s="425"/>
      <c r="QL215" s="425"/>
      <c r="QM215" s="425"/>
      <c r="QN215" s="426"/>
      <c r="QO215" s="738"/>
      <c r="QP215" s="739"/>
      <c r="QQ215" s="739"/>
      <c r="QR215" s="739"/>
      <c r="QS215" s="740"/>
      <c r="QT215" s="738"/>
      <c r="QU215" s="739"/>
      <c r="QV215" s="739"/>
      <c r="QW215" s="739"/>
      <c r="QX215" s="740"/>
      <c r="QY215" s="424"/>
      <c r="QZ215" s="425"/>
      <c r="RA215" s="425"/>
      <c r="RB215" s="425"/>
      <c r="RC215" s="426"/>
      <c r="RD215" s="738"/>
      <c r="RE215" s="739"/>
      <c r="RF215" s="739"/>
      <c r="RG215" s="739"/>
      <c r="RH215" s="740"/>
      <c r="RI215" s="738"/>
      <c r="RJ215" s="739"/>
      <c r="RK215" s="739"/>
      <c r="RL215" s="739"/>
      <c r="RM215" s="740"/>
      <c r="RN215" s="424"/>
      <c r="RO215" s="425"/>
      <c r="RP215" s="425"/>
      <c r="RQ215" s="425"/>
      <c r="RR215" s="426"/>
      <c r="RS215" s="748"/>
      <c r="RT215" s="747"/>
      <c r="RU215" s="747"/>
      <c r="RV215" s="747"/>
      <c r="RW215" s="747"/>
      <c r="RX215" s="747"/>
      <c r="RY215" s="747"/>
      <c r="RZ215" s="747"/>
      <c r="SA215" s="747"/>
      <c r="SB215" s="747"/>
      <c r="SC215" s="747"/>
      <c r="SD215" s="747"/>
      <c r="SE215" s="747"/>
      <c r="SF215" s="747"/>
      <c r="SG215" s="700"/>
    </row>
    <row r="216" spans="2:501" ht="12" customHeight="1" x14ac:dyDescent="0.15">
      <c r="B216" s="1082"/>
      <c r="C216" s="777"/>
      <c r="D216" s="1066"/>
      <c r="E216" s="778"/>
      <c r="F216" s="302"/>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4"/>
      <c r="AD216" s="469"/>
      <c r="AE216" s="471"/>
      <c r="AF216" s="471"/>
      <c r="AG216" s="471"/>
      <c r="AH216" s="471"/>
      <c r="AI216" s="471"/>
      <c r="AJ216" s="471"/>
      <c r="AK216" s="471"/>
      <c r="AL216" s="471"/>
      <c r="AM216" s="471"/>
      <c r="AN216" s="471"/>
      <c r="AO216" s="384"/>
      <c r="AP216" s="384"/>
      <c r="AQ216" s="384"/>
      <c r="AR216" s="472"/>
      <c r="AS216" s="1061"/>
      <c r="AT216" s="1061"/>
      <c r="AU216" s="1061"/>
      <c r="AV216" s="1061"/>
      <c r="AW216" s="1061"/>
      <c r="AX216" s="1061"/>
      <c r="AY216" s="1061"/>
      <c r="AZ216" s="1061"/>
      <c r="BA216" s="1061"/>
      <c r="BB216" s="1061"/>
      <c r="BC216" s="384"/>
      <c r="BD216" s="384"/>
      <c r="BE216" s="385"/>
      <c r="BF216" s="250"/>
      <c r="BG216" s="251"/>
      <c r="BH216" s="251"/>
      <c r="BI216" s="251"/>
      <c r="BJ216" s="251"/>
      <c r="BK216" s="251"/>
      <c r="BL216" s="251"/>
      <c r="BM216" s="251"/>
      <c r="BN216" s="251"/>
      <c r="BO216" s="251"/>
      <c r="BP216" s="251"/>
      <c r="BQ216" s="251"/>
      <c r="BR216" s="251"/>
      <c r="BS216" s="252"/>
      <c r="BT216" s="1058"/>
      <c r="BU216" s="1059"/>
      <c r="BV216" s="1059"/>
      <c r="BW216" s="1059"/>
      <c r="BX216" s="1059"/>
      <c r="BY216" s="1059"/>
      <c r="BZ216" s="1059"/>
      <c r="CA216" s="1059"/>
      <c r="CB216" s="1059"/>
      <c r="CC216" s="1059"/>
      <c r="CD216" s="1059"/>
      <c r="CE216" s="384"/>
      <c r="CF216" s="384"/>
      <c r="CG216" s="385"/>
      <c r="CH216" s="1055" t="s">
        <v>38</v>
      </c>
      <c r="CI216" s="395"/>
      <c r="CJ216" s="395"/>
      <c r="CK216" s="395"/>
      <c r="CL216" s="395"/>
      <c r="CM216" s="395"/>
      <c r="CN216" s="261"/>
      <c r="CO216" s="261"/>
      <c r="CP216" s="261"/>
      <c r="CQ216" s="261"/>
      <c r="CR216" s="261"/>
      <c r="CS216" s="261"/>
      <c r="CT216" s="261"/>
      <c r="CU216" s="261"/>
      <c r="CV216" s="261"/>
      <c r="CW216" s="261"/>
      <c r="CX216" s="395" t="s">
        <v>43</v>
      </c>
      <c r="CY216" s="395"/>
      <c r="CZ216" s="399"/>
      <c r="DA216" s="265"/>
      <c r="DB216" s="266"/>
      <c r="DC216" s="266"/>
      <c r="DD216" s="266"/>
      <c r="DE216" s="266"/>
      <c r="DF216" s="266"/>
      <c r="DG216" s="266"/>
      <c r="DH216" s="266"/>
      <c r="DI216" s="266"/>
      <c r="DJ216" s="266"/>
      <c r="DK216" s="266"/>
      <c r="DL216" s="266"/>
      <c r="DM216" s="266"/>
      <c r="DN216" s="266"/>
      <c r="DO216" s="267"/>
      <c r="DP216" s="771"/>
      <c r="DQ216" s="772"/>
      <c r="DR216" s="772"/>
      <c r="DS216" s="772"/>
      <c r="DT216" s="772"/>
      <c r="DU216" s="772"/>
      <c r="DV216" s="772"/>
      <c r="DW216" s="772"/>
      <c r="DX216" s="395" t="s">
        <v>69</v>
      </c>
      <c r="DY216" s="395"/>
      <c r="DZ216" s="399"/>
      <c r="EA216" s="738"/>
      <c r="EB216" s="739"/>
      <c r="EC216" s="739"/>
      <c r="ED216" s="739"/>
      <c r="EE216" s="740"/>
      <c r="EF216" s="424"/>
      <c r="EG216" s="425"/>
      <c r="EH216" s="425"/>
      <c r="EI216" s="425"/>
      <c r="EJ216" s="426"/>
      <c r="EK216" s="738"/>
      <c r="EL216" s="739"/>
      <c r="EM216" s="739"/>
      <c r="EN216" s="739"/>
      <c r="EO216" s="740"/>
      <c r="EP216" s="738"/>
      <c r="EQ216" s="739"/>
      <c r="ER216" s="739"/>
      <c r="ES216" s="739"/>
      <c r="ET216" s="740"/>
      <c r="EU216" s="424"/>
      <c r="EV216" s="425"/>
      <c r="EW216" s="425"/>
      <c r="EX216" s="425"/>
      <c r="EY216" s="426"/>
      <c r="EZ216" s="738"/>
      <c r="FA216" s="739"/>
      <c r="FB216" s="739"/>
      <c r="FC216" s="739"/>
      <c r="FD216" s="740"/>
      <c r="FE216" s="738"/>
      <c r="FF216" s="739"/>
      <c r="FG216" s="739"/>
      <c r="FH216" s="739"/>
      <c r="FI216" s="740"/>
      <c r="FJ216" s="424"/>
      <c r="FK216" s="425"/>
      <c r="FL216" s="425"/>
      <c r="FM216" s="425"/>
      <c r="FN216" s="426"/>
      <c r="FO216" s="405"/>
      <c r="FP216" s="786"/>
      <c r="FQ216" s="787"/>
      <c r="FR216" s="302"/>
      <c r="FS216" s="303"/>
      <c r="FT216" s="303"/>
      <c r="FU216" s="303"/>
      <c r="FV216" s="303"/>
      <c r="FW216" s="303"/>
      <c r="FX216" s="303"/>
      <c r="FY216" s="304"/>
      <c r="FZ216" s="689" t="s">
        <v>80</v>
      </c>
      <c r="GA216" s="655"/>
      <c r="GB216" s="655"/>
      <c r="GC216" s="655"/>
      <c r="GD216" s="655"/>
      <c r="GE216" s="655"/>
      <c r="GF216" s="261"/>
      <c r="GG216" s="261"/>
      <c r="GH216" s="261"/>
      <c r="GI216" s="261"/>
      <c r="GJ216" s="261"/>
      <c r="GK216" s="261"/>
      <c r="GL216" s="261"/>
      <c r="GM216" s="261"/>
      <c r="GN216" s="261"/>
      <c r="GO216" s="261"/>
      <c r="GP216" s="395" t="s">
        <v>43</v>
      </c>
      <c r="GQ216" s="395"/>
      <c r="GR216" s="399"/>
      <c r="GS216" s="265"/>
      <c r="GT216" s="266"/>
      <c r="GU216" s="266"/>
      <c r="GV216" s="266"/>
      <c r="GW216" s="266"/>
      <c r="GX216" s="266"/>
      <c r="GY216" s="266"/>
      <c r="GZ216" s="266"/>
      <c r="HA216" s="266"/>
      <c r="HB216" s="266"/>
      <c r="HC216" s="266"/>
      <c r="HD216" s="266"/>
      <c r="HE216" s="266"/>
      <c r="HF216" s="266"/>
      <c r="HG216" s="267"/>
      <c r="HH216" s="771"/>
      <c r="HI216" s="772"/>
      <c r="HJ216" s="772"/>
      <c r="HK216" s="772"/>
      <c r="HL216" s="772"/>
      <c r="HM216" s="772"/>
      <c r="HN216" s="772"/>
      <c r="HO216" s="772"/>
      <c r="HP216" s="395" t="s">
        <v>69</v>
      </c>
      <c r="HQ216" s="395"/>
      <c r="HR216" s="399"/>
      <c r="HS216" s="738"/>
      <c r="HT216" s="739"/>
      <c r="HU216" s="739"/>
      <c r="HV216" s="739"/>
      <c r="HW216" s="740"/>
      <c r="HX216" s="424"/>
      <c r="HY216" s="425"/>
      <c r="HZ216" s="425"/>
      <c r="IA216" s="425"/>
      <c r="IB216" s="426"/>
      <c r="IC216" s="738"/>
      <c r="ID216" s="739"/>
      <c r="IE216" s="739"/>
      <c r="IF216" s="739"/>
      <c r="IG216" s="740"/>
      <c r="IH216" s="738"/>
      <c r="II216" s="739"/>
      <c r="IJ216" s="739"/>
      <c r="IK216" s="739"/>
      <c r="IL216" s="740"/>
      <c r="IM216" s="424"/>
      <c r="IN216" s="425"/>
      <c r="IO216" s="425"/>
      <c r="IP216" s="425"/>
      <c r="IQ216" s="426"/>
      <c r="IR216" s="738"/>
      <c r="IS216" s="739"/>
      <c r="IT216" s="739"/>
      <c r="IU216" s="739"/>
      <c r="IV216" s="740"/>
      <c r="IW216" s="738"/>
      <c r="IX216" s="739"/>
      <c r="IY216" s="739"/>
      <c r="IZ216" s="739"/>
      <c r="JA216" s="740"/>
      <c r="JB216" s="424"/>
      <c r="JC216" s="425"/>
      <c r="JD216" s="425"/>
      <c r="JE216" s="425"/>
      <c r="JF216" s="426"/>
      <c r="JG216" s="748"/>
      <c r="JH216" s="747"/>
      <c r="JI216" s="747"/>
      <c r="JJ216" s="747"/>
      <c r="JK216" s="747"/>
      <c r="JL216" s="747"/>
      <c r="JM216" s="747"/>
      <c r="JN216" s="747"/>
      <c r="JO216" s="747"/>
      <c r="JP216" s="747"/>
      <c r="JQ216" s="747"/>
      <c r="JR216" s="747"/>
      <c r="JS216" s="747"/>
      <c r="JT216" s="747"/>
      <c r="JU216" s="700"/>
      <c r="JV216" s="786"/>
      <c r="JW216" s="787"/>
      <c r="JX216" s="302"/>
      <c r="JY216" s="303"/>
      <c r="JZ216" s="303"/>
      <c r="KA216" s="303"/>
      <c r="KB216" s="303"/>
      <c r="KC216" s="303"/>
      <c r="KD216" s="303"/>
      <c r="KE216" s="304"/>
      <c r="KF216" s="654" t="s">
        <v>127</v>
      </c>
      <c r="KG216" s="655"/>
      <c r="KH216" s="655"/>
      <c r="KI216" s="655"/>
      <c r="KJ216" s="655"/>
      <c r="KK216" s="655"/>
      <c r="KL216" s="261"/>
      <c r="KM216" s="261"/>
      <c r="KN216" s="261"/>
      <c r="KO216" s="261"/>
      <c r="KP216" s="261"/>
      <c r="KQ216" s="261"/>
      <c r="KR216" s="261"/>
      <c r="KS216" s="261"/>
      <c r="KT216" s="261"/>
      <c r="KU216" s="261"/>
      <c r="KV216" s="395" t="s">
        <v>43</v>
      </c>
      <c r="KW216" s="395"/>
      <c r="KX216" s="399"/>
      <c r="KY216" s="265"/>
      <c r="KZ216" s="266"/>
      <c r="LA216" s="266"/>
      <c r="LB216" s="266"/>
      <c r="LC216" s="266"/>
      <c r="LD216" s="266"/>
      <c r="LE216" s="266"/>
      <c r="LF216" s="266"/>
      <c r="LG216" s="266"/>
      <c r="LH216" s="266"/>
      <c r="LI216" s="266"/>
      <c r="LJ216" s="266"/>
      <c r="LK216" s="266"/>
      <c r="LL216" s="266"/>
      <c r="LM216" s="267"/>
      <c r="LN216" s="771"/>
      <c r="LO216" s="772"/>
      <c r="LP216" s="772"/>
      <c r="LQ216" s="772"/>
      <c r="LR216" s="772"/>
      <c r="LS216" s="772"/>
      <c r="LT216" s="772"/>
      <c r="LU216" s="772"/>
      <c r="LV216" s="395" t="s">
        <v>69</v>
      </c>
      <c r="LW216" s="395"/>
      <c r="LX216" s="399"/>
      <c r="LY216" s="738"/>
      <c r="LZ216" s="739"/>
      <c r="MA216" s="739"/>
      <c r="MB216" s="739"/>
      <c r="MC216" s="740"/>
      <c r="MD216" s="424"/>
      <c r="ME216" s="425"/>
      <c r="MF216" s="425"/>
      <c r="MG216" s="425"/>
      <c r="MH216" s="426"/>
      <c r="MI216" s="738"/>
      <c r="MJ216" s="739"/>
      <c r="MK216" s="739"/>
      <c r="ML216" s="739"/>
      <c r="MM216" s="740"/>
      <c r="MN216" s="738"/>
      <c r="MO216" s="739"/>
      <c r="MP216" s="739"/>
      <c r="MQ216" s="739"/>
      <c r="MR216" s="740"/>
      <c r="MS216" s="424"/>
      <c r="MT216" s="425"/>
      <c r="MU216" s="425"/>
      <c r="MV216" s="425"/>
      <c r="MW216" s="426"/>
      <c r="MX216" s="738"/>
      <c r="MY216" s="739"/>
      <c r="MZ216" s="739"/>
      <c r="NA216" s="739"/>
      <c r="NB216" s="740"/>
      <c r="NC216" s="738"/>
      <c r="ND216" s="739"/>
      <c r="NE216" s="739"/>
      <c r="NF216" s="739"/>
      <c r="NG216" s="740"/>
      <c r="NH216" s="424"/>
      <c r="NI216" s="425"/>
      <c r="NJ216" s="425"/>
      <c r="NK216" s="425"/>
      <c r="NL216" s="426"/>
      <c r="NM216" s="748"/>
      <c r="NN216" s="747"/>
      <c r="NO216" s="747"/>
      <c r="NP216" s="747"/>
      <c r="NQ216" s="747"/>
      <c r="NR216" s="747"/>
      <c r="NS216" s="747"/>
      <c r="NT216" s="747"/>
      <c r="NU216" s="747"/>
      <c r="NV216" s="747"/>
      <c r="NW216" s="747"/>
      <c r="NX216" s="747"/>
      <c r="NY216" s="747"/>
      <c r="NZ216" s="747"/>
      <c r="OA216" s="700"/>
      <c r="OB216" s="786"/>
      <c r="OC216" s="787"/>
      <c r="OD216" s="302"/>
      <c r="OE216" s="303"/>
      <c r="OF216" s="303"/>
      <c r="OG216" s="303"/>
      <c r="OH216" s="303"/>
      <c r="OI216" s="303"/>
      <c r="OJ216" s="303"/>
      <c r="OK216" s="304"/>
      <c r="OL216" s="654" t="s">
        <v>132</v>
      </c>
      <c r="OM216" s="655"/>
      <c r="ON216" s="655"/>
      <c r="OO216" s="655"/>
      <c r="OP216" s="655"/>
      <c r="OQ216" s="655"/>
      <c r="OR216" s="261"/>
      <c r="OS216" s="261"/>
      <c r="OT216" s="261"/>
      <c r="OU216" s="261"/>
      <c r="OV216" s="261"/>
      <c r="OW216" s="261"/>
      <c r="OX216" s="261"/>
      <c r="OY216" s="261"/>
      <c r="OZ216" s="261"/>
      <c r="PA216" s="261"/>
      <c r="PB216" s="395" t="s">
        <v>43</v>
      </c>
      <c r="PC216" s="395"/>
      <c r="PD216" s="399"/>
      <c r="PE216" s="265"/>
      <c r="PF216" s="266"/>
      <c r="PG216" s="266"/>
      <c r="PH216" s="266"/>
      <c r="PI216" s="266"/>
      <c r="PJ216" s="266"/>
      <c r="PK216" s="266"/>
      <c r="PL216" s="266"/>
      <c r="PM216" s="266"/>
      <c r="PN216" s="266"/>
      <c r="PO216" s="266"/>
      <c r="PP216" s="266"/>
      <c r="PQ216" s="266"/>
      <c r="PR216" s="266"/>
      <c r="PS216" s="267"/>
      <c r="PT216" s="771"/>
      <c r="PU216" s="772"/>
      <c r="PV216" s="772"/>
      <c r="PW216" s="772"/>
      <c r="PX216" s="772"/>
      <c r="PY216" s="772"/>
      <c r="PZ216" s="772"/>
      <c r="QA216" s="772"/>
      <c r="QB216" s="395" t="s">
        <v>69</v>
      </c>
      <c r="QC216" s="395"/>
      <c r="QD216" s="399"/>
      <c r="QE216" s="738"/>
      <c r="QF216" s="739"/>
      <c r="QG216" s="739"/>
      <c r="QH216" s="739"/>
      <c r="QI216" s="740"/>
      <c r="QJ216" s="424"/>
      <c r="QK216" s="425"/>
      <c r="QL216" s="425"/>
      <c r="QM216" s="425"/>
      <c r="QN216" s="426"/>
      <c r="QO216" s="738"/>
      <c r="QP216" s="739"/>
      <c r="QQ216" s="739"/>
      <c r="QR216" s="739"/>
      <c r="QS216" s="740"/>
      <c r="QT216" s="738"/>
      <c r="QU216" s="739"/>
      <c r="QV216" s="739"/>
      <c r="QW216" s="739"/>
      <c r="QX216" s="740"/>
      <c r="QY216" s="424"/>
      <c r="QZ216" s="425"/>
      <c r="RA216" s="425"/>
      <c r="RB216" s="425"/>
      <c r="RC216" s="426"/>
      <c r="RD216" s="738"/>
      <c r="RE216" s="739"/>
      <c r="RF216" s="739"/>
      <c r="RG216" s="739"/>
      <c r="RH216" s="740"/>
      <c r="RI216" s="738"/>
      <c r="RJ216" s="739"/>
      <c r="RK216" s="739"/>
      <c r="RL216" s="739"/>
      <c r="RM216" s="740"/>
      <c r="RN216" s="424"/>
      <c r="RO216" s="425"/>
      <c r="RP216" s="425"/>
      <c r="RQ216" s="425"/>
      <c r="RR216" s="426"/>
      <c r="RS216" s="748"/>
      <c r="RT216" s="747"/>
      <c r="RU216" s="747"/>
      <c r="RV216" s="747"/>
      <c r="RW216" s="747"/>
      <c r="RX216" s="747"/>
      <c r="RY216" s="747"/>
      <c r="RZ216" s="747"/>
      <c r="SA216" s="747"/>
      <c r="SB216" s="747"/>
      <c r="SC216" s="747"/>
      <c r="SD216" s="747"/>
      <c r="SE216" s="747"/>
      <c r="SF216" s="747"/>
      <c r="SG216" s="700"/>
    </row>
    <row r="217" spans="2:501" ht="2.1" customHeight="1" x14ac:dyDescent="0.15">
      <c r="B217" s="1082"/>
      <c r="C217" s="777"/>
      <c r="D217" s="1066"/>
      <c r="E217" s="778"/>
      <c r="F217" s="302"/>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4"/>
      <c r="AD217" s="469"/>
      <c r="AE217" s="471"/>
      <c r="AF217" s="471"/>
      <c r="AG217" s="471"/>
      <c r="AH217" s="471"/>
      <c r="AI217" s="471"/>
      <c r="AJ217" s="471"/>
      <c r="AK217" s="471"/>
      <c r="AL217" s="471"/>
      <c r="AM217" s="471"/>
      <c r="AN217" s="471"/>
      <c r="AO217" s="384"/>
      <c r="AP217" s="384"/>
      <c r="AQ217" s="384"/>
      <c r="AR217" s="472"/>
      <c r="AS217" s="1061"/>
      <c r="AT217" s="1061"/>
      <c r="AU217" s="1061"/>
      <c r="AV217" s="1061"/>
      <c r="AW217" s="1061"/>
      <c r="AX217" s="1061"/>
      <c r="AY217" s="1061"/>
      <c r="AZ217" s="1061"/>
      <c r="BA217" s="1061"/>
      <c r="BB217" s="1061"/>
      <c r="BC217" s="384"/>
      <c r="BD217" s="384"/>
      <c r="BE217" s="385"/>
      <c r="BF217" s="250"/>
      <c r="BG217" s="251"/>
      <c r="BH217" s="251"/>
      <c r="BI217" s="251"/>
      <c r="BJ217" s="251"/>
      <c r="BK217" s="251"/>
      <c r="BL217" s="251"/>
      <c r="BM217" s="251"/>
      <c r="BN217" s="251"/>
      <c r="BO217" s="251"/>
      <c r="BP217" s="251"/>
      <c r="BQ217" s="251"/>
      <c r="BR217" s="251"/>
      <c r="BS217" s="252"/>
      <c r="BT217" s="1058"/>
      <c r="BU217" s="1059"/>
      <c r="BV217" s="1059"/>
      <c r="BW217" s="1059"/>
      <c r="BX217" s="1059"/>
      <c r="BY217" s="1059"/>
      <c r="BZ217" s="1059"/>
      <c r="CA217" s="1059"/>
      <c r="CB217" s="1059"/>
      <c r="CC217" s="1059"/>
      <c r="CD217" s="1059"/>
      <c r="CE217" s="384"/>
      <c r="CF217" s="384"/>
      <c r="CG217" s="385"/>
      <c r="CH217" s="463"/>
      <c r="CI217" s="411"/>
      <c r="CJ217" s="411"/>
      <c r="CK217" s="411"/>
      <c r="CL217" s="411"/>
      <c r="CM217" s="411"/>
      <c r="CN217" s="262"/>
      <c r="CO217" s="262"/>
      <c r="CP217" s="262"/>
      <c r="CQ217" s="262"/>
      <c r="CR217" s="262"/>
      <c r="CS217" s="262"/>
      <c r="CT217" s="262"/>
      <c r="CU217" s="262"/>
      <c r="CV217" s="262"/>
      <c r="CW217" s="262"/>
      <c r="CX217" s="411"/>
      <c r="CY217" s="411"/>
      <c r="CZ217" s="414"/>
      <c r="DA217" s="233"/>
      <c r="DB217" s="234"/>
      <c r="DC217" s="234"/>
      <c r="DD217" s="234"/>
      <c r="DE217" s="234"/>
      <c r="DF217" s="234"/>
      <c r="DG217" s="234"/>
      <c r="DH217" s="234"/>
      <c r="DI217" s="234"/>
      <c r="DJ217" s="234"/>
      <c r="DK217" s="234"/>
      <c r="DL217" s="234"/>
      <c r="DM217" s="234"/>
      <c r="DN217" s="234"/>
      <c r="DO217" s="235"/>
      <c r="DP217" s="768"/>
      <c r="DQ217" s="769"/>
      <c r="DR217" s="769"/>
      <c r="DS217" s="769"/>
      <c r="DT217" s="769"/>
      <c r="DU217" s="769"/>
      <c r="DV217" s="769"/>
      <c r="DW217" s="769"/>
      <c r="DX217" s="411"/>
      <c r="DY217" s="411"/>
      <c r="DZ217" s="414"/>
      <c r="EA217" s="738"/>
      <c r="EB217" s="739"/>
      <c r="EC217" s="739"/>
      <c r="ED217" s="739"/>
      <c r="EE217" s="740"/>
      <c r="EF217" s="424"/>
      <c r="EG217" s="425"/>
      <c r="EH217" s="425"/>
      <c r="EI217" s="425"/>
      <c r="EJ217" s="426"/>
      <c r="EK217" s="738"/>
      <c r="EL217" s="739"/>
      <c r="EM217" s="739"/>
      <c r="EN217" s="739"/>
      <c r="EO217" s="740"/>
      <c r="EP217" s="738"/>
      <c r="EQ217" s="739"/>
      <c r="ER217" s="739"/>
      <c r="ES217" s="739"/>
      <c r="ET217" s="740"/>
      <c r="EU217" s="424"/>
      <c r="EV217" s="425"/>
      <c r="EW217" s="425"/>
      <c r="EX217" s="425"/>
      <c r="EY217" s="426"/>
      <c r="EZ217" s="738"/>
      <c r="FA217" s="739"/>
      <c r="FB217" s="739"/>
      <c r="FC217" s="739"/>
      <c r="FD217" s="740"/>
      <c r="FE217" s="738"/>
      <c r="FF217" s="739"/>
      <c r="FG217" s="739"/>
      <c r="FH217" s="739"/>
      <c r="FI217" s="740"/>
      <c r="FJ217" s="424"/>
      <c r="FK217" s="425"/>
      <c r="FL217" s="425"/>
      <c r="FM217" s="425"/>
      <c r="FN217" s="426"/>
      <c r="FO217" s="405"/>
      <c r="FP217" s="786"/>
      <c r="FQ217" s="787"/>
      <c r="FR217" s="302"/>
      <c r="FS217" s="303"/>
      <c r="FT217" s="303"/>
      <c r="FU217" s="303"/>
      <c r="FV217" s="303"/>
      <c r="FW217" s="303"/>
      <c r="FX217" s="303"/>
      <c r="FY217" s="304"/>
      <c r="FZ217" s="701"/>
      <c r="GA217" s="686"/>
      <c r="GB217" s="686"/>
      <c r="GC217" s="686"/>
      <c r="GD217" s="686"/>
      <c r="GE217" s="686"/>
      <c r="GF217" s="262"/>
      <c r="GG217" s="262"/>
      <c r="GH217" s="262"/>
      <c r="GI217" s="262"/>
      <c r="GJ217" s="262"/>
      <c r="GK217" s="262"/>
      <c r="GL217" s="262"/>
      <c r="GM217" s="262"/>
      <c r="GN217" s="262"/>
      <c r="GO217" s="262"/>
      <c r="GP217" s="411"/>
      <c r="GQ217" s="411"/>
      <c r="GR217" s="414"/>
      <c r="GS217" s="233"/>
      <c r="GT217" s="234"/>
      <c r="GU217" s="234"/>
      <c r="GV217" s="234"/>
      <c r="GW217" s="234"/>
      <c r="GX217" s="234"/>
      <c r="GY217" s="234"/>
      <c r="GZ217" s="234"/>
      <c r="HA217" s="234"/>
      <c r="HB217" s="234"/>
      <c r="HC217" s="234"/>
      <c r="HD217" s="234"/>
      <c r="HE217" s="234"/>
      <c r="HF217" s="234"/>
      <c r="HG217" s="235"/>
      <c r="HH217" s="768"/>
      <c r="HI217" s="769"/>
      <c r="HJ217" s="769"/>
      <c r="HK217" s="769"/>
      <c r="HL217" s="769"/>
      <c r="HM217" s="769"/>
      <c r="HN217" s="769"/>
      <c r="HO217" s="769"/>
      <c r="HP217" s="411"/>
      <c r="HQ217" s="411"/>
      <c r="HR217" s="414"/>
      <c r="HS217" s="738"/>
      <c r="HT217" s="739"/>
      <c r="HU217" s="739"/>
      <c r="HV217" s="739"/>
      <c r="HW217" s="740"/>
      <c r="HX217" s="424"/>
      <c r="HY217" s="425"/>
      <c r="HZ217" s="425"/>
      <c r="IA217" s="425"/>
      <c r="IB217" s="426"/>
      <c r="IC217" s="738"/>
      <c r="ID217" s="739"/>
      <c r="IE217" s="739"/>
      <c r="IF217" s="739"/>
      <c r="IG217" s="740"/>
      <c r="IH217" s="738"/>
      <c r="II217" s="739"/>
      <c r="IJ217" s="739"/>
      <c r="IK217" s="739"/>
      <c r="IL217" s="740"/>
      <c r="IM217" s="424"/>
      <c r="IN217" s="425"/>
      <c r="IO217" s="425"/>
      <c r="IP217" s="425"/>
      <c r="IQ217" s="426"/>
      <c r="IR217" s="738"/>
      <c r="IS217" s="739"/>
      <c r="IT217" s="739"/>
      <c r="IU217" s="739"/>
      <c r="IV217" s="740"/>
      <c r="IW217" s="738"/>
      <c r="IX217" s="739"/>
      <c r="IY217" s="739"/>
      <c r="IZ217" s="739"/>
      <c r="JA217" s="740"/>
      <c r="JB217" s="424"/>
      <c r="JC217" s="425"/>
      <c r="JD217" s="425"/>
      <c r="JE217" s="425"/>
      <c r="JF217" s="426"/>
      <c r="JG217" s="748"/>
      <c r="JH217" s="747"/>
      <c r="JI217" s="747"/>
      <c r="JJ217" s="747"/>
      <c r="JK217" s="747"/>
      <c r="JL217" s="747"/>
      <c r="JM217" s="747"/>
      <c r="JN217" s="747"/>
      <c r="JO217" s="747"/>
      <c r="JP217" s="747"/>
      <c r="JQ217" s="747"/>
      <c r="JR217" s="747"/>
      <c r="JS217" s="747"/>
      <c r="JT217" s="747"/>
      <c r="JU217" s="700"/>
      <c r="JV217" s="786"/>
      <c r="JW217" s="787"/>
      <c r="JX217" s="302"/>
      <c r="JY217" s="303"/>
      <c r="JZ217" s="303"/>
      <c r="KA217" s="303"/>
      <c r="KB217" s="303"/>
      <c r="KC217" s="303"/>
      <c r="KD217" s="303"/>
      <c r="KE217" s="304"/>
      <c r="KF217" s="686"/>
      <c r="KG217" s="686"/>
      <c r="KH217" s="686"/>
      <c r="KI217" s="686"/>
      <c r="KJ217" s="686"/>
      <c r="KK217" s="686"/>
      <c r="KL217" s="262"/>
      <c r="KM217" s="262"/>
      <c r="KN217" s="262"/>
      <c r="KO217" s="262"/>
      <c r="KP217" s="262"/>
      <c r="KQ217" s="262"/>
      <c r="KR217" s="262"/>
      <c r="KS217" s="262"/>
      <c r="KT217" s="262"/>
      <c r="KU217" s="262"/>
      <c r="KV217" s="411"/>
      <c r="KW217" s="411"/>
      <c r="KX217" s="414"/>
      <c r="KY217" s="233"/>
      <c r="KZ217" s="234"/>
      <c r="LA217" s="234"/>
      <c r="LB217" s="234"/>
      <c r="LC217" s="234"/>
      <c r="LD217" s="234"/>
      <c r="LE217" s="234"/>
      <c r="LF217" s="234"/>
      <c r="LG217" s="234"/>
      <c r="LH217" s="234"/>
      <c r="LI217" s="234"/>
      <c r="LJ217" s="234"/>
      <c r="LK217" s="234"/>
      <c r="LL217" s="234"/>
      <c r="LM217" s="235"/>
      <c r="LN217" s="768"/>
      <c r="LO217" s="769"/>
      <c r="LP217" s="769"/>
      <c r="LQ217" s="769"/>
      <c r="LR217" s="769"/>
      <c r="LS217" s="769"/>
      <c r="LT217" s="769"/>
      <c r="LU217" s="769"/>
      <c r="LV217" s="411"/>
      <c r="LW217" s="411"/>
      <c r="LX217" s="414"/>
      <c r="LY217" s="738"/>
      <c r="LZ217" s="739"/>
      <c r="MA217" s="739"/>
      <c r="MB217" s="739"/>
      <c r="MC217" s="740"/>
      <c r="MD217" s="424"/>
      <c r="ME217" s="425"/>
      <c r="MF217" s="425"/>
      <c r="MG217" s="425"/>
      <c r="MH217" s="426"/>
      <c r="MI217" s="738"/>
      <c r="MJ217" s="739"/>
      <c r="MK217" s="739"/>
      <c r="ML217" s="739"/>
      <c r="MM217" s="740"/>
      <c r="MN217" s="738"/>
      <c r="MO217" s="739"/>
      <c r="MP217" s="739"/>
      <c r="MQ217" s="739"/>
      <c r="MR217" s="740"/>
      <c r="MS217" s="424"/>
      <c r="MT217" s="425"/>
      <c r="MU217" s="425"/>
      <c r="MV217" s="425"/>
      <c r="MW217" s="426"/>
      <c r="MX217" s="738"/>
      <c r="MY217" s="739"/>
      <c r="MZ217" s="739"/>
      <c r="NA217" s="739"/>
      <c r="NB217" s="740"/>
      <c r="NC217" s="738"/>
      <c r="ND217" s="739"/>
      <c r="NE217" s="739"/>
      <c r="NF217" s="739"/>
      <c r="NG217" s="740"/>
      <c r="NH217" s="424"/>
      <c r="NI217" s="425"/>
      <c r="NJ217" s="425"/>
      <c r="NK217" s="425"/>
      <c r="NL217" s="426"/>
      <c r="NM217" s="748"/>
      <c r="NN217" s="747"/>
      <c r="NO217" s="747"/>
      <c r="NP217" s="747"/>
      <c r="NQ217" s="747"/>
      <c r="NR217" s="747"/>
      <c r="NS217" s="747"/>
      <c r="NT217" s="747"/>
      <c r="NU217" s="747"/>
      <c r="NV217" s="747"/>
      <c r="NW217" s="747"/>
      <c r="NX217" s="747"/>
      <c r="NY217" s="747"/>
      <c r="NZ217" s="747"/>
      <c r="OA217" s="700"/>
      <c r="OB217" s="786"/>
      <c r="OC217" s="787"/>
      <c r="OD217" s="302"/>
      <c r="OE217" s="303"/>
      <c r="OF217" s="303"/>
      <c r="OG217" s="303"/>
      <c r="OH217" s="303"/>
      <c r="OI217" s="303"/>
      <c r="OJ217" s="303"/>
      <c r="OK217" s="304"/>
      <c r="OL217" s="686"/>
      <c r="OM217" s="686"/>
      <c r="ON217" s="686"/>
      <c r="OO217" s="686"/>
      <c r="OP217" s="686"/>
      <c r="OQ217" s="686"/>
      <c r="OR217" s="262"/>
      <c r="OS217" s="262"/>
      <c r="OT217" s="262"/>
      <c r="OU217" s="262"/>
      <c r="OV217" s="262"/>
      <c r="OW217" s="262"/>
      <c r="OX217" s="262"/>
      <c r="OY217" s="262"/>
      <c r="OZ217" s="262"/>
      <c r="PA217" s="262"/>
      <c r="PB217" s="411"/>
      <c r="PC217" s="411"/>
      <c r="PD217" s="414"/>
      <c r="PE217" s="233"/>
      <c r="PF217" s="234"/>
      <c r="PG217" s="234"/>
      <c r="PH217" s="234"/>
      <c r="PI217" s="234"/>
      <c r="PJ217" s="234"/>
      <c r="PK217" s="234"/>
      <c r="PL217" s="234"/>
      <c r="PM217" s="234"/>
      <c r="PN217" s="234"/>
      <c r="PO217" s="234"/>
      <c r="PP217" s="234"/>
      <c r="PQ217" s="234"/>
      <c r="PR217" s="234"/>
      <c r="PS217" s="235"/>
      <c r="PT217" s="768"/>
      <c r="PU217" s="769"/>
      <c r="PV217" s="769"/>
      <c r="PW217" s="769"/>
      <c r="PX217" s="769"/>
      <c r="PY217" s="769"/>
      <c r="PZ217" s="769"/>
      <c r="QA217" s="769"/>
      <c r="QB217" s="411"/>
      <c r="QC217" s="411"/>
      <c r="QD217" s="414"/>
      <c r="QE217" s="738"/>
      <c r="QF217" s="739"/>
      <c r="QG217" s="739"/>
      <c r="QH217" s="739"/>
      <c r="QI217" s="740"/>
      <c r="QJ217" s="424"/>
      <c r="QK217" s="425"/>
      <c r="QL217" s="425"/>
      <c r="QM217" s="425"/>
      <c r="QN217" s="426"/>
      <c r="QO217" s="738"/>
      <c r="QP217" s="739"/>
      <c r="QQ217" s="739"/>
      <c r="QR217" s="739"/>
      <c r="QS217" s="740"/>
      <c r="QT217" s="738"/>
      <c r="QU217" s="739"/>
      <c r="QV217" s="739"/>
      <c r="QW217" s="739"/>
      <c r="QX217" s="740"/>
      <c r="QY217" s="424"/>
      <c r="QZ217" s="425"/>
      <c r="RA217" s="425"/>
      <c r="RB217" s="425"/>
      <c r="RC217" s="426"/>
      <c r="RD217" s="738"/>
      <c r="RE217" s="739"/>
      <c r="RF217" s="739"/>
      <c r="RG217" s="739"/>
      <c r="RH217" s="740"/>
      <c r="RI217" s="738"/>
      <c r="RJ217" s="739"/>
      <c r="RK217" s="739"/>
      <c r="RL217" s="739"/>
      <c r="RM217" s="740"/>
      <c r="RN217" s="424"/>
      <c r="RO217" s="425"/>
      <c r="RP217" s="425"/>
      <c r="RQ217" s="425"/>
      <c r="RR217" s="426"/>
      <c r="RS217" s="748"/>
      <c r="RT217" s="747"/>
      <c r="RU217" s="747"/>
      <c r="RV217" s="747"/>
      <c r="RW217" s="747"/>
      <c r="RX217" s="747"/>
      <c r="RY217" s="747"/>
      <c r="RZ217" s="747"/>
      <c r="SA217" s="747"/>
      <c r="SB217" s="747"/>
      <c r="SC217" s="747"/>
      <c r="SD217" s="747"/>
      <c r="SE217" s="747"/>
      <c r="SF217" s="747"/>
      <c r="SG217" s="700"/>
    </row>
    <row r="218" spans="2:501" ht="12" customHeight="1" x14ac:dyDescent="0.15">
      <c r="B218" s="1082"/>
      <c r="C218" s="777"/>
      <c r="D218" s="1066"/>
      <c r="E218" s="778"/>
      <c r="F218" s="302"/>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4"/>
      <c r="AD218" s="469"/>
      <c r="AE218" s="471"/>
      <c r="AF218" s="471"/>
      <c r="AG218" s="471"/>
      <c r="AH218" s="471"/>
      <c r="AI218" s="471"/>
      <c r="AJ218" s="471"/>
      <c r="AK218" s="471"/>
      <c r="AL218" s="471"/>
      <c r="AM218" s="471"/>
      <c r="AN218" s="471"/>
      <c r="AO218" s="384"/>
      <c r="AP218" s="384"/>
      <c r="AQ218" s="384"/>
      <c r="AR218" s="472"/>
      <c r="AS218" s="1061"/>
      <c r="AT218" s="1061"/>
      <c r="AU218" s="1061"/>
      <c r="AV218" s="1061"/>
      <c r="AW218" s="1061"/>
      <c r="AX218" s="1061"/>
      <c r="AY218" s="1061"/>
      <c r="AZ218" s="1061"/>
      <c r="BA218" s="1061"/>
      <c r="BB218" s="1061"/>
      <c r="BC218" s="384"/>
      <c r="BD218" s="384"/>
      <c r="BE218" s="385"/>
      <c r="BF218" s="250"/>
      <c r="BG218" s="251"/>
      <c r="BH218" s="251"/>
      <c r="BI218" s="251"/>
      <c r="BJ218" s="251"/>
      <c r="BK218" s="251"/>
      <c r="BL218" s="251"/>
      <c r="BM218" s="251"/>
      <c r="BN218" s="251"/>
      <c r="BO218" s="251"/>
      <c r="BP218" s="251"/>
      <c r="BQ218" s="251"/>
      <c r="BR218" s="251"/>
      <c r="BS218" s="252"/>
      <c r="BT218" s="1058"/>
      <c r="BU218" s="1059"/>
      <c r="BV218" s="1059"/>
      <c r="BW218" s="1059"/>
      <c r="BX218" s="1059"/>
      <c r="BY218" s="1059"/>
      <c r="BZ218" s="1059"/>
      <c r="CA218" s="1059"/>
      <c r="CB218" s="1059"/>
      <c r="CC218" s="1059"/>
      <c r="CD218" s="1059"/>
      <c r="CE218" s="384"/>
      <c r="CF218" s="384"/>
      <c r="CG218" s="385"/>
      <c r="CH218" s="1060" t="s">
        <v>39</v>
      </c>
      <c r="CI218" s="384"/>
      <c r="CJ218" s="384"/>
      <c r="CK218" s="384"/>
      <c r="CL218" s="384"/>
      <c r="CM218" s="384"/>
      <c r="CN218" s="261"/>
      <c r="CO218" s="261"/>
      <c r="CP218" s="261"/>
      <c r="CQ218" s="261"/>
      <c r="CR218" s="261"/>
      <c r="CS218" s="261"/>
      <c r="CT218" s="261"/>
      <c r="CU218" s="261"/>
      <c r="CV218" s="261"/>
      <c r="CW218" s="261"/>
      <c r="CX218" s="384" t="s">
        <v>43</v>
      </c>
      <c r="CY218" s="384"/>
      <c r="CZ218" s="385"/>
      <c r="DA218" s="265"/>
      <c r="DB218" s="266"/>
      <c r="DC218" s="266"/>
      <c r="DD218" s="266"/>
      <c r="DE218" s="266"/>
      <c r="DF218" s="266"/>
      <c r="DG218" s="266"/>
      <c r="DH218" s="266"/>
      <c r="DI218" s="266"/>
      <c r="DJ218" s="266"/>
      <c r="DK218" s="266"/>
      <c r="DL218" s="266"/>
      <c r="DM218" s="266"/>
      <c r="DN218" s="266"/>
      <c r="DO218" s="267"/>
      <c r="DP218" s="797"/>
      <c r="DQ218" s="798"/>
      <c r="DR218" s="798"/>
      <c r="DS218" s="798"/>
      <c r="DT218" s="798"/>
      <c r="DU218" s="798"/>
      <c r="DV218" s="798"/>
      <c r="DW218" s="798"/>
      <c r="DX218" s="384" t="s">
        <v>69</v>
      </c>
      <c r="DY218" s="384"/>
      <c r="DZ218" s="385"/>
      <c r="EA218" s="738"/>
      <c r="EB218" s="739"/>
      <c r="EC218" s="739"/>
      <c r="ED218" s="739"/>
      <c r="EE218" s="740"/>
      <c r="EF218" s="424"/>
      <c r="EG218" s="425"/>
      <c r="EH218" s="425"/>
      <c r="EI218" s="425"/>
      <c r="EJ218" s="426"/>
      <c r="EK218" s="738"/>
      <c r="EL218" s="739"/>
      <c r="EM218" s="739"/>
      <c r="EN218" s="739"/>
      <c r="EO218" s="740"/>
      <c r="EP218" s="738"/>
      <c r="EQ218" s="739"/>
      <c r="ER218" s="739"/>
      <c r="ES218" s="739"/>
      <c r="ET218" s="740"/>
      <c r="EU218" s="424"/>
      <c r="EV218" s="425"/>
      <c r="EW218" s="425"/>
      <c r="EX218" s="425"/>
      <c r="EY218" s="426"/>
      <c r="EZ218" s="738"/>
      <c r="FA218" s="739"/>
      <c r="FB218" s="739"/>
      <c r="FC218" s="739"/>
      <c r="FD218" s="740"/>
      <c r="FE218" s="738"/>
      <c r="FF218" s="739"/>
      <c r="FG218" s="739"/>
      <c r="FH218" s="739"/>
      <c r="FI218" s="740"/>
      <c r="FJ218" s="424"/>
      <c r="FK218" s="425"/>
      <c r="FL218" s="425"/>
      <c r="FM218" s="425"/>
      <c r="FN218" s="426"/>
      <c r="FO218" s="405"/>
      <c r="FP218" s="786"/>
      <c r="FQ218" s="787"/>
      <c r="FR218" s="302"/>
      <c r="FS218" s="303"/>
      <c r="FT218" s="303"/>
      <c r="FU218" s="303"/>
      <c r="FV218" s="303"/>
      <c r="FW218" s="303"/>
      <c r="FX218" s="303"/>
      <c r="FY218" s="304"/>
      <c r="FZ218" s="960" t="s">
        <v>81</v>
      </c>
      <c r="GA218" s="961"/>
      <c r="GB218" s="961"/>
      <c r="GC218" s="961"/>
      <c r="GD218" s="961"/>
      <c r="GE218" s="961"/>
      <c r="GF218" s="261"/>
      <c r="GG218" s="261"/>
      <c r="GH218" s="261"/>
      <c r="GI218" s="261"/>
      <c r="GJ218" s="261"/>
      <c r="GK218" s="261"/>
      <c r="GL218" s="261"/>
      <c r="GM218" s="261"/>
      <c r="GN218" s="261"/>
      <c r="GO218" s="261"/>
      <c r="GP218" s="384" t="s">
        <v>43</v>
      </c>
      <c r="GQ218" s="384"/>
      <c r="GR218" s="385"/>
      <c r="GS218" s="265"/>
      <c r="GT218" s="266"/>
      <c r="GU218" s="266"/>
      <c r="GV218" s="266"/>
      <c r="GW218" s="266"/>
      <c r="GX218" s="266"/>
      <c r="GY218" s="266"/>
      <c r="GZ218" s="266"/>
      <c r="HA218" s="266"/>
      <c r="HB218" s="266"/>
      <c r="HC218" s="266"/>
      <c r="HD218" s="266"/>
      <c r="HE218" s="266"/>
      <c r="HF218" s="266"/>
      <c r="HG218" s="267"/>
      <c r="HH218" s="797"/>
      <c r="HI218" s="798"/>
      <c r="HJ218" s="798"/>
      <c r="HK218" s="798"/>
      <c r="HL218" s="798"/>
      <c r="HM218" s="798"/>
      <c r="HN218" s="798"/>
      <c r="HO218" s="798"/>
      <c r="HP218" s="384" t="s">
        <v>69</v>
      </c>
      <c r="HQ218" s="384"/>
      <c r="HR218" s="385"/>
      <c r="HS218" s="738"/>
      <c r="HT218" s="739"/>
      <c r="HU218" s="739"/>
      <c r="HV218" s="739"/>
      <c r="HW218" s="740"/>
      <c r="HX218" s="424"/>
      <c r="HY218" s="425"/>
      <c r="HZ218" s="425"/>
      <c r="IA218" s="425"/>
      <c r="IB218" s="426"/>
      <c r="IC218" s="738"/>
      <c r="ID218" s="739"/>
      <c r="IE218" s="739"/>
      <c r="IF218" s="739"/>
      <c r="IG218" s="740"/>
      <c r="IH218" s="738"/>
      <c r="II218" s="739"/>
      <c r="IJ218" s="739"/>
      <c r="IK218" s="739"/>
      <c r="IL218" s="740"/>
      <c r="IM218" s="424"/>
      <c r="IN218" s="425"/>
      <c r="IO218" s="425"/>
      <c r="IP218" s="425"/>
      <c r="IQ218" s="426"/>
      <c r="IR218" s="738"/>
      <c r="IS218" s="739"/>
      <c r="IT218" s="739"/>
      <c r="IU218" s="739"/>
      <c r="IV218" s="740"/>
      <c r="IW218" s="738"/>
      <c r="IX218" s="739"/>
      <c r="IY218" s="739"/>
      <c r="IZ218" s="739"/>
      <c r="JA218" s="740"/>
      <c r="JB218" s="424"/>
      <c r="JC218" s="425"/>
      <c r="JD218" s="425"/>
      <c r="JE218" s="425"/>
      <c r="JF218" s="426"/>
      <c r="JG218" s="748"/>
      <c r="JH218" s="747"/>
      <c r="JI218" s="747"/>
      <c r="JJ218" s="747"/>
      <c r="JK218" s="747"/>
      <c r="JL218" s="747"/>
      <c r="JM218" s="747"/>
      <c r="JN218" s="747"/>
      <c r="JO218" s="747"/>
      <c r="JP218" s="747"/>
      <c r="JQ218" s="747"/>
      <c r="JR218" s="747"/>
      <c r="JS218" s="747"/>
      <c r="JT218" s="747"/>
      <c r="JU218" s="700"/>
      <c r="JV218" s="786"/>
      <c r="JW218" s="787"/>
      <c r="JX218" s="302"/>
      <c r="JY218" s="303"/>
      <c r="JZ218" s="303"/>
      <c r="KA218" s="303"/>
      <c r="KB218" s="303"/>
      <c r="KC218" s="303"/>
      <c r="KD218" s="303"/>
      <c r="KE218" s="304"/>
      <c r="KF218" s="654" t="s">
        <v>128</v>
      </c>
      <c r="KG218" s="655"/>
      <c r="KH218" s="655"/>
      <c r="KI218" s="655"/>
      <c r="KJ218" s="655"/>
      <c r="KK218" s="655"/>
      <c r="KL218" s="261"/>
      <c r="KM218" s="261"/>
      <c r="KN218" s="261"/>
      <c r="KO218" s="261"/>
      <c r="KP218" s="261"/>
      <c r="KQ218" s="261"/>
      <c r="KR218" s="261"/>
      <c r="KS218" s="261"/>
      <c r="KT218" s="261"/>
      <c r="KU218" s="261"/>
      <c r="KV218" s="384" t="s">
        <v>43</v>
      </c>
      <c r="KW218" s="384"/>
      <c r="KX218" s="385"/>
      <c r="KY218" s="265"/>
      <c r="KZ218" s="266"/>
      <c r="LA218" s="266"/>
      <c r="LB218" s="266"/>
      <c r="LC218" s="266"/>
      <c r="LD218" s="266"/>
      <c r="LE218" s="266"/>
      <c r="LF218" s="266"/>
      <c r="LG218" s="266"/>
      <c r="LH218" s="266"/>
      <c r="LI218" s="266"/>
      <c r="LJ218" s="266"/>
      <c r="LK218" s="266"/>
      <c r="LL218" s="266"/>
      <c r="LM218" s="267"/>
      <c r="LN218" s="797"/>
      <c r="LO218" s="798"/>
      <c r="LP218" s="798"/>
      <c r="LQ218" s="798"/>
      <c r="LR218" s="798"/>
      <c r="LS218" s="798"/>
      <c r="LT218" s="798"/>
      <c r="LU218" s="798"/>
      <c r="LV218" s="384" t="s">
        <v>69</v>
      </c>
      <c r="LW218" s="384"/>
      <c r="LX218" s="385"/>
      <c r="LY218" s="738"/>
      <c r="LZ218" s="739"/>
      <c r="MA218" s="739"/>
      <c r="MB218" s="739"/>
      <c r="MC218" s="740"/>
      <c r="MD218" s="424"/>
      <c r="ME218" s="425"/>
      <c r="MF218" s="425"/>
      <c r="MG218" s="425"/>
      <c r="MH218" s="426"/>
      <c r="MI218" s="738"/>
      <c r="MJ218" s="739"/>
      <c r="MK218" s="739"/>
      <c r="ML218" s="739"/>
      <c r="MM218" s="740"/>
      <c r="MN218" s="738"/>
      <c r="MO218" s="739"/>
      <c r="MP218" s="739"/>
      <c r="MQ218" s="739"/>
      <c r="MR218" s="740"/>
      <c r="MS218" s="424"/>
      <c r="MT218" s="425"/>
      <c r="MU218" s="425"/>
      <c r="MV218" s="425"/>
      <c r="MW218" s="426"/>
      <c r="MX218" s="738"/>
      <c r="MY218" s="739"/>
      <c r="MZ218" s="739"/>
      <c r="NA218" s="739"/>
      <c r="NB218" s="740"/>
      <c r="NC218" s="738"/>
      <c r="ND218" s="739"/>
      <c r="NE218" s="739"/>
      <c r="NF218" s="739"/>
      <c r="NG218" s="740"/>
      <c r="NH218" s="424"/>
      <c r="NI218" s="425"/>
      <c r="NJ218" s="425"/>
      <c r="NK218" s="425"/>
      <c r="NL218" s="426"/>
      <c r="NM218" s="748"/>
      <c r="NN218" s="747"/>
      <c r="NO218" s="747"/>
      <c r="NP218" s="747"/>
      <c r="NQ218" s="747"/>
      <c r="NR218" s="747"/>
      <c r="NS218" s="747"/>
      <c r="NT218" s="747"/>
      <c r="NU218" s="747"/>
      <c r="NV218" s="747"/>
      <c r="NW218" s="747"/>
      <c r="NX218" s="747"/>
      <c r="NY218" s="747"/>
      <c r="NZ218" s="747"/>
      <c r="OA218" s="700"/>
      <c r="OB218" s="786"/>
      <c r="OC218" s="787"/>
      <c r="OD218" s="302"/>
      <c r="OE218" s="303"/>
      <c r="OF218" s="303"/>
      <c r="OG218" s="303"/>
      <c r="OH218" s="303"/>
      <c r="OI218" s="303"/>
      <c r="OJ218" s="303"/>
      <c r="OK218" s="304"/>
      <c r="OL218" s="654" t="s">
        <v>133</v>
      </c>
      <c r="OM218" s="655"/>
      <c r="ON218" s="655"/>
      <c r="OO218" s="655"/>
      <c r="OP218" s="655"/>
      <c r="OQ218" s="655"/>
      <c r="OR218" s="261"/>
      <c r="OS218" s="261"/>
      <c r="OT218" s="261"/>
      <c r="OU218" s="261"/>
      <c r="OV218" s="261"/>
      <c r="OW218" s="261"/>
      <c r="OX218" s="261"/>
      <c r="OY218" s="261"/>
      <c r="OZ218" s="261"/>
      <c r="PA218" s="261"/>
      <c r="PB218" s="384" t="s">
        <v>43</v>
      </c>
      <c r="PC218" s="384"/>
      <c r="PD218" s="385"/>
      <c r="PE218" s="265"/>
      <c r="PF218" s="266"/>
      <c r="PG218" s="266"/>
      <c r="PH218" s="266"/>
      <c r="PI218" s="266"/>
      <c r="PJ218" s="266"/>
      <c r="PK218" s="266"/>
      <c r="PL218" s="266"/>
      <c r="PM218" s="266"/>
      <c r="PN218" s="266"/>
      <c r="PO218" s="266"/>
      <c r="PP218" s="266"/>
      <c r="PQ218" s="266"/>
      <c r="PR218" s="266"/>
      <c r="PS218" s="267"/>
      <c r="PT218" s="797"/>
      <c r="PU218" s="798"/>
      <c r="PV218" s="798"/>
      <c r="PW218" s="798"/>
      <c r="PX218" s="798"/>
      <c r="PY218" s="798"/>
      <c r="PZ218" s="798"/>
      <c r="QA218" s="798"/>
      <c r="QB218" s="384" t="s">
        <v>69</v>
      </c>
      <c r="QC218" s="384"/>
      <c r="QD218" s="385"/>
      <c r="QE218" s="738"/>
      <c r="QF218" s="739"/>
      <c r="QG218" s="739"/>
      <c r="QH218" s="739"/>
      <c r="QI218" s="740"/>
      <c r="QJ218" s="424"/>
      <c r="QK218" s="425"/>
      <c r="QL218" s="425"/>
      <c r="QM218" s="425"/>
      <c r="QN218" s="426"/>
      <c r="QO218" s="738"/>
      <c r="QP218" s="739"/>
      <c r="QQ218" s="739"/>
      <c r="QR218" s="739"/>
      <c r="QS218" s="740"/>
      <c r="QT218" s="738"/>
      <c r="QU218" s="739"/>
      <c r="QV218" s="739"/>
      <c r="QW218" s="739"/>
      <c r="QX218" s="740"/>
      <c r="QY218" s="424"/>
      <c r="QZ218" s="425"/>
      <c r="RA218" s="425"/>
      <c r="RB218" s="425"/>
      <c r="RC218" s="426"/>
      <c r="RD218" s="738"/>
      <c r="RE218" s="739"/>
      <c r="RF218" s="739"/>
      <c r="RG218" s="739"/>
      <c r="RH218" s="740"/>
      <c r="RI218" s="738"/>
      <c r="RJ218" s="739"/>
      <c r="RK218" s="739"/>
      <c r="RL218" s="739"/>
      <c r="RM218" s="740"/>
      <c r="RN218" s="424"/>
      <c r="RO218" s="425"/>
      <c r="RP218" s="425"/>
      <c r="RQ218" s="425"/>
      <c r="RR218" s="426"/>
      <c r="RS218" s="748"/>
      <c r="RT218" s="747"/>
      <c r="RU218" s="747"/>
      <c r="RV218" s="747"/>
      <c r="RW218" s="747"/>
      <c r="RX218" s="747"/>
      <c r="RY218" s="747"/>
      <c r="RZ218" s="747"/>
      <c r="SA218" s="747"/>
      <c r="SB218" s="747"/>
      <c r="SC218" s="747"/>
      <c r="SD218" s="747"/>
      <c r="SE218" s="747"/>
      <c r="SF218" s="747"/>
      <c r="SG218" s="700"/>
    </row>
    <row r="219" spans="2:501" ht="2.1" customHeight="1" x14ac:dyDescent="0.15">
      <c r="B219" s="1082"/>
      <c r="C219" s="777"/>
      <c r="D219" s="1066"/>
      <c r="E219" s="778"/>
      <c r="F219" s="781"/>
      <c r="G219" s="782"/>
      <c r="H219" s="782"/>
      <c r="I219" s="782"/>
      <c r="J219" s="782"/>
      <c r="K219" s="782"/>
      <c r="L219" s="782"/>
      <c r="M219" s="782"/>
      <c r="N219" s="782"/>
      <c r="O219" s="782"/>
      <c r="P219" s="782"/>
      <c r="Q219" s="782"/>
      <c r="R219" s="782"/>
      <c r="S219" s="782"/>
      <c r="T219" s="782"/>
      <c r="U219" s="782"/>
      <c r="V219" s="782"/>
      <c r="W219" s="782"/>
      <c r="X219" s="782"/>
      <c r="Y219" s="782"/>
      <c r="Z219" s="782"/>
      <c r="AA219" s="782"/>
      <c r="AB219" s="782"/>
      <c r="AC219" s="783"/>
      <c r="AD219" s="469"/>
      <c r="AE219" s="471"/>
      <c r="AF219" s="471"/>
      <c r="AG219" s="471"/>
      <c r="AH219" s="471"/>
      <c r="AI219" s="471"/>
      <c r="AJ219" s="471"/>
      <c r="AK219" s="471"/>
      <c r="AL219" s="471"/>
      <c r="AM219" s="471"/>
      <c r="AN219" s="471"/>
      <c r="AO219" s="386"/>
      <c r="AP219" s="386"/>
      <c r="AQ219" s="386"/>
      <c r="AR219" s="472"/>
      <c r="AS219" s="1061"/>
      <c r="AT219" s="1061"/>
      <c r="AU219" s="1061"/>
      <c r="AV219" s="1061"/>
      <c r="AW219" s="1061"/>
      <c r="AX219" s="1061"/>
      <c r="AY219" s="1061"/>
      <c r="AZ219" s="1061"/>
      <c r="BA219" s="1061"/>
      <c r="BB219" s="1061"/>
      <c r="BC219" s="386"/>
      <c r="BD219" s="386"/>
      <c r="BE219" s="387"/>
      <c r="BF219" s="802"/>
      <c r="BG219" s="803"/>
      <c r="BH219" s="803"/>
      <c r="BI219" s="803"/>
      <c r="BJ219" s="803"/>
      <c r="BK219" s="803"/>
      <c r="BL219" s="803"/>
      <c r="BM219" s="803"/>
      <c r="BN219" s="803"/>
      <c r="BO219" s="803"/>
      <c r="BP219" s="803"/>
      <c r="BQ219" s="803"/>
      <c r="BR219" s="803"/>
      <c r="BS219" s="804"/>
      <c r="BT219" s="1058"/>
      <c r="BU219" s="1059"/>
      <c r="BV219" s="1059"/>
      <c r="BW219" s="1059"/>
      <c r="BX219" s="1059"/>
      <c r="BY219" s="1059"/>
      <c r="BZ219" s="1059"/>
      <c r="CA219" s="1059"/>
      <c r="CB219" s="1059"/>
      <c r="CC219" s="1059"/>
      <c r="CD219" s="1059"/>
      <c r="CE219" s="386"/>
      <c r="CF219" s="386"/>
      <c r="CG219" s="387"/>
      <c r="CH219" s="1056"/>
      <c r="CI219" s="386"/>
      <c r="CJ219" s="386"/>
      <c r="CK219" s="386"/>
      <c r="CL219" s="386"/>
      <c r="CM219" s="386"/>
      <c r="CN219" s="273"/>
      <c r="CO219" s="273"/>
      <c r="CP219" s="273"/>
      <c r="CQ219" s="273"/>
      <c r="CR219" s="273"/>
      <c r="CS219" s="273"/>
      <c r="CT219" s="273"/>
      <c r="CU219" s="273"/>
      <c r="CV219" s="273"/>
      <c r="CW219" s="273"/>
      <c r="CX219" s="386"/>
      <c r="CY219" s="386"/>
      <c r="CZ219" s="387"/>
      <c r="DA219" s="276"/>
      <c r="DB219" s="277"/>
      <c r="DC219" s="277"/>
      <c r="DD219" s="277"/>
      <c r="DE219" s="277"/>
      <c r="DF219" s="277"/>
      <c r="DG219" s="277"/>
      <c r="DH219" s="277"/>
      <c r="DI219" s="277"/>
      <c r="DJ219" s="277"/>
      <c r="DK219" s="277"/>
      <c r="DL219" s="277"/>
      <c r="DM219" s="277"/>
      <c r="DN219" s="277"/>
      <c r="DO219" s="278"/>
      <c r="DP219" s="773"/>
      <c r="DQ219" s="774"/>
      <c r="DR219" s="774"/>
      <c r="DS219" s="774"/>
      <c r="DT219" s="774"/>
      <c r="DU219" s="774"/>
      <c r="DV219" s="774"/>
      <c r="DW219" s="774"/>
      <c r="DX219" s="386"/>
      <c r="DY219" s="386"/>
      <c r="DZ219" s="387"/>
      <c r="EA219" s="799"/>
      <c r="EB219" s="800"/>
      <c r="EC219" s="800"/>
      <c r="ED219" s="800"/>
      <c r="EE219" s="801"/>
      <c r="EF219" s="268"/>
      <c r="EG219" s="269"/>
      <c r="EH219" s="269"/>
      <c r="EI219" s="269"/>
      <c r="EJ219" s="270"/>
      <c r="EK219" s="744"/>
      <c r="EL219" s="745"/>
      <c r="EM219" s="745"/>
      <c r="EN219" s="745"/>
      <c r="EO219" s="746"/>
      <c r="EP219" s="744"/>
      <c r="EQ219" s="745"/>
      <c r="ER219" s="745"/>
      <c r="ES219" s="745"/>
      <c r="ET219" s="746"/>
      <c r="EU219" s="268"/>
      <c r="EV219" s="269"/>
      <c r="EW219" s="269"/>
      <c r="EX219" s="269"/>
      <c r="EY219" s="270"/>
      <c r="EZ219" s="744"/>
      <c r="FA219" s="745"/>
      <c r="FB219" s="745"/>
      <c r="FC219" s="745"/>
      <c r="FD219" s="746"/>
      <c r="FE219" s="744"/>
      <c r="FF219" s="745"/>
      <c r="FG219" s="745"/>
      <c r="FH219" s="745"/>
      <c r="FI219" s="746"/>
      <c r="FJ219" s="268"/>
      <c r="FK219" s="269"/>
      <c r="FL219" s="269"/>
      <c r="FM219" s="269"/>
      <c r="FN219" s="270"/>
      <c r="FO219" s="405"/>
      <c r="FP219" s="786"/>
      <c r="FQ219" s="787"/>
      <c r="FR219" s="781"/>
      <c r="FS219" s="782"/>
      <c r="FT219" s="782"/>
      <c r="FU219" s="782"/>
      <c r="FV219" s="782"/>
      <c r="FW219" s="782"/>
      <c r="FX219" s="782"/>
      <c r="FY219" s="783"/>
      <c r="FZ219" s="690"/>
      <c r="GA219" s="656"/>
      <c r="GB219" s="656"/>
      <c r="GC219" s="656"/>
      <c r="GD219" s="656"/>
      <c r="GE219" s="656"/>
      <c r="GF219" s="273"/>
      <c r="GG219" s="273"/>
      <c r="GH219" s="273"/>
      <c r="GI219" s="273"/>
      <c r="GJ219" s="273"/>
      <c r="GK219" s="273"/>
      <c r="GL219" s="273"/>
      <c r="GM219" s="273"/>
      <c r="GN219" s="273"/>
      <c r="GO219" s="273"/>
      <c r="GP219" s="386"/>
      <c r="GQ219" s="386"/>
      <c r="GR219" s="387"/>
      <c r="GS219" s="276"/>
      <c r="GT219" s="277"/>
      <c r="GU219" s="277"/>
      <c r="GV219" s="277"/>
      <c r="GW219" s="277"/>
      <c r="GX219" s="277"/>
      <c r="GY219" s="277"/>
      <c r="GZ219" s="277"/>
      <c r="HA219" s="277"/>
      <c r="HB219" s="277"/>
      <c r="HC219" s="277"/>
      <c r="HD219" s="277"/>
      <c r="HE219" s="277"/>
      <c r="HF219" s="277"/>
      <c r="HG219" s="278"/>
      <c r="HH219" s="773"/>
      <c r="HI219" s="774"/>
      <c r="HJ219" s="774"/>
      <c r="HK219" s="774"/>
      <c r="HL219" s="774"/>
      <c r="HM219" s="774"/>
      <c r="HN219" s="774"/>
      <c r="HO219" s="774"/>
      <c r="HP219" s="386"/>
      <c r="HQ219" s="386"/>
      <c r="HR219" s="387"/>
      <c r="HS219" s="799"/>
      <c r="HT219" s="800"/>
      <c r="HU219" s="800"/>
      <c r="HV219" s="800"/>
      <c r="HW219" s="801"/>
      <c r="HX219" s="268"/>
      <c r="HY219" s="269"/>
      <c r="HZ219" s="269"/>
      <c r="IA219" s="269"/>
      <c r="IB219" s="270"/>
      <c r="IC219" s="744"/>
      <c r="ID219" s="745"/>
      <c r="IE219" s="745"/>
      <c r="IF219" s="745"/>
      <c r="IG219" s="746"/>
      <c r="IH219" s="744"/>
      <c r="II219" s="745"/>
      <c r="IJ219" s="745"/>
      <c r="IK219" s="745"/>
      <c r="IL219" s="746"/>
      <c r="IM219" s="268"/>
      <c r="IN219" s="269"/>
      <c r="IO219" s="269"/>
      <c r="IP219" s="269"/>
      <c r="IQ219" s="270"/>
      <c r="IR219" s="744"/>
      <c r="IS219" s="745"/>
      <c r="IT219" s="745"/>
      <c r="IU219" s="745"/>
      <c r="IV219" s="746"/>
      <c r="IW219" s="744"/>
      <c r="IX219" s="745"/>
      <c r="IY219" s="745"/>
      <c r="IZ219" s="745"/>
      <c r="JA219" s="746"/>
      <c r="JB219" s="268"/>
      <c r="JC219" s="269"/>
      <c r="JD219" s="269"/>
      <c r="JE219" s="269"/>
      <c r="JF219" s="270"/>
      <c r="JG219" s="748"/>
      <c r="JH219" s="747"/>
      <c r="JI219" s="747"/>
      <c r="JJ219" s="747"/>
      <c r="JK219" s="747"/>
      <c r="JL219" s="747"/>
      <c r="JM219" s="747"/>
      <c r="JN219" s="747"/>
      <c r="JO219" s="747"/>
      <c r="JP219" s="747"/>
      <c r="JQ219" s="747"/>
      <c r="JR219" s="747"/>
      <c r="JS219" s="747"/>
      <c r="JT219" s="747"/>
      <c r="JU219" s="700"/>
      <c r="JV219" s="786"/>
      <c r="JW219" s="787"/>
      <c r="JX219" s="781"/>
      <c r="JY219" s="782"/>
      <c r="JZ219" s="782"/>
      <c r="KA219" s="782"/>
      <c r="KB219" s="782"/>
      <c r="KC219" s="782"/>
      <c r="KD219" s="782"/>
      <c r="KE219" s="783"/>
      <c r="KF219" s="656"/>
      <c r="KG219" s="656"/>
      <c r="KH219" s="656"/>
      <c r="KI219" s="656"/>
      <c r="KJ219" s="656"/>
      <c r="KK219" s="656"/>
      <c r="KL219" s="273"/>
      <c r="KM219" s="273"/>
      <c r="KN219" s="273"/>
      <c r="KO219" s="273"/>
      <c r="KP219" s="273"/>
      <c r="KQ219" s="273"/>
      <c r="KR219" s="273"/>
      <c r="KS219" s="273"/>
      <c r="KT219" s="273"/>
      <c r="KU219" s="273"/>
      <c r="KV219" s="386"/>
      <c r="KW219" s="386"/>
      <c r="KX219" s="387"/>
      <c r="KY219" s="276"/>
      <c r="KZ219" s="277"/>
      <c r="LA219" s="277"/>
      <c r="LB219" s="277"/>
      <c r="LC219" s="277"/>
      <c r="LD219" s="277"/>
      <c r="LE219" s="277"/>
      <c r="LF219" s="277"/>
      <c r="LG219" s="277"/>
      <c r="LH219" s="277"/>
      <c r="LI219" s="277"/>
      <c r="LJ219" s="277"/>
      <c r="LK219" s="277"/>
      <c r="LL219" s="277"/>
      <c r="LM219" s="278"/>
      <c r="LN219" s="773"/>
      <c r="LO219" s="774"/>
      <c r="LP219" s="774"/>
      <c r="LQ219" s="774"/>
      <c r="LR219" s="774"/>
      <c r="LS219" s="774"/>
      <c r="LT219" s="774"/>
      <c r="LU219" s="774"/>
      <c r="LV219" s="386"/>
      <c r="LW219" s="386"/>
      <c r="LX219" s="387"/>
      <c r="LY219" s="799"/>
      <c r="LZ219" s="800"/>
      <c r="MA219" s="800"/>
      <c r="MB219" s="800"/>
      <c r="MC219" s="801"/>
      <c r="MD219" s="268"/>
      <c r="ME219" s="269"/>
      <c r="MF219" s="269"/>
      <c r="MG219" s="269"/>
      <c r="MH219" s="270"/>
      <c r="MI219" s="744"/>
      <c r="MJ219" s="745"/>
      <c r="MK219" s="745"/>
      <c r="ML219" s="745"/>
      <c r="MM219" s="746"/>
      <c r="MN219" s="744"/>
      <c r="MO219" s="745"/>
      <c r="MP219" s="745"/>
      <c r="MQ219" s="745"/>
      <c r="MR219" s="746"/>
      <c r="MS219" s="268"/>
      <c r="MT219" s="269"/>
      <c r="MU219" s="269"/>
      <c r="MV219" s="269"/>
      <c r="MW219" s="270"/>
      <c r="MX219" s="744"/>
      <c r="MY219" s="745"/>
      <c r="MZ219" s="745"/>
      <c r="NA219" s="745"/>
      <c r="NB219" s="746"/>
      <c r="NC219" s="744"/>
      <c r="ND219" s="745"/>
      <c r="NE219" s="745"/>
      <c r="NF219" s="745"/>
      <c r="NG219" s="746"/>
      <c r="NH219" s="268"/>
      <c r="NI219" s="269"/>
      <c r="NJ219" s="269"/>
      <c r="NK219" s="269"/>
      <c r="NL219" s="270"/>
      <c r="NM219" s="748"/>
      <c r="NN219" s="747"/>
      <c r="NO219" s="747"/>
      <c r="NP219" s="747"/>
      <c r="NQ219" s="747"/>
      <c r="NR219" s="747"/>
      <c r="NS219" s="747"/>
      <c r="NT219" s="747"/>
      <c r="NU219" s="747"/>
      <c r="NV219" s="747"/>
      <c r="NW219" s="747"/>
      <c r="NX219" s="747"/>
      <c r="NY219" s="747"/>
      <c r="NZ219" s="747"/>
      <c r="OA219" s="700"/>
      <c r="OB219" s="786"/>
      <c r="OC219" s="787"/>
      <c r="OD219" s="781"/>
      <c r="OE219" s="782"/>
      <c r="OF219" s="782"/>
      <c r="OG219" s="782"/>
      <c r="OH219" s="782"/>
      <c r="OI219" s="782"/>
      <c r="OJ219" s="782"/>
      <c r="OK219" s="783"/>
      <c r="OL219" s="656"/>
      <c r="OM219" s="656"/>
      <c r="ON219" s="656"/>
      <c r="OO219" s="656"/>
      <c r="OP219" s="656"/>
      <c r="OQ219" s="656"/>
      <c r="OR219" s="273"/>
      <c r="OS219" s="273"/>
      <c r="OT219" s="273"/>
      <c r="OU219" s="273"/>
      <c r="OV219" s="273"/>
      <c r="OW219" s="273"/>
      <c r="OX219" s="273"/>
      <c r="OY219" s="273"/>
      <c r="OZ219" s="273"/>
      <c r="PA219" s="273"/>
      <c r="PB219" s="386"/>
      <c r="PC219" s="386"/>
      <c r="PD219" s="387"/>
      <c r="PE219" s="276"/>
      <c r="PF219" s="277"/>
      <c r="PG219" s="277"/>
      <c r="PH219" s="277"/>
      <c r="PI219" s="277"/>
      <c r="PJ219" s="277"/>
      <c r="PK219" s="277"/>
      <c r="PL219" s="277"/>
      <c r="PM219" s="277"/>
      <c r="PN219" s="277"/>
      <c r="PO219" s="277"/>
      <c r="PP219" s="277"/>
      <c r="PQ219" s="277"/>
      <c r="PR219" s="277"/>
      <c r="PS219" s="278"/>
      <c r="PT219" s="773"/>
      <c r="PU219" s="774"/>
      <c r="PV219" s="774"/>
      <c r="PW219" s="774"/>
      <c r="PX219" s="774"/>
      <c r="PY219" s="774"/>
      <c r="PZ219" s="774"/>
      <c r="QA219" s="774"/>
      <c r="QB219" s="386"/>
      <c r="QC219" s="386"/>
      <c r="QD219" s="387"/>
      <c r="QE219" s="799"/>
      <c r="QF219" s="800"/>
      <c r="QG219" s="800"/>
      <c r="QH219" s="800"/>
      <c r="QI219" s="801"/>
      <c r="QJ219" s="268"/>
      <c r="QK219" s="269"/>
      <c r="QL219" s="269"/>
      <c r="QM219" s="269"/>
      <c r="QN219" s="270"/>
      <c r="QO219" s="744"/>
      <c r="QP219" s="745"/>
      <c r="QQ219" s="745"/>
      <c r="QR219" s="745"/>
      <c r="QS219" s="746"/>
      <c r="QT219" s="744"/>
      <c r="QU219" s="745"/>
      <c r="QV219" s="745"/>
      <c r="QW219" s="745"/>
      <c r="QX219" s="746"/>
      <c r="QY219" s="268"/>
      <c r="QZ219" s="269"/>
      <c r="RA219" s="269"/>
      <c r="RB219" s="269"/>
      <c r="RC219" s="270"/>
      <c r="RD219" s="744"/>
      <c r="RE219" s="745"/>
      <c r="RF219" s="745"/>
      <c r="RG219" s="745"/>
      <c r="RH219" s="746"/>
      <c r="RI219" s="744"/>
      <c r="RJ219" s="745"/>
      <c r="RK219" s="745"/>
      <c r="RL219" s="745"/>
      <c r="RM219" s="746"/>
      <c r="RN219" s="268"/>
      <c r="RO219" s="269"/>
      <c r="RP219" s="269"/>
      <c r="RQ219" s="269"/>
      <c r="RR219" s="270"/>
      <c r="RS219" s="748"/>
      <c r="RT219" s="747"/>
      <c r="RU219" s="747"/>
      <c r="RV219" s="747"/>
      <c r="RW219" s="747"/>
      <c r="RX219" s="747"/>
      <c r="RY219" s="747"/>
      <c r="RZ219" s="747"/>
      <c r="SA219" s="747"/>
      <c r="SB219" s="747"/>
      <c r="SC219" s="747"/>
      <c r="SD219" s="747"/>
      <c r="SE219" s="747"/>
      <c r="SF219" s="747"/>
      <c r="SG219" s="700"/>
    </row>
    <row r="220" spans="2:501" ht="12" customHeight="1" x14ac:dyDescent="0.15">
      <c r="B220" s="1082"/>
      <c r="C220" s="777"/>
      <c r="D220" s="1066"/>
      <c r="E220" s="778"/>
      <c r="F220" s="323" t="s">
        <v>70</v>
      </c>
      <c r="G220" s="592"/>
      <c r="H220" s="592"/>
      <c r="I220" s="592"/>
      <c r="J220" s="592"/>
      <c r="K220" s="592"/>
      <c r="L220" s="592"/>
      <c r="M220" s="592"/>
      <c r="N220" s="592"/>
      <c r="O220" s="592"/>
      <c r="P220" s="592"/>
      <c r="Q220" s="592"/>
      <c r="R220" s="592"/>
      <c r="S220" s="592"/>
      <c r="T220" s="592"/>
      <c r="U220" s="592"/>
      <c r="V220" s="592"/>
      <c r="W220" s="592"/>
      <c r="X220" s="592"/>
      <c r="Y220" s="592"/>
      <c r="Z220" s="592"/>
      <c r="AA220" s="592"/>
      <c r="AB220" s="592"/>
      <c r="AC220" s="702"/>
      <c r="AD220" s="490">
        <f>AR220+BT220</f>
        <v>0</v>
      </c>
      <c r="AE220" s="491"/>
      <c r="AF220" s="491"/>
      <c r="AG220" s="491"/>
      <c r="AH220" s="491"/>
      <c r="AI220" s="491"/>
      <c r="AJ220" s="491"/>
      <c r="AK220" s="491"/>
      <c r="AL220" s="491"/>
      <c r="AM220" s="491"/>
      <c r="AN220" s="491"/>
      <c r="AO220" s="382" t="s">
        <v>43</v>
      </c>
      <c r="AP220" s="382"/>
      <c r="AQ220" s="382"/>
      <c r="AR220" s="493"/>
      <c r="AS220" s="494"/>
      <c r="AT220" s="494"/>
      <c r="AU220" s="494"/>
      <c r="AV220" s="494"/>
      <c r="AW220" s="494"/>
      <c r="AX220" s="494"/>
      <c r="AY220" s="494"/>
      <c r="AZ220" s="494"/>
      <c r="BA220" s="494"/>
      <c r="BB220" s="494"/>
      <c r="BC220" s="382" t="s">
        <v>43</v>
      </c>
      <c r="BD220" s="382"/>
      <c r="BE220" s="383"/>
      <c r="BF220" s="247" t="s">
        <v>0</v>
      </c>
      <c r="BG220" s="248"/>
      <c r="BH220" s="248"/>
      <c r="BI220" s="248"/>
      <c r="BJ220" s="248"/>
      <c r="BK220" s="248"/>
      <c r="BL220" s="248"/>
      <c r="BM220" s="248"/>
      <c r="BN220" s="248"/>
      <c r="BO220" s="248"/>
      <c r="BP220" s="248"/>
      <c r="BQ220" s="248"/>
      <c r="BR220" s="248"/>
      <c r="BS220" s="249"/>
      <c r="BT220" s="1058">
        <f>SUM(CN220:CW225,GF220:GO225,KL220:KU225,OR220:PA225)</f>
        <v>0</v>
      </c>
      <c r="BU220" s="1059"/>
      <c r="BV220" s="1059"/>
      <c r="BW220" s="1059"/>
      <c r="BX220" s="1059"/>
      <c r="BY220" s="1059"/>
      <c r="BZ220" s="1059"/>
      <c r="CA220" s="1059"/>
      <c r="CB220" s="1059"/>
      <c r="CC220" s="1059"/>
      <c r="CD220" s="1059"/>
      <c r="CE220" s="382" t="s">
        <v>43</v>
      </c>
      <c r="CF220" s="382"/>
      <c r="CG220" s="383"/>
      <c r="CH220" s="1057" t="s">
        <v>37</v>
      </c>
      <c r="CI220" s="382"/>
      <c r="CJ220" s="382"/>
      <c r="CK220" s="382"/>
      <c r="CL220" s="382"/>
      <c r="CM220" s="382"/>
      <c r="CN220" s="224"/>
      <c r="CO220" s="224"/>
      <c r="CP220" s="224"/>
      <c r="CQ220" s="224"/>
      <c r="CR220" s="224"/>
      <c r="CS220" s="224"/>
      <c r="CT220" s="224"/>
      <c r="CU220" s="224"/>
      <c r="CV220" s="224"/>
      <c r="CW220" s="224"/>
      <c r="CX220" s="382" t="s">
        <v>43</v>
      </c>
      <c r="CY220" s="382"/>
      <c r="CZ220" s="383"/>
      <c r="DA220" s="230"/>
      <c r="DB220" s="231"/>
      <c r="DC220" s="231"/>
      <c r="DD220" s="231"/>
      <c r="DE220" s="231"/>
      <c r="DF220" s="231"/>
      <c r="DG220" s="231"/>
      <c r="DH220" s="231"/>
      <c r="DI220" s="231"/>
      <c r="DJ220" s="231"/>
      <c r="DK220" s="231"/>
      <c r="DL220" s="231"/>
      <c r="DM220" s="231"/>
      <c r="DN220" s="231"/>
      <c r="DO220" s="232"/>
      <c r="DP220" s="766"/>
      <c r="DQ220" s="767"/>
      <c r="DR220" s="767"/>
      <c r="DS220" s="767"/>
      <c r="DT220" s="767"/>
      <c r="DU220" s="767"/>
      <c r="DV220" s="767"/>
      <c r="DW220" s="767"/>
      <c r="DX220" s="382" t="s">
        <v>69</v>
      </c>
      <c r="DY220" s="382"/>
      <c r="DZ220" s="383"/>
      <c r="EA220" s="735"/>
      <c r="EB220" s="736"/>
      <c r="EC220" s="736"/>
      <c r="ED220" s="736"/>
      <c r="EE220" s="737"/>
      <c r="EF220" s="503"/>
      <c r="EG220" s="504"/>
      <c r="EH220" s="504"/>
      <c r="EI220" s="504"/>
      <c r="EJ220" s="505"/>
      <c r="EK220" s="735"/>
      <c r="EL220" s="736"/>
      <c r="EM220" s="736"/>
      <c r="EN220" s="736"/>
      <c r="EO220" s="737"/>
      <c r="EP220" s="503"/>
      <c r="EQ220" s="504"/>
      <c r="ER220" s="504"/>
      <c r="ES220" s="504"/>
      <c r="ET220" s="505"/>
      <c r="EU220" s="503"/>
      <c r="EV220" s="504"/>
      <c r="EW220" s="504"/>
      <c r="EX220" s="504"/>
      <c r="EY220" s="505"/>
      <c r="EZ220" s="735"/>
      <c r="FA220" s="736"/>
      <c r="FB220" s="736"/>
      <c r="FC220" s="736"/>
      <c r="FD220" s="737"/>
      <c r="FE220" s="735"/>
      <c r="FF220" s="736"/>
      <c r="FG220" s="736"/>
      <c r="FH220" s="736"/>
      <c r="FI220" s="737"/>
      <c r="FJ220" s="503"/>
      <c r="FK220" s="504"/>
      <c r="FL220" s="504"/>
      <c r="FM220" s="504"/>
      <c r="FN220" s="505"/>
      <c r="FO220" s="404" t="str">
        <f>IF(AND(CN220&gt;0,CN222&gt;0,CN224&gt;0),"⇒⇒⇒⇒
４箇所以上の場合","")</f>
        <v/>
      </c>
      <c r="FP220" s="786"/>
      <c r="FQ220" s="787"/>
      <c r="FR220" s="323" t="s">
        <v>82</v>
      </c>
      <c r="FS220" s="592"/>
      <c r="FT220" s="592"/>
      <c r="FU220" s="592"/>
      <c r="FV220" s="592"/>
      <c r="FW220" s="592"/>
      <c r="FX220" s="592"/>
      <c r="FY220" s="702"/>
      <c r="FZ220" s="726" t="s">
        <v>79</v>
      </c>
      <c r="GA220" s="692"/>
      <c r="GB220" s="692"/>
      <c r="GC220" s="692"/>
      <c r="GD220" s="692"/>
      <c r="GE220" s="692"/>
      <c r="GF220" s="224"/>
      <c r="GG220" s="224"/>
      <c r="GH220" s="224"/>
      <c r="GI220" s="224"/>
      <c r="GJ220" s="224"/>
      <c r="GK220" s="224"/>
      <c r="GL220" s="224"/>
      <c r="GM220" s="224"/>
      <c r="GN220" s="224"/>
      <c r="GO220" s="224"/>
      <c r="GP220" s="382" t="s">
        <v>43</v>
      </c>
      <c r="GQ220" s="382"/>
      <c r="GR220" s="383"/>
      <c r="GS220" s="230"/>
      <c r="GT220" s="231"/>
      <c r="GU220" s="231"/>
      <c r="GV220" s="231"/>
      <c r="GW220" s="231"/>
      <c r="GX220" s="231"/>
      <c r="GY220" s="231"/>
      <c r="GZ220" s="231"/>
      <c r="HA220" s="231"/>
      <c r="HB220" s="231"/>
      <c r="HC220" s="231"/>
      <c r="HD220" s="231"/>
      <c r="HE220" s="231"/>
      <c r="HF220" s="231"/>
      <c r="HG220" s="232"/>
      <c r="HH220" s="766"/>
      <c r="HI220" s="767"/>
      <c r="HJ220" s="767"/>
      <c r="HK220" s="767"/>
      <c r="HL220" s="767"/>
      <c r="HM220" s="767"/>
      <c r="HN220" s="767"/>
      <c r="HO220" s="767"/>
      <c r="HP220" s="382" t="s">
        <v>69</v>
      </c>
      <c r="HQ220" s="382"/>
      <c r="HR220" s="383"/>
      <c r="HS220" s="735"/>
      <c r="HT220" s="736"/>
      <c r="HU220" s="736"/>
      <c r="HV220" s="736"/>
      <c r="HW220" s="737"/>
      <c r="HX220" s="503"/>
      <c r="HY220" s="504"/>
      <c r="HZ220" s="504"/>
      <c r="IA220" s="504"/>
      <c r="IB220" s="505"/>
      <c r="IC220" s="735"/>
      <c r="ID220" s="736"/>
      <c r="IE220" s="736"/>
      <c r="IF220" s="736"/>
      <c r="IG220" s="737"/>
      <c r="IH220" s="503"/>
      <c r="II220" s="504"/>
      <c r="IJ220" s="504"/>
      <c r="IK220" s="504"/>
      <c r="IL220" s="505"/>
      <c r="IM220" s="503"/>
      <c r="IN220" s="504"/>
      <c r="IO220" s="504"/>
      <c r="IP220" s="504"/>
      <c r="IQ220" s="505"/>
      <c r="IR220" s="735"/>
      <c r="IS220" s="736"/>
      <c r="IT220" s="736"/>
      <c r="IU220" s="736"/>
      <c r="IV220" s="737"/>
      <c r="IW220" s="735"/>
      <c r="IX220" s="736"/>
      <c r="IY220" s="736"/>
      <c r="IZ220" s="736"/>
      <c r="JA220" s="737"/>
      <c r="JB220" s="503"/>
      <c r="JC220" s="504"/>
      <c r="JD220" s="504"/>
      <c r="JE220" s="504"/>
      <c r="JF220" s="505"/>
      <c r="JG220" s="748"/>
      <c r="JH220" s="747"/>
      <c r="JI220" s="747"/>
      <c r="JJ220" s="747"/>
      <c r="JK220" s="747"/>
      <c r="JL220" s="747"/>
      <c r="JM220" s="747"/>
      <c r="JN220" s="747"/>
      <c r="JO220" s="747"/>
      <c r="JP220" s="747"/>
      <c r="JQ220" s="747"/>
      <c r="JR220" s="747"/>
      <c r="JS220" s="747"/>
      <c r="JT220" s="747"/>
      <c r="JU220" s="699" t="str">
        <f t="shared" ref="JU220" si="16">IF($BT220&gt;SUM($CN220:$CW225,$GF220:$GO225),IF(AND(GF220&gt;0,GF222&gt;0,GF224&gt;0),"⇒⇒⇒⇒
７箇所以上の場合",""),"")</f>
        <v/>
      </c>
      <c r="JV220" s="786"/>
      <c r="JW220" s="787"/>
      <c r="JX220" s="323" t="s">
        <v>82</v>
      </c>
      <c r="JY220" s="592"/>
      <c r="JZ220" s="592"/>
      <c r="KA220" s="592"/>
      <c r="KB220" s="592"/>
      <c r="KC220" s="592"/>
      <c r="KD220" s="592"/>
      <c r="KE220" s="702"/>
      <c r="KF220" s="691" t="str">
        <f>KF214</f>
        <v>7箇所目</v>
      </c>
      <c r="KG220" s="692"/>
      <c r="KH220" s="692"/>
      <c r="KI220" s="692"/>
      <c r="KJ220" s="692"/>
      <c r="KK220" s="692"/>
      <c r="KL220" s="224"/>
      <c r="KM220" s="224"/>
      <c r="KN220" s="224"/>
      <c r="KO220" s="224"/>
      <c r="KP220" s="224"/>
      <c r="KQ220" s="224"/>
      <c r="KR220" s="224"/>
      <c r="KS220" s="224"/>
      <c r="KT220" s="224"/>
      <c r="KU220" s="224"/>
      <c r="KV220" s="382" t="s">
        <v>43</v>
      </c>
      <c r="KW220" s="382"/>
      <c r="KX220" s="383"/>
      <c r="KY220" s="230"/>
      <c r="KZ220" s="231"/>
      <c r="LA220" s="231"/>
      <c r="LB220" s="231"/>
      <c r="LC220" s="231"/>
      <c r="LD220" s="231"/>
      <c r="LE220" s="231"/>
      <c r="LF220" s="231"/>
      <c r="LG220" s="231"/>
      <c r="LH220" s="231"/>
      <c r="LI220" s="231"/>
      <c r="LJ220" s="231"/>
      <c r="LK220" s="231"/>
      <c r="LL220" s="231"/>
      <c r="LM220" s="232"/>
      <c r="LN220" s="766"/>
      <c r="LO220" s="767"/>
      <c r="LP220" s="767"/>
      <c r="LQ220" s="767"/>
      <c r="LR220" s="767"/>
      <c r="LS220" s="767"/>
      <c r="LT220" s="767"/>
      <c r="LU220" s="767"/>
      <c r="LV220" s="382" t="s">
        <v>69</v>
      </c>
      <c r="LW220" s="382"/>
      <c r="LX220" s="383"/>
      <c r="LY220" s="735"/>
      <c r="LZ220" s="736"/>
      <c r="MA220" s="736"/>
      <c r="MB220" s="736"/>
      <c r="MC220" s="737"/>
      <c r="MD220" s="503"/>
      <c r="ME220" s="504"/>
      <c r="MF220" s="504"/>
      <c r="MG220" s="504"/>
      <c r="MH220" s="505"/>
      <c r="MI220" s="735"/>
      <c r="MJ220" s="736"/>
      <c r="MK220" s="736"/>
      <c r="ML220" s="736"/>
      <c r="MM220" s="737"/>
      <c r="MN220" s="503"/>
      <c r="MO220" s="504"/>
      <c r="MP220" s="504"/>
      <c r="MQ220" s="504"/>
      <c r="MR220" s="505"/>
      <c r="MS220" s="503"/>
      <c r="MT220" s="504"/>
      <c r="MU220" s="504"/>
      <c r="MV220" s="504"/>
      <c r="MW220" s="505"/>
      <c r="MX220" s="735"/>
      <c r="MY220" s="736"/>
      <c r="MZ220" s="736"/>
      <c r="NA220" s="736"/>
      <c r="NB220" s="737"/>
      <c r="NC220" s="735"/>
      <c r="ND220" s="736"/>
      <c r="NE220" s="736"/>
      <c r="NF220" s="736"/>
      <c r="NG220" s="737"/>
      <c r="NH220" s="503"/>
      <c r="NI220" s="504"/>
      <c r="NJ220" s="504"/>
      <c r="NK220" s="504"/>
      <c r="NL220" s="505"/>
      <c r="NM220" s="748"/>
      <c r="NN220" s="747"/>
      <c r="NO220" s="747"/>
      <c r="NP220" s="747"/>
      <c r="NQ220" s="747"/>
      <c r="NR220" s="747"/>
      <c r="NS220" s="747"/>
      <c r="NT220" s="747"/>
      <c r="NU220" s="747"/>
      <c r="NV220" s="747"/>
      <c r="NW220" s="747"/>
      <c r="NX220" s="747"/>
      <c r="NY220" s="747"/>
      <c r="NZ220" s="747"/>
      <c r="OA220" s="699" t="str">
        <f t="shared" ref="OA220" si="17">IF($BT220&gt;SUM($CN220:$CW225,$GF220:$GO225,$KL220:$KU225),IF(AND(KL220&gt;0,KL222&gt;0,KL224&gt;0),"⇒⇒⇒⇒
10箇所以上の場合",""),"")</f>
        <v/>
      </c>
      <c r="OB220" s="786"/>
      <c r="OC220" s="787"/>
      <c r="OD220" s="323" t="s">
        <v>82</v>
      </c>
      <c r="OE220" s="592"/>
      <c r="OF220" s="592"/>
      <c r="OG220" s="592"/>
      <c r="OH220" s="592"/>
      <c r="OI220" s="592"/>
      <c r="OJ220" s="592"/>
      <c r="OK220" s="702"/>
      <c r="OL220" s="691" t="str">
        <f>OL214</f>
        <v>10箇所目</v>
      </c>
      <c r="OM220" s="692"/>
      <c r="ON220" s="692"/>
      <c r="OO220" s="692"/>
      <c r="OP220" s="692"/>
      <c r="OQ220" s="692"/>
      <c r="OR220" s="224"/>
      <c r="OS220" s="224"/>
      <c r="OT220" s="224"/>
      <c r="OU220" s="224"/>
      <c r="OV220" s="224"/>
      <c r="OW220" s="224"/>
      <c r="OX220" s="224"/>
      <c r="OY220" s="224"/>
      <c r="OZ220" s="224"/>
      <c r="PA220" s="224"/>
      <c r="PB220" s="382" t="s">
        <v>43</v>
      </c>
      <c r="PC220" s="382"/>
      <c r="PD220" s="383"/>
      <c r="PE220" s="230"/>
      <c r="PF220" s="231"/>
      <c r="PG220" s="231"/>
      <c r="PH220" s="231"/>
      <c r="PI220" s="231"/>
      <c r="PJ220" s="231"/>
      <c r="PK220" s="231"/>
      <c r="PL220" s="231"/>
      <c r="PM220" s="231"/>
      <c r="PN220" s="231"/>
      <c r="PO220" s="231"/>
      <c r="PP220" s="231"/>
      <c r="PQ220" s="231"/>
      <c r="PR220" s="231"/>
      <c r="PS220" s="232"/>
      <c r="PT220" s="766"/>
      <c r="PU220" s="767"/>
      <c r="PV220" s="767"/>
      <c r="PW220" s="767"/>
      <c r="PX220" s="767"/>
      <c r="PY220" s="767"/>
      <c r="PZ220" s="767"/>
      <c r="QA220" s="767"/>
      <c r="QB220" s="382" t="s">
        <v>69</v>
      </c>
      <c r="QC220" s="382"/>
      <c r="QD220" s="383"/>
      <c r="QE220" s="735"/>
      <c r="QF220" s="736"/>
      <c r="QG220" s="736"/>
      <c r="QH220" s="736"/>
      <c r="QI220" s="737"/>
      <c r="QJ220" s="503"/>
      <c r="QK220" s="504"/>
      <c r="QL220" s="504"/>
      <c r="QM220" s="504"/>
      <c r="QN220" s="505"/>
      <c r="QO220" s="735"/>
      <c r="QP220" s="736"/>
      <c r="QQ220" s="736"/>
      <c r="QR220" s="736"/>
      <c r="QS220" s="737"/>
      <c r="QT220" s="503"/>
      <c r="QU220" s="504"/>
      <c r="QV220" s="504"/>
      <c r="QW220" s="504"/>
      <c r="QX220" s="505"/>
      <c r="QY220" s="503"/>
      <c r="QZ220" s="504"/>
      <c r="RA220" s="504"/>
      <c r="RB220" s="504"/>
      <c r="RC220" s="505"/>
      <c r="RD220" s="735"/>
      <c r="RE220" s="736"/>
      <c r="RF220" s="736"/>
      <c r="RG220" s="736"/>
      <c r="RH220" s="737"/>
      <c r="RI220" s="735"/>
      <c r="RJ220" s="736"/>
      <c r="RK220" s="736"/>
      <c r="RL220" s="736"/>
      <c r="RM220" s="737"/>
      <c r="RN220" s="503"/>
      <c r="RO220" s="504"/>
      <c r="RP220" s="504"/>
      <c r="RQ220" s="504"/>
      <c r="RR220" s="505"/>
      <c r="RS220" s="748"/>
      <c r="RT220" s="747"/>
      <c r="RU220" s="747"/>
      <c r="RV220" s="747"/>
      <c r="RW220" s="747"/>
      <c r="RX220" s="747"/>
      <c r="RY220" s="747"/>
      <c r="RZ220" s="747"/>
      <c r="SA220" s="747"/>
      <c r="SB220" s="747"/>
      <c r="SC220" s="747"/>
      <c r="SD220" s="747"/>
      <c r="SE220" s="747"/>
      <c r="SF220" s="747"/>
      <c r="SG220" s="699"/>
    </row>
    <row r="221" spans="2:501" ht="2.1" customHeight="1" x14ac:dyDescent="0.15">
      <c r="B221" s="1082"/>
      <c r="C221" s="777"/>
      <c r="D221" s="1066"/>
      <c r="E221" s="778"/>
      <c r="F221" s="326"/>
      <c r="G221" s="464"/>
      <c r="H221" s="464"/>
      <c r="I221" s="464"/>
      <c r="J221" s="464"/>
      <c r="K221" s="464"/>
      <c r="L221" s="464"/>
      <c r="M221" s="464"/>
      <c r="N221" s="464"/>
      <c r="O221" s="464"/>
      <c r="P221" s="464"/>
      <c r="Q221" s="464"/>
      <c r="R221" s="464"/>
      <c r="S221" s="464"/>
      <c r="T221" s="464"/>
      <c r="U221" s="464"/>
      <c r="V221" s="464"/>
      <c r="W221" s="464"/>
      <c r="X221" s="464"/>
      <c r="Y221" s="464"/>
      <c r="Z221" s="464"/>
      <c r="AA221" s="464"/>
      <c r="AB221" s="464"/>
      <c r="AC221" s="465"/>
      <c r="AD221" s="469"/>
      <c r="AE221" s="471"/>
      <c r="AF221" s="471"/>
      <c r="AG221" s="471"/>
      <c r="AH221" s="471"/>
      <c r="AI221" s="471"/>
      <c r="AJ221" s="471"/>
      <c r="AK221" s="471"/>
      <c r="AL221" s="471"/>
      <c r="AM221" s="471"/>
      <c r="AN221" s="471"/>
      <c r="AO221" s="384"/>
      <c r="AP221" s="384"/>
      <c r="AQ221" s="384"/>
      <c r="AR221" s="472"/>
      <c r="AS221" s="1061"/>
      <c r="AT221" s="1061"/>
      <c r="AU221" s="1061"/>
      <c r="AV221" s="1061"/>
      <c r="AW221" s="1061"/>
      <c r="AX221" s="1061"/>
      <c r="AY221" s="1061"/>
      <c r="AZ221" s="1061"/>
      <c r="BA221" s="1061"/>
      <c r="BB221" s="1061"/>
      <c r="BC221" s="384"/>
      <c r="BD221" s="384"/>
      <c r="BE221" s="385"/>
      <c r="BF221" s="250"/>
      <c r="BG221" s="251"/>
      <c r="BH221" s="251"/>
      <c r="BI221" s="251"/>
      <c r="BJ221" s="251"/>
      <c r="BK221" s="251"/>
      <c r="BL221" s="251"/>
      <c r="BM221" s="251"/>
      <c r="BN221" s="251"/>
      <c r="BO221" s="251"/>
      <c r="BP221" s="251"/>
      <c r="BQ221" s="251"/>
      <c r="BR221" s="251"/>
      <c r="BS221" s="252"/>
      <c r="BT221" s="1058"/>
      <c r="BU221" s="1059"/>
      <c r="BV221" s="1059"/>
      <c r="BW221" s="1059"/>
      <c r="BX221" s="1059"/>
      <c r="BY221" s="1059"/>
      <c r="BZ221" s="1059"/>
      <c r="CA221" s="1059"/>
      <c r="CB221" s="1059"/>
      <c r="CC221" s="1059"/>
      <c r="CD221" s="1059"/>
      <c r="CE221" s="384"/>
      <c r="CF221" s="384"/>
      <c r="CG221" s="385"/>
      <c r="CH221" s="463"/>
      <c r="CI221" s="411"/>
      <c r="CJ221" s="411"/>
      <c r="CK221" s="411"/>
      <c r="CL221" s="411"/>
      <c r="CM221" s="411"/>
      <c r="CN221" s="794"/>
      <c r="CO221" s="794"/>
      <c r="CP221" s="794"/>
      <c r="CQ221" s="794"/>
      <c r="CR221" s="794"/>
      <c r="CS221" s="794"/>
      <c r="CT221" s="794"/>
      <c r="CU221" s="794"/>
      <c r="CV221" s="794"/>
      <c r="CW221" s="794"/>
      <c r="CX221" s="411"/>
      <c r="CY221" s="411"/>
      <c r="CZ221" s="414"/>
      <c r="DA221" s="233"/>
      <c r="DB221" s="234"/>
      <c r="DC221" s="234"/>
      <c r="DD221" s="234"/>
      <c r="DE221" s="234"/>
      <c r="DF221" s="234"/>
      <c r="DG221" s="234"/>
      <c r="DH221" s="234"/>
      <c r="DI221" s="234"/>
      <c r="DJ221" s="234"/>
      <c r="DK221" s="234"/>
      <c r="DL221" s="234"/>
      <c r="DM221" s="234"/>
      <c r="DN221" s="234"/>
      <c r="DO221" s="235"/>
      <c r="DP221" s="768"/>
      <c r="DQ221" s="769"/>
      <c r="DR221" s="769"/>
      <c r="DS221" s="769"/>
      <c r="DT221" s="769"/>
      <c r="DU221" s="769"/>
      <c r="DV221" s="769"/>
      <c r="DW221" s="769"/>
      <c r="DX221" s="411"/>
      <c r="DY221" s="411"/>
      <c r="DZ221" s="414"/>
      <c r="EA221" s="738"/>
      <c r="EB221" s="739"/>
      <c r="EC221" s="739"/>
      <c r="ED221" s="739"/>
      <c r="EE221" s="740"/>
      <c r="EF221" s="424"/>
      <c r="EG221" s="425"/>
      <c r="EH221" s="425"/>
      <c r="EI221" s="425"/>
      <c r="EJ221" s="426"/>
      <c r="EK221" s="738"/>
      <c r="EL221" s="739"/>
      <c r="EM221" s="739"/>
      <c r="EN221" s="739"/>
      <c r="EO221" s="740"/>
      <c r="EP221" s="424"/>
      <c r="EQ221" s="425"/>
      <c r="ER221" s="425"/>
      <c r="ES221" s="425"/>
      <c r="ET221" s="426"/>
      <c r="EU221" s="424"/>
      <c r="EV221" s="425"/>
      <c r="EW221" s="425"/>
      <c r="EX221" s="425"/>
      <c r="EY221" s="426"/>
      <c r="EZ221" s="738"/>
      <c r="FA221" s="739"/>
      <c r="FB221" s="739"/>
      <c r="FC221" s="739"/>
      <c r="FD221" s="740"/>
      <c r="FE221" s="738"/>
      <c r="FF221" s="739"/>
      <c r="FG221" s="739"/>
      <c r="FH221" s="739"/>
      <c r="FI221" s="740"/>
      <c r="FJ221" s="424"/>
      <c r="FK221" s="425"/>
      <c r="FL221" s="425"/>
      <c r="FM221" s="425"/>
      <c r="FN221" s="426"/>
      <c r="FO221" s="405"/>
      <c r="FP221" s="786"/>
      <c r="FQ221" s="787"/>
      <c r="FR221" s="326"/>
      <c r="FS221" s="464"/>
      <c r="FT221" s="464"/>
      <c r="FU221" s="464"/>
      <c r="FV221" s="464"/>
      <c r="FW221" s="464"/>
      <c r="FX221" s="464"/>
      <c r="FY221" s="465"/>
      <c r="FZ221" s="701"/>
      <c r="GA221" s="686"/>
      <c r="GB221" s="686"/>
      <c r="GC221" s="686"/>
      <c r="GD221" s="686"/>
      <c r="GE221" s="686"/>
      <c r="GF221" s="794"/>
      <c r="GG221" s="794"/>
      <c r="GH221" s="794"/>
      <c r="GI221" s="794"/>
      <c r="GJ221" s="794"/>
      <c r="GK221" s="794"/>
      <c r="GL221" s="794"/>
      <c r="GM221" s="794"/>
      <c r="GN221" s="794"/>
      <c r="GO221" s="794"/>
      <c r="GP221" s="411"/>
      <c r="GQ221" s="411"/>
      <c r="GR221" s="414"/>
      <c r="GS221" s="233"/>
      <c r="GT221" s="234"/>
      <c r="GU221" s="234"/>
      <c r="GV221" s="234"/>
      <c r="GW221" s="234"/>
      <c r="GX221" s="234"/>
      <c r="GY221" s="234"/>
      <c r="GZ221" s="234"/>
      <c r="HA221" s="234"/>
      <c r="HB221" s="234"/>
      <c r="HC221" s="234"/>
      <c r="HD221" s="234"/>
      <c r="HE221" s="234"/>
      <c r="HF221" s="234"/>
      <c r="HG221" s="235"/>
      <c r="HH221" s="768"/>
      <c r="HI221" s="769"/>
      <c r="HJ221" s="769"/>
      <c r="HK221" s="769"/>
      <c r="HL221" s="769"/>
      <c r="HM221" s="769"/>
      <c r="HN221" s="769"/>
      <c r="HO221" s="769"/>
      <c r="HP221" s="411"/>
      <c r="HQ221" s="411"/>
      <c r="HR221" s="414"/>
      <c r="HS221" s="738"/>
      <c r="HT221" s="739"/>
      <c r="HU221" s="739"/>
      <c r="HV221" s="739"/>
      <c r="HW221" s="740"/>
      <c r="HX221" s="424"/>
      <c r="HY221" s="425"/>
      <c r="HZ221" s="425"/>
      <c r="IA221" s="425"/>
      <c r="IB221" s="426"/>
      <c r="IC221" s="738"/>
      <c r="ID221" s="739"/>
      <c r="IE221" s="739"/>
      <c r="IF221" s="739"/>
      <c r="IG221" s="740"/>
      <c r="IH221" s="424"/>
      <c r="II221" s="425"/>
      <c r="IJ221" s="425"/>
      <c r="IK221" s="425"/>
      <c r="IL221" s="426"/>
      <c r="IM221" s="424"/>
      <c r="IN221" s="425"/>
      <c r="IO221" s="425"/>
      <c r="IP221" s="425"/>
      <c r="IQ221" s="426"/>
      <c r="IR221" s="738"/>
      <c r="IS221" s="739"/>
      <c r="IT221" s="739"/>
      <c r="IU221" s="739"/>
      <c r="IV221" s="740"/>
      <c r="IW221" s="738"/>
      <c r="IX221" s="739"/>
      <c r="IY221" s="739"/>
      <c r="IZ221" s="739"/>
      <c r="JA221" s="740"/>
      <c r="JB221" s="424"/>
      <c r="JC221" s="425"/>
      <c r="JD221" s="425"/>
      <c r="JE221" s="425"/>
      <c r="JF221" s="426"/>
      <c r="JG221" s="748"/>
      <c r="JH221" s="747"/>
      <c r="JI221" s="747"/>
      <c r="JJ221" s="747"/>
      <c r="JK221" s="747"/>
      <c r="JL221" s="747"/>
      <c r="JM221" s="747"/>
      <c r="JN221" s="747"/>
      <c r="JO221" s="747"/>
      <c r="JP221" s="747"/>
      <c r="JQ221" s="747"/>
      <c r="JR221" s="747"/>
      <c r="JS221" s="747"/>
      <c r="JT221" s="747"/>
      <c r="JU221" s="700"/>
      <c r="JV221" s="786"/>
      <c r="JW221" s="787"/>
      <c r="JX221" s="326"/>
      <c r="JY221" s="464"/>
      <c r="JZ221" s="464"/>
      <c r="KA221" s="464"/>
      <c r="KB221" s="464"/>
      <c r="KC221" s="464"/>
      <c r="KD221" s="464"/>
      <c r="KE221" s="465"/>
      <c r="KF221" s="686"/>
      <c r="KG221" s="686"/>
      <c r="KH221" s="686"/>
      <c r="KI221" s="686"/>
      <c r="KJ221" s="686"/>
      <c r="KK221" s="686"/>
      <c r="KL221" s="794"/>
      <c r="KM221" s="794"/>
      <c r="KN221" s="794"/>
      <c r="KO221" s="794"/>
      <c r="KP221" s="794"/>
      <c r="KQ221" s="794"/>
      <c r="KR221" s="794"/>
      <c r="KS221" s="794"/>
      <c r="KT221" s="794"/>
      <c r="KU221" s="794"/>
      <c r="KV221" s="411"/>
      <c r="KW221" s="411"/>
      <c r="KX221" s="414"/>
      <c r="KY221" s="233"/>
      <c r="KZ221" s="234"/>
      <c r="LA221" s="234"/>
      <c r="LB221" s="234"/>
      <c r="LC221" s="234"/>
      <c r="LD221" s="234"/>
      <c r="LE221" s="234"/>
      <c r="LF221" s="234"/>
      <c r="LG221" s="234"/>
      <c r="LH221" s="234"/>
      <c r="LI221" s="234"/>
      <c r="LJ221" s="234"/>
      <c r="LK221" s="234"/>
      <c r="LL221" s="234"/>
      <c r="LM221" s="235"/>
      <c r="LN221" s="768"/>
      <c r="LO221" s="769"/>
      <c r="LP221" s="769"/>
      <c r="LQ221" s="769"/>
      <c r="LR221" s="769"/>
      <c r="LS221" s="769"/>
      <c r="LT221" s="769"/>
      <c r="LU221" s="769"/>
      <c r="LV221" s="411"/>
      <c r="LW221" s="411"/>
      <c r="LX221" s="414"/>
      <c r="LY221" s="738"/>
      <c r="LZ221" s="739"/>
      <c r="MA221" s="739"/>
      <c r="MB221" s="739"/>
      <c r="MC221" s="740"/>
      <c r="MD221" s="424"/>
      <c r="ME221" s="425"/>
      <c r="MF221" s="425"/>
      <c r="MG221" s="425"/>
      <c r="MH221" s="426"/>
      <c r="MI221" s="738"/>
      <c r="MJ221" s="739"/>
      <c r="MK221" s="739"/>
      <c r="ML221" s="739"/>
      <c r="MM221" s="740"/>
      <c r="MN221" s="424"/>
      <c r="MO221" s="425"/>
      <c r="MP221" s="425"/>
      <c r="MQ221" s="425"/>
      <c r="MR221" s="426"/>
      <c r="MS221" s="424"/>
      <c r="MT221" s="425"/>
      <c r="MU221" s="425"/>
      <c r="MV221" s="425"/>
      <c r="MW221" s="426"/>
      <c r="MX221" s="738"/>
      <c r="MY221" s="739"/>
      <c r="MZ221" s="739"/>
      <c r="NA221" s="739"/>
      <c r="NB221" s="740"/>
      <c r="NC221" s="738"/>
      <c r="ND221" s="739"/>
      <c r="NE221" s="739"/>
      <c r="NF221" s="739"/>
      <c r="NG221" s="740"/>
      <c r="NH221" s="424"/>
      <c r="NI221" s="425"/>
      <c r="NJ221" s="425"/>
      <c r="NK221" s="425"/>
      <c r="NL221" s="426"/>
      <c r="NM221" s="748"/>
      <c r="NN221" s="747"/>
      <c r="NO221" s="747"/>
      <c r="NP221" s="747"/>
      <c r="NQ221" s="747"/>
      <c r="NR221" s="747"/>
      <c r="NS221" s="747"/>
      <c r="NT221" s="747"/>
      <c r="NU221" s="747"/>
      <c r="NV221" s="747"/>
      <c r="NW221" s="747"/>
      <c r="NX221" s="747"/>
      <c r="NY221" s="747"/>
      <c r="NZ221" s="747"/>
      <c r="OA221" s="700"/>
      <c r="OB221" s="786"/>
      <c r="OC221" s="787"/>
      <c r="OD221" s="326"/>
      <c r="OE221" s="464"/>
      <c r="OF221" s="464"/>
      <c r="OG221" s="464"/>
      <c r="OH221" s="464"/>
      <c r="OI221" s="464"/>
      <c r="OJ221" s="464"/>
      <c r="OK221" s="465"/>
      <c r="OL221" s="686"/>
      <c r="OM221" s="686"/>
      <c r="ON221" s="686"/>
      <c r="OO221" s="686"/>
      <c r="OP221" s="686"/>
      <c r="OQ221" s="686"/>
      <c r="OR221" s="794"/>
      <c r="OS221" s="794"/>
      <c r="OT221" s="794"/>
      <c r="OU221" s="794"/>
      <c r="OV221" s="794"/>
      <c r="OW221" s="794"/>
      <c r="OX221" s="794"/>
      <c r="OY221" s="794"/>
      <c r="OZ221" s="794"/>
      <c r="PA221" s="794"/>
      <c r="PB221" s="411"/>
      <c r="PC221" s="411"/>
      <c r="PD221" s="414"/>
      <c r="PE221" s="233"/>
      <c r="PF221" s="234"/>
      <c r="PG221" s="234"/>
      <c r="PH221" s="234"/>
      <c r="PI221" s="234"/>
      <c r="PJ221" s="234"/>
      <c r="PK221" s="234"/>
      <c r="PL221" s="234"/>
      <c r="PM221" s="234"/>
      <c r="PN221" s="234"/>
      <c r="PO221" s="234"/>
      <c r="PP221" s="234"/>
      <c r="PQ221" s="234"/>
      <c r="PR221" s="234"/>
      <c r="PS221" s="235"/>
      <c r="PT221" s="768"/>
      <c r="PU221" s="769"/>
      <c r="PV221" s="769"/>
      <c r="PW221" s="769"/>
      <c r="PX221" s="769"/>
      <c r="PY221" s="769"/>
      <c r="PZ221" s="769"/>
      <c r="QA221" s="769"/>
      <c r="QB221" s="411"/>
      <c r="QC221" s="411"/>
      <c r="QD221" s="414"/>
      <c r="QE221" s="738"/>
      <c r="QF221" s="739"/>
      <c r="QG221" s="739"/>
      <c r="QH221" s="739"/>
      <c r="QI221" s="740"/>
      <c r="QJ221" s="424"/>
      <c r="QK221" s="425"/>
      <c r="QL221" s="425"/>
      <c r="QM221" s="425"/>
      <c r="QN221" s="426"/>
      <c r="QO221" s="738"/>
      <c r="QP221" s="739"/>
      <c r="QQ221" s="739"/>
      <c r="QR221" s="739"/>
      <c r="QS221" s="740"/>
      <c r="QT221" s="424"/>
      <c r="QU221" s="425"/>
      <c r="QV221" s="425"/>
      <c r="QW221" s="425"/>
      <c r="QX221" s="426"/>
      <c r="QY221" s="424"/>
      <c r="QZ221" s="425"/>
      <c r="RA221" s="425"/>
      <c r="RB221" s="425"/>
      <c r="RC221" s="426"/>
      <c r="RD221" s="738"/>
      <c r="RE221" s="739"/>
      <c r="RF221" s="739"/>
      <c r="RG221" s="739"/>
      <c r="RH221" s="740"/>
      <c r="RI221" s="738"/>
      <c r="RJ221" s="739"/>
      <c r="RK221" s="739"/>
      <c r="RL221" s="739"/>
      <c r="RM221" s="740"/>
      <c r="RN221" s="424"/>
      <c r="RO221" s="425"/>
      <c r="RP221" s="425"/>
      <c r="RQ221" s="425"/>
      <c r="RR221" s="426"/>
      <c r="RS221" s="748"/>
      <c r="RT221" s="747"/>
      <c r="RU221" s="747"/>
      <c r="RV221" s="747"/>
      <c r="RW221" s="747"/>
      <c r="RX221" s="747"/>
      <c r="RY221" s="747"/>
      <c r="RZ221" s="747"/>
      <c r="SA221" s="747"/>
      <c r="SB221" s="747"/>
      <c r="SC221" s="747"/>
      <c r="SD221" s="747"/>
      <c r="SE221" s="747"/>
      <c r="SF221" s="747"/>
      <c r="SG221" s="700"/>
    </row>
    <row r="222" spans="2:501" ht="12" customHeight="1" x14ac:dyDescent="0.15">
      <c r="B222" s="1082"/>
      <c r="C222" s="777"/>
      <c r="D222" s="1066"/>
      <c r="E222" s="778"/>
      <c r="F222" s="326"/>
      <c r="G222" s="464"/>
      <c r="H222" s="464"/>
      <c r="I222" s="464"/>
      <c r="J222" s="464"/>
      <c r="K222" s="464"/>
      <c r="L222" s="464"/>
      <c r="M222" s="464"/>
      <c r="N222" s="464"/>
      <c r="O222" s="464"/>
      <c r="P222" s="464"/>
      <c r="Q222" s="464"/>
      <c r="R222" s="464"/>
      <c r="S222" s="464"/>
      <c r="T222" s="464"/>
      <c r="U222" s="464"/>
      <c r="V222" s="464"/>
      <c r="W222" s="464"/>
      <c r="X222" s="464"/>
      <c r="Y222" s="464"/>
      <c r="Z222" s="464"/>
      <c r="AA222" s="464"/>
      <c r="AB222" s="464"/>
      <c r="AC222" s="465"/>
      <c r="AD222" s="469"/>
      <c r="AE222" s="471"/>
      <c r="AF222" s="471"/>
      <c r="AG222" s="471"/>
      <c r="AH222" s="471"/>
      <c r="AI222" s="471"/>
      <c r="AJ222" s="471"/>
      <c r="AK222" s="471"/>
      <c r="AL222" s="471"/>
      <c r="AM222" s="471"/>
      <c r="AN222" s="471"/>
      <c r="AO222" s="384"/>
      <c r="AP222" s="384"/>
      <c r="AQ222" s="384"/>
      <c r="AR222" s="472"/>
      <c r="AS222" s="1061"/>
      <c r="AT222" s="1061"/>
      <c r="AU222" s="1061"/>
      <c r="AV222" s="1061"/>
      <c r="AW222" s="1061"/>
      <c r="AX222" s="1061"/>
      <c r="AY222" s="1061"/>
      <c r="AZ222" s="1061"/>
      <c r="BA222" s="1061"/>
      <c r="BB222" s="1061"/>
      <c r="BC222" s="384"/>
      <c r="BD222" s="384"/>
      <c r="BE222" s="385"/>
      <c r="BF222" s="250"/>
      <c r="BG222" s="251"/>
      <c r="BH222" s="251"/>
      <c r="BI222" s="251"/>
      <c r="BJ222" s="251"/>
      <c r="BK222" s="251"/>
      <c r="BL222" s="251"/>
      <c r="BM222" s="251"/>
      <c r="BN222" s="251"/>
      <c r="BO222" s="251"/>
      <c r="BP222" s="251"/>
      <c r="BQ222" s="251"/>
      <c r="BR222" s="251"/>
      <c r="BS222" s="252"/>
      <c r="BT222" s="1058"/>
      <c r="BU222" s="1059"/>
      <c r="BV222" s="1059"/>
      <c r="BW222" s="1059"/>
      <c r="BX222" s="1059"/>
      <c r="BY222" s="1059"/>
      <c r="BZ222" s="1059"/>
      <c r="CA222" s="1059"/>
      <c r="CB222" s="1059"/>
      <c r="CC222" s="1059"/>
      <c r="CD222" s="1059"/>
      <c r="CE222" s="384"/>
      <c r="CF222" s="384"/>
      <c r="CG222" s="385"/>
      <c r="CH222" s="1055" t="s">
        <v>38</v>
      </c>
      <c r="CI222" s="395"/>
      <c r="CJ222" s="395"/>
      <c r="CK222" s="395"/>
      <c r="CL222" s="395"/>
      <c r="CM222" s="395"/>
      <c r="CN222" s="261"/>
      <c r="CO222" s="261"/>
      <c r="CP222" s="261"/>
      <c r="CQ222" s="261"/>
      <c r="CR222" s="261"/>
      <c r="CS222" s="261"/>
      <c r="CT222" s="261"/>
      <c r="CU222" s="261"/>
      <c r="CV222" s="261"/>
      <c r="CW222" s="261"/>
      <c r="CX222" s="395" t="s">
        <v>43</v>
      </c>
      <c r="CY222" s="395"/>
      <c r="CZ222" s="399"/>
      <c r="DA222" s="265"/>
      <c r="DB222" s="266"/>
      <c r="DC222" s="266"/>
      <c r="DD222" s="266"/>
      <c r="DE222" s="266"/>
      <c r="DF222" s="266"/>
      <c r="DG222" s="266"/>
      <c r="DH222" s="266"/>
      <c r="DI222" s="266"/>
      <c r="DJ222" s="266"/>
      <c r="DK222" s="266"/>
      <c r="DL222" s="266"/>
      <c r="DM222" s="266"/>
      <c r="DN222" s="266"/>
      <c r="DO222" s="267"/>
      <c r="DP222" s="771"/>
      <c r="DQ222" s="772"/>
      <c r="DR222" s="772"/>
      <c r="DS222" s="772"/>
      <c r="DT222" s="772"/>
      <c r="DU222" s="772"/>
      <c r="DV222" s="772"/>
      <c r="DW222" s="772"/>
      <c r="DX222" s="395" t="s">
        <v>69</v>
      </c>
      <c r="DY222" s="395"/>
      <c r="DZ222" s="399"/>
      <c r="EA222" s="738"/>
      <c r="EB222" s="739"/>
      <c r="EC222" s="739"/>
      <c r="ED222" s="739"/>
      <c r="EE222" s="740"/>
      <c r="EF222" s="424"/>
      <c r="EG222" s="425"/>
      <c r="EH222" s="425"/>
      <c r="EI222" s="425"/>
      <c r="EJ222" s="426"/>
      <c r="EK222" s="738"/>
      <c r="EL222" s="739"/>
      <c r="EM222" s="739"/>
      <c r="EN222" s="739"/>
      <c r="EO222" s="740"/>
      <c r="EP222" s="424"/>
      <c r="EQ222" s="425"/>
      <c r="ER222" s="425"/>
      <c r="ES222" s="425"/>
      <c r="ET222" s="426"/>
      <c r="EU222" s="424"/>
      <c r="EV222" s="425"/>
      <c r="EW222" s="425"/>
      <c r="EX222" s="425"/>
      <c r="EY222" s="426"/>
      <c r="EZ222" s="738"/>
      <c r="FA222" s="739"/>
      <c r="FB222" s="739"/>
      <c r="FC222" s="739"/>
      <c r="FD222" s="740"/>
      <c r="FE222" s="738"/>
      <c r="FF222" s="739"/>
      <c r="FG222" s="739"/>
      <c r="FH222" s="739"/>
      <c r="FI222" s="740"/>
      <c r="FJ222" s="424"/>
      <c r="FK222" s="425"/>
      <c r="FL222" s="425"/>
      <c r="FM222" s="425"/>
      <c r="FN222" s="426"/>
      <c r="FO222" s="405"/>
      <c r="FP222" s="786"/>
      <c r="FQ222" s="787"/>
      <c r="FR222" s="326"/>
      <c r="FS222" s="464"/>
      <c r="FT222" s="464"/>
      <c r="FU222" s="464"/>
      <c r="FV222" s="464"/>
      <c r="FW222" s="464"/>
      <c r="FX222" s="464"/>
      <c r="FY222" s="465"/>
      <c r="FZ222" s="689" t="s">
        <v>80</v>
      </c>
      <c r="GA222" s="655"/>
      <c r="GB222" s="655"/>
      <c r="GC222" s="655"/>
      <c r="GD222" s="655"/>
      <c r="GE222" s="655"/>
      <c r="GF222" s="261"/>
      <c r="GG222" s="261"/>
      <c r="GH222" s="261"/>
      <c r="GI222" s="261"/>
      <c r="GJ222" s="261"/>
      <c r="GK222" s="261"/>
      <c r="GL222" s="261"/>
      <c r="GM222" s="261"/>
      <c r="GN222" s="261"/>
      <c r="GO222" s="261"/>
      <c r="GP222" s="395" t="s">
        <v>43</v>
      </c>
      <c r="GQ222" s="395"/>
      <c r="GR222" s="399"/>
      <c r="GS222" s="265"/>
      <c r="GT222" s="266"/>
      <c r="GU222" s="266"/>
      <c r="GV222" s="266"/>
      <c r="GW222" s="266"/>
      <c r="GX222" s="266"/>
      <c r="GY222" s="266"/>
      <c r="GZ222" s="266"/>
      <c r="HA222" s="266"/>
      <c r="HB222" s="266"/>
      <c r="HC222" s="266"/>
      <c r="HD222" s="266"/>
      <c r="HE222" s="266"/>
      <c r="HF222" s="266"/>
      <c r="HG222" s="267"/>
      <c r="HH222" s="771"/>
      <c r="HI222" s="772"/>
      <c r="HJ222" s="772"/>
      <c r="HK222" s="772"/>
      <c r="HL222" s="772"/>
      <c r="HM222" s="772"/>
      <c r="HN222" s="772"/>
      <c r="HO222" s="772"/>
      <c r="HP222" s="395" t="s">
        <v>69</v>
      </c>
      <c r="HQ222" s="395"/>
      <c r="HR222" s="399"/>
      <c r="HS222" s="738"/>
      <c r="HT222" s="739"/>
      <c r="HU222" s="739"/>
      <c r="HV222" s="739"/>
      <c r="HW222" s="740"/>
      <c r="HX222" s="424"/>
      <c r="HY222" s="425"/>
      <c r="HZ222" s="425"/>
      <c r="IA222" s="425"/>
      <c r="IB222" s="426"/>
      <c r="IC222" s="738"/>
      <c r="ID222" s="739"/>
      <c r="IE222" s="739"/>
      <c r="IF222" s="739"/>
      <c r="IG222" s="740"/>
      <c r="IH222" s="424"/>
      <c r="II222" s="425"/>
      <c r="IJ222" s="425"/>
      <c r="IK222" s="425"/>
      <c r="IL222" s="426"/>
      <c r="IM222" s="424"/>
      <c r="IN222" s="425"/>
      <c r="IO222" s="425"/>
      <c r="IP222" s="425"/>
      <c r="IQ222" s="426"/>
      <c r="IR222" s="738"/>
      <c r="IS222" s="739"/>
      <c r="IT222" s="739"/>
      <c r="IU222" s="739"/>
      <c r="IV222" s="740"/>
      <c r="IW222" s="738"/>
      <c r="IX222" s="739"/>
      <c r="IY222" s="739"/>
      <c r="IZ222" s="739"/>
      <c r="JA222" s="740"/>
      <c r="JB222" s="424"/>
      <c r="JC222" s="425"/>
      <c r="JD222" s="425"/>
      <c r="JE222" s="425"/>
      <c r="JF222" s="426"/>
      <c r="JG222" s="748"/>
      <c r="JH222" s="747"/>
      <c r="JI222" s="747"/>
      <c r="JJ222" s="747"/>
      <c r="JK222" s="747"/>
      <c r="JL222" s="747"/>
      <c r="JM222" s="747"/>
      <c r="JN222" s="747"/>
      <c r="JO222" s="747"/>
      <c r="JP222" s="747"/>
      <c r="JQ222" s="747"/>
      <c r="JR222" s="747"/>
      <c r="JS222" s="747"/>
      <c r="JT222" s="747"/>
      <c r="JU222" s="700"/>
      <c r="JV222" s="786"/>
      <c r="JW222" s="787"/>
      <c r="JX222" s="326"/>
      <c r="JY222" s="464"/>
      <c r="JZ222" s="464"/>
      <c r="KA222" s="464"/>
      <c r="KB222" s="464"/>
      <c r="KC222" s="464"/>
      <c r="KD222" s="464"/>
      <c r="KE222" s="465"/>
      <c r="KF222" s="654" t="str">
        <f>KF216</f>
        <v>8箇所目</v>
      </c>
      <c r="KG222" s="655"/>
      <c r="KH222" s="655"/>
      <c r="KI222" s="655"/>
      <c r="KJ222" s="655"/>
      <c r="KK222" s="655"/>
      <c r="KL222" s="261"/>
      <c r="KM222" s="261"/>
      <c r="KN222" s="261"/>
      <c r="KO222" s="261"/>
      <c r="KP222" s="261"/>
      <c r="KQ222" s="261"/>
      <c r="KR222" s="261"/>
      <c r="KS222" s="261"/>
      <c r="KT222" s="261"/>
      <c r="KU222" s="261"/>
      <c r="KV222" s="395" t="s">
        <v>43</v>
      </c>
      <c r="KW222" s="395"/>
      <c r="KX222" s="399"/>
      <c r="KY222" s="265"/>
      <c r="KZ222" s="266"/>
      <c r="LA222" s="266"/>
      <c r="LB222" s="266"/>
      <c r="LC222" s="266"/>
      <c r="LD222" s="266"/>
      <c r="LE222" s="266"/>
      <c r="LF222" s="266"/>
      <c r="LG222" s="266"/>
      <c r="LH222" s="266"/>
      <c r="LI222" s="266"/>
      <c r="LJ222" s="266"/>
      <c r="LK222" s="266"/>
      <c r="LL222" s="266"/>
      <c r="LM222" s="267"/>
      <c r="LN222" s="771"/>
      <c r="LO222" s="772"/>
      <c r="LP222" s="772"/>
      <c r="LQ222" s="772"/>
      <c r="LR222" s="772"/>
      <c r="LS222" s="772"/>
      <c r="LT222" s="772"/>
      <c r="LU222" s="772"/>
      <c r="LV222" s="395" t="s">
        <v>69</v>
      </c>
      <c r="LW222" s="395"/>
      <c r="LX222" s="399"/>
      <c r="LY222" s="738"/>
      <c r="LZ222" s="739"/>
      <c r="MA222" s="739"/>
      <c r="MB222" s="739"/>
      <c r="MC222" s="740"/>
      <c r="MD222" s="424"/>
      <c r="ME222" s="425"/>
      <c r="MF222" s="425"/>
      <c r="MG222" s="425"/>
      <c r="MH222" s="426"/>
      <c r="MI222" s="738"/>
      <c r="MJ222" s="739"/>
      <c r="MK222" s="739"/>
      <c r="ML222" s="739"/>
      <c r="MM222" s="740"/>
      <c r="MN222" s="424"/>
      <c r="MO222" s="425"/>
      <c r="MP222" s="425"/>
      <c r="MQ222" s="425"/>
      <c r="MR222" s="426"/>
      <c r="MS222" s="424"/>
      <c r="MT222" s="425"/>
      <c r="MU222" s="425"/>
      <c r="MV222" s="425"/>
      <c r="MW222" s="426"/>
      <c r="MX222" s="738"/>
      <c r="MY222" s="739"/>
      <c r="MZ222" s="739"/>
      <c r="NA222" s="739"/>
      <c r="NB222" s="740"/>
      <c r="NC222" s="738"/>
      <c r="ND222" s="739"/>
      <c r="NE222" s="739"/>
      <c r="NF222" s="739"/>
      <c r="NG222" s="740"/>
      <c r="NH222" s="424"/>
      <c r="NI222" s="425"/>
      <c r="NJ222" s="425"/>
      <c r="NK222" s="425"/>
      <c r="NL222" s="426"/>
      <c r="NM222" s="748"/>
      <c r="NN222" s="747"/>
      <c r="NO222" s="747"/>
      <c r="NP222" s="747"/>
      <c r="NQ222" s="747"/>
      <c r="NR222" s="747"/>
      <c r="NS222" s="747"/>
      <c r="NT222" s="747"/>
      <c r="NU222" s="747"/>
      <c r="NV222" s="747"/>
      <c r="NW222" s="747"/>
      <c r="NX222" s="747"/>
      <c r="NY222" s="747"/>
      <c r="NZ222" s="747"/>
      <c r="OA222" s="700"/>
      <c r="OB222" s="786"/>
      <c r="OC222" s="787"/>
      <c r="OD222" s="326"/>
      <c r="OE222" s="464"/>
      <c r="OF222" s="464"/>
      <c r="OG222" s="464"/>
      <c r="OH222" s="464"/>
      <c r="OI222" s="464"/>
      <c r="OJ222" s="464"/>
      <c r="OK222" s="465"/>
      <c r="OL222" s="654" t="str">
        <f>OL216</f>
        <v>11箇所目</v>
      </c>
      <c r="OM222" s="655"/>
      <c r="ON222" s="655"/>
      <c r="OO222" s="655"/>
      <c r="OP222" s="655"/>
      <c r="OQ222" s="655"/>
      <c r="OR222" s="261"/>
      <c r="OS222" s="261"/>
      <c r="OT222" s="261"/>
      <c r="OU222" s="261"/>
      <c r="OV222" s="261"/>
      <c r="OW222" s="261"/>
      <c r="OX222" s="261"/>
      <c r="OY222" s="261"/>
      <c r="OZ222" s="261"/>
      <c r="PA222" s="261"/>
      <c r="PB222" s="395" t="s">
        <v>43</v>
      </c>
      <c r="PC222" s="395"/>
      <c r="PD222" s="399"/>
      <c r="PE222" s="265"/>
      <c r="PF222" s="266"/>
      <c r="PG222" s="266"/>
      <c r="PH222" s="266"/>
      <c r="PI222" s="266"/>
      <c r="PJ222" s="266"/>
      <c r="PK222" s="266"/>
      <c r="PL222" s="266"/>
      <c r="PM222" s="266"/>
      <c r="PN222" s="266"/>
      <c r="PO222" s="266"/>
      <c r="PP222" s="266"/>
      <c r="PQ222" s="266"/>
      <c r="PR222" s="266"/>
      <c r="PS222" s="267"/>
      <c r="PT222" s="771"/>
      <c r="PU222" s="772"/>
      <c r="PV222" s="772"/>
      <c r="PW222" s="772"/>
      <c r="PX222" s="772"/>
      <c r="PY222" s="772"/>
      <c r="PZ222" s="772"/>
      <c r="QA222" s="772"/>
      <c r="QB222" s="395" t="s">
        <v>69</v>
      </c>
      <c r="QC222" s="395"/>
      <c r="QD222" s="399"/>
      <c r="QE222" s="738"/>
      <c r="QF222" s="739"/>
      <c r="QG222" s="739"/>
      <c r="QH222" s="739"/>
      <c r="QI222" s="740"/>
      <c r="QJ222" s="424"/>
      <c r="QK222" s="425"/>
      <c r="QL222" s="425"/>
      <c r="QM222" s="425"/>
      <c r="QN222" s="426"/>
      <c r="QO222" s="738"/>
      <c r="QP222" s="739"/>
      <c r="QQ222" s="739"/>
      <c r="QR222" s="739"/>
      <c r="QS222" s="740"/>
      <c r="QT222" s="424"/>
      <c r="QU222" s="425"/>
      <c r="QV222" s="425"/>
      <c r="QW222" s="425"/>
      <c r="QX222" s="426"/>
      <c r="QY222" s="424"/>
      <c r="QZ222" s="425"/>
      <c r="RA222" s="425"/>
      <c r="RB222" s="425"/>
      <c r="RC222" s="426"/>
      <c r="RD222" s="738"/>
      <c r="RE222" s="739"/>
      <c r="RF222" s="739"/>
      <c r="RG222" s="739"/>
      <c r="RH222" s="740"/>
      <c r="RI222" s="738"/>
      <c r="RJ222" s="739"/>
      <c r="RK222" s="739"/>
      <c r="RL222" s="739"/>
      <c r="RM222" s="740"/>
      <c r="RN222" s="424"/>
      <c r="RO222" s="425"/>
      <c r="RP222" s="425"/>
      <c r="RQ222" s="425"/>
      <c r="RR222" s="426"/>
      <c r="RS222" s="748"/>
      <c r="RT222" s="747"/>
      <c r="RU222" s="747"/>
      <c r="RV222" s="747"/>
      <c r="RW222" s="747"/>
      <c r="RX222" s="747"/>
      <c r="RY222" s="747"/>
      <c r="RZ222" s="747"/>
      <c r="SA222" s="747"/>
      <c r="SB222" s="747"/>
      <c r="SC222" s="747"/>
      <c r="SD222" s="747"/>
      <c r="SE222" s="747"/>
      <c r="SF222" s="747"/>
      <c r="SG222" s="700"/>
    </row>
    <row r="223" spans="2:501" ht="2.1" customHeight="1" x14ac:dyDescent="0.15">
      <c r="B223" s="1082"/>
      <c r="C223" s="777"/>
      <c r="D223" s="1066"/>
      <c r="E223" s="778"/>
      <c r="F223" s="326"/>
      <c r="G223" s="464"/>
      <c r="H223" s="464"/>
      <c r="I223" s="464"/>
      <c r="J223" s="464"/>
      <c r="K223" s="464"/>
      <c r="L223" s="464"/>
      <c r="M223" s="464"/>
      <c r="N223" s="464"/>
      <c r="O223" s="464"/>
      <c r="P223" s="464"/>
      <c r="Q223" s="464"/>
      <c r="R223" s="464"/>
      <c r="S223" s="464"/>
      <c r="T223" s="464"/>
      <c r="U223" s="464"/>
      <c r="V223" s="464"/>
      <c r="W223" s="464"/>
      <c r="X223" s="464"/>
      <c r="Y223" s="464"/>
      <c r="Z223" s="464"/>
      <c r="AA223" s="464"/>
      <c r="AB223" s="464"/>
      <c r="AC223" s="465"/>
      <c r="AD223" s="469"/>
      <c r="AE223" s="471"/>
      <c r="AF223" s="471"/>
      <c r="AG223" s="471"/>
      <c r="AH223" s="471"/>
      <c r="AI223" s="471"/>
      <c r="AJ223" s="471"/>
      <c r="AK223" s="471"/>
      <c r="AL223" s="471"/>
      <c r="AM223" s="471"/>
      <c r="AN223" s="471"/>
      <c r="AO223" s="384"/>
      <c r="AP223" s="384"/>
      <c r="AQ223" s="384"/>
      <c r="AR223" s="472"/>
      <c r="AS223" s="1061"/>
      <c r="AT223" s="1061"/>
      <c r="AU223" s="1061"/>
      <c r="AV223" s="1061"/>
      <c r="AW223" s="1061"/>
      <c r="AX223" s="1061"/>
      <c r="AY223" s="1061"/>
      <c r="AZ223" s="1061"/>
      <c r="BA223" s="1061"/>
      <c r="BB223" s="1061"/>
      <c r="BC223" s="384"/>
      <c r="BD223" s="384"/>
      <c r="BE223" s="385"/>
      <c r="BF223" s="250"/>
      <c r="BG223" s="251"/>
      <c r="BH223" s="251"/>
      <c r="BI223" s="251"/>
      <c r="BJ223" s="251"/>
      <c r="BK223" s="251"/>
      <c r="BL223" s="251"/>
      <c r="BM223" s="251"/>
      <c r="BN223" s="251"/>
      <c r="BO223" s="251"/>
      <c r="BP223" s="251"/>
      <c r="BQ223" s="251"/>
      <c r="BR223" s="251"/>
      <c r="BS223" s="252"/>
      <c r="BT223" s="1058"/>
      <c r="BU223" s="1059"/>
      <c r="BV223" s="1059"/>
      <c r="BW223" s="1059"/>
      <c r="BX223" s="1059"/>
      <c r="BY223" s="1059"/>
      <c r="BZ223" s="1059"/>
      <c r="CA223" s="1059"/>
      <c r="CB223" s="1059"/>
      <c r="CC223" s="1059"/>
      <c r="CD223" s="1059"/>
      <c r="CE223" s="384"/>
      <c r="CF223" s="384"/>
      <c r="CG223" s="385"/>
      <c r="CH223" s="463"/>
      <c r="CI223" s="411"/>
      <c r="CJ223" s="411"/>
      <c r="CK223" s="411"/>
      <c r="CL223" s="411"/>
      <c r="CM223" s="411"/>
      <c r="CN223" s="262"/>
      <c r="CO223" s="262"/>
      <c r="CP223" s="262"/>
      <c r="CQ223" s="262"/>
      <c r="CR223" s="262"/>
      <c r="CS223" s="262"/>
      <c r="CT223" s="262"/>
      <c r="CU223" s="262"/>
      <c r="CV223" s="262"/>
      <c r="CW223" s="262"/>
      <c r="CX223" s="411"/>
      <c r="CY223" s="411"/>
      <c r="CZ223" s="414"/>
      <c r="DA223" s="233"/>
      <c r="DB223" s="234"/>
      <c r="DC223" s="234"/>
      <c r="DD223" s="234"/>
      <c r="DE223" s="234"/>
      <c r="DF223" s="234"/>
      <c r="DG223" s="234"/>
      <c r="DH223" s="234"/>
      <c r="DI223" s="234"/>
      <c r="DJ223" s="234"/>
      <c r="DK223" s="234"/>
      <c r="DL223" s="234"/>
      <c r="DM223" s="234"/>
      <c r="DN223" s="234"/>
      <c r="DO223" s="235"/>
      <c r="DP223" s="768"/>
      <c r="DQ223" s="769"/>
      <c r="DR223" s="769"/>
      <c r="DS223" s="769"/>
      <c r="DT223" s="769"/>
      <c r="DU223" s="769"/>
      <c r="DV223" s="769"/>
      <c r="DW223" s="769"/>
      <c r="DX223" s="411"/>
      <c r="DY223" s="411"/>
      <c r="DZ223" s="414"/>
      <c r="EA223" s="738"/>
      <c r="EB223" s="739"/>
      <c r="EC223" s="739"/>
      <c r="ED223" s="739"/>
      <c r="EE223" s="740"/>
      <c r="EF223" s="424"/>
      <c r="EG223" s="425"/>
      <c r="EH223" s="425"/>
      <c r="EI223" s="425"/>
      <c r="EJ223" s="426"/>
      <c r="EK223" s="738"/>
      <c r="EL223" s="739"/>
      <c r="EM223" s="739"/>
      <c r="EN223" s="739"/>
      <c r="EO223" s="740"/>
      <c r="EP223" s="424"/>
      <c r="EQ223" s="425"/>
      <c r="ER223" s="425"/>
      <c r="ES223" s="425"/>
      <c r="ET223" s="426"/>
      <c r="EU223" s="424"/>
      <c r="EV223" s="425"/>
      <c r="EW223" s="425"/>
      <c r="EX223" s="425"/>
      <c r="EY223" s="426"/>
      <c r="EZ223" s="738"/>
      <c r="FA223" s="739"/>
      <c r="FB223" s="739"/>
      <c r="FC223" s="739"/>
      <c r="FD223" s="740"/>
      <c r="FE223" s="738"/>
      <c r="FF223" s="739"/>
      <c r="FG223" s="739"/>
      <c r="FH223" s="739"/>
      <c r="FI223" s="740"/>
      <c r="FJ223" s="424"/>
      <c r="FK223" s="425"/>
      <c r="FL223" s="425"/>
      <c r="FM223" s="425"/>
      <c r="FN223" s="426"/>
      <c r="FO223" s="405"/>
      <c r="FP223" s="786"/>
      <c r="FQ223" s="787"/>
      <c r="FR223" s="326"/>
      <c r="FS223" s="464"/>
      <c r="FT223" s="464"/>
      <c r="FU223" s="464"/>
      <c r="FV223" s="464"/>
      <c r="FW223" s="464"/>
      <c r="FX223" s="464"/>
      <c r="FY223" s="465"/>
      <c r="FZ223" s="701"/>
      <c r="GA223" s="686"/>
      <c r="GB223" s="686"/>
      <c r="GC223" s="686"/>
      <c r="GD223" s="686"/>
      <c r="GE223" s="686"/>
      <c r="GF223" s="262"/>
      <c r="GG223" s="262"/>
      <c r="GH223" s="262"/>
      <c r="GI223" s="262"/>
      <c r="GJ223" s="262"/>
      <c r="GK223" s="262"/>
      <c r="GL223" s="262"/>
      <c r="GM223" s="262"/>
      <c r="GN223" s="262"/>
      <c r="GO223" s="262"/>
      <c r="GP223" s="411"/>
      <c r="GQ223" s="411"/>
      <c r="GR223" s="414"/>
      <c r="GS223" s="233"/>
      <c r="GT223" s="234"/>
      <c r="GU223" s="234"/>
      <c r="GV223" s="234"/>
      <c r="GW223" s="234"/>
      <c r="GX223" s="234"/>
      <c r="GY223" s="234"/>
      <c r="GZ223" s="234"/>
      <c r="HA223" s="234"/>
      <c r="HB223" s="234"/>
      <c r="HC223" s="234"/>
      <c r="HD223" s="234"/>
      <c r="HE223" s="234"/>
      <c r="HF223" s="234"/>
      <c r="HG223" s="235"/>
      <c r="HH223" s="768"/>
      <c r="HI223" s="769"/>
      <c r="HJ223" s="769"/>
      <c r="HK223" s="769"/>
      <c r="HL223" s="769"/>
      <c r="HM223" s="769"/>
      <c r="HN223" s="769"/>
      <c r="HO223" s="769"/>
      <c r="HP223" s="411"/>
      <c r="HQ223" s="411"/>
      <c r="HR223" s="414"/>
      <c r="HS223" s="738"/>
      <c r="HT223" s="739"/>
      <c r="HU223" s="739"/>
      <c r="HV223" s="739"/>
      <c r="HW223" s="740"/>
      <c r="HX223" s="424"/>
      <c r="HY223" s="425"/>
      <c r="HZ223" s="425"/>
      <c r="IA223" s="425"/>
      <c r="IB223" s="426"/>
      <c r="IC223" s="738"/>
      <c r="ID223" s="739"/>
      <c r="IE223" s="739"/>
      <c r="IF223" s="739"/>
      <c r="IG223" s="740"/>
      <c r="IH223" s="424"/>
      <c r="II223" s="425"/>
      <c r="IJ223" s="425"/>
      <c r="IK223" s="425"/>
      <c r="IL223" s="426"/>
      <c r="IM223" s="424"/>
      <c r="IN223" s="425"/>
      <c r="IO223" s="425"/>
      <c r="IP223" s="425"/>
      <c r="IQ223" s="426"/>
      <c r="IR223" s="738"/>
      <c r="IS223" s="739"/>
      <c r="IT223" s="739"/>
      <c r="IU223" s="739"/>
      <c r="IV223" s="740"/>
      <c r="IW223" s="738"/>
      <c r="IX223" s="739"/>
      <c r="IY223" s="739"/>
      <c r="IZ223" s="739"/>
      <c r="JA223" s="740"/>
      <c r="JB223" s="424"/>
      <c r="JC223" s="425"/>
      <c r="JD223" s="425"/>
      <c r="JE223" s="425"/>
      <c r="JF223" s="426"/>
      <c r="JG223" s="748"/>
      <c r="JH223" s="747"/>
      <c r="JI223" s="747"/>
      <c r="JJ223" s="747"/>
      <c r="JK223" s="747"/>
      <c r="JL223" s="747"/>
      <c r="JM223" s="747"/>
      <c r="JN223" s="747"/>
      <c r="JO223" s="747"/>
      <c r="JP223" s="747"/>
      <c r="JQ223" s="747"/>
      <c r="JR223" s="747"/>
      <c r="JS223" s="747"/>
      <c r="JT223" s="747"/>
      <c r="JU223" s="700"/>
      <c r="JV223" s="786"/>
      <c r="JW223" s="787"/>
      <c r="JX223" s="326"/>
      <c r="JY223" s="464"/>
      <c r="JZ223" s="464"/>
      <c r="KA223" s="464"/>
      <c r="KB223" s="464"/>
      <c r="KC223" s="464"/>
      <c r="KD223" s="464"/>
      <c r="KE223" s="465"/>
      <c r="KF223" s="686"/>
      <c r="KG223" s="686"/>
      <c r="KH223" s="686"/>
      <c r="KI223" s="686"/>
      <c r="KJ223" s="686"/>
      <c r="KK223" s="686"/>
      <c r="KL223" s="262"/>
      <c r="KM223" s="262"/>
      <c r="KN223" s="262"/>
      <c r="KO223" s="262"/>
      <c r="KP223" s="262"/>
      <c r="KQ223" s="262"/>
      <c r="KR223" s="262"/>
      <c r="KS223" s="262"/>
      <c r="KT223" s="262"/>
      <c r="KU223" s="262"/>
      <c r="KV223" s="411"/>
      <c r="KW223" s="411"/>
      <c r="KX223" s="414"/>
      <c r="KY223" s="233"/>
      <c r="KZ223" s="234"/>
      <c r="LA223" s="234"/>
      <c r="LB223" s="234"/>
      <c r="LC223" s="234"/>
      <c r="LD223" s="234"/>
      <c r="LE223" s="234"/>
      <c r="LF223" s="234"/>
      <c r="LG223" s="234"/>
      <c r="LH223" s="234"/>
      <c r="LI223" s="234"/>
      <c r="LJ223" s="234"/>
      <c r="LK223" s="234"/>
      <c r="LL223" s="234"/>
      <c r="LM223" s="235"/>
      <c r="LN223" s="768"/>
      <c r="LO223" s="769"/>
      <c r="LP223" s="769"/>
      <c r="LQ223" s="769"/>
      <c r="LR223" s="769"/>
      <c r="LS223" s="769"/>
      <c r="LT223" s="769"/>
      <c r="LU223" s="769"/>
      <c r="LV223" s="411"/>
      <c r="LW223" s="411"/>
      <c r="LX223" s="414"/>
      <c r="LY223" s="738"/>
      <c r="LZ223" s="739"/>
      <c r="MA223" s="739"/>
      <c r="MB223" s="739"/>
      <c r="MC223" s="740"/>
      <c r="MD223" s="424"/>
      <c r="ME223" s="425"/>
      <c r="MF223" s="425"/>
      <c r="MG223" s="425"/>
      <c r="MH223" s="426"/>
      <c r="MI223" s="738"/>
      <c r="MJ223" s="739"/>
      <c r="MK223" s="739"/>
      <c r="ML223" s="739"/>
      <c r="MM223" s="740"/>
      <c r="MN223" s="424"/>
      <c r="MO223" s="425"/>
      <c r="MP223" s="425"/>
      <c r="MQ223" s="425"/>
      <c r="MR223" s="426"/>
      <c r="MS223" s="424"/>
      <c r="MT223" s="425"/>
      <c r="MU223" s="425"/>
      <c r="MV223" s="425"/>
      <c r="MW223" s="426"/>
      <c r="MX223" s="738"/>
      <c r="MY223" s="739"/>
      <c r="MZ223" s="739"/>
      <c r="NA223" s="739"/>
      <c r="NB223" s="740"/>
      <c r="NC223" s="738"/>
      <c r="ND223" s="739"/>
      <c r="NE223" s="739"/>
      <c r="NF223" s="739"/>
      <c r="NG223" s="740"/>
      <c r="NH223" s="424"/>
      <c r="NI223" s="425"/>
      <c r="NJ223" s="425"/>
      <c r="NK223" s="425"/>
      <c r="NL223" s="426"/>
      <c r="NM223" s="748"/>
      <c r="NN223" s="747"/>
      <c r="NO223" s="747"/>
      <c r="NP223" s="747"/>
      <c r="NQ223" s="747"/>
      <c r="NR223" s="747"/>
      <c r="NS223" s="747"/>
      <c r="NT223" s="747"/>
      <c r="NU223" s="747"/>
      <c r="NV223" s="747"/>
      <c r="NW223" s="747"/>
      <c r="NX223" s="747"/>
      <c r="NY223" s="747"/>
      <c r="NZ223" s="747"/>
      <c r="OA223" s="700"/>
      <c r="OB223" s="786"/>
      <c r="OC223" s="787"/>
      <c r="OD223" s="326"/>
      <c r="OE223" s="464"/>
      <c r="OF223" s="464"/>
      <c r="OG223" s="464"/>
      <c r="OH223" s="464"/>
      <c r="OI223" s="464"/>
      <c r="OJ223" s="464"/>
      <c r="OK223" s="465"/>
      <c r="OL223" s="686"/>
      <c r="OM223" s="686"/>
      <c r="ON223" s="686"/>
      <c r="OO223" s="686"/>
      <c r="OP223" s="686"/>
      <c r="OQ223" s="686"/>
      <c r="OR223" s="262"/>
      <c r="OS223" s="262"/>
      <c r="OT223" s="262"/>
      <c r="OU223" s="262"/>
      <c r="OV223" s="262"/>
      <c r="OW223" s="262"/>
      <c r="OX223" s="262"/>
      <c r="OY223" s="262"/>
      <c r="OZ223" s="262"/>
      <c r="PA223" s="262"/>
      <c r="PB223" s="411"/>
      <c r="PC223" s="411"/>
      <c r="PD223" s="414"/>
      <c r="PE223" s="233"/>
      <c r="PF223" s="234"/>
      <c r="PG223" s="234"/>
      <c r="PH223" s="234"/>
      <c r="PI223" s="234"/>
      <c r="PJ223" s="234"/>
      <c r="PK223" s="234"/>
      <c r="PL223" s="234"/>
      <c r="PM223" s="234"/>
      <c r="PN223" s="234"/>
      <c r="PO223" s="234"/>
      <c r="PP223" s="234"/>
      <c r="PQ223" s="234"/>
      <c r="PR223" s="234"/>
      <c r="PS223" s="235"/>
      <c r="PT223" s="768"/>
      <c r="PU223" s="769"/>
      <c r="PV223" s="769"/>
      <c r="PW223" s="769"/>
      <c r="PX223" s="769"/>
      <c r="PY223" s="769"/>
      <c r="PZ223" s="769"/>
      <c r="QA223" s="769"/>
      <c r="QB223" s="411"/>
      <c r="QC223" s="411"/>
      <c r="QD223" s="414"/>
      <c r="QE223" s="738"/>
      <c r="QF223" s="739"/>
      <c r="QG223" s="739"/>
      <c r="QH223" s="739"/>
      <c r="QI223" s="740"/>
      <c r="QJ223" s="424"/>
      <c r="QK223" s="425"/>
      <c r="QL223" s="425"/>
      <c r="QM223" s="425"/>
      <c r="QN223" s="426"/>
      <c r="QO223" s="738"/>
      <c r="QP223" s="739"/>
      <c r="QQ223" s="739"/>
      <c r="QR223" s="739"/>
      <c r="QS223" s="740"/>
      <c r="QT223" s="424"/>
      <c r="QU223" s="425"/>
      <c r="QV223" s="425"/>
      <c r="QW223" s="425"/>
      <c r="QX223" s="426"/>
      <c r="QY223" s="424"/>
      <c r="QZ223" s="425"/>
      <c r="RA223" s="425"/>
      <c r="RB223" s="425"/>
      <c r="RC223" s="426"/>
      <c r="RD223" s="738"/>
      <c r="RE223" s="739"/>
      <c r="RF223" s="739"/>
      <c r="RG223" s="739"/>
      <c r="RH223" s="740"/>
      <c r="RI223" s="738"/>
      <c r="RJ223" s="739"/>
      <c r="RK223" s="739"/>
      <c r="RL223" s="739"/>
      <c r="RM223" s="740"/>
      <c r="RN223" s="424"/>
      <c r="RO223" s="425"/>
      <c r="RP223" s="425"/>
      <c r="RQ223" s="425"/>
      <c r="RR223" s="426"/>
      <c r="RS223" s="748"/>
      <c r="RT223" s="747"/>
      <c r="RU223" s="747"/>
      <c r="RV223" s="747"/>
      <c r="RW223" s="747"/>
      <c r="RX223" s="747"/>
      <c r="RY223" s="747"/>
      <c r="RZ223" s="747"/>
      <c r="SA223" s="747"/>
      <c r="SB223" s="747"/>
      <c r="SC223" s="747"/>
      <c r="SD223" s="747"/>
      <c r="SE223" s="747"/>
      <c r="SF223" s="747"/>
      <c r="SG223" s="700"/>
    </row>
    <row r="224" spans="2:501" ht="12" customHeight="1" x14ac:dyDescent="0.15">
      <c r="B224" s="1082"/>
      <c r="C224" s="777"/>
      <c r="D224" s="1066"/>
      <c r="E224" s="778"/>
      <c r="F224" s="326"/>
      <c r="G224" s="464"/>
      <c r="H224" s="464"/>
      <c r="I224" s="464"/>
      <c r="J224" s="464"/>
      <c r="K224" s="464"/>
      <c r="L224" s="464"/>
      <c r="M224" s="464"/>
      <c r="N224" s="464"/>
      <c r="O224" s="464"/>
      <c r="P224" s="464"/>
      <c r="Q224" s="464"/>
      <c r="R224" s="464"/>
      <c r="S224" s="464"/>
      <c r="T224" s="464"/>
      <c r="U224" s="464"/>
      <c r="V224" s="464"/>
      <c r="W224" s="464"/>
      <c r="X224" s="464"/>
      <c r="Y224" s="464"/>
      <c r="Z224" s="464"/>
      <c r="AA224" s="464"/>
      <c r="AB224" s="464"/>
      <c r="AC224" s="465"/>
      <c r="AD224" s="469"/>
      <c r="AE224" s="471"/>
      <c r="AF224" s="471"/>
      <c r="AG224" s="471"/>
      <c r="AH224" s="471"/>
      <c r="AI224" s="471"/>
      <c r="AJ224" s="471"/>
      <c r="AK224" s="471"/>
      <c r="AL224" s="471"/>
      <c r="AM224" s="471"/>
      <c r="AN224" s="471"/>
      <c r="AO224" s="384"/>
      <c r="AP224" s="384"/>
      <c r="AQ224" s="384"/>
      <c r="AR224" s="472"/>
      <c r="AS224" s="1061"/>
      <c r="AT224" s="1061"/>
      <c r="AU224" s="1061"/>
      <c r="AV224" s="1061"/>
      <c r="AW224" s="1061"/>
      <c r="AX224" s="1061"/>
      <c r="AY224" s="1061"/>
      <c r="AZ224" s="1061"/>
      <c r="BA224" s="1061"/>
      <c r="BB224" s="1061"/>
      <c r="BC224" s="384"/>
      <c r="BD224" s="384"/>
      <c r="BE224" s="385"/>
      <c r="BF224" s="250"/>
      <c r="BG224" s="251"/>
      <c r="BH224" s="251"/>
      <c r="BI224" s="251"/>
      <c r="BJ224" s="251"/>
      <c r="BK224" s="251"/>
      <c r="BL224" s="251"/>
      <c r="BM224" s="251"/>
      <c r="BN224" s="251"/>
      <c r="BO224" s="251"/>
      <c r="BP224" s="251"/>
      <c r="BQ224" s="251"/>
      <c r="BR224" s="251"/>
      <c r="BS224" s="252"/>
      <c r="BT224" s="1058"/>
      <c r="BU224" s="1059"/>
      <c r="BV224" s="1059"/>
      <c r="BW224" s="1059"/>
      <c r="BX224" s="1059"/>
      <c r="BY224" s="1059"/>
      <c r="BZ224" s="1059"/>
      <c r="CA224" s="1059"/>
      <c r="CB224" s="1059"/>
      <c r="CC224" s="1059"/>
      <c r="CD224" s="1059"/>
      <c r="CE224" s="384"/>
      <c r="CF224" s="384"/>
      <c r="CG224" s="385"/>
      <c r="CH224" s="1055" t="s">
        <v>39</v>
      </c>
      <c r="CI224" s="395"/>
      <c r="CJ224" s="395"/>
      <c r="CK224" s="395"/>
      <c r="CL224" s="395"/>
      <c r="CM224" s="395"/>
      <c r="CN224" s="794"/>
      <c r="CO224" s="794"/>
      <c r="CP224" s="794"/>
      <c r="CQ224" s="794"/>
      <c r="CR224" s="794"/>
      <c r="CS224" s="794"/>
      <c r="CT224" s="794"/>
      <c r="CU224" s="794"/>
      <c r="CV224" s="794"/>
      <c r="CW224" s="794"/>
      <c r="CX224" s="395" t="s">
        <v>43</v>
      </c>
      <c r="CY224" s="395"/>
      <c r="CZ224" s="399"/>
      <c r="DA224" s="265"/>
      <c r="DB224" s="266"/>
      <c r="DC224" s="266"/>
      <c r="DD224" s="266"/>
      <c r="DE224" s="266"/>
      <c r="DF224" s="266"/>
      <c r="DG224" s="266"/>
      <c r="DH224" s="266"/>
      <c r="DI224" s="266"/>
      <c r="DJ224" s="266"/>
      <c r="DK224" s="266"/>
      <c r="DL224" s="266"/>
      <c r="DM224" s="266"/>
      <c r="DN224" s="266"/>
      <c r="DO224" s="267"/>
      <c r="DP224" s="771"/>
      <c r="DQ224" s="772"/>
      <c r="DR224" s="772"/>
      <c r="DS224" s="772"/>
      <c r="DT224" s="772"/>
      <c r="DU224" s="772"/>
      <c r="DV224" s="772"/>
      <c r="DW224" s="772"/>
      <c r="DX224" s="395" t="s">
        <v>69</v>
      </c>
      <c r="DY224" s="395"/>
      <c r="DZ224" s="399"/>
      <c r="EA224" s="738"/>
      <c r="EB224" s="739"/>
      <c r="EC224" s="739"/>
      <c r="ED224" s="739"/>
      <c r="EE224" s="740"/>
      <c r="EF224" s="424"/>
      <c r="EG224" s="425"/>
      <c r="EH224" s="425"/>
      <c r="EI224" s="425"/>
      <c r="EJ224" s="426"/>
      <c r="EK224" s="738"/>
      <c r="EL224" s="739"/>
      <c r="EM224" s="739"/>
      <c r="EN224" s="739"/>
      <c r="EO224" s="740"/>
      <c r="EP224" s="424"/>
      <c r="EQ224" s="425"/>
      <c r="ER224" s="425"/>
      <c r="ES224" s="425"/>
      <c r="ET224" s="426"/>
      <c r="EU224" s="424"/>
      <c r="EV224" s="425"/>
      <c r="EW224" s="425"/>
      <c r="EX224" s="425"/>
      <c r="EY224" s="426"/>
      <c r="EZ224" s="738"/>
      <c r="FA224" s="739"/>
      <c r="FB224" s="739"/>
      <c r="FC224" s="739"/>
      <c r="FD224" s="740"/>
      <c r="FE224" s="738"/>
      <c r="FF224" s="739"/>
      <c r="FG224" s="739"/>
      <c r="FH224" s="739"/>
      <c r="FI224" s="740"/>
      <c r="FJ224" s="424"/>
      <c r="FK224" s="425"/>
      <c r="FL224" s="425"/>
      <c r="FM224" s="425"/>
      <c r="FN224" s="426"/>
      <c r="FO224" s="405"/>
      <c r="FP224" s="786"/>
      <c r="FQ224" s="787"/>
      <c r="FR224" s="326"/>
      <c r="FS224" s="464"/>
      <c r="FT224" s="464"/>
      <c r="FU224" s="464"/>
      <c r="FV224" s="464"/>
      <c r="FW224" s="464"/>
      <c r="FX224" s="464"/>
      <c r="FY224" s="465"/>
      <c r="FZ224" s="689" t="s">
        <v>81</v>
      </c>
      <c r="GA224" s="655"/>
      <c r="GB224" s="655"/>
      <c r="GC224" s="655"/>
      <c r="GD224" s="655"/>
      <c r="GE224" s="655"/>
      <c r="GF224" s="794"/>
      <c r="GG224" s="794"/>
      <c r="GH224" s="794"/>
      <c r="GI224" s="794"/>
      <c r="GJ224" s="794"/>
      <c r="GK224" s="794"/>
      <c r="GL224" s="794"/>
      <c r="GM224" s="794"/>
      <c r="GN224" s="794"/>
      <c r="GO224" s="794"/>
      <c r="GP224" s="395" t="s">
        <v>43</v>
      </c>
      <c r="GQ224" s="395"/>
      <c r="GR224" s="399"/>
      <c r="GS224" s="265"/>
      <c r="GT224" s="266"/>
      <c r="GU224" s="266"/>
      <c r="GV224" s="266"/>
      <c r="GW224" s="266"/>
      <c r="GX224" s="266"/>
      <c r="GY224" s="266"/>
      <c r="GZ224" s="266"/>
      <c r="HA224" s="266"/>
      <c r="HB224" s="266"/>
      <c r="HC224" s="266"/>
      <c r="HD224" s="266"/>
      <c r="HE224" s="266"/>
      <c r="HF224" s="266"/>
      <c r="HG224" s="267"/>
      <c r="HH224" s="771"/>
      <c r="HI224" s="772"/>
      <c r="HJ224" s="772"/>
      <c r="HK224" s="772"/>
      <c r="HL224" s="772"/>
      <c r="HM224" s="772"/>
      <c r="HN224" s="772"/>
      <c r="HO224" s="772"/>
      <c r="HP224" s="395" t="s">
        <v>69</v>
      </c>
      <c r="HQ224" s="395"/>
      <c r="HR224" s="399"/>
      <c r="HS224" s="738"/>
      <c r="HT224" s="739"/>
      <c r="HU224" s="739"/>
      <c r="HV224" s="739"/>
      <c r="HW224" s="740"/>
      <c r="HX224" s="424"/>
      <c r="HY224" s="425"/>
      <c r="HZ224" s="425"/>
      <c r="IA224" s="425"/>
      <c r="IB224" s="426"/>
      <c r="IC224" s="738"/>
      <c r="ID224" s="739"/>
      <c r="IE224" s="739"/>
      <c r="IF224" s="739"/>
      <c r="IG224" s="740"/>
      <c r="IH224" s="424"/>
      <c r="II224" s="425"/>
      <c r="IJ224" s="425"/>
      <c r="IK224" s="425"/>
      <c r="IL224" s="426"/>
      <c r="IM224" s="424"/>
      <c r="IN224" s="425"/>
      <c r="IO224" s="425"/>
      <c r="IP224" s="425"/>
      <c r="IQ224" s="426"/>
      <c r="IR224" s="738"/>
      <c r="IS224" s="739"/>
      <c r="IT224" s="739"/>
      <c r="IU224" s="739"/>
      <c r="IV224" s="740"/>
      <c r="IW224" s="738"/>
      <c r="IX224" s="739"/>
      <c r="IY224" s="739"/>
      <c r="IZ224" s="739"/>
      <c r="JA224" s="740"/>
      <c r="JB224" s="424"/>
      <c r="JC224" s="425"/>
      <c r="JD224" s="425"/>
      <c r="JE224" s="425"/>
      <c r="JF224" s="426"/>
      <c r="JG224" s="748"/>
      <c r="JH224" s="747"/>
      <c r="JI224" s="747"/>
      <c r="JJ224" s="747"/>
      <c r="JK224" s="747"/>
      <c r="JL224" s="747"/>
      <c r="JM224" s="747"/>
      <c r="JN224" s="747"/>
      <c r="JO224" s="747"/>
      <c r="JP224" s="747"/>
      <c r="JQ224" s="747"/>
      <c r="JR224" s="747"/>
      <c r="JS224" s="747"/>
      <c r="JT224" s="747"/>
      <c r="JU224" s="700"/>
      <c r="JV224" s="786"/>
      <c r="JW224" s="787"/>
      <c r="JX224" s="326"/>
      <c r="JY224" s="464"/>
      <c r="JZ224" s="464"/>
      <c r="KA224" s="464"/>
      <c r="KB224" s="464"/>
      <c r="KC224" s="464"/>
      <c r="KD224" s="464"/>
      <c r="KE224" s="465"/>
      <c r="KF224" s="654" t="str">
        <f>KF218</f>
        <v>9箇所目</v>
      </c>
      <c r="KG224" s="655"/>
      <c r="KH224" s="655"/>
      <c r="KI224" s="655"/>
      <c r="KJ224" s="655"/>
      <c r="KK224" s="655"/>
      <c r="KL224" s="794"/>
      <c r="KM224" s="794"/>
      <c r="KN224" s="794"/>
      <c r="KO224" s="794"/>
      <c r="KP224" s="794"/>
      <c r="KQ224" s="794"/>
      <c r="KR224" s="794"/>
      <c r="KS224" s="794"/>
      <c r="KT224" s="794"/>
      <c r="KU224" s="794"/>
      <c r="KV224" s="395" t="s">
        <v>43</v>
      </c>
      <c r="KW224" s="395"/>
      <c r="KX224" s="399"/>
      <c r="KY224" s="265"/>
      <c r="KZ224" s="266"/>
      <c r="LA224" s="266"/>
      <c r="LB224" s="266"/>
      <c r="LC224" s="266"/>
      <c r="LD224" s="266"/>
      <c r="LE224" s="266"/>
      <c r="LF224" s="266"/>
      <c r="LG224" s="266"/>
      <c r="LH224" s="266"/>
      <c r="LI224" s="266"/>
      <c r="LJ224" s="266"/>
      <c r="LK224" s="266"/>
      <c r="LL224" s="266"/>
      <c r="LM224" s="267"/>
      <c r="LN224" s="771"/>
      <c r="LO224" s="772"/>
      <c r="LP224" s="772"/>
      <c r="LQ224" s="772"/>
      <c r="LR224" s="772"/>
      <c r="LS224" s="772"/>
      <c r="LT224" s="772"/>
      <c r="LU224" s="772"/>
      <c r="LV224" s="395" t="s">
        <v>69</v>
      </c>
      <c r="LW224" s="395"/>
      <c r="LX224" s="399"/>
      <c r="LY224" s="738"/>
      <c r="LZ224" s="739"/>
      <c r="MA224" s="739"/>
      <c r="MB224" s="739"/>
      <c r="MC224" s="740"/>
      <c r="MD224" s="424"/>
      <c r="ME224" s="425"/>
      <c r="MF224" s="425"/>
      <c r="MG224" s="425"/>
      <c r="MH224" s="426"/>
      <c r="MI224" s="738"/>
      <c r="MJ224" s="739"/>
      <c r="MK224" s="739"/>
      <c r="ML224" s="739"/>
      <c r="MM224" s="740"/>
      <c r="MN224" s="424"/>
      <c r="MO224" s="425"/>
      <c r="MP224" s="425"/>
      <c r="MQ224" s="425"/>
      <c r="MR224" s="426"/>
      <c r="MS224" s="424"/>
      <c r="MT224" s="425"/>
      <c r="MU224" s="425"/>
      <c r="MV224" s="425"/>
      <c r="MW224" s="426"/>
      <c r="MX224" s="738"/>
      <c r="MY224" s="739"/>
      <c r="MZ224" s="739"/>
      <c r="NA224" s="739"/>
      <c r="NB224" s="740"/>
      <c r="NC224" s="738"/>
      <c r="ND224" s="739"/>
      <c r="NE224" s="739"/>
      <c r="NF224" s="739"/>
      <c r="NG224" s="740"/>
      <c r="NH224" s="424"/>
      <c r="NI224" s="425"/>
      <c r="NJ224" s="425"/>
      <c r="NK224" s="425"/>
      <c r="NL224" s="426"/>
      <c r="NM224" s="748"/>
      <c r="NN224" s="747"/>
      <c r="NO224" s="747"/>
      <c r="NP224" s="747"/>
      <c r="NQ224" s="747"/>
      <c r="NR224" s="747"/>
      <c r="NS224" s="747"/>
      <c r="NT224" s="747"/>
      <c r="NU224" s="747"/>
      <c r="NV224" s="747"/>
      <c r="NW224" s="747"/>
      <c r="NX224" s="747"/>
      <c r="NY224" s="747"/>
      <c r="NZ224" s="747"/>
      <c r="OA224" s="700"/>
      <c r="OB224" s="786"/>
      <c r="OC224" s="787"/>
      <c r="OD224" s="326"/>
      <c r="OE224" s="464"/>
      <c r="OF224" s="464"/>
      <c r="OG224" s="464"/>
      <c r="OH224" s="464"/>
      <c r="OI224" s="464"/>
      <c r="OJ224" s="464"/>
      <c r="OK224" s="465"/>
      <c r="OL224" s="654" t="str">
        <f>OL218</f>
        <v>12箇所目</v>
      </c>
      <c r="OM224" s="655"/>
      <c r="ON224" s="655"/>
      <c r="OO224" s="655"/>
      <c r="OP224" s="655"/>
      <c r="OQ224" s="655"/>
      <c r="OR224" s="794"/>
      <c r="OS224" s="794"/>
      <c r="OT224" s="794"/>
      <c r="OU224" s="794"/>
      <c r="OV224" s="794"/>
      <c r="OW224" s="794"/>
      <c r="OX224" s="794"/>
      <c r="OY224" s="794"/>
      <c r="OZ224" s="794"/>
      <c r="PA224" s="794"/>
      <c r="PB224" s="395" t="s">
        <v>43</v>
      </c>
      <c r="PC224" s="395"/>
      <c r="PD224" s="399"/>
      <c r="PE224" s="265"/>
      <c r="PF224" s="266"/>
      <c r="PG224" s="266"/>
      <c r="PH224" s="266"/>
      <c r="PI224" s="266"/>
      <c r="PJ224" s="266"/>
      <c r="PK224" s="266"/>
      <c r="PL224" s="266"/>
      <c r="PM224" s="266"/>
      <c r="PN224" s="266"/>
      <c r="PO224" s="266"/>
      <c r="PP224" s="266"/>
      <c r="PQ224" s="266"/>
      <c r="PR224" s="266"/>
      <c r="PS224" s="267"/>
      <c r="PT224" s="771"/>
      <c r="PU224" s="772"/>
      <c r="PV224" s="772"/>
      <c r="PW224" s="772"/>
      <c r="PX224" s="772"/>
      <c r="PY224" s="772"/>
      <c r="PZ224" s="772"/>
      <c r="QA224" s="772"/>
      <c r="QB224" s="395" t="s">
        <v>69</v>
      </c>
      <c r="QC224" s="395"/>
      <c r="QD224" s="399"/>
      <c r="QE224" s="738"/>
      <c r="QF224" s="739"/>
      <c r="QG224" s="739"/>
      <c r="QH224" s="739"/>
      <c r="QI224" s="740"/>
      <c r="QJ224" s="424"/>
      <c r="QK224" s="425"/>
      <c r="QL224" s="425"/>
      <c r="QM224" s="425"/>
      <c r="QN224" s="426"/>
      <c r="QO224" s="738"/>
      <c r="QP224" s="739"/>
      <c r="QQ224" s="739"/>
      <c r="QR224" s="739"/>
      <c r="QS224" s="740"/>
      <c r="QT224" s="424"/>
      <c r="QU224" s="425"/>
      <c r="QV224" s="425"/>
      <c r="QW224" s="425"/>
      <c r="QX224" s="426"/>
      <c r="QY224" s="424"/>
      <c r="QZ224" s="425"/>
      <c r="RA224" s="425"/>
      <c r="RB224" s="425"/>
      <c r="RC224" s="426"/>
      <c r="RD224" s="738"/>
      <c r="RE224" s="739"/>
      <c r="RF224" s="739"/>
      <c r="RG224" s="739"/>
      <c r="RH224" s="740"/>
      <c r="RI224" s="738"/>
      <c r="RJ224" s="739"/>
      <c r="RK224" s="739"/>
      <c r="RL224" s="739"/>
      <c r="RM224" s="740"/>
      <c r="RN224" s="424"/>
      <c r="RO224" s="425"/>
      <c r="RP224" s="425"/>
      <c r="RQ224" s="425"/>
      <c r="RR224" s="426"/>
      <c r="RS224" s="748"/>
      <c r="RT224" s="747"/>
      <c r="RU224" s="747"/>
      <c r="RV224" s="747"/>
      <c r="RW224" s="747"/>
      <c r="RX224" s="747"/>
      <c r="RY224" s="747"/>
      <c r="RZ224" s="747"/>
      <c r="SA224" s="747"/>
      <c r="SB224" s="747"/>
      <c r="SC224" s="747"/>
      <c r="SD224" s="747"/>
      <c r="SE224" s="747"/>
      <c r="SF224" s="747"/>
      <c r="SG224" s="700"/>
    </row>
    <row r="225" spans="2:501" ht="2.1" customHeight="1" x14ac:dyDescent="0.15">
      <c r="B225" s="1082"/>
      <c r="C225" s="779"/>
      <c r="D225" s="1067"/>
      <c r="E225" s="780"/>
      <c r="F225" s="466"/>
      <c r="G225" s="467"/>
      <c r="H225" s="467"/>
      <c r="I225" s="467"/>
      <c r="J225" s="467"/>
      <c r="K225" s="467"/>
      <c r="L225" s="467"/>
      <c r="M225" s="467"/>
      <c r="N225" s="467"/>
      <c r="O225" s="467"/>
      <c r="P225" s="467"/>
      <c r="Q225" s="467"/>
      <c r="R225" s="467"/>
      <c r="S225" s="467"/>
      <c r="T225" s="467"/>
      <c r="U225" s="467"/>
      <c r="V225" s="467"/>
      <c r="W225" s="467"/>
      <c r="X225" s="467"/>
      <c r="Y225" s="467"/>
      <c r="Z225" s="467"/>
      <c r="AA225" s="467"/>
      <c r="AB225" s="467"/>
      <c r="AC225" s="468"/>
      <c r="AD225" s="492"/>
      <c r="AE225" s="476"/>
      <c r="AF225" s="476"/>
      <c r="AG225" s="476"/>
      <c r="AH225" s="476"/>
      <c r="AI225" s="476"/>
      <c r="AJ225" s="476"/>
      <c r="AK225" s="476"/>
      <c r="AL225" s="476"/>
      <c r="AM225" s="476"/>
      <c r="AN225" s="476"/>
      <c r="AO225" s="386"/>
      <c r="AP225" s="386"/>
      <c r="AQ225" s="386"/>
      <c r="AR225" s="1062"/>
      <c r="AS225" s="1063"/>
      <c r="AT225" s="1063"/>
      <c r="AU225" s="1063"/>
      <c r="AV225" s="1063"/>
      <c r="AW225" s="1063"/>
      <c r="AX225" s="1063"/>
      <c r="AY225" s="1063"/>
      <c r="AZ225" s="1063"/>
      <c r="BA225" s="1063"/>
      <c r="BB225" s="1063"/>
      <c r="BC225" s="386"/>
      <c r="BD225" s="386"/>
      <c r="BE225" s="387"/>
      <c r="BF225" s="802"/>
      <c r="BG225" s="803"/>
      <c r="BH225" s="803"/>
      <c r="BI225" s="803"/>
      <c r="BJ225" s="803"/>
      <c r="BK225" s="803"/>
      <c r="BL225" s="803"/>
      <c r="BM225" s="803"/>
      <c r="BN225" s="803"/>
      <c r="BO225" s="803"/>
      <c r="BP225" s="803"/>
      <c r="BQ225" s="803"/>
      <c r="BR225" s="803"/>
      <c r="BS225" s="804"/>
      <c r="BT225" s="1058"/>
      <c r="BU225" s="1059"/>
      <c r="BV225" s="1059"/>
      <c r="BW225" s="1059"/>
      <c r="BX225" s="1059"/>
      <c r="BY225" s="1059"/>
      <c r="BZ225" s="1059"/>
      <c r="CA225" s="1059"/>
      <c r="CB225" s="1059"/>
      <c r="CC225" s="1059"/>
      <c r="CD225" s="1059"/>
      <c r="CE225" s="386"/>
      <c r="CF225" s="386"/>
      <c r="CG225" s="387"/>
      <c r="CH225" s="1056"/>
      <c r="CI225" s="386"/>
      <c r="CJ225" s="386"/>
      <c r="CK225" s="386"/>
      <c r="CL225" s="386"/>
      <c r="CM225" s="386"/>
      <c r="CN225" s="262"/>
      <c r="CO225" s="262"/>
      <c r="CP225" s="262"/>
      <c r="CQ225" s="262"/>
      <c r="CR225" s="262"/>
      <c r="CS225" s="262"/>
      <c r="CT225" s="262"/>
      <c r="CU225" s="262"/>
      <c r="CV225" s="262"/>
      <c r="CW225" s="262"/>
      <c r="CX225" s="386"/>
      <c r="CY225" s="386"/>
      <c r="CZ225" s="387"/>
      <c r="DA225" s="276"/>
      <c r="DB225" s="277"/>
      <c r="DC225" s="277"/>
      <c r="DD225" s="277"/>
      <c r="DE225" s="277"/>
      <c r="DF225" s="277"/>
      <c r="DG225" s="277"/>
      <c r="DH225" s="277"/>
      <c r="DI225" s="277"/>
      <c r="DJ225" s="277"/>
      <c r="DK225" s="277"/>
      <c r="DL225" s="277"/>
      <c r="DM225" s="277"/>
      <c r="DN225" s="277"/>
      <c r="DO225" s="278"/>
      <c r="DP225" s="773"/>
      <c r="DQ225" s="774"/>
      <c r="DR225" s="774"/>
      <c r="DS225" s="774"/>
      <c r="DT225" s="774"/>
      <c r="DU225" s="774"/>
      <c r="DV225" s="774"/>
      <c r="DW225" s="774"/>
      <c r="DX225" s="386"/>
      <c r="DY225" s="386"/>
      <c r="DZ225" s="387"/>
      <c r="EA225" s="744"/>
      <c r="EB225" s="745"/>
      <c r="EC225" s="745"/>
      <c r="ED225" s="745"/>
      <c r="EE225" s="746"/>
      <c r="EF225" s="427"/>
      <c r="EG225" s="428"/>
      <c r="EH225" s="428"/>
      <c r="EI225" s="428"/>
      <c r="EJ225" s="429"/>
      <c r="EK225" s="744"/>
      <c r="EL225" s="745"/>
      <c r="EM225" s="745"/>
      <c r="EN225" s="745"/>
      <c r="EO225" s="746"/>
      <c r="EP225" s="427"/>
      <c r="EQ225" s="428"/>
      <c r="ER225" s="428"/>
      <c r="ES225" s="428"/>
      <c r="ET225" s="429"/>
      <c r="EU225" s="427"/>
      <c r="EV225" s="428"/>
      <c r="EW225" s="428"/>
      <c r="EX225" s="428"/>
      <c r="EY225" s="429"/>
      <c r="EZ225" s="744"/>
      <c r="FA225" s="745"/>
      <c r="FB225" s="745"/>
      <c r="FC225" s="745"/>
      <c r="FD225" s="746"/>
      <c r="FE225" s="744"/>
      <c r="FF225" s="745"/>
      <c r="FG225" s="745"/>
      <c r="FH225" s="745"/>
      <c r="FI225" s="746"/>
      <c r="FJ225" s="427"/>
      <c r="FK225" s="428"/>
      <c r="FL225" s="428"/>
      <c r="FM225" s="428"/>
      <c r="FN225" s="429"/>
      <c r="FO225" s="405"/>
      <c r="FP225" s="788"/>
      <c r="FQ225" s="789"/>
      <c r="FR225" s="466"/>
      <c r="FS225" s="467"/>
      <c r="FT225" s="467"/>
      <c r="FU225" s="467"/>
      <c r="FV225" s="467"/>
      <c r="FW225" s="467"/>
      <c r="FX225" s="467"/>
      <c r="FY225" s="468"/>
      <c r="FZ225" s="690"/>
      <c r="GA225" s="656"/>
      <c r="GB225" s="656"/>
      <c r="GC225" s="656"/>
      <c r="GD225" s="656"/>
      <c r="GE225" s="656"/>
      <c r="GF225" s="262"/>
      <c r="GG225" s="262"/>
      <c r="GH225" s="262"/>
      <c r="GI225" s="262"/>
      <c r="GJ225" s="262"/>
      <c r="GK225" s="262"/>
      <c r="GL225" s="262"/>
      <c r="GM225" s="262"/>
      <c r="GN225" s="262"/>
      <c r="GO225" s="262"/>
      <c r="GP225" s="386"/>
      <c r="GQ225" s="386"/>
      <c r="GR225" s="387"/>
      <c r="GS225" s="276"/>
      <c r="GT225" s="277"/>
      <c r="GU225" s="277"/>
      <c r="GV225" s="277"/>
      <c r="GW225" s="277"/>
      <c r="GX225" s="277"/>
      <c r="GY225" s="277"/>
      <c r="GZ225" s="277"/>
      <c r="HA225" s="277"/>
      <c r="HB225" s="277"/>
      <c r="HC225" s="277"/>
      <c r="HD225" s="277"/>
      <c r="HE225" s="277"/>
      <c r="HF225" s="277"/>
      <c r="HG225" s="278"/>
      <c r="HH225" s="773"/>
      <c r="HI225" s="774"/>
      <c r="HJ225" s="774"/>
      <c r="HK225" s="774"/>
      <c r="HL225" s="774"/>
      <c r="HM225" s="774"/>
      <c r="HN225" s="774"/>
      <c r="HO225" s="774"/>
      <c r="HP225" s="386"/>
      <c r="HQ225" s="386"/>
      <c r="HR225" s="387"/>
      <c r="HS225" s="744"/>
      <c r="HT225" s="745"/>
      <c r="HU225" s="745"/>
      <c r="HV225" s="745"/>
      <c r="HW225" s="746"/>
      <c r="HX225" s="427"/>
      <c r="HY225" s="428"/>
      <c r="HZ225" s="428"/>
      <c r="IA225" s="428"/>
      <c r="IB225" s="429"/>
      <c r="IC225" s="744"/>
      <c r="ID225" s="745"/>
      <c r="IE225" s="745"/>
      <c r="IF225" s="745"/>
      <c r="IG225" s="746"/>
      <c r="IH225" s="427"/>
      <c r="II225" s="428"/>
      <c r="IJ225" s="428"/>
      <c r="IK225" s="428"/>
      <c r="IL225" s="429"/>
      <c r="IM225" s="427"/>
      <c r="IN225" s="428"/>
      <c r="IO225" s="428"/>
      <c r="IP225" s="428"/>
      <c r="IQ225" s="429"/>
      <c r="IR225" s="744"/>
      <c r="IS225" s="745"/>
      <c r="IT225" s="745"/>
      <c r="IU225" s="745"/>
      <c r="IV225" s="746"/>
      <c r="IW225" s="744"/>
      <c r="IX225" s="745"/>
      <c r="IY225" s="745"/>
      <c r="IZ225" s="745"/>
      <c r="JA225" s="746"/>
      <c r="JB225" s="427"/>
      <c r="JC225" s="428"/>
      <c r="JD225" s="428"/>
      <c r="JE225" s="428"/>
      <c r="JF225" s="429"/>
      <c r="JG225" s="748"/>
      <c r="JH225" s="747"/>
      <c r="JI225" s="747"/>
      <c r="JJ225" s="747"/>
      <c r="JK225" s="747"/>
      <c r="JL225" s="747"/>
      <c r="JM225" s="747"/>
      <c r="JN225" s="747"/>
      <c r="JO225" s="747"/>
      <c r="JP225" s="747"/>
      <c r="JQ225" s="747"/>
      <c r="JR225" s="747"/>
      <c r="JS225" s="747"/>
      <c r="JT225" s="747"/>
      <c r="JU225" s="700"/>
      <c r="JV225" s="788"/>
      <c r="JW225" s="789"/>
      <c r="JX225" s="466"/>
      <c r="JY225" s="467"/>
      <c r="JZ225" s="467"/>
      <c r="KA225" s="467"/>
      <c r="KB225" s="467"/>
      <c r="KC225" s="467"/>
      <c r="KD225" s="467"/>
      <c r="KE225" s="468"/>
      <c r="KF225" s="656"/>
      <c r="KG225" s="656"/>
      <c r="KH225" s="656"/>
      <c r="KI225" s="656"/>
      <c r="KJ225" s="656"/>
      <c r="KK225" s="656"/>
      <c r="KL225" s="262"/>
      <c r="KM225" s="262"/>
      <c r="KN225" s="262"/>
      <c r="KO225" s="262"/>
      <c r="KP225" s="262"/>
      <c r="KQ225" s="262"/>
      <c r="KR225" s="262"/>
      <c r="KS225" s="262"/>
      <c r="KT225" s="262"/>
      <c r="KU225" s="262"/>
      <c r="KV225" s="386"/>
      <c r="KW225" s="386"/>
      <c r="KX225" s="387"/>
      <c r="KY225" s="276"/>
      <c r="KZ225" s="277"/>
      <c r="LA225" s="277"/>
      <c r="LB225" s="277"/>
      <c r="LC225" s="277"/>
      <c r="LD225" s="277"/>
      <c r="LE225" s="277"/>
      <c r="LF225" s="277"/>
      <c r="LG225" s="277"/>
      <c r="LH225" s="277"/>
      <c r="LI225" s="277"/>
      <c r="LJ225" s="277"/>
      <c r="LK225" s="277"/>
      <c r="LL225" s="277"/>
      <c r="LM225" s="278"/>
      <c r="LN225" s="773"/>
      <c r="LO225" s="774"/>
      <c r="LP225" s="774"/>
      <c r="LQ225" s="774"/>
      <c r="LR225" s="774"/>
      <c r="LS225" s="774"/>
      <c r="LT225" s="774"/>
      <c r="LU225" s="774"/>
      <c r="LV225" s="386"/>
      <c r="LW225" s="386"/>
      <c r="LX225" s="387"/>
      <c r="LY225" s="744"/>
      <c r="LZ225" s="745"/>
      <c r="MA225" s="745"/>
      <c r="MB225" s="745"/>
      <c r="MC225" s="746"/>
      <c r="MD225" s="427"/>
      <c r="ME225" s="428"/>
      <c r="MF225" s="428"/>
      <c r="MG225" s="428"/>
      <c r="MH225" s="429"/>
      <c r="MI225" s="744"/>
      <c r="MJ225" s="745"/>
      <c r="MK225" s="745"/>
      <c r="ML225" s="745"/>
      <c r="MM225" s="746"/>
      <c r="MN225" s="427"/>
      <c r="MO225" s="428"/>
      <c r="MP225" s="428"/>
      <c r="MQ225" s="428"/>
      <c r="MR225" s="429"/>
      <c r="MS225" s="427"/>
      <c r="MT225" s="428"/>
      <c r="MU225" s="428"/>
      <c r="MV225" s="428"/>
      <c r="MW225" s="429"/>
      <c r="MX225" s="744"/>
      <c r="MY225" s="745"/>
      <c r="MZ225" s="745"/>
      <c r="NA225" s="745"/>
      <c r="NB225" s="746"/>
      <c r="NC225" s="744"/>
      <c r="ND225" s="745"/>
      <c r="NE225" s="745"/>
      <c r="NF225" s="745"/>
      <c r="NG225" s="746"/>
      <c r="NH225" s="427"/>
      <c r="NI225" s="428"/>
      <c r="NJ225" s="428"/>
      <c r="NK225" s="428"/>
      <c r="NL225" s="429"/>
      <c r="NM225" s="748"/>
      <c r="NN225" s="747"/>
      <c r="NO225" s="747"/>
      <c r="NP225" s="747"/>
      <c r="NQ225" s="747"/>
      <c r="NR225" s="747"/>
      <c r="NS225" s="747"/>
      <c r="NT225" s="747"/>
      <c r="NU225" s="747"/>
      <c r="NV225" s="747"/>
      <c r="NW225" s="747"/>
      <c r="NX225" s="747"/>
      <c r="NY225" s="747"/>
      <c r="NZ225" s="747"/>
      <c r="OA225" s="700"/>
      <c r="OB225" s="788"/>
      <c r="OC225" s="789"/>
      <c r="OD225" s="466"/>
      <c r="OE225" s="467"/>
      <c r="OF225" s="467"/>
      <c r="OG225" s="467"/>
      <c r="OH225" s="467"/>
      <c r="OI225" s="467"/>
      <c r="OJ225" s="467"/>
      <c r="OK225" s="468"/>
      <c r="OL225" s="656"/>
      <c r="OM225" s="656"/>
      <c r="ON225" s="656"/>
      <c r="OO225" s="656"/>
      <c r="OP225" s="656"/>
      <c r="OQ225" s="656"/>
      <c r="OR225" s="262"/>
      <c r="OS225" s="262"/>
      <c r="OT225" s="262"/>
      <c r="OU225" s="262"/>
      <c r="OV225" s="262"/>
      <c r="OW225" s="262"/>
      <c r="OX225" s="262"/>
      <c r="OY225" s="262"/>
      <c r="OZ225" s="262"/>
      <c r="PA225" s="262"/>
      <c r="PB225" s="386"/>
      <c r="PC225" s="386"/>
      <c r="PD225" s="387"/>
      <c r="PE225" s="276"/>
      <c r="PF225" s="277"/>
      <c r="PG225" s="277"/>
      <c r="PH225" s="277"/>
      <c r="PI225" s="277"/>
      <c r="PJ225" s="277"/>
      <c r="PK225" s="277"/>
      <c r="PL225" s="277"/>
      <c r="PM225" s="277"/>
      <c r="PN225" s="277"/>
      <c r="PO225" s="277"/>
      <c r="PP225" s="277"/>
      <c r="PQ225" s="277"/>
      <c r="PR225" s="277"/>
      <c r="PS225" s="278"/>
      <c r="PT225" s="773"/>
      <c r="PU225" s="774"/>
      <c r="PV225" s="774"/>
      <c r="PW225" s="774"/>
      <c r="PX225" s="774"/>
      <c r="PY225" s="774"/>
      <c r="PZ225" s="774"/>
      <c r="QA225" s="774"/>
      <c r="QB225" s="386"/>
      <c r="QC225" s="386"/>
      <c r="QD225" s="387"/>
      <c r="QE225" s="744"/>
      <c r="QF225" s="745"/>
      <c r="QG225" s="745"/>
      <c r="QH225" s="745"/>
      <c r="QI225" s="746"/>
      <c r="QJ225" s="427"/>
      <c r="QK225" s="428"/>
      <c r="QL225" s="428"/>
      <c r="QM225" s="428"/>
      <c r="QN225" s="429"/>
      <c r="QO225" s="744"/>
      <c r="QP225" s="745"/>
      <c r="QQ225" s="745"/>
      <c r="QR225" s="745"/>
      <c r="QS225" s="746"/>
      <c r="QT225" s="427"/>
      <c r="QU225" s="428"/>
      <c r="QV225" s="428"/>
      <c r="QW225" s="428"/>
      <c r="QX225" s="429"/>
      <c r="QY225" s="427"/>
      <c r="QZ225" s="428"/>
      <c r="RA225" s="428"/>
      <c r="RB225" s="428"/>
      <c r="RC225" s="429"/>
      <c r="RD225" s="744"/>
      <c r="RE225" s="745"/>
      <c r="RF225" s="745"/>
      <c r="RG225" s="745"/>
      <c r="RH225" s="746"/>
      <c r="RI225" s="744"/>
      <c r="RJ225" s="745"/>
      <c r="RK225" s="745"/>
      <c r="RL225" s="745"/>
      <c r="RM225" s="746"/>
      <c r="RN225" s="427"/>
      <c r="RO225" s="428"/>
      <c r="RP225" s="428"/>
      <c r="RQ225" s="428"/>
      <c r="RR225" s="429"/>
      <c r="RS225" s="748"/>
      <c r="RT225" s="747"/>
      <c r="RU225" s="747"/>
      <c r="RV225" s="747"/>
      <c r="RW225" s="747"/>
      <c r="RX225" s="747"/>
      <c r="RY225" s="747"/>
      <c r="RZ225" s="747"/>
      <c r="SA225" s="747"/>
      <c r="SB225" s="747"/>
      <c r="SC225" s="747"/>
      <c r="SD225" s="747"/>
      <c r="SE225" s="747"/>
      <c r="SF225" s="747"/>
      <c r="SG225" s="700"/>
    </row>
    <row r="226" spans="2:501" ht="12" customHeight="1" x14ac:dyDescent="0.15">
      <c r="B226" s="1082"/>
      <c r="C226" s="1064" t="s">
        <v>71</v>
      </c>
      <c r="D226" s="1065"/>
      <c r="E226" s="776"/>
      <c r="F226" s="323" t="s">
        <v>108</v>
      </c>
      <c r="G226" s="592"/>
      <c r="H226" s="592"/>
      <c r="I226" s="592"/>
      <c r="J226" s="592"/>
      <c r="K226" s="592"/>
      <c r="L226" s="592"/>
      <c r="M226" s="592"/>
      <c r="N226" s="592"/>
      <c r="O226" s="592"/>
      <c r="P226" s="592"/>
      <c r="Q226" s="592"/>
      <c r="R226" s="592"/>
      <c r="S226" s="592"/>
      <c r="T226" s="592"/>
      <c r="U226" s="592"/>
      <c r="V226" s="592"/>
      <c r="W226" s="592"/>
      <c r="X226" s="592"/>
      <c r="Y226" s="592"/>
      <c r="Z226" s="592"/>
      <c r="AA226" s="592"/>
      <c r="AB226" s="592"/>
      <c r="AC226" s="702"/>
      <c r="AD226" s="490">
        <f>AR226+BT226</f>
        <v>0</v>
      </c>
      <c r="AE226" s="491"/>
      <c r="AF226" s="491"/>
      <c r="AG226" s="491"/>
      <c r="AH226" s="491"/>
      <c r="AI226" s="491"/>
      <c r="AJ226" s="491"/>
      <c r="AK226" s="491"/>
      <c r="AL226" s="491"/>
      <c r="AM226" s="491"/>
      <c r="AN226" s="491"/>
      <c r="AO226" s="382" t="s">
        <v>43</v>
      </c>
      <c r="AP226" s="382"/>
      <c r="AQ226" s="382"/>
      <c r="AR226" s="493"/>
      <c r="AS226" s="494"/>
      <c r="AT226" s="494"/>
      <c r="AU226" s="494"/>
      <c r="AV226" s="494"/>
      <c r="AW226" s="494"/>
      <c r="AX226" s="494"/>
      <c r="AY226" s="494"/>
      <c r="AZ226" s="494"/>
      <c r="BA226" s="494"/>
      <c r="BB226" s="494"/>
      <c r="BC226" s="382" t="s">
        <v>43</v>
      </c>
      <c r="BD226" s="382"/>
      <c r="BE226" s="383"/>
      <c r="BF226" s="247" t="s">
        <v>0</v>
      </c>
      <c r="BG226" s="248"/>
      <c r="BH226" s="248"/>
      <c r="BI226" s="248"/>
      <c r="BJ226" s="248"/>
      <c r="BK226" s="248"/>
      <c r="BL226" s="248"/>
      <c r="BM226" s="248"/>
      <c r="BN226" s="248"/>
      <c r="BO226" s="248"/>
      <c r="BP226" s="248"/>
      <c r="BQ226" s="248"/>
      <c r="BR226" s="248"/>
      <c r="BS226" s="249"/>
      <c r="BT226" s="1058">
        <f>SUM(CN226:CW231,GF226:GO231,KL226:KU231,OR226:PA231)</f>
        <v>0</v>
      </c>
      <c r="BU226" s="1059"/>
      <c r="BV226" s="1059"/>
      <c r="BW226" s="1059"/>
      <c r="BX226" s="1059"/>
      <c r="BY226" s="1059"/>
      <c r="BZ226" s="1059"/>
      <c r="CA226" s="1059"/>
      <c r="CB226" s="1059"/>
      <c r="CC226" s="1059"/>
      <c r="CD226" s="1059"/>
      <c r="CE226" s="382" t="s">
        <v>43</v>
      </c>
      <c r="CF226" s="382"/>
      <c r="CG226" s="383"/>
      <c r="CH226" s="1057" t="s">
        <v>37</v>
      </c>
      <c r="CI226" s="382"/>
      <c r="CJ226" s="382"/>
      <c r="CK226" s="382"/>
      <c r="CL226" s="382"/>
      <c r="CM226" s="382"/>
      <c r="CN226" s="693"/>
      <c r="CO226" s="693"/>
      <c r="CP226" s="693"/>
      <c r="CQ226" s="693"/>
      <c r="CR226" s="693"/>
      <c r="CS226" s="693"/>
      <c r="CT226" s="693"/>
      <c r="CU226" s="693"/>
      <c r="CV226" s="693"/>
      <c r="CW226" s="693"/>
      <c r="CX226" s="382" t="s">
        <v>43</v>
      </c>
      <c r="CY226" s="382"/>
      <c r="CZ226" s="383"/>
      <c r="DA226" s="230"/>
      <c r="DB226" s="231"/>
      <c r="DC226" s="231"/>
      <c r="DD226" s="231"/>
      <c r="DE226" s="231"/>
      <c r="DF226" s="231"/>
      <c r="DG226" s="231"/>
      <c r="DH226" s="231"/>
      <c r="DI226" s="231"/>
      <c r="DJ226" s="231"/>
      <c r="DK226" s="231"/>
      <c r="DL226" s="231"/>
      <c r="DM226" s="231"/>
      <c r="DN226" s="231"/>
      <c r="DO226" s="232"/>
      <c r="DP226" s="766"/>
      <c r="DQ226" s="767"/>
      <c r="DR226" s="767"/>
      <c r="DS226" s="767"/>
      <c r="DT226" s="767"/>
      <c r="DU226" s="767"/>
      <c r="DV226" s="767"/>
      <c r="DW226" s="767"/>
      <c r="DX226" s="382" t="s">
        <v>69</v>
      </c>
      <c r="DY226" s="382"/>
      <c r="DZ226" s="383"/>
      <c r="EA226" s="503"/>
      <c r="EB226" s="504"/>
      <c r="EC226" s="504"/>
      <c r="ED226" s="504"/>
      <c r="EE226" s="505"/>
      <c r="EF226" s="503"/>
      <c r="EG226" s="504"/>
      <c r="EH226" s="504"/>
      <c r="EI226" s="504"/>
      <c r="EJ226" s="505"/>
      <c r="EK226" s="503"/>
      <c r="EL226" s="504"/>
      <c r="EM226" s="504"/>
      <c r="EN226" s="504"/>
      <c r="EO226" s="505"/>
      <c r="EP226" s="735"/>
      <c r="EQ226" s="736"/>
      <c r="ER226" s="736"/>
      <c r="ES226" s="736"/>
      <c r="ET226" s="737"/>
      <c r="EU226" s="503"/>
      <c r="EV226" s="504"/>
      <c r="EW226" s="504"/>
      <c r="EX226" s="504"/>
      <c r="EY226" s="505"/>
      <c r="EZ226" s="503"/>
      <c r="FA226" s="504"/>
      <c r="FB226" s="504"/>
      <c r="FC226" s="504"/>
      <c r="FD226" s="505"/>
      <c r="FE226" s="503"/>
      <c r="FF226" s="504"/>
      <c r="FG226" s="504"/>
      <c r="FH226" s="504"/>
      <c r="FI226" s="505"/>
      <c r="FJ226" s="503"/>
      <c r="FK226" s="504"/>
      <c r="FL226" s="504"/>
      <c r="FM226" s="504"/>
      <c r="FN226" s="505"/>
      <c r="FO226" s="404" t="str">
        <f>IF(AND(CN226&gt;0,CN228&gt;0,CN230&gt;0),"⇒⇒⇒⇒
４箇所以上の場合","")</f>
        <v/>
      </c>
      <c r="FP226" s="760" t="s">
        <v>83</v>
      </c>
      <c r="FQ226" s="761"/>
      <c r="FR226" s="323" t="s">
        <v>84</v>
      </c>
      <c r="FS226" s="592"/>
      <c r="FT226" s="592"/>
      <c r="FU226" s="592"/>
      <c r="FV226" s="592"/>
      <c r="FW226" s="592"/>
      <c r="FX226" s="592"/>
      <c r="FY226" s="702"/>
      <c r="FZ226" s="726" t="s">
        <v>79</v>
      </c>
      <c r="GA226" s="692"/>
      <c r="GB226" s="692"/>
      <c r="GC226" s="692"/>
      <c r="GD226" s="692"/>
      <c r="GE226" s="692"/>
      <c r="GF226" s="693"/>
      <c r="GG226" s="693"/>
      <c r="GH226" s="693"/>
      <c r="GI226" s="693"/>
      <c r="GJ226" s="693"/>
      <c r="GK226" s="693"/>
      <c r="GL226" s="693"/>
      <c r="GM226" s="693"/>
      <c r="GN226" s="693"/>
      <c r="GO226" s="693"/>
      <c r="GP226" s="382" t="s">
        <v>43</v>
      </c>
      <c r="GQ226" s="382"/>
      <c r="GR226" s="383"/>
      <c r="GS226" s="230"/>
      <c r="GT226" s="231"/>
      <c r="GU226" s="231"/>
      <c r="GV226" s="231"/>
      <c r="GW226" s="231"/>
      <c r="GX226" s="231"/>
      <c r="GY226" s="231"/>
      <c r="GZ226" s="231"/>
      <c r="HA226" s="231"/>
      <c r="HB226" s="231"/>
      <c r="HC226" s="231"/>
      <c r="HD226" s="231"/>
      <c r="HE226" s="231"/>
      <c r="HF226" s="231"/>
      <c r="HG226" s="232"/>
      <c r="HH226" s="766"/>
      <c r="HI226" s="767"/>
      <c r="HJ226" s="767"/>
      <c r="HK226" s="767"/>
      <c r="HL226" s="767"/>
      <c r="HM226" s="767"/>
      <c r="HN226" s="767"/>
      <c r="HO226" s="767"/>
      <c r="HP226" s="382" t="s">
        <v>69</v>
      </c>
      <c r="HQ226" s="382"/>
      <c r="HR226" s="383"/>
      <c r="HS226" s="503"/>
      <c r="HT226" s="504"/>
      <c r="HU226" s="504"/>
      <c r="HV226" s="504"/>
      <c r="HW226" s="505"/>
      <c r="HX226" s="503"/>
      <c r="HY226" s="504"/>
      <c r="HZ226" s="504"/>
      <c r="IA226" s="504"/>
      <c r="IB226" s="505"/>
      <c r="IC226" s="503"/>
      <c r="ID226" s="504"/>
      <c r="IE226" s="504"/>
      <c r="IF226" s="504"/>
      <c r="IG226" s="505"/>
      <c r="IH226" s="735"/>
      <c r="II226" s="736"/>
      <c r="IJ226" s="736"/>
      <c r="IK226" s="736"/>
      <c r="IL226" s="737"/>
      <c r="IM226" s="503"/>
      <c r="IN226" s="504"/>
      <c r="IO226" s="504"/>
      <c r="IP226" s="504"/>
      <c r="IQ226" s="505"/>
      <c r="IR226" s="503"/>
      <c r="IS226" s="504"/>
      <c r="IT226" s="504"/>
      <c r="IU226" s="504"/>
      <c r="IV226" s="505"/>
      <c r="IW226" s="503"/>
      <c r="IX226" s="504"/>
      <c r="IY226" s="504"/>
      <c r="IZ226" s="504"/>
      <c r="JA226" s="505"/>
      <c r="JB226" s="503"/>
      <c r="JC226" s="504"/>
      <c r="JD226" s="504"/>
      <c r="JE226" s="504"/>
      <c r="JF226" s="505"/>
      <c r="JG226" s="748"/>
      <c r="JH226" s="747"/>
      <c r="JI226" s="747"/>
      <c r="JJ226" s="747"/>
      <c r="JK226" s="747"/>
      <c r="JL226" s="747"/>
      <c r="JM226" s="747"/>
      <c r="JN226" s="747"/>
      <c r="JO226" s="747"/>
      <c r="JP226" s="747"/>
      <c r="JQ226" s="747"/>
      <c r="JR226" s="747"/>
      <c r="JS226" s="747"/>
      <c r="JT226" s="747"/>
      <c r="JU226" s="699" t="str">
        <f t="shared" ref="JU226" si="18">IF($BT226&gt;SUM($CN226:$CW231,$GF226:$GO231),IF(AND(GF226&gt;0,GF228&gt;0,GF230&gt;0),"⇒⇒⇒⇒
７箇所以上の場合",""),"")</f>
        <v/>
      </c>
      <c r="JV226" s="760" t="s">
        <v>83</v>
      </c>
      <c r="JW226" s="761"/>
      <c r="JX226" s="323" t="s">
        <v>84</v>
      </c>
      <c r="JY226" s="592"/>
      <c r="JZ226" s="592"/>
      <c r="KA226" s="592"/>
      <c r="KB226" s="592"/>
      <c r="KC226" s="592"/>
      <c r="KD226" s="592"/>
      <c r="KE226" s="702"/>
      <c r="KF226" s="691" t="str">
        <f>KF220</f>
        <v>7箇所目</v>
      </c>
      <c r="KG226" s="692"/>
      <c r="KH226" s="692"/>
      <c r="KI226" s="692"/>
      <c r="KJ226" s="692"/>
      <c r="KK226" s="692"/>
      <c r="KL226" s="693"/>
      <c r="KM226" s="693"/>
      <c r="KN226" s="693"/>
      <c r="KO226" s="693"/>
      <c r="KP226" s="693"/>
      <c r="KQ226" s="693"/>
      <c r="KR226" s="693"/>
      <c r="KS226" s="693"/>
      <c r="KT226" s="693"/>
      <c r="KU226" s="693"/>
      <c r="KV226" s="382" t="s">
        <v>43</v>
      </c>
      <c r="KW226" s="382"/>
      <c r="KX226" s="383"/>
      <c r="KY226" s="230"/>
      <c r="KZ226" s="231"/>
      <c r="LA226" s="231"/>
      <c r="LB226" s="231"/>
      <c r="LC226" s="231"/>
      <c r="LD226" s="231"/>
      <c r="LE226" s="231"/>
      <c r="LF226" s="231"/>
      <c r="LG226" s="231"/>
      <c r="LH226" s="231"/>
      <c r="LI226" s="231"/>
      <c r="LJ226" s="231"/>
      <c r="LK226" s="231"/>
      <c r="LL226" s="231"/>
      <c r="LM226" s="232"/>
      <c r="LN226" s="766"/>
      <c r="LO226" s="767"/>
      <c r="LP226" s="767"/>
      <c r="LQ226" s="767"/>
      <c r="LR226" s="767"/>
      <c r="LS226" s="767"/>
      <c r="LT226" s="767"/>
      <c r="LU226" s="767"/>
      <c r="LV226" s="382" t="s">
        <v>69</v>
      </c>
      <c r="LW226" s="382"/>
      <c r="LX226" s="383"/>
      <c r="LY226" s="503"/>
      <c r="LZ226" s="504"/>
      <c r="MA226" s="504"/>
      <c r="MB226" s="504"/>
      <c r="MC226" s="505"/>
      <c r="MD226" s="503"/>
      <c r="ME226" s="504"/>
      <c r="MF226" s="504"/>
      <c r="MG226" s="504"/>
      <c r="MH226" s="505"/>
      <c r="MI226" s="503"/>
      <c r="MJ226" s="504"/>
      <c r="MK226" s="504"/>
      <c r="ML226" s="504"/>
      <c r="MM226" s="505"/>
      <c r="MN226" s="735"/>
      <c r="MO226" s="736"/>
      <c r="MP226" s="736"/>
      <c r="MQ226" s="736"/>
      <c r="MR226" s="737"/>
      <c r="MS226" s="503"/>
      <c r="MT226" s="504"/>
      <c r="MU226" s="504"/>
      <c r="MV226" s="504"/>
      <c r="MW226" s="505"/>
      <c r="MX226" s="503"/>
      <c r="MY226" s="504"/>
      <c r="MZ226" s="504"/>
      <c r="NA226" s="504"/>
      <c r="NB226" s="505"/>
      <c r="NC226" s="503"/>
      <c r="ND226" s="504"/>
      <c r="NE226" s="504"/>
      <c r="NF226" s="504"/>
      <c r="NG226" s="505"/>
      <c r="NH226" s="503"/>
      <c r="NI226" s="504"/>
      <c r="NJ226" s="504"/>
      <c r="NK226" s="504"/>
      <c r="NL226" s="505"/>
      <c r="NM226" s="748"/>
      <c r="NN226" s="747"/>
      <c r="NO226" s="747"/>
      <c r="NP226" s="747"/>
      <c r="NQ226" s="747"/>
      <c r="NR226" s="747"/>
      <c r="NS226" s="747"/>
      <c r="NT226" s="747"/>
      <c r="NU226" s="747"/>
      <c r="NV226" s="747"/>
      <c r="NW226" s="747"/>
      <c r="NX226" s="747"/>
      <c r="NY226" s="747"/>
      <c r="NZ226" s="747"/>
      <c r="OA226" s="699" t="str">
        <f t="shared" ref="OA226" si="19">IF($BT226&gt;SUM($CN226:$CW231,$GF226:$GO231,$KL226:$KU231),IF(AND(KL226&gt;0,KL228&gt;0,KL230&gt;0),"⇒⇒⇒⇒
10箇所以上の場合",""),"")</f>
        <v/>
      </c>
      <c r="OB226" s="760" t="s">
        <v>83</v>
      </c>
      <c r="OC226" s="761"/>
      <c r="OD226" s="323" t="s">
        <v>84</v>
      </c>
      <c r="OE226" s="592"/>
      <c r="OF226" s="592"/>
      <c r="OG226" s="592"/>
      <c r="OH226" s="592"/>
      <c r="OI226" s="592"/>
      <c r="OJ226" s="592"/>
      <c r="OK226" s="702"/>
      <c r="OL226" s="691" t="str">
        <f>OL220</f>
        <v>10箇所目</v>
      </c>
      <c r="OM226" s="692"/>
      <c r="ON226" s="692"/>
      <c r="OO226" s="692"/>
      <c r="OP226" s="692"/>
      <c r="OQ226" s="692"/>
      <c r="OR226" s="693"/>
      <c r="OS226" s="693"/>
      <c r="OT226" s="693"/>
      <c r="OU226" s="693"/>
      <c r="OV226" s="693"/>
      <c r="OW226" s="693"/>
      <c r="OX226" s="693"/>
      <c r="OY226" s="693"/>
      <c r="OZ226" s="693"/>
      <c r="PA226" s="693"/>
      <c r="PB226" s="382" t="s">
        <v>43</v>
      </c>
      <c r="PC226" s="382"/>
      <c r="PD226" s="383"/>
      <c r="PE226" s="230"/>
      <c r="PF226" s="231"/>
      <c r="PG226" s="231"/>
      <c r="PH226" s="231"/>
      <c r="PI226" s="231"/>
      <c r="PJ226" s="231"/>
      <c r="PK226" s="231"/>
      <c r="PL226" s="231"/>
      <c r="PM226" s="231"/>
      <c r="PN226" s="231"/>
      <c r="PO226" s="231"/>
      <c r="PP226" s="231"/>
      <c r="PQ226" s="231"/>
      <c r="PR226" s="231"/>
      <c r="PS226" s="232"/>
      <c r="PT226" s="766"/>
      <c r="PU226" s="767"/>
      <c r="PV226" s="767"/>
      <c r="PW226" s="767"/>
      <c r="PX226" s="767"/>
      <c r="PY226" s="767"/>
      <c r="PZ226" s="767"/>
      <c r="QA226" s="767"/>
      <c r="QB226" s="382" t="s">
        <v>69</v>
      </c>
      <c r="QC226" s="382"/>
      <c r="QD226" s="383"/>
      <c r="QE226" s="503"/>
      <c r="QF226" s="504"/>
      <c r="QG226" s="504"/>
      <c r="QH226" s="504"/>
      <c r="QI226" s="505"/>
      <c r="QJ226" s="503"/>
      <c r="QK226" s="504"/>
      <c r="QL226" s="504"/>
      <c r="QM226" s="504"/>
      <c r="QN226" s="505"/>
      <c r="QO226" s="503"/>
      <c r="QP226" s="504"/>
      <c r="QQ226" s="504"/>
      <c r="QR226" s="504"/>
      <c r="QS226" s="505"/>
      <c r="QT226" s="735"/>
      <c r="QU226" s="736"/>
      <c r="QV226" s="736"/>
      <c r="QW226" s="736"/>
      <c r="QX226" s="737"/>
      <c r="QY226" s="503"/>
      <c r="QZ226" s="504"/>
      <c r="RA226" s="504"/>
      <c r="RB226" s="504"/>
      <c r="RC226" s="505"/>
      <c r="RD226" s="503"/>
      <c r="RE226" s="504"/>
      <c r="RF226" s="504"/>
      <c r="RG226" s="504"/>
      <c r="RH226" s="505"/>
      <c r="RI226" s="503"/>
      <c r="RJ226" s="504"/>
      <c r="RK226" s="504"/>
      <c r="RL226" s="504"/>
      <c r="RM226" s="505"/>
      <c r="RN226" s="503"/>
      <c r="RO226" s="504"/>
      <c r="RP226" s="504"/>
      <c r="RQ226" s="504"/>
      <c r="RR226" s="505"/>
      <c r="RS226" s="748"/>
      <c r="RT226" s="747"/>
      <c r="RU226" s="747"/>
      <c r="RV226" s="747"/>
      <c r="RW226" s="747"/>
      <c r="RX226" s="747"/>
      <c r="RY226" s="747"/>
      <c r="RZ226" s="747"/>
      <c r="SA226" s="747"/>
      <c r="SB226" s="747"/>
      <c r="SC226" s="747"/>
      <c r="SD226" s="747"/>
      <c r="SE226" s="747"/>
      <c r="SF226" s="747"/>
      <c r="SG226" s="699"/>
    </row>
    <row r="227" spans="2:501" ht="2.1" customHeight="1" x14ac:dyDescent="0.15">
      <c r="B227" s="1082"/>
      <c r="C227" s="777"/>
      <c r="D227" s="1066"/>
      <c r="E227" s="778"/>
      <c r="F227" s="326"/>
      <c r="G227" s="464"/>
      <c r="H227" s="464"/>
      <c r="I227" s="464"/>
      <c r="J227" s="464"/>
      <c r="K227" s="464"/>
      <c r="L227" s="464"/>
      <c r="M227" s="464"/>
      <c r="N227" s="464"/>
      <c r="O227" s="464"/>
      <c r="P227" s="464"/>
      <c r="Q227" s="464"/>
      <c r="R227" s="464"/>
      <c r="S227" s="464"/>
      <c r="T227" s="464"/>
      <c r="U227" s="464"/>
      <c r="V227" s="464"/>
      <c r="W227" s="464"/>
      <c r="X227" s="464"/>
      <c r="Y227" s="464"/>
      <c r="Z227" s="464"/>
      <c r="AA227" s="464"/>
      <c r="AB227" s="464"/>
      <c r="AC227" s="465"/>
      <c r="AD227" s="469"/>
      <c r="AE227" s="471"/>
      <c r="AF227" s="471"/>
      <c r="AG227" s="471"/>
      <c r="AH227" s="471"/>
      <c r="AI227" s="471"/>
      <c r="AJ227" s="471"/>
      <c r="AK227" s="471"/>
      <c r="AL227" s="471"/>
      <c r="AM227" s="471"/>
      <c r="AN227" s="471"/>
      <c r="AO227" s="384"/>
      <c r="AP227" s="384"/>
      <c r="AQ227" s="384"/>
      <c r="AR227" s="472"/>
      <c r="AS227" s="1061"/>
      <c r="AT227" s="1061"/>
      <c r="AU227" s="1061"/>
      <c r="AV227" s="1061"/>
      <c r="AW227" s="1061"/>
      <c r="AX227" s="1061"/>
      <c r="AY227" s="1061"/>
      <c r="AZ227" s="1061"/>
      <c r="BA227" s="1061"/>
      <c r="BB227" s="1061"/>
      <c r="BC227" s="384"/>
      <c r="BD227" s="384"/>
      <c r="BE227" s="385"/>
      <c r="BF227" s="250"/>
      <c r="BG227" s="251"/>
      <c r="BH227" s="251"/>
      <c r="BI227" s="251"/>
      <c r="BJ227" s="251"/>
      <c r="BK227" s="251"/>
      <c r="BL227" s="251"/>
      <c r="BM227" s="251"/>
      <c r="BN227" s="251"/>
      <c r="BO227" s="251"/>
      <c r="BP227" s="251"/>
      <c r="BQ227" s="251"/>
      <c r="BR227" s="251"/>
      <c r="BS227" s="252"/>
      <c r="BT227" s="1058"/>
      <c r="BU227" s="1059"/>
      <c r="BV227" s="1059"/>
      <c r="BW227" s="1059"/>
      <c r="BX227" s="1059"/>
      <c r="BY227" s="1059"/>
      <c r="BZ227" s="1059"/>
      <c r="CA227" s="1059"/>
      <c r="CB227" s="1059"/>
      <c r="CC227" s="1059"/>
      <c r="CD227" s="1059"/>
      <c r="CE227" s="384"/>
      <c r="CF227" s="384"/>
      <c r="CG227" s="385"/>
      <c r="CH227" s="463"/>
      <c r="CI227" s="411"/>
      <c r="CJ227" s="411"/>
      <c r="CK227" s="411"/>
      <c r="CL227" s="411"/>
      <c r="CM227" s="411"/>
      <c r="CN227" s="657"/>
      <c r="CO227" s="657"/>
      <c r="CP227" s="657"/>
      <c r="CQ227" s="657"/>
      <c r="CR227" s="657"/>
      <c r="CS227" s="657"/>
      <c r="CT227" s="657"/>
      <c r="CU227" s="657"/>
      <c r="CV227" s="657"/>
      <c r="CW227" s="657"/>
      <c r="CX227" s="411"/>
      <c r="CY227" s="411"/>
      <c r="CZ227" s="414"/>
      <c r="DA227" s="233"/>
      <c r="DB227" s="234"/>
      <c r="DC227" s="234"/>
      <c r="DD227" s="234"/>
      <c r="DE227" s="234"/>
      <c r="DF227" s="234"/>
      <c r="DG227" s="234"/>
      <c r="DH227" s="234"/>
      <c r="DI227" s="234"/>
      <c r="DJ227" s="234"/>
      <c r="DK227" s="234"/>
      <c r="DL227" s="234"/>
      <c r="DM227" s="234"/>
      <c r="DN227" s="234"/>
      <c r="DO227" s="235"/>
      <c r="DP227" s="768"/>
      <c r="DQ227" s="769"/>
      <c r="DR227" s="769"/>
      <c r="DS227" s="769"/>
      <c r="DT227" s="769"/>
      <c r="DU227" s="769"/>
      <c r="DV227" s="769"/>
      <c r="DW227" s="769"/>
      <c r="DX227" s="411"/>
      <c r="DY227" s="411"/>
      <c r="DZ227" s="414"/>
      <c r="EA227" s="424"/>
      <c r="EB227" s="425"/>
      <c r="EC227" s="425"/>
      <c r="ED227" s="425"/>
      <c r="EE227" s="426"/>
      <c r="EF227" s="424"/>
      <c r="EG227" s="425"/>
      <c r="EH227" s="425"/>
      <c r="EI227" s="425"/>
      <c r="EJ227" s="426"/>
      <c r="EK227" s="424"/>
      <c r="EL227" s="425"/>
      <c r="EM227" s="425"/>
      <c r="EN227" s="425"/>
      <c r="EO227" s="426"/>
      <c r="EP227" s="738"/>
      <c r="EQ227" s="739"/>
      <c r="ER227" s="739"/>
      <c r="ES227" s="739"/>
      <c r="ET227" s="740"/>
      <c r="EU227" s="424"/>
      <c r="EV227" s="425"/>
      <c r="EW227" s="425"/>
      <c r="EX227" s="425"/>
      <c r="EY227" s="426"/>
      <c r="EZ227" s="424"/>
      <c r="FA227" s="425"/>
      <c r="FB227" s="425"/>
      <c r="FC227" s="425"/>
      <c r="FD227" s="426"/>
      <c r="FE227" s="424"/>
      <c r="FF227" s="425"/>
      <c r="FG227" s="425"/>
      <c r="FH227" s="425"/>
      <c r="FI227" s="426"/>
      <c r="FJ227" s="424"/>
      <c r="FK227" s="425"/>
      <c r="FL227" s="425"/>
      <c r="FM227" s="425"/>
      <c r="FN227" s="426"/>
      <c r="FO227" s="405"/>
      <c r="FP227" s="762"/>
      <c r="FQ227" s="763"/>
      <c r="FR227" s="326"/>
      <c r="FS227" s="464"/>
      <c r="FT227" s="464"/>
      <c r="FU227" s="464"/>
      <c r="FV227" s="464"/>
      <c r="FW227" s="464"/>
      <c r="FX227" s="464"/>
      <c r="FY227" s="465"/>
      <c r="FZ227" s="701"/>
      <c r="GA227" s="686"/>
      <c r="GB227" s="686"/>
      <c r="GC227" s="686"/>
      <c r="GD227" s="686"/>
      <c r="GE227" s="686"/>
      <c r="GF227" s="657"/>
      <c r="GG227" s="657"/>
      <c r="GH227" s="657"/>
      <c r="GI227" s="657"/>
      <c r="GJ227" s="657"/>
      <c r="GK227" s="657"/>
      <c r="GL227" s="657"/>
      <c r="GM227" s="657"/>
      <c r="GN227" s="657"/>
      <c r="GO227" s="657"/>
      <c r="GP227" s="411"/>
      <c r="GQ227" s="411"/>
      <c r="GR227" s="414"/>
      <c r="GS227" s="233"/>
      <c r="GT227" s="234"/>
      <c r="GU227" s="234"/>
      <c r="GV227" s="234"/>
      <c r="GW227" s="234"/>
      <c r="GX227" s="234"/>
      <c r="GY227" s="234"/>
      <c r="GZ227" s="234"/>
      <c r="HA227" s="234"/>
      <c r="HB227" s="234"/>
      <c r="HC227" s="234"/>
      <c r="HD227" s="234"/>
      <c r="HE227" s="234"/>
      <c r="HF227" s="234"/>
      <c r="HG227" s="235"/>
      <c r="HH227" s="768"/>
      <c r="HI227" s="769"/>
      <c r="HJ227" s="769"/>
      <c r="HK227" s="769"/>
      <c r="HL227" s="769"/>
      <c r="HM227" s="769"/>
      <c r="HN227" s="769"/>
      <c r="HO227" s="769"/>
      <c r="HP227" s="411"/>
      <c r="HQ227" s="411"/>
      <c r="HR227" s="414"/>
      <c r="HS227" s="424"/>
      <c r="HT227" s="425"/>
      <c r="HU227" s="425"/>
      <c r="HV227" s="425"/>
      <c r="HW227" s="426"/>
      <c r="HX227" s="424"/>
      <c r="HY227" s="425"/>
      <c r="HZ227" s="425"/>
      <c r="IA227" s="425"/>
      <c r="IB227" s="426"/>
      <c r="IC227" s="424"/>
      <c r="ID227" s="425"/>
      <c r="IE227" s="425"/>
      <c r="IF227" s="425"/>
      <c r="IG227" s="426"/>
      <c r="IH227" s="738"/>
      <c r="II227" s="739"/>
      <c r="IJ227" s="739"/>
      <c r="IK227" s="739"/>
      <c r="IL227" s="740"/>
      <c r="IM227" s="424"/>
      <c r="IN227" s="425"/>
      <c r="IO227" s="425"/>
      <c r="IP227" s="425"/>
      <c r="IQ227" s="426"/>
      <c r="IR227" s="424"/>
      <c r="IS227" s="425"/>
      <c r="IT227" s="425"/>
      <c r="IU227" s="425"/>
      <c r="IV227" s="426"/>
      <c r="IW227" s="424"/>
      <c r="IX227" s="425"/>
      <c r="IY227" s="425"/>
      <c r="IZ227" s="425"/>
      <c r="JA227" s="426"/>
      <c r="JB227" s="424"/>
      <c r="JC227" s="425"/>
      <c r="JD227" s="425"/>
      <c r="JE227" s="425"/>
      <c r="JF227" s="426"/>
      <c r="JG227" s="748"/>
      <c r="JH227" s="747"/>
      <c r="JI227" s="747"/>
      <c r="JJ227" s="747"/>
      <c r="JK227" s="747"/>
      <c r="JL227" s="747"/>
      <c r="JM227" s="747"/>
      <c r="JN227" s="747"/>
      <c r="JO227" s="747"/>
      <c r="JP227" s="747"/>
      <c r="JQ227" s="747"/>
      <c r="JR227" s="747"/>
      <c r="JS227" s="747"/>
      <c r="JT227" s="747"/>
      <c r="JU227" s="700"/>
      <c r="JV227" s="762"/>
      <c r="JW227" s="763"/>
      <c r="JX227" s="326"/>
      <c r="JY227" s="464"/>
      <c r="JZ227" s="464"/>
      <c r="KA227" s="464"/>
      <c r="KB227" s="464"/>
      <c r="KC227" s="464"/>
      <c r="KD227" s="464"/>
      <c r="KE227" s="465"/>
      <c r="KF227" s="686"/>
      <c r="KG227" s="686"/>
      <c r="KH227" s="686"/>
      <c r="KI227" s="686"/>
      <c r="KJ227" s="686"/>
      <c r="KK227" s="686"/>
      <c r="KL227" s="657"/>
      <c r="KM227" s="657"/>
      <c r="KN227" s="657"/>
      <c r="KO227" s="657"/>
      <c r="KP227" s="657"/>
      <c r="KQ227" s="657"/>
      <c r="KR227" s="657"/>
      <c r="KS227" s="657"/>
      <c r="KT227" s="657"/>
      <c r="KU227" s="657"/>
      <c r="KV227" s="411"/>
      <c r="KW227" s="411"/>
      <c r="KX227" s="414"/>
      <c r="KY227" s="233"/>
      <c r="KZ227" s="234"/>
      <c r="LA227" s="234"/>
      <c r="LB227" s="234"/>
      <c r="LC227" s="234"/>
      <c r="LD227" s="234"/>
      <c r="LE227" s="234"/>
      <c r="LF227" s="234"/>
      <c r="LG227" s="234"/>
      <c r="LH227" s="234"/>
      <c r="LI227" s="234"/>
      <c r="LJ227" s="234"/>
      <c r="LK227" s="234"/>
      <c r="LL227" s="234"/>
      <c r="LM227" s="235"/>
      <c r="LN227" s="768"/>
      <c r="LO227" s="769"/>
      <c r="LP227" s="769"/>
      <c r="LQ227" s="769"/>
      <c r="LR227" s="769"/>
      <c r="LS227" s="769"/>
      <c r="LT227" s="769"/>
      <c r="LU227" s="769"/>
      <c r="LV227" s="411"/>
      <c r="LW227" s="411"/>
      <c r="LX227" s="414"/>
      <c r="LY227" s="424"/>
      <c r="LZ227" s="425"/>
      <c r="MA227" s="425"/>
      <c r="MB227" s="425"/>
      <c r="MC227" s="426"/>
      <c r="MD227" s="424"/>
      <c r="ME227" s="425"/>
      <c r="MF227" s="425"/>
      <c r="MG227" s="425"/>
      <c r="MH227" s="426"/>
      <c r="MI227" s="424"/>
      <c r="MJ227" s="425"/>
      <c r="MK227" s="425"/>
      <c r="ML227" s="425"/>
      <c r="MM227" s="426"/>
      <c r="MN227" s="738"/>
      <c r="MO227" s="739"/>
      <c r="MP227" s="739"/>
      <c r="MQ227" s="739"/>
      <c r="MR227" s="740"/>
      <c r="MS227" s="424"/>
      <c r="MT227" s="425"/>
      <c r="MU227" s="425"/>
      <c r="MV227" s="425"/>
      <c r="MW227" s="426"/>
      <c r="MX227" s="424"/>
      <c r="MY227" s="425"/>
      <c r="MZ227" s="425"/>
      <c r="NA227" s="425"/>
      <c r="NB227" s="426"/>
      <c r="NC227" s="424"/>
      <c r="ND227" s="425"/>
      <c r="NE227" s="425"/>
      <c r="NF227" s="425"/>
      <c r="NG227" s="426"/>
      <c r="NH227" s="424"/>
      <c r="NI227" s="425"/>
      <c r="NJ227" s="425"/>
      <c r="NK227" s="425"/>
      <c r="NL227" s="426"/>
      <c r="NM227" s="748"/>
      <c r="NN227" s="747"/>
      <c r="NO227" s="747"/>
      <c r="NP227" s="747"/>
      <c r="NQ227" s="747"/>
      <c r="NR227" s="747"/>
      <c r="NS227" s="747"/>
      <c r="NT227" s="747"/>
      <c r="NU227" s="747"/>
      <c r="NV227" s="747"/>
      <c r="NW227" s="747"/>
      <c r="NX227" s="747"/>
      <c r="NY227" s="747"/>
      <c r="NZ227" s="747"/>
      <c r="OA227" s="700"/>
      <c r="OB227" s="762"/>
      <c r="OC227" s="763"/>
      <c r="OD227" s="326"/>
      <c r="OE227" s="464"/>
      <c r="OF227" s="464"/>
      <c r="OG227" s="464"/>
      <c r="OH227" s="464"/>
      <c r="OI227" s="464"/>
      <c r="OJ227" s="464"/>
      <c r="OK227" s="465"/>
      <c r="OL227" s="686"/>
      <c r="OM227" s="686"/>
      <c r="ON227" s="686"/>
      <c r="OO227" s="686"/>
      <c r="OP227" s="686"/>
      <c r="OQ227" s="686"/>
      <c r="OR227" s="657"/>
      <c r="OS227" s="657"/>
      <c r="OT227" s="657"/>
      <c r="OU227" s="657"/>
      <c r="OV227" s="657"/>
      <c r="OW227" s="657"/>
      <c r="OX227" s="657"/>
      <c r="OY227" s="657"/>
      <c r="OZ227" s="657"/>
      <c r="PA227" s="657"/>
      <c r="PB227" s="411"/>
      <c r="PC227" s="411"/>
      <c r="PD227" s="414"/>
      <c r="PE227" s="233"/>
      <c r="PF227" s="234"/>
      <c r="PG227" s="234"/>
      <c r="PH227" s="234"/>
      <c r="PI227" s="234"/>
      <c r="PJ227" s="234"/>
      <c r="PK227" s="234"/>
      <c r="PL227" s="234"/>
      <c r="PM227" s="234"/>
      <c r="PN227" s="234"/>
      <c r="PO227" s="234"/>
      <c r="PP227" s="234"/>
      <c r="PQ227" s="234"/>
      <c r="PR227" s="234"/>
      <c r="PS227" s="235"/>
      <c r="PT227" s="768"/>
      <c r="PU227" s="769"/>
      <c r="PV227" s="769"/>
      <c r="PW227" s="769"/>
      <c r="PX227" s="769"/>
      <c r="PY227" s="769"/>
      <c r="PZ227" s="769"/>
      <c r="QA227" s="769"/>
      <c r="QB227" s="411"/>
      <c r="QC227" s="411"/>
      <c r="QD227" s="414"/>
      <c r="QE227" s="424"/>
      <c r="QF227" s="425"/>
      <c r="QG227" s="425"/>
      <c r="QH227" s="425"/>
      <c r="QI227" s="426"/>
      <c r="QJ227" s="424"/>
      <c r="QK227" s="425"/>
      <c r="QL227" s="425"/>
      <c r="QM227" s="425"/>
      <c r="QN227" s="426"/>
      <c r="QO227" s="424"/>
      <c r="QP227" s="425"/>
      <c r="QQ227" s="425"/>
      <c r="QR227" s="425"/>
      <c r="QS227" s="426"/>
      <c r="QT227" s="738"/>
      <c r="QU227" s="739"/>
      <c r="QV227" s="739"/>
      <c r="QW227" s="739"/>
      <c r="QX227" s="740"/>
      <c r="QY227" s="424"/>
      <c r="QZ227" s="425"/>
      <c r="RA227" s="425"/>
      <c r="RB227" s="425"/>
      <c r="RC227" s="426"/>
      <c r="RD227" s="424"/>
      <c r="RE227" s="425"/>
      <c r="RF227" s="425"/>
      <c r="RG227" s="425"/>
      <c r="RH227" s="426"/>
      <c r="RI227" s="424"/>
      <c r="RJ227" s="425"/>
      <c r="RK227" s="425"/>
      <c r="RL227" s="425"/>
      <c r="RM227" s="426"/>
      <c r="RN227" s="424"/>
      <c r="RO227" s="425"/>
      <c r="RP227" s="425"/>
      <c r="RQ227" s="425"/>
      <c r="RR227" s="426"/>
      <c r="RS227" s="748"/>
      <c r="RT227" s="747"/>
      <c r="RU227" s="747"/>
      <c r="RV227" s="747"/>
      <c r="RW227" s="747"/>
      <c r="RX227" s="747"/>
      <c r="RY227" s="747"/>
      <c r="RZ227" s="747"/>
      <c r="SA227" s="747"/>
      <c r="SB227" s="747"/>
      <c r="SC227" s="747"/>
      <c r="SD227" s="747"/>
      <c r="SE227" s="747"/>
      <c r="SF227" s="747"/>
      <c r="SG227" s="700"/>
    </row>
    <row r="228" spans="2:501" ht="12" customHeight="1" x14ac:dyDescent="0.15">
      <c r="B228" s="1082"/>
      <c r="C228" s="777"/>
      <c r="D228" s="1066"/>
      <c r="E228" s="778"/>
      <c r="F228" s="326"/>
      <c r="G228" s="464"/>
      <c r="H228" s="464"/>
      <c r="I228" s="464"/>
      <c r="J228" s="464"/>
      <c r="K228" s="464"/>
      <c r="L228" s="464"/>
      <c r="M228" s="464"/>
      <c r="N228" s="464"/>
      <c r="O228" s="464"/>
      <c r="P228" s="464"/>
      <c r="Q228" s="464"/>
      <c r="R228" s="464"/>
      <c r="S228" s="464"/>
      <c r="T228" s="464"/>
      <c r="U228" s="464"/>
      <c r="V228" s="464"/>
      <c r="W228" s="464"/>
      <c r="X228" s="464"/>
      <c r="Y228" s="464"/>
      <c r="Z228" s="464"/>
      <c r="AA228" s="464"/>
      <c r="AB228" s="464"/>
      <c r="AC228" s="465"/>
      <c r="AD228" s="469"/>
      <c r="AE228" s="471"/>
      <c r="AF228" s="471"/>
      <c r="AG228" s="471"/>
      <c r="AH228" s="471"/>
      <c r="AI228" s="471"/>
      <c r="AJ228" s="471"/>
      <c r="AK228" s="471"/>
      <c r="AL228" s="471"/>
      <c r="AM228" s="471"/>
      <c r="AN228" s="471"/>
      <c r="AO228" s="384"/>
      <c r="AP228" s="384"/>
      <c r="AQ228" s="384"/>
      <c r="AR228" s="472"/>
      <c r="AS228" s="1061"/>
      <c r="AT228" s="1061"/>
      <c r="AU228" s="1061"/>
      <c r="AV228" s="1061"/>
      <c r="AW228" s="1061"/>
      <c r="AX228" s="1061"/>
      <c r="AY228" s="1061"/>
      <c r="AZ228" s="1061"/>
      <c r="BA228" s="1061"/>
      <c r="BB228" s="1061"/>
      <c r="BC228" s="384"/>
      <c r="BD228" s="384"/>
      <c r="BE228" s="385"/>
      <c r="BF228" s="250"/>
      <c r="BG228" s="251"/>
      <c r="BH228" s="251"/>
      <c r="BI228" s="251"/>
      <c r="BJ228" s="251"/>
      <c r="BK228" s="251"/>
      <c r="BL228" s="251"/>
      <c r="BM228" s="251"/>
      <c r="BN228" s="251"/>
      <c r="BO228" s="251"/>
      <c r="BP228" s="251"/>
      <c r="BQ228" s="251"/>
      <c r="BR228" s="251"/>
      <c r="BS228" s="252"/>
      <c r="BT228" s="1058"/>
      <c r="BU228" s="1059"/>
      <c r="BV228" s="1059"/>
      <c r="BW228" s="1059"/>
      <c r="BX228" s="1059"/>
      <c r="BY228" s="1059"/>
      <c r="BZ228" s="1059"/>
      <c r="CA228" s="1059"/>
      <c r="CB228" s="1059"/>
      <c r="CC228" s="1059"/>
      <c r="CD228" s="1059"/>
      <c r="CE228" s="384"/>
      <c r="CF228" s="384"/>
      <c r="CG228" s="385"/>
      <c r="CH228" s="1055" t="s">
        <v>38</v>
      </c>
      <c r="CI228" s="395"/>
      <c r="CJ228" s="395"/>
      <c r="CK228" s="395"/>
      <c r="CL228" s="395"/>
      <c r="CM228" s="395"/>
      <c r="CN228" s="657"/>
      <c r="CO228" s="657"/>
      <c r="CP228" s="657"/>
      <c r="CQ228" s="657"/>
      <c r="CR228" s="657"/>
      <c r="CS228" s="657"/>
      <c r="CT228" s="657"/>
      <c r="CU228" s="657"/>
      <c r="CV228" s="657"/>
      <c r="CW228" s="657"/>
      <c r="CX228" s="395" t="s">
        <v>43</v>
      </c>
      <c r="CY228" s="395"/>
      <c r="CZ228" s="399"/>
      <c r="DA228" s="265"/>
      <c r="DB228" s="266"/>
      <c r="DC228" s="266"/>
      <c r="DD228" s="266"/>
      <c r="DE228" s="266"/>
      <c r="DF228" s="266"/>
      <c r="DG228" s="266"/>
      <c r="DH228" s="266"/>
      <c r="DI228" s="266"/>
      <c r="DJ228" s="266"/>
      <c r="DK228" s="266"/>
      <c r="DL228" s="266"/>
      <c r="DM228" s="266"/>
      <c r="DN228" s="266"/>
      <c r="DO228" s="267"/>
      <c r="DP228" s="771"/>
      <c r="DQ228" s="772"/>
      <c r="DR228" s="772"/>
      <c r="DS228" s="772"/>
      <c r="DT228" s="772"/>
      <c r="DU228" s="772"/>
      <c r="DV228" s="772"/>
      <c r="DW228" s="772"/>
      <c r="DX228" s="395" t="s">
        <v>69</v>
      </c>
      <c r="DY228" s="395"/>
      <c r="DZ228" s="399"/>
      <c r="EA228" s="424"/>
      <c r="EB228" s="425"/>
      <c r="EC228" s="425"/>
      <c r="ED228" s="425"/>
      <c r="EE228" s="426"/>
      <c r="EF228" s="424"/>
      <c r="EG228" s="425"/>
      <c r="EH228" s="425"/>
      <c r="EI228" s="425"/>
      <c r="EJ228" s="426"/>
      <c r="EK228" s="424"/>
      <c r="EL228" s="425"/>
      <c r="EM228" s="425"/>
      <c r="EN228" s="425"/>
      <c r="EO228" s="426"/>
      <c r="EP228" s="738"/>
      <c r="EQ228" s="739"/>
      <c r="ER228" s="739"/>
      <c r="ES228" s="739"/>
      <c r="ET228" s="740"/>
      <c r="EU228" s="424"/>
      <c r="EV228" s="425"/>
      <c r="EW228" s="425"/>
      <c r="EX228" s="425"/>
      <c r="EY228" s="426"/>
      <c r="EZ228" s="424"/>
      <c r="FA228" s="425"/>
      <c r="FB228" s="425"/>
      <c r="FC228" s="425"/>
      <c r="FD228" s="426"/>
      <c r="FE228" s="424"/>
      <c r="FF228" s="425"/>
      <c r="FG228" s="425"/>
      <c r="FH228" s="425"/>
      <c r="FI228" s="426"/>
      <c r="FJ228" s="424"/>
      <c r="FK228" s="425"/>
      <c r="FL228" s="425"/>
      <c r="FM228" s="425"/>
      <c r="FN228" s="426"/>
      <c r="FO228" s="405"/>
      <c r="FP228" s="762"/>
      <c r="FQ228" s="763"/>
      <c r="FR228" s="326"/>
      <c r="FS228" s="464"/>
      <c r="FT228" s="464"/>
      <c r="FU228" s="464"/>
      <c r="FV228" s="464"/>
      <c r="FW228" s="464"/>
      <c r="FX228" s="464"/>
      <c r="FY228" s="465"/>
      <c r="FZ228" s="689" t="s">
        <v>80</v>
      </c>
      <c r="GA228" s="655"/>
      <c r="GB228" s="655"/>
      <c r="GC228" s="655"/>
      <c r="GD228" s="655"/>
      <c r="GE228" s="655"/>
      <c r="GF228" s="657"/>
      <c r="GG228" s="657"/>
      <c r="GH228" s="657"/>
      <c r="GI228" s="657"/>
      <c r="GJ228" s="657"/>
      <c r="GK228" s="657"/>
      <c r="GL228" s="657"/>
      <c r="GM228" s="657"/>
      <c r="GN228" s="657"/>
      <c r="GO228" s="657"/>
      <c r="GP228" s="395" t="s">
        <v>43</v>
      </c>
      <c r="GQ228" s="395"/>
      <c r="GR228" s="399"/>
      <c r="GS228" s="265"/>
      <c r="GT228" s="266"/>
      <c r="GU228" s="266"/>
      <c r="GV228" s="266"/>
      <c r="GW228" s="266"/>
      <c r="GX228" s="266"/>
      <c r="GY228" s="266"/>
      <c r="GZ228" s="266"/>
      <c r="HA228" s="266"/>
      <c r="HB228" s="266"/>
      <c r="HC228" s="266"/>
      <c r="HD228" s="266"/>
      <c r="HE228" s="266"/>
      <c r="HF228" s="266"/>
      <c r="HG228" s="267"/>
      <c r="HH228" s="771"/>
      <c r="HI228" s="772"/>
      <c r="HJ228" s="772"/>
      <c r="HK228" s="772"/>
      <c r="HL228" s="772"/>
      <c r="HM228" s="772"/>
      <c r="HN228" s="772"/>
      <c r="HO228" s="772"/>
      <c r="HP228" s="395" t="s">
        <v>69</v>
      </c>
      <c r="HQ228" s="395"/>
      <c r="HR228" s="399"/>
      <c r="HS228" s="424"/>
      <c r="HT228" s="425"/>
      <c r="HU228" s="425"/>
      <c r="HV228" s="425"/>
      <c r="HW228" s="426"/>
      <c r="HX228" s="424"/>
      <c r="HY228" s="425"/>
      <c r="HZ228" s="425"/>
      <c r="IA228" s="425"/>
      <c r="IB228" s="426"/>
      <c r="IC228" s="424"/>
      <c r="ID228" s="425"/>
      <c r="IE228" s="425"/>
      <c r="IF228" s="425"/>
      <c r="IG228" s="426"/>
      <c r="IH228" s="738"/>
      <c r="II228" s="739"/>
      <c r="IJ228" s="739"/>
      <c r="IK228" s="739"/>
      <c r="IL228" s="740"/>
      <c r="IM228" s="424"/>
      <c r="IN228" s="425"/>
      <c r="IO228" s="425"/>
      <c r="IP228" s="425"/>
      <c r="IQ228" s="426"/>
      <c r="IR228" s="424"/>
      <c r="IS228" s="425"/>
      <c r="IT228" s="425"/>
      <c r="IU228" s="425"/>
      <c r="IV228" s="426"/>
      <c r="IW228" s="424"/>
      <c r="IX228" s="425"/>
      <c r="IY228" s="425"/>
      <c r="IZ228" s="425"/>
      <c r="JA228" s="426"/>
      <c r="JB228" s="424"/>
      <c r="JC228" s="425"/>
      <c r="JD228" s="425"/>
      <c r="JE228" s="425"/>
      <c r="JF228" s="426"/>
      <c r="JG228" s="748"/>
      <c r="JH228" s="747"/>
      <c r="JI228" s="747"/>
      <c r="JJ228" s="747"/>
      <c r="JK228" s="747"/>
      <c r="JL228" s="747"/>
      <c r="JM228" s="747"/>
      <c r="JN228" s="747"/>
      <c r="JO228" s="747"/>
      <c r="JP228" s="747"/>
      <c r="JQ228" s="747"/>
      <c r="JR228" s="747"/>
      <c r="JS228" s="747"/>
      <c r="JT228" s="747"/>
      <c r="JU228" s="700"/>
      <c r="JV228" s="762"/>
      <c r="JW228" s="763"/>
      <c r="JX228" s="326"/>
      <c r="JY228" s="464"/>
      <c r="JZ228" s="464"/>
      <c r="KA228" s="464"/>
      <c r="KB228" s="464"/>
      <c r="KC228" s="464"/>
      <c r="KD228" s="464"/>
      <c r="KE228" s="465"/>
      <c r="KF228" s="654" t="str">
        <f>KF222</f>
        <v>8箇所目</v>
      </c>
      <c r="KG228" s="655"/>
      <c r="KH228" s="655"/>
      <c r="KI228" s="655"/>
      <c r="KJ228" s="655"/>
      <c r="KK228" s="655"/>
      <c r="KL228" s="657"/>
      <c r="KM228" s="657"/>
      <c r="KN228" s="657"/>
      <c r="KO228" s="657"/>
      <c r="KP228" s="657"/>
      <c r="KQ228" s="657"/>
      <c r="KR228" s="657"/>
      <c r="KS228" s="657"/>
      <c r="KT228" s="657"/>
      <c r="KU228" s="657"/>
      <c r="KV228" s="395" t="s">
        <v>43</v>
      </c>
      <c r="KW228" s="395"/>
      <c r="KX228" s="399"/>
      <c r="KY228" s="265"/>
      <c r="KZ228" s="266"/>
      <c r="LA228" s="266"/>
      <c r="LB228" s="266"/>
      <c r="LC228" s="266"/>
      <c r="LD228" s="266"/>
      <c r="LE228" s="266"/>
      <c r="LF228" s="266"/>
      <c r="LG228" s="266"/>
      <c r="LH228" s="266"/>
      <c r="LI228" s="266"/>
      <c r="LJ228" s="266"/>
      <c r="LK228" s="266"/>
      <c r="LL228" s="266"/>
      <c r="LM228" s="267"/>
      <c r="LN228" s="771"/>
      <c r="LO228" s="772"/>
      <c r="LP228" s="772"/>
      <c r="LQ228" s="772"/>
      <c r="LR228" s="772"/>
      <c r="LS228" s="772"/>
      <c r="LT228" s="772"/>
      <c r="LU228" s="772"/>
      <c r="LV228" s="395" t="s">
        <v>69</v>
      </c>
      <c r="LW228" s="395"/>
      <c r="LX228" s="399"/>
      <c r="LY228" s="424"/>
      <c r="LZ228" s="425"/>
      <c r="MA228" s="425"/>
      <c r="MB228" s="425"/>
      <c r="MC228" s="426"/>
      <c r="MD228" s="424"/>
      <c r="ME228" s="425"/>
      <c r="MF228" s="425"/>
      <c r="MG228" s="425"/>
      <c r="MH228" s="426"/>
      <c r="MI228" s="424"/>
      <c r="MJ228" s="425"/>
      <c r="MK228" s="425"/>
      <c r="ML228" s="425"/>
      <c r="MM228" s="426"/>
      <c r="MN228" s="738"/>
      <c r="MO228" s="739"/>
      <c r="MP228" s="739"/>
      <c r="MQ228" s="739"/>
      <c r="MR228" s="740"/>
      <c r="MS228" s="424"/>
      <c r="MT228" s="425"/>
      <c r="MU228" s="425"/>
      <c r="MV228" s="425"/>
      <c r="MW228" s="426"/>
      <c r="MX228" s="424"/>
      <c r="MY228" s="425"/>
      <c r="MZ228" s="425"/>
      <c r="NA228" s="425"/>
      <c r="NB228" s="426"/>
      <c r="NC228" s="424"/>
      <c r="ND228" s="425"/>
      <c r="NE228" s="425"/>
      <c r="NF228" s="425"/>
      <c r="NG228" s="426"/>
      <c r="NH228" s="424"/>
      <c r="NI228" s="425"/>
      <c r="NJ228" s="425"/>
      <c r="NK228" s="425"/>
      <c r="NL228" s="426"/>
      <c r="NM228" s="748"/>
      <c r="NN228" s="747"/>
      <c r="NO228" s="747"/>
      <c r="NP228" s="747"/>
      <c r="NQ228" s="747"/>
      <c r="NR228" s="747"/>
      <c r="NS228" s="747"/>
      <c r="NT228" s="747"/>
      <c r="NU228" s="747"/>
      <c r="NV228" s="747"/>
      <c r="NW228" s="747"/>
      <c r="NX228" s="747"/>
      <c r="NY228" s="747"/>
      <c r="NZ228" s="747"/>
      <c r="OA228" s="700"/>
      <c r="OB228" s="762"/>
      <c r="OC228" s="763"/>
      <c r="OD228" s="326"/>
      <c r="OE228" s="464"/>
      <c r="OF228" s="464"/>
      <c r="OG228" s="464"/>
      <c r="OH228" s="464"/>
      <c r="OI228" s="464"/>
      <c r="OJ228" s="464"/>
      <c r="OK228" s="465"/>
      <c r="OL228" s="654" t="str">
        <f>OL222</f>
        <v>11箇所目</v>
      </c>
      <c r="OM228" s="655"/>
      <c r="ON228" s="655"/>
      <c r="OO228" s="655"/>
      <c r="OP228" s="655"/>
      <c r="OQ228" s="655"/>
      <c r="OR228" s="657"/>
      <c r="OS228" s="657"/>
      <c r="OT228" s="657"/>
      <c r="OU228" s="657"/>
      <c r="OV228" s="657"/>
      <c r="OW228" s="657"/>
      <c r="OX228" s="657"/>
      <c r="OY228" s="657"/>
      <c r="OZ228" s="657"/>
      <c r="PA228" s="657"/>
      <c r="PB228" s="395" t="s">
        <v>43</v>
      </c>
      <c r="PC228" s="395"/>
      <c r="PD228" s="399"/>
      <c r="PE228" s="265"/>
      <c r="PF228" s="266"/>
      <c r="PG228" s="266"/>
      <c r="PH228" s="266"/>
      <c r="PI228" s="266"/>
      <c r="PJ228" s="266"/>
      <c r="PK228" s="266"/>
      <c r="PL228" s="266"/>
      <c r="PM228" s="266"/>
      <c r="PN228" s="266"/>
      <c r="PO228" s="266"/>
      <c r="PP228" s="266"/>
      <c r="PQ228" s="266"/>
      <c r="PR228" s="266"/>
      <c r="PS228" s="267"/>
      <c r="PT228" s="771"/>
      <c r="PU228" s="772"/>
      <c r="PV228" s="772"/>
      <c r="PW228" s="772"/>
      <c r="PX228" s="772"/>
      <c r="PY228" s="772"/>
      <c r="PZ228" s="772"/>
      <c r="QA228" s="772"/>
      <c r="QB228" s="395" t="s">
        <v>69</v>
      </c>
      <c r="QC228" s="395"/>
      <c r="QD228" s="399"/>
      <c r="QE228" s="424"/>
      <c r="QF228" s="425"/>
      <c r="QG228" s="425"/>
      <c r="QH228" s="425"/>
      <c r="QI228" s="426"/>
      <c r="QJ228" s="424"/>
      <c r="QK228" s="425"/>
      <c r="QL228" s="425"/>
      <c r="QM228" s="425"/>
      <c r="QN228" s="426"/>
      <c r="QO228" s="424"/>
      <c r="QP228" s="425"/>
      <c r="QQ228" s="425"/>
      <c r="QR228" s="425"/>
      <c r="QS228" s="426"/>
      <c r="QT228" s="738"/>
      <c r="QU228" s="739"/>
      <c r="QV228" s="739"/>
      <c r="QW228" s="739"/>
      <c r="QX228" s="740"/>
      <c r="QY228" s="424"/>
      <c r="QZ228" s="425"/>
      <c r="RA228" s="425"/>
      <c r="RB228" s="425"/>
      <c r="RC228" s="426"/>
      <c r="RD228" s="424"/>
      <c r="RE228" s="425"/>
      <c r="RF228" s="425"/>
      <c r="RG228" s="425"/>
      <c r="RH228" s="426"/>
      <c r="RI228" s="424"/>
      <c r="RJ228" s="425"/>
      <c r="RK228" s="425"/>
      <c r="RL228" s="425"/>
      <c r="RM228" s="426"/>
      <c r="RN228" s="424"/>
      <c r="RO228" s="425"/>
      <c r="RP228" s="425"/>
      <c r="RQ228" s="425"/>
      <c r="RR228" s="426"/>
      <c r="RS228" s="748"/>
      <c r="RT228" s="747"/>
      <c r="RU228" s="747"/>
      <c r="RV228" s="747"/>
      <c r="RW228" s="747"/>
      <c r="RX228" s="747"/>
      <c r="RY228" s="747"/>
      <c r="RZ228" s="747"/>
      <c r="SA228" s="747"/>
      <c r="SB228" s="747"/>
      <c r="SC228" s="747"/>
      <c r="SD228" s="747"/>
      <c r="SE228" s="747"/>
      <c r="SF228" s="747"/>
      <c r="SG228" s="700"/>
    </row>
    <row r="229" spans="2:501" ht="2.1" customHeight="1" x14ac:dyDescent="0.15">
      <c r="B229" s="1082"/>
      <c r="C229" s="777"/>
      <c r="D229" s="1066"/>
      <c r="E229" s="778"/>
      <c r="F229" s="326"/>
      <c r="G229" s="464"/>
      <c r="H229" s="464"/>
      <c r="I229" s="464"/>
      <c r="J229" s="464"/>
      <c r="K229" s="464"/>
      <c r="L229" s="464"/>
      <c r="M229" s="464"/>
      <c r="N229" s="464"/>
      <c r="O229" s="464"/>
      <c r="P229" s="464"/>
      <c r="Q229" s="464"/>
      <c r="R229" s="464"/>
      <c r="S229" s="464"/>
      <c r="T229" s="464"/>
      <c r="U229" s="464"/>
      <c r="V229" s="464"/>
      <c r="W229" s="464"/>
      <c r="X229" s="464"/>
      <c r="Y229" s="464"/>
      <c r="Z229" s="464"/>
      <c r="AA229" s="464"/>
      <c r="AB229" s="464"/>
      <c r="AC229" s="465"/>
      <c r="AD229" s="469"/>
      <c r="AE229" s="471"/>
      <c r="AF229" s="471"/>
      <c r="AG229" s="471"/>
      <c r="AH229" s="471"/>
      <c r="AI229" s="471"/>
      <c r="AJ229" s="471"/>
      <c r="AK229" s="471"/>
      <c r="AL229" s="471"/>
      <c r="AM229" s="471"/>
      <c r="AN229" s="471"/>
      <c r="AO229" s="384"/>
      <c r="AP229" s="384"/>
      <c r="AQ229" s="384"/>
      <c r="AR229" s="472"/>
      <c r="AS229" s="1061"/>
      <c r="AT229" s="1061"/>
      <c r="AU229" s="1061"/>
      <c r="AV229" s="1061"/>
      <c r="AW229" s="1061"/>
      <c r="AX229" s="1061"/>
      <c r="AY229" s="1061"/>
      <c r="AZ229" s="1061"/>
      <c r="BA229" s="1061"/>
      <c r="BB229" s="1061"/>
      <c r="BC229" s="384"/>
      <c r="BD229" s="384"/>
      <c r="BE229" s="385"/>
      <c r="BF229" s="250"/>
      <c r="BG229" s="251"/>
      <c r="BH229" s="251"/>
      <c r="BI229" s="251"/>
      <c r="BJ229" s="251"/>
      <c r="BK229" s="251"/>
      <c r="BL229" s="251"/>
      <c r="BM229" s="251"/>
      <c r="BN229" s="251"/>
      <c r="BO229" s="251"/>
      <c r="BP229" s="251"/>
      <c r="BQ229" s="251"/>
      <c r="BR229" s="251"/>
      <c r="BS229" s="252"/>
      <c r="BT229" s="1058"/>
      <c r="BU229" s="1059"/>
      <c r="BV229" s="1059"/>
      <c r="BW229" s="1059"/>
      <c r="BX229" s="1059"/>
      <c r="BY229" s="1059"/>
      <c r="BZ229" s="1059"/>
      <c r="CA229" s="1059"/>
      <c r="CB229" s="1059"/>
      <c r="CC229" s="1059"/>
      <c r="CD229" s="1059"/>
      <c r="CE229" s="384"/>
      <c r="CF229" s="384"/>
      <c r="CG229" s="385"/>
      <c r="CH229" s="463"/>
      <c r="CI229" s="411"/>
      <c r="CJ229" s="411"/>
      <c r="CK229" s="411"/>
      <c r="CL229" s="411"/>
      <c r="CM229" s="411"/>
      <c r="CN229" s="657"/>
      <c r="CO229" s="657"/>
      <c r="CP229" s="657"/>
      <c r="CQ229" s="657"/>
      <c r="CR229" s="657"/>
      <c r="CS229" s="657"/>
      <c r="CT229" s="657"/>
      <c r="CU229" s="657"/>
      <c r="CV229" s="657"/>
      <c r="CW229" s="657"/>
      <c r="CX229" s="411"/>
      <c r="CY229" s="411"/>
      <c r="CZ229" s="414"/>
      <c r="DA229" s="233"/>
      <c r="DB229" s="234"/>
      <c r="DC229" s="234"/>
      <c r="DD229" s="234"/>
      <c r="DE229" s="234"/>
      <c r="DF229" s="234"/>
      <c r="DG229" s="234"/>
      <c r="DH229" s="234"/>
      <c r="DI229" s="234"/>
      <c r="DJ229" s="234"/>
      <c r="DK229" s="234"/>
      <c r="DL229" s="234"/>
      <c r="DM229" s="234"/>
      <c r="DN229" s="234"/>
      <c r="DO229" s="235"/>
      <c r="DP229" s="768"/>
      <c r="DQ229" s="769"/>
      <c r="DR229" s="769"/>
      <c r="DS229" s="769"/>
      <c r="DT229" s="769"/>
      <c r="DU229" s="769"/>
      <c r="DV229" s="769"/>
      <c r="DW229" s="769"/>
      <c r="DX229" s="411"/>
      <c r="DY229" s="411"/>
      <c r="DZ229" s="414"/>
      <c r="EA229" s="424"/>
      <c r="EB229" s="425"/>
      <c r="EC229" s="425"/>
      <c r="ED229" s="425"/>
      <c r="EE229" s="426"/>
      <c r="EF229" s="424"/>
      <c r="EG229" s="425"/>
      <c r="EH229" s="425"/>
      <c r="EI229" s="425"/>
      <c r="EJ229" s="426"/>
      <c r="EK229" s="424"/>
      <c r="EL229" s="425"/>
      <c r="EM229" s="425"/>
      <c r="EN229" s="425"/>
      <c r="EO229" s="426"/>
      <c r="EP229" s="738"/>
      <c r="EQ229" s="739"/>
      <c r="ER229" s="739"/>
      <c r="ES229" s="739"/>
      <c r="ET229" s="740"/>
      <c r="EU229" s="424"/>
      <c r="EV229" s="425"/>
      <c r="EW229" s="425"/>
      <c r="EX229" s="425"/>
      <c r="EY229" s="426"/>
      <c r="EZ229" s="424"/>
      <c r="FA229" s="425"/>
      <c r="FB229" s="425"/>
      <c r="FC229" s="425"/>
      <c r="FD229" s="426"/>
      <c r="FE229" s="424"/>
      <c r="FF229" s="425"/>
      <c r="FG229" s="425"/>
      <c r="FH229" s="425"/>
      <c r="FI229" s="426"/>
      <c r="FJ229" s="424"/>
      <c r="FK229" s="425"/>
      <c r="FL229" s="425"/>
      <c r="FM229" s="425"/>
      <c r="FN229" s="426"/>
      <c r="FO229" s="405"/>
      <c r="FP229" s="762"/>
      <c r="FQ229" s="763"/>
      <c r="FR229" s="326"/>
      <c r="FS229" s="464"/>
      <c r="FT229" s="464"/>
      <c r="FU229" s="464"/>
      <c r="FV229" s="464"/>
      <c r="FW229" s="464"/>
      <c r="FX229" s="464"/>
      <c r="FY229" s="465"/>
      <c r="FZ229" s="701"/>
      <c r="GA229" s="686"/>
      <c r="GB229" s="686"/>
      <c r="GC229" s="686"/>
      <c r="GD229" s="686"/>
      <c r="GE229" s="686"/>
      <c r="GF229" s="657"/>
      <c r="GG229" s="657"/>
      <c r="GH229" s="657"/>
      <c r="GI229" s="657"/>
      <c r="GJ229" s="657"/>
      <c r="GK229" s="657"/>
      <c r="GL229" s="657"/>
      <c r="GM229" s="657"/>
      <c r="GN229" s="657"/>
      <c r="GO229" s="657"/>
      <c r="GP229" s="411"/>
      <c r="GQ229" s="411"/>
      <c r="GR229" s="414"/>
      <c r="GS229" s="233"/>
      <c r="GT229" s="234"/>
      <c r="GU229" s="234"/>
      <c r="GV229" s="234"/>
      <c r="GW229" s="234"/>
      <c r="GX229" s="234"/>
      <c r="GY229" s="234"/>
      <c r="GZ229" s="234"/>
      <c r="HA229" s="234"/>
      <c r="HB229" s="234"/>
      <c r="HC229" s="234"/>
      <c r="HD229" s="234"/>
      <c r="HE229" s="234"/>
      <c r="HF229" s="234"/>
      <c r="HG229" s="235"/>
      <c r="HH229" s="768"/>
      <c r="HI229" s="769"/>
      <c r="HJ229" s="769"/>
      <c r="HK229" s="769"/>
      <c r="HL229" s="769"/>
      <c r="HM229" s="769"/>
      <c r="HN229" s="769"/>
      <c r="HO229" s="769"/>
      <c r="HP229" s="411"/>
      <c r="HQ229" s="411"/>
      <c r="HR229" s="414"/>
      <c r="HS229" s="424"/>
      <c r="HT229" s="425"/>
      <c r="HU229" s="425"/>
      <c r="HV229" s="425"/>
      <c r="HW229" s="426"/>
      <c r="HX229" s="424"/>
      <c r="HY229" s="425"/>
      <c r="HZ229" s="425"/>
      <c r="IA229" s="425"/>
      <c r="IB229" s="426"/>
      <c r="IC229" s="424"/>
      <c r="ID229" s="425"/>
      <c r="IE229" s="425"/>
      <c r="IF229" s="425"/>
      <c r="IG229" s="426"/>
      <c r="IH229" s="738"/>
      <c r="II229" s="739"/>
      <c r="IJ229" s="739"/>
      <c r="IK229" s="739"/>
      <c r="IL229" s="740"/>
      <c r="IM229" s="424"/>
      <c r="IN229" s="425"/>
      <c r="IO229" s="425"/>
      <c r="IP229" s="425"/>
      <c r="IQ229" s="426"/>
      <c r="IR229" s="424"/>
      <c r="IS229" s="425"/>
      <c r="IT229" s="425"/>
      <c r="IU229" s="425"/>
      <c r="IV229" s="426"/>
      <c r="IW229" s="424"/>
      <c r="IX229" s="425"/>
      <c r="IY229" s="425"/>
      <c r="IZ229" s="425"/>
      <c r="JA229" s="426"/>
      <c r="JB229" s="424"/>
      <c r="JC229" s="425"/>
      <c r="JD229" s="425"/>
      <c r="JE229" s="425"/>
      <c r="JF229" s="426"/>
      <c r="JG229" s="748"/>
      <c r="JH229" s="747"/>
      <c r="JI229" s="747"/>
      <c r="JJ229" s="747"/>
      <c r="JK229" s="747"/>
      <c r="JL229" s="747"/>
      <c r="JM229" s="747"/>
      <c r="JN229" s="747"/>
      <c r="JO229" s="747"/>
      <c r="JP229" s="747"/>
      <c r="JQ229" s="747"/>
      <c r="JR229" s="747"/>
      <c r="JS229" s="747"/>
      <c r="JT229" s="747"/>
      <c r="JU229" s="700"/>
      <c r="JV229" s="762"/>
      <c r="JW229" s="763"/>
      <c r="JX229" s="326"/>
      <c r="JY229" s="464"/>
      <c r="JZ229" s="464"/>
      <c r="KA229" s="464"/>
      <c r="KB229" s="464"/>
      <c r="KC229" s="464"/>
      <c r="KD229" s="464"/>
      <c r="KE229" s="465"/>
      <c r="KF229" s="686"/>
      <c r="KG229" s="686"/>
      <c r="KH229" s="686"/>
      <c r="KI229" s="686"/>
      <c r="KJ229" s="686"/>
      <c r="KK229" s="686"/>
      <c r="KL229" s="657"/>
      <c r="KM229" s="657"/>
      <c r="KN229" s="657"/>
      <c r="KO229" s="657"/>
      <c r="KP229" s="657"/>
      <c r="KQ229" s="657"/>
      <c r="KR229" s="657"/>
      <c r="KS229" s="657"/>
      <c r="KT229" s="657"/>
      <c r="KU229" s="657"/>
      <c r="KV229" s="411"/>
      <c r="KW229" s="411"/>
      <c r="KX229" s="414"/>
      <c r="KY229" s="233"/>
      <c r="KZ229" s="234"/>
      <c r="LA229" s="234"/>
      <c r="LB229" s="234"/>
      <c r="LC229" s="234"/>
      <c r="LD229" s="234"/>
      <c r="LE229" s="234"/>
      <c r="LF229" s="234"/>
      <c r="LG229" s="234"/>
      <c r="LH229" s="234"/>
      <c r="LI229" s="234"/>
      <c r="LJ229" s="234"/>
      <c r="LK229" s="234"/>
      <c r="LL229" s="234"/>
      <c r="LM229" s="235"/>
      <c r="LN229" s="768"/>
      <c r="LO229" s="769"/>
      <c r="LP229" s="769"/>
      <c r="LQ229" s="769"/>
      <c r="LR229" s="769"/>
      <c r="LS229" s="769"/>
      <c r="LT229" s="769"/>
      <c r="LU229" s="769"/>
      <c r="LV229" s="411"/>
      <c r="LW229" s="411"/>
      <c r="LX229" s="414"/>
      <c r="LY229" s="424"/>
      <c r="LZ229" s="425"/>
      <c r="MA229" s="425"/>
      <c r="MB229" s="425"/>
      <c r="MC229" s="426"/>
      <c r="MD229" s="424"/>
      <c r="ME229" s="425"/>
      <c r="MF229" s="425"/>
      <c r="MG229" s="425"/>
      <c r="MH229" s="426"/>
      <c r="MI229" s="424"/>
      <c r="MJ229" s="425"/>
      <c r="MK229" s="425"/>
      <c r="ML229" s="425"/>
      <c r="MM229" s="426"/>
      <c r="MN229" s="738"/>
      <c r="MO229" s="739"/>
      <c r="MP229" s="739"/>
      <c r="MQ229" s="739"/>
      <c r="MR229" s="740"/>
      <c r="MS229" s="424"/>
      <c r="MT229" s="425"/>
      <c r="MU229" s="425"/>
      <c r="MV229" s="425"/>
      <c r="MW229" s="426"/>
      <c r="MX229" s="424"/>
      <c r="MY229" s="425"/>
      <c r="MZ229" s="425"/>
      <c r="NA229" s="425"/>
      <c r="NB229" s="426"/>
      <c r="NC229" s="424"/>
      <c r="ND229" s="425"/>
      <c r="NE229" s="425"/>
      <c r="NF229" s="425"/>
      <c r="NG229" s="426"/>
      <c r="NH229" s="424"/>
      <c r="NI229" s="425"/>
      <c r="NJ229" s="425"/>
      <c r="NK229" s="425"/>
      <c r="NL229" s="426"/>
      <c r="NM229" s="748"/>
      <c r="NN229" s="747"/>
      <c r="NO229" s="747"/>
      <c r="NP229" s="747"/>
      <c r="NQ229" s="747"/>
      <c r="NR229" s="747"/>
      <c r="NS229" s="747"/>
      <c r="NT229" s="747"/>
      <c r="NU229" s="747"/>
      <c r="NV229" s="747"/>
      <c r="NW229" s="747"/>
      <c r="NX229" s="747"/>
      <c r="NY229" s="747"/>
      <c r="NZ229" s="747"/>
      <c r="OA229" s="700"/>
      <c r="OB229" s="762"/>
      <c r="OC229" s="763"/>
      <c r="OD229" s="326"/>
      <c r="OE229" s="464"/>
      <c r="OF229" s="464"/>
      <c r="OG229" s="464"/>
      <c r="OH229" s="464"/>
      <c r="OI229" s="464"/>
      <c r="OJ229" s="464"/>
      <c r="OK229" s="465"/>
      <c r="OL229" s="686"/>
      <c r="OM229" s="686"/>
      <c r="ON229" s="686"/>
      <c r="OO229" s="686"/>
      <c r="OP229" s="686"/>
      <c r="OQ229" s="686"/>
      <c r="OR229" s="657"/>
      <c r="OS229" s="657"/>
      <c r="OT229" s="657"/>
      <c r="OU229" s="657"/>
      <c r="OV229" s="657"/>
      <c r="OW229" s="657"/>
      <c r="OX229" s="657"/>
      <c r="OY229" s="657"/>
      <c r="OZ229" s="657"/>
      <c r="PA229" s="657"/>
      <c r="PB229" s="411"/>
      <c r="PC229" s="411"/>
      <c r="PD229" s="414"/>
      <c r="PE229" s="233"/>
      <c r="PF229" s="234"/>
      <c r="PG229" s="234"/>
      <c r="PH229" s="234"/>
      <c r="PI229" s="234"/>
      <c r="PJ229" s="234"/>
      <c r="PK229" s="234"/>
      <c r="PL229" s="234"/>
      <c r="PM229" s="234"/>
      <c r="PN229" s="234"/>
      <c r="PO229" s="234"/>
      <c r="PP229" s="234"/>
      <c r="PQ229" s="234"/>
      <c r="PR229" s="234"/>
      <c r="PS229" s="235"/>
      <c r="PT229" s="768"/>
      <c r="PU229" s="769"/>
      <c r="PV229" s="769"/>
      <c r="PW229" s="769"/>
      <c r="PX229" s="769"/>
      <c r="PY229" s="769"/>
      <c r="PZ229" s="769"/>
      <c r="QA229" s="769"/>
      <c r="QB229" s="411"/>
      <c r="QC229" s="411"/>
      <c r="QD229" s="414"/>
      <c r="QE229" s="424"/>
      <c r="QF229" s="425"/>
      <c r="QG229" s="425"/>
      <c r="QH229" s="425"/>
      <c r="QI229" s="426"/>
      <c r="QJ229" s="424"/>
      <c r="QK229" s="425"/>
      <c r="QL229" s="425"/>
      <c r="QM229" s="425"/>
      <c r="QN229" s="426"/>
      <c r="QO229" s="424"/>
      <c r="QP229" s="425"/>
      <c r="QQ229" s="425"/>
      <c r="QR229" s="425"/>
      <c r="QS229" s="426"/>
      <c r="QT229" s="738"/>
      <c r="QU229" s="739"/>
      <c r="QV229" s="739"/>
      <c r="QW229" s="739"/>
      <c r="QX229" s="740"/>
      <c r="QY229" s="424"/>
      <c r="QZ229" s="425"/>
      <c r="RA229" s="425"/>
      <c r="RB229" s="425"/>
      <c r="RC229" s="426"/>
      <c r="RD229" s="424"/>
      <c r="RE229" s="425"/>
      <c r="RF229" s="425"/>
      <c r="RG229" s="425"/>
      <c r="RH229" s="426"/>
      <c r="RI229" s="424"/>
      <c r="RJ229" s="425"/>
      <c r="RK229" s="425"/>
      <c r="RL229" s="425"/>
      <c r="RM229" s="426"/>
      <c r="RN229" s="424"/>
      <c r="RO229" s="425"/>
      <c r="RP229" s="425"/>
      <c r="RQ229" s="425"/>
      <c r="RR229" s="426"/>
      <c r="RS229" s="748"/>
      <c r="RT229" s="747"/>
      <c r="RU229" s="747"/>
      <c r="RV229" s="747"/>
      <c r="RW229" s="747"/>
      <c r="RX229" s="747"/>
      <c r="RY229" s="747"/>
      <c r="RZ229" s="747"/>
      <c r="SA229" s="747"/>
      <c r="SB229" s="747"/>
      <c r="SC229" s="747"/>
      <c r="SD229" s="747"/>
      <c r="SE229" s="747"/>
      <c r="SF229" s="747"/>
      <c r="SG229" s="700"/>
    </row>
    <row r="230" spans="2:501" ht="12" customHeight="1" x14ac:dyDescent="0.15">
      <c r="B230" s="1082"/>
      <c r="C230" s="777"/>
      <c r="D230" s="1066"/>
      <c r="E230" s="778"/>
      <c r="F230" s="326"/>
      <c r="G230" s="464"/>
      <c r="H230" s="464"/>
      <c r="I230" s="464"/>
      <c r="J230" s="464"/>
      <c r="K230" s="464"/>
      <c r="L230" s="464"/>
      <c r="M230" s="464"/>
      <c r="N230" s="464"/>
      <c r="O230" s="464"/>
      <c r="P230" s="464"/>
      <c r="Q230" s="464"/>
      <c r="R230" s="464"/>
      <c r="S230" s="464"/>
      <c r="T230" s="464"/>
      <c r="U230" s="464"/>
      <c r="V230" s="464"/>
      <c r="W230" s="464"/>
      <c r="X230" s="464"/>
      <c r="Y230" s="464"/>
      <c r="Z230" s="464"/>
      <c r="AA230" s="464"/>
      <c r="AB230" s="464"/>
      <c r="AC230" s="465"/>
      <c r="AD230" s="469"/>
      <c r="AE230" s="471"/>
      <c r="AF230" s="471"/>
      <c r="AG230" s="471"/>
      <c r="AH230" s="471"/>
      <c r="AI230" s="471"/>
      <c r="AJ230" s="471"/>
      <c r="AK230" s="471"/>
      <c r="AL230" s="471"/>
      <c r="AM230" s="471"/>
      <c r="AN230" s="471"/>
      <c r="AO230" s="384"/>
      <c r="AP230" s="384"/>
      <c r="AQ230" s="384"/>
      <c r="AR230" s="472"/>
      <c r="AS230" s="1061"/>
      <c r="AT230" s="1061"/>
      <c r="AU230" s="1061"/>
      <c r="AV230" s="1061"/>
      <c r="AW230" s="1061"/>
      <c r="AX230" s="1061"/>
      <c r="AY230" s="1061"/>
      <c r="AZ230" s="1061"/>
      <c r="BA230" s="1061"/>
      <c r="BB230" s="1061"/>
      <c r="BC230" s="384"/>
      <c r="BD230" s="384"/>
      <c r="BE230" s="385"/>
      <c r="BF230" s="250"/>
      <c r="BG230" s="251"/>
      <c r="BH230" s="251"/>
      <c r="BI230" s="251"/>
      <c r="BJ230" s="251"/>
      <c r="BK230" s="251"/>
      <c r="BL230" s="251"/>
      <c r="BM230" s="251"/>
      <c r="BN230" s="251"/>
      <c r="BO230" s="251"/>
      <c r="BP230" s="251"/>
      <c r="BQ230" s="251"/>
      <c r="BR230" s="251"/>
      <c r="BS230" s="252"/>
      <c r="BT230" s="1058"/>
      <c r="BU230" s="1059"/>
      <c r="BV230" s="1059"/>
      <c r="BW230" s="1059"/>
      <c r="BX230" s="1059"/>
      <c r="BY230" s="1059"/>
      <c r="BZ230" s="1059"/>
      <c r="CA230" s="1059"/>
      <c r="CB230" s="1059"/>
      <c r="CC230" s="1059"/>
      <c r="CD230" s="1059"/>
      <c r="CE230" s="384"/>
      <c r="CF230" s="384"/>
      <c r="CG230" s="385"/>
      <c r="CH230" s="1055" t="s">
        <v>39</v>
      </c>
      <c r="CI230" s="395"/>
      <c r="CJ230" s="395"/>
      <c r="CK230" s="395"/>
      <c r="CL230" s="395"/>
      <c r="CM230" s="395"/>
      <c r="CN230" s="657"/>
      <c r="CO230" s="657"/>
      <c r="CP230" s="657"/>
      <c r="CQ230" s="657"/>
      <c r="CR230" s="657"/>
      <c r="CS230" s="657"/>
      <c r="CT230" s="657"/>
      <c r="CU230" s="657"/>
      <c r="CV230" s="657"/>
      <c r="CW230" s="657"/>
      <c r="CX230" s="395" t="s">
        <v>43</v>
      </c>
      <c r="CY230" s="395"/>
      <c r="CZ230" s="399"/>
      <c r="DA230" s="265"/>
      <c r="DB230" s="266"/>
      <c r="DC230" s="266"/>
      <c r="DD230" s="266"/>
      <c r="DE230" s="266"/>
      <c r="DF230" s="266"/>
      <c r="DG230" s="266"/>
      <c r="DH230" s="266"/>
      <c r="DI230" s="266"/>
      <c r="DJ230" s="266"/>
      <c r="DK230" s="266"/>
      <c r="DL230" s="266"/>
      <c r="DM230" s="266"/>
      <c r="DN230" s="266"/>
      <c r="DO230" s="267"/>
      <c r="DP230" s="771"/>
      <c r="DQ230" s="772"/>
      <c r="DR230" s="772"/>
      <c r="DS230" s="772"/>
      <c r="DT230" s="772"/>
      <c r="DU230" s="772"/>
      <c r="DV230" s="772"/>
      <c r="DW230" s="772"/>
      <c r="DX230" s="395" t="s">
        <v>69</v>
      </c>
      <c r="DY230" s="395"/>
      <c r="DZ230" s="399"/>
      <c r="EA230" s="424"/>
      <c r="EB230" s="425"/>
      <c r="EC230" s="425"/>
      <c r="ED230" s="425"/>
      <c r="EE230" s="426"/>
      <c r="EF230" s="424"/>
      <c r="EG230" s="425"/>
      <c r="EH230" s="425"/>
      <c r="EI230" s="425"/>
      <c r="EJ230" s="426"/>
      <c r="EK230" s="424"/>
      <c r="EL230" s="425"/>
      <c r="EM230" s="425"/>
      <c r="EN230" s="425"/>
      <c r="EO230" s="426"/>
      <c r="EP230" s="738"/>
      <c r="EQ230" s="739"/>
      <c r="ER230" s="739"/>
      <c r="ES230" s="739"/>
      <c r="ET230" s="740"/>
      <c r="EU230" s="424"/>
      <c r="EV230" s="425"/>
      <c r="EW230" s="425"/>
      <c r="EX230" s="425"/>
      <c r="EY230" s="426"/>
      <c r="EZ230" s="424"/>
      <c r="FA230" s="425"/>
      <c r="FB230" s="425"/>
      <c r="FC230" s="425"/>
      <c r="FD230" s="426"/>
      <c r="FE230" s="424"/>
      <c r="FF230" s="425"/>
      <c r="FG230" s="425"/>
      <c r="FH230" s="425"/>
      <c r="FI230" s="426"/>
      <c r="FJ230" s="424"/>
      <c r="FK230" s="425"/>
      <c r="FL230" s="425"/>
      <c r="FM230" s="425"/>
      <c r="FN230" s="426"/>
      <c r="FO230" s="405"/>
      <c r="FP230" s="762"/>
      <c r="FQ230" s="763"/>
      <c r="FR230" s="326"/>
      <c r="FS230" s="464"/>
      <c r="FT230" s="464"/>
      <c r="FU230" s="464"/>
      <c r="FV230" s="464"/>
      <c r="FW230" s="464"/>
      <c r="FX230" s="464"/>
      <c r="FY230" s="465"/>
      <c r="FZ230" s="689" t="s">
        <v>81</v>
      </c>
      <c r="GA230" s="655"/>
      <c r="GB230" s="655"/>
      <c r="GC230" s="655"/>
      <c r="GD230" s="655"/>
      <c r="GE230" s="655"/>
      <c r="GF230" s="657"/>
      <c r="GG230" s="657"/>
      <c r="GH230" s="657"/>
      <c r="GI230" s="657"/>
      <c r="GJ230" s="657"/>
      <c r="GK230" s="657"/>
      <c r="GL230" s="657"/>
      <c r="GM230" s="657"/>
      <c r="GN230" s="657"/>
      <c r="GO230" s="657"/>
      <c r="GP230" s="395" t="s">
        <v>43</v>
      </c>
      <c r="GQ230" s="395"/>
      <c r="GR230" s="399"/>
      <c r="GS230" s="265"/>
      <c r="GT230" s="266"/>
      <c r="GU230" s="266"/>
      <c r="GV230" s="266"/>
      <c r="GW230" s="266"/>
      <c r="GX230" s="266"/>
      <c r="GY230" s="266"/>
      <c r="GZ230" s="266"/>
      <c r="HA230" s="266"/>
      <c r="HB230" s="266"/>
      <c r="HC230" s="266"/>
      <c r="HD230" s="266"/>
      <c r="HE230" s="266"/>
      <c r="HF230" s="266"/>
      <c r="HG230" s="267"/>
      <c r="HH230" s="771"/>
      <c r="HI230" s="772"/>
      <c r="HJ230" s="772"/>
      <c r="HK230" s="772"/>
      <c r="HL230" s="772"/>
      <c r="HM230" s="772"/>
      <c r="HN230" s="772"/>
      <c r="HO230" s="772"/>
      <c r="HP230" s="395" t="s">
        <v>69</v>
      </c>
      <c r="HQ230" s="395"/>
      <c r="HR230" s="399"/>
      <c r="HS230" s="424"/>
      <c r="HT230" s="425"/>
      <c r="HU230" s="425"/>
      <c r="HV230" s="425"/>
      <c r="HW230" s="426"/>
      <c r="HX230" s="424"/>
      <c r="HY230" s="425"/>
      <c r="HZ230" s="425"/>
      <c r="IA230" s="425"/>
      <c r="IB230" s="426"/>
      <c r="IC230" s="424"/>
      <c r="ID230" s="425"/>
      <c r="IE230" s="425"/>
      <c r="IF230" s="425"/>
      <c r="IG230" s="426"/>
      <c r="IH230" s="738"/>
      <c r="II230" s="739"/>
      <c r="IJ230" s="739"/>
      <c r="IK230" s="739"/>
      <c r="IL230" s="740"/>
      <c r="IM230" s="424"/>
      <c r="IN230" s="425"/>
      <c r="IO230" s="425"/>
      <c r="IP230" s="425"/>
      <c r="IQ230" s="426"/>
      <c r="IR230" s="424"/>
      <c r="IS230" s="425"/>
      <c r="IT230" s="425"/>
      <c r="IU230" s="425"/>
      <c r="IV230" s="426"/>
      <c r="IW230" s="424"/>
      <c r="IX230" s="425"/>
      <c r="IY230" s="425"/>
      <c r="IZ230" s="425"/>
      <c r="JA230" s="426"/>
      <c r="JB230" s="424"/>
      <c r="JC230" s="425"/>
      <c r="JD230" s="425"/>
      <c r="JE230" s="425"/>
      <c r="JF230" s="426"/>
      <c r="JG230" s="748"/>
      <c r="JH230" s="747"/>
      <c r="JI230" s="747"/>
      <c r="JJ230" s="747"/>
      <c r="JK230" s="747"/>
      <c r="JL230" s="747"/>
      <c r="JM230" s="747"/>
      <c r="JN230" s="747"/>
      <c r="JO230" s="747"/>
      <c r="JP230" s="747"/>
      <c r="JQ230" s="747"/>
      <c r="JR230" s="747"/>
      <c r="JS230" s="747"/>
      <c r="JT230" s="747"/>
      <c r="JU230" s="700"/>
      <c r="JV230" s="762"/>
      <c r="JW230" s="763"/>
      <c r="JX230" s="326"/>
      <c r="JY230" s="464"/>
      <c r="JZ230" s="464"/>
      <c r="KA230" s="464"/>
      <c r="KB230" s="464"/>
      <c r="KC230" s="464"/>
      <c r="KD230" s="464"/>
      <c r="KE230" s="465"/>
      <c r="KF230" s="654" t="str">
        <f>KF224</f>
        <v>9箇所目</v>
      </c>
      <c r="KG230" s="655"/>
      <c r="KH230" s="655"/>
      <c r="KI230" s="655"/>
      <c r="KJ230" s="655"/>
      <c r="KK230" s="655"/>
      <c r="KL230" s="657"/>
      <c r="KM230" s="657"/>
      <c r="KN230" s="657"/>
      <c r="KO230" s="657"/>
      <c r="KP230" s="657"/>
      <c r="KQ230" s="657"/>
      <c r="KR230" s="657"/>
      <c r="KS230" s="657"/>
      <c r="KT230" s="657"/>
      <c r="KU230" s="657"/>
      <c r="KV230" s="395" t="s">
        <v>43</v>
      </c>
      <c r="KW230" s="395"/>
      <c r="KX230" s="399"/>
      <c r="KY230" s="265"/>
      <c r="KZ230" s="266"/>
      <c r="LA230" s="266"/>
      <c r="LB230" s="266"/>
      <c r="LC230" s="266"/>
      <c r="LD230" s="266"/>
      <c r="LE230" s="266"/>
      <c r="LF230" s="266"/>
      <c r="LG230" s="266"/>
      <c r="LH230" s="266"/>
      <c r="LI230" s="266"/>
      <c r="LJ230" s="266"/>
      <c r="LK230" s="266"/>
      <c r="LL230" s="266"/>
      <c r="LM230" s="267"/>
      <c r="LN230" s="771"/>
      <c r="LO230" s="772"/>
      <c r="LP230" s="772"/>
      <c r="LQ230" s="772"/>
      <c r="LR230" s="772"/>
      <c r="LS230" s="772"/>
      <c r="LT230" s="772"/>
      <c r="LU230" s="772"/>
      <c r="LV230" s="395" t="s">
        <v>69</v>
      </c>
      <c r="LW230" s="395"/>
      <c r="LX230" s="399"/>
      <c r="LY230" s="424"/>
      <c r="LZ230" s="425"/>
      <c r="MA230" s="425"/>
      <c r="MB230" s="425"/>
      <c r="MC230" s="426"/>
      <c r="MD230" s="424"/>
      <c r="ME230" s="425"/>
      <c r="MF230" s="425"/>
      <c r="MG230" s="425"/>
      <c r="MH230" s="426"/>
      <c r="MI230" s="424"/>
      <c r="MJ230" s="425"/>
      <c r="MK230" s="425"/>
      <c r="ML230" s="425"/>
      <c r="MM230" s="426"/>
      <c r="MN230" s="738"/>
      <c r="MO230" s="739"/>
      <c r="MP230" s="739"/>
      <c r="MQ230" s="739"/>
      <c r="MR230" s="740"/>
      <c r="MS230" s="424"/>
      <c r="MT230" s="425"/>
      <c r="MU230" s="425"/>
      <c r="MV230" s="425"/>
      <c r="MW230" s="426"/>
      <c r="MX230" s="424"/>
      <c r="MY230" s="425"/>
      <c r="MZ230" s="425"/>
      <c r="NA230" s="425"/>
      <c r="NB230" s="426"/>
      <c r="NC230" s="424"/>
      <c r="ND230" s="425"/>
      <c r="NE230" s="425"/>
      <c r="NF230" s="425"/>
      <c r="NG230" s="426"/>
      <c r="NH230" s="424"/>
      <c r="NI230" s="425"/>
      <c r="NJ230" s="425"/>
      <c r="NK230" s="425"/>
      <c r="NL230" s="426"/>
      <c r="NM230" s="748"/>
      <c r="NN230" s="747"/>
      <c r="NO230" s="747"/>
      <c r="NP230" s="747"/>
      <c r="NQ230" s="747"/>
      <c r="NR230" s="747"/>
      <c r="NS230" s="747"/>
      <c r="NT230" s="747"/>
      <c r="NU230" s="747"/>
      <c r="NV230" s="747"/>
      <c r="NW230" s="747"/>
      <c r="NX230" s="747"/>
      <c r="NY230" s="747"/>
      <c r="NZ230" s="747"/>
      <c r="OA230" s="700"/>
      <c r="OB230" s="762"/>
      <c r="OC230" s="763"/>
      <c r="OD230" s="326"/>
      <c r="OE230" s="464"/>
      <c r="OF230" s="464"/>
      <c r="OG230" s="464"/>
      <c r="OH230" s="464"/>
      <c r="OI230" s="464"/>
      <c r="OJ230" s="464"/>
      <c r="OK230" s="465"/>
      <c r="OL230" s="654" t="str">
        <f>OL224</f>
        <v>12箇所目</v>
      </c>
      <c r="OM230" s="655"/>
      <c r="ON230" s="655"/>
      <c r="OO230" s="655"/>
      <c r="OP230" s="655"/>
      <c r="OQ230" s="655"/>
      <c r="OR230" s="657"/>
      <c r="OS230" s="657"/>
      <c r="OT230" s="657"/>
      <c r="OU230" s="657"/>
      <c r="OV230" s="657"/>
      <c r="OW230" s="657"/>
      <c r="OX230" s="657"/>
      <c r="OY230" s="657"/>
      <c r="OZ230" s="657"/>
      <c r="PA230" s="657"/>
      <c r="PB230" s="395" t="s">
        <v>43</v>
      </c>
      <c r="PC230" s="395"/>
      <c r="PD230" s="399"/>
      <c r="PE230" s="265"/>
      <c r="PF230" s="266"/>
      <c r="PG230" s="266"/>
      <c r="PH230" s="266"/>
      <c r="PI230" s="266"/>
      <c r="PJ230" s="266"/>
      <c r="PK230" s="266"/>
      <c r="PL230" s="266"/>
      <c r="PM230" s="266"/>
      <c r="PN230" s="266"/>
      <c r="PO230" s="266"/>
      <c r="PP230" s="266"/>
      <c r="PQ230" s="266"/>
      <c r="PR230" s="266"/>
      <c r="PS230" s="267"/>
      <c r="PT230" s="771"/>
      <c r="PU230" s="772"/>
      <c r="PV230" s="772"/>
      <c r="PW230" s="772"/>
      <c r="PX230" s="772"/>
      <c r="PY230" s="772"/>
      <c r="PZ230" s="772"/>
      <c r="QA230" s="772"/>
      <c r="QB230" s="395" t="s">
        <v>69</v>
      </c>
      <c r="QC230" s="395"/>
      <c r="QD230" s="399"/>
      <c r="QE230" s="424"/>
      <c r="QF230" s="425"/>
      <c r="QG230" s="425"/>
      <c r="QH230" s="425"/>
      <c r="QI230" s="426"/>
      <c r="QJ230" s="424"/>
      <c r="QK230" s="425"/>
      <c r="QL230" s="425"/>
      <c r="QM230" s="425"/>
      <c r="QN230" s="426"/>
      <c r="QO230" s="424"/>
      <c r="QP230" s="425"/>
      <c r="QQ230" s="425"/>
      <c r="QR230" s="425"/>
      <c r="QS230" s="426"/>
      <c r="QT230" s="738"/>
      <c r="QU230" s="739"/>
      <c r="QV230" s="739"/>
      <c r="QW230" s="739"/>
      <c r="QX230" s="740"/>
      <c r="QY230" s="424"/>
      <c r="QZ230" s="425"/>
      <c r="RA230" s="425"/>
      <c r="RB230" s="425"/>
      <c r="RC230" s="426"/>
      <c r="RD230" s="424"/>
      <c r="RE230" s="425"/>
      <c r="RF230" s="425"/>
      <c r="RG230" s="425"/>
      <c r="RH230" s="426"/>
      <c r="RI230" s="424"/>
      <c r="RJ230" s="425"/>
      <c r="RK230" s="425"/>
      <c r="RL230" s="425"/>
      <c r="RM230" s="426"/>
      <c r="RN230" s="424"/>
      <c r="RO230" s="425"/>
      <c r="RP230" s="425"/>
      <c r="RQ230" s="425"/>
      <c r="RR230" s="426"/>
      <c r="RS230" s="748"/>
      <c r="RT230" s="747"/>
      <c r="RU230" s="747"/>
      <c r="RV230" s="747"/>
      <c r="RW230" s="747"/>
      <c r="RX230" s="747"/>
      <c r="RY230" s="747"/>
      <c r="RZ230" s="747"/>
      <c r="SA230" s="747"/>
      <c r="SB230" s="747"/>
      <c r="SC230" s="747"/>
      <c r="SD230" s="747"/>
      <c r="SE230" s="747"/>
      <c r="SF230" s="747"/>
      <c r="SG230" s="700"/>
    </row>
    <row r="231" spans="2:501" ht="2.1" customHeight="1" x14ac:dyDescent="0.15">
      <c r="B231" s="1082"/>
      <c r="C231" s="777"/>
      <c r="D231" s="1066"/>
      <c r="E231" s="778"/>
      <c r="F231" s="466"/>
      <c r="G231" s="467"/>
      <c r="H231" s="467"/>
      <c r="I231" s="467"/>
      <c r="J231" s="467"/>
      <c r="K231" s="467"/>
      <c r="L231" s="467"/>
      <c r="M231" s="467"/>
      <c r="N231" s="467"/>
      <c r="O231" s="467"/>
      <c r="P231" s="467"/>
      <c r="Q231" s="467"/>
      <c r="R231" s="467"/>
      <c r="S231" s="467"/>
      <c r="T231" s="467"/>
      <c r="U231" s="467"/>
      <c r="V231" s="467"/>
      <c r="W231" s="467"/>
      <c r="X231" s="467"/>
      <c r="Y231" s="467"/>
      <c r="Z231" s="467"/>
      <c r="AA231" s="467"/>
      <c r="AB231" s="467"/>
      <c r="AC231" s="468"/>
      <c r="AD231" s="492"/>
      <c r="AE231" s="476"/>
      <c r="AF231" s="476"/>
      <c r="AG231" s="476"/>
      <c r="AH231" s="476"/>
      <c r="AI231" s="476"/>
      <c r="AJ231" s="476"/>
      <c r="AK231" s="476"/>
      <c r="AL231" s="476"/>
      <c r="AM231" s="476"/>
      <c r="AN231" s="476"/>
      <c r="AO231" s="386"/>
      <c r="AP231" s="386"/>
      <c r="AQ231" s="386"/>
      <c r="AR231" s="1062"/>
      <c r="AS231" s="1063"/>
      <c r="AT231" s="1063"/>
      <c r="AU231" s="1063"/>
      <c r="AV231" s="1063"/>
      <c r="AW231" s="1063"/>
      <c r="AX231" s="1063"/>
      <c r="AY231" s="1063"/>
      <c r="AZ231" s="1063"/>
      <c r="BA231" s="1063"/>
      <c r="BB231" s="1063"/>
      <c r="BC231" s="386"/>
      <c r="BD231" s="386"/>
      <c r="BE231" s="387"/>
      <c r="BF231" s="802"/>
      <c r="BG231" s="803"/>
      <c r="BH231" s="803"/>
      <c r="BI231" s="803"/>
      <c r="BJ231" s="803"/>
      <c r="BK231" s="803"/>
      <c r="BL231" s="803"/>
      <c r="BM231" s="803"/>
      <c r="BN231" s="803"/>
      <c r="BO231" s="803"/>
      <c r="BP231" s="803"/>
      <c r="BQ231" s="803"/>
      <c r="BR231" s="803"/>
      <c r="BS231" s="804"/>
      <c r="BT231" s="1058"/>
      <c r="BU231" s="1059"/>
      <c r="BV231" s="1059"/>
      <c r="BW231" s="1059"/>
      <c r="BX231" s="1059"/>
      <c r="BY231" s="1059"/>
      <c r="BZ231" s="1059"/>
      <c r="CA231" s="1059"/>
      <c r="CB231" s="1059"/>
      <c r="CC231" s="1059"/>
      <c r="CD231" s="1059"/>
      <c r="CE231" s="386"/>
      <c r="CF231" s="386"/>
      <c r="CG231" s="387"/>
      <c r="CH231" s="1056"/>
      <c r="CI231" s="386"/>
      <c r="CJ231" s="386"/>
      <c r="CK231" s="386"/>
      <c r="CL231" s="386"/>
      <c r="CM231" s="386"/>
      <c r="CN231" s="658"/>
      <c r="CO231" s="658"/>
      <c r="CP231" s="658"/>
      <c r="CQ231" s="658"/>
      <c r="CR231" s="658"/>
      <c r="CS231" s="658"/>
      <c r="CT231" s="658"/>
      <c r="CU231" s="658"/>
      <c r="CV231" s="658"/>
      <c r="CW231" s="658"/>
      <c r="CX231" s="386"/>
      <c r="CY231" s="386"/>
      <c r="CZ231" s="387"/>
      <c r="DA231" s="276"/>
      <c r="DB231" s="277"/>
      <c r="DC231" s="277"/>
      <c r="DD231" s="277"/>
      <c r="DE231" s="277"/>
      <c r="DF231" s="277"/>
      <c r="DG231" s="277"/>
      <c r="DH231" s="277"/>
      <c r="DI231" s="277"/>
      <c r="DJ231" s="277"/>
      <c r="DK231" s="277"/>
      <c r="DL231" s="277"/>
      <c r="DM231" s="277"/>
      <c r="DN231" s="277"/>
      <c r="DO231" s="278"/>
      <c r="DP231" s="773"/>
      <c r="DQ231" s="774"/>
      <c r="DR231" s="774"/>
      <c r="DS231" s="774"/>
      <c r="DT231" s="774"/>
      <c r="DU231" s="774"/>
      <c r="DV231" s="774"/>
      <c r="DW231" s="774"/>
      <c r="DX231" s="386"/>
      <c r="DY231" s="386"/>
      <c r="DZ231" s="387"/>
      <c r="EA231" s="427"/>
      <c r="EB231" s="428"/>
      <c r="EC231" s="428"/>
      <c r="ED231" s="428"/>
      <c r="EE231" s="429"/>
      <c r="EF231" s="427"/>
      <c r="EG231" s="428"/>
      <c r="EH231" s="428"/>
      <c r="EI231" s="428"/>
      <c r="EJ231" s="429"/>
      <c r="EK231" s="427"/>
      <c r="EL231" s="428"/>
      <c r="EM231" s="428"/>
      <c r="EN231" s="428"/>
      <c r="EO231" s="429"/>
      <c r="EP231" s="744"/>
      <c r="EQ231" s="745"/>
      <c r="ER231" s="745"/>
      <c r="ES231" s="745"/>
      <c r="ET231" s="746"/>
      <c r="EU231" s="427"/>
      <c r="EV231" s="428"/>
      <c r="EW231" s="428"/>
      <c r="EX231" s="428"/>
      <c r="EY231" s="429"/>
      <c r="EZ231" s="427"/>
      <c r="FA231" s="428"/>
      <c r="FB231" s="428"/>
      <c r="FC231" s="428"/>
      <c r="FD231" s="429"/>
      <c r="FE231" s="427"/>
      <c r="FF231" s="428"/>
      <c r="FG231" s="428"/>
      <c r="FH231" s="428"/>
      <c r="FI231" s="429"/>
      <c r="FJ231" s="427"/>
      <c r="FK231" s="428"/>
      <c r="FL231" s="428"/>
      <c r="FM231" s="428"/>
      <c r="FN231" s="429"/>
      <c r="FO231" s="405"/>
      <c r="FP231" s="762"/>
      <c r="FQ231" s="763"/>
      <c r="FR231" s="466"/>
      <c r="FS231" s="467"/>
      <c r="FT231" s="467"/>
      <c r="FU231" s="467"/>
      <c r="FV231" s="467"/>
      <c r="FW231" s="467"/>
      <c r="FX231" s="467"/>
      <c r="FY231" s="468"/>
      <c r="FZ231" s="690"/>
      <c r="GA231" s="656"/>
      <c r="GB231" s="656"/>
      <c r="GC231" s="656"/>
      <c r="GD231" s="656"/>
      <c r="GE231" s="656"/>
      <c r="GF231" s="658"/>
      <c r="GG231" s="658"/>
      <c r="GH231" s="658"/>
      <c r="GI231" s="658"/>
      <c r="GJ231" s="658"/>
      <c r="GK231" s="658"/>
      <c r="GL231" s="658"/>
      <c r="GM231" s="658"/>
      <c r="GN231" s="658"/>
      <c r="GO231" s="658"/>
      <c r="GP231" s="386"/>
      <c r="GQ231" s="386"/>
      <c r="GR231" s="387"/>
      <c r="GS231" s="276"/>
      <c r="GT231" s="277"/>
      <c r="GU231" s="277"/>
      <c r="GV231" s="277"/>
      <c r="GW231" s="277"/>
      <c r="GX231" s="277"/>
      <c r="GY231" s="277"/>
      <c r="GZ231" s="277"/>
      <c r="HA231" s="277"/>
      <c r="HB231" s="277"/>
      <c r="HC231" s="277"/>
      <c r="HD231" s="277"/>
      <c r="HE231" s="277"/>
      <c r="HF231" s="277"/>
      <c r="HG231" s="278"/>
      <c r="HH231" s="773"/>
      <c r="HI231" s="774"/>
      <c r="HJ231" s="774"/>
      <c r="HK231" s="774"/>
      <c r="HL231" s="774"/>
      <c r="HM231" s="774"/>
      <c r="HN231" s="774"/>
      <c r="HO231" s="774"/>
      <c r="HP231" s="386"/>
      <c r="HQ231" s="386"/>
      <c r="HR231" s="387"/>
      <c r="HS231" s="427"/>
      <c r="HT231" s="428"/>
      <c r="HU231" s="428"/>
      <c r="HV231" s="428"/>
      <c r="HW231" s="429"/>
      <c r="HX231" s="427"/>
      <c r="HY231" s="428"/>
      <c r="HZ231" s="428"/>
      <c r="IA231" s="428"/>
      <c r="IB231" s="429"/>
      <c r="IC231" s="427"/>
      <c r="ID231" s="428"/>
      <c r="IE231" s="428"/>
      <c r="IF231" s="428"/>
      <c r="IG231" s="429"/>
      <c r="IH231" s="744"/>
      <c r="II231" s="745"/>
      <c r="IJ231" s="745"/>
      <c r="IK231" s="745"/>
      <c r="IL231" s="746"/>
      <c r="IM231" s="427"/>
      <c r="IN231" s="428"/>
      <c r="IO231" s="428"/>
      <c r="IP231" s="428"/>
      <c r="IQ231" s="429"/>
      <c r="IR231" s="427"/>
      <c r="IS231" s="428"/>
      <c r="IT231" s="428"/>
      <c r="IU231" s="428"/>
      <c r="IV231" s="429"/>
      <c r="IW231" s="427"/>
      <c r="IX231" s="428"/>
      <c r="IY231" s="428"/>
      <c r="IZ231" s="428"/>
      <c r="JA231" s="429"/>
      <c r="JB231" s="427"/>
      <c r="JC231" s="428"/>
      <c r="JD231" s="428"/>
      <c r="JE231" s="428"/>
      <c r="JF231" s="429"/>
      <c r="JG231" s="748"/>
      <c r="JH231" s="747"/>
      <c r="JI231" s="747"/>
      <c r="JJ231" s="747"/>
      <c r="JK231" s="747"/>
      <c r="JL231" s="747"/>
      <c r="JM231" s="747"/>
      <c r="JN231" s="747"/>
      <c r="JO231" s="747"/>
      <c r="JP231" s="747"/>
      <c r="JQ231" s="747"/>
      <c r="JR231" s="747"/>
      <c r="JS231" s="747"/>
      <c r="JT231" s="747"/>
      <c r="JU231" s="700"/>
      <c r="JV231" s="762"/>
      <c r="JW231" s="763"/>
      <c r="JX231" s="466"/>
      <c r="JY231" s="467"/>
      <c r="JZ231" s="467"/>
      <c r="KA231" s="467"/>
      <c r="KB231" s="467"/>
      <c r="KC231" s="467"/>
      <c r="KD231" s="467"/>
      <c r="KE231" s="468"/>
      <c r="KF231" s="656"/>
      <c r="KG231" s="656"/>
      <c r="KH231" s="656"/>
      <c r="KI231" s="656"/>
      <c r="KJ231" s="656"/>
      <c r="KK231" s="656"/>
      <c r="KL231" s="658"/>
      <c r="KM231" s="658"/>
      <c r="KN231" s="658"/>
      <c r="KO231" s="658"/>
      <c r="KP231" s="658"/>
      <c r="KQ231" s="658"/>
      <c r="KR231" s="658"/>
      <c r="KS231" s="658"/>
      <c r="KT231" s="658"/>
      <c r="KU231" s="658"/>
      <c r="KV231" s="386"/>
      <c r="KW231" s="386"/>
      <c r="KX231" s="387"/>
      <c r="KY231" s="276"/>
      <c r="KZ231" s="277"/>
      <c r="LA231" s="277"/>
      <c r="LB231" s="277"/>
      <c r="LC231" s="277"/>
      <c r="LD231" s="277"/>
      <c r="LE231" s="277"/>
      <c r="LF231" s="277"/>
      <c r="LG231" s="277"/>
      <c r="LH231" s="277"/>
      <c r="LI231" s="277"/>
      <c r="LJ231" s="277"/>
      <c r="LK231" s="277"/>
      <c r="LL231" s="277"/>
      <c r="LM231" s="278"/>
      <c r="LN231" s="773"/>
      <c r="LO231" s="774"/>
      <c r="LP231" s="774"/>
      <c r="LQ231" s="774"/>
      <c r="LR231" s="774"/>
      <c r="LS231" s="774"/>
      <c r="LT231" s="774"/>
      <c r="LU231" s="774"/>
      <c r="LV231" s="386"/>
      <c r="LW231" s="386"/>
      <c r="LX231" s="387"/>
      <c r="LY231" s="427"/>
      <c r="LZ231" s="428"/>
      <c r="MA231" s="428"/>
      <c r="MB231" s="428"/>
      <c r="MC231" s="429"/>
      <c r="MD231" s="427"/>
      <c r="ME231" s="428"/>
      <c r="MF231" s="428"/>
      <c r="MG231" s="428"/>
      <c r="MH231" s="429"/>
      <c r="MI231" s="427"/>
      <c r="MJ231" s="428"/>
      <c r="MK231" s="428"/>
      <c r="ML231" s="428"/>
      <c r="MM231" s="429"/>
      <c r="MN231" s="744"/>
      <c r="MO231" s="745"/>
      <c r="MP231" s="745"/>
      <c r="MQ231" s="745"/>
      <c r="MR231" s="746"/>
      <c r="MS231" s="427"/>
      <c r="MT231" s="428"/>
      <c r="MU231" s="428"/>
      <c r="MV231" s="428"/>
      <c r="MW231" s="429"/>
      <c r="MX231" s="427"/>
      <c r="MY231" s="428"/>
      <c r="MZ231" s="428"/>
      <c r="NA231" s="428"/>
      <c r="NB231" s="429"/>
      <c r="NC231" s="427"/>
      <c r="ND231" s="428"/>
      <c r="NE231" s="428"/>
      <c r="NF231" s="428"/>
      <c r="NG231" s="429"/>
      <c r="NH231" s="427"/>
      <c r="NI231" s="428"/>
      <c r="NJ231" s="428"/>
      <c r="NK231" s="428"/>
      <c r="NL231" s="429"/>
      <c r="NM231" s="748"/>
      <c r="NN231" s="747"/>
      <c r="NO231" s="747"/>
      <c r="NP231" s="747"/>
      <c r="NQ231" s="747"/>
      <c r="NR231" s="747"/>
      <c r="NS231" s="747"/>
      <c r="NT231" s="747"/>
      <c r="NU231" s="747"/>
      <c r="NV231" s="747"/>
      <c r="NW231" s="747"/>
      <c r="NX231" s="747"/>
      <c r="NY231" s="747"/>
      <c r="NZ231" s="747"/>
      <c r="OA231" s="700"/>
      <c r="OB231" s="762"/>
      <c r="OC231" s="763"/>
      <c r="OD231" s="466"/>
      <c r="OE231" s="467"/>
      <c r="OF231" s="467"/>
      <c r="OG231" s="467"/>
      <c r="OH231" s="467"/>
      <c r="OI231" s="467"/>
      <c r="OJ231" s="467"/>
      <c r="OK231" s="468"/>
      <c r="OL231" s="656"/>
      <c r="OM231" s="656"/>
      <c r="ON231" s="656"/>
      <c r="OO231" s="656"/>
      <c r="OP231" s="656"/>
      <c r="OQ231" s="656"/>
      <c r="OR231" s="658"/>
      <c r="OS231" s="658"/>
      <c r="OT231" s="658"/>
      <c r="OU231" s="658"/>
      <c r="OV231" s="658"/>
      <c r="OW231" s="658"/>
      <c r="OX231" s="658"/>
      <c r="OY231" s="658"/>
      <c r="OZ231" s="658"/>
      <c r="PA231" s="658"/>
      <c r="PB231" s="386"/>
      <c r="PC231" s="386"/>
      <c r="PD231" s="387"/>
      <c r="PE231" s="276"/>
      <c r="PF231" s="277"/>
      <c r="PG231" s="277"/>
      <c r="PH231" s="277"/>
      <c r="PI231" s="277"/>
      <c r="PJ231" s="277"/>
      <c r="PK231" s="277"/>
      <c r="PL231" s="277"/>
      <c r="PM231" s="277"/>
      <c r="PN231" s="277"/>
      <c r="PO231" s="277"/>
      <c r="PP231" s="277"/>
      <c r="PQ231" s="277"/>
      <c r="PR231" s="277"/>
      <c r="PS231" s="278"/>
      <c r="PT231" s="773"/>
      <c r="PU231" s="774"/>
      <c r="PV231" s="774"/>
      <c r="PW231" s="774"/>
      <c r="PX231" s="774"/>
      <c r="PY231" s="774"/>
      <c r="PZ231" s="774"/>
      <c r="QA231" s="774"/>
      <c r="QB231" s="386"/>
      <c r="QC231" s="386"/>
      <c r="QD231" s="387"/>
      <c r="QE231" s="427"/>
      <c r="QF231" s="428"/>
      <c r="QG231" s="428"/>
      <c r="QH231" s="428"/>
      <c r="QI231" s="429"/>
      <c r="QJ231" s="427"/>
      <c r="QK231" s="428"/>
      <c r="QL231" s="428"/>
      <c r="QM231" s="428"/>
      <c r="QN231" s="429"/>
      <c r="QO231" s="427"/>
      <c r="QP231" s="428"/>
      <c r="QQ231" s="428"/>
      <c r="QR231" s="428"/>
      <c r="QS231" s="429"/>
      <c r="QT231" s="744"/>
      <c r="QU231" s="745"/>
      <c r="QV231" s="745"/>
      <c r="QW231" s="745"/>
      <c r="QX231" s="746"/>
      <c r="QY231" s="427"/>
      <c r="QZ231" s="428"/>
      <c r="RA231" s="428"/>
      <c r="RB231" s="428"/>
      <c r="RC231" s="429"/>
      <c r="RD231" s="427"/>
      <c r="RE231" s="428"/>
      <c r="RF231" s="428"/>
      <c r="RG231" s="428"/>
      <c r="RH231" s="429"/>
      <c r="RI231" s="427"/>
      <c r="RJ231" s="428"/>
      <c r="RK231" s="428"/>
      <c r="RL231" s="428"/>
      <c r="RM231" s="429"/>
      <c r="RN231" s="427"/>
      <c r="RO231" s="428"/>
      <c r="RP231" s="428"/>
      <c r="RQ231" s="428"/>
      <c r="RR231" s="429"/>
      <c r="RS231" s="748"/>
      <c r="RT231" s="747"/>
      <c r="RU231" s="747"/>
      <c r="RV231" s="747"/>
      <c r="RW231" s="747"/>
      <c r="RX231" s="747"/>
      <c r="RY231" s="747"/>
      <c r="RZ231" s="747"/>
      <c r="SA231" s="747"/>
      <c r="SB231" s="747"/>
      <c r="SC231" s="747"/>
      <c r="SD231" s="747"/>
      <c r="SE231" s="747"/>
      <c r="SF231" s="747"/>
      <c r="SG231" s="700"/>
    </row>
    <row r="232" spans="2:501" ht="12" customHeight="1" x14ac:dyDescent="0.15">
      <c r="B232" s="1082"/>
      <c r="C232" s="777"/>
      <c r="D232" s="1066"/>
      <c r="E232" s="778"/>
      <c r="F232" s="323" t="s">
        <v>72</v>
      </c>
      <c r="G232" s="592"/>
      <c r="H232" s="592"/>
      <c r="I232" s="592"/>
      <c r="J232" s="592"/>
      <c r="K232" s="592"/>
      <c r="L232" s="592"/>
      <c r="M232" s="592"/>
      <c r="N232" s="592"/>
      <c r="O232" s="592"/>
      <c r="P232" s="592"/>
      <c r="Q232" s="592"/>
      <c r="R232" s="592"/>
      <c r="S232" s="592"/>
      <c r="T232" s="592"/>
      <c r="U232" s="592"/>
      <c r="V232" s="592"/>
      <c r="W232" s="592"/>
      <c r="X232" s="592"/>
      <c r="Y232" s="592"/>
      <c r="Z232" s="592"/>
      <c r="AA232" s="592"/>
      <c r="AB232" s="592"/>
      <c r="AC232" s="702"/>
      <c r="AD232" s="490">
        <f>AR232+BT232</f>
        <v>0</v>
      </c>
      <c r="AE232" s="491"/>
      <c r="AF232" s="491"/>
      <c r="AG232" s="491"/>
      <c r="AH232" s="491"/>
      <c r="AI232" s="491"/>
      <c r="AJ232" s="491"/>
      <c r="AK232" s="491"/>
      <c r="AL232" s="491"/>
      <c r="AM232" s="491"/>
      <c r="AN232" s="491"/>
      <c r="AO232" s="382" t="s">
        <v>43</v>
      </c>
      <c r="AP232" s="382"/>
      <c r="AQ232" s="382"/>
      <c r="AR232" s="493"/>
      <c r="AS232" s="494"/>
      <c r="AT232" s="494"/>
      <c r="AU232" s="494"/>
      <c r="AV232" s="494"/>
      <c r="AW232" s="494"/>
      <c r="AX232" s="494"/>
      <c r="AY232" s="494"/>
      <c r="AZ232" s="494"/>
      <c r="BA232" s="494"/>
      <c r="BB232" s="494"/>
      <c r="BC232" s="382" t="s">
        <v>43</v>
      </c>
      <c r="BD232" s="382"/>
      <c r="BE232" s="383"/>
      <c r="BF232" s="247" t="s">
        <v>0</v>
      </c>
      <c r="BG232" s="248"/>
      <c r="BH232" s="248"/>
      <c r="BI232" s="248"/>
      <c r="BJ232" s="248"/>
      <c r="BK232" s="248"/>
      <c r="BL232" s="248"/>
      <c r="BM232" s="248"/>
      <c r="BN232" s="248"/>
      <c r="BO232" s="248"/>
      <c r="BP232" s="248"/>
      <c r="BQ232" s="248"/>
      <c r="BR232" s="248"/>
      <c r="BS232" s="249"/>
      <c r="BT232" s="1058">
        <f>SUM(CN232:CW237,GF232:GO237,KL232:KU237,OR232:PA237)</f>
        <v>0</v>
      </c>
      <c r="BU232" s="1059"/>
      <c r="BV232" s="1059"/>
      <c r="BW232" s="1059"/>
      <c r="BX232" s="1059"/>
      <c r="BY232" s="1059"/>
      <c r="BZ232" s="1059"/>
      <c r="CA232" s="1059"/>
      <c r="CB232" s="1059"/>
      <c r="CC232" s="1059"/>
      <c r="CD232" s="1059"/>
      <c r="CE232" s="382" t="s">
        <v>43</v>
      </c>
      <c r="CF232" s="382"/>
      <c r="CG232" s="383"/>
      <c r="CH232" s="1057" t="s">
        <v>37</v>
      </c>
      <c r="CI232" s="382"/>
      <c r="CJ232" s="382"/>
      <c r="CK232" s="382"/>
      <c r="CL232" s="382"/>
      <c r="CM232" s="382"/>
      <c r="CN232" s="693"/>
      <c r="CO232" s="693"/>
      <c r="CP232" s="693"/>
      <c r="CQ232" s="693"/>
      <c r="CR232" s="693"/>
      <c r="CS232" s="693"/>
      <c r="CT232" s="693"/>
      <c r="CU232" s="693"/>
      <c r="CV232" s="693"/>
      <c r="CW232" s="693"/>
      <c r="CX232" s="382" t="s">
        <v>43</v>
      </c>
      <c r="CY232" s="382"/>
      <c r="CZ232" s="383"/>
      <c r="DA232" s="230"/>
      <c r="DB232" s="231"/>
      <c r="DC232" s="231"/>
      <c r="DD232" s="231"/>
      <c r="DE232" s="231"/>
      <c r="DF232" s="231"/>
      <c r="DG232" s="231"/>
      <c r="DH232" s="231"/>
      <c r="DI232" s="231"/>
      <c r="DJ232" s="231"/>
      <c r="DK232" s="231"/>
      <c r="DL232" s="231"/>
      <c r="DM232" s="231"/>
      <c r="DN232" s="231"/>
      <c r="DO232" s="232"/>
      <c r="DP232" s="766"/>
      <c r="DQ232" s="767"/>
      <c r="DR232" s="767"/>
      <c r="DS232" s="767"/>
      <c r="DT232" s="767"/>
      <c r="DU232" s="767"/>
      <c r="DV232" s="767"/>
      <c r="DW232" s="767"/>
      <c r="DX232" s="382" t="s">
        <v>69</v>
      </c>
      <c r="DY232" s="382"/>
      <c r="DZ232" s="383"/>
      <c r="EA232" s="503"/>
      <c r="EB232" s="504"/>
      <c r="EC232" s="504"/>
      <c r="ED232" s="504"/>
      <c r="EE232" s="505"/>
      <c r="EF232" s="503"/>
      <c r="EG232" s="504"/>
      <c r="EH232" s="504"/>
      <c r="EI232" s="504"/>
      <c r="EJ232" s="505"/>
      <c r="EK232" s="735"/>
      <c r="EL232" s="736"/>
      <c r="EM232" s="736"/>
      <c r="EN232" s="736"/>
      <c r="EO232" s="737"/>
      <c r="EP232" s="735"/>
      <c r="EQ232" s="736"/>
      <c r="ER232" s="736"/>
      <c r="ES232" s="736"/>
      <c r="ET232" s="737"/>
      <c r="EU232" s="503"/>
      <c r="EV232" s="504"/>
      <c r="EW232" s="504"/>
      <c r="EX232" s="504"/>
      <c r="EY232" s="505"/>
      <c r="EZ232" s="503"/>
      <c r="FA232" s="504"/>
      <c r="FB232" s="504"/>
      <c r="FC232" s="504"/>
      <c r="FD232" s="505"/>
      <c r="FE232" s="503"/>
      <c r="FF232" s="504"/>
      <c r="FG232" s="504"/>
      <c r="FH232" s="504"/>
      <c r="FI232" s="505"/>
      <c r="FJ232" s="503"/>
      <c r="FK232" s="504"/>
      <c r="FL232" s="504"/>
      <c r="FM232" s="504"/>
      <c r="FN232" s="505"/>
      <c r="FO232" s="404" t="str">
        <f>IF(AND(CN232&gt;0,CN234&gt;0,CN236&gt;0),"⇒⇒⇒⇒
４箇所以上の場合","")</f>
        <v/>
      </c>
      <c r="FP232" s="762"/>
      <c r="FQ232" s="763"/>
      <c r="FR232" s="323" t="s">
        <v>85</v>
      </c>
      <c r="FS232" s="592"/>
      <c r="FT232" s="592"/>
      <c r="FU232" s="592"/>
      <c r="FV232" s="592"/>
      <c r="FW232" s="592"/>
      <c r="FX232" s="592"/>
      <c r="FY232" s="702"/>
      <c r="FZ232" s="726" t="s">
        <v>79</v>
      </c>
      <c r="GA232" s="692"/>
      <c r="GB232" s="692"/>
      <c r="GC232" s="692"/>
      <c r="GD232" s="692"/>
      <c r="GE232" s="692"/>
      <c r="GF232" s="693"/>
      <c r="GG232" s="693"/>
      <c r="GH232" s="693"/>
      <c r="GI232" s="693"/>
      <c r="GJ232" s="693"/>
      <c r="GK232" s="693"/>
      <c r="GL232" s="693"/>
      <c r="GM232" s="693"/>
      <c r="GN232" s="693"/>
      <c r="GO232" s="693"/>
      <c r="GP232" s="382" t="s">
        <v>43</v>
      </c>
      <c r="GQ232" s="382"/>
      <c r="GR232" s="383"/>
      <c r="GS232" s="230"/>
      <c r="GT232" s="231"/>
      <c r="GU232" s="231"/>
      <c r="GV232" s="231"/>
      <c r="GW232" s="231"/>
      <c r="GX232" s="231"/>
      <c r="GY232" s="231"/>
      <c r="GZ232" s="231"/>
      <c r="HA232" s="231"/>
      <c r="HB232" s="231"/>
      <c r="HC232" s="231"/>
      <c r="HD232" s="231"/>
      <c r="HE232" s="231"/>
      <c r="HF232" s="231"/>
      <c r="HG232" s="232"/>
      <c r="HH232" s="766"/>
      <c r="HI232" s="767"/>
      <c r="HJ232" s="767"/>
      <c r="HK232" s="767"/>
      <c r="HL232" s="767"/>
      <c r="HM232" s="767"/>
      <c r="HN232" s="767"/>
      <c r="HO232" s="767"/>
      <c r="HP232" s="382" t="s">
        <v>69</v>
      </c>
      <c r="HQ232" s="382"/>
      <c r="HR232" s="383"/>
      <c r="HS232" s="503"/>
      <c r="HT232" s="504"/>
      <c r="HU232" s="504"/>
      <c r="HV232" s="504"/>
      <c r="HW232" s="505"/>
      <c r="HX232" s="503"/>
      <c r="HY232" s="504"/>
      <c r="HZ232" s="504"/>
      <c r="IA232" s="504"/>
      <c r="IB232" s="505"/>
      <c r="IC232" s="735"/>
      <c r="ID232" s="736"/>
      <c r="IE232" s="736"/>
      <c r="IF232" s="736"/>
      <c r="IG232" s="737"/>
      <c r="IH232" s="735"/>
      <c r="II232" s="736"/>
      <c r="IJ232" s="736"/>
      <c r="IK232" s="736"/>
      <c r="IL232" s="737"/>
      <c r="IM232" s="503"/>
      <c r="IN232" s="504"/>
      <c r="IO232" s="504"/>
      <c r="IP232" s="504"/>
      <c r="IQ232" s="505"/>
      <c r="IR232" s="503"/>
      <c r="IS232" s="504"/>
      <c r="IT232" s="504"/>
      <c r="IU232" s="504"/>
      <c r="IV232" s="505"/>
      <c r="IW232" s="503"/>
      <c r="IX232" s="504"/>
      <c r="IY232" s="504"/>
      <c r="IZ232" s="504"/>
      <c r="JA232" s="505"/>
      <c r="JB232" s="503"/>
      <c r="JC232" s="504"/>
      <c r="JD232" s="504"/>
      <c r="JE232" s="504"/>
      <c r="JF232" s="505"/>
      <c r="JG232" s="748"/>
      <c r="JH232" s="747"/>
      <c r="JI232" s="747"/>
      <c r="JJ232" s="747"/>
      <c r="JK232" s="747"/>
      <c r="JL232" s="747"/>
      <c r="JM232" s="747"/>
      <c r="JN232" s="747"/>
      <c r="JO232" s="747"/>
      <c r="JP232" s="747"/>
      <c r="JQ232" s="747"/>
      <c r="JR232" s="747"/>
      <c r="JS232" s="747"/>
      <c r="JT232" s="747"/>
      <c r="JU232" s="699" t="str">
        <f t="shared" ref="JU232" si="20">IF($BT232&gt;SUM($CN232:$CW237,$GF232:$GO237),IF(AND(GF232&gt;0,GF234&gt;0,GF236&gt;0),"⇒⇒⇒⇒
７箇所以上の場合",""),"")</f>
        <v/>
      </c>
      <c r="JV232" s="762"/>
      <c r="JW232" s="763"/>
      <c r="JX232" s="323" t="s">
        <v>85</v>
      </c>
      <c r="JY232" s="592"/>
      <c r="JZ232" s="592"/>
      <c r="KA232" s="592"/>
      <c r="KB232" s="592"/>
      <c r="KC232" s="592"/>
      <c r="KD232" s="592"/>
      <c r="KE232" s="702"/>
      <c r="KF232" s="691" t="str">
        <f>KF226</f>
        <v>7箇所目</v>
      </c>
      <c r="KG232" s="692"/>
      <c r="KH232" s="692"/>
      <c r="KI232" s="692"/>
      <c r="KJ232" s="692"/>
      <c r="KK232" s="692"/>
      <c r="KL232" s="693"/>
      <c r="KM232" s="693"/>
      <c r="KN232" s="693"/>
      <c r="KO232" s="693"/>
      <c r="KP232" s="693"/>
      <c r="KQ232" s="693"/>
      <c r="KR232" s="693"/>
      <c r="KS232" s="693"/>
      <c r="KT232" s="693"/>
      <c r="KU232" s="693"/>
      <c r="KV232" s="382" t="s">
        <v>43</v>
      </c>
      <c r="KW232" s="382"/>
      <c r="KX232" s="383"/>
      <c r="KY232" s="230"/>
      <c r="KZ232" s="231"/>
      <c r="LA232" s="231"/>
      <c r="LB232" s="231"/>
      <c r="LC232" s="231"/>
      <c r="LD232" s="231"/>
      <c r="LE232" s="231"/>
      <c r="LF232" s="231"/>
      <c r="LG232" s="231"/>
      <c r="LH232" s="231"/>
      <c r="LI232" s="231"/>
      <c r="LJ232" s="231"/>
      <c r="LK232" s="231"/>
      <c r="LL232" s="231"/>
      <c r="LM232" s="232"/>
      <c r="LN232" s="766"/>
      <c r="LO232" s="767"/>
      <c r="LP232" s="767"/>
      <c r="LQ232" s="767"/>
      <c r="LR232" s="767"/>
      <c r="LS232" s="767"/>
      <c r="LT232" s="767"/>
      <c r="LU232" s="767"/>
      <c r="LV232" s="382" t="s">
        <v>69</v>
      </c>
      <c r="LW232" s="382"/>
      <c r="LX232" s="383"/>
      <c r="LY232" s="503"/>
      <c r="LZ232" s="504"/>
      <c r="MA232" s="504"/>
      <c r="MB232" s="504"/>
      <c r="MC232" s="505"/>
      <c r="MD232" s="503"/>
      <c r="ME232" s="504"/>
      <c r="MF232" s="504"/>
      <c r="MG232" s="504"/>
      <c r="MH232" s="505"/>
      <c r="MI232" s="735"/>
      <c r="MJ232" s="736"/>
      <c r="MK232" s="736"/>
      <c r="ML232" s="736"/>
      <c r="MM232" s="737"/>
      <c r="MN232" s="735"/>
      <c r="MO232" s="736"/>
      <c r="MP232" s="736"/>
      <c r="MQ232" s="736"/>
      <c r="MR232" s="737"/>
      <c r="MS232" s="503"/>
      <c r="MT232" s="504"/>
      <c r="MU232" s="504"/>
      <c r="MV232" s="504"/>
      <c r="MW232" s="505"/>
      <c r="MX232" s="503"/>
      <c r="MY232" s="504"/>
      <c r="MZ232" s="504"/>
      <c r="NA232" s="504"/>
      <c r="NB232" s="505"/>
      <c r="NC232" s="503"/>
      <c r="ND232" s="504"/>
      <c r="NE232" s="504"/>
      <c r="NF232" s="504"/>
      <c r="NG232" s="505"/>
      <c r="NH232" s="503"/>
      <c r="NI232" s="504"/>
      <c r="NJ232" s="504"/>
      <c r="NK232" s="504"/>
      <c r="NL232" s="505"/>
      <c r="NM232" s="748"/>
      <c r="NN232" s="747"/>
      <c r="NO232" s="747"/>
      <c r="NP232" s="747"/>
      <c r="NQ232" s="747"/>
      <c r="NR232" s="747"/>
      <c r="NS232" s="747"/>
      <c r="NT232" s="747"/>
      <c r="NU232" s="747"/>
      <c r="NV232" s="747"/>
      <c r="NW232" s="747"/>
      <c r="NX232" s="747"/>
      <c r="NY232" s="747"/>
      <c r="NZ232" s="747"/>
      <c r="OA232" s="699" t="str">
        <f t="shared" ref="OA232" si="21">IF($BT232&gt;SUM($CN232:$CW237,$GF232:$GO237,$KL232:$KU237),IF(AND(KL232&gt;0,KL234&gt;0,KL236&gt;0),"⇒⇒⇒⇒
10箇所以上の場合",""),"")</f>
        <v/>
      </c>
      <c r="OB232" s="762"/>
      <c r="OC232" s="763"/>
      <c r="OD232" s="323" t="s">
        <v>85</v>
      </c>
      <c r="OE232" s="592"/>
      <c r="OF232" s="592"/>
      <c r="OG232" s="592"/>
      <c r="OH232" s="592"/>
      <c r="OI232" s="592"/>
      <c r="OJ232" s="592"/>
      <c r="OK232" s="702"/>
      <c r="OL232" s="691" t="str">
        <f>OL226</f>
        <v>10箇所目</v>
      </c>
      <c r="OM232" s="692"/>
      <c r="ON232" s="692"/>
      <c r="OO232" s="692"/>
      <c r="OP232" s="692"/>
      <c r="OQ232" s="692"/>
      <c r="OR232" s="693"/>
      <c r="OS232" s="693"/>
      <c r="OT232" s="693"/>
      <c r="OU232" s="693"/>
      <c r="OV232" s="693"/>
      <c r="OW232" s="693"/>
      <c r="OX232" s="693"/>
      <c r="OY232" s="693"/>
      <c r="OZ232" s="693"/>
      <c r="PA232" s="693"/>
      <c r="PB232" s="382" t="s">
        <v>43</v>
      </c>
      <c r="PC232" s="382"/>
      <c r="PD232" s="383"/>
      <c r="PE232" s="230"/>
      <c r="PF232" s="231"/>
      <c r="PG232" s="231"/>
      <c r="PH232" s="231"/>
      <c r="PI232" s="231"/>
      <c r="PJ232" s="231"/>
      <c r="PK232" s="231"/>
      <c r="PL232" s="231"/>
      <c r="PM232" s="231"/>
      <c r="PN232" s="231"/>
      <c r="PO232" s="231"/>
      <c r="PP232" s="231"/>
      <c r="PQ232" s="231"/>
      <c r="PR232" s="231"/>
      <c r="PS232" s="232"/>
      <c r="PT232" s="766"/>
      <c r="PU232" s="767"/>
      <c r="PV232" s="767"/>
      <c r="PW232" s="767"/>
      <c r="PX232" s="767"/>
      <c r="PY232" s="767"/>
      <c r="PZ232" s="767"/>
      <c r="QA232" s="767"/>
      <c r="QB232" s="382" t="s">
        <v>69</v>
      </c>
      <c r="QC232" s="382"/>
      <c r="QD232" s="383"/>
      <c r="QE232" s="503"/>
      <c r="QF232" s="504"/>
      <c r="QG232" s="504"/>
      <c r="QH232" s="504"/>
      <c r="QI232" s="505"/>
      <c r="QJ232" s="503"/>
      <c r="QK232" s="504"/>
      <c r="QL232" s="504"/>
      <c r="QM232" s="504"/>
      <c r="QN232" s="505"/>
      <c r="QO232" s="735"/>
      <c r="QP232" s="736"/>
      <c r="QQ232" s="736"/>
      <c r="QR232" s="736"/>
      <c r="QS232" s="737"/>
      <c r="QT232" s="735"/>
      <c r="QU232" s="736"/>
      <c r="QV232" s="736"/>
      <c r="QW232" s="736"/>
      <c r="QX232" s="737"/>
      <c r="QY232" s="503"/>
      <c r="QZ232" s="504"/>
      <c r="RA232" s="504"/>
      <c r="RB232" s="504"/>
      <c r="RC232" s="505"/>
      <c r="RD232" s="503"/>
      <c r="RE232" s="504"/>
      <c r="RF232" s="504"/>
      <c r="RG232" s="504"/>
      <c r="RH232" s="505"/>
      <c r="RI232" s="503"/>
      <c r="RJ232" s="504"/>
      <c r="RK232" s="504"/>
      <c r="RL232" s="504"/>
      <c r="RM232" s="505"/>
      <c r="RN232" s="503"/>
      <c r="RO232" s="504"/>
      <c r="RP232" s="504"/>
      <c r="RQ232" s="504"/>
      <c r="RR232" s="505"/>
      <c r="RS232" s="748"/>
      <c r="RT232" s="747"/>
      <c r="RU232" s="747"/>
      <c r="RV232" s="747"/>
      <c r="RW232" s="747"/>
      <c r="RX232" s="747"/>
      <c r="RY232" s="747"/>
      <c r="RZ232" s="747"/>
      <c r="SA232" s="747"/>
      <c r="SB232" s="747"/>
      <c r="SC232" s="747"/>
      <c r="SD232" s="747"/>
      <c r="SE232" s="747"/>
      <c r="SF232" s="747"/>
      <c r="SG232" s="699"/>
    </row>
    <row r="233" spans="2:501" ht="2.1" customHeight="1" x14ac:dyDescent="0.15">
      <c r="B233" s="1082"/>
      <c r="C233" s="777"/>
      <c r="D233" s="1066"/>
      <c r="E233" s="778"/>
      <c r="F233" s="326"/>
      <c r="G233" s="464"/>
      <c r="H233" s="464"/>
      <c r="I233" s="464"/>
      <c r="J233" s="464"/>
      <c r="K233" s="464"/>
      <c r="L233" s="464"/>
      <c r="M233" s="464"/>
      <c r="N233" s="464"/>
      <c r="O233" s="464"/>
      <c r="P233" s="464"/>
      <c r="Q233" s="464"/>
      <c r="R233" s="464"/>
      <c r="S233" s="464"/>
      <c r="T233" s="464"/>
      <c r="U233" s="464"/>
      <c r="V233" s="464"/>
      <c r="W233" s="464"/>
      <c r="X233" s="464"/>
      <c r="Y233" s="464"/>
      <c r="Z233" s="464"/>
      <c r="AA233" s="464"/>
      <c r="AB233" s="464"/>
      <c r="AC233" s="465"/>
      <c r="AD233" s="469"/>
      <c r="AE233" s="471"/>
      <c r="AF233" s="471"/>
      <c r="AG233" s="471"/>
      <c r="AH233" s="471"/>
      <c r="AI233" s="471"/>
      <c r="AJ233" s="471"/>
      <c r="AK233" s="471"/>
      <c r="AL233" s="471"/>
      <c r="AM233" s="471"/>
      <c r="AN233" s="471"/>
      <c r="AO233" s="384"/>
      <c r="AP233" s="384"/>
      <c r="AQ233" s="384"/>
      <c r="AR233" s="472"/>
      <c r="AS233" s="1061"/>
      <c r="AT233" s="1061"/>
      <c r="AU233" s="1061"/>
      <c r="AV233" s="1061"/>
      <c r="AW233" s="1061"/>
      <c r="AX233" s="1061"/>
      <c r="AY233" s="1061"/>
      <c r="AZ233" s="1061"/>
      <c r="BA233" s="1061"/>
      <c r="BB233" s="1061"/>
      <c r="BC233" s="384"/>
      <c r="BD233" s="384"/>
      <c r="BE233" s="385"/>
      <c r="BF233" s="250"/>
      <c r="BG233" s="251"/>
      <c r="BH233" s="251"/>
      <c r="BI233" s="251"/>
      <c r="BJ233" s="251"/>
      <c r="BK233" s="251"/>
      <c r="BL233" s="251"/>
      <c r="BM233" s="251"/>
      <c r="BN233" s="251"/>
      <c r="BO233" s="251"/>
      <c r="BP233" s="251"/>
      <c r="BQ233" s="251"/>
      <c r="BR233" s="251"/>
      <c r="BS233" s="252"/>
      <c r="BT233" s="1058"/>
      <c r="BU233" s="1059"/>
      <c r="BV233" s="1059"/>
      <c r="BW233" s="1059"/>
      <c r="BX233" s="1059"/>
      <c r="BY233" s="1059"/>
      <c r="BZ233" s="1059"/>
      <c r="CA233" s="1059"/>
      <c r="CB233" s="1059"/>
      <c r="CC233" s="1059"/>
      <c r="CD233" s="1059"/>
      <c r="CE233" s="384"/>
      <c r="CF233" s="384"/>
      <c r="CG233" s="385"/>
      <c r="CH233" s="463"/>
      <c r="CI233" s="411"/>
      <c r="CJ233" s="411"/>
      <c r="CK233" s="411"/>
      <c r="CL233" s="411"/>
      <c r="CM233" s="411"/>
      <c r="CN233" s="657"/>
      <c r="CO233" s="657"/>
      <c r="CP233" s="657"/>
      <c r="CQ233" s="657"/>
      <c r="CR233" s="657"/>
      <c r="CS233" s="657"/>
      <c r="CT233" s="657"/>
      <c r="CU233" s="657"/>
      <c r="CV233" s="657"/>
      <c r="CW233" s="657"/>
      <c r="CX233" s="411"/>
      <c r="CY233" s="411"/>
      <c r="CZ233" s="414"/>
      <c r="DA233" s="233"/>
      <c r="DB233" s="234"/>
      <c r="DC233" s="234"/>
      <c r="DD233" s="234"/>
      <c r="DE233" s="234"/>
      <c r="DF233" s="234"/>
      <c r="DG233" s="234"/>
      <c r="DH233" s="234"/>
      <c r="DI233" s="234"/>
      <c r="DJ233" s="234"/>
      <c r="DK233" s="234"/>
      <c r="DL233" s="234"/>
      <c r="DM233" s="234"/>
      <c r="DN233" s="234"/>
      <c r="DO233" s="235"/>
      <c r="DP233" s="768"/>
      <c r="DQ233" s="769"/>
      <c r="DR233" s="769"/>
      <c r="DS233" s="769"/>
      <c r="DT233" s="769"/>
      <c r="DU233" s="769"/>
      <c r="DV233" s="769"/>
      <c r="DW233" s="769"/>
      <c r="DX233" s="411"/>
      <c r="DY233" s="411"/>
      <c r="DZ233" s="414"/>
      <c r="EA233" s="424"/>
      <c r="EB233" s="425"/>
      <c r="EC233" s="425"/>
      <c r="ED233" s="425"/>
      <c r="EE233" s="426"/>
      <c r="EF233" s="424"/>
      <c r="EG233" s="425"/>
      <c r="EH233" s="425"/>
      <c r="EI233" s="425"/>
      <c r="EJ233" s="426"/>
      <c r="EK233" s="738"/>
      <c r="EL233" s="739"/>
      <c r="EM233" s="739"/>
      <c r="EN233" s="739"/>
      <c r="EO233" s="740"/>
      <c r="EP233" s="738"/>
      <c r="EQ233" s="739"/>
      <c r="ER233" s="739"/>
      <c r="ES233" s="739"/>
      <c r="ET233" s="740"/>
      <c r="EU233" s="424"/>
      <c r="EV233" s="425"/>
      <c r="EW233" s="425"/>
      <c r="EX233" s="425"/>
      <c r="EY233" s="426"/>
      <c r="EZ233" s="424"/>
      <c r="FA233" s="425"/>
      <c r="FB233" s="425"/>
      <c r="FC233" s="425"/>
      <c r="FD233" s="426"/>
      <c r="FE233" s="424"/>
      <c r="FF233" s="425"/>
      <c r="FG233" s="425"/>
      <c r="FH233" s="425"/>
      <c r="FI233" s="426"/>
      <c r="FJ233" s="424"/>
      <c r="FK233" s="425"/>
      <c r="FL233" s="425"/>
      <c r="FM233" s="425"/>
      <c r="FN233" s="426"/>
      <c r="FO233" s="405"/>
      <c r="FP233" s="762"/>
      <c r="FQ233" s="763"/>
      <c r="FR233" s="326"/>
      <c r="FS233" s="464"/>
      <c r="FT233" s="464"/>
      <c r="FU233" s="464"/>
      <c r="FV233" s="464"/>
      <c r="FW233" s="464"/>
      <c r="FX233" s="464"/>
      <c r="FY233" s="465"/>
      <c r="FZ233" s="701"/>
      <c r="GA233" s="686"/>
      <c r="GB233" s="686"/>
      <c r="GC233" s="686"/>
      <c r="GD233" s="686"/>
      <c r="GE233" s="686"/>
      <c r="GF233" s="657"/>
      <c r="GG233" s="657"/>
      <c r="GH233" s="657"/>
      <c r="GI233" s="657"/>
      <c r="GJ233" s="657"/>
      <c r="GK233" s="657"/>
      <c r="GL233" s="657"/>
      <c r="GM233" s="657"/>
      <c r="GN233" s="657"/>
      <c r="GO233" s="657"/>
      <c r="GP233" s="411"/>
      <c r="GQ233" s="411"/>
      <c r="GR233" s="414"/>
      <c r="GS233" s="233"/>
      <c r="GT233" s="234"/>
      <c r="GU233" s="234"/>
      <c r="GV233" s="234"/>
      <c r="GW233" s="234"/>
      <c r="GX233" s="234"/>
      <c r="GY233" s="234"/>
      <c r="GZ233" s="234"/>
      <c r="HA233" s="234"/>
      <c r="HB233" s="234"/>
      <c r="HC233" s="234"/>
      <c r="HD233" s="234"/>
      <c r="HE233" s="234"/>
      <c r="HF233" s="234"/>
      <c r="HG233" s="235"/>
      <c r="HH233" s="768"/>
      <c r="HI233" s="769"/>
      <c r="HJ233" s="769"/>
      <c r="HK233" s="769"/>
      <c r="HL233" s="769"/>
      <c r="HM233" s="769"/>
      <c r="HN233" s="769"/>
      <c r="HO233" s="769"/>
      <c r="HP233" s="411"/>
      <c r="HQ233" s="411"/>
      <c r="HR233" s="414"/>
      <c r="HS233" s="424"/>
      <c r="HT233" s="425"/>
      <c r="HU233" s="425"/>
      <c r="HV233" s="425"/>
      <c r="HW233" s="426"/>
      <c r="HX233" s="424"/>
      <c r="HY233" s="425"/>
      <c r="HZ233" s="425"/>
      <c r="IA233" s="425"/>
      <c r="IB233" s="426"/>
      <c r="IC233" s="738"/>
      <c r="ID233" s="739"/>
      <c r="IE233" s="739"/>
      <c r="IF233" s="739"/>
      <c r="IG233" s="740"/>
      <c r="IH233" s="738"/>
      <c r="II233" s="739"/>
      <c r="IJ233" s="739"/>
      <c r="IK233" s="739"/>
      <c r="IL233" s="740"/>
      <c r="IM233" s="424"/>
      <c r="IN233" s="425"/>
      <c r="IO233" s="425"/>
      <c r="IP233" s="425"/>
      <c r="IQ233" s="426"/>
      <c r="IR233" s="424"/>
      <c r="IS233" s="425"/>
      <c r="IT233" s="425"/>
      <c r="IU233" s="425"/>
      <c r="IV233" s="426"/>
      <c r="IW233" s="424"/>
      <c r="IX233" s="425"/>
      <c r="IY233" s="425"/>
      <c r="IZ233" s="425"/>
      <c r="JA233" s="426"/>
      <c r="JB233" s="424"/>
      <c r="JC233" s="425"/>
      <c r="JD233" s="425"/>
      <c r="JE233" s="425"/>
      <c r="JF233" s="426"/>
      <c r="JG233" s="748"/>
      <c r="JH233" s="747"/>
      <c r="JI233" s="747"/>
      <c r="JJ233" s="747"/>
      <c r="JK233" s="747"/>
      <c r="JL233" s="747"/>
      <c r="JM233" s="747"/>
      <c r="JN233" s="747"/>
      <c r="JO233" s="747"/>
      <c r="JP233" s="747"/>
      <c r="JQ233" s="747"/>
      <c r="JR233" s="747"/>
      <c r="JS233" s="747"/>
      <c r="JT233" s="747"/>
      <c r="JU233" s="700"/>
      <c r="JV233" s="762"/>
      <c r="JW233" s="763"/>
      <c r="JX233" s="326"/>
      <c r="JY233" s="464"/>
      <c r="JZ233" s="464"/>
      <c r="KA233" s="464"/>
      <c r="KB233" s="464"/>
      <c r="KC233" s="464"/>
      <c r="KD233" s="464"/>
      <c r="KE233" s="465"/>
      <c r="KF233" s="686"/>
      <c r="KG233" s="686"/>
      <c r="KH233" s="686"/>
      <c r="KI233" s="686"/>
      <c r="KJ233" s="686"/>
      <c r="KK233" s="686"/>
      <c r="KL233" s="657"/>
      <c r="KM233" s="657"/>
      <c r="KN233" s="657"/>
      <c r="KO233" s="657"/>
      <c r="KP233" s="657"/>
      <c r="KQ233" s="657"/>
      <c r="KR233" s="657"/>
      <c r="KS233" s="657"/>
      <c r="KT233" s="657"/>
      <c r="KU233" s="657"/>
      <c r="KV233" s="411"/>
      <c r="KW233" s="411"/>
      <c r="KX233" s="414"/>
      <c r="KY233" s="233"/>
      <c r="KZ233" s="234"/>
      <c r="LA233" s="234"/>
      <c r="LB233" s="234"/>
      <c r="LC233" s="234"/>
      <c r="LD233" s="234"/>
      <c r="LE233" s="234"/>
      <c r="LF233" s="234"/>
      <c r="LG233" s="234"/>
      <c r="LH233" s="234"/>
      <c r="LI233" s="234"/>
      <c r="LJ233" s="234"/>
      <c r="LK233" s="234"/>
      <c r="LL233" s="234"/>
      <c r="LM233" s="235"/>
      <c r="LN233" s="768"/>
      <c r="LO233" s="769"/>
      <c r="LP233" s="769"/>
      <c r="LQ233" s="769"/>
      <c r="LR233" s="769"/>
      <c r="LS233" s="769"/>
      <c r="LT233" s="769"/>
      <c r="LU233" s="769"/>
      <c r="LV233" s="411"/>
      <c r="LW233" s="411"/>
      <c r="LX233" s="414"/>
      <c r="LY233" s="424"/>
      <c r="LZ233" s="425"/>
      <c r="MA233" s="425"/>
      <c r="MB233" s="425"/>
      <c r="MC233" s="426"/>
      <c r="MD233" s="424"/>
      <c r="ME233" s="425"/>
      <c r="MF233" s="425"/>
      <c r="MG233" s="425"/>
      <c r="MH233" s="426"/>
      <c r="MI233" s="738"/>
      <c r="MJ233" s="739"/>
      <c r="MK233" s="739"/>
      <c r="ML233" s="739"/>
      <c r="MM233" s="740"/>
      <c r="MN233" s="738"/>
      <c r="MO233" s="739"/>
      <c r="MP233" s="739"/>
      <c r="MQ233" s="739"/>
      <c r="MR233" s="740"/>
      <c r="MS233" s="424"/>
      <c r="MT233" s="425"/>
      <c r="MU233" s="425"/>
      <c r="MV233" s="425"/>
      <c r="MW233" s="426"/>
      <c r="MX233" s="424"/>
      <c r="MY233" s="425"/>
      <c r="MZ233" s="425"/>
      <c r="NA233" s="425"/>
      <c r="NB233" s="426"/>
      <c r="NC233" s="424"/>
      <c r="ND233" s="425"/>
      <c r="NE233" s="425"/>
      <c r="NF233" s="425"/>
      <c r="NG233" s="426"/>
      <c r="NH233" s="424"/>
      <c r="NI233" s="425"/>
      <c r="NJ233" s="425"/>
      <c r="NK233" s="425"/>
      <c r="NL233" s="426"/>
      <c r="NM233" s="748"/>
      <c r="NN233" s="747"/>
      <c r="NO233" s="747"/>
      <c r="NP233" s="747"/>
      <c r="NQ233" s="747"/>
      <c r="NR233" s="747"/>
      <c r="NS233" s="747"/>
      <c r="NT233" s="747"/>
      <c r="NU233" s="747"/>
      <c r="NV233" s="747"/>
      <c r="NW233" s="747"/>
      <c r="NX233" s="747"/>
      <c r="NY233" s="747"/>
      <c r="NZ233" s="747"/>
      <c r="OA233" s="700"/>
      <c r="OB233" s="762"/>
      <c r="OC233" s="763"/>
      <c r="OD233" s="326"/>
      <c r="OE233" s="464"/>
      <c r="OF233" s="464"/>
      <c r="OG233" s="464"/>
      <c r="OH233" s="464"/>
      <c r="OI233" s="464"/>
      <c r="OJ233" s="464"/>
      <c r="OK233" s="465"/>
      <c r="OL233" s="686"/>
      <c r="OM233" s="686"/>
      <c r="ON233" s="686"/>
      <c r="OO233" s="686"/>
      <c r="OP233" s="686"/>
      <c r="OQ233" s="686"/>
      <c r="OR233" s="657"/>
      <c r="OS233" s="657"/>
      <c r="OT233" s="657"/>
      <c r="OU233" s="657"/>
      <c r="OV233" s="657"/>
      <c r="OW233" s="657"/>
      <c r="OX233" s="657"/>
      <c r="OY233" s="657"/>
      <c r="OZ233" s="657"/>
      <c r="PA233" s="657"/>
      <c r="PB233" s="411"/>
      <c r="PC233" s="411"/>
      <c r="PD233" s="414"/>
      <c r="PE233" s="233"/>
      <c r="PF233" s="234"/>
      <c r="PG233" s="234"/>
      <c r="PH233" s="234"/>
      <c r="PI233" s="234"/>
      <c r="PJ233" s="234"/>
      <c r="PK233" s="234"/>
      <c r="PL233" s="234"/>
      <c r="PM233" s="234"/>
      <c r="PN233" s="234"/>
      <c r="PO233" s="234"/>
      <c r="PP233" s="234"/>
      <c r="PQ233" s="234"/>
      <c r="PR233" s="234"/>
      <c r="PS233" s="235"/>
      <c r="PT233" s="768"/>
      <c r="PU233" s="769"/>
      <c r="PV233" s="769"/>
      <c r="PW233" s="769"/>
      <c r="PX233" s="769"/>
      <c r="PY233" s="769"/>
      <c r="PZ233" s="769"/>
      <c r="QA233" s="769"/>
      <c r="QB233" s="411"/>
      <c r="QC233" s="411"/>
      <c r="QD233" s="414"/>
      <c r="QE233" s="424"/>
      <c r="QF233" s="425"/>
      <c r="QG233" s="425"/>
      <c r="QH233" s="425"/>
      <c r="QI233" s="426"/>
      <c r="QJ233" s="424"/>
      <c r="QK233" s="425"/>
      <c r="QL233" s="425"/>
      <c r="QM233" s="425"/>
      <c r="QN233" s="426"/>
      <c r="QO233" s="738"/>
      <c r="QP233" s="739"/>
      <c r="QQ233" s="739"/>
      <c r="QR233" s="739"/>
      <c r="QS233" s="740"/>
      <c r="QT233" s="738"/>
      <c r="QU233" s="739"/>
      <c r="QV233" s="739"/>
      <c r="QW233" s="739"/>
      <c r="QX233" s="740"/>
      <c r="QY233" s="424"/>
      <c r="QZ233" s="425"/>
      <c r="RA233" s="425"/>
      <c r="RB233" s="425"/>
      <c r="RC233" s="426"/>
      <c r="RD233" s="424"/>
      <c r="RE233" s="425"/>
      <c r="RF233" s="425"/>
      <c r="RG233" s="425"/>
      <c r="RH233" s="426"/>
      <c r="RI233" s="424"/>
      <c r="RJ233" s="425"/>
      <c r="RK233" s="425"/>
      <c r="RL233" s="425"/>
      <c r="RM233" s="426"/>
      <c r="RN233" s="424"/>
      <c r="RO233" s="425"/>
      <c r="RP233" s="425"/>
      <c r="RQ233" s="425"/>
      <c r="RR233" s="426"/>
      <c r="RS233" s="748"/>
      <c r="RT233" s="747"/>
      <c r="RU233" s="747"/>
      <c r="RV233" s="747"/>
      <c r="RW233" s="747"/>
      <c r="RX233" s="747"/>
      <c r="RY233" s="747"/>
      <c r="RZ233" s="747"/>
      <c r="SA233" s="747"/>
      <c r="SB233" s="747"/>
      <c r="SC233" s="747"/>
      <c r="SD233" s="747"/>
      <c r="SE233" s="747"/>
      <c r="SF233" s="747"/>
      <c r="SG233" s="700"/>
    </row>
    <row r="234" spans="2:501" ht="12" customHeight="1" x14ac:dyDescent="0.15">
      <c r="B234" s="1082"/>
      <c r="C234" s="777"/>
      <c r="D234" s="1066"/>
      <c r="E234" s="778"/>
      <c r="F234" s="326"/>
      <c r="G234" s="464"/>
      <c r="H234" s="464"/>
      <c r="I234" s="464"/>
      <c r="J234" s="464"/>
      <c r="K234" s="464"/>
      <c r="L234" s="464"/>
      <c r="M234" s="464"/>
      <c r="N234" s="464"/>
      <c r="O234" s="464"/>
      <c r="P234" s="464"/>
      <c r="Q234" s="464"/>
      <c r="R234" s="464"/>
      <c r="S234" s="464"/>
      <c r="T234" s="464"/>
      <c r="U234" s="464"/>
      <c r="V234" s="464"/>
      <c r="W234" s="464"/>
      <c r="X234" s="464"/>
      <c r="Y234" s="464"/>
      <c r="Z234" s="464"/>
      <c r="AA234" s="464"/>
      <c r="AB234" s="464"/>
      <c r="AC234" s="465"/>
      <c r="AD234" s="469"/>
      <c r="AE234" s="471"/>
      <c r="AF234" s="471"/>
      <c r="AG234" s="471"/>
      <c r="AH234" s="471"/>
      <c r="AI234" s="471"/>
      <c r="AJ234" s="471"/>
      <c r="AK234" s="471"/>
      <c r="AL234" s="471"/>
      <c r="AM234" s="471"/>
      <c r="AN234" s="471"/>
      <c r="AO234" s="384"/>
      <c r="AP234" s="384"/>
      <c r="AQ234" s="384"/>
      <c r="AR234" s="472"/>
      <c r="AS234" s="1061"/>
      <c r="AT234" s="1061"/>
      <c r="AU234" s="1061"/>
      <c r="AV234" s="1061"/>
      <c r="AW234" s="1061"/>
      <c r="AX234" s="1061"/>
      <c r="AY234" s="1061"/>
      <c r="AZ234" s="1061"/>
      <c r="BA234" s="1061"/>
      <c r="BB234" s="1061"/>
      <c r="BC234" s="384"/>
      <c r="BD234" s="384"/>
      <c r="BE234" s="385"/>
      <c r="BF234" s="250"/>
      <c r="BG234" s="251"/>
      <c r="BH234" s="251"/>
      <c r="BI234" s="251"/>
      <c r="BJ234" s="251"/>
      <c r="BK234" s="251"/>
      <c r="BL234" s="251"/>
      <c r="BM234" s="251"/>
      <c r="BN234" s="251"/>
      <c r="BO234" s="251"/>
      <c r="BP234" s="251"/>
      <c r="BQ234" s="251"/>
      <c r="BR234" s="251"/>
      <c r="BS234" s="252"/>
      <c r="BT234" s="1058"/>
      <c r="BU234" s="1059"/>
      <c r="BV234" s="1059"/>
      <c r="BW234" s="1059"/>
      <c r="BX234" s="1059"/>
      <c r="BY234" s="1059"/>
      <c r="BZ234" s="1059"/>
      <c r="CA234" s="1059"/>
      <c r="CB234" s="1059"/>
      <c r="CC234" s="1059"/>
      <c r="CD234" s="1059"/>
      <c r="CE234" s="384"/>
      <c r="CF234" s="384"/>
      <c r="CG234" s="385"/>
      <c r="CH234" s="1055" t="s">
        <v>38</v>
      </c>
      <c r="CI234" s="395"/>
      <c r="CJ234" s="395"/>
      <c r="CK234" s="395"/>
      <c r="CL234" s="395"/>
      <c r="CM234" s="395"/>
      <c r="CN234" s="657"/>
      <c r="CO234" s="657"/>
      <c r="CP234" s="657"/>
      <c r="CQ234" s="657"/>
      <c r="CR234" s="657"/>
      <c r="CS234" s="657"/>
      <c r="CT234" s="657"/>
      <c r="CU234" s="657"/>
      <c r="CV234" s="657"/>
      <c r="CW234" s="657"/>
      <c r="CX234" s="395" t="s">
        <v>43</v>
      </c>
      <c r="CY234" s="395"/>
      <c r="CZ234" s="399"/>
      <c r="DA234" s="265"/>
      <c r="DB234" s="266"/>
      <c r="DC234" s="266"/>
      <c r="DD234" s="266"/>
      <c r="DE234" s="266"/>
      <c r="DF234" s="266"/>
      <c r="DG234" s="266"/>
      <c r="DH234" s="266"/>
      <c r="DI234" s="266"/>
      <c r="DJ234" s="266"/>
      <c r="DK234" s="266"/>
      <c r="DL234" s="266"/>
      <c r="DM234" s="266"/>
      <c r="DN234" s="266"/>
      <c r="DO234" s="267"/>
      <c r="DP234" s="771"/>
      <c r="DQ234" s="772"/>
      <c r="DR234" s="772"/>
      <c r="DS234" s="772"/>
      <c r="DT234" s="772"/>
      <c r="DU234" s="772"/>
      <c r="DV234" s="772"/>
      <c r="DW234" s="772"/>
      <c r="DX234" s="395" t="s">
        <v>69</v>
      </c>
      <c r="DY234" s="395"/>
      <c r="DZ234" s="399"/>
      <c r="EA234" s="424"/>
      <c r="EB234" s="425"/>
      <c r="EC234" s="425"/>
      <c r="ED234" s="425"/>
      <c r="EE234" s="426"/>
      <c r="EF234" s="424"/>
      <c r="EG234" s="425"/>
      <c r="EH234" s="425"/>
      <c r="EI234" s="425"/>
      <c r="EJ234" s="426"/>
      <c r="EK234" s="738"/>
      <c r="EL234" s="739"/>
      <c r="EM234" s="739"/>
      <c r="EN234" s="739"/>
      <c r="EO234" s="740"/>
      <c r="EP234" s="738"/>
      <c r="EQ234" s="739"/>
      <c r="ER234" s="739"/>
      <c r="ES234" s="739"/>
      <c r="ET234" s="740"/>
      <c r="EU234" s="424"/>
      <c r="EV234" s="425"/>
      <c r="EW234" s="425"/>
      <c r="EX234" s="425"/>
      <c r="EY234" s="426"/>
      <c r="EZ234" s="424"/>
      <c r="FA234" s="425"/>
      <c r="FB234" s="425"/>
      <c r="FC234" s="425"/>
      <c r="FD234" s="426"/>
      <c r="FE234" s="424"/>
      <c r="FF234" s="425"/>
      <c r="FG234" s="425"/>
      <c r="FH234" s="425"/>
      <c r="FI234" s="426"/>
      <c r="FJ234" s="424"/>
      <c r="FK234" s="425"/>
      <c r="FL234" s="425"/>
      <c r="FM234" s="425"/>
      <c r="FN234" s="426"/>
      <c r="FO234" s="405"/>
      <c r="FP234" s="762"/>
      <c r="FQ234" s="763"/>
      <c r="FR234" s="326"/>
      <c r="FS234" s="464"/>
      <c r="FT234" s="464"/>
      <c r="FU234" s="464"/>
      <c r="FV234" s="464"/>
      <c r="FW234" s="464"/>
      <c r="FX234" s="464"/>
      <c r="FY234" s="465"/>
      <c r="FZ234" s="689" t="s">
        <v>80</v>
      </c>
      <c r="GA234" s="655"/>
      <c r="GB234" s="655"/>
      <c r="GC234" s="655"/>
      <c r="GD234" s="655"/>
      <c r="GE234" s="655"/>
      <c r="GF234" s="657"/>
      <c r="GG234" s="657"/>
      <c r="GH234" s="657"/>
      <c r="GI234" s="657"/>
      <c r="GJ234" s="657"/>
      <c r="GK234" s="657"/>
      <c r="GL234" s="657"/>
      <c r="GM234" s="657"/>
      <c r="GN234" s="657"/>
      <c r="GO234" s="657"/>
      <c r="GP234" s="395" t="s">
        <v>43</v>
      </c>
      <c r="GQ234" s="395"/>
      <c r="GR234" s="399"/>
      <c r="GS234" s="265"/>
      <c r="GT234" s="266"/>
      <c r="GU234" s="266"/>
      <c r="GV234" s="266"/>
      <c r="GW234" s="266"/>
      <c r="GX234" s="266"/>
      <c r="GY234" s="266"/>
      <c r="GZ234" s="266"/>
      <c r="HA234" s="266"/>
      <c r="HB234" s="266"/>
      <c r="HC234" s="266"/>
      <c r="HD234" s="266"/>
      <c r="HE234" s="266"/>
      <c r="HF234" s="266"/>
      <c r="HG234" s="267"/>
      <c r="HH234" s="771"/>
      <c r="HI234" s="772"/>
      <c r="HJ234" s="772"/>
      <c r="HK234" s="772"/>
      <c r="HL234" s="772"/>
      <c r="HM234" s="772"/>
      <c r="HN234" s="772"/>
      <c r="HO234" s="772"/>
      <c r="HP234" s="395" t="s">
        <v>69</v>
      </c>
      <c r="HQ234" s="395"/>
      <c r="HR234" s="399"/>
      <c r="HS234" s="424"/>
      <c r="HT234" s="425"/>
      <c r="HU234" s="425"/>
      <c r="HV234" s="425"/>
      <c r="HW234" s="426"/>
      <c r="HX234" s="424"/>
      <c r="HY234" s="425"/>
      <c r="HZ234" s="425"/>
      <c r="IA234" s="425"/>
      <c r="IB234" s="426"/>
      <c r="IC234" s="738"/>
      <c r="ID234" s="739"/>
      <c r="IE234" s="739"/>
      <c r="IF234" s="739"/>
      <c r="IG234" s="740"/>
      <c r="IH234" s="738"/>
      <c r="II234" s="739"/>
      <c r="IJ234" s="739"/>
      <c r="IK234" s="739"/>
      <c r="IL234" s="740"/>
      <c r="IM234" s="424"/>
      <c r="IN234" s="425"/>
      <c r="IO234" s="425"/>
      <c r="IP234" s="425"/>
      <c r="IQ234" s="426"/>
      <c r="IR234" s="424"/>
      <c r="IS234" s="425"/>
      <c r="IT234" s="425"/>
      <c r="IU234" s="425"/>
      <c r="IV234" s="426"/>
      <c r="IW234" s="424"/>
      <c r="IX234" s="425"/>
      <c r="IY234" s="425"/>
      <c r="IZ234" s="425"/>
      <c r="JA234" s="426"/>
      <c r="JB234" s="424"/>
      <c r="JC234" s="425"/>
      <c r="JD234" s="425"/>
      <c r="JE234" s="425"/>
      <c r="JF234" s="426"/>
      <c r="JG234" s="748"/>
      <c r="JH234" s="747"/>
      <c r="JI234" s="747"/>
      <c r="JJ234" s="747"/>
      <c r="JK234" s="747"/>
      <c r="JL234" s="747"/>
      <c r="JM234" s="747"/>
      <c r="JN234" s="747"/>
      <c r="JO234" s="747"/>
      <c r="JP234" s="747"/>
      <c r="JQ234" s="747"/>
      <c r="JR234" s="747"/>
      <c r="JS234" s="747"/>
      <c r="JT234" s="747"/>
      <c r="JU234" s="700"/>
      <c r="JV234" s="762"/>
      <c r="JW234" s="763"/>
      <c r="JX234" s="326"/>
      <c r="JY234" s="464"/>
      <c r="JZ234" s="464"/>
      <c r="KA234" s="464"/>
      <c r="KB234" s="464"/>
      <c r="KC234" s="464"/>
      <c r="KD234" s="464"/>
      <c r="KE234" s="465"/>
      <c r="KF234" s="654" t="str">
        <f>KF228</f>
        <v>8箇所目</v>
      </c>
      <c r="KG234" s="655"/>
      <c r="KH234" s="655"/>
      <c r="KI234" s="655"/>
      <c r="KJ234" s="655"/>
      <c r="KK234" s="655"/>
      <c r="KL234" s="657"/>
      <c r="KM234" s="657"/>
      <c r="KN234" s="657"/>
      <c r="KO234" s="657"/>
      <c r="KP234" s="657"/>
      <c r="KQ234" s="657"/>
      <c r="KR234" s="657"/>
      <c r="KS234" s="657"/>
      <c r="KT234" s="657"/>
      <c r="KU234" s="657"/>
      <c r="KV234" s="395" t="s">
        <v>43</v>
      </c>
      <c r="KW234" s="395"/>
      <c r="KX234" s="399"/>
      <c r="KY234" s="265"/>
      <c r="KZ234" s="266"/>
      <c r="LA234" s="266"/>
      <c r="LB234" s="266"/>
      <c r="LC234" s="266"/>
      <c r="LD234" s="266"/>
      <c r="LE234" s="266"/>
      <c r="LF234" s="266"/>
      <c r="LG234" s="266"/>
      <c r="LH234" s="266"/>
      <c r="LI234" s="266"/>
      <c r="LJ234" s="266"/>
      <c r="LK234" s="266"/>
      <c r="LL234" s="266"/>
      <c r="LM234" s="267"/>
      <c r="LN234" s="771"/>
      <c r="LO234" s="772"/>
      <c r="LP234" s="772"/>
      <c r="LQ234" s="772"/>
      <c r="LR234" s="772"/>
      <c r="LS234" s="772"/>
      <c r="LT234" s="772"/>
      <c r="LU234" s="772"/>
      <c r="LV234" s="395" t="s">
        <v>69</v>
      </c>
      <c r="LW234" s="395"/>
      <c r="LX234" s="399"/>
      <c r="LY234" s="424"/>
      <c r="LZ234" s="425"/>
      <c r="MA234" s="425"/>
      <c r="MB234" s="425"/>
      <c r="MC234" s="426"/>
      <c r="MD234" s="424"/>
      <c r="ME234" s="425"/>
      <c r="MF234" s="425"/>
      <c r="MG234" s="425"/>
      <c r="MH234" s="426"/>
      <c r="MI234" s="738"/>
      <c r="MJ234" s="739"/>
      <c r="MK234" s="739"/>
      <c r="ML234" s="739"/>
      <c r="MM234" s="740"/>
      <c r="MN234" s="738"/>
      <c r="MO234" s="739"/>
      <c r="MP234" s="739"/>
      <c r="MQ234" s="739"/>
      <c r="MR234" s="740"/>
      <c r="MS234" s="424"/>
      <c r="MT234" s="425"/>
      <c r="MU234" s="425"/>
      <c r="MV234" s="425"/>
      <c r="MW234" s="426"/>
      <c r="MX234" s="424"/>
      <c r="MY234" s="425"/>
      <c r="MZ234" s="425"/>
      <c r="NA234" s="425"/>
      <c r="NB234" s="426"/>
      <c r="NC234" s="424"/>
      <c r="ND234" s="425"/>
      <c r="NE234" s="425"/>
      <c r="NF234" s="425"/>
      <c r="NG234" s="426"/>
      <c r="NH234" s="424"/>
      <c r="NI234" s="425"/>
      <c r="NJ234" s="425"/>
      <c r="NK234" s="425"/>
      <c r="NL234" s="426"/>
      <c r="NM234" s="748"/>
      <c r="NN234" s="747"/>
      <c r="NO234" s="747"/>
      <c r="NP234" s="747"/>
      <c r="NQ234" s="747"/>
      <c r="NR234" s="747"/>
      <c r="NS234" s="747"/>
      <c r="NT234" s="747"/>
      <c r="NU234" s="747"/>
      <c r="NV234" s="747"/>
      <c r="NW234" s="747"/>
      <c r="NX234" s="747"/>
      <c r="NY234" s="747"/>
      <c r="NZ234" s="747"/>
      <c r="OA234" s="700"/>
      <c r="OB234" s="762"/>
      <c r="OC234" s="763"/>
      <c r="OD234" s="326"/>
      <c r="OE234" s="464"/>
      <c r="OF234" s="464"/>
      <c r="OG234" s="464"/>
      <c r="OH234" s="464"/>
      <c r="OI234" s="464"/>
      <c r="OJ234" s="464"/>
      <c r="OK234" s="465"/>
      <c r="OL234" s="654" t="str">
        <f>OL228</f>
        <v>11箇所目</v>
      </c>
      <c r="OM234" s="655"/>
      <c r="ON234" s="655"/>
      <c r="OO234" s="655"/>
      <c r="OP234" s="655"/>
      <c r="OQ234" s="655"/>
      <c r="OR234" s="657"/>
      <c r="OS234" s="657"/>
      <c r="OT234" s="657"/>
      <c r="OU234" s="657"/>
      <c r="OV234" s="657"/>
      <c r="OW234" s="657"/>
      <c r="OX234" s="657"/>
      <c r="OY234" s="657"/>
      <c r="OZ234" s="657"/>
      <c r="PA234" s="657"/>
      <c r="PB234" s="395" t="s">
        <v>43</v>
      </c>
      <c r="PC234" s="395"/>
      <c r="PD234" s="399"/>
      <c r="PE234" s="265"/>
      <c r="PF234" s="266"/>
      <c r="PG234" s="266"/>
      <c r="PH234" s="266"/>
      <c r="PI234" s="266"/>
      <c r="PJ234" s="266"/>
      <c r="PK234" s="266"/>
      <c r="PL234" s="266"/>
      <c r="PM234" s="266"/>
      <c r="PN234" s="266"/>
      <c r="PO234" s="266"/>
      <c r="PP234" s="266"/>
      <c r="PQ234" s="266"/>
      <c r="PR234" s="266"/>
      <c r="PS234" s="267"/>
      <c r="PT234" s="771"/>
      <c r="PU234" s="772"/>
      <c r="PV234" s="772"/>
      <c r="PW234" s="772"/>
      <c r="PX234" s="772"/>
      <c r="PY234" s="772"/>
      <c r="PZ234" s="772"/>
      <c r="QA234" s="772"/>
      <c r="QB234" s="395" t="s">
        <v>69</v>
      </c>
      <c r="QC234" s="395"/>
      <c r="QD234" s="399"/>
      <c r="QE234" s="424"/>
      <c r="QF234" s="425"/>
      <c r="QG234" s="425"/>
      <c r="QH234" s="425"/>
      <c r="QI234" s="426"/>
      <c r="QJ234" s="424"/>
      <c r="QK234" s="425"/>
      <c r="QL234" s="425"/>
      <c r="QM234" s="425"/>
      <c r="QN234" s="426"/>
      <c r="QO234" s="738"/>
      <c r="QP234" s="739"/>
      <c r="QQ234" s="739"/>
      <c r="QR234" s="739"/>
      <c r="QS234" s="740"/>
      <c r="QT234" s="738"/>
      <c r="QU234" s="739"/>
      <c r="QV234" s="739"/>
      <c r="QW234" s="739"/>
      <c r="QX234" s="740"/>
      <c r="QY234" s="424"/>
      <c r="QZ234" s="425"/>
      <c r="RA234" s="425"/>
      <c r="RB234" s="425"/>
      <c r="RC234" s="426"/>
      <c r="RD234" s="424"/>
      <c r="RE234" s="425"/>
      <c r="RF234" s="425"/>
      <c r="RG234" s="425"/>
      <c r="RH234" s="426"/>
      <c r="RI234" s="424"/>
      <c r="RJ234" s="425"/>
      <c r="RK234" s="425"/>
      <c r="RL234" s="425"/>
      <c r="RM234" s="426"/>
      <c r="RN234" s="424"/>
      <c r="RO234" s="425"/>
      <c r="RP234" s="425"/>
      <c r="RQ234" s="425"/>
      <c r="RR234" s="426"/>
      <c r="RS234" s="748"/>
      <c r="RT234" s="747"/>
      <c r="RU234" s="747"/>
      <c r="RV234" s="747"/>
      <c r="RW234" s="747"/>
      <c r="RX234" s="747"/>
      <c r="RY234" s="747"/>
      <c r="RZ234" s="747"/>
      <c r="SA234" s="747"/>
      <c r="SB234" s="747"/>
      <c r="SC234" s="747"/>
      <c r="SD234" s="747"/>
      <c r="SE234" s="747"/>
      <c r="SF234" s="747"/>
      <c r="SG234" s="700"/>
    </row>
    <row r="235" spans="2:501" ht="2.1" customHeight="1" x14ac:dyDescent="0.15">
      <c r="B235" s="1082"/>
      <c r="C235" s="777"/>
      <c r="D235" s="1066"/>
      <c r="E235" s="778"/>
      <c r="F235" s="326"/>
      <c r="G235" s="464"/>
      <c r="H235" s="464"/>
      <c r="I235" s="464"/>
      <c r="J235" s="464"/>
      <c r="K235" s="464"/>
      <c r="L235" s="464"/>
      <c r="M235" s="464"/>
      <c r="N235" s="464"/>
      <c r="O235" s="464"/>
      <c r="P235" s="464"/>
      <c r="Q235" s="464"/>
      <c r="R235" s="464"/>
      <c r="S235" s="464"/>
      <c r="T235" s="464"/>
      <c r="U235" s="464"/>
      <c r="V235" s="464"/>
      <c r="W235" s="464"/>
      <c r="X235" s="464"/>
      <c r="Y235" s="464"/>
      <c r="Z235" s="464"/>
      <c r="AA235" s="464"/>
      <c r="AB235" s="464"/>
      <c r="AC235" s="465"/>
      <c r="AD235" s="469"/>
      <c r="AE235" s="471"/>
      <c r="AF235" s="471"/>
      <c r="AG235" s="471"/>
      <c r="AH235" s="471"/>
      <c r="AI235" s="471"/>
      <c r="AJ235" s="471"/>
      <c r="AK235" s="471"/>
      <c r="AL235" s="471"/>
      <c r="AM235" s="471"/>
      <c r="AN235" s="471"/>
      <c r="AO235" s="384"/>
      <c r="AP235" s="384"/>
      <c r="AQ235" s="384"/>
      <c r="AR235" s="472"/>
      <c r="AS235" s="1061"/>
      <c r="AT235" s="1061"/>
      <c r="AU235" s="1061"/>
      <c r="AV235" s="1061"/>
      <c r="AW235" s="1061"/>
      <c r="AX235" s="1061"/>
      <c r="AY235" s="1061"/>
      <c r="AZ235" s="1061"/>
      <c r="BA235" s="1061"/>
      <c r="BB235" s="1061"/>
      <c r="BC235" s="384"/>
      <c r="BD235" s="384"/>
      <c r="BE235" s="385"/>
      <c r="BF235" s="250"/>
      <c r="BG235" s="251"/>
      <c r="BH235" s="251"/>
      <c r="BI235" s="251"/>
      <c r="BJ235" s="251"/>
      <c r="BK235" s="251"/>
      <c r="BL235" s="251"/>
      <c r="BM235" s="251"/>
      <c r="BN235" s="251"/>
      <c r="BO235" s="251"/>
      <c r="BP235" s="251"/>
      <c r="BQ235" s="251"/>
      <c r="BR235" s="251"/>
      <c r="BS235" s="252"/>
      <c r="BT235" s="1058"/>
      <c r="BU235" s="1059"/>
      <c r="BV235" s="1059"/>
      <c r="BW235" s="1059"/>
      <c r="BX235" s="1059"/>
      <c r="BY235" s="1059"/>
      <c r="BZ235" s="1059"/>
      <c r="CA235" s="1059"/>
      <c r="CB235" s="1059"/>
      <c r="CC235" s="1059"/>
      <c r="CD235" s="1059"/>
      <c r="CE235" s="384"/>
      <c r="CF235" s="384"/>
      <c r="CG235" s="385"/>
      <c r="CH235" s="463"/>
      <c r="CI235" s="411"/>
      <c r="CJ235" s="411"/>
      <c r="CK235" s="411"/>
      <c r="CL235" s="411"/>
      <c r="CM235" s="411"/>
      <c r="CN235" s="657"/>
      <c r="CO235" s="657"/>
      <c r="CP235" s="657"/>
      <c r="CQ235" s="657"/>
      <c r="CR235" s="657"/>
      <c r="CS235" s="657"/>
      <c r="CT235" s="657"/>
      <c r="CU235" s="657"/>
      <c r="CV235" s="657"/>
      <c r="CW235" s="657"/>
      <c r="CX235" s="411"/>
      <c r="CY235" s="411"/>
      <c r="CZ235" s="414"/>
      <c r="DA235" s="233"/>
      <c r="DB235" s="234"/>
      <c r="DC235" s="234"/>
      <c r="DD235" s="234"/>
      <c r="DE235" s="234"/>
      <c r="DF235" s="234"/>
      <c r="DG235" s="234"/>
      <c r="DH235" s="234"/>
      <c r="DI235" s="234"/>
      <c r="DJ235" s="234"/>
      <c r="DK235" s="234"/>
      <c r="DL235" s="234"/>
      <c r="DM235" s="234"/>
      <c r="DN235" s="234"/>
      <c r="DO235" s="235"/>
      <c r="DP235" s="768"/>
      <c r="DQ235" s="769"/>
      <c r="DR235" s="769"/>
      <c r="DS235" s="769"/>
      <c r="DT235" s="769"/>
      <c r="DU235" s="769"/>
      <c r="DV235" s="769"/>
      <c r="DW235" s="769"/>
      <c r="DX235" s="411"/>
      <c r="DY235" s="411"/>
      <c r="DZ235" s="414"/>
      <c r="EA235" s="424"/>
      <c r="EB235" s="425"/>
      <c r="EC235" s="425"/>
      <c r="ED235" s="425"/>
      <c r="EE235" s="426"/>
      <c r="EF235" s="424"/>
      <c r="EG235" s="425"/>
      <c r="EH235" s="425"/>
      <c r="EI235" s="425"/>
      <c r="EJ235" s="426"/>
      <c r="EK235" s="738"/>
      <c r="EL235" s="739"/>
      <c r="EM235" s="739"/>
      <c r="EN235" s="739"/>
      <c r="EO235" s="740"/>
      <c r="EP235" s="738"/>
      <c r="EQ235" s="739"/>
      <c r="ER235" s="739"/>
      <c r="ES235" s="739"/>
      <c r="ET235" s="740"/>
      <c r="EU235" s="424"/>
      <c r="EV235" s="425"/>
      <c r="EW235" s="425"/>
      <c r="EX235" s="425"/>
      <c r="EY235" s="426"/>
      <c r="EZ235" s="424"/>
      <c r="FA235" s="425"/>
      <c r="FB235" s="425"/>
      <c r="FC235" s="425"/>
      <c r="FD235" s="426"/>
      <c r="FE235" s="424"/>
      <c r="FF235" s="425"/>
      <c r="FG235" s="425"/>
      <c r="FH235" s="425"/>
      <c r="FI235" s="426"/>
      <c r="FJ235" s="424"/>
      <c r="FK235" s="425"/>
      <c r="FL235" s="425"/>
      <c r="FM235" s="425"/>
      <c r="FN235" s="426"/>
      <c r="FO235" s="405"/>
      <c r="FP235" s="762"/>
      <c r="FQ235" s="763"/>
      <c r="FR235" s="326"/>
      <c r="FS235" s="464"/>
      <c r="FT235" s="464"/>
      <c r="FU235" s="464"/>
      <c r="FV235" s="464"/>
      <c r="FW235" s="464"/>
      <c r="FX235" s="464"/>
      <c r="FY235" s="465"/>
      <c r="FZ235" s="701"/>
      <c r="GA235" s="686"/>
      <c r="GB235" s="686"/>
      <c r="GC235" s="686"/>
      <c r="GD235" s="686"/>
      <c r="GE235" s="686"/>
      <c r="GF235" s="657"/>
      <c r="GG235" s="657"/>
      <c r="GH235" s="657"/>
      <c r="GI235" s="657"/>
      <c r="GJ235" s="657"/>
      <c r="GK235" s="657"/>
      <c r="GL235" s="657"/>
      <c r="GM235" s="657"/>
      <c r="GN235" s="657"/>
      <c r="GO235" s="657"/>
      <c r="GP235" s="411"/>
      <c r="GQ235" s="411"/>
      <c r="GR235" s="414"/>
      <c r="GS235" s="233"/>
      <c r="GT235" s="234"/>
      <c r="GU235" s="234"/>
      <c r="GV235" s="234"/>
      <c r="GW235" s="234"/>
      <c r="GX235" s="234"/>
      <c r="GY235" s="234"/>
      <c r="GZ235" s="234"/>
      <c r="HA235" s="234"/>
      <c r="HB235" s="234"/>
      <c r="HC235" s="234"/>
      <c r="HD235" s="234"/>
      <c r="HE235" s="234"/>
      <c r="HF235" s="234"/>
      <c r="HG235" s="235"/>
      <c r="HH235" s="768"/>
      <c r="HI235" s="769"/>
      <c r="HJ235" s="769"/>
      <c r="HK235" s="769"/>
      <c r="HL235" s="769"/>
      <c r="HM235" s="769"/>
      <c r="HN235" s="769"/>
      <c r="HO235" s="769"/>
      <c r="HP235" s="411"/>
      <c r="HQ235" s="411"/>
      <c r="HR235" s="414"/>
      <c r="HS235" s="424"/>
      <c r="HT235" s="425"/>
      <c r="HU235" s="425"/>
      <c r="HV235" s="425"/>
      <c r="HW235" s="426"/>
      <c r="HX235" s="424"/>
      <c r="HY235" s="425"/>
      <c r="HZ235" s="425"/>
      <c r="IA235" s="425"/>
      <c r="IB235" s="426"/>
      <c r="IC235" s="738"/>
      <c r="ID235" s="739"/>
      <c r="IE235" s="739"/>
      <c r="IF235" s="739"/>
      <c r="IG235" s="740"/>
      <c r="IH235" s="738"/>
      <c r="II235" s="739"/>
      <c r="IJ235" s="739"/>
      <c r="IK235" s="739"/>
      <c r="IL235" s="740"/>
      <c r="IM235" s="424"/>
      <c r="IN235" s="425"/>
      <c r="IO235" s="425"/>
      <c r="IP235" s="425"/>
      <c r="IQ235" s="426"/>
      <c r="IR235" s="424"/>
      <c r="IS235" s="425"/>
      <c r="IT235" s="425"/>
      <c r="IU235" s="425"/>
      <c r="IV235" s="426"/>
      <c r="IW235" s="424"/>
      <c r="IX235" s="425"/>
      <c r="IY235" s="425"/>
      <c r="IZ235" s="425"/>
      <c r="JA235" s="426"/>
      <c r="JB235" s="424"/>
      <c r="JC235" s="425"/>
      <c r="JD235" s="425"/>
      <c r="JE235" s="425"/>
      <c r="JF235" s="426"/>
      <c r="JG235" s="748"/>
      <c r="JH235" s="747"/>
      <c r="JI235" s="747"/>
      <c r="JJ235" s="747"/>
      <c r="JK235" s="747"/>
      <c r="JL235" s="747"/>
      <c r="JM235" s="747"/>
      <c r="JN235" s="747"/>
      <c r="JO235" s="747"/>
      <c r="JP235" s="747"/>
      <c r="JQ235" s="747"/>
      <c r="JR235" s="747"/>
      <c r="JS235" s="747"/>
      <c r="JT235" s="747"/>
      <c r="JU235" s="700"/>
      <c r="JV235" s="762"/>
      <c r="JW235" s="763"/>
      <c r="JX235" s="326"/>
      <c r="JY235" s="464"/>
      <c r="JZ235" s="464"/>
      <c r="KA235" s="464"/>
      <c r="KB235" s="464"/>
      <c r="KC235" s="464"/>
      <c r="KD235" s="464"/>
      <c r="KE235" s="465"/>
      <c r="KF235" s="686"/>
      <c r="KG235" s="686"/>
      <c r="KH235" s="686"/>
      <c r="KI235" s="686"/>
      <c r="KJ235" s="686"/>
      <c r="KK235" s="686"/>
      <c r="KL235" s="657"/>
      <c r="KM235" s="657"/>
      <c r="KN235" s="657"/>
      <c r="KO235" s="657"/>
      <c r="KP235" s="657"/>
      <c r="KQ235" s="657"/>
      <c r="KR235" s="657"/>
      <c r="KS235" s="657"/>
      <c r="KT235" s="657"/>
      <c r="KU235" s="657"/>
      <c r="KV235" s="411"/>
      <c r="KW235" s="411"/>
      <c r="KX235" s="414"/>
      <c r="KY235" s="233"/>
      <c r="KZ235" s="234"/>
      <c r="LA235" s="234"/>
      <c r="LB235" s="234"/>
      <c r="LC235" s="234"/>
      <c r="LD235" s="234"/>
      <c r="LE235" s="234"/>
      <c r="LF235" s="234"/>
      <c r="LG235" s="234"/>
      <c r="LH235" s="234"/>
      <c r="LI235" s="234"/>
      <c r="LJ235" s="234"/>
      <c r="LK235" s="234"/>
      <c r="LL235" s="234"/>
      <c r="LM235" s="235"/>
      <c r="LN235" s="768"/>
      <c r="LO235" s="769"/>
      <c r="LP235" s="769"/>
      <c r="LQ235" s="769"/>
      <c r="LR235" s="769"/>
      <c r="LS235" s="769"/>
      <c r="LT235" s="769"/>
      <c r="LU235" s="769"/>
      <c r="LV235" s="411"/>
      <c r="LW235" s="411"/>
      <c r="LX235" s="414"/>
      <c r="LY235" s="424"/>
      <c r="LZ235" s="425"/>
      <c r="MA235" s="425"/>
      <c r="MB235" s="425"/>
      <c r="MC235" s="426"/>
      <c r="MD235" s="424"/>
      <c r="ME235" s="425"/>
      <c r="MF235" s="425"/>
      <c r="MG235" s="425"/>
      <c r="MH235" s="426"/>
      <c r="MI235" s="738"/>
      <c r="MJ235" s="739"/>
      <c r="MK235" s="739"/>
      <c r="ML235" s="739"/>
      <c r="MM235" s="740"/>
      <c r="MN235" s="738"/>
      <c r="MO235" s="739"/>
      <c r="MP235" s="739"/>
      <c r="MQ235" s="739"/>
      <c r="MR235" s="740"/>
      <c r="MS235" s="424"/>
      <c r="MT235" s="425"/>
      <c r="MU235" s="425"/>
      <c r="MV235" s="425"/>
      <c r="MW235" s="426"/>
      <c r="MX235" s="424"/>
      <c r="MY235" s="425"/>
      <c r="MZ235" s="425"/>
      <c r="NA235" s="425"/>
      <c r="NB235" s="426"/>
      <c r="NC235" s="424"/>
      <c r="ND235" s="425"/>
      <c r="NE235" s="425"/>
      <c r="NF235" s="425"/>
      <c r="NG235" s="426"/>
      <c r="NH235" s="424"/>
      <c r="NI235" s="425"/>
      <c r="NJ235" s="425"/>
      <c r="NK235" s="425"/>
      <c r="NL235" s="426"/>
      <c r="NM235" s="748"/>
      <c r="NN235" s="747"/>
      <c r="NO235" s="747"/>
      <c r="NP235" s="747"/>
      <c r="NQ235" s="747"/>
      <c r="NR235" s="747"/>
      <c r="NS235" s="747"/>
      <c r="NT235" s="747"/>
      <c r="NU235" s="747"/>
      <c r="NV235" s="747"/>
      <c r="NW235" s="747"/>
      <c r="NX235" s="747"/>
      <c r="NY235" s="747"/>
      <c r="NZ235" s="747"/>
      <c r="OA235" s="700"/>
      <c r="OB235" s="762"/>
      <c r="OC235" s="763"/>
      <c r="OD235" s="326"/>
      <c r="OE235" s="464"/>
      <c r="OF235" s="464"/>
      <c r="OG235" s="464"/>
      <c r="OH235" s="464"/>
      <c r="OI235" s="464"/>
      <c r="OJ235" s="464"/>
      <c r="OK235" s="465"/>
      <c r="OL235" s="686"/>
      <c r="OM235" s="686"/>
      <c r="ON235" s="686"/>
      <c r="OO235" s="686"/>
      <c r="OP235" s="686"/>
      <c r="OQ235" s="686"/>
      <c r="OR235" s="657"/>
      <c r="OS235" s="657"/>
      <c r="OT235" s="657"/>
      <c r="OU235" s="657"/>
      <c r="OV235" s="657"/>
      <c r="OW235" s="657"/>
      <c r="OX235" s="657"/>
      <c r="OY235" s="657"/>
      <c r="OZ235" s="657"/>
      <c r="PA235" s="657"/>
      <c r="PB235" s="411"/>
      <c r="PC235" s="411"/>
      <c r="PD235" s="414"/>
      <c r="PE235" s="233"/>
      <c r="PF235" s="234"/>
      <c r="PG235" s="234"/>
      <c r="PH235" s="234"/>
      <c r="PI235" s="234"/>
      <c r="PJ235" s="234"/>
      <c r="PK235" s="234"/>
      <c r="PL235" s="234"/>
      <c r="PM235" s="234"/>
      <c r="PN235" s="234"/>
      <c r="PO235" s="234"/>
      <c r="PP235" s="234"/>
      <c r="PQ235" s="234"/>
      <c r="PR235" s="234"/>
      <c r="PS235" s="235"/>
      <c r="PT235" s="768"/>
      <c r="PU235" s="769"/>
      <c r="PV235" s="769"/>
      <c r="PW235" s="769"/>
      <c r="PX235" s="769"/>
      <c r="PY235" s="769"/>
      <c r="PZ235" s="769"/>
      <c r="QA235" s="769"/>
      <c r="QB235" s="411"/>
      <c r="QC235" s="411"/>
      <c r="QD235" s="414"/>
      <c r="QE235" s="424"/>
      <c r="QF235" s="425"/>
      <c r="QG235" s="425"/>
      <c r="QH235" s="425"/>
      <c r="QI235" s="426"/>
      <c r="QJ235" s="424"/>
      <c r="QK235" s="425"/>
      <c r="QL235" s="425"/>
      <c r="QM235" s="425"/>
      <c r="QN235" s="426"/>
      <c r="QO235" s="738"/>
      <c r="QP235" s="739"/>
      <c r="QQ235" s="739"/>
      <c r="QR235" s="739"/>
      <c r="QS235" s="740"/>
      <c r="QT235" s="738"/>
      <c r="QU235" s="739"/>
      <c r="QV235" s="739"/>
      <c r="QW235" s="739"/>
      <c r="QX235" s="740"/>
      <c r="QY235" s="424"/>
      <c r="QZ235" s="425"/>
      <c r="RA235" s="425"/>
      <c r="RB235" s="425"/>
      <c r="RC235" s="426"/>
      <c r="RD235" s="424"/>
      <c r="RE235" s="425"/>
      <c r="RF235" s="425"/>
      <c r="RG235" s="425"/>
      <c r="RH235" s="426"/>
      <c r="RI235" s="424"/>
      <c r="RJ235" s="425"/>
      <c r="RK235" s="425"/>
      <c r="RL235" s="425"/>
      <c r="RM235" s="426"/>
      <c r="RN235" s="424"/>
      <c r="RO235" s="425"/>
      <c r="RP235" s="425"/>
      <c r="RQ235" s="425"/>
      <c r="RR235" s="426"/>
      <c r="RS235" s="748"/>
      <c r="RT235" s="747"/>
      <c r="RU235" s="747"/>
      <c r="RV235" s="747"/>
      <c r="RW235" s="747"/>
      <c r="RX235" s="747"/>
      <c r="RY235" s="747"/>
      <c r="RZ235" s="747"/>
      <c r="SA235" s="747"/>
      <c r="SB235" s="747"/>
      <c r="SC235" s="747"/>
      <c r="SD235" s="747"/>
      <c r="SE235" s="747"/>
      <c r="SF235" s="747"/>
      <c r="SG235" s="700"/>
    </row>
    <row r="236" spans="2:501" ht="12" customHeight="1" x14ac:dyDescent="0.15">
      <c r="B236" s="1082"/>
      <c r="C236" s="777"/>
      <c r="D236" s="1066"/>
      <c r="E236" s="778"/>
      <c r="F236" s="326"/>
      <c r="G236" s="464"/>
      <c r="H236" s="464"/>
      <c r="I236" s="464"/>
      <c r="J236" s="464"/>
      <c r="K236" s="464"/>
      <c r="L236" s="464"/>
      <c r="M236" s="464"/>
      <c r="N236" s="464"/>
      <c r="O236" s="464"/>
      <c r="P236" s="464"/>
      <c r="Q236" s="464"/>
      <c r="R236" s="464"/>
      <c r="S236" s="464"/>
      <c r="T236" s="464"/>
      <c r="U236" s="464"/>
      <c r="V236" s="464"/>
      <c r="W236" s="464"/>
      <c r="X236" s="464"/>
      <c r="Y236" s="464"/>
      <c r="Z236" s="464"/>
      <c r="AA236" s="464"/>
      <c r="AB236" s="464"/>
      <c r="AC236" s="465"/>
      <c r="AD236" s="469"/>
      <c r="AE236" s="471"/>
      <c r="AF236" s="471"/>
      <c r="AG236" s="471"/>
      <c r="AH236" s="471"/>
      <c r="AI236" s="471"/>
      <c r="AJ236" s="471"/>
      <c r="AK236" s="471"/>
      <c r="AL236" s="471"/>
      <c r="AM236" s="471"/>
      <c r="AN236" s="471"/>
      <c r="AO236" s="384"/>
      <c r="AP236" s="384"/>
      <c r="AQ236" s="384"/>
      <c r="AR236" s="472"/>
      <c r="AS236" s="1061"/>
      <c r="AT236" s="1061"/>
      <c r="AU236" s="1061"/>
      <c r="AV236" s="1061"/>
      <c r="AW236" s="1061"/>
      <c r="AX236" s="1061"/>
      <c r="AY236" s="1061"/>
      <c r="AZ236" s="1061"/>
      <c r="BA236" s="1061"/>
      <c r="BB236" s="1061"/>
      <c r="BC236" s="384"/>
      <c r="BD236" s="384"/>
      <c r="BE236" s="385"/>
      <c r="BF236" s="250"/>
      <c r="BG236" s="251"/>
      <c r="BH236" s="251"/>
      <c r="BI236" s="251"/>
      <c r="BJ236" s="251"/>
      <c r="BK236" s="251"/>
      <c r="BL236" s="251"/>
      <c r="BM236" s="251"/>
      <c r="BN236" s="251"/>
      <c r="BO236" s="251"/>
      <c r="BP236" s="251"/>
      <c r="BQ236" s="251"/>
      <c r="BR236" s="251"/>
      <c r="BS236" s="252"/>
      <c r="BT236" s="1058"/>
      <c r="BU236" s="1059"/>
      <c r="BV236" s="1059"/>
      <c r="BW236" s="1059"/>
      <c r="BX236" s="1059"/>
      <c r="BY236" s="1059"/>
      <c r="BZ236" s="1059"/>
      <c r="CA236" s="1059"/>
      <c r="CB236" s="1059"/>
      <c r="CC236" s="1059"/>
      <c r="CD236" s="1059"/>
      <c r="CE236" s="384"/>
      <c r="CF236" s="384"/>
      <c r="CG236" s="385"/>
      <c r="CH236" s="1055" t="s">
        <v>39</v>
      </c>
      <c r="CI236" s="395"/>
      <c r="CJ236" s="395"/>
      <c r="CK236" s="395"/>
      <c r="CL236" s="395"/>
      <c r="CM236" s="395"/>
      <c r="CN236" s="657"/>
      <c r="CO236" s="657"/>
      <c r="CP236" s="657"/>
      <c r="CQ236" s="657"/>
      <c r="CR236" s="657"/>
      <c r="CS236" s="657"/>
      <c r="CT236" s="657"/>
      <c r="CU236" s="657"/>
      <c r="CV236" s="657"/>
      <c r="CW236" s="657"/>
      <c r="CX236" s="395" t="s">
        <v>43</v>
      </c>
      <c r="CY236" s="395"/>
      <c r="CZ236" s="399"/>
      <c r="DA236" s="265"/>
      <c r="DB236" s="266"/>
      <c r="DC236" s="266"/>
      <c r="DD236" s="266"/>
      <c r="DE236" s="266"/>
      <c r="DF236" s="266"/>
      <c r="DG236" s="266"/>
      <c r="DH236" s="266"/>
      <c r="DI236" s="266"/>
      <c r="DJ236" s="266"/>
      <c r="DK236" s="266"/>
      <c r="DL236" s="266"/>
      <c r="DM236" s="266"/>
      <c r="DN236" s="266"/>
      <c r="DO236" s="267"/>
      <c r="DP236" s="771"/>
      <c r="DQ236" s="772"/>
      <c r="DR236" s="772"/>
      <c r="DS236" s="772"/>
      <c r="DT236" s="772"/>
      <c r="DU236" s="772"/>
      <c r="DV236" s="772"/>
      <c r="DW236" s="772"/>
      <c r="DX236" s="395" t="s">
        <v>69</v>
      </c>
      <c r="DY236" s="395"/>
      <c r="DZ236" s="399"/>
      <c r="EA236" s="424"/>
      <c r="EB236" s="425"/>
      <c r="EC236" s="425"/>
      <c r="ED236" s="425"/>
      <c r="EE236" s="426"/>
      <c r="EF236" s="424"/>
      <c r="EG236" s="425"/>
      <c r="EH236" s="425"/>
      <c r="EI236" s="425"/>
      <c r="EJ236" s="426"/>
      <c r="EK236" s="738"/>
      <c r="EL236" s="739"/>
      <c r="EM236" s="739"/>
      <c r="EN236" s="739"/>
      <c r="EO236" s="740"/>
      <c r="EP236" s="738"/>
      <c r="EQ236" s="739"/>
      <c r="ER236" s="739"/>
      <c r="ES236" s="739"/>
      <c r="ET236" s="740"/>
      <c r="EU236" s="424"/>
      <c r="EV236" s="425"/>
      <c r="EW236" s="425"/>
      <c r="EX236" s="425"/>
      <c r="EY236" s="426"/>
      <c r="EZ236" s="424"/>
      <c r="FA236" s="425"/>
      <c r="FB236" s="425"/>
      <c r="FC236" s="425"/>
      <c r="FD236" s="426"/>
      <c r="FE236" s="424"/>
      <c r="FF236" s="425"/>
      <c r="FG236" s="425"/>
      <c r="FH236" s="425"/>
      <c r="FI236" s="426"/>
      <c r="FJ236" s="424"/>
      <c r="FK236" s="425"/>
      <c r="FL236" s="425"/>
      <c r="FM236" s="425"/>
      <c r="FN236" s="426"/>
      <c r="FO236" s="405"/>
      <c r="FP236" s="762"/>
      <c r="FQ236" s="763"/>
      <c r="FR236" s="326"/>
      <c r="FS236" s="464"/>
      <c r="FT236" s="464"/>
      <c r="FU236" s="464"/>
      <c r="FV236" s="464"/>
      <c r="FW236" s="464"/>
      <c r="FX236" s="464"/>
      <c r="FY236" s="465"/>
      <c r="FZ236" s="689" t="s">
        <v>81</v>
      </c>
      <c r="GA236" s="655"/>
      <c r="GB236" s="655"/>
      <c r="GC236" s="655"/>
      <c r="GD236" s="655"/>
      <c r="GE236" s="655"/>
      <c r="GF236" s="657"/>
      <c r="GG236" s="657"/>
      <c r="GH236" s="657"/>
      <c r="GI236" s="657"/>
      <c r="GJ236" s="657"/>
      <c r="GK236" s="657"/>
      <c r="GL236" s="657"/>
      <c r="GM236" s="657"/>
      <c r="GN236" s="657"/>
      <c r="GO236" s="657"/>
      <c r="GP236" s="395" t="s">
        <v>43</v>
      </c>
      <c r="GQ236" s="395"/>
      <c r="GR236" s="399"/>
      <c r="GS236" s="265"/>
      <c r="GT236" s="266"/>
      <c r="GU236" s="266"/>
      <c r="GV236" s="266"/>
      <c r="GW236" s="266"/>
      <c r="GX236" s="266"/>
      <c r="GY236" s="266"/>
      <c r="GZ236" s="266"/>
      <c r="HA236" s="266"/>
      <c r="HB236" s="266"/>
      <c r="HC236" s="266"/>
      <c r="HD236" s="266"/>
      <c r="HE236" s="266"/>
      <c r="HF236" s="266"/>
      <c r="HG236" s="267"/>
      <c r="HH236" s="771"/>
      <c r="HI236" s="772"/>
      <c r="HJ236" s="772"/>
      <c r="HK236" s="772"/>
      <c r="HL236" s="772"/>
      <c r="HM236" s="772"/>
      <c r="HN236" s="772"/>
      <c r="HO236" s="772"/>
      <c r="HP236" s="395" t="s">
        <v>69</v>
      </c>
      <c r="HQ236" s="395"/>
      <c r="HR236" s="399"/>
      <c r="HS236" s="424"/>
      <c r="HT236" s="425"/>
      <c r="HU236" s="425"/>
      <c r="HV236" s="425"/>
      <c r="HW236" s="426"/>
      <c r="HX236" s="424"/>
      <c r="HY236" s="425"/>
      <c r="HZ236" s="425"/>
      <c r="IA236" s="425"/>
      <c r="IB236" s="426"/>
      <c r="IC236" s="738"/>
      <c r="ID236" s="739"/>
      <c r="IE236" s="739"/>
      <c r="IF236" s="739"/>
      <c r="IG236" s="740"/>
      <c r="IH236" s="738"/>
      <c r="II236" s="739"/>
      <c r="IJ236" s="739"/>
      <c r="IK236" s="739"/>
      <c r="IL236" s="740"/>
      <c r="IM236" s="424"/>
      <c r="IN236" s="425"/>
      <c r="IO236" s="425"/>
      <c r="IP236" s="425"/>
      <c r="IQ236" s="426"/>
      <c r="IR236" s="424"/>
      <c r="IS236" s="425"/>
      <c r="IT236" s="425"/>
      <c r="IU236" s="425"/>
      <c r="IV236" s="426"/>
      <c r="IW236" s="424"/>
      <c r="IX236" s="425"/>
      <c r="IY236" s="425"/>
      <c r="IZ236" s="425"/>
      <c r="JA236" s="426"/>
      <c r="JB236" s="424"/>
      <c r="JC236" s="425"/>
      <c r="JD236" s="425"/>
      <c r="JE236" s="425"/>
      <c r="JF236" s="426"/>
      <c r="JG236" s="748"/>
      <c r="JH236" s="747"/>
      <c r="JI236" s="747"/>
      <c r="JJ236" s="747"/>
      <c r="JK236" s="747"/>
      <c r="JL236" s="747"/>
      <c r="JM236" s="747"/>
      <c r="JN236" s="747"/>
      <c r="JO236" s="747"/>
      <c r="JP236" s="747"/>
      <c r="JQ236" s="747"/>
      <c r="JR236" s="747"/>
      <c r="JS236" s="747"/>
      <c r="JT236" s="747"/>
      <c r="JU236" s="700"/>
      <c r="JV236" s="762"/>
      <c r="JW236" s="763"/>
      <c r="JX236" s="326"/>
      <c r="JY236" s="464"/>
      <c r="JZ236" s="464"/>
      <c r="KA236" s="464"/>
      <c r="KB236" s="464"/>
      <c r="KC236" s="464"/>
      <c r="KD236" s="464"/>
      <c r="KE236" s="465"/>
      <c r="KF236" s="654" t="str">
        <f>KF230</f>
        <v>9箇所目</v>
      </c>
      <c r="KG236" s="655"/>
      <c r="KH236" s="655"/>
      <c r="KI236" s="655"/>
      <c r="KJ236" s="655"/>
      <c r="KK236" s="655"/>
      <c r="KL236" s="657"/>
      <c r="KM236" s="657"/>
      <c r="KN236" s="657"/>
      <c r="KO236" s="657"/>
      <c r="KP236" s="657"/>
      <c r="KQ236" s="657"/>
      <c r="KR236" s="657"/>
      <c r="KS236" s="657"/>
      <c r="KT236" s="657"/>
      <c r="KU236" s="657"/>
      <c r="KV236" s="395" t="s">
        <v>43</v>
      </c>
      <c r="KW236" s="395"/>
      <c r="KX236" s="399"/>
      <c r="KY236" s="265"/>
      <c r="KZ236" s="266"/>
      <c r="LA236" s="266"/>
      <c r="LB236" s="266"/>
      <c r="LC236" s="266"/>
      <c r="LD236" s="266"/>
      <c r="LE236" s="266"/>
      <c r="LF236" s="266"/>
      <c r="LG236" s="266"/>
      <c r="LH236" s="266"/>
      <c r="LI236" s="266"/>
      <c r="LJ236" s="266"/>
      <c r="LK236" s="266"/>
      <c r="LL236" s="266"/>
      <c r="LM236" s="267"/>
      <c r="LN236" s="771"/>
      <c r="LO236" s="772"/>
      <c r="LP236" s="772"/>
      <c r="LQ236" s="772"/>
      <c r="LR236" s="772"/>
      <c r="LS236" s="772"/>
      <c r="LT236" s="772"/>
      <c r="LU236" s="772"/>
      <c r="LV236" s="395" t="s">
        <v>69</v>
      </c>
      <c r="LW236" s="395"/>
      <c r="LX236" s="399"/>
      <c r="LY236" s="424"/>
      <c r="LZ236" s="425"/>
      <c r="MA236" s="425"/>
      <c r="MB236" s="425"/>
      <c r="MC236" s="426"/>
      <c r="MD236" s="424"/>
      <c r="ME236" s="425"/>
      <c r="MF236" s="425"/>
      <c r="MG236" s="425"/>
      <c r="MH236" s="426"/>
      <c r="MI236" s="738"/>
      <c r="MJ236" s="739"/>
      <c r="MK236" s="739"/>
      <c r="ML236" s="739"/>
      <c r="MM236" s="740"/>
      <c r="MN236" s="738"/>
      <c r="MO236" s="739"/>
      <c r="MP236" s="739"/>
      <c r="MQ236" s="739"/>
      <c r="MR236" s="740"/>
      <c r="MS236" s="424"/>
      <c r="MT236" s="425"/>
      <c r="MU236" s="425"/>
      <c r="MV236" s="425"/>
      <c r="MW236" s="426"/>
      <c r="MX236" s="424"/>
      <c r="MY236" s="425"/>
      <c r="MZ236" s="425"/>
      <c r="NA236" s="425"/>
      <c r="NB236" s="426"/>
      <c r="NC236" s="424"/>
      <c r="ND236" s="425"/>
      <c r="NE236" s="425"/>
      <c r="NF236" s="425"/>
      <c r="NG236" s="426"/>
      <c r="NH236" s="424"/>
      <c r="NI236" s="425"/>
      <c r="NJ236" s="425"/>
      <c r="NK236" s="425"/>
      <c r="NL236" s="426"/>
      <c r="NM236" s="748"/>
      <c r="NN236" s="747"/>
      <c r="NO236" s="747"/>
      <c r="NP236" s="747"/>
      <c r="NQ236" s="747"/>
      <c r="NR236" s="747"/>
      <c r="NS236" s="747"/>
      <c r="NT236" s="747"/>
      <c r="NU236" s="747"/>
      <c r="NV236" s="747"/>
      <c r="NW236" s="747"/>
      <c r="NX236" s="747"/>
      <c r="NY236" s="747"/>
      <c r="NZ236" s="747"/>
      <c r="OA236" s="700"/>
      <c r="OB236" s="762"/>
      <c r="OC236" s="763"/>
      <c r="OD236" s="326"/>
      <c r="OE236" s="464"/>
      <c r="OF236" s="464"/>
      <c r="OG236" s="464"/>
      <c r="OH236" s="464"/>
      <c r="OI236" s="464"/>
      <c r="OJ236" s="464"/>
      <c r="OK236" s="465"/>
      <c r="OL236" s="654" t="str">
        <f>OL230</f>
        <v>12箇所目</v>
      </c>
      <c r="OM236" s="655"/>
      <c r="ON236" s="655"/>
      <c r="OO236" s="655"/>
      <c r="OP236" s="655"/>
      <c r="OQ236" s="655"/>
      <c r="OR236" s="657"/>
      <c r="OS236" s="657"/>
      <c r="OT236" s="657"/>
      <c r="OU236" s="657"/>
      <c r="OV236" s="657"/>
      <c r="OW236" s="657"/>
      <c r="OX236" s="657"/>
      <c r="OY236" s="657"/>
      <c r="OZ236" s="657"/>
      <c r="PA236" s="657"/>
      <c r="PB236" s="395" t="s">
        <v>43</v>
      </c>
      <c r="PC236" s="395"/>
      <c r="PD236" s="399"/>
      <c r="PE236" s="265"/>
      <c r="PF236" s="266"/>
      <c r="PG236" s="266"/>
      <c r="PH236" s="266"/>
      <c r="PI236" s="266"/>
      <c r="PJ236" s="266"/>
      <c r="PK236" s="266"/>
      <c r="PL236" s="266"/>
      <c r="PM236" s="266"/>
      <c r="PN236" s="266"/>
      <c r="PO236" s="266"/>
      <c r="PP236" s="266"/>
      <c r="PQ236" s="266"/>
      <c r="PR236" s="266"/>
      <c r="PS236" s="267"/>
      <c r="PT236" s="771"/>
      <c r="PU236" s="772"/>
      <c r="PV236" s="772"/>
      <c r="PW236" s="772"/>
      <c r="PX236" s="772"/>
      <c r="PY236" s="772"/>
      <c r="PZ236" s="772"/>
      <c r="QA236" s="772"/>
      <c r="QB236" s="395" t="s">
        <v>69</v>
      </c>
      <c r="QC236" s="395"/>
      <c r="QD236" s="399"/>
      <c r="QE236" s="424"/>
      <c r="QF236" s="425"/>
      <c r="QG236" s="425"/>
      <c r="QH236" s="425"/>
      <c r="QI236" s="426"/>
      <c r="QJ236" s="424"/>
      <c r="QK236" s="425"/>
      <c r="QL236" s="425"/>
      <c r="QM236" s="425"/>
      <c r="QN236" s="426"/>
      <c r="QO236" s="738"/>
      <c r="QP236" s="739"/>
      <c r="QQ236" s="739"/>
      <c r="QR236" s="739"/>
      <c r="QS236" s="740"/>
      <c r="QT236" s="738"/>
      <c r="QU236" s="739"/>
      <c r="QV236" s="739"/>
      <c r="QW236" s="739"/>
      <c r="QX236" s="740"/>
      <c r="QY236" s="424"/>
      <c r="QZ236" s="425"/>
      <c r="RA236" s="425"/>
      <c r="RB236" s="425"/>
      <c r="RC236" s="426"/>
      <c r="RD236" s="424"/>
      <c r="RE236" s="425"/>
      <c r="RF236" s="425"/>
      <c r="RG236" s="425"/>
      <c r="RH236" s="426"/>
      <c r="RI236" s="424"/>
      <c r="RJ236" s="425"/>
      <c r="RK236" s="425"/>
      <c r="RL236" s="425"/>
      <c r="RM236" s="426"/>
      <c r="RN236" s="424"/>
      <c r="RO236" s="425"/>
      <c r="RP236" s="425"/>
      <c r="RQ236" s="425"/>
      <c r="RR236" s="426"/>
      <c r="RS236" s="748"/>
      <c r="RT236" s="747"/>
      <c r="RU236" s="747"/>
      <c r="RV236" s="747"/>
      <c r="RW236" s="747"/>
      <c r="RX236" s="747"/>
      <c r="RY236" s="747"/>
      <c r="RZ236" s="747"/>
      <c r="SA236" s="747"/>
      <c r="SB236" s="747"/>
      <c r="SC236" s="747"/>
      <c r="SD236" s="747"/>
      <c r="SE236" s="747"/>
      <c r="SF236" s="747"/>
      <c r="SG236" s="700"/>
    </row>
    <row r="237" spans="2:501" ht="2.1" customHeight="1" x14ac:dyDescent="0.15">
      <c r="B237" s="1082"/>
      <c r="C237" s="779"/>
      <c r="D237" s="1067"/>
      <c r="E237" s="780"/>
      <c r="F237" s="466"/>
      <c r="G237" s="467"/>
      <c r="H237" s="467"/>
      <c r="I237" s="467"/>
      <c r="J237" s="467"/>
      <c r="K237" s="467"/>
      <c r="L237" s="467"/>
      <c r="M237" s="467"/>
      <c r="N237" s="467"/>
      <c r="O237" s="467"/>
      <c r="P237" s="467"/>
      <c r="Q237" s="467"/>
      <c r="R237" s="467"/>
      <c r="S237" s="467"/>
      <c r="T237" s="467"/>
      <c r="U237" s="467"/>
      <c r="V237" s="467"/>
      <c r="W237" s="467"/>
      <c r="X237" s="467"/>
      <c r="Y237" s="467"/>
      <c r="Z237" s="467"/>
      <c r="AA237" s="467"/>
      <c r="AB237" s="467"/>
      <c r="AC237" s="468"/>
      <c r="AD237" s="492"/>
      <c r="AE237" s="476"/>
      <c r="AF237" s="476"/>
      <c r="AG237" s="476"/>
      <c r="AH237" s="476"/>
      <c r="AI237" s="476"/>
      <c r="AJ237" s="476"/>
      <c r="AK237" s="476"/>
      <c r="AL237" s="476"/>
      <c r="AM237" s="476"/>
      <c r="AN237" s="476"/>
      <c r="AO237" s="386"/>
      <c r="AP237" s="386"/>
      <c r="AQ237" s="386"/>
      <c r="AR237" s="1062"/>
      <c r="AS237" s="1063"/>
      <c r="AT237" s="1063"/>
      <c r="AU237" s="1063"/>
      <c r="AV237" s="1063"/>
      <c r="AW237" s="1063"/>
      <c r="AX237" s="1063"/>
      <c r="AY237" s="1063"/>
      <c r="AZ237" s="1063"/>
      <c r="BA237" s="1063"/>
      <c r="BB237" s="1063"/>
      <c r="BC237" s="386"/>
      <c r="BD237" s="386"/>
      <c r="BE237" s="387"/>
      <c r="BF237" s="802"/>
      <c r="BG237" s="803"/>
      <c r="BH237" s="803"/>
      <c r="BI237" s="803"/>
      <c r="BJ237" s="803"/>
      <c r="BK237" s="803"/>
      <c r="BL237" s="803"/>
      <c r="BM237" s="803"/>
      <c r="BN237" s="803"/>
      <c r="BO237" s="803"/>
      <c r="BP237" s="803"/>
      <c r="BQ237" s="803"/>
      <c r="BR237" s="803"/>
      <c r="BS237" s="804"/>
      <c r="BT237" s="1058"/>
      <c r="BU237" s="1059"/>
      <c r="BV237" s="1059"/>
      <c r="BW237" s="1059"/>
      <c r="BX237" s="1059"/>
      <c r="BY237" s="1059"/>
      <c r="BZ237" s="1059"/>
      <c r="CA237" s="1059"/>
      <c r="CB237" s="1059"/>
      <c r="CC237" s="1059"/>
      <c r="CD237" s="1059"/>
      <c r="CE237" s="386"/>
      <c r="CF237" s="386"/>
      <c r="CG237" s="387"/>
      <c r="CH237" s="1056"/>
      <c r="CI237" s="386"/>
      <c r="CJ237" s="386"/>
      <c r="CK237" s="386"/>
      <c r="CL237" s="386"/>
      <c r="CM237" s="386"/>
      <c r="CN237" s="658"/>
      <c r="CO237" s="658"/>
      <c r="CP237" s="658"/>
      <c r="CQ237" s="658"/>
      <c r="CR237" s="658"/>
      <c r="CS237" s="658"/>
      <c r="CT237" s="658"/>
      <c r="CU237" s="658"/>
      <c r="CV237" s="658"/>
      <c r="CW237" s="658"/>
      <c r="CX237" s="386"/>
      <c r="CY237" s="386"/>
      <c r="CZ237" s="387"/>
      <c r="DA237" s="276"/>
      <c r="DB237" s="277"/>
      <c r="DC237" s="277"/>
      <c r="DD237" s="277"/>
      <c r="DE237" s="277"/>
      <c r="DF237" s="277"/>
      <c r="DG237" s="277"/>
      <c r="DH237" s="277"/>
      <c r="DI237" s="277"/>
      <c r="DJ237" s="277"/>
      <c r="DK237" s="277"/>
      <c r="DL237" s="277"/>
      <c r="DM237" s="277"/>
      <c r="DN237" s="277"/>
      <c r="DO237" s="278"/>
      <c r="DP237" s="773"/>
      <c r="DQ237" s="774"/>
      <c r="DR237" s="774"/>
      <c r="DS237" s="774"/>
      <c r="DT237" s="774"/>
      <c r="DU237" s="774"/>
      <c r="DV237" s="774"/>
      <c r="DW237" s="774"/>
      <c r="DX237" s="386"/>
      <c r="DY237" s="386"/>
      <c r="DZ237" s="387"/>
      <c r="EA237" s="427"/>
      <c r="EB237" s="428"/>
      <c r="EC237" s="428"/>
      <c r="ED237" s="428"/>
      <c r="EE237" s="429"/>
      <c r="EF237" s="427"/>
      <c r="EG237" s="428"/>
      <c r="EH237" s="428"/>
      <c r="EI237" s="428"/>
      <c r="EJ237" s="429"/>
      <c r="EK237" s="744"/>
      <c r="EL237" s="745"/>
      <c r="EM237" s="745"/>
      <c r="EN237" s="745"/>
      <c r="EO237" s="746"/>
      <c r="EP237" s="744"/>
      <c r="EQ237" s="745"/>
      <c r="ER237" s="745"/>
      <c r="ES237" s="745"/>
      <c r="ET237" s="746"/>
      <c r="EU237" s="427"/>
      <c r="EV237" s="428"/>
      <c r="EW237" s="428"/>
      <c r="EX237" s="428"/>
      <c r="EY237" s="429"/>
      <c r="EZ237" s="427"/>
      <c r="FA237" s="428"/>
      <c r="FB237" s="428"/>
      <c r="FC237" s="428"/>
      <c r="FD237" s="429"/>
      <c r="FE237" s="427"/>
      <c r="FF237" s="428"/>
      <c r="FG237" s="428"/>
      <c r="FH237" s="428"/>
      <c r="FI237" s="429"/>
      <c r="FJ237" s="427"/>
      <c r="FK237" s="428"/>
      <c r="FL237" s="428"/>
      <c r="FM237" s="428"/>
      <c r="FN237" s="429"/>
      <c r="FO237" s="405"/>
      <c r="FP237" s="764"/>
      <c r="FQ237" s="765"/>
      <c r="FR237" s="466"/>
      <c r="FS237" s="467"/>
      <c r="FT237" s="467"/>
      <c r="FU237" s="467"/>
      <c r="FV237" s="467"/>
      <c r="FW237" s="467"/>
      <c r="FX237" s="467"/>
      <c r="FY237" s="468"/>
      <c r="FZ237" s="690"/>
      <c r="GA237" s="656"/>
      <c r="GB237" s="656"/>
      <c r="GC237" s="656"/>
      <c r="GD237" s="656"/>
      <c r="GE237" s="656"/>
      <c r="GF237" s="658"/>
      <c r="GG237" s="658"/>
      <c r="GH237" s="658"/>
      <c r="GI237" s="658"/>
      <c r="GJ237" s="658"/>
      <c r="GK237" s="658"/>
      <c r="GL237" s="658"/>
      <c r="GM237" s="658"/>
      <c r="GN237" s="658"/>
      <c r="GO237" s="658"/>
      <c r="GP237" s="386"/>
      <c r="GQ237" s="386"/>
      <c r="GR237" s="387"/>
      <c r="GS237" s="276"/>
      <c r="GT237" s="277"/>
      <c r="GU237" s="277"/>
      <c r="GV237" s="277"/>
      <c r="GW237" s="277"/>
      <c r="GX237" s="277"/>
      <c r="GY237" s="277"/>
      <c r="GZ237" s="277"/>
      <c r="HA237" s="277"/>
      <c r="HB237" s="277"/>
      <c r="HC237" s="277"/>
      <c r="HD237" s="277"/>
      <c r="HE237" s="277"/>
      <c r="HF237" s="277"/>
      <c r="HG237" s="278"/>
      <c r="HH237" s="773"/>
      <c r="HI237" s="774"/>
      <c r="HJ237" s="774"/>
      <c r="HK237" s="774"/>
      <c r="HL237" s="774"/>
      <c r="HM237" s="774"/>
      <c r="HN237" s="774"/>
      <c r="HO237" s="774"/>
      <c r="HP237" s="386"/>
      <c r="HQ237" s="386"/>
      <c r="HR237" s="387"/>
      <c r="HS237" s="427"/>
      <c r="HT237" s="428"/>
      <c r="HU237" s="428"/>
      <c r="HV237" s="428"/>
      <c r="HW237" s="429"/>
      <c r="HX237" s="427"/>
      <c r="HY237" s="428"/>
      <c r="HZ237" s="428"/>
      <c r="IA237" s="428"/>
      <c r="IB237" s="429"/>
      <c r="IC237" s="744"/>
      <c r="ID237" s="745"/>
      <c r="IE237" s="745"/>
      <c r="IF237" s="745"/>
      <c r="IG237" s="746"/>
      <c r="IH237" s="744"/>
      <c r="II237" s="745"/>
      <c r="IJ237" s="745"/>
      <c r="IK237" s="745"/>
      <c r="IL237" s="746"/>
      <c r="IM237" s="427"/>
      <c r="IN237" s="428"/>
      <c r="IO237" s="428"/>
      <c r="IP237" s="428"/>
      <c r="IQ237" s="429"/>
      <c r="IR237" s="427"/>
      <c r="IS237" s="428"/>
      <c r="IT237" s="428"/>
      <c r="IU237" s="428"/>
      <c r="IV237" s="429"/>
      <c r="IW237" s="427"/>
      <c r="IX237" s="428"/>
      <c r="IY237" s="428"/>
      <c r="IZ237" s="428"/>
      <c r="JA237" s="429"/>
      <c r="JB237" s="427"/>
      <c r="JC237" s="428"/>
      <c r="JD237" s="428"/>
      <c r="JE237" s="428"/>
      <c r="JF237" s="429"/>
      <c r="JG237" s="748"/>
      <c r="JH237" s="747"/>
      <c r="JI237" s="747"/>
      <c r="JJ237" s="747"/>
      <c r="JK237" s="747"/>
      <c r="JL237" s="747"/>
      <c r="JM237" s="747"/>
      <c r="JN237" s="747"/>
      <c r="JO237" s="747"/>
      <c r="JP237" s="747"/>
      <c r="JQ237" s="747"/>
      <c r="JR237" s="747"/>
      <c r="JS237" s="747"/>
      <c r="JT237" s="747"/>
      <c r="JU237" s="700"/>
      <c r="JV237" s="764"/>
      <c r="JW237" s="765"/>
      <c r="JX237" s="466"/>
      <c r="JY237" s="467"/>
      <c r="JZ237" s="467"/>
      <c r="KA237" s="467"/>
      <c r="KB237" s="467"/>
      <c r="KC237" s="467"/>
      <c r="KD237" s="467"/>
      <c r="KE237" s="468"/>
      <c r="KF237" s="656"/>
      <c r="KG237" s="656"/>
      <c r="KH237" s="656"/>
      <c r="KI237" s="656"/>
      <c r="KJ237" s="656"/>
      <c r="KK237" s="656"/>
      <c r="KL237" s="658"/>
      <c r="KM237" s="658"/>
      <c r="KN237" s="658"/>
      <c r="KO237" s="658"/>
      <c r="KP237" s="658"/>
      <c r="KQ237" s="658"/>
      <c r="KR237" s="658"/>
      <c r="KS237" s="658"/>
      <c r="KT237" s="658"/>
      <c r="KU237" s="658"/>
      <c r="KV237" s="386"/>
      <c r="KW237" s="386"/>
      <c r="KX237" s="387"/>
      <c r="KY237" s="276"/>
      <c r="KZ237" s="277"/>
      <c r="LA237" s="277"/>
      <c r="LB237" s="277"/>
      <c r="LC237" s="277"/>
      <c r="LD237" s="277"/>
      <c r="LE237" s="277"/>
      <c r="LF237" s="277"/>
      <c r="LG237" s="277"/>
      <c r="LH237" s="277"/>
      <c r="LI237" s="277"/>
      <c r="LJ237" s="277"/>
      <c r="LK237" s="277"/>
      <c r="LL237" s="277"/>
      <c r="LM237" s="278"/>
      <c r="LN237" s="773"/>
      <c r="LO237" s="774"/>
      <c r="LP237" s="774"/>
      <c r="LQ237" s="774"/>
      <c r="LR237" s="774"/>
      <c r="LS237" s="774"/>
      <c r="LT237" s="774"/>
      <c r="LU237" s="774"/>
      <c r="LV237" s="386"/>
      <c r="LW237" s="386"/>
      <c r="LX237" s="387"/>
      <c r="LY237" s="427"/>
      <c r="LZ237" s="428"/>
      <c r="MA237" s="428"/>
      <c r="MB237" s="428"/>
      <c r="MC237" s="429"/>
      <c r="MD237" s="427"/>
      <c r="ME237" s="428"/>
      <c r="MF237" s="428"/>
      <c r="MG237" s="428"/>
      <c r="MH237" s="429"/>
      <c r="MI237" s="744"/>
      <c r="MJ237" s="745"/>
      <c r="MK237" s="745"/>
      <c r="ML237" s="745"/>
      <c r="MM237" s="746"/>
      <c r="MN237" s="744"/>
      <c r="MO237" s="745"/>
      <c r="MP237" s="745"/>
      <c r="MQ237" s="745"/>
      <c r="MR237" s="746"/>
      <c r="MS237" s="427"/>
      <c r="MT237" s="428"/>
      <c r="MU237" s="428"/>
      <c r="MV237" s="428"/>
      <c r="MW237" s="429"/>
      <c r="MX237" s="427"/>
      <c r="MY237" s="428"/>
      <c r="MZ237" s="428"/>
      <c r="NA237" s="428"/>
      <c r="NB237" s="429"/>
      <c r="NC237" s="427"/>
      <c r="ND237" s="428"/>
      <c r="NE237" s="428"/>
      <c r="NF237" s="428"/>
      <c r="NG237" s="429"/>
      <c r="NH237" s="427"/>
      <c r="NI237" s="428"/>
      <c r="NJ237" s="428"/>
      <c r="NK237" s="428"/>
      <c r="NL237" s="429"/>
      <c r="NM237" s="748"/>
      <c r="NN237" s="747"/>
      <c r="NO237" s="747"/>
      <c r="NP237" s="747"/>
      <c r="NQ237" s="747"/>
      <c r="NR237" s="747"/>
      <c r="NS237" s="747"/>
      <c r="NT237" s="747"/>
      <c r="NU237" s="747"/>
      <c r="NV237" s="747"/>
      <c r="NW237" s="747"/>
      <c r="NX237" s="747"/>
      <c r="NY237" s="747"/>
      <c r="NZ237" s="747"/>
      <c r="OA237" s="700"/>
      <c r="OB237" s="764"/>
      <c r="OC237" s="765"/>
      <c r="OD237" s="466"/>
      <c r="OE237" s="467"/>
      <c r="OF237" s="467"/>
      <c r="OG237" s="467"/>
      <c r="OH237" s="467"/>
      <c r="OI237" s="467"/>
      <c r="OJ237" s="467"/>
      <c r="OK237" s="468"/>
      <c r="OL237" s="656"/>
      <c r="OM237" s="656"/>
      <c r="ON237" s="656"/>
      <c r="OO237" s="656"/>
      <c r="OP237" s="656"/>
      <c r="OQ237" s="656"/>
      <c r="OR237" s="658"/>
      <c r="OS237" s="658"/>
      <c r="OT237" s="658"/>
      <c r="OU237" s="658"/>
      <c r="OV237" s="658"/>
      <c r="OW237" s="658"/>
      <c r="OX237" s="658"/>
      <c r="OY237" s="658"/>
      <c r="OZ237" s="658"/>
      <c r="PA237" s="658"/>
      <c r="PB237" s="386"/>
      <c r="PC237" s="386"/>
      <c r="PD237" s="387"/>
      <c r="PE237" s="276"/>
      <c r="PF237" s="277"/>
      <c r="PG237" s="277"/>
      <c r="PH237" s="277"/>
      <c r="PI237" s="277"/>
      <c r="PJ237" s="277"/>
      <c r="PK237" s="277"/>
      <c r="PL237" s="277"/>
      <c r="PM237" s="277"/>
      <c r="PN237" s="277"/>
      <c r="PO237" s="277"/>
      <c r="PP237" s="277"/>
      <c r="PQ237" s="277"/>
      <c r="PR237" s="277"/>
      <c r="PS237" s="278"/>
      <c r="PT237" s="773"/>
      <c r="PU237" s="774"/>
      <c r="PV237" s="774"/>
      <c r="PW237" s="774"/>
      <c r="PX237" s="774"/>
      <c r="PY237" s="774"/>
      <c r="PZ237" s="774"/>
      <c r="QA237" s="774"/>
      <c r="QB237" s="386"/>
      <c r="QC237" s="386"/>
      <c r="QD237" s="387"/>
      <c r="QE237" s="427"/>
      <c r="QF237" s="428"/>
      <c r="QG237" s="428"/>
      <c r="QH237" s="428"/>
      <c r="QI237" s="429"/>
      <c r="QJ237" s="427"/>
      <c r="QK237" s="428"/>
      <c r="QL237" s="428"/>
      <c r="QM237" s="428"/>
      <c r="QN237" s="429"/>
      <c r="QO237" s="744"/>
      <c r="QP237" s="745"/>
      <c r="QQ237" s="745"/>
      <c r="QR237" s="745"/>
      <c r="QS237" s="746"/>
      <c r="QT237" s="744"/>
      <c r="QU237" s="745"/>
      <c r="QV237" s="745"/>
      <c r="QW237" s="745"/>
      <c r="QX237" s="746"/>
      <c r="QY237" s="427"/>
      <c r="QZ237" s="428"/>
      <c r="RA237" s="428"/>
      <c r="RB237" s="428"/>
      <c r="RC237" s="429"/>
      <c r="RD237" s="427"/>
      <c r="RE237" s="428"/>
      <c r="RF237" s="428"/>
      <c r="RG237" s="428"/>
      <c r="RH237" s="429"/>
      <c r="RI237" s="427"/>
      <c r="RJ237" s="428"/>
      <c r="RK237" s="428"/>
      <c r="RL237" s="428"/>
      <c r="RM237" s="429"/>
      <c r="RN237" s="427"/>
      <c r="RO237" s="428"/>
      <c r="RP237" s="428"/>
      <c r="RQ237" s="428"/>
      <c r="RR237" s="429"/>
      <c r="RS237" s="748"/>
      <c r="RT237" s="747"/>
      <c r="RU237" s="747"/>
      <c r="RV237" s="747"/>
      <c r="RW237" s="747"/>
      <c r="RX237" s="747"/>
      <c r="RY237" s="747"/>
      <c r="RZ237" s="747"/>
      <c r="SA237" s="747"/>
      <c r="SB237" s="747"/>
      <c r="SC237" s="747"/>
      <c r="SD237" s="747"/>
      <c r="SE237" s="747"/>
      <c r="SF237" s="747"/>
      <c r="SG237" s="700"/>
    </row>
    <row r="238" spans="2:501" ht="12" customHeight="1" x14ac:dyDescent="0.15">
      <c r="B238" s="1082"/>
      <c r="C238" s="299" t="s">
        <v>73</v>
      </c>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1"/>
      <c r="AD238" s="490">
        <f>AR238+BF238+BT238</f>
        <v>0</v>
      </c>
      <c r="AE238" s="491"/>
      <c r="AF238" s="491"/>
      <c r="AG238" s="491"/>
      <c r="AH238" s="491"/>
      <c r="AI238" s="491"/>
      <c r="AJ238" s="491"/>
      <c r="AK238" s="491"/>
      <c r="AL238" s="491"/>
      <c r="AM238" s="491"/>
      <c r="AN238" s="491"/>
      <c r="AO238" s="382" t="s">
        <v>43</v>
      </c>
      <c r="AP238" s="382"/>
      <c r="AQ238" s="382"/>
      <c r="AR238" s="493"/>
      <c r="AS238" s="494"/>
      <c r="AT238" s="494"/>
      <c r="AU238" s="494"/>
      <c r="AV238" s="494"/>
      <c r="AW238" s="494"/>
      <c r="AX238" s="494"/>
      <c r="AY238" s="494"/>
      <c r="AZ238" s="494"/>
      <c r="BA238" s="494"/>
      <c r="BB238" s="494"/>
      <c r="BC238" s="382" t="s">
        <v>43</v>
      </c>
      <c r="BD238" s="382"/>
      <c r="BE238" s="383"/>
      <c r="BF238" s="493"/>
      <c r="BG238" s="494"/>
      <c r="BH238" s="494"/>
      <c r="BI238" s="494"/>
      <c r="BJ238" s="494"/>
      <c r="BK238" s="494"/>
      <c r="BL238" s="494"/>
      <c r="BM238" s="494"/>
      <c r="BN238" s="494"/>
      <c r="BO238" s="494"/>
      <c r="BP238" s="494"/>
      <c r="BQ238" s="382" t="s">
        <v>43</v>
      </c>
      <c r="BR238" s="382"/>
      <c r="BS238" s="383"/>
      <c r="BT238" s="1058">
        <f>SUM(CN238:CW243,GF238:GO243,KL238:KU243,OR238:PA243)</f>
        <v>0</v>
      </c>
      <c r="BU238" s="1059"/>
      <c r="BV238" s="1059"/>
      <c r="BW238" s="1059"/>
      <c r="BX238" s="1059"/>
      <c r="BY238" s="1059"/>
      <c r="BZ238" s="1059"/>
      <c r="CA238" s="1059"/>
      <c r="CB238" s="1059"/>
      <c r="CC238" s="1059"/>
      <c r="CD238" s="1059"/>
      <c r="CE238" s="382" t="s">
        <v>43</v>
      </c>
      <c r="CF238" s="382"/>
      <c r="CG238" s="383"/>
      <c r="CH238" s="1057" t="s">
        <v>37</v>
      </c>
      <c r="CI238" s="382"/>
      <c r="CJ238" s="382"/>
      <c r="CK238" s="382"/>
      <c r="CL238" s="382"/>
      <c r="CM238" s="382"/>
      <c r="CN238" s="693"/>
      <c r="CO238" s="693"/>
      <c r="CP238" s="693"/>
      <c r="CQ238" s="693"/>
      <c r="CR238" s="693"/>
      <c r="CS238" s="693"/>
      <c r="CT238" s="693"/>
      <c r="CU238" s="693"/>
      <c r="CV238" s="693"/>
      <c r="CW238" s="693"/>
      <c r="CX238" s="382" t="s">
        <v>43</v>
      </c>
      <c r="CY238" s="382"/>
      <c r="CZ238" s="383"/>
      <c r="DA238" s="230"/>
      <c r="DB238" s="231"/>
      <c r="DC238" s="231"/>
      <c r="DD238" s="231"/>
      <c r="DE238" s="231"/>
      <c r="DF238" s="231"/>
      <c r="DG238" s="231"/>
      <c r="DH238" s="231"/>
      <c r="DI238" s="231"/>
      <c r="DJ238" s="231"/>
      <c r="DK238" s="231"/>
      <c r="DL238" s="231"/>
      <c r="DM238" s="231"/>
      <c r="DN238" s="231"/>
      <c r="DO238" s="232"/>
      <c r="DP238" s="766"/>
      <c r="DQ238" s="767"/>
      <c r="DR238" s="767"/>
      <c r="DS238" s="767"/>
      <c r="DT238" s="767"/>
      <c r="DU238" s="767"/>
      <c r="DV238" s="767"/>
      <c r="DW238" s="767"/>
      <c r="DX238" s="382" t="s">
        <v>69</v>
      </c>
      <c r="DY238" s="382"/>
      <c r="DZ238" s="383"/>
      <c r="EA238" s="735"/>
      <c r="EB238" s="736"/>
      <c r="EC238" s="736"/>
      <c r="ED238" s="736"/>
      <c r="EE238" s="737"/>
      <c r="EF238" s="503"/>
      <c r="EG238" s="504"/>
      <c r="EH238" s="504"/>
      <c r="EI238" s="504"/>
      <c r="EJ238" s="505"/>
      <c r="EK238" s="735"/>
      <c r="EL238" s="736"/>
      <c r="EM238" s="736"/>
      <c r="EN238" s="736"/>
      <c r="EO238" s="737"/>
      <c r="EP238" s="735"/>
      <c r="EQ238" s="736"/>
      <c r="ER238" s="736"/>
      <c r="ES238" s="736"/>
      <c r="ET238" s="737"/>
      <c r="EU238" s="503"/>
      <c r="EV238" s="504"/>
      <c r="EW238" s="504"/>
      <c r="EX238" s="504"/>
      <c r="EY238" s="505"/>
      <c r="EZ238" s="735"/>
      <c r="FA238" s="736"/>
      <c r="FB238" s="736"/>
      <c r="FC238" s="736"/>
      <c r="FD238" s="737"/>
      <c r="FE238" s="735"/>
      <c r="FF238" s="736"/>
      <c r="FG238" s="736"/>
      <c r="FH238" s="736"/>
      <c r="FI238" s="737"/>
      <c r="FJ238" s="503"/>
      <c r="FK238" s="504"/>
      <c r="FL238" s="504"/>
      <c r="FM238" s="504"/>
      <c r="FN238" s="505"/>
      <c r="FO238" s="404" t="str">
        <f>IF(AND(CN238&gt;0,CN240&gt;0,CN242&gt;0),"⇒⇒⇒⇒
４箇所以上の場合","")</f>
        <v/>
      </c>
      <c r="FP238" s="299" t="s">
        <v>73</v>
      </c>
      <c r="FQ238" s="300"/>
      <c r="FR238" s="300"/>
      <c r="FS238" s="300"/>
      <c r="FT238" s="300"/>
      <c r="FU238" s="300"/>
      <c r="FV238" s="300"/>
      <c r="FW238" s="300"/>
      <c r="FX238" s="300"/>
      <c r="FY238" s="301"/>
      <c r="FZ238" s="726" t="s">
        <v>79</v>
      </c>
      <c r="GA238" s="692"/>
      <c r="GB238" s="692"/>
      <c r="GC238" s="692"/>
      <c r="GD238" s="692"/>
      <c r="GE238" s="692"/>
      <c r="GF238" s="693"/>
      <c r="GG238" s="693"/>
      <c r="GH238" s="693"/>
      <c r="GI238" s="693"/>
      <c r="GJ238" s="693"/>
      <c r="GK238" s="693"/>
      <c r="GL238" s="693"/>
      <c r="GM238" s="693"/>
      <c r="GN238" s="693"/>
      <c r="GO238" s="693"/>
      <c r="GP238" s="382" t="s">
        <v>43</v>
      </c>
      <c r="GQ238" s="382"/>
      <c r="GR238" s="383"/>
      <c r="GS238" s="230"/>
      <c r="GT238" s="231"/>
      <c r="GU238" s="231"/>
      <c r="GV238" s="231"/>
      <c r="GW238" s="231"/>
      <c r="GX238" s="231"/>
      <c r="GY238" s="231"/>
      <c r="GZ238" s="231"/>
      <c r="HA238" s="231"/>
      <c r="HB238" s="231"/>
      <c r="HC238" s="231"/>
      <c r="HD238" s="231"/>
      <c r="HE238" s="231"/>
      <c r="HF238" s="231"/>
      <c r="HG238" s="232"/>
      <c r="HH238" s="766"/>
      <c r="HI238" s="767"/>
      <c r="HJ238" s="767"/>
      <c r="HK238" s="767"/>
      <c r="HL238" s="767"/>
      <c r="HM238" s="767"/>
      <c r="HN238" s="767"/>
      <c r="HO238" s="767"/>
      <c r="HP238" s="382" t="s">
        <v>69</v>
      </c>
      <c r="HQ238" s="382"/>
      <c r="HR238" s="383"/>
      <c r="HS238" s="735"/>
      <c r="HT238" s="736"/>
      <c r="HU238" s="736"/>
      <c r="HV238" s="736"/>
      <c r="HW238" s="737"/>
      <c r="HX238" s="503"/>
      <c r="HY238" s="504"/>
      <c r="HZ238" s="504"/>
      <c r="IA238" s="504"/>
      <c r="IB238" s="505"/>
      <c r="IC238" s="735"/>
      <c r="ID238" s="736"/>
      <c r="IE238" s="736"/>
      <c r="IF238" s="736"/>
      <c r="IG238" s="737"/>
      <c r="IH238" s="735"/>
      <c r="II238" s="736"/>
      <c r="IJ238" s="736"/>
      <c r="IK238" s="736"/>
      <c r="IL238" s="737"/>
      <c r="IM238" s="503"/>
      <c r="IN238" s="504"/>
      <c r="IO238" s="504"/>
      <c r="IP238" s="504"/>
      <c r="IQ238" s="505"/>
      <c r="IR238" s="735"/>
      <c r="IS238" s="736"/>
      <c r="IT238" s="736"/>
      <c r="IU238" s="736"/>
      <c r="IV238" s="737"/>
      <c r="IW238" s="735"/>
      <c r="IX238" s="736"/>
      <c r="IY238" s="736"/>
      <c r="IZ238" s="736"/>
      <c r="JA238" s="737"/>
      <c r="JB238" s="503"/>
      <c r="JC238" s="504"/>
      <c r="JD238" s="504"/>
      <c r="JE238" s="504"/>
      <c r="JF238" s="505"/>
      <c r="JG238" s="748"/>
      <c r="JH238" s="747"/>
      <c r="JI238" s="747"/>
      <c r="JJ238" s="747"/>
      <c r="JK238" s="747"/>
      <c r="JL238" s="747"/>
      <c r="JM238" s="747"/>
      <c r="JN238" s="747"/>
      <c r="JO238" s="747"/>
      <c r="JP238" s="747"/>
      <c r="JQ238" s="747"/>
      <c r="JR238" s="747"/>
      <c r="JS238" s="747"/>
      <c r="JT238" s="747"/>
      <c r="JU238" s="699" t="str">
        <f t="shared" ref="JU238" si="22">IF($BT238&gt;SUM($CN238:$CW243,$GF238:$GO243),IF(AND(GF238&gt;0,GF240&gt;0,GF242&gt;0),"⇒⇒⇒⇒
７箇所以上の場合",""),"")</f>
        <v/>
      </c>
      <c r="JV238" s="299" t="s">
        <v>73</v>
      </c>
      <c r="JW238" s="300"/>
      <c r="JX238" s="300"/>
      <c r="JY238" s="300"/>
      <c r="JZ238" s="300"/>
      <c r="KA238" s="300"/>
      <c r="KB238" s="300"/>
      <c r="KC238" s="300"/>
      <c r="KD238" s="300"/>
      <c r="KE238" s="301"/>
      <c r="KF238" s="691" t="str">
        <f>KF232</f>
        <v>7箇所目</v>
      </c>
      <c r="KG238" s="692"/>
      <c r="KH238" s="692"/>
      <c r="KI238" s="692"/>
      <c r="KJ238" s="692"/>
      <c r="KK238" s="692"/>
      <c r="KL238" s="693"/>
      <c r="KM238" s="693"/>
      <c r="KN238" s="693"/>
      <c r="KO238" s="693"/>
      <c r="KP238" s="693"/>
      <c r="KQ238" s="693"/>
      <c r="KR238" s="693"/>
      <c r="KS238" s="693"/>
      <c r="KT238" s="693"/>
      <c r="KU238" s="693"/>
      <c r="KV238" s="382" t="s">
        <v>43</v>
      </c>
      <c r="KW238" s="382"/>
      <c r="KX238" s="383"/>
      <c r="KY238" s="230"/>
      <c r="KZ238" s="231"/>
      <c r="LA238" s="231"/>
      <c r="LB238" s="231"/>
      <c r="LC238" s="231"/>
      <c r="LD238" s="231"/>
      <c r="LE238" s="231"/>
      <c r="LF238" s="231"/>
      <c r="LG238" s="231"/>
      <c r="LH238" s="231"/>
      <c r="LI238" s="231"/>
      <c r="LJ238" s="231"/>
      <c r="LK238" s="231"/>
      <c r="LL238" s="231"/>
      <c r="LM238" s="232"/>
      <c r="LN238" s="766"/>
      <c r="LO238" s="767"/>
      <c r="LP238" s="767"/>
      <c r="LQ238" s="767"/>
      <c r="LR238" s="767"/>
      <c r="LS238" s="767"/>
      <c r="LT238" s="767"/>
      <c r="LU238" s="767"/>
      <c r="LV238" s="382" t="s">
        <v>69</v>
      </c>
      <c r="LW238" s="382"/>
      <c r="LX238" s="383"/>
      <c r="LY238" s="735"/>
      <c r="LZ238" s="736"/>
      <c r="MA238" s="736"/>
      <c r="MB238" s="736"/>
      <c r="MC238" s="737"/>
      <c r="MD238" s="503"/>
      <c r="ME238" s="504"/>
      <c r="MF238" s="504"/>
      <c r="MG238" s="504"/>
      <c r="MH238" s="505"/>
      <c r="MI238" s="735"/>
      <c r="MJ238" s="736"/>
      <c r="MK238" s="736"/>
      <c r="ML238" s="736"/>
      <c r="MM238" s="737"/>
      <c r="MN238" s="735"/>
      <c r="MO238" s="736"/>
      <c r="MP238" s="736"/>
      <c r="MQ238" s="736"/>
      <c r="MR238" s="737"/>
      <c r="MS238" s="503"/>
      <c r="MT238" s="504"/>
      <c r="MU238" s="504"/>
      <c r="MV238" s="504"/>
      <c r="MW238" s="505"/>
      <c r="MX238" s="735"/>
      <c r="MY238" s="736"/>
      <c r="MZ238" s="736"/>
      <c r="NA238" s="736"/>
      <c r="NB238" s="737"/>
      <c r="NC238" s="735"/>
      <c r="ND238" s="736"/>
      <c r="NE238" s="736"/>
      <c r="NF238" s="736"/>
      <c r="NG238" s="737"/>
      <c r="NH238" s="503"/>
      <c r="NI238" s="504"/>
      <c r="NJ238" s="504"/>
      <c r="NK238" s="504"/>
      <c r="NL238" s="505"/>
      <c r="NM238" s="748"/>
      <c r="NN238" s="747"/>
      <c r="NO238" s="747"/>
      <c r="NP238" s="747"/>
      <c r="NQ238" s="747"/>
      <c r="NR238" s="747"/>
      <c r="NS238" s="747"/>
      <c r="NT238" s="747"/>
      <c r="NU238" s="747"/>
      <c r="NV238" s="747"/>
      <c r="NW238" s="747"/>
      <c r="NX238" s="747"/>
      <c r="NY238" s="747"/>
      <c r="NZ238" s="747"/>
      <c r="OA238" s="699" t="str">
        <f t="shared" ref="OA238" si="23">IF($BT238&gt;SUM($CN238:$CW243,$GF238:$GO243,$KL238:$KU243),IF(AND(KL238&gt;0,KL240&gt;0,KL242&gt;0),"⇒⇒⇒⇒
10箇所以上の場合",""),"")</f>
        <v/>
      </c>
      <c r="OB238" s="299" t="s">
        <v>73</v>
      </c>
      <c r="OC238" s="300"/>
      <c r="OD238" s="300"/>
      <c r="OE238" s="300"/>
      <c r="OF238" s="300"/>
      <c r="OG238" s="300"/>
      <c r="OH238" s="300"/>
      <c r="OI238" s="300"/>
      <c r="OJ238" s="300"/>
      <c r="OK238" s="301"/>
      <c r="OL238" s="691" t="str">
        <f>OL232</f>
        <v>10箇所目</v>
      </c>
      <c r="OM238" s="692"/>
      <c r="ON238" s="692"/>
      <c r="OO238" s="692"/>
      <c r="OP238" s="692"/>
      <c r="OQ238" s="692"/>
      <c r="OR238" s="693"/>
      <c r="OS238" s="693"/>
      <c r="OT238" s="693"/>
      <c r="OU238" s="693"/>
      <c r="OV238" s="693"/>
      <c r="OW238" s="693"/>
      <c r="OX238" s="693"/>
      <c r="OY238" s="693"/>
      <c r="OZ238" s="693"/>
      <c r="PA238" s="693"/>
      <c r="PB238" s="382" t="s">
        <v>43</v>
      </c>
      <c r="PC238" s="382"/>
      <c r="PD238" s="383"/>
      <c r="PE238" s="230"/>
      <c r="PF238" s="231"/>
      <c r="PG238" s="231"/>
      <c r="PH238" s="231"/>
      <c r="PI238" s="231"/>
      <c r="PJ238" s="231"/>
      <c r="PK238" s="231"/>
      <c r="PL238" s="231"/>
      <c r="PM238" s="231"/>
      <c r="PN238" s="231"/>
      <c r="PO238" s="231"/>
      <c r="PP238" s="231"/>
      <c r="PQ238" s="231"/>
      <c r="PR238" s="231"/>
      <c r="PS238" s="232"/>
      <c r="PT238" s="766"/>
      <c r="PU238" s="767"/>
      <c r="PV238" s="767"/>
      <c r="PW238" s="767"/>
      <c r="PX238" s="767"/>
      <c r="PY238" s="767"/>
      <c r="PZ238" s="767"/>
      <c r="QA238" s="767"/>
      <c r="QB238" s="382" t="s">
        <v>69</v>
      </c>
      <c r="QC238" s="382"/>
      <c r="QD238" s="383"/>
      <c r="QE238" s="735"/>
      <c r="QF238" s="736"/>
      <c r="QG238" s="736"/>
      <c r="QH238" s="736"/>
      <c r="QI238" s="737"/>
      <c r="QJ238" s="503"/>
      <c r="QK238" s="504"/>
      <c r="QL238" s="504"/>
      <c r="QM238" s="504"/>
      <c r="QN238" s="505"/>
      <c r="QO238" s="735"/>
      <c r="QP238" s="736"/>
      <c r="QQ238" s="736"/>
      <c r="QR238" s="736"/>
      <c r="QS238" s="737"/>
      <c r="QT238" s="735"/>
      <c r="QU238" s="736"/>
      <c r="QV238" s="736"/>
      <c r="QW238" s="736"/>
      <c r="QX238" s="737"/>
      <c r="QY238" s="503"/>
      <c r="QZ238" s="504"/>
      <c r="RA238" s="504"/>
      <c r="RB238" s="504"/>
      <c r="RC238" s="505"/>
      <c r="RD238" s="735"/>
      <c r="RE238" s="736"/>
      <c r="RF238" s="736"/>
      <c r="RG238" s="736"/>
      <c r="RH238" s="737"/>
      <c r="RI238" s="735"/>
      <c r="RJ238" s="736"/>
      <c r="RK238" s="736"/>
      <c r="RL238" s="736"/>
      <c r="RM238" s="737"/>
      <c r="RN238" s="503"/>
      <c r="RO238" s="504"/>
      <c r="RP238" s="504"/>
      <c r="RQ238" s="504"/>
      <c r="RR238" s="505"/>
      <c r="RS238" s="748"/>
      <c r="RT238" s="747"/>
      <c r="RU238" s="747"/>
      <c r="RV238" s="747"/>
      <c r="RW238" s="747"/>
      <c r="RX238" s="747"/>
      <c r="RY238" s="747"/>
      <c r="RZ238" s="747"/>
      <c r="SA238" s="747"/>
      <c r="SB238" s="747"/>
      <c r="SC238" s="747"/>
      <c r="SD238" s="747"/>
      <c r="SE238" s="747"/>
      <c r="SF238" s="747"/>
      <c r="SG238" s="699"/>
    </row>
    <row r="239" spans="2:501" ht="2.1" customHeight="1" x14ac:dyDescent="0.15">
      <c r="B239" s="1082"/>
      <c r="C239" s="302"/>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4"/>
      <c r="AD239" s="469"/>
      <c r="AE239" s="471"/>
      <c r="AF239" s="471"/>
      <c r="AG239" s="471"/>
      <c r="AH239" s="471"/>
      <c r="AI239" s="471"/>
      <c r="AJ239" s="471"/>
      <c r="AK239" s="471"/>
      <c r="AL239" s="471"/>
      <c r="AM239" s="471"/>
      <c r="AN239" s="471"/>
      <c r="AO239" s="384"/>
      <c r="AP239" s="384"/>
      <c r="AQ239" s="384"/>
      <c r="AR239" s="472"/>
      <c r="AS239" s="1061"/>
      <c r="AT239" s="1061"/>
      <c r="AU239" s="1061"/>
      <c r="AV239" s="1061"/>
      <c r="AW239" s="1061"/>
      <c r="AX239" s="1061"/>
      <c r="AY239" s="1061"/>
      <c r="AZ239" s="1061"/>
      <c r="BA239" s="1061"/>
      <c r="BB239" s="1061"/>
      <c r="BC239" s="384"/>
      <c r="BD239" s="384"/>
      <c r="BE239" s="385"/>
      <c r="BF239" s="472"/>
      <c r="BG239" s="1061"/>
      <c r="BH239" s="1061"/>
      <c r="BI239" s="1061"/>
      <c r="BJ239" s="1061"/>
      <c r="BK239" s="1061"/>
      <c r="BL239" s="1061"/>
      <c r="BM239" s="1061"/>
      <c r="BN239" s="1061"/>
      <c r="BO239" s="1061"/>
      <c r="BP239" s="1061"/>
      <c r="BQ239" s="384"/>
      <c r="BR239" s="384"/>
      <c r="BS239" s="385"/>
      <c r="BT239" s="1058"/>
      <c r="BU239" s="1059"/>
      <c r="BV239" s="1059"/>
      <c r="BW239" s="1059"/>
      <c r="BX239" s="1059"/>
      <c r="BY239" s="1059"/>
      <c r="BZ239" s="1059"/>
      <c r="CA239" s="1059"/>
      <c r="CB239" s="1059"/>
      <c r="CC239" s="1059"/>
      <c r="CD239" s="1059"/>
      <c r="CE239" s="384"/>
      <c r="CF239" s="384"/>
      <c r="CG239" s="385"/>
      <c r="CH239" s="463"/>
      <c r="CI239" s="411"/>
      <c r="CJ239" s="411"/>
      <c r="CK239" s="411"/>
      <c r="CL239" s="411"/>
      <c r="CM239" s="411"/>
      <c r="CN239" s="657"/>
      <c r="CO239" s="657"/>
      <c r="CP239" s="657"/>
      <c r="CQ239" s="657"/>
      <c r="CR239" s="657"/>
      <c r="CS239" s="657"/>
      <c r="CT239" s="657"/>
      <c r="CU239" s="657"/>
      <c r="CV239" s="657"/>
      <c r="CW239" s="657"/>
      <c r="CX239" s="411"/>
      <c r="CY239" s="411"/>
      <c r="CZ239" s="414"/>
      <c r="DA239" s="233"/>
      <c r="DB239" s="234"/>
      <c r="DC239" s="234"/>
      <c r="DD239" s="234"/>
      <c r="DE239" s="234"/>
      <c r="DF239" s="234"/>
      <c r="DG239" s="234"/>
      <c r="DH239" s="234"/>
      <c r="DI239" s="234"/>
      <c r="DJ239" s="234"/>
      <c r="DK239" s="234"/>
      <c r="DL239" s="234"/>
      <c r="DM239" s="234"/>
      <c r="DN239" s="234"/>
      <c r="DO239" s="235"/>
      <c r="DP239" s="768"/>
      <c r="DQ239" s="769"/>
      <c r="DR239" s="769"/>
      <c r="DS239" s="769"/>
      <c r="DT239" s="769"/>
      <c r="DU239" s="769"/>
      <c r="DV239" s="769"/>
      <c r="DW239" s="769"/>
      <c r="DX239" s="411"/>
      <c r="DY239" s="411"/>
      <c r="DZ239" s="414"/>
      <c r="EA239" s="738"/>
      <c r="EB239" s="739"/>
      <c r="EC239" s="739"/>
      <c r="ED239" s="739"/>
      <c r="EE239" s="740"/>
      <c r="EF239" s="424"/>
      <c r="EG239" s="425"/>
      <c r="EH239" s="425"/>
      <c r="EI239" s="425"/>
      <c r="EJ239" s="426"/>
      <c r="EK239" s="738"/>
      <c r="EL239" s="739"/>
      <c r="EM239" s="739"/>
      <c r="EN239" s="739"/>
      <c r="EO239" s="740"/>
      <c r="EP239" s="738"/>
      <c r="EQ239" s="739"/>
      <c r="ER239" s="739"/>
      <c r="ES239" s="739"/>
      <c r="ET239" s="740"/>
      <c r="EU239" s="424"/>
      <c r="EV239" s="425"/>
      <c r="EW239" s="425"/>
      <c r="EX239" s="425"/>
      <c r="EY239" s="426"/>
      <c r="EZ239" s="738"/>
      <c r="FA239" s="739"/>
      <c r="FB239" s="739"/>
      <c r="FC239" s="739"/>
      <c r="FD239" s="740"/>
      <c r="FE239" s="738"/>
      <c r="FF239" s="739"/>
      <c r="FG239" s="739"/>
      <c r="FH239" s="739"/>
      <c r="FI239" s="740"/>
      <c r="FJ239" s="424"/>
      <c r="FK239" s="425"/>
      <c r="FL239" s="425"/>
      <c r="FM239" s="425"/>
      <c r="FN239" s="426"/>
      <c r="FO239" s="405"/>
      <c r="FP239" s="302"/>
      <c r="FQ239" s="303"/>
      <c r="FR239" s="303"/>
      <c r="FS239" s="303"/>
      <c r="FT239" s="303"/>
      <c r="FU239" s="303"/>
      <c r="FV239" s="303"/>
      <c r="FW239" s="303"/>
      <c r="FX239" s="303"/>
      <c r="FY239" s="304"/>
      <c r="FZ239" s="701"/>
      <c r="GA239" s="686"/>
      <c r="GB239" s="686"/>
      <c r="GC239" s="686"/>
      <c r="GD239" s="686"/>
      <c r="GE239" s="686"/>
      <c r="GF239" s="657"/>
      <c r="GG239" s="657"/>
      <c r="GH239" s="657"/>
      <c r="GI239" s="657"/>
      <c r="GJ239" s="657"/>
      <c r="GK239" s="657"/>
      <c r="GL239" s="657"/>
      <c r="GM239" s="657"/>
      <c r="GN239" s="657"/>
      <c r="GO239" s="657"/>
      <c r="GP239" s="411"/>
      <c r="GQ239" s="411"/>
      <c r="GR239" s="414"/>
      <c r="GS239" s="233"/>
      <c r="GT239" s="234"/>
      <c r="GU239" s="234"/>
      <c r="GV239" s="234"/>
      <c r="GW239" s="234"/>
      <c r="GX239" s="234"/>
      <c r="GY239" s="234"/>
      <c r="GZ239" s="234"/>
      <c r="HA239" s="234"/>
      <c r="HB239" s="234"/>
      <c r="HC239" s="234"/>
      <c r="HD239" s="234"/>
      <c r="HE239" s="234"/>
      <c r="HF239" s="234"/>
      <c r="HG239" s="235"/>
      <c r="HH239" s="768"/>
      <c r="HI239" s="769"/>
      <c r="HJ239" s="769"/>
      <c r="HK239" s="769"/>
      <c r="HL239" s="769"/>
      <c r="HM239" s="769"/>
      <c r="HN239" s="769"/>
      <c r="HO239" s="769"/>
      <c r="HP239" s="411"/>
      <c r="HQ239" s="411"/>
      <c r="HR239" s="414"/>
      <c r="HS239" s="738"/>
      <c r="HT239" s="739"/>
      <c r="HU239" s="739"/>
      <c r="HV239" s="739"/>
      <c r="HW239" s="740"/>
      <c r="HX239" s="424"/>
      <c r="HY239" s="425"/>
      <c r="HZ239" s="425"/>
      <c r="IA239" s="425"/>
      <c r="IB239" s="426"/>
      <c r="IC239" s="738"/>
      <c r="ID239" s="739"/>
      <c r="IE239" s="739"/>
      <c r="IF239" s="739"/>
      <c r="IG239" s="740"/>
      <c r="IH239" s="738"/>
      <c r="II239" s="739"/>
      <c r="IJ239" s="739"/>
      <c r="IK239" s="739"/>
      <c r="IL239" s="740"/>
      <c r="IM239" s="424"/>
      <c r="IN239" s="425"/>
      <c r="IO239" s="425"/>
      <c r="IP239" s="425"/>
      <c r="IQ239" s="426"/>
      <c r="IR239" s="738"/>
      <c r="IS239" s="739"/>
      <c r="IT239" s="739"/>
      <c r="IU239" s="739"/>
      <c r="IV239" s="740"/>
      <c r="IW239" s="738"/>
      <c r="IX239" s="739"/>
      <c r="IY239" s="739"/>
      <c r="IZ239" s="739"/>
      <c r="JA239" s="740"/>
      <c r="JB239" s="424"/>
      <c r="JC239" s="425"/>
      <c r="JD239" s="425"/>
      <c r="JE239" s="425"/>
      <c r="JF239" s="426"/>
      <c r="JG239" s="748"/>
      <c r="JH239" s="747"/>
      <c r="JI239" s="747"/>
      <c r="JJ239" s="747"/>
      <c r="JK239" s="747"/>
      <c r="JL239" s="747"/>
      <c r="JM239" s="747"/>
      <c r="JN239" s="747"/>
      <c r="JO239" s="747"/>
      <c r="JP239" s="747"/>
      <c r="JQ239" s="747"/>
      <c r="JR239" s="747"/>
      <c r="JS239" s="747"/>
      <c r="JT239" s="747"/>
      <c r="JU239" s="700"/>
      <c r="JV239" s="302"/>
      <c r="JW239" s="303"/>
      <c r="JX239" s="303"/>
      <c r="JY239" s="303"/>
      <c r="JZ239" s="303"/>
      <c r="KA239" s="303"/>
      <c r="KB239" s="303"/>
      <c r="KC239" s="303"/>
      <c r="KD239" s="303"/>
      <c r="KE239" s="304"/>
      <c r="KF239" s="686"/>
      <c r="KG239" s="686"/>
      <c r="KH239" s="686"/>
      <c r="KI239" s="686"/>
      <c r="KJ239" s="686"/>
      <c r="KK239" s="686"/>
      <c r="KL239" s="657"/>
      <c r="KM239" s="657"/>
      <c r="KN239" s="657"/>
      <c r="KO239" s="657"/>
      <c r="KP239" s="657"/>
      <c r="KQ239" s="657"/>
      <c r="KR239" s="657"/>
      <c r="KS239" s="657"/>
      <c r="KT239" s="657"/>
      <c r="KU239" s="657"/>
      <c r="KV239" s="411"/>
      <c r="KW239" s="411"/>
      <c r="KX239" s="414"/>
      <c r="KY239" s="233"/>
      <c r="KZ239" s="234"/>
      <c r="LA239" s="234"/>
      <c r="LB239" s="234"/>
      <c r="LC239" s="234"/>
      <c r="LD239" s="234"/>
      <c r="LE239" s="234"/>
      <c r="LF239" s="234"/>
      <c r="LG239" s="234"/>
      <c r="LH239" s="234"/>
      <c r="LI239" s="234"/>
      <c r="LJ239" s="234"/>
      <c r="LK239" s="234"/>
      <c r="LL239" s="234"/>
      <c r="LM239" s="235"/>
      <c r="LN239" s="768"/>
      <c r="LO239" s="769"/>
      <c r="LP239" s="769"/>
      <c r="LQ239" s="769"/>
      <c r="LR239" s="769"/>
      <c r="LS239" s="769"/>
      <c r="LT239" s="769"/>
      <c r="LU239" s="769"/>
      <c r="LV239" s="411"/>
      <c r="LW239" s="411"/>
      <c r="LX239" s="414"/>
      <c r="LY239" s="738"/>
      <c r="LZ239" s="739"/>
      <c r="MA239" s="739"/>
      <c r="MB239" s="739"/>
      <c r="MC239" s="740"/>
      <c r="MD239" s="424"/>
      <c r="ME239" s="425"/>
      <c r="MF239" s="425"/>
      <c r="MG239" s="425"/>
      <c r="MH239" s="426"/>
      <c r="MI239" s="738"/>
      <c r="MJ239" s="739"/>
      <c r="MK239" s="739"/>
      <c r="ML239" s="739"/>
      <c r="MM239" s="740"/>
      <c r="MN239" s="738"/>
      <c r="MO239" s="739"/>
      <c r="MP239" s="739"/>
      <c r="MQ239" s="739"/>
      <c r="MR239" s="740"/>
      <c r="MS239" s="424"/>
      <c r="MT239" s="425"/>
      <c r="MU239" s="425"/>
      <c r="MV239" s="425"/>
      <c r="MW239" s="426"/>
      <c r="MX239" s="738"/>
      <c r="MY239" s="739"/>
      <c r="MZ239" s="739"/>
      <c r="NA239" s="739"/>
      <c r="NB239" s="740"/>
      <c r="NC239" s="738"/>
      <c r="ND239" s="739"/>
      <c r="NE239" s="739"/>
      <c r="NF239" s="739"/>
      <c r="NG239" s="740"/>
      <c r="NH239" s="424"/>
      <c r="NI239" s="425"/>
      <c r="NJ239" s="425"/>
      <c r="NK239" s="425"/>
      <c r="NL239" s="426"/>
      <c r="NM239" s="748"/>
      <c r="NN239" s="747"/>
      <c r="NO239" s="747"/>
      <c r="NP239" s="747"/>
      <c r="NQ239" s="747"/>
      <c r="NR239" s="747"/>
      <c r="NS239" s="747"/>
      <c r="NT239" s="747"/>
      <c r="NU239" s="747"/>
      <c r="NV239" s="747"/>
      <c r="NW239" s="747"/>
      <c r="NX239" s="747"/>
      <c r="NY239" s="747"/>
      <c r="NZ239" s="747"/>
      <c r="OA239" s="700"/>
      <c r="OB239" s="302"/>
      <c r="OC239" s="303"/>
      <c r="OD239" s="303"/>
      <c r="OE239" s="303"/>
      <c r="OF239" s="303"/>
      <c r="OG239" s="303"/>
      <c r="OH239" s="303"/>
      <c r="OI239" s="303"/>
      <c r="OJ239" s="303"/>
      <c r="OK239" s="304"/>
      <c r="OL239" s="686"/>
      <c r="OM239" s="686"/>
      <c r="ON239" s="686"/>
      <c r="OO239" s="686"/>
      <c r="OP239" s="686"/>
      <c r="OQ239" s="686"/>
      <c r="OR239" s="657"/>
      <c r="OS239" s="657"/>
      <c r="OT239" s="657"/>
      <c r="OU239" s="657"/>
      <c r="OV239" s="657"/>
      <c r="OW239" s="657"/>
      <c r="OX239" s="657"/>
      <c r="OY239" s="657"/>
      <c r="OZ239" s="657"/>
      <c r="PA239" s="657"/>
      <c r="PB239" s="411"/>
      <c r="PC239" s="411"/>
      <c r="PD239" s="414"/>
      <c r="PE239" s="233"/>
      <c r="PF239" s="234"/>
      <c r="PG239" s="234"/>
      <c r="PH239" s="234"/>
      <c r="PI239" s="234"/>
      <c r="PJ239" s="234"/>
      <c r="PK239" s="234"/>
      <c r="PL239" s="234"/>
      <c r="PM239" s="234"/>
      <c r="PN239" s="234"/>
      <c r="PO239" s="234"/>
      <c r="PP239" s="234"/>
      <c r="PQ239" s="234"/>
      <c r="PR239" s="234"/>
      <c r="PS239" s="235"/>
      <c r="PT239" s="768"/>
      <c r="PU239" s="769"/>
      <c r="PV239" s="769"/>
      <c r="PW239" s="769"/>
      <c r="PX239" s="769"/>
      <c r="PY239" s="769"/>
      <c r="PZ239" s="769"/>
      <c r="QA239" s="769"/>
      <c r="QB239" s="411"/>
      <c r="QC239" s="411"/>
      <c r="QD239" s="414"/>
      <c r="QE239" s="738"/>
      <c r="QF239" s="739"/>
      <c r="QG239" s="739"/>
      <c r="QH239" s="739"/>
      <c r="QI239" s="740"/>
      <c r="QJ239" s="424"/>
      <c r="QK239" s="425"/>
      <c r="QL239" s="425"/>
      <c r="QM239" s="425"/>
      <c r="QN239" s="426"/>
      <c r="QO239" s="738"/>
      <c r="QP239" s="739"/>
      <c r="QQ239" s="739"/>
      <c r="QR239" s="739"/>
      <c r="QS239" s="740"/>
      <c r="QT239" s="738"/>
      <c r="QU239" s="739"/>
      <c r="QV239" s="739"/>
      <c r="QW239" s="739"/>
      <c r="QX239" s="740"/>
      <c r="QY239" s="424"/>
      <c r="QZ239" s="425"/>
      <c r="RA239" s="425"/>
      <c r="RB239" s="425"/>
      <c r="RC239" s="426"/>
      <c r="RD239" s="738"/>
      <c r="RE239" s="739"/>
      <c r="RF239" s="739"/>
      <c r="RG239" s="739"/>
      <c r="RH239" s="740"/>
      <c r="RI239" s="738"/>
      <c r="RJ239" s="739"/>
      <c r="RK239" s="739"/>
      <c r="RL239" s="739"/>
      <c r="RM239" s="740"/>
      <c r="RN239" s="424"/>
      <c r="RO239" s="425"/>
      <c r="RP239" s="425"/>
      <c r="RQ239" s="425"/>
      <c r="RR239" s="426"/>
      <c r="RS239" s="748"/>
      <c r="RT239" s="747"/>
      <c r="RU239" s="747"/>
      <c r="RV239" s="747"/>
      <c r="RW239" s="747"/>
      <c r="RX239" s="747"/>
      <c r="RY239" s="747"/>
      <c r="RZ239" s="747"/>
      <c r="SA239" s="747"/>
      <c r="SB239" s="747"/>
      <c r="SC239" s="747"/>
      <c r="SD239" s="747"/>
      <c r="SE239" s="747"/>
      <c r="SF239" s="747"/>
      <c r="SG239" s="700"/>
    </row>
    <row r="240" spans="2:501" ht="12" customHeight="1" x14ac:dyDescent="0.15">
      <c r="B240" s="1082"/>
      <c r="C240" s="302"/>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4"/>
      <c r="AD240" s="469"/>
      <c r="AE240" s="471"/>
      <c r="AF240" s="471"/>
      <c r="AG240" s="471"/>
      <c r="AH240" s="471"/>
      <c r="AI240" s="471"/>
      <c r="AJ240" s="471"/>
      <c r="AK240" s="471"/>
      <c r="AL240" s="471"/>
      <c r="AM240" s="471"/>
      <c r="AN240" s="471"/>
      <c r="AO240" s="384"/>
      <c r="AP240" s="384"/>
      <c r="AQ240" s="384"/>
      <c r="AR240" s="472"/>
      <c r="AS240" s="1061"/>
      <c r="AT240" s="1061"/>
      <c r="AU240" s="1061"/>
      <c r="AV240" s="1061"/>
      <c r="AW240" s="1061"/>
      <c r="AX240" s="1061"/>
      <c r="AY240" s="1061"/>
      <c r="AZ240" s="1061"/>
      <c r="BA240" s="1061"/>
      <c r="BB240" s="1061"/>
      <c r="BC240" s="384"/>
      <c r="BD240" s="384"/>
      <c r="BE240" s="385"/>
      <c r="BF240" s="472"/>
      <c r="BG240" s="1061"/>
      <c r="BH240" s="1061"/>
      <c r="BI240" s="1061"/>
      <c r="BJ240" s="1061"/>
      <c r="BK240" s="1061"/>
      <c r="BL240" s="1061"/>
      <c r="BM240" s="1061"/>
      <c r="BN240" s="1061"/>
      <c r="BO240" s="1061"/>
      <c r="BP240" s="1061"/>
      <c r="BQ240" s="384"/>
      <c r="BR240" s="384"/>
      <c r="BS240" s="385"/>
      <c r="BT240" s="1058"/>
      <c r="BU240" s="1059"/>
      <c r="BV240" s="1059"/>
      <c r="BW240" s="1059"/>
      <c r="BX240" s="1059"/>
      <c r="BY240" s="1059"/>
      <c r="BZ240" s="1059"/>
      <c r="CA240" s="1059"/>
      <c r="CB240" s="1059"/>
      <c r="CC240" s="1059"/>
      <c r="CD240" s="1059"/>
      <c r="CE240" s="384"/>
      <c r="CF240" s="384"/>
      <c r="CG240" s="385"/>
      <c r="CH240" s="1055" t="s">
        <v>38</v>
      </c>
      <c r="CI240" s="395"/>
      <c r="CJ240" s="395"/>
      <c r="CK240" s="395"/>
      <c r="CL240" s="395"/>
      <c r="CM240" s="395"/>
      <c r="CN240" s="657"/>
      <c r="CO240" s="657"/>
      <c r="CP240" s="657"/>
      <c r="CQ240" s="657"/>
      <c r="CR240" s="657"/>
      <c r="CS240" s="657"/>
      <c r="CT240" s="657"/>
      <c r="CU240" s="657"/>
      <c r="CV240" s="657"/>
      <c r="CW240" s="657"/>
      <c r="CX240" s="395" t="s">
        <v>43</v>
      </c>
      <c r="CY240" s="395"/>
      <c r="CZ240" s="399"/>
      <c r="DA240" s="265"/>
      <c r="DB240" s="266"/>
      <c r="DC240" s="266"/>
      <c r="DD240" s="266"/>
      <c r="DE240" s="266"/>
      <c r="DF240" s="266"/>
      <c r="DG240" s="266"/>
      <c r="DH240" s="266"/>
      <c r="DI240" s="266"/>
      <c r="DJ240" s="266"/>
      <c r="DK240" s="266"/>
      <c r="DL240" s="266"/>
      <c r="DM240" s="266"/>
      <c r="DN240" s="266"/>
      <c r="DO240" s="267"/>
      <c r="DP240" s="771"/>
      <c r="DQ240" s="772"/>
      <c r="DR240" s="772"/>
      <c r="DS240" s="772"/>
      <c r="DT240" s="772"/>
      <c r="DU240" s="772"/>
      <c r="DV240" s="772"/>
      <c r="DW240" s="772"/>
      <c r="DX240" s="395" t="s">
        <v>69</v>
      </c>
      <c r="DY240" s="395"/>
      <c r="DZ240" s="399"/>
      <c r="EA240" s="738"/>
      <c r="EB240" s="739"/>
      <c r="EC240" s="739"/>
      <c r="ED240" s="739"/>
      <c r="EE240" s="740"/>
      <c r="EF240" s="424"/>
      <c r="EG240" s="425"/>
      <c r="EH240" s="425"/>
      <c r="EI240" s="425"/>
      <c r="EJ240" s="426"/>
      <c r="EK240" s="738"/>
      <c r="EL240" s="739"/>
      <c r="EM240" s="739"/>
      <c r="EN240" s="739"/>
      <c r="EO240" s="740"/>
      <c r="EP240" s="738"/>
      <c r="EQ240" s="739"/>
      <c r="ER240" s="739"/>
      <c r="ES240" s="739"/>
      <c r="ET240" s="740"/>
      <c r="EU240" s="424"/>
      <c r="EV240" s="425"/>
      <c r="EW240" s="425"/>
      <c r="EX240" s="425"/>
      <c r="EY240" s="426"/>
      <c r="EZ240" s="738"/>
      <c r="FA240" s="739"/>
      <c r="FB240" s="739"/>
      <c r="FC240" s="739"/>
      <c r="FD240" s="740"/>
      <c r="FE240" s="738"/>
      <c r="FF240" s="739"/>
      <c r="FG240" s="739"/>
      <c r="FH240" s="739"/>
      <c r="FI240" s="740"/>
      <c r="FJ240" s="424"/>
      <c r="FK240" s="425"/>
      <c r="FL240" s="425"/>
      <c r="FM240" s="425"/>
      <c r="FN240" s="426"/>
      <c r="FO240" s="405"/>
      <c r="FP240" s="302"/>
      <c r="FQ240" s="303"/>
      <c r="FR240" s="303"/>
      <c r="FS240" s="303"/>
      <c r="FT240" s="303"/>
      <c r="FU240" s="303"/>
      <c r="FV240" s="303"/>
      <c r="FW240" s="303"/>
      <c r="FX240" s="303"/>
      <c r="FY240" s="304"/>
      <c r="FZ240" s="689" t="s">
        <v>80</v>
      </c>
      <c r="GA240" s="655"/>
      <c r="GB240" s="655"/>
      <c r="GC240" s="655"/>
      <c r="GD240" s="655"/>
      <c r="GE240" s="655"/>
      <c r="GF240" s="657"/>
      <c r="GG240" s="657"/>
      <c r="GH240" s="657"/>
      <c r="GI240" s="657"/>
      <c r="GJ240" s="657"/>
      <c r="GK240" s="657"/>
      <c r="GL240" s="657"/>
      <c r="GM240" s="657"/>
      <c r="GN240" s="657"/>
      <c r="GO240" s="657"/>
      <c r="GP240" s="395" t="s">
        <v>43</v>
      </c>
      <c r="GQ240" s="395"/>
      <c r="GR240" s="399"/>
      <c r="GS240" s="265"/>
      <c r="GT240" s="266"/>
      <c r="GU240" s="266"/>
      <c r="GV240" s="266"/>
      <c r="GW240" s="266"/>
      <c r="GX240" s="266"/>
      <c r="GY240" s="266"/>
      <c r="GZ240" s="266"/>
      <c r="HA240" s="266"/>
      <c r="HB240" s="266"/>
      <c r="HC240" s="266"/>
      <c r="HD240" s="266"/>
      <c r="HE240" s="266"/>
      <c r="HF240" s="266"/>
      <c r="HG240" s="267"/>
      <c r="HH240" s="771"/>
      <c r="HI240" s="772"/>
      <c r="HJ240" s="772"/>
      <c r="HK240" s="772"/>
      <c r="HL240" s="772"/>
      <c r="HM240" s="772"/>
      <c r="HN240" s="772"/>
      <c r="HO240" s="772"/>
      <c r="HP240" s="395" t="s">
        <v>69</v>
      </c>
      <c r="HQ240" s="395"/>
      <c r="HR240" s="399"/>
      <c r="HS240" s="738"/>
      <c r="HT240" s="739"/>
      <c r="HU240" s="739"/>
      <c r="HV240" s="739"/>
      <c r="HW240" s="740"/>
      <c r="HX240" s="424"/>
      <c r="HY240" s="425"/>
      <c r="HZ240" s="425"/>
      <c r="IA240" s="425"/>
      <c r="IB240" s="426"/>
      <c r="IC240" s="738"/>
      <c r="ID240" s="739"/>
      <c r="IE240" s="739"/>
      <c r="IF240" s="739"/>
      <c r="IG240" s="740"/>
      <c r="IH240" s="738"/>
      <c r="II240" s="739"/>
      <c r="IJ240" s="739"/>
      <c r="IK240" s="739"/>
      <c r="IL240" s="740"/>
      <c r="IM240" s="424"/>
      <c r="IN240" s="425"/>
      <c r="IO240" s="425"/>
      <c r="IP240" s="425"/>
      <c r="IQ240" s="426"/>
      <c r="IR240" s="738"/>
      <c r="IS240" s="739"/>
      <c r="IT240" s="739"/>
      <c r="IU240" s="739"/>
      <c r="IV240" s="740"/>
      <c r="IW240" s="738"/>
      <c r="IX240" s="739"/>
      <c r="IY240" s="739"/>
      <c r="IZ240" s="739"/>
      <c r="JA240" s="740"/>
      <c r="JB240" s="424"/>
      <c r="JC240" s="425"/>
      <c r="JD240" s="425"/>
      <c r="JE240" s="425"/>
      <c r="JF240" s="426"/>
      <c r="JG240" s="748"/>
      <c r="JH240" s="747"/>
      <c r="JI240" s="747"/>
      <c r="JJ240" s="747"/>
      <c r="JK240" s="747"/>
      <c r="JL240" s="747"/>
      <c r="JM240" s="747"/>
      <c r="JN240" s="747"/>
      <c r="JO240" s="747"/>
      <c r="JP240" s="747"/>
      <c r="JQ240" s="747"/>
      <c r="JR240" s="747"/>
      <c r="JS240" s="747"/>
      <c r="JT240" s="747"/>
      <c r="JU240" s="700"/>
      <c r="JV240" s="302"/>
      <c r="JW240" s="303"/>
      <c r="JX240" s="303"/>
      <c r="JY240" s="303"/>
      <c r="JZ240" s="303"/>
      <c r="KA240" s="303"/>
      <c r="KB240" s="303"/>
      <c r="KC240" s="303"/>
      <c r="KD240" s="303"/>
      <c r="KE240" s="304"/>
      <c r="KF240" s="654" t="str">
        <f>KF234</f>
        <v>8箇所目</v>
      </c>
      <c r="KG240" s="655"/>
      <c r="KH240" s="655"/>
      <c r="KI240" s="655"/>
      <c r="KJ240" s="655"/>
      <c r="KK240" s="655"/>
      <c r="KL240" s="657"/>
      <c r="KM240" s="657"/>
      <c r="KN240" s="657"/>
      <c r="KO240" s="657"/>
      <c r="KP240" s="657"/>
      <c r="KQ240" s="657"/>
      <c r="KR240" s="657"/>
      <c r="KS240" s="657"/>
      <c r="KT240" s="657"/>
      <c r="KU240" s="657"/>
      <c r="KV240" s="395" t="s">
        <v>43</v>
      </c>
      <c r="KW240" s="395"/>
      <c r="KX240" s="399"/>
      <c r="KY240" s="265"/>
      <c r="KZ240" s="266"/>
      <c r="LA240" s="266"/>
      <c r="LB240" s="266"/>
      <c r="LC240" s="266"/>
      <c r="LD240" s="266"/>
      <c r="LE240" s="266"/>
      <c r="LF240" s="266"/>
      <c r="LG240" s="266"/>
      <c r="LH240" s="266"/>
      <c r="LI240" s="266"/>
      <c r="LJ240" s="266"/>
      <c r="LK240" s="266"/>
      <c r="LL240" s="266"/>
      <c r="LM240" s="267"/>
      <c r="LN240" s="771"/>
      <c r="LO240" s="772"/>
      <c r="LP240" s="772"/>
      <c r="LQ240" s="772"/>
      <c r="LR240" s="772"/>
      <c r="LS240" s="772"/>
      <c r="LT240" s="772"/>
      <c r="LU240" s="772"/>
      <c r="LV240" s="395" t="s">
        <v>69</v>
      </c>
      <c r="LW240" s="395"/>
      <c r="LX240" s="399"/>
      <c r="LY240" s="738"/>
      <c r="LZ240" s="739"/>
      <c r="MA240" s="739"/>
      <c r="MB240" s="739"/>
      <c r="MC240" s="740"/>
      <c r="MD240" s="424"/>
      <c r="ME240" s="425"/>
      <c r="MF240" s="425"/>
      <c r="MG240" s="425"/>
      <c r="MH240" s="426"/>
      <c r="MI240" s="738"/>
      <c r="MJ240" s="739"/>
      <c r="MK240" s="739"/>
      <c r="ML240" s="739"/>
      <c r="MM240" s="740"/>
      <c r="MN240" s="738"/>
      <c r="MO240" s="739"/>
      <c r="MP240" s="739"/>
      <c r="MQ240" s="739"/>
      <c r="MR240" s="740"/>
      <c r="MS240" s="424"/>
      <c r="MT240" s="425"/>
      <c r="MU240" s="425"/>
      <c r="MV240" s="425"/>
      <c r="MW240" s="426"/>
      <c r="MX240" s="738"/>
      <c r="MY240" s="739"/>
      <c r="MZ240" s="739"/>
      <c r="NA240" s="739"/>
      <c r="NB240" s="740"/>
      <c r="NC240" s="738"/>
      <c r="ND240" s="739"/>
      <c r="NE240" s="739"/>
      <c r="NF240" s="739"/>
      <c r="NG240" s="740"/>
      <c r="NH240" s="424"/>
      <c r="NI240" s="425"/>
      <c r="NJ240" s="425"/>
      <c r="NK240" s="425"/>
      <c r="NL240" s="426"/>
      <c r="NM240" s="748"/>
      <c r="NN240" s="747"/>
      <c r="NO240" s="747"/>
      <c r="NP240" s="747"/>
      <c r="NQ240" s="747"/>
      <c r="NR240" s="747"/>
      <c r="NS240" s="747"/>
      <c r="NT240" s="747"/>
      <c r="NU240" s="747"/>
      <c r="NV240" s="747"/>
      <c r="NW240" s="747"/>
      <c r="NX240" s="747"/>
      <c r="NY240" s="747"/>
      <c r="NZ240" s="747"/>
      <c r="OA240" s="700"/>
      <c r="OB240" s="302"/>
      <c r="OC240" s="303"/>
      <c r="OD240" s="303"/>
      <c r="OE240" s="303"/>
      <c r="OF240" s="303"/>
      <c r="OG240" s="303"/>
      <c r="OH240" s="303"/>
      <c r="OI240" s="303"/>
      <c r="OJ240" s="303"/>
      <c r="OK240" s="304"/>
      <c r="OL240" s="654" t="str">
        <f>OL234</f>
        <v>11箇所目</v>
      </c>
      <c r="OM240" s="655"/>
      <c r="ON240" s="655"/>
      <c r="OO240" s="655"/>
      <c r="OP240" s="655"/>
      <c r="OQ240" s="655"/>
      <c r="OR240" s="657"/>
      <c r="OS240" s="657"/>
      <c r="OT240" s="657"/>
      <c r="OU240" s="657"/>
      <c r="OV240" s="657"/>
      <c r="OW240" s="657"/>
      <c r="OX240" s="657"/>
      <c r="OY240" s="657"/>
      <c r="OZ240" s="657"/>
      <c r="PA240" s="657"/>
      <c r="PB240" s="395" t="s">
        <v>43</v>
      </c>
      <c r="PC240" s="395"/>
      <c r="PD240" s="399"/>
      <c r="PE240" s="265"/>
      <c r="PF240" s="266"/>
      <c r="PG240" s="266"/>
      <c r="PH240" s="266"/>
      <c r="PI240" s="266"/>
      <c r="PJ240" s="266"/>
      <c r="PK240" s="266"/>
      <c r="PL240" s="266"/>
      <c r="PM240" s="266"/>
      <c r="PN240" s="266"/>
      <c r="PO240" s="266"/>
      <c r="PP240" s="266"/>
      <c r="PQ240" s="266"/>
      <c r="PR240" s="266"/>
      <c r="PS240" s="267"/>
      <c r="PT240" s="771"/>
      <c r="PU240" s="772"/>
      <c r="PV240" s="772"/>
      <c r="PW240" s="772"/>
      <c r="PX240" s="772"/>
      <c r="PY240" s="772"/>
      <c r="PZ240" s="772"/>
      <c r="QA240" s="772"/>
      <c r="QB240" s="395" t="s">
        <v>69</v>
      </c>
      <c r="QC240" s="395"/>
      <c r="QD240" s="399"/>
      <c r="QE240" s="738"/>
      <c r="QF240" s="739"/>
      <c r="QG240" s="739"/>
      <c r="QH240" s="739"/>
      <c r="QI240" s="740"/>
      <c r="QJ240" s="424"/>
      <c r="QK240" s="425"/>
      <c r="QL240" s="425"/>
      <c r="QM240" s="425"/>
      <c r="QN240" s="426"/>
      <c r="QO240" s="738"/>
      <c r="QP240" s="739"/>
      <c r="QQ240" s="739"/>
      <c r="QR240" s="739"/>
      <c r="QS240" s="740"/>
      <c r="QT240" s="738"/>
      <c r="QU240" s="739"/>
      <c r="QV240" s="739"/>
      <c r="QW240" s="739"/>
      <c r="QX240" s="740"/>
      <c r="QY240" s="424"/>
      <c r="QZ240" s="425"/>
      <c r="RA240" s="425"/>
      <c r="RB240" s="425"/>
      <c r="RC240" s="426"/>
      <c r="RD240" s="738"/>
      <c r="RE240" s="739"/>
      <c r="RF240" s="739"/>
      <c r="RG240" s="739"/>
      <c r="RH240" s="740"/>
      <c r="RI240" s="738"/>
      <c r="RJ240" s="739"/>
      <c r="RK240" s="739"/>
      <c r="RL240" s="739"/>
      <c r="RM240" s="740"/>
      <c r="RN240" s="424"/>
      <c r="RO240" s="425"/>
      <c r="RP240" s="425"/>
      <c r="RQ240" s="425"/>
      <c r="RR240" s="426"/>
      <c r="RS240" s="748"/>
      <c r="RT240" s="747"/>
      <c r="RU240" s="747"/>
      <c r="RV240" s="747"/>
      <c r="RW240" s="747"/>
      <c r="RX240" s="747"/>
      <c r="RY240" s="747"/>
      <c r="RZ240" s="747"/>
      <c r="SA240" s="747"/>
      <c r="SB240" s="747"/>
      <c r="SC240" s="747"/>
      <c r="SD240" s="747"/>
      <c r="SE240" s="747"/>
      <c r="SF240" s="747"/>
      <c r="SG240" s="700"/>
    </row>
    <row r="241" spans="2:501" ht="2.1" customHeight="1" x14ac:dyDescent="0.15">
      <c r="B241" s="1082"/>
      <c r="C241" s="302"/>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4"/>
      <c r="AD241" s="469"/>
      <c r="AE241" s="471"/>
      <c r="AF241" s="471"/>
      <c r="AG241" s="471"/>
      <c r="AH241" s="471"/>
      <c r="AI241" s="471"/>
      <c r="AJ241" s="471"/>
      <c r="AK241" s="471"/>
      <c r="AL241" s="471"/>
      <c r="AM241" s="471"/>
      <c r="AN241" s="471"/>
      <c r="AO241" s="384"/>
      <c r="AP241" s="384"/>
      <c r="AQ241" s="384"/>
      <c r="AR241" s="472"/>
      <c r="AS241" s="1061"/>
      <c r="AT241" s="1061"/>
      <c r="AU241" s="1061"/>
      <c r="AV241" s="1061"/>
      <c r="AW241" s="1061"/>
      <c r="AX241" s="1061"/>
      <c r="AY241" s="1061"/>
      <c r="AZ241" s="1061"/>
      <c r="BA241" s="1061"/>
      <c r="BB241" s="1061"/>
      <c r="BC241" s="384"/>
      <c r="BD241" s="384"/>
      <c r="BE241" s="385"/>
      <c r="BF241" s="472"/>
      <c r="BG241" s="1061"/>
      <c r="BH241" s="1061"/>
      <c r="BI241" s="1061"/>
      <c r="BJ241" s="1061"/>
      <c r="BK241" s="1061"/>
      <c r="BL241" s="1061"/>
      <c r="BM241" s="1061"/>
      <c r="BN241" s="1061"/>
      <c r="BO241" s="1061"/>
      <c r="BP241" s="1061"/>
      <c r="BQ241" s="384"/>
      <c r="BR241" s="384"/>
      <c r="BS241" s="385"/>
      <c r="BT241" s="1058"/>
      <c r="BU241" s="1059"/>
      <c r="BV241" s="1059"/>
      <c r="BW241" s="1059"/>
      <c r="BX241" s="1059"/>
      <c r="BY241" s="1059"/>
      <c r="BZ241" s="1059"/>
      <c r="CA241" s="1059"/>
      <c r="CB241" s="1059"/>
      <c r="CC241" s="1059"/>
      <c r="CD241" s="1059"/>
      <c r="CE241" s="384"/>
      <c r="CF241" s="384"/>
      <c r="CG241" s="385"/>
      <c r="CH241" s="463"/>
      <c r="CI241" s="411"/>
      <c r="CJ241" s="411"/>
      <c r="CK241" s="411"/>
      <c r="CL241" s="411"/>
      <c r="CM241" s="411"/>
      <c r="CN241" s="657"/>
      <c r="CO241" s="657"/>
      <c r="CP241" s="657"/>
      <c r="CQ241" s="657"/>
      <c r="CR241" s="657"/>
      <c r="CS241" s="657"/>
      <c r="CT241" s="657"/>
      <c r="CU241" s="657"/>
      <c r="CV241" s="657"/>
      <c r="CW241" s="657"/>
      <c r="CX241" s="411"/>
      <c r="CY241" s="411"/>
      <c r="CZ241" s="414"/>
      <c r="DA241" s="233"/>
      <c r="DB241" s="234"/>
      <c r="DC241" s="234"/>
      <c r="DD241" s="234"/>
      <c r="DE241" s="234"/>
      <c r="DF241" s="234"/>
      <c r="DG241" s="234"/>
      <c r="DH241" s="234"/>
      <c r="DI241" s="234"/>
      <c r="DJ241" s="234"/>
      <c r="DK241" s="234"/>
      <c r="DL241" s="234"/>
      <c r="DM241" s="234"/>
      <c r="DN241" s="234"/>
      <c r="DO241" s="235"/>
      <c r="DP241" s="768"/>
      <c r="DQ241" s="769"/>
      <c r="DR241" s="769"/>
      <c r="DS241" s="769"/>
      <c r="DT241" s="769"/>
      <c r="DU241" s="769"/>
      <c r="DV241" s="769"/>
      <c r="DW241" s="769"/>
      <c r="DX241" s="411"/>
      <c r="DY241" s="411"/>
      <c r="DZ241" s="414"/>
      <c r="EA241" s="738"/>
      <c r="EB241" s="739"/>
      <c r="EC241" s="739"/>
      <c r="ED241" s="739"/>
      <c r="EE241" s="740"/>
      <c r="EF241" s="424"/>
      <c r="EG241" s="425"/>
      <c r="EH241" s="425"/>
      <c r="EI241" s="425"/>
      <c r="EJ241" s="426"/>
      <c r="EK241" s="738"/>
      <c r="EL241" s="739"/>
      <c r="EM241" s="739"/>
      <c r="EN241" s="739"/>
      <c r="EO241" s="740"/>
      <c r="EP241" s="738"/>
      <c r="EQ241" s="739"/>
      <c r="ER241" s="739"/>
      <c r="ES241" s="739"/>
      <c r="ET241" s="740"/>
      <c r="EU241" s="424"/>
      <c r="EV241" s="425"/>
      <c r="EW241" s="425"/>
      <c r="EX241" s="425"/>
      <c r="EY241" s="426"/>
      <c r="EZ241" s="738"/>
      <c r="FA241" s="739"/>
      <c r="FB241" s="739"/>
      <c r="FC241" s="739"/>
      <c r="FD241" s="740"/>
      <c r="FE241" s="738"/>
      <c r="FF241" s="739"/>
      <c r="FG241" s="739"/>
      <c r="FH241" s="739"/>
      <c r="FI241" s="740"/>
      <c r="FJ241" s="424"/>
      <c r="FK241" s="425"/>
      <c r="FL241" s="425"/>
      <c r="FM241" s="425"/>
      <c r="FN241" s="426"/>
      <c r="FO241" s="405"/>
      <c r="FP241" s="302"/>
      <c r="FQ241" s="303"/>
      <c r="FR241" s="303"/>
      <c r="FS241" s="303"/>
      <c r="FT241" s="303"/>
      <c r="FU241" s="303"/>
      <c r="FV241" s="303"/>
      <c r="FW241" s="303"/>
      <c r="FX241" s="303"/>
      <c r="FY241" s="304"/>
      <c r="FZ241" s="701"/>
      <c r="GA241" s="686"/>
      <c r="GB241" s="686"/>
      <c r="GC241" s="686"/>
      <c r="GD241" s="686"/>
      <c r="GE241" s="686"/>
      <c r="GF241" s="657"/>
      <c r="GG241" s="657"/>
      <c r="GH241" s="657"/>
      <c r="GI241" s="657"/>
      <c r="GJ241" s="657"/>
      <c r="GK241" s="657"/>
      <c r="GL241" s="657"/>
      <c r="GM241" s="657"/>
      <c r="GN241" s="657"/>
      <c r="GO241" s="657"/>
      <c r="GP241" s="411"/>
      <c r="GQ241" s="411"/>
      <c r="GR241" s="414"/>
      <c r="GS241" s="233"/>
      <c r="GT241" s="234"/>
      <c r="GU241" s="234"/>
      <c r="GV241" s="234"/>
      <c r="GW241" s="234"/>
      <c r="GX241" s="234"/>
      <c r="GY241" s="234"/>
      <c r="GZ241" s="234"/>
      <c r="HA241" s="234"/>
      <c r="HB241" s="234"/>
      <c r="HC241" s="234"/>
      <c r="HD241" s="234"/>
      <c r="HE241" s="234"/>
      <c r="HF241" s="234"/>
      <c r="HG241" s="235"/>
      <c r="HH241" s="768"/>
      <c r="HI241" s="769"/>
      <c r="HJ241" s="769"/>
      <c r="HK241" s="769"/>
      <c r="HL241" s="769"/>
      <c r="HM241" s="769"/>
      <c r="HN241" s="769"/>
      <c r="HO241" s="769"/>
      <c r="HP241" s="411"/>
      <c r="HQ241" s="411"/>
      <c r="HR241" s="414"/>
      <c r="HS241" s="738"/>
      <c r="HT241" s="739"/>
      <c r="HU241" s="739"/>
      <c r="HV241" s="739"/>
      <c r="HW241" s="740"/>
      <c r="HX241" s="424"/>
      <c r="HY241" s="425"/>
      <c r="HZ241" s="425"/>
      <c r="IA241" s="425"/>
      <c r="IB241" s="426"/>
      <c r="IC241" s="738"/>
      <c r="ID241" s="739"/>
      <c r="IE241" s="739"/>
      <c r="IF241" s="739"/>
      <c r="IG241" s="740"/>
      <c r="IH241" s="738"/>
      <c r="II241" s="739"/>
      <c r="IJ241" s="739"/>
      <c r="IK241" s="739"/>
      <c r="IL241" s="740"/>
      <c r="IM241" s="424"/>
      <c r="IN241" s="425"/>
      <c r="IO241" s="425"/>
      <c r="IP241" s="425"/>
      <c r="IQ241" s="426"/>
      <c r="IR241" s="738"/>
      <c r="IS241" s="739"/>
      <c r="IT241" s="739"/>
      <c r="IU241" s="739"/>
      <c r="IV241" s="740"/>
      <c r="IW241" s="738"/>
      <c r="IX241" s="739"/>
      <c r="IY241" s="739"/>
      <c r="IZ241" s="739"/>
      <c r="JA241" s="740"/>
      <c r="JB241" s="424"/>
      <c r="JC241" s="425"/>
      <c r="JD241" s="425"/>
      <c r="JE241" s="425"/>
      <c r="JF241" s="426"/>
      <c r="JG241" s="748"/>
      <c r="JH241" s="747"/>
      <c r="JI241" s="747"/>
      <c r="JJ241" s="747"/>
      <c r="JK241" s="747"/>
      <c r="JL241" s="747"/>
      <c r="JM241" s="747"/>
      <c r="JN241" s="747"/>
      <c r="JO241" s="747"/>
      <c r="JP241" s="747"/>
      <c r="JQ241" s="747"/>
      <c r="JR241" s="747"/>
      <c r="JS241" s="747"/>
      <c r="JT241" s="747"/>
      <c r="JU241" s="700"/>
      <c r="JV241" s="302"/>
      <c r="JW241" s="303"/>
      <c r="JX241" s="303"/>
      <c r="JY241" s="303"/>
      <c r="JZ241" s="303"/>
      <c r="KA241" s="303"/>
      <c r="KB241" s="303"/>
      <c r="KC241" s="303"/>
      <c r="KD241" s="303"/>
      <c r="KE241" s="304"/>
      <c r="KF241" s="686"/>
      <c r="KG241" s="686"/>
      <c r="KH241" s="686"/>
      <c r="KI241" s="686"/>
      <c r="KJ241" s="686"/>
      <c r="KK241" s="686"/>
      <c r="KL241" s="657"/>
      <c r="KM241" s="657"/>
      <c r="KN241" s="657"/>
      <c r="KO241" s="657"/>
      <c r="KP241" s="657"/>
      <c r="KQ241" s="657"/>
      <c r="KR241" s="657"/>
      <c r="KS241" s="657"/>
      <c r="KT241" s="657"/>
      <c r="KU241" s="657"/>
      <c r="KV241" s="411"/>
      <c r="KW241" s="411"/>
      <c r="KX241" s="414"/>
      <c r="KY241" s="233"/>
      <c r="KZ241" s="234"/>
      <c r="LA241" s="234"/>
      <c r="LB241" s="234"/>
      <c r="LC241" s="234"/>
      <c r="LD241" s="234"/>
      <c r="LE241" s="234"/>
      <c r="LF241" s="234"/>
      <c r="LG241" s="234"/>
      <c r="LH241" s="234"/>
      <c r="LI241" s="234"/>
      <c r="LJ241" s="234"/>
      <c r="LK241" s="234"/>
      <c r="LL241" s="234"/>
      <c r="LM241" s="235"/>
      <c r="LN241" s="768"/>
      <c r="LO241" s="769"/>
      <c r="LP241" s="769"/>
      <c r="LQ241" s="769"/>
      <c r="LR241" s="769"/>
      <c r="LS241" s="769"/>
      <c r="LT241" s="769"/>
      <c r="LU241" s="769"/>
      <c r="LV241" s="411"/>
      <c r="LW241" s="411"/>
      <c r="LX241" s="414"/>
      <c r="LY241" s="738"/>
      <c r="LZ241" s="739"/>
      <c r="MA241" s="739"/>
      <c r="MB241" s="739"/>
      <c r="MC241" s="740"/>
      <c r="MD241" s="424"/>
      <c r="ME241" s="425"/>
      <c r="MF241" s="425"/>
      <c r="MG241" s="425"/>
      <c r="MH241" s="426"/>
      <c r="MI241" s="738"/>
      <c r="MJ241" s="739"/>
      <c r="MK241" s="739"/>
      <c r="ML241" s="739"/>
      <c r="MM241" s="740"/>
      <c r="MN241" s="738"/>
      <c r="MO241" s="739"/>
      <c r="MP241" s="739"/>
      <c r="MQ241" s="739"/>
      <c r="MR241" s="740"/>
      <c r="MS241" s="424"/>
      <c r="MT241" s="425"/>
      <c r="MU241" s="425"/>
      <c r="MV241" s="425"/>
      <c r="MW241" s="426"/>
      <c r="MX241" s="738"/>
      <c r="MY241" s="739"/>
      <c r="MZ241" s="739"/>
      <c r="NA241" s="739"/>
      <c r="NB241" s="740"/>
      <c r="NC241" s="738"/>
      <c r="ND241" s="739"/>
      <c r="NE241" s="739"/>
      <c r="NF241" s="739"/>
      <c r="NG241" s="740"/>
      <c r="NH241" s="424"/>
      <c r="NI241" s="425"/>
      <c r="NJ241" s="425"/>
      <c r="NK241" s="425"/>
      <c r="NL241" s="426"/>
      <c r="NM241" s="748"/>
      <c r="NN241" s="747"/>
      <c r="NO241" s="747"/>
      <c r="NP241" s="747"/>
      <c r="NQ241" s="747"/>
      <c r="NR241" s="747"/>
      <c r="NS241" s="747"/>
      <c r="NT241" s="747"/>
      <c r="NU241" s="747"/>
      <c r="NV241" s="747"/>
      <c r="NW241" s="747"/>
      <c r="NX241" s="747"/>
      <c r="NY241" s="747"/>
      <c r="NZ241" s="747"/>
      <c r="OA241" s="700"/>
      <c r="OB241" s="302"/>
      <c r="OC241" s="303"/>
      <c r="OD241" s="303"/>
      <c r="OE241" s="303"/>
      <c r="OF241" s="303"/>
      <c r="OG241" s="303"/>
      <c r="OH241" s="303"/>
      <c r="OI241" s="303"/>
      <c r="OJ241" s="303"/>
      <c r="OK241" s="304"/>
      <c r="OL241" s="686"/>
      <c r="OM241" s="686"/>
      <c r="ON241" s="686"/>
      <c r="OO241" s="686"/>
      <c r="OP241" s="686"/>
      <c r="OQ241" s="686"/>
      <c r="OR241" s="657"/>
      <c r="OS241" s="657"/>
      <c r="OT241" s="657"/>
      <c r="OU241" s="657"/>
      <c r="OV241" s="657"/>
      <c r="OW241" s="657"/>
      <c r="OX241" s="657"/>
      <c r="OY241" s="657"/>
      <c r="OZ241" s="657"/>
      <c r="PA241" s="657"/>
      <c r="PB241" s="411"/>
      <c r="PC241" s="411"/>
      <c r="PD241" s="414"/>
      <c r="PE241" s="233"/>
      <c r="PF241" s="234"/>
      <c r="PG241" s="234"/>
      <c r="PH241" s="234"/>
      <c r="PI241" s="234"/>
      <c r="PJ241" s="234"/>
      <c r="PK241" s="234"/>
      <c r="PL241" s="234"/>
      <c r="PM241" s="234"/>
      <c r="PN241" s="234"/>
      <c r="PO241" s="234"/>
      <c r="PP241" s="234"/>
      <c r="PQ241" s="234"/>
      <c r="PR241" s="234"/>
      <c r="PS241" s="235"/>
      <c r="PT241" s="768"/>
      <c r="PU241" s="769"/>
      <c r="PV241" s="769"/>
      <c r="PW241" s="769"/>
      <c r="PX241" s="769"/>
      <c r="PY241" s="769"/>
      <c r="PZ241" s="769"/>
      <c r="QA241" s="769"/>
      <c r="QB241" s="411"/>
      <c r="QC241" s="411"/>
      <c r="QD241" s="414"/>
      <c r="QE241" s="738"/>
      <c r="QF241" s="739"/>
      <c r="QG241" s="739"/>
      <c r="QH241" s="739"/>
      <c r="QI241" s="740"/>
      <c r="QJ241" s="424"/>
      <c r="QK241" s="425"/>
      <c r="QL241" s="425"/>
      <c r="QM241" s="425"/>
      <c r="QN241" s="426"/>
      <c r="QO241" s="738"/>
      <c r="QP241" s="739"/>
      <c r="QQ241" s="739"/>
      <c r="QR241" s="739"/>
      <c r="QS241" s="740"/>
      <c r="QT241" s="738"/>
      <c r="QU241" s="739"/>
      <c r="QV241" s="739"/>
      <c r="QW241" s="739"/>
      <c r="QX241" s="740"/>
      <c r="QY241" s="424"/>
      <c r="QZ241" s="425"/>
      <c r="RA241" s="425"/>
      <c r="RB241" s="425"/>
      <c r="RC241" s="426"/>
      <c r="RD241" s="738"/>
      <c r="RE241" s="739"/>
      <c r="RF241" s="739"/>
      <c r="RG241" s="739"/>
      <c r="RH241" s="740"/>
      <c r="RI241" s="738"/>
      <c r="RJ241" s="739"/>
      <c r="RK241" s="739"/>
      <c r="RL241" s="739"/>
      <c r="RM241" s="740"/>
      <c r="RN241" s="424"/>
      <c r="RO241" s="425"/>
      <c r="RP241" s="425"/>
      <c r="RQ241" s="425"/>
      <c r="RR241" s="426"/>
      <c r="RS241" s="748"/>
      <c r="RT241" s="747"/>
      <c r="RU241" s="747"/>
      <c r="RV241" s="747"/>
      <c r="RW241" s="747"/>
      <c r="RX241" s="747"/>
      <c r="RY241" s="747"/>
      <c r="RZ241" s="747"/>
      <c r="SA241" s="747"/>
      <c r="SB241" s="747"/>
      <c r="SC241" s="747"/>
      <c r="SD241" s="747"/>
      <c r="SE241" s="747"/>
      <c r="SF241" s="747"/>
      <c r="SG241" s="700"/>
    </row>
    <row r="242" spans="2:501" ht="12" customHeight="1" x14ac:dyDescent="0.15">
      <c r="B242" s="1082"/>
      <c r="C242" s="302"/>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4"/>
      <c r="AD242" s="469"/>
      <c r="AE242" s="471"/>
      <c r="AF242" s="471"/>
      <c r="AG242" s="471"/>
      <c r="AH242" s="471"/>
      <c r="AI242" s="471"/>
      <c r="AJ242" s="471"/>
      <c r="AK242" s="471"/>
      <c r="AL242" s="471"/>
      <c r="AM242" s="471"/>
      <c r="AN242" s="471"/>
      <c r="AO242" s="384"/>
      <c r="AP242" s="384"/>
      <c r="AQ242" s="384"/>
      <c r="AR242" s="472"/>
      <c r="AS242" s="1061"/>
      <c r="AT242" s="1061"/>
      <c r="AU242" s="1061"/>
      <c r="AV242" s="1061"/>
      <c r="AW242" s="1061"/>
      <c r="AX242" s="1061"/>
      <c r="AY242" s="1061"/>
      <c r="AZ242" s="1061"/>
      <c r="BA242" s="1061"/>
      <c r="BB242" s="1061"/>
      <c r="BC242" s="384"/>
      <c r="BD242" s="384"/>
      <c r="BE242" s="385"/>
      <c r="BF242" s="472"/>
      <c r="BG242" s="1061"/>
      <c r="BH242" s="1061"/>
      <c r="BI242" s="1061"/>
      <c r="BJ242" s="1061"/>
      <c r="BK242" s="1061"/>
      <c r="BL242" s="1061"/>
      <c r="BM242" s="1061"/>
      <c r="BN242" s="1061"/>
      <c r="BO242" s="1061"/>
      <c r="BP242" s="1061"/>
      <c r="BQ242" s="384"/>
      <c r="BR242" s="384"/>
      <c r="BS242" s="385"/>
      <c r="BT242" s="1058"/>
      <c r="BU242" s="1059"/>
      <c r="BV242" s="1059"/>
      <c r="BW242" s="1059"/>
      <c r="BX242" s="1059"/>
      <c r="BY242" s="1059"/>
      <c r="BZ242" s="1059"/>
      <c r="CA242" s="1059"/>
      <c r="CB242" s="1059"/>
      <c r="CC242" s="1059"/>
      <c r="CD242" s="1059"/>
      <c r="CE242" s="384"/>
      <c r="CF242" s="384"/>
      <c r="CG242" s="385"/>
      <c r="CH242" s="1055" t="s">
        <v>39</v>
      </c>
      <c r="CI242" s="395"/>
      <c r="CJ242" s="395"/>
      <c r="CK242" s="395"/>
      <c r="CL242" s="395"/>
      <c r="CM242" s="395"/>
      <c r="CN242" s="657"/>
      <c r="CO242" s="657"/>
      <c r="CP242" s="657"/>
      <c r="CQ242" s="657"/>
      <c r="CR242" s="657"/>
      <c r="CS242" s="657"/>
      <c r="CT242" s="657"/>
      <c r="CU242" s="657"/>
      <c r="CV242" s="657"/>
      <c r="CW242" s="657"/>
      <c r="CX242" s="395" t="s">
        <v>43</v>
      </c>
      <c r="CY242" s="395"/>
      <c r="CZ242" s="399"/>
      <c r="DA242" s="265"/>
      <c r="DB242" s="266"/>
      <c r="DC242" s="266"/>
      <c r="DD242" s="266"/>
      <c r="DE242" s="266"/>
      <c r="DF242" s="266"/>
      <c r="DG242" s="266"/>
      <c r="DH242" s="266"/>
      <c r="DI242" s="266"/>
      <c r="DJ242" s="266"/>
      <c r="DK242" s="266"/>
      <c r="DL242" s="266"/>
      <c r="DM242" s="266"/>
      <c r="DN242" s="266"/>
      <c r="DO242" s="267"/>
      <c r="DP242" s="771"/>
      <c r="DQ242" s="772"/>
      <c r="DR242" s="772"/>
      <c r="DS242" s="772"/>
      <c r="DT242" s="772"/>
      <c r="DU242" s="772"/>
      <c r="DV242" s="772"/>
      <c r="DW242" s="772"/>
      <c r="DX242" s="395" t="s">
        <v>69</v>
      </c>
      <c r="DY242" s="395"/>
      <c r="DZ242" s="399"/>
      <c r="EA242" s="738"/>
      <c r="EB242" s="739"/>
      <c r="EC242" s="739"/>
      <c r="ED242" s="739"/>
      <c r="EE242" s="740"/>
      <c r="EF242" s="424"/>
      <c r="EG242" s="425"/>
      <c r="EH242" s="425"/>
      <c r="EI242" s="425"/>
      <c r="EJ242" s="426"/>
      <c r="EK242" s="738"/>
      <c r="EL242" s="739"/>
      <c r="EM242" s="739"/>
      <c r="EN242" s="739"/>
      <c r="EO242" s="740"/>
      <c r="EP242" s="738"/>
      <c r="EQ242" s="739"/>
      <c r="ER242" s="739"/>
      <c r="ES242" s="739"/>
      <c r="ET242" s="740"/>
      <c r="EU242" s="424"/>
      <c r="EV242" s="425"/>
      <c r="EW242" s="425"/>
      <c r="EX242" s="425"/>
      <c r="EY242" s="426"/>
      <c r="EZ242" s="738"/>
      <c r="FA242" s="739"/>
      <c r="FB242" s="739"/>
      <c r="FC242" s="739"/>
      <c r="FD242" s="740"/>
      <c r="FE242" s="738"/>
      <c r="FF242" s="739"/>
      <c r="FG242" s="739"/>
      <c r="FH242" s="739"/>
      <c r="FI242" s="740"/>
      <c r="FJ242" s="424"/>
      <c r="FK242" s="425"/>
      <c r="FL242" s="425"/>
      <c r="FM242" s="425"/>
      <c r="FN242" s="426"/>
      <c r="FO242" s="405"/>
      <c r="FP242" s="302"/>
      <c r="FQ242" s="303"/>
      <c r="FR242" s="303"/>
      <c r="FS242" s="303"/>
      <c r="FT242" s="303"/>
      <c r="FU242" s="303"/>
      <c r="FV242" s="303"/>
      <c r="FW242" s="303"/>
      <c r="FX242" s="303"/>
      <c r="FY242" s="304"/>
      <c r="FZ242" s="689" t="s">
        <v>81</v>
      </c>
      <c r="GA242" s="655"/>
      <c r="GB242" s="655"/>
      <c r="GC242" s="655"/>
      <c r="GD242" s="655"/>
      <c r="GE242" s="655"/>
      <c r="GF242" s="657"/>
      <c r="GG242" s="657"/>
      <c r="GH242" s="657"/>
      <c r="GI242" s="657"/>
      <c r="GJ242" s="657"/>
      <c r="GK242" s="657"/>
      <c r="GL242" s="657"/>
      <c r="GM242" s="657"/>
      <c r="GN242" s="657"/>
      <c r="GO242" s="657"/>
      <c r="GP242" s="395" t="s">
        <v>43</v>
      </c>
      <c r="GQ242" s="395"/>
      <c r="GR242" s="399"/>
      <c r="GS242" s="265"/>
      <c r="GT242" s="266"/>
      <c r="GU242" s="266"/>
      <c r="GV242" s="266"/>
      <c r="GW242" s="266"/>
      <c r="GX242" s="266"/>
      <c r="GY242" s="266"/>
      <c r="GZ242" s="266"/>
      <c r="HA242" s="266"/>
      <c r="HB242" s="266"/>
      <c r="HC242" s="266"/>
      <c r="HD242" s="266"/>
      <c r="HE242" s="266"/>
      <c r="HF242" s="266"/>
      <c r="HG242" s="267"/>
      <c r="HH242" s="771"/>
      <c r="HI242" s="772"/>
      <c r="HJ242" s="772"/>
      <c r="HK242" s="772"/>
      <c r="HL242" s="772"/>
      <c r="HM242" s="772"/>
      <c r="HN242" s="772"/>
      <c r="HO242" s="772"/>
      <c r="HP242" s="395" t="s">
        <v>69</v>
      </c>
      <c r="HQ242" s="395"/>
      <c r="HR242" s="399"/>
      <c r="HS242" s="738"/>
      <c r="HT242" s="739"/>
      <c r="HU242" s="739"/>
      <c r="HV242" s="739"/>
      <c r="HW242" s="740"/>
      <c r="HX242" s="424"/>
      <c r="HY242" s="425"/>
      <c r="HZ242" s="425"/>
      <c r="IA242" s="425"/>
      <c r="IB242" s="426"/>
      <c r="IC242" s="738"/>
      <c r="ID242" s="739"/>
      <c r="IE242" s="739"/>
      <c r="IF242" s="739"/>
      <c r="IG242" s="740"/>
      <c r="IH242" s="738"/>
      <c r="II242" s="739"/>
      <c r="IJ242" s="739"/>
      <c r="IK242" s="739"/>
      <c r="IL242" s="740"/>
      <c r="IM242" s="424"/>
      <c r="IN242" s="425"/>
      <c r="IO242" s="425"/>
      <c r="IP242" s="425"/>
      <c r="IQ242" s="426"/>
      <c r="IR242" s="738"/>
      <c r="IS242" s="739"/>
      <c r="IT242" s="739"/>
      <c r="IU242" s="739"/>
      <c r="IV242" s="740"/>
      <c r="IW242" s="738"/>
      <c r="IX242" s="739"/>
      <c r="IY242" s="739"/>
      <c r="IZ242" s="739"/>
      <c r="JA242" s="740"/>
      <c r="JB242" s="424"/>
      <c r="JC242" s="425"/>
      <c r="JD242" s="425"/>
      <c r="JE242" s="425"/>
      <c r="JF242" s="426"/>
      <c r="JG242" s="748"/>
      <c r="JH242" s="747"/>
      <c r="JI242" s="747"/>
      <c r="JJ242" s="747"/>
      <c r="JK242" s="747"/>
      <c r="JL242" s="747"/>
      <c r="JM242" s="747"/>
      <c r="JN242" s="747"/>
      <c r="JO242" s="747"/>
      <c r="JP242" s="747"/>
      <c r="JQ242" s="747"/>
      <c r="JR242" s="747"/>
      <c r="JS242" s="747"/>
      <c r="JT242" s="747"/>
      <c r="JU242" s="700"/>
      <c r="JV242" s="302"/>
      <c r="JW242" s="303"/>
      <c r="JX242" s="303"/>
      <c r="JY242" s="303"/>
      <c r="JZ242" s="303"/>
      <c r="KA242" s="303"/>
      <c r="KB242" s="303"/>
      <c r="KC242" s="303"/>
      <c r="KD242" s="303"/>
      <c r="KE242" s="304"/>
      <c r="KF242" s="654" t="str">
        <f>KF236</f>
        <v>9箇所目</v>
      </c>
      <c r="KG242" s="655"/>
      <c r="KH242" s="655"/>
      <c r="KI242" s="655"/>
      <c r="KJ242" s="655"/>
      <c r="KK242" s="655"/>
      <c r="KL242" s="657"/>
      <c r="KM242" s="657"/>
      <c r="KN242" s="657"/>
      <c r="KO242" s="657"/>
      <c r="KP242" s="657"/>
      <c r="KQ242" s="657"/>
      <c r="KR242" s="657"/>
      <c r="KS242" s="657"/>
      <c r="KT242" s="657"/>
      <c r="KU242" s="657"/>
      <c r="KV242" s="395" t="s">
        <v>43</v>
      </c>
      <c r="KW242" s="395"/>
      <c r="KX242" s="399"/>
      <c r="KY242" s="265"/>
      <c r="KZ242" s="266"/>
      <c r="LA242" s="266"/>
      <c r="LB242" s="266"/>
      <c r="LC242" s="266"/>
      <c r="LD242" s="266"/>
      <c r="LE242" s="266"/>
      <c r="LF242" s="266"/>
      <c r="LG242" s="266"/>
      <c r="LH242" s="266"/>
      <c r="LI242" s="266"/>
      <c r="LJ242" s="266"/>
      <c r="LK242" s="266"/>
      <c r="LL242" s="266"/>
      <c r="LM242" s="267"/>
      <c r="LN242" s="771"/>
      <c r="LO242" s="772"/>
      <c r="LP242" s="772"/>
      <c r="LQ242" s="772"/>
      <c r="LR242" s="772"/>
      <c r="LS242" s="772"/>
      <c r="LT242" s="772"/>
      <c r="LU242" s="772"/>
      <c r="LV242" s="395" t="s">
        <v>69</v>
      </c>
      <c r="LW242" s="395"/>
      <c r="LX242" s="399"/>
      <c r="LY242" s="738"/>
      <c r="LZ242" s="739"/>
      <c r="MA242" s="739"/>
      <c r="MB242" s="739"/>
      <c r="MC242" s="740"/>
      <c r="MD242" s="424"/>
      <c r="ME242" s="425"/>
      <c r="MF242" s="425"/>
      <c r="MG242" s="425"/>
      <c r="MH242" s="426"/>
      <c r="MI242" s="738"/>
      <c r="MJ242" s="739"/>
      <c r="MK242" s="739"/>
      <c r="ML242" s="739"/>
      <c r="MM242" s="740"/>
      <c r="MN242" s="738"/>
      <c r="MO242" s="739"/>
      <c r="MP242" s="739"/>
      <c r="MQ242" s="739"/>
      <c r="MR242" s="740"/>
      <c r="MS242" s="424"/>
      <c r="MT242" s="425"/>
      <c r="MU242" s="425"/>
      <c r="MV242" s="425"/>
      <c r="MW242" s="426"/>
      <c r="MX242" s="738"/>
      <c r="MY242" s="739"/>
      <c r="MZ242" s="739"/>
      <c r="NA242" s="739"/>
      <c r="NB242" s="740"/>
      <c r="NC242" s="738"/>
      <c r="ND242" s="739"/>
      <c r="NE242" s="739"/>
      <c r="NF242" s="739"/>
      <c r="NG242" s="740"/>
      <c r="NH242" s="424"/>
      <c r="NI242" s="425"/>
      <c r="NJ242" s="425"/>
      <c r="NK242" s="425"/>
      <c r="NL242" s="426"/>
      <c r="NM242" s="748"/>
      <c r="NN242" s="747"/>
      <c r="NO242" s="747"/>
      <c r="NP242" s="747"/>
      <c r="NQ242" s="747"/>
      <c r="NR242" s="747"/>
      <c r="NS242" s="747"/>
      <c r="NT242" s="747"/>
      <c r="NU242" s="747"/>
      <c r="NV242" s="747"/>
      <c r="NW242" s="747"/>
      <c r="NX242" s="747"/>
      <c r="NY242" s="747"/>
      <c r="NZ242" s="747"/>
      <c r="OA242" s="700"/>
      <c r="OB242" s="302"/>
      <c r="OC242" s="303"/>
      <c r="OD242" s="303"/>
      <c r="OE242" s="303"/>
      <c r="OF242" s="303"/>
      <c r="OG242" s="303"/>
      <c r="OH242" s="303"/>
      <c r="OI242" s="303"/>
      <c r="OJ242" s="303"/>
      <c r="OK242" s="304"/>
      <c r="OL242" s="654" t="str">
        <f>OL236</f>
        <v>12箇所目</v>
      </c>
      <c r="OM242" s="655"/>
      <c r="ON242" s="655"/>
      <c r="OO242" s="655"/>
      <c r="OP242" s="655"/>
      <c r="OQ242" s="655"/>
      <c r="OR242" s="657"/>
      <c r="OS242" s="657"/>
      <c r="OT242" s="657"/>
      <c r="OU242" s="657"/>
      <c r="OV242" s="657"/>
      <c r="OW242" s="657"/>
      <c r="OX242" s="657"/>
      <c r="OY242" s="657"/>
      <c r="OZ242" s="657"/>
      <c r="PA242" s="657"/>
      <c r="PB242" s="395" t="s">
        <v>43</v>
      </c>
      <c r="PC242" s="395"/>
      <c r="PD242" s="399"/>
      <c r="PE242" s="265"/>
      <c r="PF242" s="266"/>
      <c r="PG242" s="266"/>
      <c r="PH242" s="266"/>
      <c r="PI242" s="266"/>
      <c r="PJ242" s="266"/>
      <c r="PK242" s="266"/>
      <c r="PL242" s="266"/>
      <c r="PM242" s="266"/>
      <c r="PN242" s="266"/>
      <c r="PO242" s="266"/>
      <c r="PP242" s="266"/>
      <c r="PQ242" s="266"/>
      <c r="PR242" s="266"/>
      <c r="PS242" s="267"/>
      <c r="PT242" s="771"/>
      <c r="PU242" s="772"/>
      <c r="PV242" s="772"/>
      <c r="PW242" s="772"/>
      <c r="PX242" s="772"/>
      <c r="PY242" s="772"/>
      <c r="PZ242" s="772"/>
      <c r="QA242" s="772"/>
      <c r="QB242" s="395" t="s">
        <v>69</v>
      </c>
      <c r="QC242" s="395"/>
      <c r="QD242" s="399"/>
      <c r="QE242" s="738"/>
      <c r="QF242" s="739"/>
      <c r="QG242" s="739"/>
      <c r="QH242" s="739"/>
      <c r="QI242" s="740"/>
      <c r="QJ242" s="424"/>
      <c r="QK242" s="425"/>
      <c r="QL242" s="425"/>
      <c r="QM242" s="425"/>
      <c r="QN242" s="426"/>
      <c r="QO242" s="738"/>
      <c r="QP242" s="739"/>
      <c r="QQ242" s="739"/>
      <c r="QR242" s="739"/>
      <c r="QS242" s="740"/>
      <c r="QT242" s="738"/>
      <c r="QU242" s="739"/>
      <c r="QV242" s="739"/>
      <c r="QW242" s="739"/>
      <c r="QX242" s="740"/>
      <c r="QY242" s="424"/>
      <c r="QZ242" s="425"/>
      <c r="RA242" s="425"/>
      <c r="RB242" s="425"/>
      <c r="RC242" s="426"/>
      <c r="RD242" s="738"/>
      <c r="RE242" s="739"/>
      <c r="RF242" s="739"/>
      <c r="RG242" s="739"/>
      <c r="RH242" s="740"/>
      <c r="RI242" s="738"/>
      <c r="RJ242" s="739"/>
      <c r="RK242" s="739"/>
      <c r="RL242" s="739"/>
      <c r="RM242" s="740"/>
      <c r="RN242" s="424"/>
      <c r="RO242" s="425"/>
      <c r="RP242" s="425"/>
      <c r="RQ242" s="425"/>
      <c r="RR242" s="426"/>
      <c r="RS242" s="748"/>
      <c r="RT242" s="747"/>
      <c r="RU242" s="747"/>
      <c r="RV242" s="747"/>
      <c r="RW242" s="747"/>
      <c r="RX242" s="747"/>
      <c r="RY242" s="747"/>
      <c r="RZ242" s="747"/>
      <c r="SA242" s="747"/>
      <c r="SB242" s="747"/>
      <c r="SC242" s="747"/>
      <c r="SD242" s="747"/>
      <c r="SE242" s="747"/>
      <c r="SF242" s="747"/>
      <c r="SG242" s="700"/>
    </row>
    <row r="243" spans="2:501" ht="2.1" customHeight="1" x14ac:dyDescent="0.15">
      <c r="B243" s="1082"/>
      <c r="C243" s="781"/>
      <c r="D243" s="782"/>
      <c r="E243" s="782"/>
      <c r="F243" s="782"/>
      <c r="G243" s="782"/>
      <c r="H243" s="782"/>
      <c r="I243" s="782"/>
      <c r="J243" s="782"/>
      <c r="K243" s="782"/>
      <c r="L243" s="782"/>
      <c r="M243" s="782"/>
      <c r="N243" s="782"/>
      <c r="O243" s="782"/>
      <c r="P243" s="782"/>
      <c r="Q243" s="782"/>
      <c r="R243" s="782"/>
      <c r="S243" s="782"/>
      <c r="T243" s="782"/>
      <c r="U243" s="782"/>
      <c r="V243" s="782"/>
      <c r="W243" s="782"/>
      <c r="X243" s="782"/>
      <c r="Y243" s="782"/>
      <c r="Z243" s="782"/>
      <c r="AA243" s="782"/>
      <c r="AB243" s="782"/>
      <c r="AC243" s="783"/>
      <c r="AD243" s="492"/>
      <c r="AE243" s="476"/>
      <c r="AF243" s="476"/>
      <c r="AG243" s="476"/>
      <c r="AH243" s="476"/>
      <c r="AI243" s="476"/>
      <c r="AJ243" s="476"/>
      <c r="AK243" s="476"/>
      <c r="AL243" s="476"/>
      <c r="AM243" s="476"/>
      <c r="AN243" s="476"/>
      <c r="AO243" s="386"/>
      <c r="AP243" s="386"/>
      <c r="AQ243" s="386"/>
      <c r="AR243" s="1062"/>
      <c r="AS243" s="1063"/>
      <c r="AT243" s="1063"/>
      <c r="AU243" s="1063"/>
      <c r="AV243" s="1063"/>
      <c r="AW243" s="1063"/>
      <c r="AX243" s="1063"/>
      <c r="AY243" s="1063"/>
      <c r="AZ243" s="1063"/>
      <c r="BA243" s="1063"/>
      <c r="BB243" s="1063"/>
      <c r="BC243" s="386"/>
      <c r="BD243" s="386"/>
      <c r="BE243" s="387"/>
      <c r="BF243" s="1062"/>
      <c r="BG243" s="1063"/>
      <c r="BH243" s="1063"/>
      <c r="BI243" s="1063"/>
      <c r="BJ243" s="1063"/>
      <c r="BK243" s="1063"/>
      <c r="BL243" s="1063"/>
      <c r="BM243" s="1063"/>
      <c r="BN243" s="1063"/>
      <c r="BO243" s="1063"/>
      <c r="BP243" s="1063"/>
      <c r="BQ243" s="386"/>
      <c r="BR243" s="386"/>
      <c r="BS243" s="387"/>
      <c r="BT243" s="1058"/>
      <c r="BU243" s="1059"/>
      <c r="BV243" s="1059"/>
      <c r="BW243" s="1059"/>
      <c r="BX243" s="1059"/>
      <c r="BY243" s="1059"/>
      <c r="BZ243" s="1059"/>
      <c r="CA243" s="1059"/>
      <c r="CB243" s="1059"/>
      <c r="CC243" s="1059"/>
      <c r="CD243" s="1059"/>
      <c r="CE243" s="386"/>
      <c r="CF243" s="386"/>
      <c r="CG243" s="387"/>
      <c r="CH243" s="1056"/>
      <c r="CI243" s="386"/>
      <c r="CJ243" s="386"/>
      <c r="CK243" s="386"/>
      <c r="CL243" s="386"/>
      <c r="CM243" s="386"/>
      <c r="CN243" s="658"/>
      <c r="CO243" s="658"/>
      <c r="CP243" s="658"/>
      <c r="CQ243" s="658"/>
      <c r="CR243" s="658"/>
      <c r="CS243" s="658"/>
      <c r="CT243" s="658"/>
      <c r="CU243" s="658"/>
      <c r="CV243" s="658"/>
      <c r="CW243" s="658"/>
      <c r="CX243" s="386"/>
      <c r="CY243" s="386"/>
      <c r="CZ243" s="387"/>
      <c r="DA243" s="276"/>
      <c r="DB243" s="277"/>
      <c r="DC243" s="277"/>
      <c r="DD243" s="277"/>
      <c r="DE243" s="277"/>
      <c r="DF243" s="277"/>
      <c r="DG243" s="277"/>
      <c r="DH243" s="277"/>
      <c r="DI243" s="277"/>
      <c r="DJ243" s="277"/>
      <c r="DK243" s="277"/>
      <c r="DL243" s="277"/>
      <c r="DM243" s="277"/>
      <c r="DN243" s="277"/>
      <c r="DO243" s="278"/>
      <c r="DP243" s="773"/>
      <c r="DQ243" s="774"/>
      <c r="DR243" s="774"/>
      <c r="DS243" s="774"/>
      <c r="DT243" s="774"/>
      <c r="DU243" s="774"/>
      <c r="DV243" s="774"/>
      <c r="DW243" s="774"/>
      <c r="DX243" s="386"/>
      <c r="DY243" s="386"/>
      <c r="DZ243" s="387"/>
      <c r="EA243" s="744"/>
      <c r="EB243" s="745"/>
      <c r="EC243" s="745"/>
      <c r="ED243" s="745"/>
      <c r="EE243" s="746"/>
      <c r="EF243" s="427"/>
      <c r="EG243" s="428"/>
      <c r="EH243" s="428"/>
      <c r="EI243" s="428"/>
      <c r="EJ243" s="429"/>
      <c r="EK243" s="744"/>
      <c r="EL243" s="745"/>
      <c r="EM243" s="745"/>
      <c r="EN243" s="745"/>
      <c r="EO243" s="746"/>
      <c r="EP243" s="744"/>
      <c r="EQ243" s="745"/>
      <c r="ER243" s="745"/>
      <c r="ES243" s="745"/>
      <c r="ET243" s="746"/>
      <c r="EU243" s="427"/>
      <c r="EV243" s="428"/>
      <c r="EW243" s="428"/>
      <c r="EX243" s="428"/>
      <c r="EY243" s="429"/>
      <c r="EZ243" s="744"/>
      <c r="FA243" s="745"/>
      <c r="FB243" s="745"/>
      <c r="FC243" s="745"/>
      <c r="FD243" s="746"/>
      <c r="FE243" s="744"/>
      <c r="FF243" s="745"/>
      <c r="FG243" s="745"/>
      <c r="FH243" s="745"/>
      <c r="FI243" s="746"/>
      <c r="FJ243" s="427"/>
      <c r="FK243" s="428"/>
      <c r="FL243" s="428"/>
      <c r="FM243" s="428"/>
      <c r="FN243" s="429"/>
      <c r="FO243" s="405"/>
      <c r="FP243" s="781"/>
      <c r="FQ243" s="782"/>
      <c r="FR243" s="782"/>
      <c r="FS243" s="782"/>
      <c r="FT243" s="782"/>
      <c r="FU243" s="782"/>
      <c r="FV243" s="782"/>
      <c r="FW243" s="782"/>
      <c r="FX243" s="782"/>
      <c r="FY243" s="783"/>
      <c r="FZ243" s="690"/>
      <c r="GA243" s="656"/>
      <c r="GB243" s="656"/>
      <c r="GC243" s="656"/>
      <c r="GD243" s="656"/>
      <c r="GE243" s="656"/>
      <c r="GF243" s="658"/>
      <c r="GG243" s="658"/>
      <c r="GH243" s="658"/>
      <c r="GI243" s="658"/>
      <c r="GJ243" s="658"/>
      <c r="GK243" s="658"/>
      <c r="GL243" s="658"/>
      <c r="GM243" s="658"/>
      <c r="GN243" s="658"/>
      <c r="GO243" s="658"/>
      <c r="GP243" s="386"/>
      <c r="GQ243" s="386"/>
      <c r="GR243" s="387"/>
      <c r="GS243" s="276"/>
      <c r="GT243" s="277"/>
      <c r="GU243" s="277"/>
      <c r="GV243" s="277"/>
      <c r="GW243" s="277"/>
      <c r="GX243" s="277"/>
      <c r="GY243" s="277"/>
      <c r="GZ243" s="277"/>
      <c r="HA243" s="277"/>
      <c r="HB243" s="277"/>
      <c r="HC243" s="277"/>
      <c r="HD243" s="277"/>
      <c r="HE243" s="277"/>
      <c r="HF243" s="277"/>
      <c r="HG243" s="278"/>
      <c r="HH243" s="773"/>
      <c r="HI243" s="774"/>
      <c r="HJ243" s="774"/>
      <c r="HK243" s="774"/>
      <c r="HL243" s="774"/>
      <c r="HM243" s="774"/>
      <c r="HN243" s="774"/>
      <c r="HO243" s="774"/>
      <c r="HP243" s="386"/>
      <c r="HQ243" s="386"/>
      <c r="HR243" s="387"/>
      <c r="HS243" s="744"/>
      <c r="HT243" s="745"/>
      <c r="HU243" s="745"/>
      <c r="HV243" s="745"/>
      <c r="HW243" s="746"/>
      <c r="HX243" s="427"/>
      <c r="HY243" s="428"/>
      <c r="HZ243" s="428"/>
      <c r="IA243" s="428"/>
      <c r="IB243" s="429"/>
      <c r="IC243" s="744"/>
      <c r="ID243" s="745"/>
      <c r="IE243" s="745"/>
      <c r="IF243" s="745"/>
      <c r="IG243" s="746"/>
      <c r="IH243" s="744"/>
      <c r="II243" s="745"/>
      <c r="IJ243" s="745"/>
      <c r="IK243" s="745"/>
      <c r="IL243" s="746"/>
      <c r="IM243" s="427"/>
      <c r="IN243" s="428"/>
      <c r="IO243" s="428"/>
      <c r="IP243" s="428"/>
      <c r="IQ243" s="429"/>
      <c r="IR243" s="744"/>
      <c r="IS243" s="745"/>
      <c r="IT243" s="745"/>
      <c r="IU243" s="745"/>
      <c r="IV243" s="746"/>
      <c r="IW243" s="744"/>
      <c r="IX243" s="745"/>
      <c r="IY243" s="745"/>
      <c r="IZ243" s="745"/>
      <c r="JA243" s="746"/>
      <c r="JB243" s="427"/>
      <c r="JC243" s="428"/>
      <c r="JD243" s="428"/>
      <c r="JE243" s="428"/>
      <c r="JF243" s="429"/>
      <c r="JG243" s="748"/>
      <c r="JH243" s="747"/>
      <c r="JI243" s="747"/>
      <c r="JJ243" s="747"/>
      <c r="JK243" s="747"/>
      <c r="JL243" s="747"/>
      <c r="JM243" s="747"/>
      <c r="JN243" s="747"/>
      <c r="JO243" s="747"/>
      <c r="JP243" s="747"/>
      <c r="JQ243" s="747"/>
      <c r="JR243" s="747"/>
      <c r="JS243" s="747"/>
      <c r="JT243" s="747"/>
      <c r="JU243" s="700"/>
      <c r="JV243" s="781"/>
      <c r="JW243" s="782"/>
      <c r="JX243" s="782"/>
      <c r="JY243" s="782"/>
      <c r="JZ243" s="782"/>
      <c r="KA243" s="782"/>
      <c r="KB243" s="782"/>
      <c r="KC243" s="782"/>
      <c r="KD243" s="782"/>
      <c r="KE243" s="783"/>
      <c r="KF243" s="656"/>
      <c r="KG243" s="656"/>
      <c r="KH243" s="656"/>
      <c r="KI243" s="656"/>
      <c r="KJ243" s="656"/>
      <c r="KK243" s="656"/>
      <c r="KL243" s="658"/>
      <c r="KM243" s="658"/>
      <c r="KN243" s="658"/>
      <c r="KO243" s="658"/>
      <c r="KP243" s="658"/>
      <c r="KQ243" s="658"/>
      <c r="KR243" s="658"/>
      <c r="KS243" s="658"/>
      <c r="KT243" s="658"/>
      <c r="KU243" s="658"/>
      <c r="KV243" s="386"/>
      <c r="KW243" s="386"/>
      <c r="KX243" s="387"/>
      <c r="KY243" s="276"/>
      <c r="KZ243" s="277"/>
      <c r="LA243" s="277"/>
      <c r="LB243" s="277"/>
      <c r="LC243" s="277"/>
      <c r="LD243" s="277"/>
      <c r="LE243" s="277"/>
      <c r="LF243" s="277"/>
      <c r="LG243" s="277"/>
      <c r="LH243" s="277"/>
      <c r="LI243" s="277"/>
      <c r="LJ243" s="277"/>
      <c r="LK243" s="277"/>
      <c r="LL243" s="277"/>
      <c r="LM243" s="278"/>
      <c r="LN243" s="773"/>
      <c r="LO243" s="774"/>
      <c r="LP243" s="774"/>
      <c r="LQ243" s="774"/>
      <c r="LR243" s="774"/>
      <c r="LS243" s="774"/>
      <c r="LT243" s="774"/>
      <c r="LU243" s="774"/>
      <c r="LV243" s="386"/>
      <c r="LW243" s="386"/>
      <c r="LX243" s="387"/>
      <c r="LY243" s="744"/>
      <c r="LZ243" s="745"/>
      <c r="MA243" s="745"/>
      <c r="MB243" s="745"/>
      <c r="MC243" s="746"/>
      <c r="MD243" s="427"/>
      <c r="ME243" s="428"/>
      <c r="MF243" s="428"/>
      <c r="MG243" s="428"/>
      <c r="MH243" s="429"/>
      <c r="MI243" s="744"/>
      <c r="MJ243" s="745"/>
      <c r="MK243" s="745"/>
      <c r="ML243" s="745"/>
      <c r="MM243" s="746"/>
      <c r="MN243" s="744"/>
      <c r="MO243" s="745"/>
      <c r="MP243" s="745"/>
      <c r="MQ243" s="745"/>
      <c r="MR243" s="746"/>
      <c r="MS243" s="427"/>
      <c r="MT243" s="428"/>
      <c r="MU243" s="428"/>
      <c r="MV243" s="428"/>
      <c r="MW243" s="429"/>
      <c r="MX243" s="744"/>
      <c r="MY243" s="745"/>
      <c r="MZ243" s="745"/>
      <c r="NA243" s="745"/>
      <c r="NB243" s="746"/>
      <c r="NC243" s="744"/>
      <c r="ND243" s="745"/>
      <c r="NE243" s="745"/>
      <c r="NF243" s="745"/>
      <c r="NG243" s="746"/>
      <c r="NH243" s="427"/>
      <c r="NI243" s="428"/>
      <c r="NJ243" s="428"/>
      <c r="NK243" s="428"/>
      <c r="NL243" s="429"/>
      <c r="NM243" s="748"/>
      <c r="NN243" s="747"/>
      <c r="NO243" s="747"/>
      <c r="NP243" s="747"/>
      <c r="NQ243" s="747"/>
      <c r="NR243" s="747"/>
      <c r="NS243" s="747"/>
      <c r="NT243" s="747"/>
      <c r="NU243" s="747"/>
      <c r="NV243" s="747"/>
      <c r="NW243" s="747"/>
      <c r="NX243" s="747"/>
      <c r="NY243" s="747"/>
      <c r="NZ243" s="747"/>
      <c r="OA243" s="700"/>
      <c r="OB243" s="781"/>
      <c r="OC243" s="782"/>
      <c r="OD243" s="782"/>
      <c r="OE243" s="782"/>
      <c r="OF243" s="782"/>
      <c r="OG243" s="782"/>
      <c r="OH243" s="782"/>
      <c r="OI243" s="782"/>
      <c r="OJ243" s="782"/>
      <c r="OK243" s="783"/>
      <c r="OL243" s="656"/>
      <c r="OM243" s="656"/>
      <c r="ON243" s="656"/>
      <c r="OO243" s="656"/>
      <c r="OP243" s="656"/>
      <c r="OQ243" s="656"/>
      <c r="OR243" s="658"/>
      <c r="OS243" s="658"/>
      <c r="OT243" s="658"/>
      <c r="OU243" s="658"/>
      <c r="OV243" s="658"/>
      <c r="OW243" s="658"/>
      <c r="OX243" s="658"/>
      <c r="OY243" s="658"/>
      <c r="OZ243" s="658"/>
      <c r="PA243" s="658"/>
      <c r="PB243" s="386"/>
      <c r="PC243" s="386"/>
      <c r="PD243" s="387"/>
      <c r="PE243" s="276"/>
      <c r="PF243" s="277"/>
      <c r="PG243" s="277"/>
      <c r="PH243" s="277"/>
      <c r="PI243" s="277"/>
      <c r="PJ243" s="277"/>
      <c r="PK243" s="277"/>
      <c r="PL243" s="277"/>
      <c r="PM243" s="277"/>
      <c r="PN243" s="277"/>
      <c r="PO243" s="277"/>
      <c r="PP243" s="277"/>
      <c r="PQ243" s="277"/>
      <c r="PR243" s="277"/>
      <c r="PS243" s="278"/>
      <c r="PT243" s="773"/>
      <c r="PU243" s="774"/>
      <c r="PV243" s="774"/>
      <c r="PW243" s="774"/>
      <c r="PX243" s="774"/>
      <c r="PY243" s="774"/>
      <c r="PZ243" s="774"/>
      <c r="QA243" s="774"/>
      <c r="QB243" s="386"/>
      <c r="QC243" s="386"/>
      <c r="QD243" s="387"/>
      <c r="QE243" s="744"/>
      <c r="QF243" s="745"/>
      <c r="QG243" s="745"/>
      <c r="QH243" s="745"/>
      <c r="QI243" s="746"/>
      <c r="QJ243" s="427"/>
      <c r="QK243" s="428"/>
      <c r="QL243" s="428"/>
      <c r="QM243" s="428"/>
      <c r="QN243" s="429"/>
      <c r="QO243" s="744"/>
      <c r="QP243" s="745"/>
      <c r="QQ243" s="745"/>
      <c r="QR243" s="745"/>
      <c r="QS243" s="746"/>
      <c r="QT243" s="744"/>
      <c r="QU243" s="745"/>
      <c r="QV243" s="745"/>
      <c r="QW243" s="745"/>
      <c r="QX243" s="746"/>
      <c r="QY243" s="427"/>
      <c r="QZ243" s="428"/>
      <c r="RA243" s="428"/>
      <c r="RB243" s="428"/>
      <c r="RC243" s="429"/>
      <c r="RD243" s="744"/>
      <c r="RE243" s="745"/>
      <c r="RF243" s="745"/>
      <c r="RG243" s="745"/>
      <c r="RH243" s="746"/>
      <c r="RI243" s="744"/>
      <c r="RJ243" s="745"/>
      <c r="RK243" s="745"/>
      <c r="RL243" s="745"/>
      <c r="RM243" s="746"/>
      <c r="RN243" s="427"/>
      <c r="RO243" s="428"/>
      <c r="RP243" s="428"/>
      <c r="RQ243" s="428"/>
      <c r="RR243" s="429"/>
      <c r="RS243" s="748"/>
      <c r="RT243" s="747"/>
      <c r="RU243" s="747"/>
      <c r="RV243" s="747"/>
      <c r="RW243" s="747"/>
      <c r="RX243" s="747"/>
      <c r="RY243" s="747"/>
      <c r="RZ243" s="747"/>
      <c r="SA243" s="747"/>
      <c r="SB243" s="747"/>
      <c r="SC243" s="747"/>
      <c r="SD243" s="747"/>
      <c r="SE243" s="747"/>
      <c r="SF243" s="747"/>
      <c r="SG243" s="700"/>
    </row>
    <row r="244" spans="2:501" ht="12" customHeight="1" x14ac:dyDescent="0.15">
      <c r="B244" s="1083"/>
      <c r="C244" s="1326" t="s">
        <v>98</v>
      </c>
      <c r="D244" s="1091"/>
      <c r="E244" s="1092"/>
      <c r="F244" s="770" t="s">
        <v>74</v>
      </c>
      <c r="G244" s="324"/>
      <c r="H244" s="324"/>
      <c r="I244" s="324"/>
      <c r="J244" s="324"/>
      <c r="K244" s="324"/>
      <c r="L244" s="324"/>
      <c r="M244" s="324"/>
      <c r="N244" s="324"/>
      <c r="O244" s="324"/>
      <c r="P244" s="324"/>
      <c r="Q244" s="324"/>
      <c r="R244" s="324"/>
      <c r="S244" s="324"/>
      <c r="T244" s="324"/>
      <c r="U244" s="324"/>
      <c r="V244" s="324"/>
      <c r="W244" s="324"/>
      <c r="X244" s="324"/>
      <c r="Y244" s="324"/>
      <c r="Z244" s="324"/>
      <c r="AA244" s="324"/>
      <c r="AB244" s="324"/>
      <c r="AC244" s="489"/>
      <c r="AD244" s="490">
        <f>BT244</f>
        <v>0</v>
      </c>
      <c r="AE244" s="491"/>
      <c r="AF244" s="491"/>
      <c r="AG244" s="491"/>
      <c r="AH244" s="491"/>
      <c r="AI244" s="491"/>
      <c r="AJ244" s="491"/>
      <c r="AK244" s="491"/>
      <c r="AL244" s="491"/>
      <c r="AM244" s="491"/>
      <c r="AN244" s="491"/>
      <c r="AO244" s="384" t="s">
        <v>43</v>
      </c>
      <c r="AP244" s="384"/>
      <c r="AQ244" s="385"/>
      <c r="AR244" s="250"/>
      <c r="AS244" s="251"/>
      <c r="AT244" s="251"/>
      <c r="AU244" s="251"/>
      <c r="AV244" s="251"/>
      <c r="AW244" s="251"/>
      <c r="AX244" s="251"/>
      <c r="AY244" s="251"/>
      <c r="AZ244" s="251"/>
      <c r="BA244" s="251"/>
      <c r="BB244" s="251"/>
      <c r="BC244" s="251"/>
      <c r="BD244" s="251"/>
      <c r="BE244" s="252"/>
      <c r="BF244" s="250"/>
      <c r="BG244" s="251"/>
      <c r="BH244" s="251"/>
      <c r="BI244" s="251"/>
      <c r="BJ244" s="251"/>
      <c r="BK244" s="251"/>
      <c r="BL244" s="251"/>
      <c r="BM244" s="251"/>
      <c r="BN244" s="251"/>
      <c r="BO244" s="251"/>
      <c r="BP244" s="251"/>
      <c r="BQ244" s="251"/>
      <c r="BR244" s="251"/>
      <c r="BS244" s="252"/>
      <c r="BT244" s="1058">
        <f>SUM(CN244:CW249,GF244:GO249,KL244:KU249,OR244:PA249)</f>
        <v>0</v>
      </c>
      <c r="BU244" s="1059"/>
      <c r="BV244" s="1059"/>
      <c r="BW244" s="1059"/>
      <c r="BX244" s="1059"/>
      <c r="BY244" s="1059"/>
      <c r="BZ244" s="1059"/>
      <c r="CA244" s="1059"/>
      <c r="CB244" s="1059"/>
      <c r="CC244" s="1059"/>
      <c r="CD244" s="1059"/>
      <c r="CE244" s="384" t="s">
        <v>43</v>
      </c>
      <c r="CF244" s="384"/>
      <c r="CG244" s="385"/>
      <c r="CH244" s="1060" t="s">
        <v>37</v>
      </c>
      <c r="CI244" s="384"/>
      <c r="CJ244" s="384"/>
      <c r="CK244" s="384"/>
      <c r="CL244" s="384"/>
      <c r="CM244" s="384"/>
      <c r="CN244" s="693"/>
      <c r="CO244" s="693"/>
      <c r="CP244" s="693"/>
      <c r="CQ244" s="693"/>
      <c r="CR244" s="693"/>
      <c r="CS244" s="693"/>
      <c r="CT244" s="693"/>
      <c r="CU244" s="693"/>
      <c r="CV244" s="693"/>
      <c r="CW244" s="693"/>
      <c r="CX244" s="384" t="s">
        <v>43</v>
      </c>
      <c r="CY244" s="384"/>
      <c r="CZ244" s="385"/>
      <c r="DA244" s="230"/>
      <c r="DB244" s="231"/>
      <c r="DC244" s="231"/>
      <c r="DD244" s="231"/>
      <c r="DE244" s="231"/>
      <c r="DF244" s="231"/>
      <c r="DG244" s="231"/>
      <c r="DH244" s="231"/>
      <c r="DI244" s="231"/>
      <c r="DJ244" s="231"/>
      <c r="DK244" s="231"/>
      <c r="DL244" s="231"/>
      <c r="DM244" s="231"/>
      <c r="DN244" s="231"/>
      <c r="DO244" s="232"/>
      <c r="DP244" s="797"/>
      <c r="DQ244" s="798"/>
      <c r="DR244" s="798"/>
      <c r="DS244" s="798"/>
      <c r="DT244" s="798"/>
      <c r="DU244" s="798"/>
      <c r="DV244" s="798"/>
      <c r="DW244" s="798"/>
      <c r="DX244" s="384" t="s">
        <v>69</v>
      </c>
      <c r="DY244" s="384"/>
      <c r="DZ244" s="385"/>
      <c r="EA244" s="503"/>
      <c r="EB244" s="504"/>
      <c r="EC244" s="504"/>
      <c r="ED244" s="504"/>
      <c r="EE244" s="505"/>
      <c r="EF244" s="503"/>
      <c r="EG244" s="504"/>
      <c r="EH244" s="504"/>
      <c r="EI244" s="504"/>
      <c r="EJ244" s="505"/>
      <c r="EK244" s="735"/>
      <c r="EL244" s="736"/>
      <c r="EM244" s="736"/>
      <c r="EN244" s="736"/>
      <c r="EO244" s="737"/>
      <c r="EP244" s="735"/>
      <c r="EQ244" s="736"/>
      <c r="ER244" s="736"/>
      <c r="ES244" s="736"/>
      <c r="ET244" s="737"/>
      <c r="EU244" s="503"/>
      <c r="EV244" s="504"/>
      <c r="EW244" s="504"/>
      <c r="EX244" s="504"/>
      <c r="EY244" s="505"/>
      <c r="EZ244" s="735"/>
      <c r="FA244" s="736"/>
      <c r="FB244" s="736"/>
      <c r="FC244" s="736"/>
      <c r="FD244" s="737"/>
      <c r="FE244" s="735"/>
      <c r="FF244" s="736"/>
      <c r="FG244" s="736"/>
      <c r="FH244" s="736"/>
      <c r="FI244" s="737"/>
      <c r="FJ244" s="503"/>
      <c r="FK244" s="504"/>
      <c r="FL244" s="504"/>
      <c r="FM244" s="504"/>
      <c r="FN244" s="505"/>
      <c r="FO244" s="404" t="str">
        <f>IF(AND(CN244&gt;0,CN246&gt;0,CN248&gt;0),"⇒⇒⇒⇒
４箇所以上の場合","")</f>
        <v/>
      </c>
      <c r="FP244" s="775" t="s">
        <v>103</v>
      </c>
      <c r="FQ244" s="776"/>
      <c r="FR244" s="770" t="s">
        <v>74</v>
      </c>
      <c r="FS244" s="324"/>
      <c r="FT244" s="324"/>
      <c r="FU244" s="324"/>
      <c r="FV244" s="324"/>
      <c r="FW244" s="324"/>
      <c r="FX244" s="324"/>
      <c r="FY244" s="489"/>
      <c r="FZ244" s="960" t="s">
        <v>79</v>
      </c>
      <c r="GA244" s="961"/>
      <c r="GB244" s="961"/>
      <c r="GC244" s="961"/>
      <c r="GD244" s="961"/>
      <c r="GE244" s="961"/>
      <c r="GF244" s="693"/>
      <c r="GG244" s="693"/>
      <c r="GH244" s="693"/>
      <c r="GI244" s="693"/>
      <c r="GJ244" s="693"/>
      <c r="GK244" s="693"/>
      <c r="GL244" s="693"/>
      <c r="GM244" s="693"/>
      <c r="GN244" s="693"/>
      <c r="GO244" s="693"/>
      <c r="GP244" s="384" t="s">
        <v>43</v>
      </c>
      <c r="GQ244" s="384"/>
      <c r="GR244" s="385"/>
      <c r="GS244" s="230"/>
      <c r="GT244" s="231"/>
      <c r="GU244" s="231"/>
      <c r="GV244" s="231"/>
      <c r="GW244" s="231"/>
      <c r="GX244" s="231"/>
      <c r="GY244" s="231"/>
      <c r="GZ244" s="231"/>
      <c r="HA244" s="231"/>
      <c r="HB244" s="231"/>
      <c r="HC244" s="231"/>
      <c r="HD244" s="231"/>
      <c r="HE244" s="231"/>
      <c r="HF244" s="231"/>
      <c r="HG244" s="232"/>
      <c r="HH244" s="797"/>
      <c r="HI244" s="798"/>
      <c r="HJ244" s="798"/>
      <c r="HK244" s="798"/>
      <c r="HL244" s="798"/>
      <c r="HM244" s="798"/>
      <c r="HN244" s="798"/>
      <c r="HO244" s="798"/>
      <c r="HP244" s="384" t="s">
        <v>69</v>
      </c>
      <c r="HQ244" s="384"/>
      <c r="HR244" s="385"/>
      <c r="HS244" s="503"/>
      <c r="HT244" s="504"/>
      <c r="HU244" s="504"/>
      <c r="HV244" s="504"/>
      <c r="HW244" s="505"/>
      <c r="HX244" s="503"/>
      <c r="HY244" s="504"/>
      <c r="HZ244" s="504"/>
      <c r="IA244" s="504"/>
      <c r="IB244" s="505"/>
      <c r="IC244" s="735"/>
      <c r="ID244" s="736"/>
      <c r="IE244" s="736"/>
      <c r="IF244" s="736"/>
      <c r="IG244" s="737"/>
      <c r="IH244" s="735"/>
      <c r="II244" s="736"/>
      <c r="IJ244" s="736"/>
      <c r="IK244" s="736"/>
      <c r="IL244" s="737"/>
      <c r="IM244" s="503"/>
      <c r="IN244" s="504"/>
      <c r="IO244" s="504"/>
      <c r="IP244" s="504"/>
      <c r="IQ244" s="505"/>
      <c r="IR244" s="735"/>
      <c r="IS244" s="736"/>
      <c r="IT244" s="736"/>
      <c r="IU244" s="736"/>
      <c r="IV244" s="737"/>
      <c r="IW244" s="735"/>
      <c r="IX244" s="736"/>
      <c r="IY244" s="736"/>
      <c r="IZ244" s="736"/>
      <c r="JA244" s="737"/>
      <c r="JB244" s="503"/>
      <c r="JC244" s="504"/>
      <c r="JD244" s="504"/>
      <c r="JE244" s="504"/>
      <c r="JF244" s="505"/>
      <c r="JG244" s="748"/>
      <c r="JH244" s="747"/>
      <c r="JI244" s="747"/>
      <c r="JJ244" s="747"/>
      <c r="JK244" s="747"/>
      <c r="JL244" s="747"/>
      <c r="JM244" s="747"/>
      <c r="JN244" s="747"/>
      <c r="JO244" s="747"/>
      <c r="JP244" s="747"/>
      <c r="JQ244" s="747"/>
      <c r="JR244" s="747"/>
      <c r="JS244" s="747"/>
      <c r="JT244" s="747"/>
      <c r="JU244" s="699" t="str">
        <f t="shared" ref="JU244" si="24">IF($BT244&gt;SUM($CN244:$CW249,$GF244:$GO249),IF(AND(GF244&gt;0,GF246&gt;0,GF248&gt;0),"⇒⇒⇒⇒
７箇所以上の場合",""),"")</f>
        <v/>
      </c>
      <c r="JV244" s="775" t="s">
        <v>98</v>
      </c>
      <c r="JW244" s="776"/>
      <c r="JX244" s="770" t="s">
        <v>74</v>
      </c>
      <c r="JY244" s="324"/>
      <c r="JZ244" s="324"/>
      <c r="KA244" s="324"/>
      <c r="KB244" s="324"/>
      <c r="KC244" s="324"/>
      <c r="KD244" s="324"/>
      <c r="KE244" s="489"/>
      <c r="KF244" s="691" t="str">
        <f>KF238</f>
        <v>7箇所目</v>
      </c>
      <c r="KG244" s="692"/>
      <c r="KH244" s="692"/>
      <c r="KI244" s="692"/>
      <c r="KJ244" s="692"/>
      <c r="KK244" s="692"/>
      <c r="KL244" s="693"/>
      <c r="KM244" s="693"/>
      <c r="KN244" s="693"/>
      <c r="KO244" s="693"/>
      <c r="KP244" s="693"/>
      <c r="KQ244" s="693"/>
      <c r="KR244" s="693"/>
      <c r="KS244" s="693"/>
      <c r="KT244" s="693"/>
      <c r="KU244" s="693"/>
      <c r="KV244" s="384" t="s">
        <v>43</v>
      </c>
      <c r="KW244" s="384"/>
      <c r="KX244" s="385"/>
      <c r="KY244" s="230"/>
      <c r="KZ244" s="231"/>
      <c r="LA244" s="231"/>
      <c r="LB244" s="231"/>
      <c r="LC244" s="231"/>
      <c r="LD244" s="231"/>
      <c r="LE244" s="231"/>
      <c r="LF244" s="231"/>
      <c r="LG244" s="231"/>
      <c r="LH244" s="231"/>
      <c r="LI244" s="231"/>
      <c r="LJ244" s="231"/>
      <c r="LK244" s="231"/>
      <c r="LL244" s="231"/>
      <c r="LM244" s="232"/>
      <c r="LN244" s="797"/>
      <c r="LO244" s="798"/>
      <c r="LP244" s="798"/>
      <c r="LQ244" s="798"/>
      <c r="LR244" s="798"/>
      <c r="LS244" s="798"/>
      <c r="LT244" s="798"/>
      <c r="LU244" s="798"/>
      <c r="LV244" s="384" t="s">
        <v>69</v>
      </c>
      <c r="LW244" s="384"/>
      <c r="LX244" s="385"/>
      <c r="LY244" s="503"/>
      <c r="LZ244" s="504"/>
      <c r="MA244" s="504"/>
      <c r="MB244" s="504"/>
      <c r="MC244" s="505"/>
      <c r="MD244" s="503"/>
      <c r="ME244" s="504"/>
      <c r="MF244" s="504"/>
      <c r="MG244" s="504"/>
      <c r="MH244" s="505"/>
      <c r="MI244" s="735"/>
      <c r="MJ244" s="736"/>
      <c r="MK244" s="736"/>
      <c r="ML244" s="736"/>
      <c r="MM244" s="737"/>
      <c r="MN244" s="735"/>
      <c r="MO244" s="736"/>
      <c r="MP244" s="736"/>
      <c r="MQ244" s="736"/>
      <c r="MR244" s="737"/>
      <c r="MS244" s="503"/>
      <c r="MT244" s="504"/>
      <c r="MU244" s="504"/>
      <c r="MV244" s="504"/>
      <c r="MW244" s="505"/>
      <c r="MX244" s="735"/>
      <c r="MY244" s="736"/>
      <c r="MZ244" s="736"/>
      <c r="NA244" s="736"/>
      <c r="NB244" s="737"/>
      <c r="NC244" s="735"/>
      <c r="ND244" s="736"/>
      <c r="NE244" s="736"/>
      <c r="NF244" s="736"/>
      <c r="NG244" s="737"/>
      <c r="NH244" s="503"/>
      <c r="NI244" s="504"/>
      <c r="NJ244" s="504"/>
      <c r="NK244" s="504"/>
      <c r="NL244" s="505"/>
      <c r="NM244" s="748"/>
      <c r="NN244" s="747"/>
      <c r="NO244" s="747"/>
      <c r="NP244" s="747"/>
      <c r="NQ244" s="747"/>
      <c r="NR244" s="747"/>
      <c r="NS244" s="747"/>
      <c r="NT244" s="747"/>
      <c r="NU244" s="747"/>
      <c r="NV244" s="747"/>
      <c r="NW244" s="747"/>
      <c r="NX244" s="747"/>
      <c r="NY244" s="747"/>
      <c r="NZ244" s="747"/>
      <c r="OA244" s="699" t="str">
        <f t="shared" ref="OA244" si="25">IF($BT244&gt;SUM($CN244:$CW249,$GF244:$GO249,$KL244:$KU249),IF(AND(KL244&gt;0,KL246&gt;0,KL248&gt;0),"⇒⇒⇒⇒
10箇所以上の場合",""),"")</f>
        <v/>
      </c>
      <c r="OB244" s="775" t="s">
        <v>98</v>
      </c>
      <c r="OC244" s="776"/>
      <c r="OD244" s="770" t="s">
        <v>74</v>
      </c>
      <c r="OE244" s="324"/>
      <c r="OF244" s="324"/>
      <c r="OG244" s="324"/>
      <c r="OH244" s="324"/>
      <c r="OI244" s="324"/>
      <c r="OJ244" s="324"/>
      <c r="OK244" s="489"/>
      <c r="OL244" s="691" t="str">
        <f>OL238</f>
        <v>10箇所目</v>
      </c>
      <c r="OM244" s="692"/>
      <c r="ON244" s="692"/>
      <c r="OO244" s="692"/>
      <c r="OP244" s="692"/>
      <c r="OQ244" s="692"/>
      <c r="OR244" s="693"/>
      <c r="OS244" s="693"/>
      <c r="OT244" s="693"/>
      <c r="OU244" s="693"/>
      <c r="OV244" s="693"/>
      <c r="OW244" s="693"/>
      <c r="OX244" s="693"/>
      <c r="OY244" s="693"/>
      <c r="OZ244" s="693"/>
      <c r="PA244" s="693"/>
      <c r="PB244" s="384" t="s">
        <v>43</v>
      </c>
      <c r="PC244" s="384"/>
      <c r="PD244" s="385"/>
      <c r="PE244" s="230"/>
      <c r="PF244" s="231"/>
      <c r="PG244" s="231"/>
      <c r="PH244" s="231"/>
      <c r="PI244" s="231"/>
      <c r="PJ244" s="231"/>
      <c r="PK244" s="231"/>
      <c r="PL244" s="231"/>
      <c r="PM244" s="231"/>
      <c r="PN244" s="231"/>
      <c r="PO244" s="231"/>
      <c r="PP244" s="231"/>
      <c r="PQ244" s="231"/>
      <c r="PR244" s="231"/>
      <c r="PS244" s="232"/>
      <c r="PT244" s="797"/>
      <c r="PU244" s="798"/>
      <c r="PV244" s="798"/>
      <c r="PW244" s="798"/>
      <c r="PX244" s="798"/>
      <c r="PY244" s="798"/>
      <c r="PZ244" s="798"/>
      <c r="QA244" s="798"/>
      <c r="QB244" s="384" t="s">
        <v>69</v>
      </c>
      <c r="QC244" s="384"/>
      <c r="QD244" s="385"/>
      <c r="QE244" s="503"/>
      <c r="QF244" s="504"/>
      <c r="QG244" s="504"/>
      <c r="QH244" s="504"/>
      <c r="QI244" s="505"/>
      <c r="QJ244" s="503"/>
      <c r="QK244" s="504"/>
      <c r="QL244" s="504"/>
      <c r="QM244" s="504"/>
      <c r="QN244" s="505"/>
      <c r="QO244" s="735"/>
      <c r="QP244" s="736"/>
      <c r="QQ244" s="736"/>
      <c r="QR244" s="736"/>
      <c r="QS244" s="737"/>
      <c r="QT244" s="735"/>
      <c r="QU244" s="736"/>
      <c r="QV244" s="736"/>
      <c r="QW244" s="736"/>
      <c r="QX244" s="737"/>
      <c r="QY244" s="503"/>
      <c r="QZ244" s="504"/>
      <c r="RA244" s="504"/>
      <c r="RB244" s="504"/>
      <c r="RC244" s="505"/>
      <c r="RD244" s="735"/>
      <c r="RE244" s="736"/>
      <c r="RF244" s="736"/>
      <c r="RG244" s="736"/>
      <c r="RH244" s="737"/>
      <c r="RI244" s="735"/>
      <c r="RJ244" s="736"/>
      <c r="RK244" s="736"/>
      <c r="RL244" s="736"/>
      <c r="RM244" s="737"/>
      <c r="RN244" s="503"/>
      <c r="RO244" s="504"/>
      <c r="RP244" s="504"/>
      <c r="RQ244" s="504"/>
      <c r="RR244" s="505"/>
      <c r="RS244" s="748"/>
      <c r="RT244" s="747"/>
      <c r="RU244" s="747"/>
      <c r="RV244" s="747"/>
      <c r="RW244" s="747"/>
      <c r="RX244" s="747"/>
      <c r="RY244" s="747"/>
      <c r="RZ244" s="747"/>
      <c r="SA244" s="747"/>
      <c r="SB244" s="747"/>
      <c r="SC244" s="747"/>
      <c r="SD244" s="747"/>
      <c r="SE244" s="747"/>
      <c r="SF244" s="747"/>
      <c r="SG244" s="699"/>
    </row>
    <row r="245" spans="2:501" ht="2.1" customHeight="1" x14ac:dyDescent="0.15">
      <c r="B245" s="1083"/>
      <c r="C245" s="1093"/>
      <c r="D245" s="1094"/>
      <c r="E245" s="1095"/>
      <c r="F245" s="40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406"/>
      <c r="AD245" s="469"/>
      <c r="AE245" s="471"/>
      <c r="AF245" s="471"/>
      <c r="AG245" s="471"/>
      <c r="AH245" s="471"/>
      <c r="AI245" s="471"/>
      <c r="AJ245" s="471"/>
      <c r="AK245" s="471"/>
      <c r="AL245" s="471"/>
      <c r="AM245" s="471"/>
      <c r="AN245" s="471"/>
      <c r="AO245" s="384"/>
      <c r="AP245" s="384"/>
      <c r="AQ245" s="385"/>
      <c r="AR245" s="250"/>
      <c r="AS245" s="251"/>
      <c r="AT245" s="251"/>
      <c r="AU245" s="251"/>
      <c r="AV245" s="251"/>
      <c r="AW245" s="251"/>
      <c r="AX245" s="251"/>
      <c r="AY245" s="251"/>
      <c r="AZ245" s="251"/>
      <c r="BA245" s="251"/>
      <c r="BB245" s="251"/>
      <c r="BC245" s="251"/>
      <c r="BD245" s="251"/>
      <c r="BE245" s="252"/>
      <c r="BF245" s="250"/>
      <c r="BG245" s="251"/>
      <c r="BH245" s="251"/>
      <c r="BI245" s="251"/>
      <c r="BJ245" s="251"/>
      <c r="BK245" s="251"/>
      <c r="BL245" s="251"/>
      <c r="BM245" s="251"/>
      <c r="BN245" s="251"/>
      <c r="BO245" s="251"/>
      <c r="BP245" s="251"/>
      <c r="BQ245" s="251"/>
      <c r="BR245" s="251"/>
      <c r="BS245" s="252"/>
      <c r="BT245" s="1058"/>
      <c r="BU245" s="1059"/>
      <c r="BV245" s="1059"/>
      <c r="BW245" s="1059"/>
      <c r="BX245" s="1059"/>
      <c r="BY245" s="1059"/>
      <c r="BZ245" s="1059"/>
      <c r="CA245" s="1059"/>
      <c r="CB245" s="1059"/>
      <c r="CC245" s="1059"/>
      <c r="CD245" s="1059"/>
      <c r="CE245" s="384"/>
      <c r="CF245" s="384"/>
      <c r="CG245" s="385"/>
      <c r="CH245" s="463"/>
      <c r="CI245" s="411"/>
      <c r="CJ245" s="411"/>
      <c r="CK245" s="411"/>
      <c r="CL245" s="411"/>
      <c r="CM245" s="411"/>
      <c r="CN245" s="657"/>
      <c r="CO245" s="657"/>
      <c r="CP245" s="657"/>
      <c r="CQ245" s="657"/>
      <c r="CR245" s="657"/>
      <c r="CS245" s="657"/>
      <c r="CT245" s="657"/>
      <c r="CU245" s="657"/>
      <c r="CV245" s="657"/>
      <c r="CW245" s="657"/>
      <c r="CX245" s="411"/>
      <c r="CY245" s="411"/>
      <c r="CZ245" s="414"/>
      <c r="DA245" s="233"/>
      <c r="DB245" s="234"/>
      <c r="DC245" s="234"/>
      <c r="DD245" s="234"/>
      <c r="DE245" s="234"/>
      <c r="DF245" s="234"/>
      <c r="DG245" s="234"/>
      <c r="DH245" s="234"/>
      <c r="DI245" s="234"/>
      <c r="DJ245" s="234"/>
      <c r="DK245" s="234"/>
      <c r="DL245" s="234"/>
      <c r="DM245" s="234"/>
      <c r="DN245" s="234"/>
      <c r="DO245" s="235"/>
      <c r="DP245" s="768"/>
      <c r="DQ245" s="769"/>
      <c r="DR245" s="769"/>
      <c r="DS245" s="769"/>
      <c r="DT245" s="769"/>
      <c r="DU245" s="769"/>
      <c r="DV245" s="769"/>
      <c r="DW245" s="769"/>
      <c r="DX245" s="411"/>
      <c r="DY245" s="411"/>
      <c r="DZ245" s="414"/>
      <c r="EA245" s="424"/>
      <c r="EB245" s="425"/>
      <c r="EC245" s="425"/>
      <c r="ED245" s="425"/>
      <c r="EE245" s="426"/>
      <c r="EF245" s="424"/>
      <c r="EG245" s="425"/>
      <c r="EH245" s="425"/>
      <c r="EI245" s="425"/>
      <c r="EJ245" s="426"/>
      <c r="EK245" s="738"/>
      <c r="EL245" s="739"/>
      <c r="EM245" s="739"/>
      <c r="EN245" s="739"/>
      <c r="EO245" s="740"/>
      <c r="EP245" s="738"/>
      <c r="EQ245" s="739"/>
      <c r="ER245" s="739"/>
      <c r="ES245" s="739"/>
      <c r="ET245" s="740"/>
      <c r="EU245" s="424"/>
      <c r="EV245" s="425"/>
      <c r="EW245" s="425"/>
      <c r="EX245" s="425"/>
      <c r="EY245" s="426"/>
      <c r="EZ245" s="738"/>
      <c r="FA245" s="739"/>
      <c r="FB245" s="739"/>
      <c r="FC245" s="739"/>
      <c r="FD245" s="740"/>
      <c r="FE245" s="738"/>
      <c r="FF245" s="739"/>
      <c r="FG245" s="739"/>
      <c r="FH245" s="739"/>
      <c r="FI245" s="740"/>
      <c r="FJ245" s="424"/>
      <c r="FK245" s="425"/>
      <c r="FL245" s="425"/>
      <c r="FM245" s="425"/>
      <c r="FN245" s="426"/>
      <c r="FO245" s="405"/>
      <c r="FP245" s="777"/>
      <c r="FQ245" s="778"/>
      <c r="FR245" s="407"/>
      <c r="FS245" s="327"/>
      <c r="FT245" s="327"/>
      <c r="FU245" s="327"/>
      <c r="FV245" s="327"/>
      <c r="FW245" s="327"/>
      <c r="FX245" s="327"/>
      <c r="FY245" s="406"/>
      <c r="FZ245" s="701"/>
      <c r="GA245" s="686"/>
      <c r="GB245" s="686"/>
      <c r="GC245" s="686"/>
      <c r="GD245" s="686"/>
      <c r="GE245" s="686"/>
      <c r="GF245" s="657"/>
      <c r="GG245" s="657"/>
      <c r="GH245" s="657"/>
      <c r="GI245" s="657"/>
      <c r="GJ245" s="657"/>
      <c r="GK245" s="657"/>
      <c r="GL245" s="657"/>
      <c r="GM245" s="657"/>
      <c r="GN245" s="657"/>
      <c r="GO245" s="657"/>
      <c r="GP245" s="411"/>
      <c r="GQ245" s="411"/>
      <c r="GR245" s="414"/>
      <c r="GS245" s="233"/>
      <c r="GT245" s="234"/>
      <c r="GU245" s="234"/>
      <c r="GV245" s="234"/>
      <c r="GW245" s="234"/>
      <c r="GX245" s="234"/>
      <c r="GY245" s="234"/>
      <c r="GZ245" s="234"/>
      <c r="HA245" s="234"/>
      <c r="HB245" s="234"/>
      <c r="HC245" s="234"/>
      <c r="HD245" s="234"/>
      <c r="HE245" s="234"/>
      <c r="HF245" s="234"/>
      <c r="HG245" s="235"/>
      <c r="HH245" s="768"/>
      <c r="HI245" s="769"/>
      <c r="HJ245" s="769"/>
      <c r="HK245" s="769"/>
      <c r="HL245" s="769"/>
      <c r="HM245" s="769"/>
      <c r="HN245" s="769"/>
      <c r="HO245" s="769"/>
      <c r="HP245" s="411"/>
      <c r="HQ245" s="411"/>
      <c r="HR245" s="414"/>
      <c r="HS245" s="424"/>
      <c r="HT245" s="425"/>
      <c r="HU245" s="425"/>
      <c r="HV245" s="425"/>
      <c r="HW245" s="426"/>
      <c r="HX245" s="424"/>
      <c r="HY245" s="425"/>
      <c r="HZ245" s="425"/>
      <c r="IA245" s="425"/>
      <c r="IB245" s="426"/>
      <c r="IC245" s="738"/>
      <c r="ID245" s="739"/>
      <c r="IE245" s="739"/>
      <c r="IF245" s="739"/>
      <c r="IG245" s="740"/>
      <c r="IH245" s="738"/>
      <c r="II245" s="739"/>
      <c r="IJ245" s="739"/>
      <c r="IK245" s="739"/>
      <c r="IL245" s="740"/>
      <c r="IM245" s="424"/>
      <c r="IN245" s="425"/>
      <c r="IO245" s="425"/>
      <c r="IP245" s="425"/>
      <c r="IQ245" s="426"/>
      <c r="IR245" s="738"/>
      <c r="IS245" s="739"/>
      <c r="IT245" s="739"/>
      <c r="IU245" s="739"/>
      <c r="IV245" s="740"/>
      <c r="IW245" s="738"/>
      <c r="IX245" s="739"/>
      <c r="IY245" s="739"/>
      <c r="IZ245" s="739"/>
      <c r="JA245" s="740"/>
      <c r="JB245" s="424"/>
      <c r="JC245" s="425"/>
      <c r="JD245" s="425"/>
      <c r="JE245" s="425"/>
      <c r="JF245" s="426"/>
      <c r="JG245" s="748"/>
      <c r="JH245" s="747"/>
      <c r="JI245" s="747"/>
      <c r="JJ245" s="747"/>
      <c r="JK245" s="747"/>
      <c r="JL245" s="747"/>
      <c r="JM245" s="747"/>
      <c r="JN245" s="747"/>
      <c r="JO245" s="747"/>
      <c r="JP245" s="747"/>
      <c r="JQ245" s="747"/>
      <c r="JR245" s="747"/>
      <c r="JS245" s="747"/>
      <c r="JT245" s="747"/>
      <c r="JU245" s="700"/>
      <c r="JV245" s="777"/>
      <c r="JW245" s="778"/>
      <c r="JX245" s="407"/>
      <c r="JY245" s="327"/>
      <c r="JZ245" s="327"/>
      <c r="KA245" s="327"/>
      <c r="KB245" s="327"/>
      <c r="KC245" s="327"/>
      <c r="KD245" s="327"/>
      <c r="KE245" s="406"/>
      <c r="KF245" s="686"/>
      <c r="KG245" s="686"/>
      <c r="KH245" s="686"/>
      <c r="KI245" s="686"/>
      <c r="KJ245" s="686"/>
      <c r="KK245" s="686"/>
      <c r="KL245" s="657"/>
      <c r="KM245" s="657"/>
      <c r="KN245" s="657"/>
      <c r="KO245" s="657"/>
      <c r="KP245" s="657"/>
      <c r="KQ245" s="657"/>
      <c r="KR245" s="657"/>
      <c r="KS245" s="657"/>
      <c r="KT245" s="657"/>
      <c r="KU245" s="657"/>
      <c r="KV245" s="411"/>
      <c r="KW245" s="411"/>
      <c r="KX245" s="414"/>
      <c r="KY245" s="233"/>
      <c r="KZ245" s="234"/>
      <c r="LA245" s="234"/>
      <c r="LB245" s="234"/>
      <c r="LC245" s="234"/>
      <c r="LD245" s="234"/>
      <c r="LE245" s="234"/>
      <c r="LF245" s="234"/>
      <c r="LG245" s="234"/>
      <c r="LH245" s="234"/>
      <c r="LI245" s="234"/>
      <c r="LJ245" s="234"/>
      <c r="LK245" s="234"/>
      <c r="LL245" s="234"/>
      <c r="LM245" s="235"/>
      <c r="LN245" s="768"/>
      <c r="LO245" s="769"/>
      <c r="LP245" s="769"/>
      <c r="LQ245" s="769"/>
      <c r="LR245" s="769"/>
      <c r="LS245" s="769"/>
      <c r="LT245" s="769"/>
      <c r="LU245" s="769"/>
      <c r="LV245" s="411"/>
      <c r="LW245" s="411"/>
      <c r="LX245" s="414"/>
      <c r="LY245" s="424"/>
      <c r="LZ245" s="425"/>
      <c r="MA245" s="425"/>
      <c r="MB245" s="425"/>
      <c r="MC245" s="426"/>
      <c r="MD245" s="424"/>
      <c r="ME245" s="425"/>
      <c r="MF245" s="425"/>
      <c r="MG245" s="425"/>
      <c r="MH245" s="426"/>
      <c r="MI245" s="738"/>
      <c r="MJ245" s="739"/>
      <c r="MK245" s="739"/>
      <c r="ML245" s="739"/>
      <c r="MM245" s="740"/>
      <c r="MN245" s="738"/>
      <c r="MO245" s="739"/>
      <c r="MP245" s="739"/>
      <c r="MQ245" s="739"/>
      <c r="MR245" s="740"/>
      <c r="MS245" s="424"/>
      <c r="MT245" s="425"/>
      <c r="MU245" s="425"/>
      <c r="MV245" s="425"/>
      <c r="MW245" s="426"/>
      <c r="MX245" s="738"/>
      <c r="MY245" s="739"/>
      <c r="MZ245" s="739"/>
      <c r="NA245" s="739"/>
      <c r="NB245" s="740"/>
      <c r="NC245" s="738"/>
      <c r="ND245" s="739"/>
      <c r="NE245" s="739"/>
      <c r="NF245" s="739"/>
      <c r="NG245" s="740"/>
      <c r="NH245" s="424"/>
      <c r="NI245" s="425"/>
      <c r="NJ245" s="425"/>
      <c r="NK245" s="425"/>
      <c r="NL245" s="426"/>
      <c r="NM245" s="748"/>
      <c r="NN245" s="747"/>
      <c r="NO245" s="747"/>
      <c r="NP245" s="747"/>
      <c r="NQ245" s="747"/>
      <c r="NR245" s="747"/>
      <c r="NS245" s="747"/>
      <c r="NT245" s="747"/>
      <c r="NU245" s="747"/>
      <c r="NV245" s="747"/>
      <c r="NW245" s="747"/>
      <c r="NX245" s="747"/>
      <c r="NY245" s="747"/>
      <c r="NZ245" s="747"/>
      <c r="OA245" s="700"/>
      <c r="OB245" s="777"/>
      <c r="OC245" s="778"/>
      <c r="OD245" s="407"/>
      <c r="OE245" s="327"/>
      <c r="OF245" s="327"/>
      <c r="OG245" s="327"/>
      <c r="OH245" s="327"/>
      <c r="OI245" s="327"/>
      <c r="OJ245" s="327"/>
      <c r="OK245" s="406"/>
      <c r="OL245" s="686"/>
      <c r="OM245" s="686"/>
      <c r="ON245" s="686"/>
      <c r="OO245" s="686"/>
      <c r="OP245" s="686"/>
      <c r="OQ245" s="686"/>
      <c r="OR245" s="657"/>
      <c r="OS245" s="657"/>
      <c r="OT245" s="657"/>
      <c r="OU245" s="657"/>
      <c r="OV245" s="657"/>
      <c r="OW245" s="657"/>
      <c r="OX245" s="657"/>
      <c r="OY245" s="657"/>
      <c r="OZ245" s="657"/>
      <c r="PA245" s="657"/>
      <c r="PB245" s="411"/>
      <c r="PC245" s="411"/>
      <c r="PD245" s="414"/>
      <c r="PE245" s="233"/>
      <c r="PF245" s="234"/>
      <c r="PG245" s="234"/>
      <c r="PH245" s="234"/>
      <c r="PI245" s="234"/>
      <c r="PJ245" s="234"/>
      <c r="PK245" s="234"/>
      <c r="PL245" s="234"/>
      <c r="PM245" s="234"/>
      <c r="PN245" s="234"/>
      <c r="PO245" s="234"/>
      <c r="PP245" s="234"/>
      <c r="PQ245" s="234"/>
      <c r="PR245" s="234"/>
      <c r="PS245" s="235"/>
      <c r="PT245" s="768"/>
      <c r="PU245" s="769"/>
      <c r="PV245" s="769"/>
      <c r="PW245" s="769"/>
      <c r="PX245" s="769"/>
      <c r="PY245" s="769"/>
      <c r="PZ245" s="769"/>
      <c r="QA245" s="769"/>
      <c r="QB245" s="411"/>
      <c r="QC245" s="411"/>
      <c r="QD245" s="414"/>
      <c r="QE245" s="424"/>
      <c r="QF245" s="425"/>
      <c r="QG245" s="425"/>
      <c r="QH245" s="425"/>
      <c r="QI245" s="426"/>
      <c r="QJ245" s="424"/>
      <c r="QK245" s="425"/>
      <c r="QL245" s="425"/>
      <c r="QM245" s="425"/>
      <c r="QN245" s="426"/>
      <c r="QO245" s="738"/>
      <c r="QP245" s="739"/>
      <c r="QQ245" s="739"/>
      <c r="QR245" s="739"/>
      <c r="QS245" s="740"/>
      <c r="QT245" s="738"/>
      <c r="QU245" s="739"/>
      <c r="QV245" s="739"/>
      <c r="QW245" s="739"/>
      <c r="QX245" s="740"/>
      <c r="QY245" s="424"/>
      <c r="QZ245" s="425"/>
      <c r="RA245" s="425"/>
      <c r="RB245" s="425"/>
      <c r="RC245" s="426"/>
      <c r="RD245" s="738"/>
      <c r="RE245" s="739"/>
      <c r="RF245" s="739"/>
      <c r="RG245" s="739"/>
      <c r="RH245" s="740"/>
      <c r="RI245" s="738"/>
      <c r="RJ245" s="739"/>
      <c r="RK245" s="739"/>
      <c r="RL245" s="739"/>
      <c r="RM245" s="740"/>
      <c r="RN245" s="424"/>
      <c r="RO245" s="425"/>
      <c r="RP245" s="425"/>
      <c r="RQ245" s="425"/>
      <c r="RR245" s="426"/>
      <c r="RS245" s="748"/>
      <c r="RT245" s="747"/>
      <c r="RU245" s="747"/>
      <c r="RV245" s="747"/>
      <c r="RW245" s="747"/>
      <c r="RX245" s="747"/>
      <c r="RY245" s="747"/>
      <c r="RZ245" s="747"/>
      <c r="SA245" s="747"/>
      <c r="SB245" s="747"/>
      <c r="SC245" s="747"/>
      <c r="SD245" s="747"/>
      <c r="SE245" s="747"/>
      <c r="SF245" s="747"/>
      <c r="SG245" s="700"/>
    </row>
    <row r="246" spans="2:501" ht="12" customHeight="1" x14ac:dyDescent="0.15">
      <c r="B246" s="1083"/>
      <c r="C246" s="1093"/>
      <c r="D246" s="1094"/>
      <c r="E246" s="1095"/>
      <c r="F246" s="40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c r="AC246" s="406"/>
      <c r="AD246" s="469"/>
      <c r="AE246" s="471"/>
      <c r="AF246" s="471"/>
      <c r="AG246" s="471"/>
      <c r="AH246" s="471"/>
      <c r="AI246" s="471"/>
      <c r="AJ246" s="471"/>
      <c r="AK246" s="471"/>
      <c r="AL246" s="471"/>
      <c r="AM246" s="471"/>
      <c r="AN246" s="471"/>
      <c r="AO246" s="384"/>
      <c r="AP246" s="384"/>
      <c r="AQ246" s="385"/>
      <c r="AR246" s="250"/>
      <c r="AS246" s="251"/>
      <c r="AT246" s="251"/>
      <c r="AU246" s="251"/>
      <c r="AV246" s="251"/>
      <c r="AW246" s="251"/>
      <c r="AX246" s="251"/>
      <c r="AY246" s="251"/>
      <c r="AZ246" s="251"/>
      <c r="BA246" s="251"/>
      <c r="BB246" s="251"/>
      <c r="BC246" s="251"/>
      <c r="BD246" s="251"/>
      <c r="BE246" s="252"/>
      <c r="BF246" s="250"/>
      <c r="BG246" s="251"/>
      <c r="BH246" s="251"/>
      <c r="BI246" s="251"/>
      <c r="BJ246" s="251"/>
      <c r="BK246" s="251"/>
      <c r="BL246" s="251"/>
      <c r="BM246" s="251"/>
      <c r="BN246" s="251"/>
      <c r="BO246" s="251"/>
      <c r="BP246" s="251"/>
      <c r="BQ246" s="251"/>
      <c r="BR246" s="251"/>
      <c r="BS246" s="252"/>
      <c r="BT246" s="1058"/>
      <c r="BU246" s="1059"/>
      <c r="BV246" s="1059"/>
      <c r="BW246" s="1059"/>
      <c r="BX246" s="1059"/>
      <c r="BY246" s="1059"/>
      <c r="BZ246" s="1059"/>
      <c r="CA246" s="1059"/>
      <c r="CB246" s="1059"/>
      <c r="CC246" s="1059"/>
      <c r="CD246" s="1059"/>
      <c r="CE246" s="384"/>
      <c r="CF246" s="384"/>
      <c r="CG246" s="385"/>
      <c r="CH246" s="1055" t="s">
        <v>38</v>
      </c>
      <c r="CI246" s="395"/>
      <c r="CJ246" s="395"/>
      <c r="CK246" s="395"/>
      <c r="CL246" s="395"/>
      <c r="CM246" s="395"/>
      <c r="CN246" s="657"/>
      <c r="CO246" s="657"/>
      <c r="CP246" s="657"/>
      <c r="CQ246" s="657"/>
      <c r="CR246" s="657"/>
      <c r="CS246" s="657"/>
      <c r="CT246" s="657"/>
      <c r="CU246" s="657"/>
      <c r="CV246" s="657"/>
      <c r="CW246" s="657"/>
      <c r="CX246" s="395" t="s">
        <v>43</v>
      </c>
      <c r="CY246" s="395"/>
      <c r="CZ246" s="399"/>
      <c r="DA246" s="265"/>
      <c r="DB246" s="266"/>
      <c r="DC246" s="266"/>
      <c r="DD246" s="266"/>
      <c r="DE246" s="266"/>
      <c r="DF246" s="266"/>
      <c r="DG246" s="266"/>
      <c r="DH246" s="266"/>
      <c r="DI246" s="266"/>
      <c r="DJ246" s="266"/>
      <c r="DK246" s="266"/>
      <c r="DL246" s="266"/>
      <c r="DM246" s="266"/>
      <c r="DN246" s="266"/>
      <c r="DO246" s="267"/>
      <c r="DP246" s="771"/>
      <c r="DQ246" s="772"/>
      <c r="DR246" s="772"/>
      <c r="DS246" s="772"/>
      <c r="DT246" s="772"/>
      <c r="DU246" s="772"/>
      <c r="DV246" s="772"/>
      <c r="DW246" s="772"/>
      <c r="DX246" s="395" t="s">
        <v>69</v>
      </c>
      <c r="DY246" s="395"/>
      <c r="DZ246" s="399"/>
      <c r="EA246" s="424"/>
      <c r="EB246" s="425"/>
      <c r="EC246" s="425"/>
      <c r="ED246" s="425"/>
      <c r="EE246" s="426"/>
      <c r="EF246" s="424"/>
      <c r="EG246" s="425"/>
      <c r="EH246" s="425"/>
      <c r="EI246" s="425"/>
      <c r="EJ246" s="426"/>
      <c r="EK246" s="738"/>
      <c r="EL246" s="739"/>
      <c r="EM246" s="739"/>
      <c r="EN246" s="739"/>
      <c r="EO246" s="740"/>
      <c r="EP246" s="738"/>
      <c r="EQ246" s="739"/>
      <c r="ER246" s="739"/>
      <c r="ES246" s="739"/>
      <c r="ET246" s="740"/>
      <c r="EU246" s="424"/>
      <c r="EV246" s="425"/>
      <c r="EW246" s="425"/>
      <c r="EX246" s="425"/>
      <c r="EY246" s="426"/>
      <c r="EZ246" s="738"/>
      <c r="FA246" s="739"/>
      <c r="FB246" s="739"/>
      <c r="FC246" s="739"/>
      <c r="FD246" s="740"/>
      <c r="FE246" s="738"/>
      <c r="FF246" s="739"/>
      <c r="FG246" s="739"/>
      <c r="FH246" s="739"/>
      <c r="FI246" s="740"/>
      <c r="FJ246" s="424"/>
      <c r="FK246" s="425"/>
      <c r="FL246" s="425"/>
      <c r="FM246" s="425"/>
      <c r="FN246" s="426"/>
      <c r="FO246" s="405"/>
      <c r="FP246" s="777"/>
      <c r="FQ246" s="778"/>
      <c r="FR246" s="407"/>
      <c r="FS246" s="327"/>
      <c r="FT246" s="327"/>
      <c r="FU246" s="327"/>
      <c r="FV246" s="327"/>
      <c r="FW246" s="327"/>
      <c r="FX246" s="327"/>
      <c r="FY246" s="406"/>
      <c r="FZ246" s="689" t="s">
        <v>80</v>
      </c>
      <c r="GA246" s="655"/>
      <c r="GB246" s="655"/>
      <c r="GC246" s="655"/>
      <c r="GD246" s="655"/>
      <c r="GE246" s="655"/>
      <c r="GF246" s="657"/>
      <c r="GG246" s="657"/>
      <c r="GH246" s="657"/>
      <c r="GI246" s="657"/>
      <c r="GJ246" s="657"/>
      <c r="GK246" s="657"/>
      <c r="GL246" s="657"/>
      <c r="GM246" s="657"/>
      <c r="GN246" s="657"/>
      <c r="GO246" s="657"/>
      <c r="GP246" s="395" t="s">
        <v>43</v>
      </c>
      <c r="GQ246" s="395"/>
      <c r="GR246" s="399"/>
      <c r="GS246" s="265"/>
      <c r="GT246" s="266"/>
      <c r="GU246" s="266"/>
      <c r="GV246" s="266"/>
      <c r="GW246" s="266"/>
      <c r="GX246" s="266"/>
      <c r="GY246" s="266"/>
      <c r="GZ246" s="266"/>
      <c r="HA246" s="266"/>
      <c r="HB246" s="266"/>
      <c r="HC246" s="266"/>
      <c r="HD246" s="266"/>
      <c r="HE246" s="266"/>
      <c r="HF246" s="266"/>
      <c r="HG246" s="267"/>
      <c r="HH246" s="771"/>
      <c r="HI246" s="772"/>
      <c r="HJ246" s="772"/>
      <c r="HK246" s="772"/>
      <c r="HL246" s="772"/>
      <c r="HM246" s="772"/>
      <c r="HN246" s="772"/>
      <c r="HO246" s="772"/>
      <c r="HP246" s="395" t="s">
        <v>69</v>
      </c>
      <c r="HQ246" s="395"/>
      <c r="HR246" s="399"/>
      <c r="HS246" s="424"/>
      <c r="HT246" s="425"/>
      <c r="HU246" s="425"/>
      <c r="HV246" s="425"/>
      <c r="HW246" s="426"/>
      <c r="HX246" s="424"/>
      <c r="HY246" s="425"/>
      <c r="HZ246" s="425"/>
      <c r="IA246" s="425"/>
      <c r="IB246" s="426"/>
      <c r="IC246" s="738"/>
      <c r="ID246" s="739"/>
      <c r="IE246" s="739"/>
      <c r="IF246" s="739"/>
      <c r="IG246" s="740"/>
      <c r="IH246" s="738"/>
      <c r="II246" s="739"/>
      <c r="IJ246" s="739"/>
      <c r="IK246" s="739"/>
      <c r="IL246" s="740"/>
      <c r="IM246" s="424"/>
      <c r="IN246" s="425"/>
      <c r="IO246" s="425"/>
      <c r="IP246" s="425"/>
      <c r="IQ246" s="426"/>
      <c r="IR246" s="738"/>
      <c r="IS246" s="739"/>
      <c r="IT246" s="739"/>
      <c r="IU246" s="739"/>
      <c r="IV246" s="740"/>
      <c r="IW246" s="738"/>
      <c r="IX246" s="739"/>
      <c r="IY246" s="739"/>
      <c r="IZ246" s="739"/>
      <c r="JA246" s="740"/>
      <c r="JB246" s="424"/>
      <c r="JC246" s="425"/>
      <c r="JD246" s="425"/>
      <c r="JE246" s="425"/>
      <c r="JF246" s="426"/>
      <c r="JG246" s="748"/>
      <c r="JH246" s="747"/>
      <c r="JI246" s="747"/>
      <c r="JJ246" s="747"/>
      <c r="JK246" s="747"/>
      <c r="JL246" s="747"/>
      <c r="JM246" s="747"/>
      <c r="JN246" s="747"/>
      <c r="JO246" s="747"/>
      <c r="JP246" s="747"/>
      <c r="JQ246" s="747"/>
      <c r="JR246" s="747"/>
      <c r="JS246" s="747"/>
      <c r="JT246" s="747"/>
      <c r="JU246" s="700"/>
      <c r="JV246" s="777"/>
      <c r="JW246" s="778"/>
      <c r="JX246" s="407"/>
      <c r="JY246" s="327"/>
      <c r="JZ246" s="327"/>
      <c r="KA246" s="327"/>
      <c r="KB246" s="327"/>
      <c r="KC246" s="327"/>
      <c r="KD246" s="327"/>
      <c r="KE246" s="406"/>
      <c r="KF246" s="654" t="str">
        <f>KF240</f>
        <v>8箇所目</v>
      </c>
      <c r="KG246" s="655"/>
      <c r="KH246" s="655"/>
      <c r="KI246" s="655"/>
      <c r="KJ246" s="655"/>
      <c r="KK246" s="655"/>
      <c r="KL246" s="657"/>
      <c r="KM246" s="657"/>
      <c r="KN246" s="657"/>
      <c r="KO246" s="657"/>
      <c r="KP246" s="657"/>
      <c r="KQ246" s="657"/>
      <c r="KR246" s="657"/>
      <c r="KS246" s="657"/>
      <c r="KT246" s="657"/>
      <c r="KU246" s="657"/>
      <c r="KV246" s="395" t="s">
        <v>43</v>
      </c>
      <c r="KW246" s="395"/>
      <c r="KX246" s="399"/>
      <c r="KY246" s="265"/>
      <c r="KZ246" s="266"/>
      <c r="LA246" s="266"/>
      <c r="LB246" s="266"/>
      <c r="LC246" s="266"/>
      <c r="LD246" s="266"/>
      <c r="LE246" s="266"/>
      <c r="LF246" s="266"/>
      <c r="LG246" s="266"/>
      <c r="LH246" s="266"/>
      <c r="LI246" s="266"/>
      <c r="LJ246" s="266"/>
      <c r="LK246" s="266"/>
      <c r="LL246" s="266"/>
      <c r="LM246" s="267"/>
      <c r="LN246" s="771"/>
      <c r="LO246" s="772"/>
      <c r="LP246" s="772"/>
      <c r="LQ246" s="772"/>
      <c r="LR246" s="772"/>
      <c r="LS246" s="772"/>
      <c r="LT246" s="772"/>
      <c r="LU246" s="772"/>
      <c r="LV246" s="395" t="s">
        <v>69</v>
      </c>
      <c r="LW246" s="395"/>
      <c r="LX246" s="399"/>
      <c r="LY246" s="424"/>
      <c r="LZ246" s="425"/>
      <c r="MA246" s="425"/>
      <c r="MB246" s="425"/>
      <c r="MC246" s="426"/>
      <c r="MD246" s="424"/>
      <c r="ME246" s="425"/>
      <c r="MF246" s="425"/>
      <c r="MG246" s="425"/>
      <c r="MH246" s="426"/>
      <c r="MI246" s="738"/>
      <c r="MJ246" s="739"/>
      <c r="MK246" s="739"/>
      <c r="ML246" s="739"/>
      <c r="MM246" s="740"/>
      <c r="MN246" s="738"/>
      <c r="MO246" s="739"/>
      <c r="MP246" s="739"/>
      <c r="MQ246" s="739"/>
      <c r="MR246" s="740"/>
      <c r="MS246" s="424"/>
      <c r="MT246" s="425"/>
      <c r="MU246" s="425"/>
      <c r="MV246" s="425"/>
      <c r="MW246" s="426"/>
      <c r="MX246" s="738"/>
      <c r="MY246" s="739"/>
      <c r="MZ246" s="739"/>
      <c r="NA246" s="739"/>
      <c r="NB246" s="740"/>
      <c r="NC246" s="738"/>
      <c r="ND246" s="739"/>
      <c r="NE246" s="739"/>
      <c r="NF246" s="739"/>
      <c r="NG246" s="740"/>
      <c r="NH246" s="424"/>
      <c r="NI246" s="425"/>
      <c r="NJ246" s="425"/>
      <c r="NK246" s="425"/>
      <c r="NL246" s="426"/>
      <c r="NM246" s="748"/>
      <c r="NN246" s="747"/>
      <c r="NO246" s="747"/>
      <c r="NP246" s="747"/>
      <c r="NQ246" s="747"/>
      <c r="NR246" s="747"/>
      <c r="NS246" s="747"/>
      <c r="NT246" s="747"/>
      <c r="NU246" s="747"/>
      <c r="NV246" s="747"/>
      <c r="NW246" s="747"/>
      <c r="NX246" s="747"/>
      <c r="NY246" s="747"/>
      <c r="NZ246" s="747"/>
      <c r="OA246" s="700"/>
      <c r="OB246" s="777"/>
      <c r="OC246" s="778"/>
      <c r="OD246" s="407"/>
      <c r="OE246" s="327"/>
      <c r="OF246" s="327"/>
      <c r="OG246" s="327"/>
      <c r="OH246" s="327"/>
      <c r="OI246" s="327"/>
      <c r="OJ246" s="327"/>
      <c r="OK246" s="406"/>
      <c r="OL246" s="654" t="str">
        <f>OL240</f>
        <v>11箇所目</v>
      </c>
      <c r="OM246" s="655"/>
      <c r="ON246" s="655"/>
      <c r="OO246" s="655"/>
      <c r="OP246" s="655"/>
      <c r="OQ246" s="655"/>
      <c r="OR246" s="657"/>
      <c r="OS246" s="657"/>
      <c r="OT246" s="657"/>
      <c r="OU246" s="657"/>
      <c r="OV246" s="657"/>
      <c r="OW246" s="657"/>
      <c r="OX246" s="657"/>
      <c r="OY246" s="657"/>
      <c r="OZ246" s="657"/>
      <c r="PA246" s="657"/>
      <c r="PB246" s="395" t="s">
        <v>43</v>
      </c>
      <c r="PC246" s="395"/>
      <c r="PD246" s="399"/>
      <c r="PE246" s="265"/>
      <c r="PF246" s="266"/>
      <c r="PG246" s="266"/>
      <c r="PH246" s="266"/>
      <c r="PI246" s="266"/>
      <c r="PJ246" s="266"/>
      <c r="PK246" s="266"/>
      <c r="PL246" s="266"/>
      <c r="PM246" s="266"/>
      <c r="PN246" s="266"/>
      <c r="PO246" s="266"/>
      <c r="PP246" s="266"/>
      <c r="PQ246" s="266"/>
      <c r="PR246" s="266"/>
      <c r="PS246" s="267"/>
      <c r="PT246" s="771"/>
      <c r="PU246" s="772"/>
      <c r="PV246" s="772"/>
      <c r="PW246" s="772"/>
      <c r="PX246" s="772"/>
      <c r="PY246" s="772"/>
      <c r="PZ246" s="772"/>
      <c r="QA246" s="772"/>
      <c r="QB246" s="395" t="s">
        <v>69</v>
      </c>
      <c r="QC246" s="395"/>
      <c r="QD246" s="399"/>
      <c r="QE246" s="424"/>
      <c r="QF246" s="425"/>
      <c r="QG246" s="425"/>
      <c r="QH246" s="425"/>
      <c r="QI246" s="426"/>
      <c r="QJ246" s="424"/>
      <c r="QK246" s="425"/>
      <c r="QL246" s="425"/>
      <c r="QM246" s="425"/>
      <c r="QN246" s="426"/>
      <c r="QO246" s="738"/>
      <c r="QP246" s="739"/>
      <c r="QQ246" s="739"/>
      <c r="QR246" s="739"/>
      <c r="QS246" s="740"/>
      <c r="QT246" s="738"/>
      <c r="QU246" s="739"/>
      <c r="QV246" s="739"/>
      <c r="QW246" s="739"/>
      <c r="QX246" s="740"/>
      <c r="QY246" s="424"/>
      <c r="QZ246" s="425"/>
      <c r="RA246" s="425"/>
      <c r="RB246" s="425"/>
      <c r="RC246" s="426"/>
      <c r="RD246" s="738"/>
      <c r="RE246" s="739"/>
      <c r="RF246" s="739"/>
      <c r="RG246" s="739"/>
      <c r="RH246" s="740"/>
      <c r="RI246" s="738"/>
      <c r="RJ246" s="739"/>
      <c r="RK246" s="739"/>
      <c r="RL246" s="739"/>
      <c r="RM246" s="740"/>
      <c r="RN246" s="424"/>
      <c r="RO246" s="425"/>
      <c r="RP246" s="425"/>
      <c r="RQ246" s="425"/>
      <c r="RR246" s="426"/>
      <c r="RS246" s="748"/>
      <c r="RT246" s="747"/>
      <c r="RU246" s="747"/>
      <c r="RV246" s="747"/>
      <c r="RW246" s="747"/>
      <c r="RX246" s="747"/>
      <c r="RY246" s="747"/>
      <c r="RZ246" s="747"/>
      <c r="SA246" s="747"/>
      <c r="SB246" s="747"/>
      <c r="SC246" s="747"/>
      <c r="SD246" s="747"/>
      <c r="SE246" s="747"/>
      <c r="SF246" s="747"/>
      <c r="SG246" s="700"/>
    </row>
    <row r="247" spans="2:501" ht="2.1" customHeight="1" x14ac:dyDescent="0.15">
      <c r="B247" s="1083"/>
      <c r="C247" s="1093"/>
      <c r="D247" s="1094"/>
      <c r="E247" s="1095"/>
      <c r="F247" s="40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406"/>
      <c r="AD247" s="469"/>
      <c r="AE247" s="471"/>
      <c r="AF247" s="471"/>
      <c r="AG247" s="471"/>
      <c r="AH247" s="471"/>
      <c r="AI247" s="471"/>
      <c r="AJ247" s="471"/>
      <c r="AK247" s="471"/>
      <c r="AL247" s="471"/>
      <c r="AM247" s="471"/>
      <c r="AN247" s="471"/>
      <c r="AO247" s="384"/>
      <c r="AP247" s="384"/>
      <c r="AQ247" s="385"/>
      <c r="AR247" s="250"/>
      <c r="AS247" s="251"/>
      <c r="AT247" s="251"/>
      <c r="AU247" s="251"/>
      <c r="AV247" s="251"/>
      <c r="AW247" s="251"/>
      <c r="AX247" s="251"/>
      <c r="AY247" s="251"/>
      <c r="AZ247" s="251"/>
      <c r="BA247" s="251"/>
      <c r="BB247" s="251"/>
      <c r="BC247" s="251"/>
      <c r="BD247" s="251"/>
      <c r="BE247" s="252"/>
      <c r="BF247" s="250"/>
      <c r="BG247" s="251"/>
      <c r="BH247" s="251"/>
      <c r="BI247" s="251"/>
      <c r="BJ247" s="251"/>
      <c r="BK247" s="251"/>
      <c r="BL247" s="251"/>
      <c r="BM247" s="251"/>
      <c r="BN247" s="251"/>
      <c r="BO247" s="251"/>
      <c r="BP247" s="251"/>
      <c r="BQ247" s="251"/>
      <c r="BR247" s="251"/>
      <c r="BS247" s="252"/>
      <c r="BT247" s="1058"/>
      <c r="BU247" s="1059"/>
      <c r="BV247" s="1059"/>
      <c r="BW247" s="1059"/>
      <c r="BX247" s="1059"/>
      <c r="BY247" s="1059"/>
      <c r="BZ247" s="1059"/>
      <c r="CA247" s="1059"/>
      <c r="CB247" s="1059"/>
      <c r="CC247" s="1059"/>
      <c r="CD247" s="1059"/>
      <c r="CE247" s="384"/>
      <c r="CF247" s="384"/>
      <c r="CG247" s="385"/>
      <c r="CH247" s="463"/>
      <c r="CI247" s="411"/>
      <c r="CJ247" s="411"/>
      <c r="CK247" s="411"/>
      <c r="CL247" s="411"/>
      <c r="CM247" s="411"/>
      <c r="CN247" s="657"/>
      <c r="CO247" s="657"/>
      <c r="CP247" s="657"/>
      <c r="CQ247" s="657"/>
      <c r="CR247" s="657"/>
      <c r="CS247" s="657"/>
      <c r="CT247" s="657"/>
      <c r="CU247" s="657"/>
      <c r="CV247" s="657"/>
      <c r="CW247" s="657"/>
      <c r="CX247" s="411"/>
      <c r="CY247" s="411"/>
      <c r="CZ247" s="414"/>
      <c r="DA247" s="233"/>
      <c r="DB247" s="234"/>
      <c r="DC247" s="234"/>
      <c r="DD247" s="234"/>
      <c r="DE247" s="234"/>
      <c r="DF247" s="234"/>
      <c r="DG247" s="234"/>
      <c r="DH247" s="234"/>
      <c r="DI247" s="234"/>
      <c r="DJ247" s="234"/>
      <c r="DK247" s="234"/>
      <c r="DL247" s="234"/>
      <c r="DM247" s="234"/>
      <c r="DN247" s="234"/>
      <c r="DO247" s="235"/>
      <c r="DP247" s="768"/>
      <c r="DQ247" s="769"/>
      <c r="DR247" s="769"/>
      <c r="DS247" s="769"/>
      <c r="DT247" s="769"/>
      <c r="DU247" s="769"/>
      <c r="DV247" s="769"/>
      <c r="DW247" s="769"/>
      <c r="DX247" s="411"/>
      <c r="DY247" s="411"/>
      <c r="DZ247" s="414"/>
      <c r="EA247" s="424"/>
      <c r="EB247" s="425"/>
      <c r="EC247" s="425"/>
      <c r="ED247" s="425"/>
      <c r="EE247" s="426"/>
      <c r="EF247" s="424"/>
      <c r="EG247" s="425"/>
      <c r="EH247" s="425"/>
      <c r="EI247" s="425"/>
      <c r="EJ247" s="426"/>
      <c r="EK247" s="738"/>
      <c r="EL247" s="739"/>
      <c r="EM247" s="739"/>
      <c r="EN247" s="739"/>
      <c r="EO247" s="740"/>
      <c r="EP247" s="738"/>
      <c r="EQ247" s="739"/>
      <c r="ER247" s="739"/>
      <c r="ES247" s="739"/>
      <c r="ET247" s="740"/>
      <c r="EU247" s="424"/>
      <c r="EV247" s="425"/>
      <c r="EW247" s="425"/>
      <c r="EX247" s="425"/>
      <c r="EY247" s="426"/>
      <c r="EZ247" s="738"/>
      <c r="FA247" s="739"/>
      <c r="FB247" s="739"/>
      <c r="FC247" s="739"/>
      <c r="FD247" s="740"/>
      <c r="FE247" s="738"/>
      <c r="FF247" s="739"/>
      <c r="FG247" s="739"/>
      <c r="FH247" s="739"/>
      <c r="FI247" s="740"/>
      <c r="FJ247" s="424"/>
      <c r="FK247" s="425"/>
      <c r="FL247" s="425"/>
      <c r="FM247" s="425"/>
      <c r="FN247" s="426"/>
      <c r="FO247" s="405"/>
      <c r="FP247" s="777"/>
      <c r="FQ247" s="778"/>
      <c r="FR247" s="407"/>
      <c r="FS247" s="327"/>
      <c r="FT247" s="327"/>
      <c r="FU247" s="327"/>
      <c r="FV247" s="327"/>
      <c r="FW247" s="327"/>
      <c r="FX247" s="327"/>
      <c r="FY247" s="406"/>
      <c r="FZ247" s="701"/>
      <c r="GA247" s="686"/>
      <c r="GB247" s="686"/>
      <c r="GC247" s="686"/>
      <c r="GD247" s="686"/>
      <c r="GE247" s="686"/>
      <c r="GF247" s="657"/>
      <c r="GG247" s="657"/>
      <c r="GH247" s="657"/>
      <c r="GI247" s="657"/>
      <c r="GJ247" s="657"/>
      <c r="GK247" s="657"/>
      <c r="GL247" s="657"/>
      <c r="GM247" s="657"/>
      <c r="GN247" s="657"/>
      <c r="GO247" s="657"/>
      <c r="GP247" s="411"/>
      <c r="GQ247" s="411"/>
      <c r="GR247" s="414"/>
      <c r="GS247" s="233"/>
      <c r="GT247" s="234"/>
      <c r="GU247" s="234"/>
      <c r="GV247" s="234"/>
      <c r="GW247" s="234"/>
      <c r="GX247" s="234"/>
      <c r="GY247" s="234"/>
      <c r="GZ247" s="234"/>
      <c r="HA247" s="234"/>
      <c r="HB247" s="234"/>
      <c r="HC247" s="234"/>
      <c r="HD247" s="234"/>
      <c r="HE247" s="234"/>
      <c r="HF247" s="234"/>
      <c r="HG247" s="235"/>
      <c r="HH247" s="768"/>
      <c r="HI247" s="769"/>
      <c r="HJ247" s="769"/>
      <c r="HK247" s="769"/>
      <c r="HL247" s="769"/>
      <c r="HM247" s="769"/>
      <c r="HN247" s="769"/>
      <c r="HO247" s="769"/>
      <c r="HP247" s="411"/>
      <c r="HQ247" s="411"/>
      <c r="HR247" s="414"/>
      <c r="HS247" s="424"/>
      <c r="HT247" s="425"/>
      <c r="HU247" s="425"/>
      <c r="HV247" s="425"/>
      <c r="HW247" s="426"/>
      <c r="HX247" s="424"/>
      <c r="HY247" s="425"/>
      <c r="HZ247" s="425"/>
      <c r="IA247" s="425"/>
      <c r="IB247" s="426"/>
      <c r="IC247" s="738"/>
      <c r="ID247" s="739"/>
      <c r="IE247" s="739"/>
      <c r="IF247" s="739"/>
      <c r="IG247" s="740"/>
      <c r="IH247" s="738"/>
      <c r="II247" s="739"/>
      <c r="IJ247" s="739"/>
      <c r="IK247" s="739"/>
      <c r="IL247" s="740"/>
      <c r="IM247" s="424"/>
      <c r="IN247" s="425"/>
      <c r="IO247" s="425"/>
      <c r="IP247" s="425"/>
      <c r="IQ247" s="426"/>
      <c r="IR247" s="738"/>
      <c r="IS247" s="739"/>
      <c r="IT247" s="739"/>
      <c r="IU247" s="739"/>
      <c r="IV247" s="740"/>
      <c r="IW247" s="738"/>
      <c r="IX247" s="739"/>
      <c r="IY247" s="739"/>
      <c r="IZ247" s="739"/>
      <c r="JA247" s="740"/>
      <c r="JB247" s="424"/>
      <c r="JC247" s="425"/>
      <c r="JD247" s="425"/>
      <c r="JE247" s="425"/>
      <c r="JF247" s="426"/>
      <c r="JG247" s="748"/>
      <c r="JH247" s="747"/>
      <c r="JI247" s="747"/>
      <c r="JJ247" s="747"/>
      <c r="JK247" s="747"/>
      <c r="JL247" s="747"/>
      <c r="JM247" s="747"/>
      <c r="JN247" s="747"/>
      <c r="JO247" s="747"/>
      <c r="JP247" s="747"/>
      <c r="JQ247" s="747"/>
      <c r="JR247" s="747"/>
      <c r="JS247" s="747"/>
      <c r="JT247" s="747"/>
      <c r="JU247" s="700"/>
      <c r="JV247" s="777"/>
      <c r="JW247" s="778"/>
      <c r="JX247" s="407"/>
      <c r="JY247" s="327"/>
      <c r="JZ247" s="327"/>
      <c r="KA247" s="327"/>
      <c r="KB247" s="327"/>
      <c r="KC247" s="327"/>
      <c r="KD247" s="327"/>
      <c r="KE247" s="406"/>
      <c r="KF247" s="686"/>
      <c r="KG247" s="686"/>
      <c r="KH247" s="686"/>
      <c r="KI247" s="686"/>
      <c r="KJ247" s="686"/>
      <c r="KK247" s="686"/>
      <c r="KL247" s="657"/>
      <c r="KM247" s="657"/>
      <c r="KN247" s="657"/>
      <c r="KO247" s="657"/>
      <c r="KP247" s="657"/>
      <c r="KQ247" s="657"/>
      <c r="KR247" s="657"/>
      <c r="KS247" s="657"/>
      <c r="KT247" s="657"/>
      <c r="KU247" s="657"/>
      <c r="KV247" s="411"/>
      <c r="KW247" s="411"/>
      <c r="KX247" s="414"/>
      <c r="KY247" s="233"/>
      <c r="KZ247" s="234"/>
      <c r="LA247" s="234"/>
      <c r="LB247" s="234"/>
      <c r="LC247" s="234"/>
      <c r="LD247" s="234"/>
      <c r="LE247" s="234"/>
      <c r="LF247" s="234"/>
      <c r="LG247" s="234"/>
      <c r="LH247" s="234"/>
      <c r="LI247" s="234"/>
      <c r="LJ247" s="234"/>
      <c r="LK247" s="234"/>
      <c r="LL247" s="234"/>
      <c r="LM247" s="235"/>
      <c r="LN247" s="768"/>
      <c r="LO247" s="769"/>
      <c r="LP247" s="769"/>
      <c r="LQ247" s="769"/>
      <c r="LR247" s="769"/>
      <c r="LS247" s="769"/>
      <c r="LT247" s="769"/>
      <c r="LU247" s="769"/>
      <c r="LV247" s="411"/>
      <c r="LW247" s="411"/>
      <c r="LX247" s="414"/>
      <c r="LY247" s="424"/>
      <c r="LZ247" s="425"/>
      <c r="MA247" s="425"/>
      <c r="MB247" s="425"/>
      <c r="MC247" s="426"/>
      <c r="MD247" s="424"/>
      <c r="ME247" s="425"/>
      <c r="MF247" s="425"/>
      <c r="MG247" s="425"/>
      <c r="MH247" s="426"/>
      <c r="MI247" s="738"/>
      <c r="MJ247" s="739"/>
      <c r="MK247" s="739"/>
      <c r="ML247" s="739"/>
      <c r="MM247" s="740"/>
      <c r="MN247" s="738"/>
      <c r="MO247" s="739"/>
      <c r="MP247" s="739"/>
      <c r="MQ247" s="739"/>
      <c r="MR247" s="740"/>
      <c r="MS247" s="424"/>
      <c r="MT247" s="425"/>
      <c r="MU247" s="425"/>
      <c r="MV247" s="425"/>
      <c r="MW247" s="426"/>
      <c r="MX247" s="738"/>
      <c r="MY247" s="739"/>
      <c r="MZ247" s="739"/>
      <c r="NA247" s="739"/>
      <c r="NB247" s="740"/>
      <c r="NC247" s="738"/>
      <c r="ND247" s="739"/>
      <c r="NE247" s="739"/>
      <c r="NF247" s="739"/>
      <c r="NG247" s="740"/>
      <c r="NH247" s="424"/>
      <c r="NI247" s="425"/>
      <c r="NJ247" s="425"/>
      <c r="NK247" s="425"/>
      <c r="NL247" s="426"/>
      <c r="NM247" s="748"/>
      <c r="NN247" s="747"/>
      <c r="NO247" s="747"/>
      <c r="NP247" s="747"/>
      <c r="NQ247" s="747"/>
      <c r="NR247" s="747"/>
      <c r="NS247" s="747"/>
      <c r="NT247" s="747"/>
      <c r="NU247" s="747"/>
      <c r="NV247" s="747"/>
      <c r="NW247" s="747"/>
      <c r="NX247" s="747"/>
      <c r="NY247" s="747"/>
      <c r="NZ247" s="747"/>
      <c r="OA247" s="700"/>
      <c r="OB247" s="777"/>
      <c r="OC247" s="778"/>
      <c r="OD247" s="407"/>
      <c r="OE247" s="327"/>
      <c r="OF247" s="327"/>
      <c r="OG247" s="327"/>
      <c r="OH247" s="327"/>
      <c r="OI247" s="327"/>
      <c r="OJ247" s="327"/>
      <c r="OK247" s="406"/>
      <c r="OL247" s="686"/>
      <c r="OM247" s="686"/>
      <c r="ON247" s="686"/>
      <c r="OO247" s="686"/>
      <c r="OP247" s="686"/>
      <c r="OQ247" s="686"/>
      <c r="OR247" s="657"/>
      <c r="OS247" s="657"/>
      <c r="OT247" s="657"/>
      <c r="OU247" s="657"/>
      <c r="OV247" s="657"/>
      <c r="OW247" s="657"/>
      <c r="OX247" s="657"/>
      <c r="OY247" s="657"/>
      <c r="OZ247" s="657"/>
      <c r="PA247" s="657"/>
      <c r="PB247" s="411"/>
      <c r="PC247" s="411"/>
      <c r="PD247" s="414"/>
      <c r="PE247" s="233"/>
      <c r="PF247" s="234"/>
      <c r="PG247" s="234"/>
      <c r="PH247" s="234"/>
      <c r="PI247" s="234"/>
      <c r="PJ247" s="234"/>
      <c r="PK247" s="234"/>
      <c r="PL247" s="234"/>
      <c r="PM247" s="234"/>
      <c r="PN247" s="234"/>
      <c r="PO247" s="234"/>
      <c r="PP247" s="234"/>
      <c r="PQ247" s="234"/>
      <c r="PR247" s="234"/>
      <c r="PS247" s="235"/>
      <c r="PT247" s="768"/>
      <c r="PU247" s="769"/>
      <c r="PV247" s="769"/>
      <c r="PW247" s="769"/>
      <c r="PX247" s="769"/>
      <c r="PY247" s="769"/>
      <c r="PZ247" s="769"/>
      <c r="QA247" s="769"/>
      <c r="QB247" s="411"/>
      <c r="QC247" s="411"/>
      <c r="QD247" s="414"/>
      <c r="QE247" s="424"/>
      <c r="QF247" s="425"/>
      <c r="QG247" s="425"/>
      <c r="QH247" s="425"/>
      <c r="QI247" s="426"/>
      <c r="QJ247" s="424"/>
      <c r="QK247" s="425"/>
      <c r="QL247" s="425"/>
      <c r="QM247" s="425"/>
      <c r="QN247" s="426"/>
      <c r="QO247" s="738"/>
      <c r="QP247" s="739"/>
      <c r="QQ247" s="739"/>
      <c r="QR247" s="739"/>
      <c r="QS247" s="740"/>
      <c r="QT247" s="738"/>
      <c r="QU247" s="739"/>
      <c r="QV247" s="739"/>
      <c r="QW247" s="739"/>
      <c r="QX247" s="740"/>
      <c r="QY247" s="424"/>
      <c r="QZ247" s="425"/>
      <c r="RA247" s="425"/>
      <c r="RB247" s="425"/>
      <c r="RC247" s="426"/>
      <c r="RD247" s="738"/>
      <c r="RE247" s="739"/>
      <c r="RF247" s="739"/>
      <c r="RG247" s="739"/>
      <c r="RH247" s="740"/>
      <c r="RI247" s="738"/>
      <c r="RJ247" s="739"/>
      <c r="RK247" s="739"/>
      <c r="RL247" s="739"/>
      <c r="RM247" s="740"/>
      <c r="RN247" s="424"/>
      <c r="RO247" s="425"/>
      <c r="RP247" s="425"/>
      <c r="RQ247" s="425"/>
      <c r="RR247" s="426"/>
      <c r="RS247" s="748"/>
      <c r="RT247" s="747"/>
      <c r="RU247" s="747"/>
      <c r="RV247" s="747"/>
      <c r="RW247" s="747"/>
      <c r="RX247" s="747"/>
      <c r="RY247" s="747"/>
      <c r="RZ247" s="747"/>
      <c r="SA247" s="747"/>
      <c r="SB247" s="747"/>
      <c r="SC247" s="747"/>
      <c r="SD247" s="747"/>
      <c r="SE247" s="747"/>
      <c r="SF247" s="747"/>
      <c r="SG247" s="700"/>
    </row>
    <row r="248" spans="2:501" ht="12" customHeight="1" x14ac:dyDescent="0.15">
      <c r="B248" s="1083"/>
      <c r="C248" s="1093"/>
      <c r="D248" s="1094"/>
      <c r="E248" s="1095"/>
      <c r="F248" s="40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406"/>
      <c r="AD248" s="469"/>
      <c r="AE248" s="471"/>
      <c r="AF248" s="471"/>
      <c r="AG248" s="471"/>
      <c r="AH248" s="471"/>
      <c r="AI248" s="471"/>
      <c r="AJ248" s="471"/>
      <c r="AK248" s="471"/>
      <c r="AL248" s="471"/>
      <c r="AM248" s="471"/>
      <c r="AN248" s="471"/>
      <c r="AO248" s="384"/>
      <c r="AP248" s="384"/>
      <c r="AQ248" s="385"/>
      <c r="AR248" s="250"/>
      <c r="AS248" s="251"/>
      <c r="AT248" s="251"/>
      <c r="AU248" s="251"/>
      <c r="AV248" s="251"/>
      <c r="AW248" s="251"/>
      <c r="AX248" s="251"/>
      <c r="AY248" s="251"/>
      <c r="AZ248" s="251"/>
      <c r="BA248" s="251"/>
      <c r="BB248" s="251"/>
      <c r="BC248" s="251"/>
      <c r="BD248" s="251"/>
      <c r="BE248" s="252"/>
      <c r="BF248" s="250"/>
      <c r="BG248" s="251"/>
      <c r="BH248" s="251"/>
      <c r="BI248" s="251"/>
      <c r="BJ248" s="251"/>
      <c r="BK248" s="251"/>
      <c r="BL248" s="251"/>
      <c r="BM248" s="251"/>
      <c r="BN248" s="251"/>
      <c r="BO248" s="251"/>
      <c r="BP248" s="251"/>
      <c r="BQ248" s="251"/>
      <c r="BR248" s="251"/>
      <c r="BS248" s="252"/>
      <c r="BT248" s="1058"/>
      <c r="BU248" s="1059"/>
      <c r="BV248" s="1059"/>
      <c r="BW248" s="1059"/>
      <c r="BX248" s="1059"/>
      <c r="BY248" s="1059"/>
      <c r="BZ248" s="1059"/>
      <c r="CA248" s="1059"/>
      <c r="CB248" s="1059"/>
      <c r="CC248" s="1059"/>
      <c r="CD248" s="1059"/>
      <c r="CE248" s="384"/>
      <c r="CF248" s="384"/>
      <c r="CG248" s="385"/>
      <c r="CH248" s="1055" t="s">
        <v>39</v>
      </c>
      <c r="CI248" s="395"/>
      <c r="CJ248" s="395"/>
      <c r="CK248" s="395"/>
      <c r="CL248" s="395"/>
      <c r="CM248" s="395"/>
      <c r="CN248" s="657"/>
      <c r="CO248" s="657"/>
      <c r="CP248" s="657"/>
      <c r="CQ248" s="657"/>
      <c r="CR248" s="657"/>
      <c r="CS248" s="657"/>
      <c r="CT248" s="657"/>
      <c r="CU248" s="657"/>
      <c r="CV248" s="657"/>
      <c r="CW248" s="657"/>
      <c r="CX248" s="395" t="s">
        <v>43</v>
      </c>
      <c r="CY248" s="395"/>
      <c r="CZ248" s="399"/>
      <c r="DA248" s="265"/>
      <c r="DB248" s="266"/>
      <c r="DC248" s="266"/>
      <c r="DD248" s="266"/>
      <c r="DE248" s="266"/>
      <c r="DF248" s="266"/>
      <c r="DG248" s="266"/>
      <c r="DH248" s="266"/>
      <c r="DI248" s="266"/>
      <c r="DJ248" s="266"/>
      <c r="DK248" s="266"/>
      <c r="DL248" s="266"/>
      <c r="DM248" s="266"/>
      <c r="DN248" s="266"/>
      <c r="DO248" s="267"/>
      <c r="DP248" s="771"/>
      <c r="DQ248" s="772"/>
      <c r="DR248" s="772"/>
      <c r="DS248" s="772"/>
      <c r="DT248" s="772"/>
      <c r="DU248" s="772"/>
      <c r="DV248" s="772"/>
      <c r="DW248" s="772"/>
      <c r="DX248" s="395" t="s">
        <v>69</v>
      </c>
      <c r="DY248" s="395"/>
      <c r="DZ248" s="399"/>
      <c r="EA248" s="424"/>
      <c r="EB248" s="425"/>
      <c r="EC248" s="425"/>
      <c r="ED248" s="425"/>
      <c r="EE248" s="426"/>
      <c r="EF248" s="424"/>
      <c r="EG248" s="425"/>
      <c r="EH248" s="425"/>
      <c r="EI248" s="425"/>
      <c r="EJ248" s="426"/>
      <c r="EK248" s="738"/>
      <c r="EL248" s="739"/>
      <c r="EM248" s="739"/>
      <c r="EN248" s="739"/>
      <c r="EO248" s="740"/>
      <c r="EP248" s="738"/>
      <c r="EQ248" s="739"/>
      <c r="ER248" s="739"/>
      <c r="ES248" s="739"/>
      <c r="ET248" s="740"/>
      <c r="EU248" s="424"/>
      <c r="EV248" s="425"/>
      <c r="EW248" s="425"/>
      <c r="EX248" s="425"/>
      <c r="EY248" s="426"/>
      <c r="EZ248" s="738"/>
      <c r="FA248" s="739"/>
      <c r="FB248" s="739"/>
      <c r="FC248" s="739"/>
      <c r="FD248" s="740"/>
      <c r="FE248" s="738"/>
      <c r="FF248" s="739"/>
      <c r="FG248" s="739"/>
      <c r="FH248" s="739"/>
      <c r="FI248" s="740"/>
      <c r="FJ248" s="424"/>
      <c r="FK248" s="425"/>
      <c r="FL248" s="425"/>
      <c r="FM248" s="425"/>
      <c r="FN248" s="426"/>
      <c r="FO248" s="405"/>
      <c r="FP248" s="777"/>
      <c r="FQ248" s="778"/>
      <c r="FR248" s="407"/>
      <c r="FS248" s="327"/>
      <c r="FT248" s="327"/>
      <c r="FU248" s="327"/>
      <c r="FV248" s="327"/>
      <c r="FW248" s="327"/>
      <c r="FX248" s="327"/>
      <c r="FY248" s="406"/>
      <c r="FZ248" s="689" t="s">
        <v>81</v>
      </c>
      <c r="GA248" s="655"/>
      <c r="GB248" s="655"/>
      <c r="GC248" s="655"/>
      <c r="GD248" s="655"/>
      <c r="GE248" s="655"/>
      <c r="GF248" s="657"/>
      <c r="GG248" s="657"/>
      <c r="GH248" s="657"/>
      <c r="GI248" s="657"/>
      <c r="GJ248" s="657"/>
      <c r="GK248" s="657"/>
      <c r="GL248" s="657"/>
      <c r="GM248" s="657"/>
      <c r="GN248" s="657"/>
      <c r="GO248" s="657"/>
      <c r="GP248" s="395" t="s">
        <v>43</v>
      </c>
      <c r="GQ248" s="395"/>
      <c r="GR248" s="399"/>
      <c r="GS248" s="265"/>
      <c r="GT248" s="266"/>
      <c r="GU248" s="266"/>
      <c r="GV248" s="266"/>
      <c r="GW248" s="266"/>
      <c r="GX248" s="266"/>
      <c r="GY248" s="266"/>
      <c r="GZ248" s="266"/>
      <c r="HA248" s="266"/>
      <c r="HB248" s="266"/>
      <c r="HC248" s="266"/>
      <c r="HD248" s="266"/>
      <c r="HE248" s="266"/>
      <c r="HF248" s="266"/>
      <c r="HG248" s="267"/>
      <c r="HH248" s="771"/>
      <c r="HI248" s="772"/>
      <c r="HJ248" s="772"/>
      <c r="HK248" s="772"/>
      <c r="HL248" s="772"/>
      <c r="HM248" s="772"/>
      <c r="HN248" s="772"/>
      <c r="HO248" s="772"/>
      <c r="HP248" s="395" t="s">
        <v>69</v>
      </c>
      <c r="HQ248" s="395"/>
      <c r="HR248" s="399"/>
      <c r="HS248" s="424"/>
      <c r="HT248" s="425"/>
      <c r="HU248" s="425"/>
      <c r="HV248" s="425"/>
      <c r="HW248" s="426"/>
      <c r="HX248" s="424"/>
      <c r="HY248" s="425"/>
      <c r="HZ248" s="425"/>
      <c r="IA248" s="425"/>
      <c r="IB248" s="426"/>
      <c r="IC248" s="738"/>
      <c r="ID248" s="739"/>
      <c r="IE248" s="739"/>
      <c r="IF248" s="739"/>
      <c r="IG248" s="740"/>
      <c r="IH248" s="738"/>
      <c r="II248" s="739"/>
      <c r="IJ248" s="739"/>
      <c r="IK248" s="739"/>
      <c r="IL248" s="740"/>
      <c r="IM248" s="424"/>
      <c r="IN248" s="425"/>
      <c r="IO248" s="425"/>
      <c r="IP248" s="425"/>
      <c r="IQ248" s="426"/>
      <c r="IR248" s="738"/>
      <c r="IS248" s="739"/>
      <c r="IT248" s="739"/>
      <c r="IU248" s="739"/>
      <c r="IV248" s="740"/>
      <c r="IW248" s="738"/>
      <c r="IX248" s="739"/>
      <c r="IY248" s="739"/>
      <c r="IZ248" s="739"/>
      <c r="JA248" s="740"/>
      <c r="JB248" s="424"/>
      <c r="JC248" s="425"/>
      <c r="JD248" s="425"/>
      <c r="JE248" s="425"/>
      <c r="JF248" s="426"/>
      <c r="JG248" s="748"/>
      <c r="JH248" s="747"/>
      <c r="JI248" s="747"/>
      <c r="JJ248" s="747"/>
      <c r="JK248" s="747"/>
      <c r="JL248" s="747"/>
      <c r="JM248" s="747"/>
      <c r="JN248" s="747"/>
      <c r="JO248" s="747"/>
      <c r="JP248" s="747"/>
      <c r="JQ248" s="747"/>
      <c r="JR248" s="747"/>
      <c r="JS248" s="747"/>
      <c r="JT248" s="747"/>
      <c r="JU248" s="700"/>
      <c r="JV248" s="777"/>
      <c r="JW248" s="778"/>
      <c r="JX248" s="407"/>
      <c r="JY248" s="327"/>
      <c r="JZ248" s="327"/>
      <c r="KA248" s="327"/>
      <c r="KB248" s="327"/>
      <c r="KC248" s="327"/>
      <c r="KD248" s="327"/>
      <c r="KE248" s="406"/>
      <c r="KF248" s="654" t="str">
        <f>KF242</f>
        <v>9箇所目</v>
      </c>
      <c r="KG248" s="655"/>
      <c r="KH248" s="655"/>
      <c r="KI248" s="655"/>
      <c r="KJ248" s="655"/>
      <c r="KK248" s="655"/>
      <c r="KL248" s="657"/>
      <c r="KM248" s="657"/>
      <c r="KN248" s="657"/>
      <c r="KO248" s="657"/>
      <c r="KP248" s="657"/>
      <c r="KQ248" s="657"/>
      <c r="KR248" s="657"/>
      <c r="KS248" s="657"/>
      <c r="KT248" s="657"/>
      <c r="KU248" s="657"/>
      <c r="KV248" s="395" t="s">
        <v>43</v>
      </c>
      <c r="KW248" s="395"/>
      <c r="KX248" s="399"/>
      <c r="KY248" s="265"/>
      <c r="KZ248" s="266"/>
      <c r="LA248" s="266"/>
      <c r="LB248" s="266"/>
      <c r="LC248" s="266"/>
      <c r="LD248" s="266"/>
      <c r="LE248" s="266"/>
      <c r="LF248" s="266"/>
      <c r="LG248" s="266"/>
      <c r="LH248" s="266"/>
      <c r="LI248" s="266"/>
      <c r="LJ248" s="266"/>
      <c r="LK248" s="266"/>
      <c r="LL248" s="266"/>
      <c r="LM248" s="267"/>
      <c r="LN248" s="771"/>
      <c r="LO248" s="772"/>
      <c r="LP248" s="772"/>
      <c r="LQ248" s="772"/>
      <c r="LR248" s="772"/>
      <c r="LS248" s="772"/>
      <c r="LT248" s="772"/>
      <c r="LU248" s="772"/>
      <c r="LV248" s="395" t="s">
        <v>69</v>
      </c>
      <c r="LW248" s="395"/>
      <c r="LX248" s="399"/>
      <c r="LY248" s="424"/>
      <c r="LZ248" s="425"/>
      <c r="MA248" s="425"/>
      <c r="MB248" s="425"/>
      <c r="MC248" s="426"/>
      <c r="MD248" s="424"/>
      <c r="ME248" s="425"/>
      <c r="MF248" s="425"/>
      <c r="MG248" s="425"/>
      <c r="MH248" s="426"/>
      <c r="MI248" s="738"/>
      <c r="MJ248" s="739"/>
      <c r="MK248" s="739"/>
      <c r="ML248" s="739"/>
      <c r="MM248" s="740"/>
      <c r="MN248" s="738"/>
      <c r="MO248" s="739"/>
      <c r="MP248" s="739"/>
      <c r="MQ248" s="739"/>
      <c r="MR248" s="740"/>
      <c r="MS248" s="424"/>
      <c r="MT248" s="425"/>
      <c r="MU248" s="425"/>
      <c r="MV248" s="425"/>
      <c r="MW248" s="426"/>
      <c r="MX248" s="738"/>
      <c r="MY248" s="739"/>
      <c r="MZ248" s="739"/>
      <c r="NA248" s="739"/>
      <c r="NB248" s="740"/>
      <c r="NC248" s="738"/>
      <c r="ND248" s="739"/>
      <c r="NE248" s="739"/>
      <c r="NF248" s="739"/>
      <c r="NG248" s="740"/>
      <c r="NH248" s="424"/>
      <c r="NI248" s="425"/>
      <c r="NJ248" s="425"/>
      <c r="NK248" s="425"/>
      <c r="NL248" s="426"/>
      <c r="NM248" s="748"/>
      <c r="NN248" s="747"/>
      <c r="NO248" s="747"/>
      <c r="NP248" s="747"/>
      <c r="NQ248" s="747"/>
      <c r="NR248" s="747"/>
      <c r="NS248" s="747"/>
      <c r="NT248" s="747"/>
      <c r="NU248" s="747"/>
      <c r="NV248" s="747"/>
      <c r="NW248" s="747"/>
      <c r="NX248" s="747"/>
      <c r="NY248" s="747"/>
      <c r="NZ248" s="747"/>
      <c r="OA248" s="700"/>
      <c r="OB248" s="777"/>
      <c r="OC248" s="778"/>
      <c r="OD248" s="407"/>
      <c r="OE248" s="327"/>
      <c r="OF248" s="327"/>
      <c r="OG248" s="327"/>
      <c r="OH248" s="327"/>
      <c r="OI248" s="327"/>
      <c r="OJ248" s="327"/>
      <c r="OK248" s="406"/>
      <c r="OL248" s="654" t="str">
        <f>OL242</f>
        <v>12箇所目</v>
      </c>
      <c r="OM248" s="655"/>
      <c r="ON248" s="655"/>
      <c r="OO248" s="655"/>
      <c r="OP248" s="655"/>
      <c r="OQ248" s="655"/>
      <c r="OR248" s="657"/>
      <c r="OS248" s="657"/>
      <c r="OT248" s="657"/>
      <c r="OU248" s="657"/>
      <c r="OV248" s="657"/>
      <c r="OW248" s="657"/>
      <c r="OX248" s="657"/>
      <c r="OY248" s="657"/>
      <c r="OZ248" s="657"/>
      <c r="PA248" s="657"/>
      <c r="PB248" s="395" t="s">
        <v>43</v>
      </c>
      <c r="PC248" s="395"/>
      <c r="PD248" s="399"/>
      <c r="PE248" s="265"/>
      <c r="PF248" s="266"/>
      <c r="PG248" s="266"/>
      <c r="PH248" s="266"/>
      <c r="PI248" s="266"/>
      <c r="PJ248" s="266"/>
      <c r="PK248" s="266"/>
      <c r="PL248" s="266"/>
      <c r="PM248" s="266"/>
      <c r="PN248" s="266"/>
      <c r="PO248" s="266"/>
      <c r="PP248" s="266"/>
      <c r="PQ248" s="266"/>
      <c r="PR248" s="266"/>
      <c r="PS248" s="267"/>
      <c r="PT248" s="771"/>
      <c r="PU248" s="772"/>
      <c r="PV248" s="772"/>
      <c r="PW248" s="772"/>
      <c r="PX248" s="772"/>
      <c r="PY248" s="772"/>
      <c r="PZ248" s="772"/>
      <c r="QA248" s="772"/>
      <c r="QB248" s="395" t="s">
        <v>69</v>
      </c>
      <c r="QC248" s="395"/>
      <c r="QD248" s="399"/>
      <c r="QE248" s="424"/>
      <c r="QF248" s="425"/>
      <c r="QG248" s="425"/>
      <c r="QH248" s="425"/>
      <c r="QI248" s="426"/>
      <c r="QJ248" s="424"/>
      <c r="QK248" s="425"/>
      <c r="QL248" s="425"/>
      <c r="QM248" s="425"/>
      <c r="QN248" s="426"/>
      <c r="QO248" s="738"/>
      <c r="QP248" s="739"/>
      <c r="QQ248" s="739"/>
      <c r="QR248" s="739"/>
      <c r="QS248" s="740"/>
      <c r="QT248" s="738"/>
      <c r="QU248" s="739"/>
      <c r="QV248" s="739"/>
      <c r="QW248" s="739"/>
      <c r="QX248" s="740"/>
      <c r="QY248" s="424"/>
      <c r="QZ248" s="425"/>
      <c r="RA248" s="425"/>
      <c r="RB248" s="425"/>
      <c r="RC248" s="426"/>
      <c r="RD248" s="738"/>
      <c r="RE248" s="739"/>
      <c r="RF248" s="739"/>
      <c r="RG248" s="739"/>
      <c r="RH248" s="740"/>
      <c r="RI248" s="738"/>
      <c r="RJ248" s="739"/>
      <c r="RK248" s="739"/>
      <c r="RL248" s="739"/>
      <c r="RM248" s="740"/>
      <c r="RN248" s="424"/>
      <c r="RO248" s="425"/>
      <c r="RP248" s="425"/>
      <c r="RQ248" s="425"/>
      <c r="RR248" s="426"/>
      <c r="RS248" s="748"/>
      <c r="RT248" s="747"/>
      <c r="RU248" s="747"/>
      <c r="RV248" s="747"/>
      <c r="RW248" s="747"/>
      <c r="RX248" s="747"/>
      <c r="RY248" s="747"/>
      <c r="RZ248" s="747"/>
      <c r="SA248" s="747"/>
      <c r="SB248" s="747"/>
      <c r="SC248" s="747"/>
      <c r="SD248" s="747"/>
      <c r="SE248" s="747"/>
      <c r="SF248" s="747"/>
      <c r="SG248" s="700"/>
    </row>
    <row r="249" spans="2:501" ht="2.1" customHeight="1" x14ac:dyDescent="0.15">
      <c r="B249" s="1083"/>
      <c r="C249" s="1093"/>
      <c r="D249" s="1094"/>
      <c r="E249" s="1095"/>
      <c r="F249" s="329"/>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408"/>
      <c r="AD249" s="492"/>
      <c r="AE249" s="476"/>
      <c r="AF249" s="476"/>
      <c r="AG249" s="476"/>
      <c r="AH249" s="476"/>
      <c r="AI249" s="476"/>
      <c r="AJ249" s="476"/>
      <c r="AK249" s="476"/>
      <c r="AL249" s="476"/>
      <c r="AM249" s="476"/>
      <c r="AN249" s="476"/>
      <c r="AO249" s="386"/>
      <c r="AP249" s="386"/>
      <c r="AQ249" s="387"/>
      <c r="AR249" s="802"/>
      <c r="AS249" s="803"/>
      <c r="AT249" s="803"/>
      <c r="AU249" s="803"/>
      <c r="AV249" s="803"/>
      <c r="AW249" s="803"/>
      <c r="AX249" s="803"/>
      <c r="AY249" s="803"/>
      <c r="AZ249" s="803"/>
      <c r="BA249" s="803"/>
      <c r="BB249" s="803"/>
      <c r="BC249" s="803"/>
      <c r="BD249" s="803"/>
      <c r="BE249" s="804"/>
      <c r="BF249" s="802"/>
      <c r="BG249" s="803"/>
      <c r="BH249" s="803"/>
      <c r="BI249" s="803"/>
      <c r="BJ249" s="803"/>
      <c r="BK249" s="803"/>
      <c r="BL249" s="803"/>
      <c r="BM249" s="803"/>
      <c r="BN249" s="803"/>
      <c r="BO249" s="803"/>
      <c r="BP249" s="803"/>
      <c r="BQ249" s="803"/>
      <c r="BR249" s="803"/>
      <c r="BS249" s="804"/>
      <c r="BT249" s="1058"/>
      <c r="BU249" s="1059"/>
      <c r="BV249" s="1059"/>
      <c r="BW249" s="1059"/>
      <c r="BX249" s="1059"/>
      <c r="BY249" s="1059"/>
      <c r="BZ249" s="1059"/>
      <c r="CA249" s="1059"/>
      <c r="CB249" s="1059"/>
      <c r="CC249" s="1059"/>
      <c r="CD249" s="1059"/>
      <c r="CE249" s="386"/>
      <c r="CF249" s="386"/>
      <c r="CG249" s="387"/>
      <c r="CH249" s="1056"/>
      <c r="CI249" s="386"/>
      <c r="CJ249" s="386"/>
      <c r="CK249" s="386"/>
      <c r="CL249" s="386"/>
      <c r="CM249" s="386"/>
      <c r="CN249" s="658"/>
      <c r="CO249" s="658"/>
      <c r="CP249" s="658"/>
      <c r="CQ249" s="658"/>
      <c r="CR249" s="658"/>
      <c r="CS249" s="658"/>
      <c r="CT249" s="658"/>
      <c r="CU249" s="658"/>
      <c r="CV249" s="658"/>
      <c r="CW249" s="658"/>
      <c r="CX249" s="386"/>
      <c r="CY249" s="386"/>
      <c r="CZ249" s="387"/>
      <c r="DA249" s="276"/>
      <c r="DB249" s="277"/>
      <c r="DC249" s="277"/>
      <c r="DD249" s="277"/>
      <c r="DE249" s="277"/>
      <c r="DF249" s="277"/>
      <c r="DG249" s="277"/>
      <c r="DH249" s="277"/>
      <c r="DI249" s="277"/>
      <c r="DJ249" s="277"/>
      <c r="DK249" s="277"/>
      <c r="DL249" s="277"/>
      <c r="DM249" s="277"/>
      <c r="DN249" s="277"/>
      <c r="DO249" s="278"/>
      <c r="DP249" s="773"/>
      <c r="DQ249" s="774"/>
      <c r="DR249" s="774"/>
      <c r="DS249" s="774"/>
      <c r="DT249" s="774"/>
      <c r="DU249" s="774"/>
      <c r="DV249" s="774"/>
      <c r="DW249" s="774"/>
      <c r="DX249" s="386"/>
      <c r="DY249" s="386"/>
      <c r="DZ249" s="387"/>
      <c r="EA249" s="427"/>
      <c r="EB249" s="428"/>
      <c r="EC249" s="428"/>
      <c r="ED249" s="428"/>
      <c r="EE249" s="429"/>
      <c r="EF249" s="427"/>
      <c r="EG249" s="428"/>
      <c r="EH249" s="428"/>
      <c r="EI249" s="428"/>
      <c r="EJ249" s="429"/>
      <c r="EK249" s="744"/>
      <c r="EL249" s="745"/>
      <c r="EM249" s="745"/>
      <c r="EN249" s="745"/>
      <c r="EO249" s="746"/>
      <c r="EP249" s="744"/>
      <c r="EQ249" s="745"/>
      <c r="ER249" s="745"/>
      <c r="ES249" s="745"/>
      <c r="ET249" s="746"/>
      <c r="EU249" s="427"/>
      <c r="EV249" s="428"/>
      <c r="EW249" s="428"/>
      <c r="EX249" s="428"/>
      <c r="EY249" s="429"/>
      <c r="EZ249" s="744"/>
      <c r="FA249" s="745"/>
      <c r="FB249" s="745"/>
      <c r="FC249" s="745"/>
      <c r="FD249" s="746"/>
      <c r="FE249" s="744"/>
      <c r="FF249" s="745"/>
      <c r="FG249" s="745"/>
      <c r="FH249" s="745"/>
      <c r="FI249" s="746"/>
      <c r="FJ249" s="427"/>
      <c r="FK249" s="428"/>
      <c r="FL249" s="428"/>
      <c r="FM249" s="428"/>
      <c r="FN249" s="429"/>
      <c r="FO249" s="405"/>
      <c r="FP249" s="777"/>
      <c r="FQ249" s="778"/>
      <c r="FR249" s="329"/>
      <c r="FS249" s="330"/>
      <c r="FT249" s="330"/>
      <c r="FU249" s="330"/>
      <c r="FV249" s="330"/>
      <c r="FW249" s="330"/>
      <c r="FX249" s="330"/>
      <c r="FY249" s="408"/>
      <c r="FZ249" s="690"/>
      <c r="GA249" s="656"/>
      <c r="GB249" s="656"/>
      <c r="GC249" s="656"/>
      <c r="GD249" s="656"/>
      <c r="GE249" s="656"/>
      <c r="GF249" s="658"/>
      <c r="GG249" s="658"/>
      <c r="GH249" s="658"/>
      <c r="GI249" s="658"/>
      <c r="GJ249" s="658"/>
      <c r="GK249" s="658"/>
      <c r="GL249" s="658"/>
      <c r="GM249" s="658"/>
      <c r="GN249" s="658"/>
      <c r="GO249" s="658"/>
      <c r="GP249" s="386"/>
      <c r="GQ249" s="386"/>
      <c r="GR249" s="387"/>
      <c r="GS249" s="276"/>
      <c r="GT249" s="277"/>
      <c r="GU249" s="277"/>
      <c r="GV249" s="277"/>
      <c r="GW249" s="277"/>
      <c r="GX249" s="277"/>
      <c r="GY249" s="277"/>
      <c r="GZ249" s="277"/>
      <c r="HA249" s="277"/>
      <c r="HB249" s="277"/>
      <c r="HC249" s="277"/>
      <c r="HD249" s="277"/>
      <c r="HE249" s="277"/>
      <c r="HF249" s="277"/>
      <c r="HG249" s="278"/>
      <c r="HH249" s="773"/>
      <c r="HI249" s="774"/>
      <c r="HJ249" s="774"/>
      <c r="HK249" s="774"/>
      <c r="HL249" s="774"/>
      <c r="HM249" s="774"/>
      <c r="HN249" s="774"/>
      <c r="HO249" s="774"/>
      <c r="HP249" s="386"/>
      <c r="HQ249" s="386"/>
      <c r="HR249" s="387"/>
      <c r="HS249" s="427"/>
      <c r="HT249" s="428"/>
      <c r="HU249" s="428"/>
      <c r="HV249" s="428"/>
      <c r="HW249" s="429"/>
      <c r="HX249" s="427"/>
      <c r="HY249" s="428"/>
      <c r="HZ249" s="428"/>
      <c r="IA249" s="428"/>
      <c r="IB249" s="429"/>
      <c r="IC249" s="744"/>
      <c r="ID249" s="745"/>
      <c r="IE249" s="745"/>
      <c r="IF249" s="745"/>
      <c r="IG249" s="746"/>
      <c r="IH249" s="744"/>
      <c r="II249" s="745"/>
      <c r="IJ249" s="745"/>
      <c r="IK249" s="745"/>
      <c r="IL249" s="746"/>
      <c r="IM249" s="427"/>
      <c r="IN249" s="428"/>
      <c r="IO249" s="428"/>
      <c r="IP249" s="428"/>
      <c r="IQ249" s="429"/>
      <c r="IR249" s="744"/>
      <c r="IS249" s="745"/>
      <c r="IT249" s="745"/>
      <c r="IU249" s="745"/>
      <c r="IV249" s="746"/>
      <c r="IW249" s="744"/>
      <c r="IX249" s="745"/>
      <c r="IY249" s="745"/>
      <c r="IZ249" s="745"/>
      <c r="JA249" s="746"/>
      <c r="JB249" s="427"/>
      <c r="JC249" s="428"/>
      <c r="JD249" s="428"/>
      <c r="JE249" s="428"/>
      <c r="JF249" s="429"/>
      <c r="JG249" s="748"/>
      <c r="JH249" s="747"/>
      <c r="JI249" s="747"/>
      <c r="JJ249" s="747"/>
      <c r="JK249" s="747"/>
      <c r="JL249" s="747"/>
      <c r="JM249" s="747"/>
      <c r="JN249" s="747"/>
      <c r="JO249" s="747"/>
      <c r="JP249" s="747"/>
      <c r="JQ249" s="747"/>
      <c r="JR249" s="747"/>
      <c r="JS249" s="747"/>
      <c r="JT249" s="747"/>
      <c r="JU249" s="700"/>
      <c r="JV249" s="777"/>
      <c r="JW249" s="778"/>
      <c r="JX249" s="329"/>
      <c r="JY249" s="330"/>
      <c r="JZ249" s="330"/>
      <c r="KA249" s="330"/>
      <c r="KB249" s="330"/>
      <c r="KC249" s="330"/>
      <c r="KD249" s="330"/>
      <c r="KE249" s="408"/>
      <c r="KF249" s="656"/>
      <c r="KG249" s="656"/>
      <c r="KH249" s="656"/>
      <c r="KI249" s="656"/>
      <c r="KJ249" s="656"/>
      <c r="KK249" s="656"/>
      <c r="KL249" s="658"/>
      <c r="KM249" s="658"/>
      <c r="KN249" s="658"/>
      <c r="KO249" s="658"/>
      <c r="KP249" s="658"/>
      <c r="KQ249" s="658"/>
      <c r="KR249" s="658"/>
      <c r="KS249" s="658"/>
      <c r="KT249" s="658"/>
      <c r="KU249" s="658"/>
      <c r="KV249" s="386"/>
      <c r="KW249" s="386"/>
      <c r="KX249" s="387"/>
      <c r="KY249" s="276"/>
      <c r="KZ249" s="277"/>
      <c r="LA249" s="277"/>
      <c r="LB249" s="277"/>
      <c r="LC249" s="277"/>
      <c r="LD249" s="277"/>
      <c r="LE249" s="277"/>
      <c r="LF249" s="277"/>
      <c r="LG249" s="277"/>
      <c r="LH249" s="277"/>
      <c r="LI249" s="277"/>
      <c r="LJ249" s="277"/>
      <c r="LK249" s="277"/>
      <c r="LL249" s="277"/>
      <c r="LM249" s="278"/>
      <c r="LN249" s="773"/>
      <c r="LO249" s="774"/>
      <c r="LP249" s="774"/>
      <c r="LQ249" s="774"/>
      <c r="LR249" s="774"/>
      <c r="LS249" s="774"/>
      <c r="LT249" s="774"/>
      <c r="LU249" s="774"/>
      <c r="LV249" s="386"/>
      <c r="LW249" s="386"/>
      <c r="LX249" s="387"/>
      <c r="LY249" s="427"/>
      <c r="LZ249" s="428"/>
      <c r="MA249" s="428"/>
      <c r="MB249" s="428"/>
      <c r="MC249" s="429"/>
      <c r="MD249" s="427"/>
      <c r="ME249" s="428"/>
      <c r="MF249" s="428"/>
      <c r="MG249" s="428"/>
      <c r="MH249" s="429"/>
      <c r="MI249" s="744"/>
      <c r="MJ249" s="745"/>
      <c r="MK249" s="745"/>
      <c r="ML249" s="745"/>
      <c r="MM249" s="746"/>
      <c r="MN249" s="744"/>
      <c r="MO249" s="745"/>
      <c r="MP249" s="745"/>
      <c r="MQ249" s="745"/>
      <c r="MR249" s="746"/>
      <c r="MS249" s="427"/>
      <c r="MT249" s="428"/>
      <c r="MU249" s="428"/>
      <c r="MV249" s="428"/>
      <c r="MW249" s="429"/>
      <c r="MX249" s="744"/>
      <c r="MY249" s="745"/>
      <c r="MZ249" s="745"/>
      <c r="NA249" s="745"/>
      <c r="NB249" s="746"/>
      <c r="NC249" s="744"/>
      <c r="ND249" s="745"/>
      <c r="NE249" s="745"/>
      <c r="NF249" s="745"/>
      <c r="NG249" s="746"/>
      <c r="NH249" s="427"/>
      <c r="NI249" s="428"/>
      <c r="NJ249" s="428"/>
      <c r="NK249" s="428"/>
      <c r="NL249" s="429"/>
      <c r="NM249" s="748"/>
      <c r="NN249" s="747"/>
      <c r="NO249" s="747"/>
      <c r="NP249" s="747"/>
      <c r="NQ249" s="747"/>
      <c r="NR249" s="747"/>
      <c r="NS249" s="747"/>
      <c r="NT249" s="747"/>
      <c r="NU249" s="747"/>
      <c r="NV249" s="747"/>
      <c r="NW249" s="747"/>
      <c r="NX249" s="747"/>
      <c r="NY249" s="747"/>
      <c r="NZ249" s="747"/>
      <c r="OA249" s="700"/>
      <c r="OB249" s="777"/>
      <c r="OC249" s="778"/>
      <c r="OD249" s="329"/>
      <c r="OE249" s="330"/>
      <c r="OF249" s="330"/>
      <c r="OG249" s="330"/>
      <c r="OH249" s="330"/>
      <c r="OI249" s="330"/>
      <c r="OJ249" s="330"/>
      <c r="OK249" s="408"/>
      <c r="OL249" s="656"/>
      <c r="OM249" s="656"/>
      <c r="ON249" s="656"/>
      <c r="OO249" s="656"/>
      <c r="OP249" s="656"/>
      <c r="OQ249" s="656"/>
      <c r="OR249" s="658"/>
      <c r="OS249" s="658"/>
      <c r="OT249" s="658"/>
      <c r="OU249" s="658"/>
      <c r="OV249" s="658"/>
      <c r="OW249" s="658"/>
      <c r="OX249" s="658"/>
      <c r="OY249" s="658"/>
      <c r="OZ249" s="658"/>
      <c r="PA249" s="658"/>
      <c r="PB249" s="386"/>
      <c r="PC249" s="386"/>
      <c r="PD249" s="387"/>
      <c r="PE249" s="276"/>
      <c r="PF249" s="277"/>
      <c r="PG249" s="277"/>
      <c r="PH249" s="277"/>
      <c r="PI249" s="277"/>
      <c r="PJ249" s="277"/>
      <c r="PK249" s="277"/>
      <c r="PL249" s="277"/>
      <c r="PM249" s="277"/>
      <c r="PN249" s="277"/>
      <c r="PO249" s="277"/>
      <c r="PP249" s="277"/>
      <c r="PQ249" s="277"/>
      <c r="PR249" s="277"/>
      <c r="PS249" s="278"/>
      <c r="PT249" s="773"/>
      <c r="PU249" s="774"/>
      <c r="PV249" s="774"/>
      <c r="PW249" s="774"/>
      <c r="PX249" s="774"/>
      <c r="PY249" s="774"/>
      <c r="PZ249" s="774"/>
      <c r="QA249" s="774"/>
      <c r="QB249" s="386"/>
      <c r="QC249" s="386"/>
      <c r="QD249" s="387"/>
      <c r="QE249" s="427"/>
      <c r="QF249" s="428"/>
      <c r="QG249" s="428"/>
      <c r="QH249" s="428"/>
      <c r="QI249" s="429"/>
      <c r="QJ249" s="427"/>
      <c r="QK249" s="428"/>
      <c r="QL249" s="428"/>
      <c r="QM249" s="428"/>
      <c r="QN249" s="429"/>
      <c r="QO249" s="744"/>
      <c r="QP249" s="745"/>
      <c r="QQ249" s="745"/>
      <c r="QR249" s="745"/>
      <c r="QS249" s="746"/>
      <c r="QT249" s="744"/>
      <c r="QU249" s="745"/>
      <c r="QV249" s="745"/>
      <c r="QW249" s="745"/>
      <c r="QX249" s="746"/>
      <c r="QY249" s="427"/>
      <c r="QZ249" s="428"/>
      <c r="RA249" s="428"/>
      <c r="RB249" s="428"/>
      <c r="RC249" s="429"/>
      <c r="RD249" s="744"/>
      <c r="RE249" s="745"/>
      <c r="RF249" s="745"/>
      <c r="RG249" s="745"/>
      <c r="RH249" s="746"/>
      <c r="RI249" s="744"/>
      <c r="RJ249" s="745"/>
      <c r="RK249" s="745"/>
      <c r="RL249" s="745"/>
      <c r="RM249" s="746"/>
      <c r="RN249" s="427"/>
      <c r="RO249" s="428"/>
      <c r="RP249" s="428"/>
      <c r="RQ249" s="428"/>
      <c r="RR249" s="429"/>
      <c r="RS249" s="748"/>
      <c r="RT249" s="747"/>
      <c r="RU249" s="747"/>
      <c r="RV249" s="747"/>
      <c r="RW249" s="747"/>
      <c r="RX249" s="747"/>
      <c r="RY249" s="747"/>
      <c r="RZ249" s="747"/>
      <c r="SA249" s="747"/>
      <c r="SB249" s="747"/>
      <c r="SC249" s="747"/>
      <c r="SD249" s="747"/>
      <c r="SE249" s="747"/>
      <c r="SF249" s="747"/>
      <c r="SG249" s="700"/>
    </row>
    <row r="250" spans="2:501" ht="12" customHeight="1" x14ac:dyDescent="0.15">
      <c r="B250" s="1083"/>
      <c r="C250" s="1093"/>
      <c r="D250" s="1094"/>
      <c r="E250" s="1095"/>
      <c r="F250" s="770" t="s">
        <v>75</v>
      </c>
      <c r="G250" s="324"/>
      <c r="H250" s="324"/>
      <c r="I250" s="324"/>
      <c r="J250" s="324"/>
      <c r="K250" s="324"/>
      <c r="L250" s="324"/>
      <c r="M250" s="324"/>
      <c r="N250" s="324"/>
      <c r="O250" s="324"/>
      <c r="P250" s="324"/>
      <c r="Q250" s="324"/>
      <c r="R250" s="324"/>
      <c r="S250" s="324"/>
      <c r="T250" s="324"/>
      <c r="U250" s="324"/>
      <c r="V250" s="324"/>
      <c r="W250" s="324"/>
      <c r="X250" s="324"/>
      <c r="Y250" s="324"/>
      <c r="Z250" s="324"/>
      <c r="AA250" s="324"/>
      <c r="AB250" s="324"/>
      <c r="AC250" s="489"/>
      <c r="AD250" s="490">
        <f>BT250</f>
        <v>0</v>
      </c>
      <c r="AE250" s="491"/>
      <c r="AF250" s="491"/>
      <c r="AG250" s="491"/>
      <c r="AH250" s="491"/>
      <c r="AI250" s="491"/>
      <c r="AJ250" s="491"/>
      <c r="AK250" s="491"/>
      <c r="AL250" s="491"/>
      <c r="AM250" s="491"/>
      <c r="AN250" s="491"/>
      <c r="AO250" s="382" t="s">
        <v>43</v>
      </c>
      <c r="AP250" s="382"/>
      <c r="AQ250" s="383"/>
      <c r="AR250" s="247"/>
      <c r="AS250" s="248"/>
      <c r="AT250" s="248"/>
      <c r="AU250" s="248"/>
      <c r="AV250" s="248"/>
      <c r="AW250" s="248"/>
      <c r="AX250" s="248"/>
      <c r="AY250" s="248"/>
      <c r="AZ250" s="248"/>
      <c r="BA250" s="248"/>
      <c r="BB250" s="248"/>
      <c r="BC250" s="248"/>
      <c r="BD250" s="248"/>
      <c r="BE250" s="249"/>
      <c r="BF250" s="247"/>
      <c r="BG250" s="248"/>
      <c r="BH250" s="248"/>
      <c r="BI250" s="248"/>
      <c r="BJ250" s="248"/>
      <c r="BK250" s="248"/>
      <c r="BL250" s="248"/>
      <c r="BM250" s="248"/>
      <c r="BN250" s="248"/>
      <c r="BO250" s="248"/>
      <c r="BP250" s="248"/>
      <c r="BQ250" s="248"/>
      <c r="BR250" s="248"/>
      <c r="BS250" s="249"/>
      <c r="BT250" s="1058">
        <f>SUM(CN250:CW255,GF250:GO255,KL250:KU255,OR250:PA255)</f>
        <v>0</v>
      </c>
      <c r="BU250" s="1059"/>
      <c r="BV250" s="1059"/>
      <c r="BW250" s="1059"/>
      <c r="BX250" s="1059"/>
      <c r="BY250" s="1059"/>
      <c r="BZ250" s="1059"/>
      <c r="CA250" s="1059"/>
      <c r="CB250" s="1059"/>
      <c r="CC250" s="1059"/>
      <c r="CD250" s="1059"/>
      <c r="CE250" s="382" t="s">
        <v>43</v>
      </c>
      <c r="CF250" s="382"/>
      <c r="CG250" s="383"/>
      <c r="CH250" s="1057" t="s">
        <v>37</v>
      </c>
      <c r="CI250" s="382"/>
      <c r="CJ250" s="382"/>
      <c r="CK250" s="382"/>
      <c r="CL250" s="382"/>
      <c r="CM250" s="382"/>
      <c r="CN250" s="693"/>
      <c r="CO250" s="693"/>
      <c r="CP250" s="693"/>
      <c r="CQ250" s="693"/>
      <c r="CR250" s="693"/>
      <c r="CS250" s="693"/>
      <c r="CT250" s="693"/>
      <c r="CU250" s="693"/>
      <c r="CV250" s="693"/>
      <c r="CW250" s="693"/>
      <c r="CX250" s="382" t="s">
        <v>43</v>
      </c>
      <c r="CY250" s="382"/>
      <c r="CZ250" s="383"/>
      <c r="DA250" s="230"/>
      <c r="DB250" s="231"/>
      <c r="DC250" s="231"/>
      <c r="DD250" s="231"/>
      <c r="DE250" s="231"/>
      <c r="DF250" s="231"/>
      <c r="DG250" s="231"/>
      <c r="DH250" s="231"/>
      <c r="DI250" s="231"/>
      <c r="DJ250" s="231"/>
      <c r="DK250" s="231"/>
      <c r="DL250" s="231"/>
      <c r="DM250" s="231"/>
      <c r="DN250" s="231"/>
      <c r="DO250" s="232"/>
      <c r="DP250" s="766"/>
      <c r="DQ250" s="767"/>
      <c r="DR250" s="767"/>
      <c r="DS250" s="767"/>
      <c r="DT250" s="767"/>
      <c r="DU250" s="767"/>
      <c r="DV250" s="767"/>
      <c r="DW250" s="767"/>
      <c r="DX250" s="382" t="s">
        <v>69</v>
      </c>
      <c r="DY250" s="382"/>
      <c r="DZ250" s="383"/>
      <c r="EA250" s="503"/>
      <c r="EB250" s="504"/>
      <c r="EC250" s="504"/>
      <c r="ED250" s="504"/>
      <c r="EE250" s="505"/>
      <c r="EF250" s="735"/>
      <c r="EG250" s="736"/>
      <c r="EH250" s="736"/>
      <c r="EI250" s="736"/>
      <c r="EJ250" s="737"/>
      <c r="EK250" s="735"/>
      <c r="EL250" s="736"/>
      <c r="EM250" s="736"/>
      <c r="EN250" s="736"/>
      <c r="EO250" s="737"/>
      <c r="EP250" s="735"/>
      <c r="EQ250" s="736"/>
      <c r="ER250" s="736"/>
      <c r="ES250" s="736"/>
      <c r="ET250" s="737"/>
      <c r="EU250" s="503"/>
      <c r="EV250" s="504"/>
      <c r="EW250" s="504"/>
      <c r="EX250" s="504"/>
      <c r="EY250" s="505"/>
      <c r="EZ250" s="503"/>
      <c r="FA250" s="504"/>
      <c r="FB250" s="504"/>
      <c r="FC250" s="504"/>
      <c r="FD250" s="505"/>
      <c r="FE250" s="735"/>
      <c r="FF250" s="736"/>
      <c r="FG250" s="736"/>
      <c r="FH250" s="736"/>
      <c r="FI250" s="737"/>
      <c r="FJ250" s="503"/>
      <c r="FK250" s="504"/>
      <c r="FL250" s="504"/>
      <c r="FM250" s="504"/>
      <c r="FN250" s="505"/>
      <c r="FO250" s="404" t="str">
        <f>IF(AND(CN250&gt;0,CN252&gt;0,CN254&gt;0),"⇒⇒⇒⇒
４箇所以上の場合","")</f>
        <v/>
      </c>
      <c r="FP250" s="777"/>
      <c r="FQ250" s="778"/>
      <c r="FR250" s="770" t="s">
        <v>75</v>
      </c>
      <c r="FS250" s="324"/>
      <c r="FT250" s="324"/>
      <c r="FU250" s="324"/>
      <c r="FV250" s="324"/>
      <c r="FW250" s="324"/>
      <c r="FX250" s="324"/>
      <c r="FY250" s="489"/>
      <c r="FZ250" s="726" t="s">
        <v>79</v>
      </c>
      <c r="GA250" s="692"/>
      <c r="GB250" s="692"/>
      <c r="GC250" s="692"/>
      <c r="GD250" s="692"/>
      <c r="GE250" s="692"/>
      <c r="GF250" s="693"/>
      <c r="GG250" s="693"/>
      <c r="GH250" s="693"/>
      <c r="GI250" s="693"/>
      <c r="GJ250" s="693"/>
      <c r="GK250" s="693"/>
      <c r="GL250" s="693"/>
      <c r="GM250" s="693"/>
      <c r="GN250" s="693"/>
      <c r="GO250" s="693"/>
      <c r="GP250" s="382" t="s">
        <v>43</v>
      </c>
      <c r="GQ250" s="382"/>
      <c r="GR250" s="383"/>
      <c r="GS250" s="230"/>
      <c r="GT250" s="231"/>
      <c r="GU250" s="231"/>
      <c r="GV250" s="231"/>
      <c r="GW250" s="231"/>
      <c r="GX250" s="231"/>
      <c r="GY250" s="231"/>
      <c r="GZ250" s="231"/>
      <c r="HA250" s="231"/>
      <c r="HB250" s="231"/>
      <c r="HC250" s="231"/>
      <c r="HD250" s="231"/>
      <c r="HE250" s="231"/>
      <c r="HF250" s="231"/>
      <c r="HG250" s="232"/>
      <c r="HH250" s="766"/>
      <c r="HI250" s="767"/>
      <c r="HJ250" s="767"/>
      <c r="HK250" s="767"/>
      <c r="HL250" s="767"/>
      <c r="HM250" s="767"/>
      <c r="HN250" s="767"/>
      <c r="HO250" s="767"/>
      <c r="HP250" s="382" t="s">
        <v>69</v>
      </c>
      <c r="HQ250" s="382"/>
      <c r="HR250" s="383"/>
      <c r="HS250" s="503"/>
      <c r="HT250" s="504"/>
      <c r="HU250" s="504"/>
      <c r="HV250" s="504"/>
      <c r="HW250" s="505"/>
      <c r="HX250" s="735"/>
      <c r="HY250" s="736"/>
      <c r="HZ250" s="736"/>
      <c r="IA250" s="736"/>
      <c r="IB250" s="737"/>
      <c r="IC250" s="735"/>
      <c r="ID250" s="736"/>
      <c r="IE250" s="736"/>
      <c r="IF250" s="736"/>
      <c r="IG250" s="737"/>
      <c r="IH250" s="735"/>
      <c r="II250" s="736"/>
      <c r="IJ250" s="736"/>
      <c r="IK250" s="736"/>
      <c r="IL250" s="737"/>
      <c r="IM250" s="503"/>
      <c r="IN250" s="504"/>
      <c r="IO250" s="504"/>
      <c r="IP250" s="504"/>
      <c r="IQ250" s="505"/>
      <c r="IR250" s="503"/>
      <c r="IS250" s="504"/>
      <c r="IT250" s="504"/>
      <c r="IU250" s="504"/>
      <c r="IV250" s="505"/>
      <c r="IW250" s="735"/>
      <c r="IX250" s="736"/>
      <c r="IY250" s="736"/>
      <c r="IZ250" s="736"/>
      <c r="JA250" s="737"/>
      <c r="JB250" s="503"/>
      <c r="JC250" s="504"/>
      <c r="JD250" s="504"/>
      <c r="JE250" s="504"/>
      <c r="JF250" s="505"/>
      <c r="JG250" s="748"/>
      <c r="JH250" s="747"/>
      <c r="JI250" s="747"/>
      <c r="JJ250" s="747"/>
      <c r="JK250" s="747"/>
      <c r="JL250" s="747"/>
      <c r="JM250" s="747"/>
      <c r="JN250" s="747"/>
      <c r="JO250" s="747"/>
      <c r="JP250" s="747"/>
      <c r="JQ250" s="747"/>
      <c r="JR250" s="747"/>
      <c r="JS250" s="747"/>
      <c r="JT250" s="747"/>
      <c r="JU250" s="699" t="str">
        <f t="shared" ref="JU250" si="26">IF($BT250&gt;SUM($CN250:$CW255,$GF250:$GO255),IF(AND(GF250&gt;0,GF252&gt;0,GF254&gt;0),"⇒⇒⇒⇒
７箇所以上の場合",""),"")</f>
        <v/>
      </c>
      <c r="JV250" s="777"/>
      <c r="JW250" s="778"/>
      <c r="JX250" s="770" t="s">
        <v>75</v>
      </c>
      <c r="JY250" s="324"/>
      <c r="JZ250" s="324"/>
      <c r="KA250" s="324"/>
      <c r="KB250" s="324"/>
      <c r="KC250" s="324"/>
      <c r="KD250" s="324"/>
      <c r="KE250" s="489"/>
      <c r="KF250" s="691" t="str">
        <f>KF244</f>
        <v>7箇所目</v>
      </c>
      <c r="KG250" s="692"/>
      <c r="KH250" s="692"/>
      <c r="KI250" s="692"/>
      <c r="KJ250" s="692"/>
      <c r="KK250" s="692"/>
      <c r="KL250" s="693"/>
      <c r="KM250" s="693"/>
      <c r="KN250" s="693"/>
      <c r="KO250" s="693"/>
      <c r="KP250" s="693"/>
      <c r="KQ250" s="693"/>
      <c r="KR250" s="693"/>
      <c r="KS250" s="693"/>
      <c r="KT250" s="693"/>
      <c r="KU250" s="693"/>
      <c r="KV250" s="382" t="s">
        <v>43</v>
      </c>
      <c r="KW250" s="382"/>
      <c r="KX250" s="383"/>
      <c r="KY250" s="230"/>
      <c r="KZ250" s="231"/>
      <c r="LA250" s="231"/>
      <c r="LB250" s="231"/>
      <c r="LC250" s="231"/>
      <c r="LD250" s="231"/>
      <c r="LE250" s="231"/>
      <c r="LF250" s="231"/>
      <c r="LG250" s="231"/>
      <c r="LH250" s="231"/>
      <c r="LI250" s="231"/>
      <c r="LJ250" s="231"/>
      <c r="LK250" s="231"/>
      <c r="LL250" s="231"/>
      <c r="LM250" s="232"/>
      <c r="LN250" s="766"/>
      <c r="LO250" s="767"/>
      <c r="LP250" s="767"/>
      <c r="LQ250" s="767"/>
      <c r="LR250" s="767"/>
      <c r="LS250" s="767"/>
      <c r="LT250" s="767"/>
      <c r="LU250" s="767"/>
      <c r="LV250" s="382" t="s">
        <v>69</v>
      </c>
      <c r="LW250" s="382"/>
      <c r="LX250" s="383"/>
      <c r="LY250" s="503"/>
      <c r="LZ250" s="504"/>
      <c r="MA250" s="504"/>
      <c r="MB250" s="504"/>
      <c r="MC250" s="505"/>
      <c r="MD250" s="735"/>
      <c r="ME250" s="736"/>
      <c r="MF250" s="736"/>
      <c r="MG250" s="736"/>
      <c r="MH250" s="737"/>
      <c r="MI250" s="735"/>
      <c r="MJ250" s="736"/>
      <c r="MK250" s="736"/>
      <c r="ML250" s="736"/>
      <c r="MM250" s="737"/>
      <c r="MN250" s="735"/>
      <c r="MO250" s="736"/>
      <c r="MP250" s="736"/>
      <c r="MQ250" s="736"/>
      <c r="MR250" s="737"/>
      <c r="MS250" s="503"/>
      <c r="MT250" s="504"/>
      <c r="MU250" s="504"/>
      <c r="MV250" s="504"/>
      <c r="MW250" s="505"/>
      <c r="MX250" s="503"/>
      <c r="MY250" s="504"/>
      <c r="MZ250" s="504"/>
      <c r="NA250" s="504"/>
      <c r="NB250" s="505"/>
      <c r="NC250" s="735"/>
      <c r="ND250" s="736"/>
      <c r="NE250" s="736"/>
      <c r="NF250" s="736"/>
      <c r="NG250" s="737"/>
      <c r="NH250" s="503"/>
      <c r="NI250" s="504"/>
      <c r="NJ250" s="504"/>
      <c r="NK250" s="504"/>
      <c r="NL250" s="505"/>
      <c r="NM250" s="748"/>
      <c r="NN250" s="747"/>
      <c r="NO250" s="747"/>
      <c r="NP250" s="747"/>
      <c r="NQ250" s="747"/>
      <c r="NR250" s="747"/>
      <c r="NS250" s="747"/>
      <c r="NT250" s="747"/>
      <c r="NU250" s="747"/>
      <c r="NV250" s="747"/>
      <c r="NW250" s="747"/>
      <c r="NX250" s="747"/>
      <c r="NY250" s="747"/>
      <c r="NZ250" s="747"/>
      <c r="OA250" s="699" t="str">
        <f t="shared" ref="OA250" si="27">IF($BT250&gt;SUM($CN250:$CW255,$GF250:$GO255,$KL250:$KU255),IF(AND(KL250&gt;0,KL252&gt;0,KL254&gt;0),"⇒⇒⇒⇒
10箇所以上の場合",""),"")</f>
        <v/>
      </c>
      <c r="OB250" s="777"/>
      <c r="OC250" s="778"/>
      <c r="OD250" s="770" t="s">
        <v>75</v>
      </c>
      <c r="OE250" s="324"/>
      <c r="OF250" s="324"/>
      <c r="OG250" s="324"/>
      <c r="OH250" s="324"/>
      <c r="OI250" s="324"/>
      <c r="OJ250" s="324"/>
      <c r="OK250" s="489"/>
      <c r="OL250" s="691" t="str">
        <f>OL244</f>
        <v>10箇所目</v>
      </c>
      <c r="OM250" s="692"/>
      <c r="ON250" s="692"/>
      <c r="OO250" s="692"/>
      <c r="OP250" s="692"/>
      <c r="OQ250" s="692"/>
      <c r="OR250" s="693"/>
      <c r="OS250" s="693"/>
      <c r="OT250" s="693"/>
      <c r="OU250" s="693"/>
      <c r="OV250" s="693"/>
      <c r="OW250" s="693"/>
      <c r="OX250" s="693"/>
      <c r="OY250" s="693"/>
      <c r="OZ250" s="693"/>
      <c r="PA250" s="693"/>
      <c r="PB250" s="382" t="s">
        <v>43</v>
      </c>
      <c r="PC250" s="382"/>
      <c r="PD250" s="383"/>
      <c r="PE250" s="230"/>
      <c r="PF250" s="231"/>
      <c r="PG250" s="231"/>
      <c r="PH250" s="231"/>
      <c r="PI250" s="231"/>
      <c r="PJ250" s="231"/>
      <c r="PK250" s="231"/>
      <c r="PL250" s="231"/>
      <c r="PM250" s="231"/>
      <c r="PN250" s="231"/>
      <c r="PO250" s="231"/>
      <c r="PP250" s="231"/>
      <c r="PQ250" s="231"/>
      <c r="PR250" s="231"/>
      <c r="PS250" s="232"/>
      <c r="PT250" s="766"/>
      <c r="PU250" s="767"/>
      <c r="PV250" s="767"/>
      <c r="PW250" s="767"/>
      <c r="PX250" s="767"/>
      <c r="PY250" s="767"/>
      <c r="PZ250" s="767"/>
      <c r="QA250" s="767"/>
      <c r="QB250" s="382" t="s">
        <v>69</v>
      </c>
      <c r="QC250" s="382"/>
      <c r="QD250" s="383"/>
      <c r="QE250" s="503"/>
      <c r="QF250" s="504"/>
      <c r="QG250" s="504"/>
      <c r="QH250" s="504"/>
      <c r="QI250" s="505"/>
      <c r="QJ250" s="735"/>
      <c r="QK250" s="736"/>
      <c r="QL250" s="736"/>
      <c r="QM250" s="736"/>
      <c r="QN250" s="737"/>
      <c r="QO250" s="735"/>
      <c r="QP250" s="736"/>
      <c r="QQ250" s="736"/>
      <c r="QR250" s="736"/>
      <c r="QS250" s="737"/>
      <c r="QT250" s="735"/>
      <c r="QU250" s="736"/>
      <c r="QV250" s="736"/>
      <c r="QW250" s="736"/>
      <c r="QX250" s="737"/>
      <c r="QY250" s="503"/>
      <c r="QZ250" s="504"/>
      <c r="RA250" s="504"/>
      <c r="RB250" s="504"/>
      <c r="RC250" s="505"/>
      <c r="RD250" s="503"/>
      <c r="RE250" s="504"/>
      <c r="RF250" s="504"/>
      <c r="RG250" s="504"/>
      <c r="RH250" s="505"/>
      <c r="RI250" s="735"/>
      <c r="RJ250" s="736"/>
      <c r="RK250" s="736"/>
      <c r="RL250" s="736"/>
      <c r="RM250" s="737"/>
      <c r="RN250" s="503"/>
      <c r="RO250" s="504"/>
      <c r="RP250" s="504"/>
      <c r="RQ250" s="504"/>
      <c r="RR250" s="505"/>
      <c r="RS250" s="748"/>
      <c r="RT250" s="747"/>
      <c r="RU250" s="747"/>
      <c r="RV250" s="747"/>
      <c r="RW250" s="747"/>
      <c r="RX250" s="747"/>
      <c r="RY250" s="747"/>
      <c r="RZ250" s="747"/>
      <c r="SA250" s="747"/>
      <c r="SB250" s="747"/>
      <c r="SC250" s="747"/>
      <c r="SD250" s="747"/>
      <c r="SE250" s="747"/>
      <c r="SF250" s="747"/>
      <c r="SG250" s="699"/>
    </row>
    <row r="251" spans="2:501" ht="2.1" customHeight="1" x14ac:dyDescent="0.15">
      <c r="B251" s="1083"/>
      <c r="C251" s="1093"/>
      <c r="D251" s="1094"/>
      <c r="E251" s="1095"/>
      <c r="F251" s="40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406"/>
      <c r="AD251" s="469"/>
      <c r="AE251" s="471"/>
      <c r="AF251" s="471"/>
      <c r="AG251" s="471"/>
      <c r="AH251" s="471"/>
      <c r="AI251" s="471"/>
      <c r="AJ251" s="471"/>
      <c r="AK251" s="471"/>
      <c r="AL251" s="471"/>
      <c r="AM251" s="471"/>
      <c r="AN251" s="471"/>
      <c r="AO251" s="384"/>
      <c r="AP251" s="384"/>
      <c r="AQ251" s="385"/>
      <c r="AR251" s="250"/>
      <c r="AS251" s="251"/>
      <c r="AT251" s="251"/>
      <c r="AU251" s="251"/>
      <c r="AV251" s="251"/>
      <c r="AW251" s="251"/>
      <c r="AX251" s="251"/>
      <c r="AY251" s="251"/>
      <c r="AZ251" s="251"/>
      <c r="BA251" s="251"/>
      <c r="BB251" s="251"/>
      <c r="BC251" s="251"/>
      <c r="BD251" s="251"/>
      <c r="BE251" s="252"/>
      <c r="BF251" s="250"/>
      <c r="BG251" s="251"/>
      <c r="BH251" s="251"/>
      <c r="BI251" s="251"/>
      <c r="BJ251" s="251"/>
      <c r="BK251" s="251"/>
      <c r="BL251" s="251"/>
      <c r="BM251" s="251"/>
      <c r="BN251" s="251"/>
      <c r="BO251" s="251"/>
      <c r="BP251" s="251"/>
      <c r="BQ251" s="251"/>
      <c r="BR251" s="251"/>
      <c r="BS251" s="252"/>
      <c r="BT251" s="1058"/>
      <c r="BU251" s="1059"/>
      <c r="BV251" s="1059"/>
      <c r="BW251" s="1059"/>
      <c r="BX251" s="1059"/>
      <c r="BY251" s="1059"/>
      <c r="BZ251" s="1059"/>
      <c r="CA251" s="1059"/>
      <c r="CB251" s="1059"/>
      <c r="CC251" s="1059"/>
      <c r="CD251" s="1059"/>
      <c r="CE251" s="384"/>
      <c r="CF251" s="384"/>
      <c r="CG251" s="385"/>
      <c r="CH251" s="463"/>
      <c r="CI251" s="411"/>
      <c r="CJ251" s="411"/>
      <c r="CK251" s="411"/>
      <c r="CL251" s="411"/>
      <c r="CM251" s="411"/>
      <c r="CN251" s="657"/>
      <c r="CO251" s="657"/>
      <c r="CP251" s="657"/>
      <c r="CQ251" s="657"/>
      <c r="CR251" s="657"/>
      <c r="CS251" s="657"/>
      <c r="CT251" s="657"/>
      <c r="CU251" s="657"/>
      <c r="CV251" s="657"/>
      <c r="CW251" s="657"/>
      <c r="CX251" s="411"/>
      <c r="CY251" s="411"/>
      <c r="CZ251" s="414"/>
      <c r="DA251" s="233"/>
      <c r="DB251" s="234"/>
      <c r="DC251" s="234"/>
      <c r="DD251" s="234"/>
      <c r="DE251" s="234"/>
      <c r="DF251" s="234"/>
      <c r="DG251" s="234"/>
      <c r="DH251" s="234"/>
      <c r="DI251" s="234"/>
      <c r="DJ251" s="234"/>
      <c r="DK251" s="234"/>
      <c r="DL251" s="234"/>
      <c r="DM251" s="234"/>
      <c r="DN251" s="234"/>
      <c r="DO251" s="235"/>
      <c r="DP251" s="768"/>
      <c r="DQ251" s="769"/>
      <c r="DR251" s="769"/>
      <c r="DS251" s="769"/>
      <c r="DT251" s="769"/>
      <c r="DU251" s="769"/>
      <c r="DV251" s="769"/>
      <c r="DW251" s="769"/>
      <c r="DX251" s="411"/>
      <c r="DY251" s="411"/>
      <c r="DZ251" s="414"/>
      <c r="EA251" s="424"/>
      <c r="EB251" s="425"/>
      <c r="EC251" s="425"/>
      <c r="ED251" s="425"/>
      <c r="EE251" s="426"/>
      <c r="EF251" s="738"/>
      <c r="EG251" s="739"/>
      <c r="EH251" s="739"/>
      <c r="EI251" s="739"/>
      <c r="EJ251" s="740"/>
      <c r="EK251" s="738"/>
      <c r="EL251" s="739"/>
      <c r="EM251" s="739"/>
      <c r="EN251" s="739"/>
      <c r="EO251" s="740"/>
      <c r="EP251" s="738"/>
      <c r="EQ251" s="739"/>
      <c r="ER251" s="739"/>
      <c r="ES251" s="739"/>
      <c r="ET251" s="740"/>
      <c r="EU251" s="424"/>
      <c r="EV251" s="425"/>
      <c r="EW251" s="425"/>
      <c r="EX251" s="425"/>
      <c r="EY251" s="426"/>
      <c r="EZ251" s="424"/>
      <c r="FA251" s="425"/>
      <c r="FB251" s="425"/>
      <c r="FC251" s="425"/>
      <c r="FD251" s="426"/>
      <c r="FE251" s="738"/>
      <c r="FF251" s="739"/>
      <c r="FG251" s="739"/>
      <c r="FH251" s="739"/>
      <c r="FI251" s="740"/>
      <c r="FJ251" s="424"/>
      <c r="FK251" s="425"/>
      <c r="FL251" s="425"/>
      <c r="FM251" s="425"/>
      <c r="FN251" s="426"/>
      <c r="FO251" s="405"/>
      <c r="FP251" s="777"/>
      <c r="FQ251" s="778"/>
      <c r="FR251" s="407"/>
      <c r="FS251" s="327"/>
      <c r="FT251" s="327"/>
      <c r="FU251" s="327"/>
      <c r="FV251" s="327"/>
      <c r="FW251" s="327"/>
      <c r="FX251" s="327"/>
      <c r="FY251" s="406"/>
      <c r="FZ251" s="701"/>
      <c r="GA251" s="686"/>
      <c r="GB251" s="686"/>
      <c r="GC251" s="686"/>
      <c r="GD251" s="686"/>
      <c r="GE251" s="686"/>
      <c r="GF251" s="657"/>
      <c r="GG251" s="657"/>
      <c r="GH251" s="657"/>
      <c r="GI251" s="657"/>
      <c r="GJ251" s="657"/>
      <c r="GK251" s="657"/>
      <c r="GL251" s="657"/>
      <c r="GM251" s="657"/>
      <c r="GN251" s="657"/>
      <c r="GO251" s="657"/>
      <c r="GP251" s="411"/>
      <c r="GQ251" s="411"/>
      <c r="GR251" s="414"/>
      <c r="GS251" s="233"/>
      <c r="GT251" s="234"/>
      <c r="GU251" s="234"/>
      <c r="GV251" s="234"/>
      <c r="GW251" s="234"/>
      <c r="GX251" s="234"/>
      <c r="GY251" s="234"/>
      <c r="GZ251" s="234"/>
      <c r="HA251" s="234"/>
      <c r="HB251" s="234"/>
      <c r="HC251" s="234"/>
      <c r="HD251" s="234"/>
      <c r="HE251" s="234"/>
      <c r="HF251" s="234"/>
      <c r="HG251" s="235"/>
      <c r="HH251" s="768"/>
      <c r="HI251" s="769"/>
      <c r="HJ251" s="769"/>
      <c r="HK251" s="769"/>
      <c r="HL251" s="769"/>
      <c r="HM251" s="769"/>
      <c r="HN251" s="769"/>
      <c r="HO251" s="769"/>
      <c r="HP251" s="411"/>
      <c r="HQ251" s="411"/>
      <c r="HR251" s="414"/>
      <c r="HS251" s="424"/>
      <c r="HT251" s="425"/>
      <c r="HU251" s="425"/>
      <c r="HV251" s="425"/>
      <c r="HW251" s="426"/>
      <c r="HX251" s="738"/>
      <c r="HY251" s="739"/>
      <c r="HZ251" s="739"/>
      <c r="IA251" s="739"/>
      <c r="IB251" s="740"/>
      <c r="IC251" s="738"/>
      <c r="ID251" s="739"/>
      <c r="IE251" s="739"/>
      <c r="IF251" s="739"/>
      <c r="IG251" s="740"/>
      <c r="IH251" s="738"/>
      <c r="II251" s="739"/>
      <c r="IJ251" s="739"/>
      <c r="IK251" s="739"/>
      <c r="IL251" s="740"/>
      <c r="IM251" s="424"/>
      <c r="IN251" s="425"/>
      <c r="IO251" s="425"/>
      <c r="IP251" s="425"/>
      <c r="IQ251" s="426"/>
      <c r="IR251" s="424"/>
      <c r="IS251" s="425"/>
      <c r="IT251" s="425"/>
      <c r="IU251" s="425"/>
      <c r="IV251" s="426"/>
      <c r="IW251" s="738"/>
      <c r="IX251" s="739"/>
      <c r="IY251" s="739"/>
      <c r="IZ251" s="739"/>
      <c r="JA251" s="740"/>
      <c r="JB251" s="424"/>
      <c r="JC251" s="425"/>
      <c r="JD251" s="425"/>
      <c r="JE251" s="425"/>
      <c r="JF251" s="426"/>
      <c r="JG251" s="748"/>
      <c r="JH251" s="747"/>
      <c r="JI251" s="747"/>
      <c r="JJ251" s="747"/>
      <c r="JK251" s="747"/>
      <c r="JL251" s="747"/>
      <c r="JM251" s="747"/>
      <c r="JN251" s="747"/>
      <c r="JO251" s="747"/>
      <c r="JP251" s="747"/>
      <c r="JQ251" s="747"/>
      <c r="JR251" s="747"/>
      <c r="JS251" s="747"/>
      <c r="JT251" s="747"/>
      <c r="JU251" s="700"/>
      <c r="JV251" s="777"/>
      <c r="JW251" s="778"/>
      <c r="JX251" s="407"/>
      <c r="JY251" s="327"/>
      <c r="JZ251" s="327"/>
      <c r="KA251" s="327"/>
      <c r="KB251" s="327"/>
      <c r="KC251" s="327"/>
      <c r="KD251" s="327"/>
      <c r="KE251" s="406"/>
      <c r="KF251" s="686"/>
      <c r="KG251" s="686"/>
      <c r="KH251" s="686"/>
      <c r="KI251" s="686"/>
      <c r="KJ251" s="686"/>
      <c r="KK251" s="686"/>
      <c r="KL251" s="657"/>
      <c r="KM251" s="657"/>
      <c r="KN251" s="657"/>
      <c r="KO251" s="657"/>
      <c r="KP251" s="657"/>
      <c r="KQ251" s="657"/>
      <c r="KR251" s="657"/>
      <c r="KS251" s="657"/>
      <c r="KT251" s="657"/>
      <c r="KU251" s="657"/>
      <c r="KV251" s="411"/>
      <c r="KW251" s="411"/>
      <c r="KX251" s="414"/>
      <c r="KY251" s="233"/>
      <c r="KZ251" s="234"/>
      <c r="LA251" s="234"/>
      <c r="LB251" s="234"/>
      <c r="LC251" s="234"/>
      <c r="LD251" s="234"/>
      <c r="LE251" s="234"/>
      <c r="LF251" s="234"/>
      <c r="LG251" s="234"/>
      <c r="LH251" s="234"/>
      <c r="LI251" s="234"/>
      <c r="LJ251" s="234"/>
      <c r="LK251" s="234"/>
      <c r="LL251" s="234"/>
      <c r="LM251" s="235"/>
      <c r="LN251" s="768"/>
      <c r="LO251" s="769"/>
      <c r="LP251" s="769"/>
      <c r="LQ251" s="769"/>
      <c r="LR251" s="769"/>
      <c r="LS251" s="769"/>
      <c r="LT251" s="769"/>
      <c r="LU251" s="769"/>
      <c r="LV251" s="411"/>
      <c r="LW251" s="411"/>
      <c r="LX251" s="414"/>
      <c r="LY251" s="424"/>
      <c r="LZ251" s="425"/>
      <c r="MA251" s="425"/>
      <c r="MB251" s="425"/>
      <c r="MC251" s="426"/>
      <c r="MD251" s="738"/>
      <c r="ME251" s="739"/>
      <c r="MF251" s="739"/>
      <c r="MG251" s="739"/>
      <c r="MH251" s="740"/>
      <c r="MI251" s="738"/>
      <c r="MJ251" s="739"/>
      <c r="MK251" s="739"/>
      <c r="ML251" s="739"/>
      <c r="MM251" s="740"/>
      <c r="MN251" s="738"/>
      <c r="MO251" s="739"/>
      <c r="MP251" s="739"/>
      <c r="MQ251" s="739"/>
      <c r="MR251" s="740"/>
      <c r="MS251" s="424"/>
      <c r="MT251" s="425"/>
      <c r="MU251" s="425"/>
      <c r="MV251" s="425"/>
      <c r="MW251" s="426"/>
      <c r="MX251" s="424"/>
      <c r="MY251" s="425"/>
      <c r="MZ251" s="425"/>
      <c r="NA251" s="425"/>
      <c r="NB251" s="426"/>
      <c r="NC251" s="738"/>
      <c r="ND251" s="739"/>
      <c r="NE251" s="739"/>
      <c r="NF251" s="739"/>
      <c r="NG251" s="740"/>
      <c r="NH251" s="424"/>
      <c r="NI251" s="425"/>
      <c r="NJ251" s="425"/>
      <c r="NK251" s="425"/>
      <c r="NL251" s="426"/>
      <c r="NM251" s="748"/>
      <c r="NN251" s="747"/>
      <c r="NO251" s="747"/>
      <c r="NP251" s="747"/>
      <c r="NQ251" s="747"/>
      <c r="NR251" s="747"/>
      <c r="NS251" s="747"/>
      <c r="NT251" s="747"/>
      <c r="NU251" s="747"/>
      <c r="NV251" s="747"/>
      <c r="NW251" s="747"/>
      <c r="NX251" s="747"/>
      <c r="NY251" s="747"/>
      <c r="NZ251" s="747"/>
      <c r="OA251" s="700"/>
      <c r="OB251" s="777"/>
      <c r="OC251" s="778"/>
      <c r="OD251" s="407"/>
      <c r="OE251" s="327"/>
      <c r="OF251" s="327"/>
      <c r="OG251" s="327"/>
      <c r="OH251" s="327"/>
      <c r="OI251" s="327"/>
      <c r="OJ251" s="327"/>
      <c r="OK251" s="406"/>
      <c r="OL251" s="686"/>
      <c r="OM251" s="686"/>
      <c r="ON251" s="686"/>
      <c r="OO251" s="686"/>
      <c r="OP251" s="686"/>
      <c r="OQ251" s="686"/>
      <c r="OR251" s="657"/>
      <c r="OS251" s="657"/>
      <c r="OT251" s="657"/>
      <c r="OU251" s="657"/>
      <c r="OV251" s="657"/>
      <c r="OW251" s="657"/>
      <c r="OX251" s="657"/>
      <c r="OY251" s="657"/>
      <c r="OZ251" s="657"/>
      <c r="PA251" s="657"/>
      <c r="PB251" s="411"/>
      <c r="PC251" s="411"/>
      <c r="PD251" s="414"/>
      <c r="PE251" s="233"/>
      <c r="PF251" s="234"/>
      <c r="PG251" s="234"/>
      <c r="PH251" s="234"/>
      <c r="PI251" s="234"/>
      <c r="PJ251" s="234"/>
      <c r="PK251" s="234"/>
      <c r="PL251" s="234"/>
      <c r="PM251" s="234"/>
      <c r="PN251" s="234"/>
      <c r="PO251" s="234"/>
      <c r="PP251" s="234"/>
      <c r="PQ251" s="234"/>
      <c r="PR251" s="234"/>
      <c r="PS251" s="235"/>
      <c r="PT251" s="768"/>
      <c r="PU251" s="769"/>
      <c r="PV251" s="769"/>
      <c r="PW251" s="769"/>
      <c r="PX251" s="769"/>
      <c r="PY251" s="769"/>
      <c r="PZ251" s="769"/>
      <c r="QA251" s="769"/>
      <c r="QB251" s="411"/>
      <c r="QC251" s="411"/>
      <c r="QD251" s="414"/>
      <c r="QE251" s="424"/>
      <c r="QF251" s="425"/>
      <c r="QG251" s="425"/>
      <c r="QH251" s="425"/>
      <c r="QI251" s="426"/>
      <c r="QJ251" s="738"/>
      <c r="QK251" s="739"/>
      <c r="QL251" s="739"/>
      <c r="QM251" s="739"/>
      <c r="QN251" s="740"/>
      <c r="QO251" s="738"/>
      <c r="QP251" s="739"/>
      <c r="QQ251" s="739"/>
      <c r="QR251" s="739"/>
      <c r="QS251" s="740"/>
      <c r="QT251" s="738"/>
      <c r="QU251" s="739"/>
      <c r="QV251" s="739"/>
      <c r="QW251" s="739"/>
      <c r="QX251" s="740"/>
      <c r="QY251" s="424"/>
      <c r="QZ251" s="425"/>
      <c r="RA251" s="425"/>
      <c r="RB251" s="425"/>
      <c r="RC251" s="426"/>
      <c r="RD251" s="424"/>
      <c r="RE251" s="425"/>
      <c r="RF251" s="425"/>
      <c r="RG251" s="425"/>
      <c r="RH251" s="426"/>
      <c r="RI251" s="738"/>
      <c r="RJ251" s="739"/>
      <c r="RK251" s="739"/>
      <c r="RL251" s="739"/>
      <c r="RM251" s="740"/>
      <c r="RN251" s="424"/>
      <c r="RO251" s="425"/>
      <c r="RP251" s="425"/>
      <c r="RQ251" s="425"/>
      <c r="RR251" s="426"/>
      <c r="RS251" s="748"/>
      <c r="RT251" s="747"/>
      <c r="RU251" s="747"/>
      <c r="RV251" s="747"/>
      <c r="RW251" s="747"/>
      <c r="RX251" s="747"/>
      <c r="RY251" s="747"/>
      <c r="RZ251" s="747"/>
      <c r="SA251" s="747"/>
      <c r="SB251" s="747"/>
      <c r="SC251" s="747"/>
      <c r="SD251" s="747"/>
      <c r="SE251" s="747"/>
      <c r="SF251" s="747"/>
      <c r="SG251" s="700"/>
    </row>
    <row r="252" spans="2:501" ht="12" customHeight="1" x14ac:dyDescent="0.15">
      <c r="B252" s="1083"/>
      <c r="C252" s="1093"/>
      <c r="D252" s="1094"/>
      <c r="E252" s="1095"/>
      <c r="F252" s="40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406"/>
      <c r="AD252" s="469"/>
      <c r="AE252" s="471"/>
      <c r="AF252" s="471"/>
      <c r="AG252" s="471"/>
      <c r="AH252" s="471"/>
      <c r="AI252" s="471"/>
      <c r="AJ252" s="471"/>
      <c r="AK252" s="471"/>
      <c r="AL252" s="471"/>
      <c r="AM252" s="471"/>
      <c r="AN252" s="471"/>
      <c r="AO252" s="384"/>
      <c r="AP252" s="384"/>
      <c r="AQ252" s="385"/>
      <c r="AR252" s="250"/>
      <c r="AS252" s="251"/>
      <c r="AT252" s="251"/>
      <c r="AU252" s="251"/>
      <c r="AV252" s="251"/>
      <c r="AW252" s="251"/>
      <c r="AX252" s="251"/>
      <c r="AY252" s="251"/>
      <c r="AZ252" s="251"/>
      <c r="BA252" s="251"/>
      <c r="BB252" s="251"/>
      <c r="BC252" s="251"/>
      <c r="BD252" s="251"/>
      <c r="BE252" s="252"/>
      <c r="BF252" s="250"/>
      <c r="BG252" s="251"/>
      <c r="BH252" s="251"/>
      <c r="BI252" s="251"/>
      <c r="BJ252" s="251"/>
      <c r="BK252" s="251"/>
      <c r="BL252" s="251"/>
      <c r="BM252" s="251"/>
      <c r="BN252" s="251"/>
      <c r="BO252" s="251"/>
      <c r="BP252" s="251"/>
      <c r="BQ252" s="251"/>
      <c r="BR252" s="251"/>
      <c r="BS252" s="252"/>
      <c r="BT252" s="1058"/>
      <c r="BU252" s="1059"/>
      <c r="BV252" s="1059"/>
      <c r="BW252" s="1059"/>
      <c r="BX252" s="1059"/>
      <c r="BY252" s="1059"/>
      <c r="BZ252" s="1059"/>
      <c r="CA252" s="1059"/>
      <c r="CB252" s="1059"/>
      <c r="CC252" s="1059"/>
      <c r="CD252" s="1059"/>
      <c r="CE252" s="384"/>
      <c r="CF252" s="384"/>
      <c r="CG252" s="385"/>
      <c r="CH252" s="1055" t="s">
        <v>38</v>
      </c>
      <c r="CI252" s="395"/>
      <c r="CJ252" s="395"/>
      <c r="CK252" s="395"/>
      <c r="CL252" s="395"/>
      <c r="CM252" s="395"/>
      <c r="CN252" s="657"/>
      <c r="CO252" s="657"/>
      <c r="CP252" s="657"/>
      <c r="CQ252" s="657"/>
      <c r="CR252" s="657"/>
      <c r="CS252" s="657"/>
      <c r="CT252" s="657"/>
      <c r="CU252" s="657"/>
      <c r="CV252" s="657"/>
      <c r="CW252" s="657"/>
      <c r="CX252" s="395" t="s">
        <v>43</v>
      </c>
      <c r="CY252" s="395"/>
      <c r="CZ252" s="399"/>
      <c r="DA252" s="265"/>
      <c r="DB252" s="266"/>
      <c r="DC252" s="266"/>
      <c r="DD252" s="266"/>
      <c r="DE252" s="266"/>
      <c r="DF252" s="266"/>
      <c r="DG252" s="266"/>
      <c r="DH252" s="266"/>
      <c r="DI252" s="266"/>
      <c r="DJ252" s="266"/>
      <c r="DK252" s="266"/>
      <c r="DL252" s="266"/>
      <c r="DM252" s="266"/>
      <c r="DN252" s="266"/>
      <c r="DO252" s="267"/>
      <c r="DP252" s="771"/>
      <c r="DQ252" s="772"/>
      <c r="DR252" s="772"/>
      <c r="DS252" s="772"/>
      <c r="DT252" s="772"/>
      <c r="DU252" s="772"/>
      <c r="DV252" s="772"/>
      <c r="DW252" s="772"/>
      <c r="DX252" s="395" t="s">
        <v>69</v>
      </c>
      <c r="DY252" s="395"/>
      <c r="DZ252" s="399"/>
      <c r="EA252" s="424"/>
      <c r="EB252" s="425"/>
      <c r="EC252" s="425"/>
      <c r="ED252" s="425"/>
      <c r="EE252" s="426"/>
      <c r="EF252" s="738"/>
      <c r="EG252" s="739"/>
      <c r="EH252" s="739"/>
      <c r="EI252" s="739"/>
      <c r="EJ252" s="740"/>
      <c r="EK252" s="738"/>
      <c r="EL252" s="739"/>
      <c r="EM252" s="739"/>
      <c r="EN252" s="739"/>
      <c r="EO252" s="740"/>
      <c r="EP252" s="738"/>
      <c r="EQ252" s="739"/>
      <c r="ER252" s="739"/>
      <c r="ES252" s="739"/>
      <c r="ET252" s="740"/>
      <c r="EU252" s="424"/>
      <c r="EV252" s="425"/>
      <c r="EW252" s="425"/>
      <c r="EX252" s="425"/>
      <c r="EY252" s="426"/>
      <c r="EZ252" s="424"/>
      <c r="FA252" s="425"/>
      <c r="FB252" s="425"/>
      <c r="FC252" s="425"/>
      <c r="FD252" s="426"/>
      <c r="FE252" s="738"/>
      <c r="FF252" s="739"/>
      <c r="FG252" s="739"/>
      <c r="FH252" s="739"/>
      <c r="FI252" s="740"/>
      <c r="FJ252" s="424"/>
      <c r="FK252" s="425"/>
      <c r="FL252" s="425"/>
      <c r="FM252" s="425"/>
      <c r="FN252" s="426"/>
      <c r="FO252" s="405"/>
      <c r="FP252" s="777"/>
      <c r="FQ252" s="778"/>
      <c r="FR252" s="407"/>
      <c r="FS252" s="327"/>
      <c r="FT252" s="327"/>
      <c r="FU252" s="327"/>
      <c r="FV252" s="327"/>
      <c r="FW252" s="327"/>
      <c r="FX252" s="327"/>
      <c r="FY252" s="406"/>
      <c r="FZ252" s="689" t="s">
        <v>80</v>
      </c>
      <c r="GA252" s="655"/>
      <c r="GB252" s="655"/>
      <c r="GC252" s="655"/>
      <c r="GD252" s="655"/>
      <c r="GE252" s="655"/>
      <c r="GF252" s="657"/>
      <c r="GG252" s="657"/>
      <c r="GH252" s="657"/>
      <c r="GI252" s="657"/>
      <c r="GJ252" s="657"/>
      <c r="GK252" s="657"/>
      <c r="GL252" s="657"/>
      <c r="GM252" s="657"/>
      <c r="GN252" s="657"/>
      <c r="GO252" s="657"/>
      <c r="GP252" s="395" t="s">
        <v>43</v>
      </c>
      <c r="GQ252" s="395"/>
      <c r="GR252" s="399"/>
      <c r="GS252" s="265"/>
      <c r="GT252" s="266"/>
      <c r="GU252" s="266"/>
      <c r="GV252" s="266"/>
      <c r="GW252" s="266"/>
      <c r="GX252" s="266"/>
      <c r="GY252" s="266"/>
      <c r="GZ252" s="266"/>
      <c r="HA252" s="266"/>
      <c r="HB252" s="266"/>
      <c r="HC252" s="266"/>
      <c r="HD252" s="266"/>
      <c r="HE252" s="266"/>
      <c r="HF252" s="266"/>
      <c r="HG252" s="267"/>
      <c r="HH252" s="771"/>
      <c r="HI252" s="772"/>
      <c r="HJ252" s="772"/>
      <c r="HK252" s="772"/>
      <c r="HL252" s="772"/>
      <c r="HM252" s="772"/>
      <c r="HN252" s="772"/>
      <c r="HO252" s="772"/>
      <c r="HP252" s="395" t="s">
        <v>69</v>
      </c>
      <c r="HQ252" s="395"/>
      <c r="HR252" s="399"/>
      <c r="HS252" s="424"/>
      <c r="HT252" s="425"/>
      <c r="HU252" s="425"/>
      <c r="HV252" s="425"/>
      <c r="HW252" s="426"/>
      <c r="HX252" s="738"/>
      <c r="HY252" s="739"/>
      <c r="HZ252" s="739"/>
      <c r="IA252" s="739"/>
      <c r="IB252" s="740"/>
      <c r="IC252" s="738"/>
      <c r="ID252" s="739"/>
      <c r="IE252" s="739"/>
      <c r="IF252" s="739"/>
      <c r="IG252" s="740"/>
      <c r="IH252" s="738"/>
      <c r="II252" s="739"/>
      <c r="IJ252" s="739"/>
      <c r="IK252" s="739"/>
      <c r="IL252" s="740"/>
      <c r="IM252" s="424"/>
      <c r="IN252" s="425"/>
      <c r="IO252" s="425"/>
      <c r="IP252" s="425"/>
      <c r="IQ252" s="426"/>
      <c r="IR252" s="424"/>
      <c r="IS252" s="425"/>
      <c r="IT252" s="425"/>
      <c r="IU252" s="425"/>
      <c r="IV252" s="426"/>
      <c r="IW252" s="738"/>
      <c r="IX252" s="739"/>
      <c r="IY252" s="739"/>
      <c r="IZ252" s="739"/>
      <c r="JA252" s="740"/>
      <c r="JB252" s="424"/>
      <c r="JC252" s="425"/>
      <c r="JD252" s="425"/>
      <c r="JE252" s="425"/>
      <c r="JF252" s="426"/>
      <c r="JG252" s="748"/>
      <c r="JH252" s="747"/>
      <c r="JI252" s="747"/>
      <c r="JJ252" s="747"/>
      <c r="JK252" s="747"/>
      <c r="JL252" s="747"/>
      <c r="JM252" s="747"/>
      <c r="JN252" s="747"/>
      <c r="JO252" s="747"/>
      <c r="JP252" s="747"/>
      <c r="JQ252" s="747"/>
      <c r="JR252" s="747"/>
      <c r="JS252" s="747"/>
      <c r="JT252" s="747"/>
      <c r="JU252" s="700"/>
      <c r="JV252" s="777"/>
      <c r="JW252" s="778"/>
      <c r="JX252" s="407"/>
      <c r="JY252" s="327"/>
      <c r="JZ252" s="327"/>
      <c r="KA252" s="327"/>
      <c r="KB252" s="327"/>
      <c r="KC252" s="327"/>
      <c r="KD252" s="327"/>
      <c r="KE252" s="406"/>
      <c r="KF252" s="654" t="str">
        <f>KF246</f>
        <v>8箇所目</v>
      </c>
      <c r="KG252" s="655"/>
      <c r="KH252" s="655"/>
      <c r="KI252" s="655"/>
      <c r="KJ252" s="655"/>
      <c r="KK252" s="655"/>
      <c r="KL252" s="657"/>
      <c r="KM252" s="657"/>
      <c r="KN252" s="657"/>
      <c r="KO252" s="657"/>
      <c r="KP252" s="657"/>
      <c r="KQ252" s="657"/>
      <c r="KR252" s="657"/>
      <c r="KS252" s="657"/>
      <c r="KT252" s="657"/>
      <c r="KU252" s="657"/>
      <c r="KV252" s="395" t="s">
        <v>43</v>
      </c>
      <c r="KW252" s="395"/>
      <c r="KX252" s="399"/>
      <c r="KY252" s="265"/>
      <c r="KZ252" s="266"/>
      <c r="LA252" s="266"/>
      <c r="LB252" s="266"/>
      <c r="LC252" s="266"/>
      <c r="LD252" s="266"/>
      <c r="LE252" s="266"/>
      <c r="LF252" s="266"/>
      <c r="LG252" s="266"/>
      <c r="LH252" s="266"/>
      <c r="LI252" s="266"/>
      <c r="LJ252" s="266"/>
      <c r="LK252" s="266"/>
      <c r="LL252" s="266"/>
      <c r="LM252" s="267"/>
      <c r="LN252" s="771"/>
      <c r="LO252" s="772"/>
      <c r="LP252" s="772"/>
      <c r="LQ252" s="772"/>
      <c r="LR252" s="772"/>
      <c r="LS252" s="772"/>
      <c r="LT252" s="772"/>
      <c r="LU252" s="772"/>
      <c r="LV252" s="395" t="s">
        <v>69</v>
      </c>
      <c r="LW252" s="395"/>
      <c r="LX252" s="399"/>
      <c r="LY252" s="424"/>
      <c r="LZ252" s="425"/>
      <c r="MA252" s="425"/>
      <c r="MB252" s="425"/>
      <c r="MC252" s="426"/>
      <c r="MD252" s="738"/>
      <c r="ME252" s="739"/>
      <c r="MF252" s="739"/>
      <c r="MG252" s="739"/>
      <c r="MH252" s="740"/>
      <c r="MI252" s="738"/>
      <c r="MJ252" s="739"/>
      <c r="MK252" s="739"/>
      <c r="ML252" s="739"/>
      <c r="MM252" s="740"/>
      <c r="MN252" s="738"/>
      <c r="MO252" s="739"/>
      <c r="MP252" s="739"/>
      <c r="MQ252" s="739"/>
      <c r="MR252" s="740"/>
      <c r="MS252" s="424"/>
      <c r="MT252" s="425"/>
      <c r="MU252" s="425"/>
      <c r="MV252" s="425"/>
      <c r="MW252" s="426"/>
      <c r="MX252" s="424"/>
      <c r="MY252" s="425"/>
      <c r="MZ252" s="425"/>
      <c r="NA252" s="425"/>
      <c r="NB252" s="426"/>
      <c r="NC252" s="738"/>
      <c r="ND252" s="739"/>
      <c r="NE252" s="739"/>
      <c r="NF252" s="739"/>
      <c r="NG252" s="740"/>
      <c r="NH252" s="424"/>
      <c r="NI252" s="425"/>
      <c r="NJ252" s="425"/>
      <c r="NK252" s="425"/>
      <c r="NL252" s="426"/>
      <c r="NM252" s="748"/>
      <c r="NN252" s="747"/>
      <c r="NO252" s="747"/>
      <c r="NP252" s="747"/>
      <c r="NQ252" s="747"/>
      <c r="NR252" s="747"/>
      <c r="NS252" s="747"/>
      <c r="NT252" s="747"/>
      <c r="NU252" s="747"/>
      <c r="NV252" s="747"/>
      <c r="NW252" s="747"/>
      <c r="NX252" s="747"/>
      <c r="NY252" s="747"/>
      <c r="NZ252" s="747"/>
      <c r="OA252" s="700"/>
      <c r="OB252" s="777"/>
      <c r="OC252" s="778"/>
      <c r="OD252" s="407"/>
      <c r="OE252" s="327"/>
      <c r="OF252" s="327"/>
      <c r="OG252" s="327"/>
      <c r="OH252" s="327"/>
      <c r="OI252" s="327"/>
      <c r="OJ252" s="327"/>
      <c r="OK252" s="406"/>
      <c r="OL252" s="654" t="str">
        <f>OL246</f>
        <v>11箇所目</v>
      </c>
      <c r="OM252" s="655"/>
      <c r="ON252" s="655"/>
      <c r="OO252" s="655"/>
      <c r="OP252" s="655"/>
      <c r="OQ252" s="655"/>
      <c r="OR252" s="657"/>
      <c r="OS252" s="657"/>
      <c r="OT252" s="657"/>
      <c r="OU252" s="657"/>
      <c r="OV252" s="657"/>
      <c r="OW252" s="657"/>
      <c r="OX252" s="657"/>
      <c r="OY252" s="657"/>
      <c r="OZ252" s="657"/>
      <c r="PA252" s="657"/>
      <c r="PB252" s="395" t="s">
        <v>43</v>
      </c>
      <c r="PC252" s="395"/>
      <c r="PD252" s="399"/>
      <c r="PE252" s="265"/>
      <c r="PF252" s="266"/>
      <c r="PG252" s="266"/>
      <c r="PH252" s="266"/>
      <c r="PI252" s="266"/>
      <c r="PJ252" s="266"/>
      <c r="PK252" s="266"/>
      <c r="PL252" s="266"/>
      <c r="PM252" s="266"/>
      <c r="PN252" s="266"/>
      <c r="PO252" s="266"/>
      <c r="PP252" s="266"/>
      <c r="PQ252" s="266"/>
      <c r="PR252" s="266"/>
      <c r="PS252" s="267"/>
      <c r="PT252" s="771"/>
      <c r="PU252" s="772"/>
      <c r="PV252" s="772"/>
      <c r="PW252" s="772"/>
      <c r="PX252" s="772"/>
      <c r="PY252" s="772"/>
      <c r="PZ252" s="772"/>
      <c r="QA252" s="772"/>
      <c r="QB252" s="395" t="s">
        <v>69</v>
      </c>
      <c r="QC252" s="395"/>
      <c r="QD252" s="399"/>
      <c r="QE252" s="424"/>
      <c r="QF252" s="425"/>
      <c r="QG252" s="425"/>
      <c r="QH252" s="425"/>
      <c r="QI252" s="426"/>
      <c r="QJ252" s="738"/>
      <c r="QK252" s="739"/>
      <c r="QL252" s="739"/>
      <c r="QM252" s="739"/>
      <c r="QN252" s="740"/>
      <c r="QO252" s="738"/>
      <c r="QP252" s="739"/>
      <c r="QQ252" s="739"/>
      <c r="QR252" s="739"/>
      <c r="QS252" s="740"/>
      <c r="QT252" s="738"/>
      <c r="QU252" s="739"/>
      <c r="QV252" s="739"/>
      <c r="QW252" s="739"/>
      <c r="QX252" s="740"/>
      <c r="QY252" s="424"/>
      <c r="QZ252" s="425"/>
      <c r="RA252" s="425"/>
      <c r="RB252" s="425"/>
      <c r="RC252" s="426"/>
      <c r="RD252" s="424"/>
      <c r="RE252" s="425"/>
      <c r="RF252" s="425"/>
      <c r="RG252" s="425"/>
      <c r="RH252" s="426"/>
      <c r="RI252" s="738"/>
      <c r="RJ252" s="739"/>
      <c r="RK252" s="739"/>
      <c r="RL252" s="739"/>
      <c r="RM252" s="740"/>
      <c r="RN252" s="424"/>
      <c r="RO252" s="425"/>
      <c r="RP252" s="425"/>
      <c r="RQ252" s="425"/>
      <c r="RR252" s="426"/>
      <c r="RS252" s="748"/>
      <c r="RT252" s="747"/>
      <c r="RU252" s="747"/>
      <c r="RV252" s="747"/>
      <c r="RW252" s="747"/>
      <c r="RX252" s="747"/>
      <c r="RY252" s="747"/>
      <c r="RZ252" s="747"/>
      <c r="SA252" s="747"/>
      <c r="SB252" s="747"/>
      <c r="SC252" s="747"/>
      <c r="SD252" s="747"/>
      <c r="SE252" s="747"/>
      <c r="SF252" s="747"/>
      <c r="SG252" s="700"/>
    </row>
    <row r="253" spans="2:501" ht="2.1" customHeight="1" x14ac:dyDescent="0.15">
      <c r="B253" s="1083"/>
      <c r="C253" s="1093"/>
      <c r="D253" s="1094"/>
      <c r="E253" s="1095"/>
      <c r="F253" s="40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406"/>
      <c r="AD253" s="469"/>
      <c r="AE253" s="471"/>
      <c r="AF253" s="471"/>
      <c r="AG253" s="471"/>
      <c r="AH253" s="471"/>
      <c r="AI253" s="471"/>
      <c r="AJ253" s="471"/>
      <c r="AK253" s="471"/>
      <c r="AL253" s="471"/>
      <c r="AM253" s="471"/>
      <c r="AN253" s="471"/>
      <c r="AO253" s="384"/>
      <c r="AP253" s="384"/>
      <c r="AQ253" s="385"/>
      <c r="AR253" s="250"/>
      <c r="AS253" s="251"/>
      <c r="AT253" s="251"/>
      <c r="AU253" s="251"/>
      <c r="AV253" s="251"/>
      <c r="AW253" s="251"/>
      <c r="AX253" s="251"/>
      <c r="AY253" s="251"/>
      <c r="AZ253" s="251"/>
      <c r="BA253" s="251"/>
      <c r="BB253" s="251"/>
      <c r="BC253" s="251"/>
      <c r="BD253" s="251"/>
      <c r="BE253" s="252"/>
      <c r="BF253" s="250"/>
      <c r="BG253" s="251"/>
      <c r="BH253" s="251"/>
      <c r="BI253" s="251"/>
      <c r="BJ253" s="251"/>
      <c r="BK253" s="251"/>
      <c r="BL253" s="251"/>
      <c r="BM253" s="251"/>
      <c r="BN253" s="251"/>
      <c r="BO253" s="251"/>
      <c r="BP253" s="251"/>
      <c r="BQ253" s="251"/>
      <c r="BR253" s="251"/>
      <c r="BS253" s="252"/>
      <c r="BT253" s="1058"/>
      <c r="BU253" s="1059"/>
      <c r="BV253" s="1059"/>
      <c r="BW253" s="1059"/>
      <c r="BX253" s="1059"/>
      <c r="BY253" s="1059"/>
      <c r="BZ253" s="1059"/>
      <c r="CA253" s="1059"/>
      <c r="CB253" s="1059"/>
      <c r="CC253" s="1059"/>
      <c r="CD253" s="1059"/>
      <c r="CE253" s="384"/>
      <c r="CF253" s="384"/>
      <c r="CG253" s="385"/>
      <c r="CH253" s="463"/>
      <c r="CI253" s="411"/>
      <c r="CJ253" s="411"/>
      <c r="CK253" s="411"/>
      <c r="CL253" s="411"/>
      <c r="CM253" s="411"/>
      <c r="CN253" s="657"/>
      <c r="CO253" s="657"/>
      <c r="CP253" s="657"/>
      <c r="CQ253" s="657"/>
      <c r="CR253" s="657"/>
      <c r="CS253" s="657"/>
      <c r="CT253" s="657"/>
      <c r="CU253" s="657"/>
      <c r="CV253" s="657"/>
      <c r="CW253" s="657"/>
      <c r="CX253" s="411"/>
      <c r="CY253" s="411"/>
      <c r="CZ253" s="414"/>
      <c r="DA253" s="233"/>
      <c r="DB253" s="234"/>
      <c r="DC253" s="234"/>
      <c r="DD253" s="234"/>
      <c r="DE253" s="234"/>
      <c r="DF253" s="234"/>
      <c r="DG253" s="234"/>
      <c r="DH253" s="234"/>
      <c r="DI253" s="234"/>
      <c r="DJ253" s="234"/>
      <c r="DK253" s="234"/>
      <c r="DL253" s="234"/>
      <c r="DM253" s="234"/>
      <c r="DN253" s="234"/>
      <c r="DO253" s="235"/>
      <c r="DP253" s="768"/>
      <c r="DQ253" s="769"/>
      <c r="DR253" s="769"/>
      <c r="DS253" s="769"/>
      <c r="DT253" s="769"/>
      <c r="DU253" s="769"/>
      <c r="DV253" s="769"/>
      <c r="DW253" s="769"/>
      <c r="DX253" s="411"/>
      <c r="DY253" s="411"/>
      <c r="DZ253" s="414"/>
      <c r="EA253" s="424"/>
      <c r="EB253" s="425"/>
      <c r="EC253" s="425"/>
      <c r="ED253" s="425"/>
      <c r="EE253" s="426"/>
      <c r="EF253" s="738"/>
      <c r="EG253" s="739"/>
      <c r="EH253" s="739"/>
      <c r="EI253" s="739"/>
      <c r="EJ253" s="740"/>
      <c r="EK253" s="738"/>
      <c r="EL253" s="739"/>
      <c r="EM253" s="739"/>
      <c r="EN253" s="739"/>
      <c r="EO253" s="740"/>
      <c r="EP253" s="738"/>
      <c r="EQ253" s="739"/>
      <c r="ER253" s="739"/>
      <c r="ES253" s="739"/>
      <c r="ET253" s="740"/>
      <c r="EU253" s="424"/>
      <c r="EV253" s="425"/>
      <c r="EW253" s="425"/>
      <c r="EX253" s="425"/>
      <c r="EY253" s="426"/>
      <c r="EZ253" s="424"/>
      <c r="FA253" s="425"/>
      <c r="FB253" s="425"/>
      <c r="FC253" s="425"/>
      <c r="FD253" s="426"/>
      <c r="FE253" s="738"/>
      <c r="FF253" s="739"/>
      <c r="FG253" s="739"/>
      <c r="FH253" s="739"/>
      <c r="FI253" s="740"/>
      <c r="FJ253" s="424"/>
      <c r="FK253" s="425"/>
      <c r="FL253" s="425"/>
      <c r="FM253" s="425"/>
      <c r="FN253" s="426"/>
      <c r="FO253" s="405"/>
      <c r="FP253" s="777"/>
      <c r="FQ253" s="778"/>
      <c r="FR253" s="407"/>
      <c r="FS253" s="327"/>
      <c r="FT253" s="327"/>
      <c r="FU253" s="327"/>
      <c r="FV253" s="327"/>
      <c r="FW253" s="327"/>
      <c r="FX253" s="327"/>
      <c r="FY253" s="406"/>
      <c r="FZ253" s="701"/>
      <c r="GA253" s="686"/>
      <c r="GB253" s="686"/>
      <c r="GC253" s="686"/>
      <c r="GD253" s="686"/>
      <c r="GE253" s="686"/>
      <c r="GF253" s="657"/>
      <c r="GG253" s="657"/>
      <c r="GH253" s="657"/>
      <c r="GI253" s="657"/>
      <c r="GJ253" s="657"/>
      <c r="GK253" s="657"/>
      <c r="GL253" s="657"/>
      <c r="GM253" s="657"/>
      <c r="GN253" s="657"/>
      <c r="GO253" s="657"/>
      <c r="GP253" s="411"/>
      <c r="GQ253" s="411"/>
      <c r="GR253" s="414"/>
      <c r="GS253" s="233"/>
      <c r="GT253" s="234"/>
      <c r="GU253" s="234"/>
      <c r="GV253" s="234"/>
      <c r="GW253" s="234"/>
      <c r="GX253" s="234"/>
      <c r="GY253" s="234"/>
      <c r="GZ253" s="234"/>
      <c r="HA253" s="234"/>
      <c r="HB253" s="234"/>
      <c r="HC253" s="234"/>
      <c r="HD253" s="234"/>
      <c r="HE253" s="234"/>
      <c r="HF253" s="234"/>
      <c r="HG253" s="235"/>
      <c r="HH253" s="768"/>
      <c r="HI253" s="769"/>
      <c r="HJ253" s="769"/>
      <c r="HK253" s="769"/>
      <c r="HL253" s="769"/>
      <c r="HM253" s="769"/>
      <c r="HN253" s="769"/>
      <c r="HO253" s="769"/>
      <c r="HP253" s="411"/>
      <c r="HQ253" s="411"/>
      <c r="HR253" s="414"/>
      <c r="HS253" s="424"/>
      <c r="HT253" s="425"/>
      <c r="HU253" s="425"/>
      <c r="HV253" s="425"/>
      <c r="HW253" s="426"/>
      <c r="HX253" s="738"/>
      <c r="HY253" s="739"/>
      <c r="HZ253" s="739"/>
      <c r="IA253" s="739"/>
      <c r="IB253" s="740"/>
      <c r="IC253" s="738"/>
      <c r="ID253" s="739"/>
      <c r="IE253" s="739"/>
      <c r="IF253" s="739"/>
      <c r="IG253" s="740"/>
      <c r="IH253" s="738"/>
      <c r="II253" s="739"/>
      <c r="IJ253" s="739"/>
      <c r="IK253" s="739"/>
      <c r="IL253" s="740"/>
      <c r="IM253" s="424"/>
      <c r="IN253" s="425"/>
      <c r="IO253" s="425"/>
      <c r="IP253" s="425"/>
      <c r="IQ253" s="426"/>
      <c r="IR253" s="424"/>
      <c r="IS253" s="425"/>
      <c r="IT253" s="425"/>
      <c r="IU253" s="425"/>
      <c r="IV253" s="426"/>
      <c r="IW253" s="738"/>
      <c r="IX253" s="739"/>
      <c r="IY253" s="739"/>
      <c r="IZ253" s="739"/>
      <c r="JA253" s="740"/>
      <c r="JB253" s="424"/>
      <c r="JC253" s="425"/>
      <c r="JD253" s="425"/>
      <c r="JE253" s="425"/>
      <c r="JF253" s="426"/>
      <c r="JG253" s="748"/>
      <c r="JH253" s="747"/>
      <c r="JI253" s="747"/>
      <c r="JJ253" s="747"/>
      <c r="JK253" s="747"/>
      <c r="JL253" s="747"/>
      <c r="JM253" s="747"/>
      <c r="JN253" s="747"/>
      <c r="JO253" s="747"/>
      <c r="JP253" s="747"/>
      <c r="JQ253" s="747"/>
      <c r="JR253" s="747"/>
      <c r="JS253" s="747"/>
      <c r="JT253" s="747"/>
      <c r="JU253" s="700"/>
      <c r="JV253" s="777"/>
      <c r="JW253" s="778"/>
      <c r="JX253" s="407"/>
      <c r="JY253" s="327"/>
      <c r="JZ253" s="327"/>
      <c r="KA253" s="327"/>
      <c r="KB253" s="327"/>
      <c r="KC253" s="327"/>
      <c r="KD253" s="327"/>
      <c r="KE253" s="406"/>
      <c r="KF253" s="686"/>
      <c r="KG253" s="686"/>
      <c r="KH253" s="686"/>
      <c r="KI253" s="686"/>
      <c r="KJ253" s="686"/>
      <c r="KK253" s="686"/>
      <c r="KL253" s="657"/>
      <c r="KM253" s="657"/>
      <c r="KN253" s="657"/>
      <c r="KO253" s="657"/>
      <c r="KP253" s="657"/>
      <c r="KQ253" s="657"/>
      <c r="KR253" s="657"/>
      <c r="KS253" s="657"/>
      <c r="KT253" s="657"/>
      <c r="KU253" s="657"/>
      <c r="KV253" s="411"/>
      <c r="KW253" s="411"/>
      <c r="KX253" s="414"/>
      <c r="KY253" s="233"/>
      <c r="KZ253" s="234"/>
      <c r="LA253" s="234"/>
      <c r="LB253" s="234"/>
      <c r="LC253" s="234"/>
      <c r="LD253" s="234"/>
      <c r="LE253" s="234"/>
      <c r="LF253" s="234"/>
      <c r="LG253" s="234"/>
      <c r="LH253" s="234"/>
      <c r="LI253" s="234"/>
      <c r="LJ253" s="234"/>
      <c r="LK253" s="234"/>
      <c r="LL253" s="234"/>
      <c r="LM253" s="235"/>
      <c r="LN253" s="768"/>
      <c r="LO253" s="769"/>
      <c r="LP253" s="769"/>
      <c r="LQ253" s="769"/>
      <c r="LR253" s="769"/>
      <c r="LS253" s="769"/>
      <c r="LT253" s="769"/>
      <c r="LU253" s="769"/>
      <c r="LV253" s="411"/>
      <c r="LW253" s="411"/>
      <c r="LX253" s="414"/>
      <c r="LY253" s="424"/>
      <c r="LZ253" s="425"/>
      <c r="MA253" s="425"/>
      <c r="MB253" s="425"/>
      <c r="MC253" s="426"/>
      <c r="MD253" s="738"/>
      <c r="ME253" s="739"/>
      <c r="MF253" s="739"/>
      <c r="MG253" s="739"/>
      <c r="MH253" s="740"/>
      <c r="MI253" s="738"/>
      <c r="MJ253" s="739"/>
      <c r="MK253" s="739"/>
      <c r="ML253" s="739"/>
      <c r="MM253" s="740"/>
      <c r="MN253" s="738"/>
      <c r="MO253" s="739"/>
      <c r="MP253" s="739"/>
      <c r="MQ253" s="739"/>
      <c r="MR253" s="740"/>
      <c r="MS253" s="424"/>
      <c r="MT253" s="425"/>
      <c r="MU253" s="425"/>
      <c r="MV253" s="425"/>
      <c r="MW253" s="426"/>
      <c r="MX253" s="424"/>
      <c r="MY253" s="425"/>
      <c r="MZ253" s="425"/>
      <c r="NA253" s="425"/>
      <c r="NB253" s="426"/>
      <c r="NC253" s="738"/>
      <c r="ND253" s="739"/>
      <c r="NE253" s="739"/>
      <c r="NF253" s="739"/>
      <c r="NG253" s="740"/>
      <c r="NH253" s="424"/>
      <c r="NI253" s="425"/>
      <c r="NJ253" s="425"/>
      <c r="NK253" s="425"/>
      <c r="NL253" s="426"/>
      <c r="NM253" s="748"/>
      <c r="NN253" s="747"/>
      <c r="NO253" s="747"/>
      <c r="NP253" s="747"/>
      <c r="NQ253" s="747"/>
      <c r="NR253" s="747"/>
      <c r="NS253" s="747"/>
      <c r="NT253" s="747"/>
      <c r="NU253" s="747"/>
      <c r="NV253" s="747"/>
      <c r="NW253" s="747"/>
      <c r="NX253" s="747"/>
      <c r="NY253" s="747"/>
      <c r="NZ253" s="747"/>
      <c r="OA253" s="700"/>
      <c r="OB253" s="777"/>
      <c r="OC253" s="778"/>
      <c r="OD253" s="407"/>
      <c r="OE253" s="327"/>
      <c r="OF253" s="327"/>
      <c r="OG253" s="327"/>
      <c r="OH253" s="327"/>
      <c r="OI253" s="327"/>
      <c r="OJ253" s="327"/>
      <c r="OK253" s="406"/>
      <c r="OL253" s="686"/>
      <c r="OM253" s="686"/>
      <c r="ON253" s="686"/>
      <c r="OO253" s="686"/>
      <c r="OP253" s="686"/>
      <c r="OQ253" s="686"/>
      <c r="OR253" s="657"/>
      <c r="OS253" s="657"/>
      <c r="OT253" s="657"/>
      <c r="OU253" s="657"/>
      <c r="OV253" s="657"/>
      <c r="OW253" s="657"/>
      <c r="OX253" s="657"/>
      <c r="OY253" s="657"/>
      <c r="OZ253" s="657"/>
      <c r="PA253" s="657"/>
      <c r="PB253" s="411"/>
      <c r="PC253" s="411"/>
      <c r="PD253" s="414"/>
      <c r="PE253" s="233"/>
      <c r="PF253" s="234"/>
      <c r="PG253" s="234"/>
      <c r="PH253" s="234"/>
      <c r="PI253" s="234"/>
      <c r="PJ253" s="234"/>
      <c r="PK253" s="234"/>
      <c r="PL253" s="234"/>
      <c r="PM253" s="234"/>
      <c r="PN253" s="234"/>
      <c r="PO253" s="234"/>
      <c r="PP253" s="234"/>
      <c r="PQ253" s="234"/>
      <c r="PR253" s="234"/>
      <c r="PS253" s="235"/>
      <c r="PT253" s="768"/>
      <c r="PU253" s="769"/>
      <c r="PV253" s="769"/>
      <c r="PW253" s="769"/>
      <c r="PX253" s="769"/>
      <c r="PY253" s="769"/>
      <c r="PZ253" s="769"/>
      <c r="QA253" s="769"/>
      <c r="QB253" s="411"/>
      <c r="QC253" s="411"/>
      <c r="QD253" s="414"/>
      <c r="QE253" s="424"/>
      <c r="QF253" s="425"/>
      <c r="QG253" s="425"/>
      <c r="QH253" s="425"/>
      <c r="QI253" s="426"/>
      <c r="QJ253" s="738"/>
      <c r="QK253" s="739"/>
      <c r="QL253" s="739"/>
      <c r="QM253" s="739"/>
      <c r="QN253" s="740"/>
      <c r="QO253" s="738"/>
      <c r="QP253" s="739"/>
      <c r="QQ253" s="739"/>
      <c r="QR253" s="739"/>
      <c r="QS253" s="740"/>
      <c r="QT253" s="738"/>
      <c r="QU253" s="739"/>
      <c r="QV253" s="739"/>
      <c r="QW253" s="739"/>
      <c r="QX253" s="740"/>
      <c r="QY253" s="424"/>
      <c r="QZ253" s="425"/>
      <c r="RA253" s="425"/>
      <c r="RB253" s="425"/>
      <c r="RC253" s="426"/>
      <c r="RD253" s="424"/>
      <c r="RE253" s="425"/>
      <c r="RF253" s="425"/>
      <c r="RG253" s="425"/>
      <c r="RH253" s="426"/>
      <c r="RI253" s="738"/>
      <c r="RJ253" s="739"/>
      <c r="RK253" s="739"/>
      <c r="RL253" s="739"/>
      <c r="RM253" s="740"/>
      <c r="RN253" s="424"/>
      <c r="RO253" s="425"/>
      <c r="RP253" s="425"/>
      <c r="RQ253" s="425"/>
      <c r="RR253" s="426"/>
      <c r="RS253" s="748"/>
      <c r="RT253" s="747"/>
      <c r="RU253" s="747"/>
      <c r="RV253" s="747"/>
      <c r="RW253" s="747"/>
      <c r="RX253" s="747"/>
      <c r="RY253" s="747"/>
      <c r="RZ253" s="747"/>
      <c r="SA253" s="747"/>
      <c r="SB253" s="747"/>
      <c r="SC253" s="747"/>
      <c r="SD253" s="747"/>
      <c r="SE253" s="747"/>
      <c r="SF253" s="747"/>
      <c r="SG253" s="700"/>
    </row>
    <row r="254" spans="2:501" ht="12" customHeight="1" x14ac:dyDescent="0.15">
      <c r="B254" s="1083"/>
      <c r="C254" s="1093"/>
      <c r="D254" s="1094"/>
      <c r="E254" s="1095"/>
      <c r="F254" s="40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c r="AC254" s="406"/>
      <c r="AD254" s="469"/>
      <c r="AE254" s="471"/>
      <c r="AF254" s="471"/>
      <c r="AG254" s="471"/>
      <c r="AH254" s="471"/>
      <c r="AI254" s="471"/>
      <c r="AJ254" s="471"/>
      <c r="AK254" s="471"/>
      <c r="AL254" s="471"/>
      <c r="AM254" s="471"/>
      <c r="AN254" s="471"/>
      <c r="AO254" s="384"/>
      <c r="AP254" s="384"/>
      <c r="AQ254" s="385"/>
      <c r="AR254" s="250"/>
      <c r="AS254" s="251"/>
      <c r="AT254" s="251"/>
      <c r="AU254" s="251"/>
      <c r="AV254" s="251"/>
      <c r="AW254" s="251"/>
      <c r="AX254" s="251"/>
      <c r="AY254" s="251"/>
      <c r="AZ254" s="251"/>
      <c r="BA254" s="251"/>
      <c r="BB254" s="251"/>
      <c r="BC254" s="251"/>
      <c r="BD254" s="251"/>
      <c r="BE254" s="252"/>
      <c r="BF254" s="250"/>
      <c r="BG254" s="251"/>
      <c r="BH254" s="251"/>
      <c r="BI254" s="251"/>
      <c r="BJ254" s="251"/>
      <c r="BK254" s="251"/>
      <c r="BL254" s="251"/>
      <c r="BM254" s="251"/>
      <c r="BN254" s="251"/>
      <c r="BO254" s="251"/>
      <c r="BP254" s="251"/>
      <c r="BQ254" s="251"/>
      <c r="BR254" s="251"/>
      <c r="BS254" s="252"/>
      <c r="BT254" s="1058"/>
      <c r="BU254" s="1059"/>
      <c r="BV254" s="1059"/>
      <c r="BW254" s="1059"/>
      <c r="BX254" s="1059"/>
      <c r="BY254" s="1059"/>
      <c r="BZ254" s="1059"/>
      <c r="CA254" s="1059"/>
      <c r="CB254" s="1059"/>
      <c r="CC254" s="1059"/>
      <c r="CD254" s="1059"/>
      <c r="CE254" s="384"/>
      <c r="CF254" s="384"/>
      <c r="CG254" s="385"/>
      <c r="CH254" s="1055" t="s">
        <v>39</v>
      </c>
      <c r="CI254" s="395"/>
      <c r="CJ254" s="395"/>
      <c r="CK254" s="395"/>
      <c r="CL254" s="395"/>
      <c r="CM254" s="395"/>
      <c r="CN254" s="657"/>
      <c r="CO254" s="657"/>
      <c r="CP254" s="657"/>
      <c r="CQ254" s="657"/>
      <c r="CR254" s="657"/>
      <c r="CS254" s="657"/>
      <c r="CT254" s="657"/>
      <c r="CU254" s="657"/>
      <c r="CV254" s="657"/>
      <c r="CW254" s="657"/>
      <c r="CX254" s="395" t="s">
        <v>43</v>
      </c>
      <c r="CY254" s="395"/>
      <c r="CZ254" s="399"/>
      <c r="DA254" s="265"/>
      <c r="DB254" s="266"/>
      <c r="DC254" s="266"/>
      <c r="DD254" s="266"/>
      <c r="DE254" s="266"/>
      <c r="DF254" s="266"/>
      <c r="DG254" s="266"/>
      <c r="DH254" s="266"/>
      <c r="DI254" s="266"/>
      <c r="DJ254" s="266"/>
      <c r="DK254" s="266"/>
      <c r="DL254" s="266"/>
      <c r="DM254" s="266"/>
      <c r="DN254" s="266"/>
      <c r="DO254" s="267"/>
      <c r="DP254" s="771"/>
      <c r="DQ254" s="772"/>
      <c r="DR254" s="772"/>
      <c r="DS254" s="772"/>
      <c r="DT254" s="772"/>
      <c r="DU254" s="772"/>
      <c r="DV254" s="772"/>
      <c r="DW254" s="772"/>
      <c r="DX254" s="395" t="s">
        <v>69</v>
      </c>
      <c r="DY254" s="395"/>
      <c r="DZ254" s="399"/>
      <c r="EA254" s="424"/>
      <c r="EB254" s="425"/>
      <c r="EC254" s="425"/>
      <c r="ED254" s="425"/>
      <c r="EE254" s="426"/>
      <c r="EF254" s="738"/>
      <c r="EG254" s="739"/>
      <c r="EH254" s="739"/>
      <c r="EI254" s="739"/>
      <c r="EJ254" s="740"/>
      <c r="EK254" s="738"/>
      <c r="EL254" s="739"/>
      <c r="EM254" s="739"/>
      <c r="EN254" s="739"/>
      <c r="EO254" s="740"/>
      <c r="EP254" s="738"/>
      <c r="EQ254" s="739"/>
      <c r="ER254" s="739"/>
      <c r="ES254" s="739"/>
      <c r="ET254" s="740"/>
      <c r="EU254" s="424"/>
      <c r="EV254" s="425"/>
      <c r="EW254" s="425"/>
      <c r="EX254" s="425"/>
      <c r="EY254" s="426"/>
      <c r="EZ254" s="424"/>
      <c r="FA254" s="425"/>
      <c r="FB254" s="425"/>
      <c r="FC254" s="425"/>
      <c r="FD254" s="426"/>
      <c r="FE254" s="738"/>
      <c r="FF254" s="739"/>
      <c r="FG254" s="739"/>
      <c r="FH254" s="739"/>
      <c r="FI254" s="740"/>
      <c r="FJ254" s="424"/>
      <c r="FK254" s="425"/>
      <c r="FL254" s="425"/>
      <c r="FM254" s="425"/>
      <c r="FN254" s="426"/>
      <c r="FO254" s="405"/>
      <c r="FP254" s="777"/>
      <c r="FQ254" s="778"/>
      <c r="FR254" s="407"/>
      <c r="FS254" s="327"/>
      <c r="FT254" s="327"/>
      <c r="FU254" s="327"/>
      <c r="FV254" s="327"/>
      <c r="FW254" s="327"/>
      <c r="FX254" s="327"/>
      <c r="FY254" s="406"/>
      <c r="FZ254" s="689" t="s">
        <v>81</v>
      </c>
      <c r="GA254" s="655"/>
      <c r="GB254" s="655"/>
      <c r="GC254" s="655"/>
      <c r="GD254" s="655"/>
      <c r="GE254" s="655"/>
      <c r="GF254" s="657"/>
      <c r="GG254" s="657"/>
      <c r="GH254" s="657"/>
      <c r="GI254" s="657"/>
      <c r="GJ254" s="657"/>
      <c r="GK254" s="657"/>
      <c r="GL254" s="657"/>
      <c r="GM254" s="657"/>
      <c r="GN254" s="657"/>
      <c r="GO254" s="657"/>
      <c r="GP254" s="395" t="s">
        <v>43</v>
      </c>
      <c r="GQ254" s="395"/>
      <c r="GR254" s="399"/>
      <c r="GS254" s="265"/>
      <c r="GT254" s="266"/>
      <c r="GU254" s="266"/>
      <c r="GV254" s="266"/>
      <c r="GW254" s="266"/>
      <c r="GX254" s="266"/>
      <c r="GY254" s="266"/>
      <c r="GZ254" s="266"/>
      <c r="HA254" s="266"/>
      <c r="HB254" s="266"/>
      <c r="HC254" s="266"/>
      <c r="HD254" s="266"/>
      <c r="HE254" s="266"/>
      <c r="HF254" s="266"/>
      <c r="HG254" s="267"/>
      <c r="HH254" s="771"/>
      <c r="HI254" s="772"/>
      <c r="HJ254" s="772"/>
      <c r="HK254" s="772"/>
      <c r="HL254" s="772"/>
      <c r="HM254" s="772"/>
      <c r="HN254" s="772"/>
      <c r="HO254" s="772"/>
      <c r="HP254" s="395" t="s">
        <v>69</v>
      </c>
      <c r="HQ254" s="395"/>
      <c r="HR254" s="399"/>
      <c r="HS254" s="424"/>
      <c r="HT254" s="425"/>
      <c r="HU254" s="425"/>
      <c r="HV254" s="425"/>
      <c r="HW254" s="426"/>
      <c r="HX254" s="738"/>
      <c r="HY254" s="739"/>
      <c r="HZ254" s="739"/>
      <c r="IA254" s="739"/>
      <c r="IB254" s="740"/>
      <c r="IC254" s="738"/>
      <c r="ID254" s="739"/>
      <c r="IE254" s="739"/>
      <c r="IF254" s="739"/>
      <c r="IG254" s="740"/>
      <c r="IH254" s="738"/>
      <c r="II254" s="739"/>
      <c r="IJ254" s="739"/>
      <c r="IK254" s="739"/>
      <c r="IL254" s="740"/>
      <c r="IM254" s="424"/>
      <c r="IN254" s="425"/>
      <c r="IO254" s="425"/>
      <c r="IP254" s="425"/>
      <c r="IQ254" s="426"/>
      <c r="IR254" s="424"/>
      <c r="IS254" s="425"/>
      <c r="IT254" s="425"/>
      <c r="IU254" s="425"/>
      <c r="IV254" s="426"/>
      <c r="IW254" s="738"/>
      <c r="IX254" s="739"/>
      <c r="IY254" s="739"/>
      <c r="IZ254" s="739"/>
      <c r="JA254" s="740"/>
      <c r="JB254" s="424"/>
      <c r="JC254" s="425"/>
      <c r="JD254" s="425"/>
      <c r="JE254" s="425"/>
      <c r="JF254" s="426"/>
      <c r="JG254" s="748"/>
      <c r="JH254" s="747"/>
      <c r="JI254" s="747"/>
      <c r="JJ254" s="747"/>
      <c r="JK254" s="747"/>
      <c r="JL254" s="747"/>
      <c r="JM254" s="747"/>
      <c r="JN254" s="747"/>
      <c r="JO254" s="747"/>
      <c r="JP254" s="747"/>
      <c r="JQ254" s="747"/>
      <c r="JR254" s="747"/>
      <c r="JS254" s="747"/>
      <c r="JT254" s="747"/>
      <c r="JU254" s="700"/>
      <c r="JV254" s="777"/>
      <c r="JW254" s="778"/>
      <c r="JX254" s="407"/>
      <c r="JY254" s="327"/>
      <c r="JZ254" s="327"/>
      <c r="KA254" s="327"/>
      <c r="KB254" s="327"/>
      <c r="KC254" s="327"/>
      <c r="KD254" s="327"/>
      <c r="KE254" s="406"/>
      <c r="KF254" s="654" t="str">
        <f>KF248</f>
        <v>9箇所目</v>
      </c>
      <c r="KG254" s="655"/>
      <c r="KH254" s="655"/>
      <c r="KI254" s="655"/>
      <c r="KJ254" s="655"/>
      <c r="KK254" s="655"/>
      <c r="KL254" s="657"/>
      <c r="KM254" s="657"/>
      <c r="KN254" s="657"/>
      <c r="KO254" s="657"/>
      <c r="KP254" s="657"/>
      <c r="KQ254" s="657"/>
      <c r="KR254" s="657"/>
      <c r="KS254" s="657"/>
      <c r="KT254" s="657"/>
      <c r="KU254" s="657"/>
      <c r="KV254" s="395" t="s">
        <v>43</v>
      </c>
      <c r="KW254" s="395"/>
      <c r="KX254" s="399"/>
      <c r="KY254" s="265"/>
      <c r="KZ254" s="266"/>
      <c r="LA254" s="266"/>
      <c r="LB254" s="266"/>
      <c r="LC254" s="266"/>
      <c r="LD254" s="266"/>
      <c r="LE254" s="266"/>
      <c r="LF254" s="266"/>
      <c r="LG254" s="266"/>
      <c r="LH254" s="266"/>
      <c r="LI254" s="266"/>
      <c r="LJ254" s="266"/>
      <c r="LK254" s="266"/>
      <c r="LL254" s="266"/>
      <c r="LM254" s="267"/>
      <c r="LN254" s="771"/>
      <c r="LO254" s="772"/>
      <c r="LP254" s="772"/>
      <c r="LQ254" s="772"/>
      <c r="LR254" s="772"/>
      <c r="LS254" s="772"/>
      <c r="LT254" s="772"/>
      <c r="LU254" s="772"/>
      <c r="LV254" s="395" t="s">
        <v>69</v>
      </c>
      <c r="LW254" s="395"/>
      <c r="LX254" s="399"/>
      <c r="LY254" s="424"/>
      <c r="LZ254" s="425"/>
      <c r="MA254" s="425"/>
      <c r="MB254" s="425"/>
      <c r="MC254" s="426"/>
      <c r="MD254" s="738"/>
      <c r="ME254" s="739"/>
      <c r="MF254" s="739"/>
      <c r="MG254" s="739"/>
      <c r="MH254" s="740"/>
      <c r="MI254" s="738"/>
      <c r="MJ254" s="739"/>
      <c r="MK254" s="739"/>
      <c r="ML254" s="739"/>
      <c r="MM254" s="740"/>
      <c r="MN254" s="738"/>
      <c r="MO254" s="739"/>
      <c r="MP254" s="739"/>
      <c r="MQ254" s="739"/>
      <c r="MR254" s="740"/>
      <c r="MS254" s="424"/>
      <c r="MT254" s="425"/>
      <c r="MU254" s="425"/>
      <c r="MV254" s="425"/>
      <c r="MW254" s="426"/>
      <c r="MX254" s="424"/>
      <c r="MY254" s="425"/>
      <c r="MZ254" s="425"/>
      <c r="NA254" s="425"/>
      <c r="NB254" s="426"/>
      <c r="NC254" s="738"/>
      <c r="ND254" s="739"/>
      <c r="NE254" s="739"/>
      <c r="NF254" s="739"/>
      <c r="NG254" s="740"/>
      <c r="NH254" s="424"/>
      <c r="NI254" s="425"/>
      <c r="NJ254" s="425"/>
      <c r="NK254" s="425"/>
      <c r="NL254" s="426"/>
      <c r="NM254" s="748"/>
      <c r="NN254" s="747"/>
      <c r="NO254" s="747"/>
      <c r="NP254" s="747"/>
      <c r="NQ254" s="747"/>
      <c r="NR254" s="747"/>
      <c r="NS254" s="747"/>
      <c r="NT254" s="747"/>
      <c r="NU254" s="747"/>
      <c r="NV254" s="747"/>
      <c r="NW254" s="747"/>
      <c r="NX254" s="747"/>
      <c r="NY254" s="747"/>
      <c r="NZ254" s="747"/>
      <c r="OA254" s="700"/>
      <c r="OB254" s="777"/>
      <c r="OC254" s="778"/>
      <c r="OD254" s="407"/>
      <c r="OE254" s="327"/>
      <c r="OF254" s="327"/>
      <c r="OG254" s="327"/>
      <c r="OH254" s="327"/>
      <c r="OI254" s="327"/>
      <c r="OJ254" s="327"/>
      <c r="OK254" s="406"/>
      <c r="OL254" s="654" t="str">
        <f>OL248</f>
        <v>12箇所目</v>
      </c>
      <c r="OM254" s="655"/>
      <c r="ON254" s="655"/>
      <c r="OO254" s="655"/>
      <c r="OP254" s="655"/>
      <c r="OQ254" s="655"/>
      <c r="OR254" s="657"/>
      <c r="OS254" s="657"/>
      <c r="OT254" s="657"/>
      <c r="OU254" s="657"/>
      <c r="OV254" s="657"/>
      <c r="OW254" s="657"/>
      <c r="OX254" s="657"/>
      <c r="OY254" s="657"/>
      <c r="OZ254" s="657"/>
      <c r="PA254" s="657"/>
      <c r="PB254" s="395" t="s">
        <v>43</v>
      </c>
      <c r="PC254" s="395"/>
      <c r="PD254" s="399"/>
      <c r="PE254" s="265"/>
      <c r="PF254" s="266"/>
      <c r="PG254" s="266"/>
      <c r="PH254" s="266"/>
      <c r="PI254" s="266"/>
      <c r="PJ254" s="266"/>
      <c r="PK254" s="266"/>
      <c r="PL254" s="266"/>
      <c r="PM254" s="266"/>
      <c r="PN254" s="266"/>
      <c r="PO254" s="266"/>
      <c r="PP254" s="266"/>
      <c r="PQ254" s="266"/>
      <c r="PR254" s="266"/>
      <c r="PS254" s="267"/>
      <c r="PT254" s="771"/>
      <c r="PU254" s="772"/>
      <c r="PV254" s="772"/>
      <c r="PW254" s="772"/>
      <c r="PX254" s="772"/>
      <c r="PY254" s="772"/>
      <c r="PZ254" s="772"/>
      <c r="QA254" s="772"/>
      <c r="QB254" s="395" t="s">
        <v>69</v>
      </c>
      <c r="QC254" s="395"/>
      <c r="QD254" s="399"/>
      <c r="QE254" s="424"/>
      <c r="QF254" s="425"/>
      <c r="QG254" s="425"/>
      <c r="QH254" s="425"/>
      <c r="QI254" s="426"/>
      <c r="QJ254" s="738"/>
      <c r="QK254" s="739"/>
      <c r="QL254" s="739"/>
      <c r="QM254" s="739"/>
      <c r="QN254" s="740"/>
      <c r="QO254" s="738"/>
      <c r="QP254" s="739"/>
      <c r="QQ254" s="739"/>
      <c r="QR254" s="739"/>
      <c r="QS254" s="740"/>
      <c r="QT254" s="738"/>
      <c r="QU254" s="739"/>
      <c r="QV254" s="739"/>
      <c r="QW254" s="739"/>
      <c r="QX254" s="740"/>
      <c r="QY254" s="424"/>
      <c r="QZ254" s="425"/>
      <c r="RA254" s="425"/>
      <c r="RB254" s="425"/>
      <c r="RC254" s="426"/>
      <c r="RD254" s="424"/>
      <c r="RE254" s="425"/>
      <c r="RF254" s="425"/>
      <c r="RG254" s="425"/>
      <c r="RH254" s="426"/>
      <c r="RI254" s="738"/>
      <c r="RJ254" s="739"/>
      <c r="RK254" s="739"/>
      <c r="RL254" s="739"/>
      <c r="RM254" s="740"/>
      <c r="RN254" s="424"/>
      <c r="RO254" s="425"/>
      <c r="RP254" s="425"/>
      <c r="RQ254" s="425"/>
      <c r="RR254" s="426"/>
      <c r="RS254" s="748"/>
      <c r="RT254" s="747"/>
      <c r="RU254" s="747"/>
      <c r="RV254" s="747"/>
      <c r="RW254" s="747"/>
      <c r="RX254" s="747"/>
      <c r="RY254" s="747"/>
      <c r="RZ254" s="747"/>
      <c r="SA254" s="747"/>
      <c r="SB254" s="747"/>
      <c r="SC254" s="747"/>
      <c r="SD254" s="747"/>
      <c r="SE254" s="747"/>
      <c r="SF254" s="747"/>
      <c r="SG254" s="700"/>
    </row>
    <row r="255" spans="2:501" ht="2.1" customHeight="1" x14ac:dyDescent="0.15">
      <c r="B255" s="1083"/>
      <c r="C255" s="1093"/>
      <c r="D255" s="1094"/>
      <c r="E255" s="1095"/>
      <c r="F255" s="329"/>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408"/>
      <c r="AD255" s="492"/>
      <c r="AE255" s="476"/>
      <c r="AF255" s="476"/>
      <c r="AG255" s="476"/>
      <c r="AH255" s="476"/>
      <c r="AI255" s="476"/>
      <c r="AJ255" s="476"/>
      <c r="AK255" s="476"/>
      <c r="AL255" s="476"/>
      <c r="AM255" s="476"/>
      <c r="AN255" s="476"/>
      <c r="AO255" s="386"/>
      <c r="AP255" s="386"/>
      <c r="AQ255" s="387"/>
      <c r="AR255" s="802"/>
      <c r="AS255" s="803"/>
      <c r="AT255" s="803"/>
      <c r="AU255" s="803"/>
      <c r="AV255" s="803"/>
      <c r="AW255" s="803"/>
      <c r="AX255" s="803"/>
      <c r="AY255" s="803"/>
      <c r="AZ255" s="803"/>
      <c r="BA255" s="803"/>
      <c r="BB255" s="803"/>
      <c r="BC255" s="803"/>
      <c r="BD255" s="803"/>
      <c r="BE255" s="804"/>
      <c r="BF255" s="802"/>
      <c r="BG255" s="803"/>
      <c r="BH255" s="803"/>
      <c r="BI255" s="803"/>
      <c r="BJ255" s="803"/>
      <c r="BK255" s="803"/>
      <c r="BL255" s="803"/>
      <c r="BM255" s="803"/>
      <c r="BN255" s="803"/>
      <c r="BO255" s="803"/>
      <c r="BP255" s="803"/>
      <c r="BQ255" s="803"/>
      <c r="BR255" s="803"/>
      <c r="BS255" s="804"/>
      <c r="BT255" s="1058"/>
      <c r="BU255" s="1059"/>
      <c r="BV255" s="1059"/>
      <c r="BW255" s="1059"/>
      <c r="BX255" s="1059"/>
      <c r="BY255" s="1059"/>
      <c r="BZ255" s="1059"/>
      <c r="CA255" s="1059"/>
      <c r="CB255" s="1059"/>
      <c r="CC255" s="1059"/>
      <c r="CD255" s="1059"/>
      <c r="CE255" s="386"/>
      <c r="CF255" s="386"/>
      <c r="CG255" s="387"/>
      <c r="CH255" s="1056"/>
      <c r="CI255" s="386"/>
      <c r="CJ255" s="386"/>
      <c r="CK255" s="386"/>
      <c r="CL255" s="386"/>
      <c r="CM255" s="386"/>
      <c r="CN255" s="658"/>
      <c r="CO255" s="658"/>
      <c r="CP255" s="658"/>
      <c r="CQ255" s="658"/>
      <c r="CR255" s="658"/>
      <c r="CS255" s="658"/>
      <c r="CT255" s="658"/>
      <c r="CU255" s="658"/>
      <c r="CV255" s="658"/>
      <c r="CW255" s="658"/>
      <c r="CX255" s="386"/>
      <c r="CY255" s="386"/>
      <c r="CZ255" s="387"/>
      <c r="DA255" s="276"/>
      <c r="DB255" s="277"/>
      <c r="DC255" s="277"/>
      <c r="DD255" s="277"/>
      <c r="DE255" s="277"/>
      <c r="DF255" s="277"/>
      <c r="DG255" s="277"/>
      <c r="DH255" s="277"/>
      <c r="DI255" s="277"/>
      <c r="DJ255" s="277"/>
      <c r="DK255" s="277"/>
      <c r="DL255" s="277"/>
      <c r="DM255" s="277"/>
      <c r="DN255" s="277"/>
      <c r="DO255" s="278"/>
      <c r="DP255" s="773"/>
      <c r="DQ255" s="774"/>
      <c r="DR255" s="774"/>
      <c r="DS255" s="774"/>
      <c r="DT255" s="774"/>
      <c r="DU255" s="774"/>
      <c r="DV255" s="774"/>
      <c r="DW255" s="774"/>
      <c r="DX255" s="386"/>
      <c r="DY255" s="386"/>
      <c r="DZ255" s="387"/>
      <c r="EA255" s="427"/>
      <c r="EB255" s="428"/>
      <c r="EC255" s="428"/>
      <c r="ED255" s="428"/>
      <c r="EE255" s="429"/>
      <c r="EF255" s="744"/>
      <c r="EG255" s="745"/>
      <c r="EH255" s="745"/>
      <c r="EI255" s="745"/>
      <c r="EJ255" s="746"/>
      <c r="EK255" s="744"/>
      <c r="EL255" s="745"/>
      <c r="EM255" s="745"/>
      <c r="EN255" s="745"/>
      <c r="EO255" s="746"/>
      <c r="EP255" s="744"/>
      <c r="EQ255" s="745"/>
      <c r="ER255" s="745"/>
      <c r="ES255" s="745"/>
      <c r="ET255" s="746"/>
      <c r="EU255" s="427"/>
      <c r="EV255" s="428"/>
      <c r="EW255" s="428"/>
      <c r="EX255" s="428"/>
      <c r="EY255" s="429"/>
      <c r="EZ255" s="427"/>
      <c r="FA255" s="428"/>
      <c r="FB255" s="428"/>
      <c r="FC255" s="428"/>
      <c r="FD255" s="429"/>
      <c r="FE255" s="744"/>
      <c r="FF255" s="745"/>
      <c r="FG255" s="745"/>
      <c r="FH255" s="745"/>
      <c r="FI255" s="746"/>
      <c r="FJ255" s="427"/>
      <c r="FK255" s="428"/>
      <c r="FL255" s="428"/>
      <c r="FM255" s="428"/>
      <c r="FN255" s="429"/>
      <c r="FO255" s="405"/>
      <c r="FP255" s="777"/>
      <c r="FQ255" s="778"/>
      <c r="FR255" s="329"/>
      <c r="FS255" s="330"/>
      <c r="FT255" s="330"/>
      <c r="FU255" s="330"/>
      <c r="FV255" s="330"/>
      <c r="FW255" s="330"/>
      <c r="FX255" s="330"/>
      <c r="FY255" s="408"/>
      <c r="FZ255" s="690"/>
      <c r="GA255" s="656"/>
      <c r="GB255" s="656"/>
      <c r="GC255" s="656"/>
      <c r="GD255" s="656"/>
      <c r="GE255" s="656"/>
      <c r="GF255" s="658"/>
      <c r="GG255" s="658"/>
      <c r="GH255" s="658"/>
      <c r="GI255" s="658"/>
      <c r="GJ255" s="658"/>
      <c r="GK255" s="658"/>
      <c r="GL255" s="658"/>
      <c r="GM255" s="658"/>
      <c r="GN255" s="658"/>
      <c r="GO255" s="658"/>
      <c r="GP255" s="386"/>
      <c r="GQ255" s="386"/>
      <c r="GR255" s="387"/>
      <c r="GS255" s="276"/>
      <c r="GT255" s="277"/>
      <c r="GU255" s="277"/>
      <c r="GV255" s="277"/>
      <c r="GW255" s="277"/>
      <c r="GX255" s="277"/>
      <c r="GY255" s="277"/>
      <c r="GZ255" s="277"/>
      <c r="HA255" s="277"/>
      <c r="HB255" s="277"/>
      <c r="HC255" s="277"/>
      <c r="HD255" s="277"/>
      <c r="HE255" s="277"/>
      <c r="HF255" s="277"/>
      <c r="HG255" s="278"/>
      <c r="HH255" s="773"/>
      <c r="HI255" s="774"/>
      <c r="HJ255" s="774"/>
      <c r="HK255" s="774"/>
      <c r="HL255" s="774"/>
      <c r="HM255" s="774"/>
      <c r="HN255" s="774"/>
      <c r="HO255" s="774"/>
      <c r="HP255" s="386"/>
      <c r="HQ255" s="386"/>
      <c r="HR255" s="387"/>
      <c r="HS255" s="427"/>
      <c r="HT255" s="428"/>
      <c r="HU255" s="428"/>
      <c r="HV255" s="428"/>
      <c r="HW255" s="429"/>
      <c r="HX255" s="744"/>
      <c r="HY255" s="745"/>
      <c r="HZ255" s="745"/>
      <c r="IA255" s="745"/>
      <c r="IB255" s="746"/>
      <c r="IC255" s="744"/>
      <c r="ID255" s="745"/>
      <c r="IE255" s="745"/>
      <c r="IF255" s="745"/>
      <c r="IG255" s="746"/>
      <c r="IH255" s="744"/>
      <c r="II255" s="745"/>
      <c r="IJ255" s="745"/>
      <c r="IK255" s="745"/>
      <c r="IL255" s="746"/>
      <c r="IM255" s="427"/>
      <c r="IN255" s="428"/>
      <c r="IO255" s="428"/>
      <c r="IP255" s="428"/>
      <c r="IQ255" s="429"/>
      <c r="IR255" s="427"/>
      <c r="IS255" s="428"/>
      <c r="IT255" s="428"/>
      <c r="IU255" s="428"/>
      <c r="IV255" s="429"/>
      <c r="IW255" s="744"/>
      <c r="IX255" s="745"/>
      <c r="IY255" s="745"/>
      <c r="IZ255" s="745"/>
      <c r="JA255" s="746"/>
      <c r="JB255" s="427"/>
      <c r="JC255" s="428"/>
      <c r="JD255" s="428"/>
      <c r="JE255" s="428"/>
      <c r="JF255" s="429"/>
      <c r="JG255" s="748"/>
      <c r="JH255" s="747"/>
      <c r="JI255" s="747"/>
      <c r="JJ255" s="747"/>
      <c r="JK255" s="747"/>
      <c r="JL255" s="747"/>
      <c r="JM255" s="747"/>
      <c r="JN255" s="747"/>
      <c r="JO255" s="747"/>
      <c r="JP255" s="747"/>
      <c r="JQ255" s="747"/>
      <c r="JR255" s="747"/>
      <c r="JS255" s="747"/>
      <c r="JT255" s="747"/>
      <c r="JU255" s="700"/>
      <c r="JV255" s="777"/>
      <c r="JW255" s="778"/>
      <c r="JX255" s="329"/>
      <c r="JY255" s="330"/>
      <c r="JZ255" s="330"/>
      <c r="KA255" s="330"/>
      <c r="KB255" s="330"/>
      <c r="KC255" s="330"/>
      <c r="KD255" s="330"/>
      <c r="KE255" s="408"/>
      <c r="KF255" s="656"/>
      <c r="KG255" s="656"/>
      <c r="KH255" s="656"/>
      <c r="KI255" s="656"/>
      <c r="KJ255" s="656"/>
      <c r="KK255" s="656"/>
      <c r="KL255" s="658"/>
      <c r="KM255" s="658"/>
      <c r="KN255" s="658"/>
      <c r="KO255" s="658"/>
      <c r="KP255" s="658"/>
      <c r="KQ255" s="658"/>
      <c r="KR255" s="658"/>
      <c r="KS255" s="658"/>
      <c r="KT255" s="658"/>
      <c r="KU255" s="658"/>
      <c r="KV255" s="386"/>
      <c r="KW255" s="386"/>
      <c r="KX255" s="387"/>
      <c r="KY255" s="276"/>
      <c r="KZ255" s="277"/>
      <c r="LA255" s="277"/>
      <c r="LB255" s="277"/>
      <c r="LC255" s="277"/>
      <c r="LD255" s="277"/>
      <c r="LE255" s="277"/>
      <c r="LF255" s="277"/>
      <c r="LG255" s="277"/>
      <c r="LH255" s="277"/>
      <c r="LI255" s="277"/>
      <c r="LJ255" s="277"/>
      <c r="LK255" s="277"/>
      <c r="LL255" s="277"/>
      <c r="LM255" s="278"/>
      <c r="LN255" s="773"/>
      <c r="LO255" s="774"/>
      <c r="LP255" s="774"/>
      <c r="LQ255" s="774"/>
      <c r="LR255" s="774"/>
      <c r="LS255" s="774"/>
      <c r="LT255" s="774"/>
      <c r="LU255" s="774"/>
      <c r="LV255" s="386"/>
      <c r="LW255" s="386"/>
      <c r="LX255" s="387"/>
      <c r="LY255" s="427"/>
      <c r="LZ255" s="428"/>
      <c r="MA255" s="428"/>
      <c r="MB255" s="428"/>
      <c r="MC255" s="429"/>
      <c r="MD255" s="744"/>
      <c r="ME255" s="745"/>
      <c r="MF255" s="745"/>
      <c r="MG255" s="745"/>
      <c r="MH255" s="746"/>
      <c r="MI255" s="744"/>
      <c r="MJ255" s="745"/>
      <c r="MK255" s="745"/>
      <c r="ML255" s="745"/>
      <c r="MM255" s="746"/>
      <c r="MN255" s="744"/>
      <c r="MO255" s="745"/>
      <c r="MP255" s="745"/>
      <c r="MQ255" s="745"/>
      <c r="MR255" s="746"/>
      <c r="MS255" s="427"/>
      <c r="MT255" s="428"/>
      <c r="MU255" s="428"/>
      <c r="MV255" s="428"/>
      <c r="MW255" s="429"/>
      <c r="MX255" s="427"/>
      <c r="MY255" s="428"/>
      <c r="MZ255" s="428"/>
      <c r="NA255" s="428"/>
      <c r="NB255" s="429"/>
      <c r="NC255" s="744"/>
      <c r="ND255" s="745"/>
      <c r="NE255" s="745"/>
      <c r="NF255" s="745"/>
      <c r="NG255" s="746"/>
      <c r="NH255" s="427"/>
      <c r="NI255" s="428"/>
      <c r="NJ255" s="428"/>
      <c r="NK255" s="428"/>
      <c r="NL255" s="429"/>
      <c r="NM255" s="748"/>
      <c r="NN255" s="747"/>
      <c r="NO255" s="747"/>
      <c r="NP255" s="747"/>
      <c r="NQ255" s="747"/>
      <c r="NR255" s="747"/>
      <c r="NS255" s="747"/>
      <c r="NT255" s="747"/>
      <c r="NU255" s="747"/>
      <c r="NV255" s="747"/>
      <c r="NW255" s="747"/>
      <c r="NX255" s="747"/>
      <c r="NY255" s="747"/>
      <c r="NZ255" s="747"/>
      <c r="OA255" s="700"/>
      <c r="OB255" s="777"/>
      <c r="OC255" s="778"/>
      <c r="OD255" s="329"/>
      <c r="OE255" s="330"/>
      <c r="OF255" s="330"/>
      <c r="OG255" s="330"/>
      <c r="OH255" s="330"/>
      <c r="OI255" s="330"/>
      <c r="OJ255" s="330"/>
      <c r="OK255" s="408"/>
      <c r="OL255" s="656"/>
      <c r="OM255" s="656"/>
      <c r="ON255" s="656"/>
      <c r="OO255" s="656"/>
      <c r="OP255" s="656"/>
      <c r="OQ255" s="656"/>
      <c r="OR255" s="658"/>
      <c r="OS255" s="658"/>
      <c r="OT255" s="658"/>
      <c r="OU255" s="658"/>
      <c r="OV255" s="658"/>
      <c r="OW255" s="658"/>
      <c r="OX255" s="658"/>
      <c r="OY255" s="658"/>
      <c r="OZ255" s="658"/>
      <c r="PA255" s="658"/>
      <c r="PB255" s="386"/>
      <c r="PC255" s="386"/>
      <c r="PD255" s="387"/>
      <c r="PE255" s="276"/>
      <c r="PF255" s="277"/>
      <c r="PG255" s="277"/>
      <c r="PH255" s="277"/>
      <c r="PI255" s="277"/>
      <c r="PJ255" s="277"/>
      <c r="PK255" s="277"/>
      <c r="PL255" s="277"/>
      <c r="PM255" s="277"/>
      <c r="PN255" s="277"/>
      <c r="PO255" s="277"/>
      <c r="PP255" s="277"/>
      <c r="PQ255" s="277"/>
      <c r="PR255" s="277"/>
      <c r="PS255" s="278"/>
      <c r="PT255" s="773"/>
      <c r="PU255" s="774"/>
      <c r="PV255" s="774"/>
      <c r="PW255" s="774"/>
      <c r="PX255" s="774"/>
      <c r="PY255" s="774"/>
      <c r="PZ255" s="774"/>
      <c r="QA255" s="774"/>
      <c r="QB255" s="386"/>
      <c r="QC255" s="386"/>
      <c r="QD255" s="387"/>
      <c r="QE255" s="427"/>
      <c r="QF255" s="428"/>
      <c r="QG255" s="428"/>
      <c r="QH255" s="428"/>
      <c r="QI255" s="429"/>
      <c r="QJ255" s="744"/>
      <c r="QK255" s="745"/>
      <c r="QL255" s="745"/>
      <c r="QM255" s="745"/>
      <c r="QN255" s="746"/>
      <c r="QO255" s="744"/>
      <c r="QP255" s="745"/>
      <c r="QQ255" s="745"/>
      <c r="QR255" s="745"/>
      <c r="QS255" s="746"/>
      <c r="QT255" s="744"/>
      <c r="QU255" s="745"/>
      <c r="QV255" s="745"/>
      <c r="QW255" s="745"/>
      <c r="QX255" s="746"/>
      <c r="QY255" s="427"/>
      <c r="QZ255" s="428"/>
      <c r="RA255" s="428"/>
      <c r="RB255" s="428"/>
      <c r="RC255" s="429"/>
      <c r="RD255" s="427"/>
      <c r="RE255" s="428"/>
      <c r="RF255" s="428"/>
      <c r="RG255" s="428"/>
      <c r="RH255" s="429"/>
      <c r="RI255" s="744"/>
      <c r="RJ255" s="745"/>
      <c r="RK255" s="745"/>
      <c r="RL255" s="745"/>
      <c r="RM255" s="746"/>
      <c r="RN255" s="427"/>
      <c r="RO255" s="428"/>
      <c r="RP255" s="428"/>
      <c r="RQ255" s="428"/>
      <c r="RR255" s="429"/>
      <c r="RS255" s="748"/>
      <c r="RT255" s="747"/>
      <c r="RU255" s="747"/>
      <c r="RV255" s="747"/>
      <c r="RW255" s="747"/>
      <c r="RX255" s="747"/>
      <c r="RY255" s="747"/>
      <c r="RZ255" s="747"/>
      <c r="SA255" s="747"/>
      <c r="SB255" s="747"/>
      <c r="SC255" s="747"/>
      <c r="SD255" s="747"/>
      <c r="SE255" s="747"/>
      <c r="SF255" s="747"/>
      <c r="SG255" s="700"/>
    </row>
    <row r="256" spans="2:501" ht="12" customHeight="1" x14ac:dyDescent="0.15">
      <c r="B256" s="1083"/>
      <c r="C256" s="1093"/>
      <c r="D256" s="1094"/>
      <c r="E256" s="1095"/>
      <c r="F256" s="770" t="s">
        <v>76</v>
      </c>
      <c r="G256" s="324"/>
      <c r="H256" s="324"/>
      <c r="I256" s="324"/>
      <c r="J256" s="324"/>
      <c r="K256" s="324"/>
      <c r="L256" s="324"/>
      <c r="M256" s="324"/>
      <c r="N256" s="324"/>
      <c r="O256" s="324"/>
      <c r="P256" s="324"/>
      <c r="Q256" s="324"/>
      <c r="R256" s="324"/>
      <c r="S256" s="324"/>
      <c r="T256" s="324"/>
      <c r="U256" s="324"/>
      <c r="V256" s="324"/>
      <c r="W256" s="324"/>
      <c r="X256" s="324"/>
      <c r="Y256" s="324"/>
      <c r="Z256" s="324"/>
      <c r="AA256" s="324"/>
      <c r="AB256" s="324"/>
      <c r="AC256" s="489"/>
      <c r="AD256" s="490">
        <f>BT256</f>
        <v>0</v>
      </c>
      <c r="AE256" s="491"/>
      <c r="AF256" s="491"/>
      <c r="AG256" s="491"/>
      <c r="AH256" s="491"/>
      <c r="AI256" s="491"/>
      <c r="AJ256" s="491"/>
      <c r="AK256" s="491"/>
      <c r="AL256" s="491"/>
      <c r="AM256" s="491"/>
      <c r="AN256" s="491"/>
      <c r="AO256" s="382" t="s">
        <v>43</v>
      </c>
      <c r="AP256" s="382"/>
      <c r="AQ256" s="383"/>
      <c r="AR256" s="247"/>
      <c r="AS256" s="248"/>
      <c r="AT256" s="248"/>
      <c r="AU256" s="248"/>
      <c r="AV256" s="248"/>
      <c r="AW256" s="248"/>
      <c r="AX256" s="248"/>
      <c r="AY256" s="248"/>
      <c r="AZ256" s="248"/>
      <c r="BA256" s="248"/>
      <c r="BB256" s="248"/>
      <c r="BC256" s="248"/>
      <c r="BD256" s="248"/>
      <c r="BE256" s="249"/>
      <c r="BF256" s="247"/>
      <c r="BG256" s="248"/>
      <c r="BH256" s="248"/>
      <c r="BI256" s="248"/>
      <c r="BJ256" s="248"/>
      <c r="BK256" s="248"/>
      <c r="BL256" s="248"/>
      <c r="BM256" s="248"/>
      <c r="BN256" s="248"/>
      <c r="BO256" s="248"/>
      <c r="BP256" s="248"/>
      <c r="BQ256" s="248"/>
      <c r="BR256" s="248"/>
      <c r="BS256" s="249"/>
      <c r="BT256" s="1058">
        <f>SUM(CN256:CW261,GF256:GO261,KL256:KU261,OR256:PA261)</f>
        <v>0</v>
      </c>
      <c r="BU256" s="1059"/>
      <c r="BV256" s="1059"/>
      <c r="BW256" s="1059"/>
      <c r="BX256" s="1059"/>
      <c r="BY256" s="1059"/>
      <c r="BZ256" s="1059"/>
      <c r="CA256" s="1059"/>
      <c r="CB256" s="1059"/>
      <c r="CC256" s="1059"/>
      <c r="CD256" s="1059"/>
      <c r="CE256" s="382" t="s">
        <v>43</v>
      </c>
      <c r="CF256" s="382"/>
      <c r="CG256" s="383"/>
      <c r="CH256" s="1057" t="s">
        <v>37</v>
      </c>
      <c r="CI256" s="382"/>
      <c r="CJ256" s="382"/>
      <c r="CK256" s="382"/>
      <c r="CL256" s="382"/>
      <c r="CM256" s="382"/>
      <c r="CN256" s="693"/>
      <c r="CO256" s="693"/>
      <c r="CP256" s="693"/>
      <c r="CQ256" s="693"/>
      <c r="CR256" s="693"/>
      <c r="CS256" s="693"/>
      <c r="CT256" s="693"/>
      <c r="CU256" s="693"/>
      <c r="CV256" s="693"/>
      <c r="CW256" s="693"/>
      <c r="CX256" s="382" t="s">
        <v>43</v>
      </c>
      <c r="CY256" s="382"/>
      <c r="CZ256" s="383"/>
      <c r="DA256" s="230"/>
      <c r="DB256" s="231"/>
      <c r="DC256" s="231"/>
      <c r="DD256" s="231"/>
      <c r="DE256" s="231"/>
      <c r="DF256" s="231"/>
      <c r="DG256" s="231"/>
      <c r="DH256" s="231"/>
      <c r="DI256" s="231"/>
      <c r="DJ256" s="231"/>
      <c r="DK256" s="231"/>
      <c r="DL256" s="231"/>
      <c r="DM256" s="231"/>
      <c r="DN256" s="231"/>
      <c r="DO256" s="232"/>
      <c r="DP256" s="766"/>
      <c r="DQ256" s="767"/>
      <c r="DR256" s="767"/>
      <c r="DS256" s="767"/>
      <c r="DT256" s="767"/>
      <c r="DU256" s="767"/>
      <c r="DV256" s="767"/>
      <c r="DW256" s="767"/>
      <c r="DX256" s="382" t="s">
        <v>69</v>
      </c>
      <c r="DY256" s="382"/>
      <c r="DZ256" s="383"/>
      <c r="EA256" s="735"/>
      <c r="EB256" s="736"/>
      <c r="EC256" s="736"/>
      <c r="ED256" s="736"/>
      <c r="EE256" s="737"/>
      <c r="EF256" s="735"/>
      <c r="EG256" s="736"/>
      <c r="EH256" s="736"/>
      <c r="EI256" s="736"/>
      <c r="EJ256" s="737"/>
      <c r="EK256" s="503"/>
      <c r="EL256" s="504"/>
      <c r="EM256" s="504"/>
      <c r="EN256" s="504"/>
      <c r="EO256" s="505"/>
      <c r="EP256" s="735"/>
      <c r="EQ256" s="736"/>
      <c r="ER256" s="736"/>
      <c r="ES256" s="736"/>
      <c r="ET256" s="737"/>
      <c r="EU256" s="503"/>
      <c r="EV256" s="504"/>
      <c r="EW256" s="504"/>
      <c r="EX256" s="504"/>
      <c r="EY256" s="505"/>
      <c r="EZ256" s="503"/>
      <c r="FA256" s="504"/>
      <c r="FB256" s="504"/>
      <c r="FC256" s="504"/>
      <c r="FD256" s="505"/>
      <c r="FE256" s="735"/>
      <c r="FF256" s="736"/>
      <c r="FG256" s="736"/>
      <c r="FH256" s="736"/>
      <c r="FI256" s="737"/>
      <c r="FJ256" s="503"/>
      <c r="FK256" s="504"/>
      <c r="FL256" s="504"/>
      <c r="FM256" s="504"/>
      <c r="FN256" s="505"/>
      <c r="FO256" s="404" t="str">
        <f>IF(AND(CN256&gt;0,CN258&gt;0,CN260&gt;0),"⇒⇒⇒⇒
４箇所以上の場合","")</f>
        <v/>
      </c>
      <c r="FP256" s="777"/>
      <c r="FQ256" s="778"/>
      <c r="FR256" s="770" t="s">
        <v>86</v>
      </c>
      <c r="FS256" s="324"/>
      <c r="FT256" s="324"/>
      <c r="FU256" s="324"/>
      <c r="FV256" s="324"/>
      <c r="FW256" s="324"/>
      <c r="FX256" s="324"/>
      <c r="FY256" s="489"/>
      <c r="FZ256" s="726" t="s">
        <v>79</v>
      </c>
      <c r="GA256" s="692"/>
      <c r="GB256" s="692"/>
      <c r="GC256" s="692"/>
      <c r="GD256" s="692"/>
      <c r="GE256" s="692"/>
      <c r="GF256" s="693"/>
      <c r="GG256" s="693"/>
      <c r="GH256" s="693"/>
      <c r="GI256" s="693"/>
      <c r="GJ256" s="693"/>
      <c r="GK256" s="693"/>
      <c r="GL256" s="693"/>
      <c r="GM256" s="693"/>
      <c r="GN256" s="693"/>
      <c r="GO256" s="693"/>
      <c r="GP256" s="382" t="s">
        <v>43</v>
      </c>
      <c r="GQ256" s="382"/>
      <c r="GR256" s="383"/>
      <c r="GS256" s="230"/>
      <c r="GT256" s="231"/>
      <c r="GU256" s="231"/>
      <c r="GV256" s="231"/>
      <c r="GW256" s="231"/>
      <c r="GX256" s="231"/>
      <c r="GY256" s="231"/>
      <c r="GZ256" s="231"/>
      <c r="HA256" s="231"/>
      <c r="HB256" s="231"/>
      <c r="HC256" s="231"/>
      <c r="HD256" s="231"/>
      <c r="HE256" s="231"/>
      <c r="HF256" s="231"/>
      <c r="HG256" s="232"/>
      <c r="HH256" s="766"/>
      <c r="HI256" s="767"/>
      <c r="HJ256" s="767"/>
      <c r="HK256" s="767"/>
      <c r="HL256" s="767"/>
      <c r="HM256" s="767"/>
      <c r="HN256" s="767"/>
      <c r="HO256" s="767"/>
      <c r="HP256" s="382" t="s">
        <v>69</v>
      </c>
      <c r="HQ256" s="382"/>
      <c r="HR256" s="383"/>
      <c r="HS256" s="735"/>
      <c r="HT256" s="736"/>
      <c r="HU256" s="736"/>
      <c r="HV256" s="736"/>
      <c r="HW256" s="737"/>
      <c r="HX256" s="735"/>
      <c r="HY256" s="736"/>
      <c r="HZ256" s="736"/>
      <c r="IA256" s="736"/>
      <c r="IB256" s="737"/>
      <c r="IC256" s="503"/>
      <c r="ID256" s="504"/>
      <c r="IE256" s="504"/>
      <c r="IF256" s="504"/>
      <c r="IG256" s="505"/>
      <c r="IH256" s="735"/>
      <c r="II256" s="736"/>
      <c r="IJ256" s="736"/>
      <c r="IK256" s="736"/>
      <c r="IL256" s="737"/>
      <c r="IM256" s="503"/>
      <c r="IN256" s="504"/>
      <c r="IO256" s="504"/>
      <c r="IP256" s="504"/>
      <c r="IQ256" s="505"/>
      <c r="IR256" s="503"/>
      <c r="IS256" s="504"/>
      <c r="IT256" s="504"/>
      <c r="IU256" s="504"/>
      <c r="IV256" s="505"/>
      <c r="IW256" s="735"/>
      <c r="IX256" s="736"/>
      <c r="IY256" s="736"/>
      <c r="IZ256" s="736"/>
      <c r="JA256" s="737"/>
      <c r="JB256" s="503"/>
      <c r="JC256" s="504"/>
      <c r="JD256" s="504"/>
      <c r="JE256" s="504"/>
      <c r="JF256" s="505"/>
      <c r="JG256" s="748"/>
      <c r="JH256" s="747"/>
      <c r="JI256" s="747"/>
      <c r="JJ256" s="747"/>
      <c r="JK256" s="747"/>
      <c r="JL256" s="747"/>
      <c r="JM256" s="747"/>
      <c r="JN256" s="747"/>
      <c r="JO256" s="747"/>
      <c r="JP256" s="747"/>
      <c r="JQ256" s="747"/>
      <c r="JR256" s="747"/>
      <c r="JS256" s="747"/>
      <c r="JT256" s="747"/>
      <c r="JU256" s="699" t="str">
        <f t="shared" ref="JU256" si="28">IF($BT256&gt;SUM($CN256:$CW261,$GF256:$GO261),IF(AND(GF256&gt;0,GF258&gt;0,GF260&gt;0),"⇒⇒⇒⇒
７箇所以上の場合",""),"")</f>
        <v/>
      </c>
      <c r="JV256" s="777"/>
      <c r="JW256" s="778"/>
      <c r="JX256" s="770" t="s">
        <v>86</v>
      </c>
      <c r="JY256" s="324"/>
      <c r="JZ256" s="324"/>
      <c r="KA256" s="324"/>
      <c r="KB256" s="324"/>
      <c r="KC256" s="324"/>
      <c r="KD256" s="324"/>
      <c r="KE256" s="489"/>
      <c r="KF256" s="691" t="str">
        <f>KF250</f>
        <v>7箇所目</v>
      </c>
      <c r="KG256" s="692"/>
      <c r="KH256" s="692"/>
      <c r="KI256" s="692"/>
      <c r="KJ256" s="692"/>
      <c r="KK256" s="692"/>
      <c r="KL256" s="693"/>
      <c r="KM256" s="693"/>
      <c r="KN256" s="693"/>
      <c r="KO256" s="693"/>
      <c r="KP256" s="693"/>
      <c r="KQ256" s="693"/>
      <c r="KR256" s="693"/>
      <c r="KS256" s="693"/>
      <c r="KT256" s="693"/>
      <c r="KU256" s="693"/>
      <c r="KV256" s="382" t="s">
        <v>43</v>
      </c>
      <c r="KW256" s="382"/>
      <c r="KX256" s="383"/>
      <c r="KY256" s="230"/>
      <c r="KZ256" s="231"/>
      <c r="LA256" s="231"/>
      <c r="LB256" s="231"/>
      <c r="LC256" s="231"/>
      <c r="LD256" s="231"/>
      <c r="LE256" s="231"/>
      <c r="LF256" s="231"/>
      <c r="LG256" s="231"/>
      <c r="LH256" s="231"/>
      <c r="LI256" s="231"/>
      <c r="LJ256" s="231"/>
      <c r="LK256" s="231"/>
      <c r="LL256" s="231"/>
      <c r="LM256" s="232"/>
      <c r="LN256" s="766"/>
      <c r="LO256" s="767"/>
      <c r="LP256" s="767"/>
      <c r="LQ256" s="767"/>
      <c r="LR256" s="767"/>
      <c r="LS256" s="767"/>
      <c r="LT256" s="767"/>
      <c r="LU256" s="767"/>
      <c r="LV256" s="382" t="s">
        <v>69</v>
      </c>
      <c r="LW256" s="382"/>
      <c r="LX256" s="383"/>
      <c r="LY256" s="735"/>
      <c r="LZ256" s="736"/>
      <c r="MA256" s="736"/>
      <c r="MB256" s="736"/>
      <c r="MC256" s="737"/>
      <c r="MD256" s="735"/>
      <c r="ME256" s="736"/>
      <c r="MF256" s="736"/>
      <c r="MG256" s="736"/>
      <c r="MH256" s="737"/>
      <c r="MI256" s="503"/>
      <c r="MJ256" s="504"/>
      <c r="MK256" s="504"/>
      <c r="ML256" s="504"/>
      <c r="MM256" s="505"/>
      <c r="MN256" s="735"/>
      <c r="MO256" s="736"/>
      <c r="MP256" s="736"/>
      <c r="MQ256" s="736"/>
      <c r="MR256" s="737"/>
      <c r="MS256" s="503"/>
      <c r="MT256" s="504"/>
      <c r="MU256" s="504"/>
      <c r="MV256" s="504"/>
      <c r="MW256" s="505"/>
      <c r="MX256" s="503"/>
      <c r="MY256" s="504"/>
      <c r="MZ256" s="504"/>
      <c r="NA256" s="504"/>
      <c r="NB256" s="505"/>
      <c r="NC256" s="735"/>
      <c r="ND256" s="736"/>
      <c r="NE256" s="736"/>
      <c r="NF256" s="736"/>
      <c r="NG256" s="737"/>
      <c r="NH256" s="503"/>
      <c r="NI256" s="504"/>
      <c r="NJ256" s="504"/>
      <c r="NK256" s="504"/>
      <c r="NL256" s="505"/>
      <c r="NM256" s="748"/>
      <c r="NN256" s="747"/>
      <c r="NO256" s="747"/>
      <c r="NP256" s="747"/>
      <c r="NQ256" s="747"/>
      <c r="NR256" s="747"/>
      <c r="NS256" s="747"/>
      <c r="NT256" s="747"/>
      <c r="NU256" s="747"/>
      <c r="NV256" s="747"/>
      <c r="NW256" s="747"/>
      <c r="NX256" s="747"/>
      <c r="NY256" s="747"/>
      <c r="NZ256" s="747"/>
      <c r="OA256" s="699" t="str">
        <f t="shared" ref="OA256" si="29">IF($BT256&gt;SUM($CN256:$CW261,$GF256:$GO261,$KL256:$KU261),IF(AND(KL256&gt;0,KL258&gt;0,KL260&gt;0),"⇒⇒⇒⇒
10箇所以上の場合",""),"")</f>
        <v/>
      </c>
      <c r="OB256" s="777"/>
      <c r="OC256" s="778"/>
      <c r="OD256" s="770" t="s">
        <v>86</v>
      </c>
      <c r="OE256" s="324"/>
      <c r="OF256" s="324"/>
      <c r="OG256" s="324"/>
      <c r="OH256" s="324"/>
      <c r="OI256" s="324"/>
      <c r="OJ256" s="324"/>
      <c r="OK256" s="489"/>
      <c r="OL256" s="691" t="str">
        <f>OL250</f>
        <v>10箇所目</v>
      </c>
      <c r="OM256" s="692"/>
      <c r="ON256" s="692"/>
      <c r="OO256" s="692"/>
      <c r="OP256" s="692"/>
      <c r="OQ256" s="692"/>
      <c r="OR256" s="693"/>
      <c r="OS256" s="693"/>
      <c r="OT256" s="693"/>
      <c r="OU256" s="693"/>
      <c r="OV256" s="693"/>
      <c r="OW256" s="693"/>
      <c r="OX256" s="693"/>
      <c r="OY256" s="693"/>
      <c r="OZ256" s="693"/>
      <c r="PA256" s="693"/>
      <c r="PB256" s="382" t="s">
        <v>43</v>
      </c>
      <c r="PC256" s="382"/>
      <c r="PD256" s="383"/>
      <c r="PE256" s="230"/>
      <c r="PF256" s="231"/>
      <c r="PG256" s="231"/>
      <c r="PH256" s="231"/>
      <c r="PI256" s="231"/>
      <c r="PJ256" s="231"/>
      <c r="PK256" s="231"/>
      <c r="PL256" s="231"/>
      <c r="PM256" s="231"/>
      <c r="PN256" s="231"/>
      <c r="PO256" s="231"/>
      <c r="PP256" s="231"/>
      <c r="PQ256" s="231"/>
      <c r="PR256" s="231"/>
      <c r="PS256" s="232"/>
      <c r="PT256" s="766"/>
      <c r="PU256" s="767"/>
      <c r="PV256" s="767"/>
      <c r="PW256" s="767"/>
      <c r="PX256" s="767"/>
      <c r="PY256" s="767"/>
      <c r="PZ256" s="767"/>
      <c r="QA256" s="767"/>
      <c r="QB256" s="382" t="s">
        <v>69</v>
      </c>
      <c r="QC256" s="382"/>
      <c r="QD256" s="383"/>
      <c r="QE256" s="735"/>
      <c r="QF256" s="736"/>
      <c r="QG256" s="736"/>
      <c r="QH256" s="736"/>
      <c r="QI256" s="737"/>
      <c r="QJ256" s="735"/>
      <c r="QK256" s="736"/>
      <c r="QL256" s="736"/>
      <c r="QM256" s="736"/>
      <c r="QN256" s="737"/>
      <c r="QO256" s="503"/>
      <c r="QP256" s="504"/>
      <c r="QQ256" s="504"/>
      <c r="QR256" s="504"/>
      <c r="QS256" s="505"/>
      <c r="QT256" s="735"/>
      <c r="QU256" s="736"/>
      <c r="QV256" s="736"/>
      <c r="QW256" s="736"/>
      <c r="QX256" s="737"/>
      <c r="QY256" s="503"/>
      <c r="QZ256" s="504"/>
      <c r="RA256" s="504"/>
      <c r="RB256" s="504"/>
      <c r="RC256" s="505"/>
      <c r="RD256" s="503"/>
      <c r="RE256" s="504"/>
      <c r="RF256" s="504"/>
      <c r="RG256" s="504"/>
      <c r="RH256" s="505"/>
      <c r="RI256" s="735"/>
      <c r="RJ256" s="736"/>
      <c r="RK256" s="736"/>
      <c r="RL256" s="736"/>
      <c r="RM256" s="737"/>
      <c r="RN256" s="503"/>
      <c r="RO256" s="504"/>
      <c r="RP256" s="504"/>
      <c r="RQ256" s="504"/>
      <c r="RR256" s="505"/>
      <c r="RS256" s="748"/>
      <c r="RT256" s="747"/>
      <c r="RU256" s="747"/>
      <c r="RV256" s="747"/>
      <c r="RW256" s="747"/>
      <c r="RX256" s="747"/>
      <c r="RY256" s="747"/>
      <c r="RZ256" s="747"/>
      <c r="SA256" s="747"/>
      <c r="SB256" s="747"/>
      <c r="SC256" s="747"/>
      <c r="SD256" s="747"/>
      <c r="SE256" s="747"/>
      <c r="SF256" s="747"/>
      <c r="SG256" s="699"/>
    </row>
    <row r="257" spans="2:501" ht="2.1" customHeight="1" x14ac:dyDescent="0.15">
      <c r="B257" s="1083"/>
      <c r="C257" s="1093"/>
      <c r="D257" s="1094"/>
      <c r="E257" s="1095"/>
      <c r="F257" s="40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406"/>
      <c r="AD257" s="469"/>
      <c r="AE257" s="471"/>
      <c r="AF257" s="471"/>
      <c r="AG257" s="471"/>
      <c r="AH257" s="471"/>
      <c r="AI257" s="471"/>
      <c r="AJ257" s="471"/>
      <c r="AK257" s="471"/>
      <c r="AL257" s="471"/>
      <c r="AM257" s="471"/>
      <c r="AN257" s="471"/>
      <c r="AO257" s="384"/>
      <c r="AP257" s="384"/>
      <c r="AQ257" s="385"/>
      <c r="AR257" s="250"/>
      <c r="AS257" s="251"/>
      <c r="AT257" s="251"/>
      <c r="AU257" s="251"/>
      <c r="AV257" s="251"/>
      <c r="AW257" s="251"/>
      <c r="AX257" s="251"/>
      <c r="AY257" s="251"/>
      <c r="AZ257" s="251"/>
      <c r="BA257" s="251"/>
      <c r="BB257" s="251"/>
      <c r="BC257" s="251"/>
      <c r="BD257" s="251"/>
      <c r="BE257" s="252"/>
      <c r="BF257" s="250"/>
      <c r="BG257" s="251"/>
      <c r="BH257" s="251"/>
      <c r="BI257" s="251"/>
      <c r="BJ257" s="251"/>
      <c r="BK257" s="251"/>
      <c r="BL257" s="251"/>
      <c r="BM257" s="251"/>
      <c r="BN257" s="251"/>
      <c r="BO257" s="251"/>
      <c r="BP257" s="251"/>
      <c r="BQ257" s="251"/>
      <c r="BR257" s="251"/>
      <c r="BS257" s="252"/>
      <c r="BT257" s="1058"/>
      <c r="BU257" s="1059"/>
      <c r="BV257" s="1059"/>
      <c r="BW257" s="1059"/>
      <c r="BX257" s="1059"/>
      <c r="BY257" s="1059"/>
      <c r="BZ257" s="1059"/>
      <c r="CA257" s="1059"/>
      <c r="CB257" s="1059"/>
      <c r="CC257" s="1059"/>
      <c r="CD257" s="1059"/>
      <c r="CE257" s="384"/>
      <c r="CF257" s="384"/>
      <c r="CG257" s="385"/>
      <c r="CH257" s="463"/>
      <c r="CI257" s="411"/>
      <c r="CJ257" s="411"/>
      <c r="CK257" s="411"/>
      <c r="CL257" s="411"/>
      <c r="CM257" s="411"/>
      <c r="CN257" s="657"/>
      <c r="CO257" s="657"/>
      <c r="CP257" s="657"/>
      <c r="CQ257" s="657"/>
      <c r="CR257" s="657"/>
      <c r="CS257" s="657"/>
      <c r="CT257" s="657"/>
      <c r="CU257" s="657"/>
      <c r="CV257" s="657"/>
      <c r="CW257" s="657"/>
      <c r="CX257" s="411"/>
      <c r="CY257" s="411"/>
      <c r="CZ257" s="414"/>
      <c r="DA257" s="233"/>
      <c r="DB257" s="234"/>
      <c r="DC257" s="234"/>
      <c r="DD257" s="234"/>
      <c r="DE257" s="234"/>
      <c r="DF257" s="234"/>
      <c r="DG257" s="234"/>
      <c r="DH257" s="234"/>
      <c r="DI257" s="234"/>
      <c r="DJ257" s="234"/>
      <c r="DK257" s="234"/>
      <c r="DL257" s="234"/>
      <c r="DM257" s="234"/>
      <c r="DN257" s="234"/>
      <c r="DO257" s="235"/>
      <c r="DP257" s="768"/>
      <c r="DQ257" s="769"/>
      <c r="DR257" s="769"/>
      <c r="DS257" s="769"/>
      <c r="DT257" s="769"/>
      <c r="DU257" s="769"/>
      <c r="DV257" s="769"/>
      <c r="DW257" s="769"/>
      <c r="DX257" s="411"/>
      <c r="DY257" s="411"/>
      <c r="DZ257" s="414"/>
      <c r="EA257" s="738"/>
      <c r="EB257" s="739"/>
      <c r="EC257" s="739"/>
      <c r="ED257" s="739"/>
      <c r="EE257" s="740"/>
      <c r="EF257" s="738"/>
      <c r="EG257" s="739"/>
      <c r="EH257" s="739"/>
      <c r="EI257" s="739"/>
      <c r="EJ257" s="740"/>
      <c r="EK257" s="424"/>
      <c r="EL257" s="425"/>
      <c r="EM257" s="425"/>
      <c r="EN257" s="425"/>
      <c r="EO257" s="426"/>
      <c r="EP257" s="738"/>
      <c r="EQ257" s="739"/>
      <c r="ER257" s="739"/>
      <c r="ES257" s="739"/>
      <c r="ET257" s="740"/>
      <c r="EU257" s="424"/>
      <c r="EV257" s="425"/>
      <c r="EW257" s="425"/>
      <c r="EX257" s="425"/>
      <c r="EY257" s="426"/>
      <c r="EZ257" s="424"/>
      <c r="FA257" s="425"/>
      <c r="FB257" s="425"/>
      <c r="FC257" s="425"/>
      <c r="FD257" s="426"/>
      <c r="FE257" s="738"/>
      <c r="FF257" s="739"/>
      <c r="FG257" s="739"/>
      <c r="FH257" s="739"/>
      <c r="FI257" s="740"/>
      <c r="FJ257" s="424"/>
      <c r="FK257" s="425"/>
      <c r="FL257" s="425"/>
      <c r="FM257" s="425"/>
      <c r="FN257" s="426"/>
      <c r="FO257" s="405"/>
      <c r="FP257" s="777"/>
      <c r="FQ257" s="778"/>
      <c r="FR257" s="407"/>
      <c r="FS257" s="327"/>
      <c r="FT257" s="327"/>
      <c r="FU257" s="327"/>
      <c r="FV257" s="327"/>
      <c r="FW257" s="327"/>
      <c r="FX257" s="327"/>
      <c r="FY257" s="406"/>
      <c r="FZ257" s="701"/>
      <c r="GA257" s="686"/>
      <c r="GB257" s="686"/>
      <c r="GC257" s="686"/>
      <c r="GD257" s="686"/>
      <c r="GE257" s="686"/>
      <c r="GF257" s="657"/>
      <c r="GG257" s="657"/>
      <c r="GH257" s="657"/>
      <c r="GI257" s="657"/>
      <c r="GJ257" s="657"/>
      <c r="GK257" s="657"/>
      <c r="GL257" s="657"/>
      <c r="GM257" s="657"/>
      <c r="GN257" s="657"/>
      <c r="GO257" s="657"/>
      <c r="GP257" s="411"/>
      <c r="GQ257" s="411"/>
      <c r="GR257" s="414"/>
      <c r="GS257" s="233"/>
      <c r="GT257" s="234"/>
      <c r="GU257" s="234"/>
      <c r="GV257" s="234"/>
      <c r="GW257" s="234"/>
      <c r="GX257" s="234"/>
      <c r="GY257" s="234"/>
      <c r="GZ257" s="234"/>
      <c r="HA257" s="234"/>
      <c r="HB257" s="234"/>
      <c r="HC257" s="234"/>
      <c r="HD257" s="234"/>
      <c r="HE257" s="234"/>
      <c r="HF257" s="234"/>
      <c r="HG257" s="235"/>
      <c r="HH257" s="768"/>
      <c r="HI257" s="769"/>
      <c r="HJ257" s="769"/>
      <c r="HK257" s="769"/>
      <c r="HL257" s="769"/>
      <c r="HM257" s="769"/>
      <c r="HN257" s="769"/>
      <c r="HO257" s="769"/>
      <c r="HP257" s="411"/>
      <c r="HQ257" s="411"/>
      <c r="HR257" s="414"/>
      <c r="HS257" s="738"/>
      <c r="HT257" s="739"/>
      <c r="HU257" s="739"/>
      <c r="HV257" s="739"/>
      <c r="HW257" s="740"/>
      <c r="HX257" s="738"/>
      <c r="HY257" s="739"/>
      <c r="HZ257" s="739"/>
      <c r="IA257" s="739"/>
      <c r="IB257" s="740"/>
      <c r="IC257" s="424"/>
      <c r="ID257" s="425"/>
      <c r="IE257" s="425"/>
      <c r="IF257" s="425"/>
      <c r="IG257" s="426"/>
      <c r="IH257" s="738"/>
      <c r="II257" s="739"/>
      <c r="IJ257" s="739"/>
      <c r="IK257" s="739"/>
      <c r="IL257" s="740"/>
      <c r="IM257" s="424"/>
      <c r="IN257" s="425"/>
      <c r="IO257" s="425"/>
      <c r="IP257" s="425"/>
      <c r="IQ257" s="426"/>
      <c r="IR257" s="424"/>
      <c r="IS257" s="425"/>
      <c r="IT257" s="425"/>
      <c r="IU257" s="425"/>
      <c r="IV257" s="426"/>
      <c r="IW257" s="738"/>
      <c r="IX257" s="739"/>
      <c r="IY257" s="739"/>
      <c r="IZ257" s="739"/>
      <c r="JA257" s="740"/>
      <c r="JB257" s="424"/>
      <c r="JC257" s="425"/>
      <c r="JD257" s="425"/>
      <c r="JE257" s="425"/>
      <c r="JF257" s="426"/>
      <c r="JG257" s="748"/>
      <c r="JH257" s="747"/>
      <c r="JI257" s="747"/>
      <c r="JJ257" s="747"/>
      <c r="JK257" s="747"/>
      <c r="JL257" s="747"/>
      <c r="JM257" s="747"/>
      <c r="JN257" s="747"/>
      <c r="JO257" s="747"/>
      <c r="JP257" s="747"/>
      <c r="JQ257" s="747"/>
      <c r="JR257" s="747"/>
      <c r="JS257" s="747"/>
      <c r="JT257" s="747"/>
      <c r="JU257" s="700"/>
      <c r="JV257" s="777"/>
      <c r="JW257" s="778"/>
      <c r="JX257" s="407"/>
      <c r="JY257" s="327"/>
      <c r="JZ257" s="327"/>
      <c r="KA257" s="327"/>
      <c r="KB257" s="327"/>
      <c r="KC257" s="327"/>
      <c r="KD257" s="327"/>
      <c r="KE257" s="406"/>
      <c r="KF257" s="686"/>
      <c r="KG257" s="686"/>
      <c r="KH257" s="686"/>
      <c r="KI257" s="686"/>
      <c r="KJ257" s="686"/>
      <c r="KK257" s="686"/>
      <c r="KL257" s="657"/>
      <c r="KM257" s="657"/>
      <c r="KN257" s="657"/>
      <c r="KO257" s="657"/>
      <c r="KP257" s="657"/>
      <c r="KQ257" s="657"/>
      <c r="KR257" s="657"/>
      <c r="KS257" s="657"/>
      <c r="KT257" s="657"/>
      <c r="KU257" s="657"/>
      <c r="KV257" s="411"/>
      <c r="KW257" s="411"/>
      <c r="KX257" s="414"/>
      <c r="KY257" s="233"/>
      <c r="KZ257" s="234"/>
      <c r="LA257" s="234"/>
      <c r="LB257" s="234"/>
      <c r="LC257" s="234"/>
      <c r="LD257" s="234"/>
      <c r="LE257" s="234"/>
      <c r="LF257" s="234"/>
      <c r="LG257" s="234"/>
      <c r="LH257" s="234"/>
      <c r="LI257" s="234"/>
      <c r="LJ257" s="234"/>
      <c r="LK257" s="234"/>
      <c r="LL257" s="234"/>
      <c r="LM257" s="235"/>
      <c r="LN257" s="768"/>
      <c r="LO257" s="769"/>
      <c r="LP257" s="769"/>
      <c r="LQ257" s="769"/>
      <c r="LR257" s="769"/>
      <c r="LS257" s="769"/>
      <c r="LT257" s="769"/>
      <c r="LU257" s="769"/>
      <c r="LV257" s="411"/>
      <c r="LW257" s="411"/>
      <c r="LX257" s="414"/>
      <c r="LY257" s="738"/>
      <c r="LZ257" s="739"/>
      <c r="MA257" s="739"/>
      <c r="MB257" s="739"/>
      <c r="MC257" s="740"/>
      <c r="MD257" s="738"/>
      <c r="ME257" s="739"/>
      <c r="MF257" s="739"/>
      <c r="MG257" s="739"/>
      <c r="MH257" s="740"/>
      <c r="MI257" s="424"/>
      <c r="MJ257" s="425"/>
      <c r="MK257" s="425"/>
      <c r="ML257" s="425"/>
      <c r="MM257" s="426"/>
      <c r="MN257" s="738"/>
      <c r="MO257" s="739"/>
      <c r="MP257" s="739"/>
      <c r="MQ257" s="739"/>
      <c r="MR257" s="740"/>
      <c r="MS257" s="424"/>
      <c r="MT257" s="425"/>
      <c r="MU257" s="425"/>
      <c r="MV257" s="425"/>
      <c r="MW257" s="426"/>
      <c r="MX257" s="424"/>
      <c r="MY257" s="425"/>
      <c r="MZ257" s="425"/>
      <c r="NA257" s="425"/>
      <c r="NB257" s="426"/>
      <c r="NC257" s="738"/>
      <c r="ND257" s="739"/>
      <c r="NE257" s="739"/>
      <c r="NF257" s="739"/>
      <c r="NG257" s="740"/>
      <c r="NH257" s="424"/>
      <c r="NI257" s="425"/>
      <c r="NJ257" s="425"/>
      <c r="NK257" s="425"/>
      <c r="NL257" s="426"/>
      <c r="NM257" s="748"/>
      <c r="NN257" s="747"/>
      <c r="NO257" s="747"/>
      <c r="NP257" s="747"/>
      <c r="NQ257" s="747"/>
      <c r="NR257" s="747"/>
      <c r="NS257" s="747"/>
      <c r="NT257" s="747"/>
      <c r="NU257" s="747"/>
      <c r="NV257" s="747"/>
      <c r="NW257" s="747"/>
      <c r="NX257" s="747"/>
      <c r="NY257" s="747"/>
      <c r="NZ257" s="747"/>
      <c r="OA257" s="700"/>
      <c r="OB257" s="777"/>
      <c r="OC257" s="778"/>
      <c r="OD257" s="407"/>
      <c r="OE257" s="327"/>
      <c r="OF257" s="327"/>
      <c r="OG257" s="327"/>
      <c r="OH257" s="327"/>
      <c r="OI257" s="327"/>
      <c r="OJ257" s="327"/>
      <c r="OK257" s="406"/>
      <c r="OL257" s="686"/>
      <c r="OM257" s="686"/>
      <c r="ON257" s="686"/>
      <c r="OO257" s="686"/>
      <c r="OP257" s="686"/>
      <c r="OQ257" s="686"/>
      <c r="OR257" s="657"/>
      <c r="OS257" s="657"/>
      <c r="OT257" s="657"/>
      <c r="OU257" s="657"/>
      <c r="OV257" s="657"/>
      <c r="OW257" s="657"/>
      <c r="OX257" s="657"/>
      <c r="OY257" s="657"/>
      <c r="OZ257" s="657"/>
      <c r="PA257" s="657"/>
      <c r="PB257" s="411"/>
      <c r="PC257" s="411"/>
      <c r="PD257" s="414"/>
      <c r="PE257" s="233"/>
      <c r="PF257" s="234"/>
      <c r="PG257" s="234"/>
      <c r="PH257" s="234"/>
      <c r="PI257" s="234"/>
      <c r="PJ257" s="234"/>
      <c r="PK257" s="234"/>
      <c r="PL257" s="234"/>
      <c r="PM257" s="234"/>
      <c r="PN257" s="234"/>
      <c r="PO257" s="234"/>
      <c r="PP257" s="234"/>
      <c r="PQ257" s="234"/>
      <c r="PR257" s="234"/>
      <c r="PS257" s="235"/>
      <c r="PT257" s="768"/>
      <c r="PU257" s="769"/>
      <c r="PV257" s="769"/>
      <c r="PW257" s="769"/>
      <c r="PX257" s="769"/>
      <c r="PY257" s="769"/>
      <c r="PZ257" s="769"/>
      <c r="QA257" s="769"/>
      <c r="QB257" s="411"/>
      <c r="QC257" s="411"/>
      <c r="QD257" s="414"/>
      <c r="QE257" s="738"/>
      <c r="QF257" s="739"/>
      <c r="QG257" s="739"/>
      <c r="QH257" s="739"/>
      <c r="QI257" s="740"/>
      <c r="QJ257" s="738"/>
      <c r="QK257" s="739"/>
      <c r="QL257" s="739"/>
      <c r="QM257" s="739"/>
      <c r="QN257" s="740"/>
      <c r="QO257" s="424"/>
      <c r="QP257" s="425"/>
      <c r="QQ257" s="425"/>
      <c r="QR257" s="425"/>
      <c r="QS257" s="426"/>
      <c r="QT257" s="738"/>
      <c r="QU257" s="739"/>
      <c r="QV257" s="739"/>
      <c r="QW257" s="739"/>
      <c r="QX257" s="740"/>
      <c r="QY257" s="424"/>
      <c r="QZ257" s="425"/>
      <c r="RA257" s="425"/>
      <c r="RB257" s="425"/>
      <c r="RC257" s="426"/>
      <c r="RD257" s="424"/>
      <c r="RE257" s="425"/>
      <c r="RF257" s="425"/>
      <c r="RG257" s="425"/>
      <c r="RH257" s="426"/>
      <c r="RI257" s="738"/>
      <c r="RJ257" s="739"/>
      <c r="RK257" s="739"/>
      <c r="RL257" s="739"/>
      <c r="RM257" s="740"/>
      <c r="RN257" s="424"/>
      <c r="RO257" s="425"/>
      <c r="RP257" s="425"/>
      <c r="RQ257" s="425"/>
      <c r="RR257" s="426"/>
      <c r="RS257" s="748"/>
      <c r="RT257" s="747"/>
      <c r="RU257" s="747"/>
      <c r="RV257" s="747"/>
      <c r="RW257" s="747"/>
      <c r="RX257" s="747"/>
      <c r="RY257" s="747"/>
      <c r="RZ257" s="747"/>
      <c r="SA257" s="747"/>
      <c r="SB257" s="747"/>
      <c r="SC257" s="747"/>
      <c r="SD257" s="747"/>
      <c r="SE257" s="747"/>
      <c r="SF257" s="747"/>
      <c r="SG257" s="700"/>
    </row>
    <row r="258" spans="2:501" ht="12" customHeight="1" x14ac:dyDescent="0.15">
      <c r="B258" s="1083"/>
      <c r="C258" s="1093"/>
      <c r="D258" s="1094"/>
      <c r="E258" s="1095"/>
      <c r="F258" s="40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406"/>
      <c r="AD258" s="469"/>
      <c r="AE258" s="471"/>
      <c r="AF258" s="471"/>
      <c r="AG258" s="471"/>
      <c r="AH258" s="471"/>
      <c r="AI258" s="471"/>
      <c r="AJ258" s="471"/>
      <c r="AK258" s="471"/>
      <c r="AL258" s="471"/>
      <c r="AM258" s="471"/>
      <c r="AN258" s="471"/>
      <c r="AO258" s="384"/>
      <c r="AP258" s="384"/>
      <c r="AQ258" s="385"/>
      <c r="AR258" s="250"/>
      <c r="AS258" s="251"/>
      <c r="AT258" s="251"/>
      <c r="AU258" s="251"/>
      <c r="AV258" s="251"/>
      <c r="AW258" s="251"/>
      <c r="AX258" s="251"/>
      <c r="AY258" s="251"/>
      <c r="AZ258" s="251"/>
      <c r="BA258" s="251"/>
      <c r="BB258" s="251"/>
      <c r="BC258" s="251"/>
      <c r="BD258" s="251"/>
      <c r="BE258" s="252"/>
      <c r="BF258" s="250"/>
      <c r="BG258" s="251"/>
      <c r="BH258" s="251"/>
      <c r="BI258" s="251"/>
      <c r="BJ258" s="251"/>
      <c r="BK258" s="251"/>
      <c r="BL258" s="251"/>
      <c r="BM258" s="251"/>
      <c r="BN258" s="251"/>
      <c r="BO258" s="251"/>
      <c r="BP258" s="251"/>
      <c r="BQ258" s="251"/>
      <c r="BR258" s="251"/>
      <c r="BS258" s="252"/>
      <c r="BT258" s="1058"/>
      <c r="BU258" s="1059"/>
      <c r="BV258" s="1059"/>
      <c r="BW258" s="1059"/>
      <c r="BX258" s="1059"/>
      <c r="BY258" s="1059"/>
      <c r="BZ258" s="1059"/>
      <c r="CA258" s="1059"/>
      <c r="CB258" s="1059"/>
      <c r="CC258" s="1059"/>
      <c r="CD258" s="1059"/>
      <c r="CE258" s="384"/>
      <c r="CF258" s="384"/>
      <c r="CG258" s="385"/>
      <c r="CH258" s="1055" t="s">
        <v>38</v>
      </c>
      <c r="CI258" s="395"/>
      <c r="CJ258" s="395"/>
      <c r="CK258" s="395"/>
      <c r="CL258" s="395"/>
      <c r="CM258" s="395"/>
      <c r="CN258" s="657"/>
      <c r="CO258" s="657"/>
      <c r="CP258" s="657"/>
      <c r="CQ258" s="657"/>
      <c r="CR258" s="657"/>
      <c r="CS258" s="657"/>
      <c r="CT258" s="657"/>
      <c r="CU258" s="657"/>
      <c r="CV258" s="657"/>
      <c r="CW258" s="657"/>
      <c r="CX258" s="395" t="s">
        <v>43</v>
      </c>
      <c r="CY258" s="395"/>
      <c r="CZ258" s="399"/>
      <c r="DA258" s="265"/>
      <c r="DB258" s="266"/>
      <c r="DC258" s="266"/>
      <c r="DD258" s="266"/>
      <c r="DE258" s="266"/>
      <c r="DF258" s="266"/>
      <c r="DG258" s="266"/>
      <c r="DH258" s="266"/>
      <c r="DI258" s="266"/>
      <c r="DJ258" s="266"/>
      <c r="DK258" s="266"/>
      <c r="DL258" s="266"/>
      <c r="DM258" s="266"/>
      <c r="DN258" s="266"/>
      <c r="DO258" s="267"/>
      <c r="DP258" s="771"/>
      <c r="DQ258" s="772"/>
      <c r="DR258" s="772"/>
      <c r="DS258" s="772"/>
      <c r="DT258" s="772"/>
      <c r="DU258" s="772"/>
      <c r="DV258" s="772"/>
      <c r="DW258" s="772"/>
      <c r="DX258" s="395" t="s">
        <v>69</v>
      </c>
      <c r="DY258" s="395"/>
      <c r="DZ258" s="399"/>
      <c r="EA258" s="738"/>
      <c r="EB258" s="739"/>
      <c r="EC258" s="739"/>
      <c r="ED258" s="739"/>
      <c r="EE258" s="740"/>
      <c r="EF258" s="738"/>
      <c r="EG258" s="739"/>
      <c r="EH258" s="739"/>
      <c r="EI258" s="739"/>
      <c r="EJ258" s="740"/>
      <c r="EK258" s="424"/>
      <c r="EL258" s="425"/>
      <c r="EM258" s="425"/>
      <c r="EN258" s="425"/>
      <c r="EO258" s="426"/>
      <c r="EP258" s="738"/>
      <c r="EQ258" s="739"/>
      <c r="ER258" s="739"/>
      <c r="ES258" s="739"/>
      <c r="ET258" s="740"/>
      <c r="EU258" s="424"/>
      <c r="EV258" s="425"/>
      <c r="EW258" s="425"/>
      <c r="EX258" s="425"/>
      <c r="EY258" s="426"/>
      <c r="EZ258" s="424"/>
      <c r="FA258" s="425"/>
      <c r="FB258" s="425"/>
      <c r="FC258" s="425"/>
      <c r="FD258" s="426"/>
      <c r="FE258" s="738"/>
      <c r="FF258" s="739"/>
      <c r="FG258" s="739"/>
      <c r="FH258" s="739"/>
      <c r="FI258" s="740"/>
      <c r="FJ258" s="424"/>
      <c r="FK258" s="425"/>
      <c r="FL258" s="425"/>
      <c r="FM258" s="425"/>
      <c r="FN258" s="426"/>
      <c r="FO258" s="405"/>
      <c r="FP258" s="777"/>
      <c r="FQ258" s="778"/>
      <c r="FR258" s="407"/>
      <c r="FS258" s="327"/>
      <c r="FT258" s="327"/>
      <c r="FU258" s="327"/>
      <c r="FV258" s="327"/>
      <c r="FW258" s="327"/>
      <c r="FX258" s="327"/>
      <c r="FY258" s="406"/>
      <c r="FZ258" s="689" t="s">
        <v>80</v>
      </c>
      <c r="GA258" s="655"/>
      <c r="GB258" s="655"/>
      <c r="GC258" s="655"/>
      <c r="GD258" s="655"/>
      <c r="GE258" s="655"/>
      <c r="GF258" s="657"/>
      <c r="GG258" s="657"/>
      <c r="GH258" s="657"/>
      <c r="GI258" s="657"/>
      <c r="GJ258" s="657"/>
      <c r="GK258" s="657"/>
      <c r="GL258" s="657"/>
      <c r="GM258" s="657"/>
      <c r="GN258" s="657"/>
      <c r="GO258" s="657"/>
      <c r="GP258" s="395" t="s">
        <v>43</v>
      </c>
      <c r="GQ258" s="395"/>
      <c r="GR258" s="399"/>
      <c r="GS258" s="265"/>
      <c r="GT258" s="266"/>
      <c r="GU258" s="266"/>
      <c r="GV258" s="266"/>
      <c r="GW258" s="266"/>
      <c r="GX258" s="266"/>
      <c r="GY258" s="266"/>
      <c r="GZ258" s="266"/>
      <c r="HA258" s="266"/>
      <c r="HB258" s="266"/>
      <c r="HC258" s="266"/>
      <c r="HD258" s="266"/>
      <c r="HE258" s="266"/>
      <c r="HF258" s="266"/>
      <c r="HG258" s="267"/>
      <c r="HH258" s="771"/>
      <c r="HI258" s="772"/>
      <c r="HJ258" s="772"/>
      <c r="HK258" s="772"/>
      <c r="HL258" s="772"/>
      <c r="HM258" s="772"/>
      <c r="HN258" s="772"/>
      <c r="HO258" s="772"/>
      <c r="HP258" s="395" t="s">
        <v>69</v>
      </c>
      <c r="HQ258" s="395"/>
      <c r="HR258" s="399"/>
      <c r="HS258" s="738"/>
      <c r="HT258" s="739"/>
      <c r="HU258" s="739"/>
      <c r="HV258" s="739"/>
      <c r="HW258" s="740"/>
      <c r="HX258" s="738"/>
      <c r="HY258" s="739"/>
      <c r="HZ258" s="739"/>
      <c r="IA258" s="739"/>
      <c r="IB258" s="740"/>
      <c r="IC258" s="424"/>
      <c r="ID258" s="425"/>
      <c r="IE258" s="425"/>
      <c r="IF258" s="425"/>
      <c r="IG258" s="426"/>
      <c r="IH258" s="738"/>
      <c r="II258" s="739"/>
      <c r="IJ258" s="739"/>
      <c r="IK258" s="739"/>
      <c r="IL258" s="740"/>
      <c r="IM258" s="424"/>
      <c r="IN258" s="425"/>
      <c r="IO258" s="425"/>
      <c r="IP258" s="425"/>
      <c r="IQ258" s="426"/>
      <c r="IR258" s="424"/>
      <c r="IS258" s="425"/>
      <c r="IT258" s="425"/>
      <c r="IU258" s="425"/>
      <c r="IV258" s="426"/>
      <c r="IW258" s="738"/>
      <c r="IX258" s="739"/>
      <c r="IY258" s="739"/>
      <c r="IZ258" s="739"/>
      <c r="JA258" s="740"/>
      <c r="JB258" s="424"/>
      <c r="JC258" s="425"/>
      <c r="JD258" s="425"/>
      <c r="JE258" s="425"/>
      <c r="JF258" s="426"/>
      <c r="JG258" s="748"/>
      <c r="JH258" s="747"/>
      <c r="JI258" s="747"/>
      <c r="JJ258" s="747"/>
      <c r="JK258" s="747"/>
      <c r="JL258" s="747"/>
      <c r="JM258" s="747"/>
      <c r="JN258" s="747"/>
      <c r="JO258" s="747"/>
      <c r="JP258" s="747"/>
      <c r="JQ258" s="747"/>
      <c r="JR258" s="747"/>
      <c r="JS258" s="747"/>
      <c r="JT258" s="747"/>
      <c r="JU258" s="700"/>
      <c r="JV258" s="777"/>
      <c r="JW258" s="778"/>
      <c r="JX258" s="407"/>
      <c r="JY258" s="327"/>
      <c r="JZ258" s="327"/>
      <c r="KA258" s="327"/>
      <c r="KB258" s="327"/>
      <c r="KC258" s="327"/>
      <c r="KD258" s="327"/>
      <c r="KE258" s="406"/>
      <c r="KF258" s="654" t="str">
        <f>KF252</f>
        <v>8箇所目</v>
      </c>
      <c r="KG258" s="655"/>
      <c r="KH258" s="655"/>
      <c r="KI258" s="655"/>
      <c r="KJ258" s="655"/>
      <c r="KK258" s="655"/>
      <c r="KL258" s="657"/>
      <c r="KM258" s="657"/>
      <c r="KN258" s="657"/>
      <c r="KO258" s="657"/>
      <c r="KP258" s="657"/>
      <c r="KQ258" s="657"/>
      <c r="KR258" s="657"/>
      <c r="KS258" s="657"/>
      <c r="KT258" s="657"/>
      <c r="KU258" s="657"/>
      <c r="KV258" s="395" t="s">
        <v>43</v>
      </c>
      <c r="KW258" s="395"/>
      <c r="KX258" s="399"/>
      <c r="KY258" s="265"/>
      <c r="KZ258" s="266"/>
      <c r="LA258" s="266"/>
      <c r="LB258" s="266"/>
      <c r="LC258" s="266"/>
      <c r="LD258" s="266"/>
      <c r="LE258" s="266"/>
      <c r="LF258" s="266"/>
      <c r="LG258" s="266"/>
      <c r="LH258" s="266"/>
      <c r="LI258" s="266"/>
      <c r="LJ258" s="266"/>
      <c r="LK258" s="266"/>
      <c r="LL258" s="266"/>
      <c r="LM258" s="267"/>
      <c r="LN258" s="771"/>
      <c r="LO258" s="772"/>
      <c r="LP258" s="772"/>
      <c r="LQ258" s="772"/>
      <c r="LR258" s="772"/>
      <c r="LS258" s="772"/>
      <c r="LT258" s="772"/>
      <c r="LU258" s="772"/>
      <c r="LV258" s="395" t="s">
        <v>69</v>
      </c>
      <c r="LW258" s="395"/>
      <c r="LX258" s="399"/>
      <c r="LY258" s="738"/>
      <c r="LZ258" s="739"/>
      <c r="MA258" s="739"/>
      <c r="MB258" s="739"/>
      <c r="MC258" s="740"/>
      <c r="MD258" s="738"/>
      <c r="ME258" s="739"/>
      <c r="MF258" s="739"/>
      <c r="MG258" s="739"/>
      <c r="MH258" s="740"/>
      <c r="MI258" s="424"/>
      <c r="MJ258" s="425"/>
      <c r="MK258" s="425"/>
      <c r="ML258" s="425"/>
      <c r="MM258" s="426"/>
      <c r="MN258" s="738"/>
      <c r="MO258" s="739"/>
      <c r="MP258" s="739"/>
      <c r="MQ258" s="739"/>
      <c r="MR258" s="740"/>
      <c r="MS258" s="424"/>
      <c r="MT258" s="425"/>
      <c r="MU258" s="425"/>
      <c r="MV258" s="425"/>
      <c r="MW258" s="426"/>
      <c r="MX258" s="424"/>
      <c r="MY258" s="425"/>
      <c r="MZ258" s="425"/>
      <c r="NA258" s="425"/>
      <c r="NB258" s="426"/>
      <c r="NC258" s="738"/>
      <c r="ND258" s="739"/>
      <c r="NE258" s="739"/>
      <c r="NF258" s="739"/>
      <c r="NG258" s="740"/>
      <c r="NH258" s="424"/>
      <c r="NI258" s="425"/>
      <c r="NJ258" s="425"/>
      <c r="NK258" s="425"/>
      <c r="NL258" s="426"/>
      <c r="NM258" s="748"/>
      <c r="NN258" s="747"/>
      <c r="NO258" s="747"/>
      <c r="NP258" s="747"/>
      <c r="NQ258" s="747"/>
      <c r="NR258" s="747"/>
      <c r="NS258" s="747"/>
      <c r="NT258" s="747"/>
      <c r="NU258" s="747"/>
      <c r="NV258" s="747"/>
      <c r="NW258" s="747"/>
      <c r="NX258" s="747"/>
      <c r="NY258" s="747"/>
      <c r="NZ258" s="747"/>
      <c r="OA258" s="700"/>
      <c r="OB258" s="777"/>
      <c r="OC258" s="778"/>
      <c r="OD258" s="407"/>
      <c r="OE258" s="327"/>
      <c r="OF258" s="327"/>
      <c r="OG258" s="327"/>
      <c r="OH258" s="327"/>
      <c r="OI258" s="327"/>
      <c r="OJ258" s="327"/>
      <c r="OK258" s="406"/>
      <c r="OL258" s="654" t="str">
        <f>OL252</f>
        <v>11箇所目</v>
      </c>
      <c r="OM258" s="655"/>
      <c r="ON258" s="655"/>
      <c r="OO258" s="655"/>
      <c r="OP258" s="655"/>
      <c r="OQ258" s="655"/>
      <c r="OR258" s="657"/>
      <c r="OS258" s="657"/>
      <c r="OT258" s="657"/>
      <c r="OU258" s="657"/>
      <c r="OV258" s="657"/>
      <c r="OW258" s="657"/>
      <c r="OX258" s="657"/>
      <c r="OY258" s="657"/>
      <c r="OZ258" s="657"/>
      <c r="PA258" s="657"/>
      <c r="PB258" s="395" t="s">
        <v>43</v>
      </c>
      <c r="PC258" s="395"/>
      <c r="PD258" s="399"/>
      <c r="PE258" s="265"/>
      <c r="PF258" s="266"/>
      <c r="PG258" s="266"/>
      <c r="PH258" s="266"/>
      <c r="PI258" s="266"/>
      <c r="PJ258" s="266"/>
      <c r="PK258" s="266"/>
      <c r="PL258" s="266"/>
      <c r="PM258" s="266"/>
      <c r="PN258" s="266"/>
      <c r="PO258" s="266"/>
      <c r="PP258" s="266"/>
      <c r="PQ258" s="266"/>
      <c r="PR258" s="266"/>
      <c r="PS258" s="267"/>
      <c r="PT258" s="771"/>
      <c r="PU258" s="772"/>
      <c r="PV258" s="772"/>
      <c r="PW258" s="772"/>
      <c r="PX258" s="772"/>
      <c r="PY258" s="772"/>
      <c r="PZ258" s="772"/>
      <c r="QA258" s="772"/>
      <c r="QB258" s="395" t="s">
        <v>69</v>
      </c>
      <c r="QC258" s="395"/>
      <c r="QD258" s="399"/>
      <c r="QE258" s="738"/>
      <c r="QF258" s="739"/>
      <c r="QG258" s="739"/>
      <c r="QH258" s="739"/>
      <c r="QI258" s="740"/>
      <c r="QJ258" s="738"/>
      <c r="QK258" s="739"/>
      <c r="QL258" s="739"/>
      <c r="QM258" s="739"/>
      <c r="QN258" s="740"/>
      <c r="QO258" s="424"/>
      <c r="QP258" s="425"/>
      <c r="QQ258" s="425"/>
      <c r="QR258" s="425"/>
      <c r="QS258" s="426"/>
      <c r="QT258" s="738"/>
      <c r="QU258" s="739"/>
      <c r="QV258" s="739"/>
      <c r="QW258" s="739"/>
      <c r="QX258" s="740"/>
      <c r="QY258" s="424"/>
      <c r="QZ258" s="425"/>
      <c r="RA258" s="425"/>
      <c r="RB258" s="425"/>
      <c r="RC258" s="426"/>
      <c r="RD258" s="424"/>
      <c r="RE258" s="425"/>
      <c r="RF258" s="425"/>
      <c r="RG258" s="425"/>
      <c r="RH258" s="426"/>
      <c r="RI258" s="738"/>
      <c r="RJ258" s="739"/>
      <c r="RK258" s="739"/>
      <c r="RL258" s="739"/>
      <c r="RM258" s="740"/>
      <c r="RN258" s="424"/>
      <c r="RO258" s="425"/>
      <c r="RP258" s="425"/>
      <c r="RQ258" s="425"/>
      <c r="RR258" s="426"/>
      <c r="RS258" s="748"/>
      <c r="RT258" s="747"/>
      <c r="RU258" s="747"/>
      <c r="RV258" s="747"/>
      <c r="RW258" s="747"/>
      <c r="RX258" s="747"/>
      <c r="RY258" s="747"/>
      <c r="RZ258" s="747"/>
      <c r="SA258" s="747"/>
      <c r="SB258" s="747"/>
      <c r="SC258" s="747"/>
      <c r="SD258" s="747"/>
      <c r="SE258" s="747"/>
      <c r="SF258" s="747"/>
      <c r="SG258" s="700"/>
    </row>
    <row r="259" spans="2:501" ht="2.1" customHeight="1" x14ac:dyDescent="0.15">
      <c r="B259" s="1083"/>
      <c r="C259" s="1093"/>
      <c r="D259" s="1094"/>
      <c r="E259" s="1095"/>
      <c r="F259" s="40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406"/>
      <c r="AD259" s="469"/>
      <c r="AE259" s="471"/>
      <c r="AF259" s="471"/>
      <c r="AG259" s="471"/>
      <c r="AH259" s="471"/>
      <c r="AI259" s="471"/>
      <c r="AJ259" s="471"/>
      <c r="AK259" s="471"/>
      <c r="AL259" s="471"/>
      <c r="AM259" s="471"/>
      <c r="AN259" s="471"/>
      <c r="AO259" s="384"/>
      <c r="AP259" s="384"/>
      <c r="AQ259" s="385"/>
      <c r="AR259" s="250"/>
      <c r="AS259" s="251"/>
      <c r="AT259" s="251"/>
      <c r="AU259" s="251"/>
      <c r="AV259" s="251"/>
      <c r="AW259" s="251"/>
      <c r="AX259" s="251"/>
      <c r="AY259" s="251"/>
      <c r="AZ259" s="251"/>
      <c r="BA259" s="251"/>
      <c r="BB259" s="251"/>
      <c r="BC259" s="251"/>
      <c r="BD259" s="251"/>
      <c r="BE259" s="252"/>
      <c r="BF259" s="250"/>
      <c r="BG259" s="251"/>
      <c r="BH259" s="251"/>
      <c r="BI259" s="251"/>
      <c r="BJ259" s="251"/>
      <c r="BK259" s="251"/>
      <c r="BL259" s="251"/>
      <c r="BM259" s="251"/>
      <c r="BN259" s="251"/>
      <c r="BO259" s="251"/>
      <c r="BP259" s="251"/>
      <c r="BQ259" s="251"/>
      <c r="BR259" s="251"/>
      <c r="BS259" s="252"/>
      <c r="BT259" s="1058"/>
      <c r="BU259" s="1059"/>
      <c r="BV259" s="1059"/>
      <c r="BW259" s="1059"/>
      <c r="BX259" s="1059"/>
      <c r="BY259" s="1059"/>
      <c r="BZ259" s="1059"/>
      <c r="CA259" s="1059"/>
      <c r="CB259" s="1059"/>
      <c r="CC259" s="1059"/>
      <c r="CD259" s="1059"/>
      <c r="CE259" s="384"/>
      <c r="CF259" s="384"/>
      <c r="CG259" s="385"/>
      <c r="CH259" s="463"/>
      <c r="CI259" s="411"/>
      <c r="CJ259" s="411"/>
      <c r="CK259" s="411"/>
      <c r="CL259" s="411"/>
      <c r="CM259" s="411"/>
      <c r="CN259" s="657"/>
      <c r="CO259" s="657"/>
      <c r="CP259" s="657"/>
      <c r="CQ259" s="657"/>
      <c r="CR259" s="657"/>
      <c r="CS259" s="657"/>
      <c r="CT259" s="657"/>
      <c r="CU259" s="657"/>
      <c r="CV259" s="657"/>
      <c r="CW259" s="657"/>
      <c r="CX259" s="411"/>
      <c r="CY259" s="411"/>
      <c r="CZ259" s="414"/>
      <c r="DA259" s="233"/>
      <c r="DB259" s="234"/>
      <c r="DC259" s="234"/>
      <c r="DD259" s="234"/>
      <c r="DE259" s="234"/>
      <c r="DF259" s="234"/>
      <c r="DG259" s="234"/>
      <c r="DH259" s="234"/>
      <c r="DI259" s="234"/>
      <c r="DJ259" s="234"/>
      <c r="DK259" s="234"/>
      <c r="DL259" s="234"/>
      <c r="DM259" s="234"/>
      <c r="DN259" s="234"/>
      <c r="DO259" s="235"/>
      <c r="DP259" s="768"/>
      <c r="DQ259" s="769"/>
      <c r="DR259" s="769"/>
      <c r="DS259" s="769"/>
      <c r="DT259" s="769"/>
      <c r="DU259" s="769"/>
      <c r="DV259" s="769"/>
      <c r="DW259" s="769"/>
      <c r="DX259" s="411"/>
      <c r="DY259" s="411"/>
      <c r="DZ259" s="414"/>
      <c r="EA259" s="738"/>
      <c r="EB259" s="739"/>
      <c r="EC259" s="739"/>
      <c r="ED259" s="739"/>
      <c r="EE259" s="740"/>
      <c r="EF259" s="738"/>
      <c r="EG259" s="739"/>
      <c r="EH259" s="739"/>
      <c r="EI259" s="739"/>
      <c r="EJ259" s="740"/>
      <c r="EK259" s="424"/>
      <c r="EL259" s="425"/>
      <c r="EM259" s="425"/>
      <c r="EN259" s="425"/>
      <c r="EO259" s="426"/>
      <c r="EP259" s="738"/>
      <c r="EQ259" s="739"/>
      <c r="ER259" s="739"/>
      <c r="ES259" s="739"/>
      <c r="ET259" s="740"/>
      <c r="EU259" s="424"/>
      <c r="EV259" s="425"/>
      <c r="EW259" s="425"/>
      <c r="EX259" s="425"/>
      <c r="EY259" s="426"/>
      <c r="EZ259" s="424"/>
      <c r="FA259" s="425"/>
      <c r="FB259" s="425"/>
      <c r="FC259" s="425"/>
      <c r="FD259" s="426"/>
      <c r="FE259" s="738"/>
      <c r="FF259" s="739"/>
      <c r="FG259" s="739"/>
      <c r="FH259" s="739"/>
      <c r="FI259" s="740"/>
      <c r="FJ259" s="424"/>
      <c r="FK259" s="425"/>
      <c r="FL259" s="425"/>
      <c r="FM259" s="425"/>
      <c r="FN259" s="426"/>
      <c r="FO259" s="405"/>
      <c r="FP259" s="777"/>
      <c r="FQ259" s="778"/>
      <c r="FR259" s="407"/>
      <c r="FS259" s="327"/>
      <c r="FT259" s="327"/>
      <c r="FU259" s="327"/>
      <c r="FV259" s="327"/>
      <c r="FW259" s="327"/>
      <c r="FX259" s="327"/>
      <c r="FY259" s="406"/>
      <c r="FZ259" s="701"/>
      <c r="GA259" s="686"/>
      <c r="GB259" s="686"/>
      <c r="GC259" s="686"/>
      <c r="GD259" s="686"/>
      <c r="GE259" s="686"/>
      <c r="GF259" s="657"/>
      <c r="GG259" s="657"/>
      <c r="GH259" s="657"/>
      <c r="GI259" s="657"/>
      <c r="GJ259" s="657"/>
      <c r="GK259" s="657"/>
      <c r="GL259" s="657"/>
      <c r="GM259" s="657"/>
      <c r="GN259" s="657"/>
      <c r="GO259" s="657"/>
      <c r="GP259" s="411"/>
      <c r="GQ259" s="411"/>
      <c r="GR259" s="414"/>
      <c r="GS259" s="233"/>
      <c r="GT259" s="234"/>
      <c r="GU259" s="234"/>
      <c r="GV259" s="234"/>
      <c r="GW259" s="234"/>
      <c r="GX259" s="234"/>
      <c r="GY259" s="234"/>
      <c r="GZ259" s="234"/>
      <c r="HA259" s="234"/>
      <c r="HB259" s="234"/>
      <c r="HC259" s="234"/>
      <c r="HD259" s="234"/>
      <c r="HE259" s="234"/>
      <c r="HF259" s="234"/>
      <c r="HG259" s="235"/>
      <c r="HH259" s="768"/>
      <c r="HI259" s="769"/>
      <c r="HJ259" s="769"/>
      <c r="HK259" s="769"/>
      <c r="HL259" s="769"/>
      <c r="HM259" s="769"/>
      <c r="HN259" s="769"/>
      <c r="HO259" s="769"/>
      <c r="HP259" s="411"/>
      <c r="HQ259" s="411"/>
      <c r="HR259" s="414"/>
      <c r="HS259" s="738"/>
      <c r="HT259" s="739"/>
      <c r="HU259" s="739"/>
      <c r="HV259" s="739"/>
      <c r="HW259" s="740"/>
      <c r="HX259" s="738"/>
      <c r="HY259" s="739"/>
      <c r="HZ259" s="739"/>
      <c r="IA259" s="739"/>
      <c r="IB259" s="740"/>
      <c r="IC259" s="424"/>
      <c r="ID259" s="425"/>
      <c r="IE259" s="425"/>
      <c r="IF259" s="425"/>
      <c r="IG259" s="426"/>
      <c r="IH259" s="738"/>
      <c r="II259" s="739"/>
      <c r="IJ259" s="739"/>
      <c r="IK259" s="739"/>
      <c r="IL259" s="740"/>
      <c r="IM259" s="424"/>
      <c r="IN259" s="425"/>
      <c r="IO259" s="425"/>
      <c r="IP259" s="425"/>
      <c r="IQ259" s="426"/>
      <c r="IR259" s="424"/>
      <c r="IS259" s="425"/>
      <c r="IT259" s="425"/>
      <c r="IU259" s="425"/>
      <c r="IV259" s="426"/>
      <c r="IW259" s="738"/>
      <c r="IX259" s="739"/>
      <c r="IY259" s="739"/>
      <c r="IZ259" s="739"/>
      <c r="JA259" s="740"/>
      <c r="JB259" s="424"/>
      <c r="JC259" s="425"/>
      <c r="JD259" s="425"/>
      <c r="JE259" s="425"/>
      <c r="JF259" s="426"/>
      <c r="JG259" s="748"/>
      <c r="JH259" s="747"/>
      <c r="JI259" s="747"/>
      <c r="JJ259" s="747"/>
      <c r="JK259" s="747"/>
      <c r="JL259" s="747"/>
      <c r="JM259" s="747"/>
      <c r="JN259" s="747"/>
      <c r="JO259" s="747"/>
      <c r="JP259" s="747"/>
      <c r="JQ259" s="747"/>
      <c r="JR259" s="747"/>
      <c r="JS259" s="747"/>
      <c r="JT259" s="747"/>
      <c r="JU259" s="700"/>
      <c r="JV259" s="777"/>
      <c r="JW259" s="778"/>
      <c r="JX259" s="407"/>
      <c r="JY259" s="327"/>
      <c r="JZ259" s="327"/>
      <c r="KA259" s="327"/>
      <c r="KB259" s="327"/>
      <c r="KC259" s="327"/>
      <c r="KD259" s="327"/>
      <c r="KE259" s="406"/>
      <c r="KF259" s="686"/>
      <c r="KG259" s="686"/>
      <c r="KH259" s="686"/>
      <c r="KI259" s="686"/>
      <c r="KJ259" s="686"/>
      <c r="KK259" s="686"/>
      <c r="KL259" s="657"/>
      <c r="KM259" s="657"/>
      <c r="KN259" s="657"/>
      <c r="KO259" s="657"/>
      <c r="KP259" s="657"/>
      <c r="KQ259" s="657"/>
      <c r="KR259" s="657"/>
      <c r="KS259" s="657"/>
      <c r="KT259" s="657"/>
      <c r="KU259" s="657"/>
      <c r="KV259" s="411"/>
      <c r="KW259" s="411"/>
      <c r="KX259" s="414"/>
      <c r="KY259" s="233"/>
      <c r="KZ259" s="234"/>
      <c r="LA259" s="234"/>
      <c r="LB259" s="234"/>
      <c r="LC259" s="234"/>
      <c r="LD259" s="234"/>
      <c r="LE259" s="234"/>
      <c r="LF259" s="234"/>
      <c r="LG259" s="234"/>
      <c r="LH259" s="234"/>
      <c r="LI259" s="234"/>
      <c r="LJ259" s="234"/>
      <c r="LK259" s="234"/>
      <c r="LL259" s="234"/>
      <c r="LM259" s="235"/>
      <c r="LN259" s="768"/>
      <c r="LO259" s="769"/>
      <c r="LP259" s="769"/>
      <c r="LQ259" s="769"/>
      <c r="LR259" s="769"/>
      <c r="LS259" s="769"/>
      <c r="LT259" s="769"/>
      <c r="LU259" s="769"/>
      <c r="LV259" s="411"/>
      <c r="LW259" s="411"/>
      <c r="LX259" s="414"/>
      <c r="LY259" s="738"/>
      <c r="LZ259" s="739"/>
      <c r="MA259" s="739"/>
      <c r="MB259" s="739"/>
      <c r="MC259" s="740"/>
      <c r="MD259" s="738"/>
      <c r="ME259" s="739"/>
      <c r="MF259" s="739"/>
      <c r="MG259" s="739"/>
      <c r="MH259" s="740"/>
      <c r="MI259" s="424"/>
      <c r="MJ259" s="425"/>
      <c r="MK259" s="425"/>
      <c r="ML259" s="425"/>
      <c r="MM259" s="426"/>
      <c r="MN259" s="738"/>
      <c r="MO259" s="739"/>
      <c r="MP259" s="739"/>
      <c r="MQ259" s="739"/>
      <c r="MR259" s="740"/>
      <c r="MS259" s="424"/>
      <c r="MT259" s="425"/>
      <c r="MU259" s="425"/>
      <c r="MV259" s="425"/>
      <c r="MW259" s="426"/>
      <c r="MX259" s="424"/>
      <c r="MY259" s="425"/>
      <c r="MZ259" s="425"/>
      <c r="NA259" s="425"/>
      <c r="NB259" s="426"/>
      <c r="NC259" s="738"/>
      <c r="ND259" s="739"/>
      <c r="NE259" s="739"/>
      <c r="NF259" s="739"/>
      <c r="NG259" s="740"/>
      <c r="NH259" s="424"/>
      <c r="NI259" s="425"/>
      <c r="NJ259" s="425"/>
      <c r="NK259" s="425"/>
      <c r="NL259" s="426"/>
      <c r="NM259" s="748"/>
      <c r="NN259" s="747"/>
      <c r="NO259" s="747"/>
      <c r="NP259" s="747"/>
      <c r="NQ259" s="747"/>
      <c r="NR259" s="747"/>
      <c r="NS259" s="747"/>
      <c r="NT259" s="747"/>
      <c r="NU259" s="747"/>
      <c r="NV259" s="747"/>
      <c r="NW259" s="747"/>
      <c r="NX259" s="747"/>
      <c r="NY259" s="747"/>
      <c r="NZ259" s="747"/>
      <c r="OA259" s="700"/>
      <c r="OB259" s="777"/>
      <c r="OC259" s="778"/>
      <c r="OD259" s="407"/>
      <c r="OE259" s="327"/>
      <c r="OF259" s="327"/>
      <c r="OG259" s="327"/>
      <c r="OH259" s="327"/>
      <c r="OI259" s="327"/>
      <c r="OJ259" s="327"/>
      <c r="OK259" s="406"/>
      <c r="OL259" s="686"/>
      <c r="OM259" s="686"/>
      <c r="ON259" s="686"/>
      <c r="OO259" s="686"/>
      <c r="OP259" s="686"/>
      <c r="OQ259" s="686"/>
      <c r="OR259" s="657"/>
      <c r="OS259" s="657"/>
      <c r="OT259" s="657"/>
      <c r="OU259" s="657"/>
      <c r="OV259" s="657"/>
      <c r="OW259" s="657"/>
      <c r="OX259" s="657"/>
      <c r="OY259" s="657"/>
      <c r="OZ259" s="657"/>
      <c r="PA259" s="657"/>
      <c r="PB259" s="411"/>
      <c r="PC259" s="411"/>
      <c r="PD259" s="414"/>
      <c r="PE259" s="233"/>
      <c r="PF259" s="234"/>
      <c r="PG259" s="234"/>
      <c r="PH259" s="234"/>
      <c r="PI259" s="234"/>
      <c r="PJ259" s="234"/>
      <c r="PK259" s="234"/>
      <c r="PL259" s="234"/>
      <c r="PM259" s="234"/>
      <c r="PN259" s="234"/>
      <c r="PO259" s="234"/>
      <c r="PP259" s="234"/>
      <c r="PQ259" s="234"/>
      <c r="PR259" s="234"/>
      <c r="PS259" s="235"/>
      <c r="PT259" s="768"/>
      <c r="PU259" s="769"/>
      <c r="PV259" s="769"/>
      <c r="PW259" s="769"/>
      <c r="PX259" s="769"/>
      <c r="PY259" s="769"/>
      <c r="PZ259" s="769"/>
      <c r="QA259" s="769"/>
      <c r="QB259" s="411"/>
      <c r="QC259" s="411"/>
      <c r="QD259" s="414"/>
      <c r="QE259" s="738"/>
      <c r="QF259" s="739"/>
      <c r="QG259" s="739"/>
      <c r="QH259" s="739"/>
      <c r="QI259" s="740"/>
      <c r="QJ259" s="738"/>
      <c r="QK259" s="739"/>
      <c r="QL259" s="739"/>
      <c r="QM259" s="739"/>
      <c r="QN259" s="740"/>
      <c r="QO259" s="424"/>
      <c r="QP259" s="425"/>
      <c r="QQ259" s="425"/>
      <c r="QR259" s="425"/>
      <c r="QS259" s="426"/>
      <c r="QT259" s="738"/>
      <c r="QU259" s="739"/>
      <c r="QV259" s="739"/>
      <c r="QW259" s="739"/>
      <c r="QX259" s="740"/>
      <c r="QY259" s="424"/>
      <c r="QZ259" s="425"/>
      <c r="RA259" s="425"/>
      <c r="RB259" s="425"/>
      <c r="RC259" s="426"/>
      <c r="RD259" s="424"/>
      <c r="RE259" s="425"/>
      <c r="RF259" s="425"/>
      <c r="RG259" s="425"/>
      <c r="RH259" s="426"/>
      <c r="RI259" s="738"/>
      <c r="RJ259" s="739"/>
      <c r="RK259" s="739"/>
      <c r="RL259" s="739"/>
      <c r="RM259" s="740"/>
      <c r="RN259" s="424"/>
      <c r="RO259" s="425"/>
      <c r="RP259" s="425"/>
      <c r="RQ259" s="425"/>
      <c r="RR259" s="426"/>
      <c r="RS259" s="748"/>
      <c r="RT259" s="747"/>
      <c r="RU259" s="747"/>
      <c r="RV259" s="747"/>
      <c r="RW259" s="747"/>
      <c r="RX259" s="747"/>
      <c r="RY259" s="747"/>
      <c r="RZ259" s="747"/>
      <c r="SA259" s="747"/>
      <c r="SB259" s="747"/>
      <c r="SC259" s="747"/>
      <c r="SD259" s="747"/>
      <c r="SE259" s="747"/>
      <c r="SF259" s="747"/>
      <c r="SG259" s="700"/>
    </row>
    <row r="260" spans="2:501" ht="12" customHeight="1" x14ac:dyDescent="0.15">
      <c r="B260" s="1083"/>
      <c r="C260" s="1093"/>
      <c r="D260" s="1094"/>
      <c r="E260" s="1095"/>
      <c r="F260" s="40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406"/>
      <c r="AD260" s="469"/>
      <c r="AE260" s="471"/>
      <c r="AF260" s="471"/>
      <c r="AG260" s="471"/>
      <c r="AH260" s="471"/>
      <c r="AI260" s="471"/>
      <c r="AJ260" s="471"/>
      <c r="AK260" s="471"/>
      <c r="AL260" s="471"/>
      <c r="AM260" s="471"/>
      <c r="AN260" s="471"/>
      <c r="AO260" s="384"/>
      <c r="AP260" s="384"/>
      <c r="AQ260" s="385"/>
      <c r="AR260" s="250"/>
      <c r="AS260" s="251"/>
      <c r="AT260" s="251"/>
      <c r="AU260" s="251"/>
      <c r="AV260" s="251"/>
      <c r="AW260" s="251"/>
      <c r="AX260" s="251"/>
      <c r="AY260" s="251"/>
      <c r="AZ260" s="251"/>
      <c r="BA260" s="251"/>
      <c r="BB260" s="251"/>
      <c r="BC260" s="251"/>
      <c r="BD260" s="251"/>
      <c r="BE260" s="252"/>
      <c r="BF260" s="250"/>
      <c r="BG260" s="251"/>
      <c r="BH260" s="251"/>
      <c r="BI260" s="251"/>
      <c r="BJ260" s="251"/>
      <c r="BK260" s="251"/>
      <c r="BL260" s="251"/>
      <c r="BM260" s="251"/>
      <c r="BN260" s="251"/>
      <c r="BO260" s="251"/>
      <c r="BP260" s="251"/>
      <c r="BQ260" s="251"/>
      <c r="BR260" s="251"/>
      <c r="BS260" s="252"/>
      <c r="BT260" s="1058"/>
      <c r="BU260" s="1059"/>
      <c r="BV260" s="1059"/>
      <c r="BW260" s="1059"/>
      <c r="BX260" s="1059"/>
      <c r="BY260" s="1059"/>
      <c r="BZ260" s="1059"/>
      <c r="CA260" s="1059"/>
      <c r="CB260" s="1059"/>
      <c r="CC260" s="1059"/>
      <c r="CD260" s="1059"/>
      <c r="CE260" s="384"/>
      <c r="CF260" s="384"/>
      <c r="CG260" s="385"/>
      <c r="CH260" s="1055" t="s">
        <v>39</v>
      </c>
      <c r="CI260" s="395"/>
      <c r="CJ260" s="395"/>
      <c r="CK260" s="395"/>
      <c r="CL260" s="395"/>
      <c r="CM260" s="395"/>
      <c r="CN260" s="657"/>
      <c r="CO260" s="657"/>
      <c r="CP260" s="657"/>
      <c r="CQ260" s="657"/>
      <c r="CR260" s="657"/>
      <c r="CS260" s="657"/>
      <c r="CT260" s="657"/>
      <c r="CU260" s="657"/>
      <c r="CV260" s="657"/>
      <c r="CW260" s="657"/>
      <c r="CX260" s="395" t="s">
        <v>43</v>
      </c>
      <c r="CY260" s="395"/>
      <c r="CZ260" s="399"/>
      <c r="DA260" s="265"/>
      <c r="DB260" s="266"/>
      <c r="DC260" s="266"/>
      <c r="DD260" s="266"/>
      <c r="DE260" s="266"/>
      <c r="DF260" s="266"/>
      <c r="DG260" s="266"/>
      <c r="DH260" s="266"/>
      <c r="DI260" s="266"/>
      <c r="DJ260" s="266"/>
      <c r="DK260" s="266"/>
      <c r="DL260" s="266"/>
      <c r="DM260" s="266"/>
      <c r="DN260" s="266"/>
      <c r="DO260" s="267"/>
      <c r="DP260" s="771"/>
      <c r="DQ260" s="772"/>
      <c r="DR260" s="772"/>
      <c r="DS260" s="772"/>
      <c r="DT260" s="772"/>
      <c r="DU260" s="772"/>
      <c r="DV260" s="772"/>
      <c r="DW260" s="772"/>
      <c r="DX260" s="395" t="s">
        <v>69</v>
      </c>
      <c r="DY260" s="395"/>
      <c r="DZ260" s="399"/>
      <c r="EA260" s="738"/>
      <c r="EB260" s="739"/>
      <c r="EC260" s="739"/>
      <c r="ED260" s="739"/>
      <c r="EE260" s="740"/>
      <c r="EF260" s="738"/>
      <c r="EG260" s="739"/>
      <c r="EH260" s="739"/>
      <c r="EI260" s="739"/>
      <c r="EJ260" s="740"/>
      <c r="EK260" s="424"/>
      <c r="EL260" s="425"/>
      <c r="EM260" s="425"/>
      <c r="EN260" s="425"/>
      <c r="EO260" s="426"/>
      <c r="EP260" s="738"/>
      <c r="EQ260" s="739"/>
      <c r="ER260" s="739"/>
      <c r="ES260" s="739"/>
      <c r="ET260" s="740"/>
      <c r="EU260" s="424"/>
      <c r="EV260" s="425"/>
      <c r="EW260" s="425"/>
      <c r="EX260" s="425"/>
      <c r="EY260" s="426"/>
      <c r="EZ260" s="424"/>
      <c r="FA260" s="425"/>
      <c r="FB260" s="425"/>
      <c r="FC260" s="425"/>
      <c r="FD260" s="426"/>
      <c r="FE260" s="738"/>
      <c r="FF260" s="739"/>
      <c r="FG260" s="739"/>
      <c r="FH260" s="739"/>
      <c r="FI260" s="740"/>
      <c r="FJ260" s="424"/>
      <c r="FK260" s="425"/>
      <c r="FL260" s="425"/>
      <c r="FM260" s="425"/>
      <c r="FN260" s="426"/>
      <c r="FO260" s="405"/>
      <c r="FP260" s="777"/>
      <c r="FQ260" s="778"/>
      <c r="FR260" s="407"/>
      <c r="FS260" s="327"/>
      <c r="FT260" s="327"/>
      <c r="FU260" s="327"/>
      <c r="FV260" s="327"/>
      <c r="FW260" s="327"/>
      <c r="FX260" s="327"/>
      <c r="FY260" s="406"/>
      <c r="FZ260" s="689" t="s">
        <v>81</v>
      </c>
      <c r="GA260" s="655"/>
      <c r="GB260" s="655"/>
      <c r="GC260" s="655"/>
      <c r="GD260" s="655"/>
      <c r="GE260" s="655"/>
      <c r="GF260" s="657"/>
      <c r="GG260" s="657"/>
      <c r="GH260" s="657"/>
      <c r="GI260" s="657"/>
      <c r="GJ260" s="657"/>
      <c r="GK260" s="657"/>
      <c r="GL260" s="657"/>
      <c r="GM260" s="657"/>
      <c r="GN260" s="657"/>
      <c r="GO260" s="657"/>
      <c r="GP260" s="395" t="s">
        <v>43</v>
      </c>
      <c r="GQ260" s="395"/>
      <c r="GR260" s="399"/>
      <c r="GS260" s="265"/>
      <c r="GT260" s="266"/>
      <c r="GU260" s="266"/>
      <c r="GV260" s="266"/>
      <c r="GW260" s="266"/>
      <c r="GX260" s="266"/>
      <c r="GY260" s="266"/>
      <c r="GZ260" s="266"/>
      <c r="HA260" s="266"/>
      <c r="HB260" s="266"/>
      <c r="HC260" s="266"/>
      <c r="HD260" s="266"/>
      <c r="HE260" s="266"/>
      <c r="HF260" s="266"/>
      <c r="HG260" s="267"/>
      <c r="HH260" s="771"/>
      <c r="HI260" s="772"/>
      <c r="HJ260" s="772"/>
      <c r="HK260" s="772"/>
      <c r="HL260" s="772"/>
      <c r="HM260" s="772"/>
      <c r="HN260" s="772"/>
      <c r="HO260" s="772"/>
      <c r="HP260" s="395" t="s">
        <v>69</v>
      </c>
      <c r="HQ260" s="395"/>
      <c r="HR260" s="399"/>
      <c r="HS260" s="738"/>
      <c r="HT260" s="739"/>
      <c r="HU260" s="739"/>
      <c r="HV260" s="739"/>
      <c r="HW260" s="740"/>
      <c r="HX260" s="738"/>
      <c r="HY260" s="739"/>
      <c r="HZ260" s="739"/>
      <c r="IA260" s="739"/>
      <c r="IB260" s="740"/>
      <c r="IC260" s="424"/>
      <c r="ID260" s="425"/>
      <c r="IE260" s="425"/>
      <c r="IF260" s="425"/>
      <c r="IG260" s="426"/>
      <c r="IH260" s="738"/>
      <c r="II260" s="739"/>
      <c r="IJ260" s="739"/>
      <c r="IK260" s="739"/>
      <c r="IL260" s="740"/>
      <c r="IM260" s="424"/>
      <c r="IN260" s="425"/>
      <c r="IO260" s="425"/>
      <c r="IP260" s="425"/>
      <c r="IQ260" s="426"/>
      <c r="IR260" s="424"/>
      <c r="IS260" s="425"/>
      <c r="IT260" s="425"/>
      <c r="IU260" s="425"/>
      <c r="IV260" s="426"/>
      <c r="IW260" s="738"/>
      <c r="IX260" s="739"/>
      <c r="IY260" s="739"/>
      <c r="IZ260" s="739"/>
      <c r="JA260" s="740"/>
      <c r="JB260" s="424"/>
      <c r="JC260" s="425"/>
      <c r="JD260" s="425"/>
      <c r="JE260" s="425"/>
      <c r="JF260" s="426"/>
      <c r="JG260" s="748"/>
      <c r="JH260" s="747"/>
      <c r="JI260" s="747"/>
      <c r="JJ260" s="747"/>
      <c r="JK260" s="747"/>
      <c r="JL260" s="747"/>
      <c r="JM260" s="747"/>
      <c r="JN260" s="747"/>
      <c r="JO260" s="747"/>
      <c r="JP260" s="747"/>
      <c r="JQ260" s="747"/>
      <c r="JR260" s="747"/>
      <c r="JS260" s="747"/>
      <c r="JT260" s="747"/>
      <c r="JU260" s="700"/>
      <c r="JV260" s="777"/>
      <c r="JW260" s="778"/>
      <c r="JX260" s="407"/>
      <c r="JY260" s="327"/>
      <c r="JZ260" s="327"/>
      <c r="KA260" s="327"/>
      <c r="KB260" s="327"/>
      <c r="KC260" s="327"/>
      <c r="KD260" s="327"/>
      <c r="KE260" s="406"/>
      <c r="KF260" s="654" t="str">
        <f>KF254</f>
        <v>9箇所目</v>
      </c>
      <c r="KG260" s="655"/>
      <c r="KH260" s="655"/>
      <c r="KI260" s="655"/>
      <c r="KJ260" s="655"/>
      <c r="KK260" s="655"/>
      <c r="KL260" s="657"/>
      <c r="KM260" s="657"/>
      <c r="KN260" s="657"/>
      <c r="KO260" s="657"/>
      <c r="KP260" s="657"/>
      <c r="KQ260" s="657"/>
      <c r="KR260" s="657"/>
      <c r="KS260" s="657"/>
      <c r="KT260" s="657"/>
      <c r="KU260" s="657"/>
      <c r="KV260" s="395" t="s">
        <v>43</v>
      </c>
      <c r="KW260" s="395"/>
      <c r="KX260" s="399"/>
      <c r="KY260" s="265"/>
      <c r="KZ260" s="266"/>
      <c r="LA260" s="266"/>
      <c r="LB260" s="266"/>
      <c r="LC260" s="266"/>
      <c r="LD260" s="266"/>
      <c r="LE260" s="266"/>
      <c r="LF260" s="266"/>
      <c r="LG260" s="266"/>
      <c r="LH260" s="266"/>
      <c r="LI260" s="266"/>
      <c r="LJ260" s="266"/>
      <c r="LK260" s="266"/>
      <c r="LL260" s="266"/>
      <c r="LM260" s="267"/>
      <c r="LN260" s="771"/>
      <c r="LO260" s="772"/>
      <c r="LP260" s="772"/>
      <c r="LQ260" s="772"/>
      <c r="LR260" s="772"/>
      <c r="LS260" s="772"/>
      <c r="LT260" s="772"/>
      <c r="LU260" s="772"/>
      <c r="LV260" s="395" t="s">
        <v>69</v>
      </c>
      <c r="LW260" s="395"/>
      <c r="LX260" s="399"/>
      <c r="LY260" s="738"/>
      <c r="LZ260" s="739"/>
      <c r="MA260" s="739"/>
      <c r="MB260" s="739"/>
      <c r="MC260" s="740"/>
      <c r="MD260" s="738"/>
      <c r="ME260" s="739"/>
      <c r="MF260" s="739"/>
      <c r="MG260" s="739"/>
      <c r="MH260" s="740"/>
      <c r="MI260" s="424"/>
      <c r="MJ260" s="425"/>
      <c r="MK260" s="425"/>
      <c r="ML260" s="425"/>
      <c r="MM260" s="426"/>
      <c r="MN260" s="738"/>
      <c r="MO260" s="739"/>
      <c r="MP260" s="739"/>
      <c r="MQ260" s="739"/>
      <c r="MR260" s="740"/>
      <c r="MS260" s="424"/>
      <c r="MT260" s="425"/>
      <c r="MU260" s="425"/>
      <c r="MV260" s="425"/>
      <c r="MW260" s="426"/>
      <c r="MX260" s="424"/>
      <c r="MY260" s="425"/>
      <c r="MZ260" s="425"/>
      <c r="NA260" s="425"/>
      <c r="NB260" s="426"/>
      <c r="NC260" s="738"/>
      <c r="ND260" s="739"/>
      <c r="NE260" s="739"/>
      <c r="NF260" s="739"/>
      <c r="NG260" s="740"/>
      <c r="NH260" s="424"/>
      <c r="NI260" s="425"/>
      <c r="NJ260" s="425"/>
      <c r="NK260" s="425"/>
      <c r="NL260" s="426"/>
      <c r="NM260" s="748"/>
      <c r="NN260" s="747"/>
      <c r="NO260" s="747"/>
      <c r="NP260" s="747"/>
      <c r="NQ260" s="747"/>
      <c r="NR260" s="747"/>
      <c r="NS260" s="747"/>
      <c r="NT260" s="747"/>
      <c r="NU260" s="747"/>
      <c r="NV260" s="747"/>
      <c r="NW260" s="747"/>
      <c r="NX260" s="747"/>
      <c r="NY260" s="747"/>
      <c r="NZ260" s="747"/>
      <c r="OA260" s="700"/>
      <c r="OB260" s="777"/>
      <c r="OC260" s="778"/>
      <c r="OD260" s="407"/>
      <c r="OE260" s="327"/>
      <c r="OF260" s="327"/>
      <c r="OG260" s="327"/>
      <c r="OH260" s="327"/>
      <c r="OI260" s="327"/>
      <c r="OJ260" s="327"/>
      <c r="OK260" s="406"/>
      <c r="OL260" s="654" t="str">
        <f>OL254</f>
        <v>12箇所目</v>
      </c>
      <c r="OM260" s="655"/>
      <c r="ON260" s="655"/>
      <c r="OO260" s="655"/>
      <c r="OP260" s="655"/>
      <c r="OQ260" s="655"/>
      <c r="OR260" s="657"/>
      <c r="OS260" s="657"/>
      <c r="OT260" s="657"/>
      <c r="OU260" s="657"/>
      <c r="OV260" s="657"/>
      <c r="OW260" s="657"/>
      <c r="OX260" s="657"/>
      <c r="OY260" s="657"/>
      <c r="OZ260" s="657"/>
      <c r="PA260" s="657"/>
      <c r="PB260" s="395" t="s">
        <v>43</v>
      </c>
      <c r="PC260" s="395"/>
      <c r="PD260" s="399"/>
      <c r="PE260" s="265"/>
      <c r="PF260" s="266"/>
      <c r="PG260" s="266"/>
      <c r="PH260" s="266"/>
      <c r="PI260" s="266"/>
      <c r="PJ260" s="266"/>
      <c r="PK260" s="266"/>
      <c r="PL260" s="266"/>
      <c r="PM260" s="266"/>
      <c r="PN260" s="266"/>
      <c r="PO260" s="266"/>
      <c r="PP260" s="266"/>
      <c r="PQ260" s="266"/>
      <c r="PR260" s="266"/>
      <c r="PS260" s="267"/>
      <c r="PT260" s="771"/>
      <c r="PU260" s="772"/>
      <c r="PV260" s="772"/>
      <c r="PW260" s="772"/>
      <c r="PX260" s="772"/>
      <c r="PY260" s="772"/>
      <c r="PZ260" s="772"/>
      <c r="QA260" s="772"/>
      <c r="QB260" s="395" t="s">
        <v>69</v>
      </c>
      <c r="QC260" s="395"/>
      <c r="QD260" s="399"/>
      <c r="QE260" s="738"/>
      <c r="QF260" s="739"/>
      <c r="QG260" s="739"/>
      <c r="QH260" s="739"/>
      <c r="QI260" s="740"/>
      <c r="QJ260" s="738"/>
      <c r="QK260" s="739"/>
      <c r="QL260" s="739"/>
      <c r="QM260" s="739"/>
      <c r="QN260" s="740"/>
      <c r="QO260" s="424"/>
      <c r="QP260" s="425"/>
      <c r="QQ260" s="425"/>
      <c r="QR260" s="425"/>
      <c r="QS260" s="426"/>
      <c r="QT260" s="738"/>
      <c r="QU260" s="739"/>
      <c r="QV260" s="739"/>
      <c r="QW260" s="739"/>
      <c r="QX260" s="740"/>
      <c r="QY260" s="424"/>
      <c r="QZ260" s="425"/>
      <c r="RA260" s="425"/>
      <c r="RB260" s="425"/>
      <c r="RC260" s="426"/>
      <c r="RD260" s="424"/>
      <c r="RE260" s="425"/>
      <c r="RF260" s="425"/>
      <c r="RG260" s="425"/>
      <c r="RH260" s="426"/>
      <c r="RI260" s="738"/>
      <c r="RJ260" s="739"/>
      <c r="RK260" s="739"/>
      <c r="RL260" s="739"/>
      <c r="RM260" s="740"/>
      <c r="RN260" s="424"/>
      <c r="RO260" s="425"/>
      <c r="RP260" s="425"/>
      <c r="RQ260" s="425"/>
      <c r="RR260" s="426"/>
      <c r="RS260" s="748"/>
      <c r="RT260" s="747"/>
      <c r="RU260" s="747"/>
      <c r="RV260" s="747"/>
      <c r="RW260" s="747"/>
      <c r="RX260" s="747"/>
      <c r="RY260" s="747"/>
      <c r="RZ260" s="747"/>
      <c r="SA260" s="747"/>
      <c r="SB260" s="747"/>
      <c r="SC260" s="747"/>
      <c r="SD260" s="747"/>
      <c r="SE260" s="747"/>
      <c r="SF260" s="747"/>
      <c r="SG260" s="700"/>
    </row>
    <row r="261" spans="2:501" ht="2.1" customHeight="1" x14ac:dyDescent="0.15">
      <c r="B261" s="1083"/>
      <c r="C261" s="1093"/>
      <c r="D261" s="1094"/>
      <c r="E261" s="1095"/>
      <c r="F261" s="329"/>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408"/>
      <c r="AD261" s="492"/>
      <c r="AE261" s="476"/>
      <c r="AF261" s="476"/>
      <c r="AG261" s="476"/>
      <c r="AH261" s="476"/>
      <c r="AI261" s="476"/>
      <c r="AJ261" s="476"/>
      <c r="AK261" s="476"/>
      <c r="AL261" s="476"/>
      <c r="AM261" s="476"/>
      <c r="AN261" s="476"/>
      <c r="AO261" s="386"/>
      <c r="AP261" s="386"/>
      <c r="AQ261" s="387"/>
      <c r="AR261" s="802"/>
      <c r="AS261" s="803"/>
      <c r="AT261" s="803"/>
      <c r="AU261" s="803"/>
      <c r="AV261" s="803"/>
      <c r="AW261" s="803"/>
      <c r="AX261" s="803"/>
      <c r="AY261" s="803"/>
      <c r="AZ261" s="803"/>
      <c r="BA261" s="803"/>
      <c r="BB261" s="803"/>
      <c r="BC261" s="803"/>
      <c r="BD261" s="803"/>
      <c r="BE261" s="804"/>
      <c r="BF261" s="802"/>
      <c r="BG261" s="803"/>
      <c r="BH261" s="803"/>
      <c r="BI261" s="803"/>
      <c r="BJ261" s="803"/>
      <c r="BK261" s="803"/>
      <c r="BL261" s="803"/>
      <c r="BM261" s="803"/>
      <c r="BN261" s="803"/>
      <c r="BO261" s="803"/>
      <c r="BP261" s="803"/>
      <c r="BQ261" s="803"/>
      <c r="BR261" s="803"/>
      <c r="BS261" s="804"/>
      <c r="BT261" s="1058"/>
      <c r="BU261" s="1059"/>
      <c r="BV261" s="1059"/>
      <c r="BW261" s="1059"/>
      <c r="BX261" s="1059"/>
      <c r="BY261" s="1059"/>
      <c r="BZ261" s="1059"/>
      <c r="CA261" s="1059"/>
      <c r="CB261" s="1059"/>
      <c r="CC261" s="1059"/>
      <c r="CD261" s="1059"/>
      <c r="CE261" s="386"/>
      <c r="CF261" s="386"/>
      <c r="CG261" s="387"/>
      <c r="CH261" s="1056"/>
      <c r="CI261" s="386"/>
      <c r="CJ261" s="386"/>
      <c r="CK261" s="386"/>
      <c r="CL261" s="386"/>
      <c r="CM261" s="386"/>
      <c r="CN261" s="658"/>
      <c r="CO261" s="658"/>
      <c r="CP261" s="658"/>
      <c r="CQ261" s="658"/>
      <c r="CR261" s="658"/>
      <c r="CS261" s="658"/>
      <c r="CT261" s="658"/>
      <c r="CU261" s="658"/>
      <c r="CV261" s="658"/>
      <c r="CW261" s="658"/>
      <c r="CX261" s="386"/>
      <c r="CY261" s="386"/>
      <c r="CZ261" s="387"/>
      <c r="DA261" s="276"/>
      <c r="DB261" s="277"/>
      <c r="DC261" s="277"/>
      <c r="DD261" s="277"/>
      <c r="DE261" s="277"/>
      <c r="DF261" s="277"/>
      <c r="DG261" s="277"/>
      <c r="DH261" s="277"/>
      <c r="DI261" s="277"/>
      <c r="DJ261" s="277"/>
      <c r="DK261" s="277"/>
      <c r="DL261" s="277"/>
      <c r="DM261" s="277"/>
      <c r="DN261" s="277"/>
      <c r="DO261" s="278"/>
      <c r="DP261" s="773"/>
      <c r="DQ261" s="774"/>
      <c r="DR261" s="774"/>
      <c r="DS261" s="774"/>
      <c r="DT261" s="774"/>
      <c r="DU261" s="774"/>
      <c r="DV261" s="774"/>
      <c r="DW261" s="774"/>
      <c r="DX261" s="386"/>
      <c r="DY261" s="386"/>
      <c r="DZ261" s="387"/>
      <c r="EA261" s="744"/>
      <c r="EB261" s="745"/>
      <c r="EC261" s="745"/>
      <c r="ED261" s="745"/>
      <c r="EE261" s="746"/>
      <c r="EF261" s="744"/>
      <c r="EG261" s="745"/>
      <c r="EH261" s="745"/>
      <c r="EI261" s="745"/>
      <c r="EJ261" s="746"/>
      <c r="EK261" s="427"/>
      <c r="EL261" s="428"/>
      <c r="EM261" s="428"/>
      <c r="EN261" s="428"/>
      <c r="EO261" s="429"/>
      <c r="EP261" s="744"/>
      <c r="EQ261" s="745"/>
      <c r="ER261" s="745"/>
      <c r="ES261" s="745"/>
      <c r="ET261" s="746"/>
      <c r="EU261" s="427"/>
      <c r="EV261" s="428"/>
      <c r="EW261" s="428"/>
      <c r="EX261" s="428"/>
      <c r="EY261" s="429"/>
      <c r="EZ261" s="427"/>
      <c r="FA261" s="428"/>
      <c r="FB261" s="428"/>
      <c r="FC261" s="428"/>
      <c r="FD261" s="429"/>
      <c r="FE261" s="744"/>
      <c r="FF261" s="745"/>
      <c r="FG261" s="745"/>
      <c r="FH261" s="745"/>
      <c r="FI261" s="746"/>
      <c r="FJ261" s="427"/>
      <c r="FK261" s="428"/>
      <c r="FL261" s="428"/>
      <c r="FM261" s="428"/>
      <c r="FN261" s="429"/>
      <c r="FO261" s="405"/>
      <c r="FP261" s="777"/>
      <c r="FQ261" s="778"/>
      <c r="FR261" s="329"/>
      <c r="FS261" s="330"/>
      <c r="FT261" s="330"/>
      <c r="FU261" s="330"/>
      <c r="FV261" s="330"/>
      <c r="FW261" s="330"/>
      <c r="FX261" s="330"/>
      <c r="FY261" s="408"/>
      <c r="FZ261" s="690"/>
      <c r="GA261" s="656"/>
      <c r="GB261" s="656"/>
      <c r="GC261" s="656"/>
      <c r="GD261" s="656"/>
      <c r="GE261" s="656"/>
      <c r="GF261" s="658"/>
      <c r="GG261" s="658"/>
      <c r="GH261" s="658"/>
      <c r="GI261" s="658"/>
      <c r="GJ261" s="658"/>
      <c r="GK261" s="658"/>
      <c r="GL261" s="658"/>
      <c r="GM261" s="658"/>
      <c r="GN261" s="658"/>
      <c r="GO261" s="658"/>
      <c r="GP261" s="386"/>
      <c r="GQ261" s="386"/>
      <c r="GR261" s="387"/>
      <c r="GS261" s="276"/>
      <c r="GT261" s="277"/>
      <c r="GU261" s="277"/>
      <c r="GV261" s="277"/>
      <c r="GW261" s="277"/>
      <c r="GX261" s="277"/>
      <c r="GY261" s="277"/>
      <c r="GZ261" s="277"/>
      <c r="HA261" s="277"/>
      <c r="HB261" s="277"/>
      <c r="HC261" s="277"/>
      <c r="HD261" s="277"/>
      <c r="HE261" s="277"/>
      <c r="HF261" s="277"/>
      <c r="HG261" s="278"/>
      <c r="HH261" s="773"/>
      <c r="HI261" s="774"/>
      <c r="HJ261" s="774"/>
      <c r="HK261" s="774"/>
      <c r="HL261" s="774"/>
      <c r="HM261" s="774"/>
      <c r="HN261" s="774"/>
      <c r="HO261" s="774"/>
      <c r="HP261" s="386"/>
      <c r="HQ261" s="386"/>
      <c r="HR261" s="387"/>
      <c r="HS261" s="744"/>
      <c r="HT261" s="745"/>
      <c r="HU261" s="745"/>
      <c r="HV261" s="745"/>
      <c r="HW261" s="746"/>
      <c r="HX261" s="744"/>
      <c r="HY261" s="745"/>
      <c r="HZ261" s="745"/>
      <c r="IA261" s="745"/>
      <c r="IB261" s="746"/>
      <c r="IC261" s="427"/>
      <c r="ID261" s="428"/>
      <c r="IE261" s="428"/>
      <c r="IF261" s="428"/>
      <c r="IG261" s="429"/>
      <c r="IH261" s="744"/>
      <c r="II261" s="745"/>
      <c r="IJ261" s="745"/>
      <c r="IK261" s="745"/>
      <c r="IL261" s="746"/>
      <c r="IM261" s="427"/>
      <c r="IN261" s="428"/>
      <c r="IO261" s="428"/>
      <c r="IP261" s="428"/>
      <c r="IQ261" s="429"/>
      <c r="IR261" s="427"/>
      <c r="IS261" s="428"/>
      <c r="IT261" s="428"/>
      <c r="IU261" s="428"/>
      <c r="IV261" s="429"/>
      <c r="IW261" s="744"/>
      <c r="IX261" s="745"/>
      <c r="IY261" s="745"/>
      <c r="IZ261" s="745"/>
      <c r="JA261" s="746"/>
      <c r="JB261" s="427"/>
      <c r="JC261" s="428"/>
      <c r="JD261" s="428"/>
      <c r="JE261" s="428"/>
      <c r="JF261" s="429"/>
      <c r="JG261" s="748"/>
      <c r="JH261" s="747"/>
      <c r="JI261" s="747"/>
      <c r="JJ261" s="747"/>
      <c r="JK261" s="747"/>
      <c r="JL261" s="747"/>
      <c r="JM261" s="747"/>
      <c r="JN261" s="747"/>
      <c r="JO261" s="747"/>
      <c r="JP261" s="747"/>
      <c r="JQ261" s="747"/>
      <c r="JR261" s="747"/>
      <c r="JS261" s="747"/>
      <c r="JT261" s="747"/>
      <c r="JU261" s="700"/>
      <c r="JV261" s="777"/>
      <c r="JW261" s="778"/>
      <c r="JX261" s="329"/>
      <c r="JY261" s="330"/>
      <c r="JZ261" s="330"/>
      <c r="KA261" s="330"/>
      <c r="KB261" s="330"/>
      <c r="KC261" s="330"/>
      <c r="KD261" s="330"/>
      <c r="KE261" s="408"/>
      <c r="KF261" s="656"/>
      <c r="KG261" s="656"/>
      <c r="KH261" s="656"/>
      <c r="KI261" s="656"/>
      <c r="KJ261" s="656"/>
      <c r="KK261" s="656"/>
      <c r="KL261" s="658"/>
      <c r="KM261" s="658"/>
      <c r="KN261" s="658"/>
      <c r="KO261" s="658"/>
      <c r="KP261" s="658"/>
      <c r="KQ261" s="658"/>
      <c r="KR261" s="658"/>
      <c r="KS261" s="658"/>
      <c r="KT261" s="658"/>
      <c r="KU261" s="658"/>
      <c r="KV261" s="386"/>
      <c r="KW261" s="386"/>
      <c r="KX261" s="387"/>
      <c r="KY261" s="276"/>
      <c r="KZ261" s="277"/>
      <c r="LA261" s="277"/>
      <c r="LB261" s="277"/>
      <c r="LC261" s="277"/>
      <c r="LD261" s="277"/>
      <c r="LE261" s="277"/>
      <c r="LF261" s="277"/>
      <c r="LG261" s="277"/>
      <c r="LH261" s="277"/>
      <c r="LI261" s="277"/>
      <c r="LJ261" s="277"/>
      <c r="LK261" s="277"/>
      <c r="LL261" s="277"/>
      <c r="LM261" s="278"/>
      <c r="LN261" s="773"/>
      <c r="LO261" s="774"/>
      <c r="LP261" s="774"/>
      <c r="LQ261" s="774"/>
      <c r="LR261" s="774"/>
      <c r="LS261" s="774"/>
      <c r="LT261" s="774"/>
      <c r="LU261" s="774"/>
      <c r="LV261" s="386"/>
      <c r="LW261" s="386"/>
      <c r="LX261" s="387"/>
      <c r="LY261" s="744"/>
      <c r="LZ261" s="745"/>
      <c r="MA261" s="745"/>
      <c r="MB261" s="745"/>
      <c r="MC261" s="746"/>
      <c r="MD261" s="744"/>
      <c r="ME261" s="745"/>
      <c r="MF261" s="745"/>
      <c r="MG261" s="745"/>
      <c r="MH261" s="746"/>
      <c r="MI261" s="427"/>
      <c r="MJ261" s="428"/>
      <c r="MK261" s="428"/>
      <c r="ML261" s="428"/>
      <c r="MM261" s="429"/>
      <c r="MN261" s="744"/>
      <c r="MO261" s="745"/>
      <c r="MP261" s="745"/>
      <c r="MQ261" s="745"/>
      <c r="MR261" s="746"/>
      <c r="MS261" s="427"/>
      <c r="MT261" s="428"/>
      <c r="MU261" s="428"/>
      <c r="MV261" s="428"/>
      <c r="MW261" s="429"/>
      <c r="MX261" s="427"/>
      <c r="MY261" s="428"/>
      <c r="MZ261" s="428"/>
      <c r="NA261" s="428"/>
      <c r="NB261" s="429"/>
      <c r="NC261" s="744"/>
      <c r="ND261" s="745"/>
      <c r="NE261" s="745"/>
      <c r="NF261" s="745"/>
      <c r="NG261" s="746"/>
      <c r="NH261" s="427"/>
      <c r="NI261" s="428"/>
      <c r="NJ261" s="428"/>
      <c r="NK261" s="428"/>
      <c r="NL261" s="429"/>
      <c r="NM261" s="748"/>
      <c r="NN261" s="747"/>
      <c r="NO261" s="747"/>
      <c r="NP261" s="747"/>
      <c r="NQ261" s="747"/>
      <c r="NR261" s="747"/>
      <c r="NS261" s="747"/>
      <c r="NT261" s="747"/>
      <c r="NU261" s="747"/>
      <c r="NV261" s="747"/>
      <c r="NW261" s="747"/>
      <c r="NX261" s="747"/>
      <c r="NY261" s="747"/>
      <c r="NZ261" s="747"/>
      <c r="OA261" s="700"/>
      <c r="OB261" s="777"/>
      <c r="OC261" s="778"/>
      <c r="OD261" s="329"/>
      <c r="OE261" s="330"/>
      <c r="OF261" s="330"/>
      <c r="OG261" s="330"/>
      <c r="OH261" s="330"/>
      <c r="OI261" s="330"/>
      <c r="OJ261" s="330"/>
      <c r="OK261" s="408"/>
      <c r="OL261" s="656"/>
      <c r="OM261" s="656"/>
      <c r="ON261" s="656"/>
      <c r="OO261" s="656"/>
      <c r="OP261" s="656"/>
      <c r="OQ261" s="656"/>
      <c r="OR261" s="658"/>
      <c r="OS261" s="658"/>
      <c r="OT261" s="658"/>
      <c r="OU261" s="658"/>
      <c r="OV261" s="658"/>
      <c r="OW261" s="658"/>
      <c r="OX261" s="658"/>
      <c r="OY261" s="658"/>
      <c r="OZ261" s="658"/>
      <c r="PA261" s="658"/>
      <c r="PB261" s="386"/>
      <c r="PC261" s="386"/>
      <c r="PD261" s="387"/>
      <c r="PE261" s="276"/>
      <c r="PF261" s="277"/>
      <c r="PG261" s="277"/>
      <c r="PH261" s="277"/>
      <c r="PI261" s="277"/>
      <c r="PJ261" s="277"/>
      <c r="PK261" s="277"/>
      <c r="PL261" s="277"/>
      <c r="PM261" s="277"/>
      <c r="PN261" s="277"/>
      <c r="PO261" s="277"/>
      <c r="PP261" s="277"/>
      <c r="PQ261" s="277"/>
      <c r="PR261" s="277"/>
      <c r="PS261" s="278"/>
      <c r="PT261" s="773"/>
      <c r="PU261" s="774"/>
      <c r="PV261" s="774"/>
      <c r="PW261" s="774"/>
      <c r="PX261" s="774"/>
      <c r="PY261" s="774"/>
      <c r="PZ261" s="774"/>
      <c r="QA261" s="774"/>
      <c r="QB261" s="386"/>
      <c r="QC261" s="386"/>
      <c r="QD261" s="387"/>
      <c r="QE261" s="744"/>
      <c r="QF261" s="745"/>
      <c r="QG261" s="745"/>
      <c r="QH261" s="745"/>
      <c r="QI261" s="746"/>
      <c r="QJ261" s="744"/>
      <c r="QK261" s="745"/>
      <c r="QL261" s="745"/>
      <c r="QM261" s="745"/>
      <c r="QN261" s="746"/>
      <c r="QO261" s="427"/>
      <c r="QP261" s="428"/>
      <c r="QQ261" s="428"/>
      <c r="QR261" s="428"/>
      <c r="QS261" s="429"/>
      <c r="QT261" s="744"/>
      <c r="QU261" s="745"/>
      <c r="QV261" s="745"/>
      <c r="QW261" s="745"/>
      <c r="QX261" s="746"/>
      <c r="QY261" s="427"/>
      <c r="QZ261" s="428"/>
      <c r="RA261" s="428"/>
      <c r="RB261" s="428"/>
      <c r="RC261" s="429"/>
      <c r="RD261" s="427"/>
      <c r="RE261" s="428"/>
      <c r="RF261" s="428"/>
      <c r="RG261" s="428"/>
      <c r="RH261" s="429"/>
      <c r="RI261" s="744"/>
      <c r="RJ261" s="745"/>
      <c r="RK261" s="745"/>
      <c r="RL261" s="745"/>
      <c r="RM261" s="746"/>
      <c r="RN261" s="427"/>
      <c r="RO261" s="428"/>
      <c r="RP261" s="428"/>
      <c r="RQ261" s="428"/>
      <c r="RR261" s="429"/>
      <c r="RS261" s="748"/>
      <c r="RT261" s="747"/>
      <c r="RU261" s="747"/>
      <c r="RV261" s="747"/>
      <c r="RW261" s="747"/>
      <c r="RX261" s="747"/>
      <c r="RY261" s="747"/>
      <c r="RZ261" s="747"/>
      <c r="SA261" s="747"/>
      <c r="SB261" s="747"/>
      <c r="SC261" s="747"/>
      <c r="SD261" s="747"/>
      <c r="SE261" s="747"/>
      <c r="SF261" s="747"/>
      <c r="SG261" s="700"/>
    </row>
    <row r="262" spans="2:501" ht="12" customHeight="1" x14ac:dyDescent="0.15">
      <c r="B262" s="1083"/>
      <c r="C262" s="1093"/>
      <c r="D262" s="1094"/>
      <c r="E262" s="1095"/>
      <c r="F262" s="770" t="s">
        <v>99</v>
      </c>
      <c r="G262" s="324"/>
      <c r="H262" s="324"/>
      <c r="I262" s="324"/>
      <c r="J262" s="324"/>
      <c r="K262" s="324"/>
      <c r="L262" s="324"/>
      <c r="M262" s="324"/>
      <c r="N262" s="324"/>
      <c r="O262" s="324"/>
      <c r="P262" s="324"/>
      <c r="Q262" s="324"/>
      <c r="R262" s="324"/>
      <c r="S262" s="324"/>
      <c r="T262" s="324"/>
      <c r="U262" s="324"/>
      <c r="V262" s="324"/>
      <c r="W262" s="324"/>
      <c r="X262" s="324"/>
      <c r="Y262" s="324"/>
      <c r="Z262" s="324"/>
      <c r="AA262" s="324"/>
      <c r="AB262" s="324"/>
      <c r="AC262" s="489"/>
      <c r="AD262" s="490">
        <f>BT262</f>
        <v>0</v>
      </c>
      <c r="AE262" s="491"/>
      <c r="AF262" s="491"/>
      <c r="AG262" s="491"/>
      <c r="AH262" s="491"/>
      <c r="AI262" s="491"/>
      <c r="AJ262" s="491"/>
      <c r="AK262" s="491"/>
      <c r="AL262" s="491"/>
      <c r="AM262" s="491"/>
      <c r="AN262" s="491"/>
      <c r="AO262" s="382" t="s">
        <v>43</v>
      </c>
      <c r="AP262" s="382"/>
      <c r="AQ262" s="383"/>
      <c r="AR262" s="247"/>
      <c r="AS262" s="248"/>
      <c r="AT262" s="248"/>
      <c r="AU262" s="248"/>
      <c r="AV262" s="248"/>
      <c r="AW262" s="248"/>
      <c r="AX262" s="248"/>
      <c r="AY262" s="248"/>
      <c r="AZ262" s="248"/>
      <c r="BA262" s="248"/>
      <c r="BB262" s="248"/>
      <c r="BC262" s="248"/>
      <c r="BD262" s="248"/>
      <c r="BE262" s="249"/>
      <c r="BF262" s="247"/>
      <c r="BG262" s="248"/>
      <c r="BH262" s="248"/>
      <c r="BI262" s="248"/>
      <c r="BJ262" s="248"/>
      <c r="BK262" s="248"/>
      <c r="BL262" s="248"/>
      <c r="BM262" s="248"/>
      <c r="BN262" s="248"/>
      <c r="BO262" s="248"/>
      <c r="BP262" s="248"/>
      <c r="BQ262" s="248"/>
      <c r="BR262" s="248"/>
      <c r="BS262" s="249"/>
      <c r="BT262" s="1058">
        <f>SUM(CN262:CW267,GF262:GO267,KL262:KU267,OR262:PA267)</f>
        <v>0</v>
      </c>
      <c r="BU262" s="1059"/>
      <c r="BV262" s="1059"/>
      <c r="BW262" s="1059"/>
      <c r="BX262" s="1059"/>
      <c r="BY262" s="1059"/>
      <c r="BZ262" s="1059"/>
      <c r="CA262" s="1059"/>
      <c r="CB262" s="1059"/>
      <c r="CC262" s="1059"/>
      <c r="CD262" s="1059"/>
      <c r="CE262" s="382" t="s">
        <v>43</v>
      </c>
      <c r="CF262" s="382"/>
      <c r="CG262" s="383"/>
      <c r="CH262" s="1057" t="s">
        <v>37</v>
      </c>
      <c r="CI262" s="382"/>
      <c r="CJ262" s="382"/>
      <c r="CK262" s="382"/>
      <c r="CL262" s="382"/>
      <c r="CM262" s="382"/>
      <c r="CN262" s="693"/>
      <c r="CO262" s="693"/>
      <c r="CP262" s="693"/>
      <c r="CQ262" s="693"/>
      <c r="CR262" s="693"/>
      <c r="CS262" s="693"/>
      <c r="CT262" s="693"/>
      <c r="CU262" s="693"/>
      <c r="CV262" s="693"/>
      <c r="CW262" s="693"/>
      <c r="CX262" s="382" t="s">
        <v>43</v>
      </c>
      <c r="CY262" s="382"/>
      <c r="CZ262" s="383"/>
      <c r="DA262" s="230"/>
      <c r="DB262" s="231"/>
      <c r="DC262" s="231"/>
      <c r="DD262" s="231"/>
      <c r="DE262" s="231"/>
      <c r="DF262" s="231"/>
      <c r="DG262" s="231"/>
      <c r="DH262" s="231"/>
      <c r="DI262" s="231"/>
      <c r="DJ262" s="231"/>
      <c r="DK262" s="231"/>
      <c r="DL262" s="231"/>
      <c r="DM262" s="231"/>
      <c r="DN262" s="231"/>
      <c r="DO262" s="232"/>
      <c r="DP262" s="766"/>
      <c r="DQ262" s="767"/>
      <c r="DR262" s="767"/>
      <c r="DS262" s="767"/>
      <c r="DT262" s="767"/>
      <c r="DU262" s="767"/>
      <c r="DV262" s="767"/>
      <c r="DW262" s="767"/>
      <c r="DX262" s="382" t="s">
        <v>69</v>
      </c>
      <c r="DY262" s="382"/>
      <c r="DZ262" s="383"/>
      <c r="EA262" s="503"/>
      <c r="EB262" s="504"/>
      <c r="EC262" s="504"/>
      <c r="ED262" s="504"/>
      <c r="EE262" s="505"/>
      <c r="EF262" s="735"/>
      <c r="EG262" s="736"/>
      <c r="EH262" s="736"/>
      <c r="EI262" s="736"/>
      <c r="EJ262" s="737"/>
      <c r="EK262" s="503"/>
      <c r="EL262" s="504"/>
      <c r="EM262" s="504"/>
      <c r="EN262" s="504"/>
      <c r="EO262" s="505"/>
      <c r="EP262" s="735"/>
      <c r="EQ262" s="736"/>
      <c r="ER262" s="736"/>
      <c r="ES262" s="736"/>
      <c r="ET262" s="737"/>
      <c r="EU262" s="503"/>
      <c r="EV262" s="504"/>
      <c r="EW262" s="504"/>
      <c r="EX262" s="504"/>
      <c r="EY262" s="505"/>
      <c r="EZ262" s="503"/>
      <c r="FA262" s="504"/>
      <c r="FB262" s="504"/>
      <c r="FC262" s="504"/>
      <c r="FD262" s="505"/>
      <c r="FE262" s="735"/>
      <c r="FF262" s="736"/>
      <c r="FG262" s="736"/>
      <c r="FH262" s="736"/>
      <c r="FI262" s="737"/>
      <c r="FJ262" s="503"/>
      <c r="FK262" s="504"/>
      <c r="FL262" s="504"/>
      <c r="FM262" s="504"/>
      <c r="FN262" s="505"/>
      <c r="FO262" s="404" t="str">
        <f>IF(AND(CN262&gt;0,CN264&gt;0,CN266&gt;0),"⇒⇒⇒⇒
４箇所以上の場合","")</f>
        <v/>
      </c>
      <c r="FP262" s="777"/>
      <c r="FQ262" s="778"/>
      <c r="FR262" s="770" t="s">
        <v>99</v>
      </c>
      <c r="FS262" s="324"/>
      <c r="FT262" s="324"/>
      <c r="FU262" s="324"/>
      <c r="FV262" s="324"/>
      <c r="FW262" s="324"/>
      <c r="FX262" s="324"/>
      <c r="FY262" s="489"/>
      <c r="FZ262" s="726" t="s">
        <v>79</v>
      </c>
      <c r="GA262" s="692"/>
      <c r="GB262" s="692"/>
      <c r="GC262" s="692"/>
      <c r="GD262" s="692"/>
      <c r="GE262" s="692"/>
      <c r="GF262" s="693"/>
      <c r="GG262" s="693"/>
      <c r="GH262" s="693"/>
      <c r="GI262" s="693"/>
      <c r="GJ262" s="693"/>
      <c r="GK262" s="693"/>
      <c r="GL262" s="693"/>
      <c r="GM262" s="693"/>
      <c r="GN262" s="693"/>
      <c r="GO262" s="693"/>
      <c r="GP262" s="382" t="s">
        <v>43</v>
      </c>
      <c r="GQ262" s="382"/>
      <c r="GR262" s="383"/>
      <c r="GS262" s="230"/>
      <c r="GT262" s="231"/>
      <c r="GU262" s="231"/>
      <c r="GV262" s="231"/>
      <c r="GW262" s="231"/>
      <c r="GX262" s="231"/>
      <c r="GY262" s="231"/>
      <c r="GZ262" s="231"/>
      <c r="HA262" s="231"/>
      <c r="HB262" s="231"/>
      <c r="HC262" s="231"/>
      <c r="HD262" s="231"/>
      <c r="HE262" s="231"/>
      <c r="HF262" s="231"/>
      <c r="HG262" s="232"/>
      <c r="HH262" s="766"/>
      <c r="HI262" s="767"/>
      <c r="HJ262" s="767"/>
      <c r="HK262" s="767"/>
      <c r="HL262" s="767"/>
      <c r="HM262" s="767"/>
      <c r="HN262" s="767"/>
      <c r="HO262" s="767"/>
      <c r="HP262" s="382" t="s">
        <v>69</v>
      </c>
      <c r="HQ262" s="382"/>
      <c r="HR262" s="383"/>
      <c r="HS262" s="503"/>
      <c r="HT262" s="504"/>
      <c r="HU262" s="504"/>
      <c r="HV262" s="504"/>
      <c r="HW262" s="505"/>
      <c r="HX262" s="735"/>
      <c r="HY262" s="736"/>
      <c r="HZ262" s="736"/>
      <c r="IA262" s="736"/>
      <c r="IB262" s="737"/>
      <c r="IC262" s="503"/>
      <c r="ID262" s="504"/>
      <c r="IE262" s="504"/>
      <c r="IF262" s="504"/>
      <c r="IG262" s="505"/>
      <c r="IH262" s="735"/>
      <c r="II262" s="736"/>
      <c r="IJ262" s="736"/>
      <c r="IK262" s="736"/>
      <c r="IL262" s="737"/>
      <c r="IM262" s="503"/>
      <c r="IN262" s="504"/>
      <c r="IO262" s="504"/>
      <c r="IP262" s="504"/>
      <c r="IQ262" s="505"/>
      <c r="IR262" s="503"/>
      <c r="IS262" s="504"/>
      <c r="IT262" s="504"/>
      <c r="IU262" s="504"/>
      <c r="IV262" s="505"/>
      <c r="IW262" s="735"/>
      <c r="IX262" s="736"/>
      <c r="IY262" s="736"/>
      <c r="IZ262" s="736"/>
      <c r="JA262" s="737"/>
      <c r="JB262" s="503"/>
      <c r="JC262" s="504"/>
      <c r="JD262" s="504"/>
      <c r="JE262" s="504"/>
      <c r="JF262" s="505"/>
      <c r="JG262" s="748"/>
      <c r="JH262" s="747"/>
      <c r="JI262" s="747"/>
      <c r="JJ262" s="747"/>
      <c r="JK262" s="747"/>
      <c r="JL262" s="747"/>
      <c r="JM262" s="747"/>
      <c r="JN262" s="747"/>
      <c r="JO262" s="747"/>
      <c r="JP262" s="747"/>
      <c r="JQ262" s="747"/>
      <c r="JR262" s="747"/>
      <c r="JS262" s="747"/>
      <c r="JT262" s="747"/>
      <c r="JU262" s="699" t="str">
        <f t="shared" ref="JU262" si="30">IF($BT262&gt;SUM($CN262:$CW267,$GF262:$GO267),IF(AND(GF262&gt;0,GF264&gt;0,GF266&gt;0),"⇒⇒⇒⇒
７箇所以上の場合",""),"")</f>
        <v/>
      </c>
      <c r="JV262" s="777"/>
      <c r="JW262" s="778"/>
      <c r="JX262" s="770" t="s">
        <v>99</v>
      </c>
      <c r="JY262" s="324"/>
      <c r="JZ262" s="324"/>
      <c r="KA262" s="324"/>
      <c r="KB262" s="324"/>
      <c r="KC262" s="324"/>
      <c r="KD262" s="324"/>
      <c r="KE262" s="489"/>
      <c r="KF262" s="691" t="str">
        <f>KF256</f>
        <v>7箇所目</v>
      </c>
      <c r="KG262" s="692"/>
      <c r="KH262" s="692"/>
      <c r="KI262" s="692"/>
      <c r="KJ262" s="692"/>
      <c r="KK262" s="692"/>
      <c r="KL262" s="693"/>
      <c r="KM262" s="693"/>
      <c r="KN262" s="693"/>
      <c r="KO262" s="693"/>
      <c r="KP262" s="693"/>
      <c r="KQ262" s="693"/>
      <c r="KR262" s="693"/>
      <c r="KS262" s="693"/>
      <c r="KT262" s="693"/>
      <c r="KU262" s="693"/>
      <c r="KV262" s="382" t="s">
        <v>43</v>
      </c>
      <c r="KW262" s="382"/>
      <c r="KX262" s="383"/>
      <c r="KY262" s="230"/>
      <c r="KZ262" s="231"/>
      <c r="LA262" s="231"/>
      <c r="LB262" s="231"/>
      <c r="LC262" s="231"/>
      <c r="LD262" s="231"/>
      <c r="LE262" s="231"/>
      <c r="LF262" s="231"/>
      <c r="LG262" s="231"/>
      <c r="LH262" s="231"/>
      <c r="LI262" s="231"/>
      <c r="LJ262" s="231"/>
      <c r="LK262" s="231"/>
      <c r="LL262" s="231"/>
      <c r="LM262" s="232"/>
      <c r="LN262" s="766"/>
      <c r="LO262" s="767"/>
      <c r="LP262" s="767"/>
      <c r="LQ262" s="767"/>
      <c r="LR262" s="767"/>
      <c r="LS262" s="767"/>
      <c r="LT262" s="767"/>
      <c r="LU262" s="767"/>
      <c r="LV262" s="382" t="s">
        <v>69</v>
      </c>
      <c r="LW262" s="382"/>
      <c r="LX262" s="383"/>
      <c r="LY262" s="503"/>
      <c r="LZ262" s="504"/>
      <c r="MA262" s="504"/>
      <c r="MB262" s="504"/>
      <c r="MC262" s="505"/>
      <c r="MD262" s="735"/>
      <c r="ME262" s="736"/>
      <c r="MF262" s="736"/>
      <c r="MG262" s="736"/>
      <c r="MH262" s="737"/>
      <c r="MI262" s="503"/>
      <c r="MJ262" s="504"/>
      <c r="MK262" s="504"/>
      <c r="ML262" s="504"/>
      <c r="MM262" s="505"/>
      <c r="MN262" s="735"/>
      <c r="MO262" s="736"/>
      <c r="MP262" s="736"/>
      <c r="MQ262" s="736"/>
      <c r="MR262" s="737"/>
      <c r="MS262" s="503"/>
      <c r="MT262" s="504"/>
      <c r="MU262" s="504"/>
      <c r="MV262" s="504"/>
      <c r="MW262" s="505"/>
      <c r="MX262" s="503"/>
      <c r="MY262" s="504"/>
      <c r="MZ262" s="504"/>
      <c r="NA262" s="504"/>
      <c r="NB262" s="505"/>
      <c r="NC262" s="735"/>
      <c r="ND262" s="736"/>
      <c r="NE262" s="736"/>
      <c r="NF262" s="736"/>
      <c r="NG262" s="737"/>
      <c r="NH262" s="503"/>
      <c r="NI262" s="504"/>
      <c r="NJ262" s="504"/>
      <c r="NK262" s="504"/>
      <c r="NL262" s="505"/>
      <c r="NM262" s="748"/>
      <c r="NN262" s="747"/>
      <c r="NO262" s="747"/>
      <c r="NP262" s="747"/>
      <c r="NQ262" s="747"/>
      <c r="NR262" s="747"/>
      <c r="NS262" s="747"/>
      <c r="NT262" s="747"/>
      <c r="NU262" s="747"/>
      <c r="NV262" s="747"/>
      <c r="NW262" s="747"/>
      <c r="NX262" s="747"/>
      <c r="NY262" s="747"/>
      <c r="NZ262" s="747"/>
      <c r="OA262" s="699" t="str">
        <f t="shared" ref="OA262" si="31">IF($BT262&gt;SUM($CN262:$CW267,$GF262:$GO267,$KL262:$KU267),IF(AND(KL262&gt;0,KL264&gt;0,KL266&gt;0),"⇒⇒⇒⇒
10箇所以上の場合",""),"")</f>
        <v/>
      </c>
      <c r="OB262" s="777"/>
      <c r="OC262" s="778"/>
      <c r="OD262" s="770" t="s">
        <v>99</v>
      </c>
      <c r="OE262" s="324"/>
      <c r="OF262" s="324"/>
      <c r="OG262" s="324"/>
      <c r="OH262" s="324"/>
      <c r="OI262" s="324"/>
      <c r="OJ262" s="324"/>
      <c r="OK262" s="489"/>
      <c r="OL262" s="691" t="str">
        <f>OL256</f>
        <v>10箇所目</v>
      </c>
      <c r="OM262" s="692"/>
      <c r="ON262" s="692"/>
      <c r="OO262" s="692"/>
      <c r="OP262" s="692"/>
      <c r="OQ262" s="692"/>
      <c r="OR262" s="693"/>
      <c r="OS262" s="693"/>
      <c r="OT262" s="693"/>
      <c r="OU262" s="693"/>
      <c r="OV262" s="693"/>
      <c r="OW262" s="693"/>
      <c r="OX262" s="693"/>
      <c r="OY262" s="693"/>
      <c r="OZ262" s="693"/>
      <c r="PA262" s="693"/>
      <c r="PB262" s="382" t="s">
        <v>43</v>
      </c>
      <c r="PC262" s="382"/>
      <c r="PD262" s="383"/>
      <c r="PE262" s="230"/>
      <c r="PF262" s="231"/>
      <c r="PG262" s="231"/>
      <c r="PH262" s="231"/>
      <c r="PI262" s="231"/>
      <c r="PJ262" s="231"/>
      <c r="PK262" s="231"/>
      <c r="PL262" s="231"/>
      <c r="PM262" s="231"/>
      <c r="PN262" s="231"/>
      <c r="PO262" s="231"/>
      <c r="PP262" s="231"/>
      <c r="PQ262" s="231"/>
      <c r="PR262" s="231"/>
      <c r="PS262" s="232"/>
      <c r="PT262" s="766"/>
      <c r="PU262" s="767"/>
      <c r="PV262" s="767"/>
      <c r="PW262" s="767"/>
      <c r="PX262" s="767"/>
      <c r="PY262" s="767"/>
      <c r="PZ262" s="767"/>
      <c r="QA262" s="767"/>
      <c r="QB262" s="382" t="s">
        <v>69</v>
      </c>
      <c r="QC262" s="382"/>
      <c r="QD262" s="383"/>
      <c r="QE262" s="503"/>
      <c r="QF262" s="504"/>
      <c r="QG262" s="504"/>
      <c r="QH262" s="504"/>
      <c r="QI262" s="505"/>
      <c r="QJ262" s="735"/>
      <c r="QK262" s="736"/>
      <c r="QL262" s="736"/>
      <c r="QM262" s="736"/>
      <c r="QN262" s="737"/>
      <c r="QO262" s="503"/>
      <c r="QP262" s="504"/>
      <c r="QQ262" s="504"/>
      <c r="QR262" s="504"/>
      <c r="QS262" s="505"/>
      <c r="QT262" s="735"/>
      <c r="QU262" s="736"/>
      <c r="QV262" s="736"/>
      <c r="QW262" s="736"/>
      <c r="QX262" s="737"/>
      <c r="QY262" s="503"/>
      <c r="QZ262" s="504"/>
      <c r="RA262" s="504"/>
      <c r="RB262" s="504"/>
      <c r="RC262" s="505"/>
      <c r="RD262" s="503"/>
      <c r="RE262" s="504"/>
      <c r="RF262" s="504"/>
      <c r="RG262" s="504"/>
      <c r="RH262" s="505"/>
      <c r="RI262" s="735"/>
      <c r="RJ262" s="736"/>
      <c r="RK262" s="736"/>
      <c r="RL262" s="736"/>
      <c r="RM262" s="737"/>
      <c r="RN262" s="503"/>
      <c r="RO262" s="504"/>
      <c r="RP262" s="504"/>
      <c r="RQ262" s="504"/>
      <c r="RR262" s="505"/>
      <c r="RS262" s="748"/>
      <c r="RT262" s="747"/>
      <c r="RU262" s="747"/>
      <c r="RV262" s="747"/>
      <c r="RW262" s="747"/>
      <c r="RX262" s="747"/>
      <c r="RY262" s="747"/>
      <c r="RZ262" s="747"/>
      <c r="SA262" s="747"/>
      <c r="SB262" s="747"/>
      <c r="SC262" s="747"/>
      <c r="SD262" s="747"/>
      <c r="SE262" s="747"/>
      <c r="SF262" s="747"/>
      <c r="SG262" s="699"/>
    </row>
    <row r="263" spans="2:501" ht="2.1" customHeight="1" x14ac:dyDescent="0.15">
      <c r="B263" s="1083"/>
      <c r="C263" s="1093"/>
      <c r="D263" s="1094"/>
      <c r="E263" s="1095"/>
      <c r="F263" s="40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406"/>
      <c r="AD263" s="469"/>
      <c r="AE263" s="471"/>
      <c r="AF263" s="471"/>
      <c r="AG263" s="471"/>
      <c r="AH263" s="471"/>
      <c r="AI263" s="471"/>
      <c r="AJ263" s="471"/>
      <c r="AK263" s="471"/>
      <c r="AL263" s="471"/>
      <c r="AM263" s="471"/>
      <c r="AN263" s="471"/>
      <c r="AO263" s="384"/>
      <c r="AP263" s="384"/>
      <c r="AQ263" s="385"/>
      <c r="AR263" s="250"/>
      <c r="AS263" s="251"/>
      <c r="AT263" s="251"/>
      <c r="AU263" s="251"/>
      <c r="AV263" s="251"/>
      <c r="AW263" s="251"/>
      <c r="AX263" s="251"/>
      <c r="AY263" s="251"/>
      <c r="AZ263" s="251"/>
      <c r="BA263" s="251"/>
      <c r="BB263" s="251"/>
      <c r="BC263" s="251"/>
      <c r="BD263" s="251"/>
      <c r="BE263" s="252"/>
      <c r="BF263" s="250"/>
      <c r="BG263" s="251"/>
      <c r="BH263" s="251"/>
      <c r="BI263" s="251"/>
      <c r="BJ263" s="251"/>
      <c r="BK263" s="251"/>
      <c r="BL263" s="251"/>
      <c r="BM263" s="251"/>
      <c r="BN263" s="251"/>
      <c r="BO263" s="251"/>
      <c r="BP263" s="251"/>
      <c r="BQ263" s="251"/>
      <c r="BR263" s="251"/>
      <c r="BS263" s="252"/>
      <c r="BT263" s="1058"/>
      <c r="BU263" s="1059"/>
      <c r="BV263" s="1059"/>
      <c r="BW263" s="1059"/>
      <c r="BX263" s="1059"/>
      <c r="BY263" s="1059"/>
      <c r="BZ263" s="1059"/>
      <c r="CA263" s="1059"/>
      <c r="CB263" s="1059"/>
      <c r="CC263" s="1059"/>
      <c r="CD263" s="1059"/>
      <c r="CE263" s="384"/>
      <c r="CF263" s="384"/>
      <c r="CG263" s="385"/>
      <c r="CH263" s="463"/>
      <c r="CI263" s="411"/>
      <c r="CJ263" s="411"/>
      <c r="CK263" s="411"/>
      <c r="CL263" s="411"/>
      <c r="CM263" s="411"/>
      <c r="CN263" s="657"/>
      <c r="CO263" s="657"/>
      <c r="CP263" s="657"/>
      <c r="CQ263" s="657"/>
      <c r="CR263" s="657"/>
      <c r="CS263" s="657"/>
      <c r="CT263" s="657"/>
      <c r="CU263" s="657"/>
      <c r="CV263" s="657"/>
      <c r="CW263" s="657"/>
      <c r="CX263" s="411"/>
      <c r="CY263" s="411"/>
      <c r="CZ263" s="414"/>
      <c r="DA263" s="233"/>
      <c r="DB263" s="234"/>
      <c r="DC263" s="234"/>
      <c r="DD263" s="234"/>
      <c r="DE263" s="234"/>
      <c r="DF263" s="234"/>
      <c r="DG263" s="234"/>
      <c r="DH263" s="234"/>
      <c r="DI263" s="234"/>
      <c r="DJ263" s="234"/>
      <c r="DK263" s="234"/>
      <c r="DL263" s="234"/>
      <c r="DM263" s="234"/>
      <c r="DN263" s="234"/>
      <c r="DO263" s="235"/>
      <c r="DP263" s="768"/>
      <c r="DQ263" s="769"/>
      <c r="DR263" s="769"/>
      <c r="DS263" s="769"/>
      <c r="DT263" s="769"/>
      <c r="DU263" s="769"/>
      <c r="DV263" s="769"/>
      <c r="DW263" s="769"/>
      <c r="DX263" s="411"/>
      <c r="DY263" s="411"/>
      <c r="DZ263" s="414"/>
      <c r="EA263" s="424"/>
      <c r="EB263" s="425"/>
      <c r="EC263" s="425"/>
      <c r="ED263" s="425"/>
      <c r="EE263" s="426"/>
      <c r="EF263" s="738"/>
      <c r="EG263" s="739"/>
      <c r="EH263" s="739"/>
      <c r="EI263" s="739"/>
      <c r="EJ263" s="740"/>
      <c r="EK263" s="424"/>
      <c r="EL263" s="425"/>
      <c r="EM263" s="425"/>
      <c r="EN263" s="425"/>
      <c r="EO263" s="426"/>
      <c r="EP263" s="738"/>
      <c r="EQ263" s="739"/>
      <c r="ER263" s="739"/>
      <c r="ES263" s="739"/>
      <c r="ET263" s="740"/>
      <c r="EU263" s="424"/>
      <c r="EV263" s="425"/>
      <c r="EW263" s="425"/>
      <c r="EX263" s="425"/>
      <c r="EY263" s="426"/>
      <c r="EZ263" s="424"/>
      <c r="FA263" s="425"/>
      <c r="FB263" s="425"/>
      <c r="FC263" s="425"/>
      <c r="FD263" s="426"/>
      <c r="FE263" s="738"/>
      <c r="FF263" s="739"/>
      <c r="FG263" s="739"/>
      <c r="FH263" s="739"/>
      <c r="FI263" s="740"/>
      <c r="FJ263" s="424"/>
      <c r="FK263" s="425"/>
      <c r="FL263" s="425"/>
      <c r="FM263" s="425"/>
      <c r="FN263" s="426"/>
      <c r="FO263" s="405"/>
      <c r="FP263" s="777"/>
      <c r="FQ263" s="778"/>
      <c r="FR263" s="407"/>
      <c r="FS263" s="327"/>
      <c r="FT263" s="327"/>
      <c r="FU263" s="327"/>
      <c r="FV263" s="327"/>
      <c r="FW263" s="327"/>
      <c r="FX263" s="327"/>
      <c r="FY263" s="406"/>
      <c r="FZ263" s="701"/>
      <c r="GA263" s="686"/>
      <c r="GB263" s="686"/>
      <c r="GC263" s="686"/>
      <c r="GD263" s="686"/>
      <c r="GE263" s="686"/>
      <c r="GF263" s="657"/>
      <c r="GG263" s="657"/>
      <c r="GH263" s="657"/>
      <c r="GI263" s="657"/>
      <c r="GJ263" s="657"/>
      <c r="GK263" s="657"/>
      <c r="GL263" s="657"/>
      <c r="GM263" s="657"/>
      <c r="GN263" s="657"/>
      <c r="GO263" s="657"/>
      <c r="GP263" s="411"/>
      <c r="GQ263" s="411"/>
      <c r="GR263" s="414"/>
      <c r="GS263" s="233"/>
      <c r="GT263" s="234"/>
      <c r="GU263" s="234"/>
      <c r="GV263" s="234"/>
      <c r="GW263" s="234"/>
      <c r="GX263" s="234"/>
      <c r="GY263" s="234"/>
      <c r="GZ263" s="234"/>
      <c r="HA263" s="234"/>
      <c r="HB263" s="234"/>
      <c r="HC263" s="234"/>
      <c r="HD263" s="234"/>
      <c r="HE263" s="234"/>
      <c r="HF263" s="234"/>
      <c r="HG263" s="235"/>
      <c r="HH263" s="768"/>
      <c r="HI263" s="769"/>
      <c r="HJ263" s="769"/>
      <c r="HK263" s="769"/>
      <c r="HL263" s="769"/>
      <c r="HM263" s="769"/>
      <c r="HN263" s="769"/>
      <c r="HO263" s="769"/>
      <c r="HP263" s="411"/>
      <c r="HQ263" s="411"/>
      <c r="HR263" s="414"/>
      <c r="HS263" s="424"/>
      <c r="HT263" s="425"/>
      <c r="HU263" s="425"/>
      <c r="HV263" s="425"/>
      <c r="HW263" s="426"/>
      <c r="HX263" s="738"/>
      <c r="HY263" s="739"/>
      <c r="HZ263" s="739"/>
      <c r="IA263" s="739"/>
      <c r="IB263" s="740"/>
      <c r="IC263" s="424"/>
      <c r="ID263" s="425"/>
      <c r="IE263" s="425"/>
      <c r="IF263" s="425"/>
      <c r="IG263" s="426"/>
      <c r="IH263" s="738"/>
      <c r="II263" s="739"/>
      <c r="IJ263" s="739"/>
      <c r="IK263" s="739"/>
      <c r="IL263" s="740"/>
      <c r="IM263" s="424"/>
      <c r="IN263" s="425"/>
      <c r="IO263" s="425"/>
      <c r="IP263" s="425"/>
      <c r="IQ263" s="426"/>
      <c r="IR263" s="424"/>
      <c r="IS263" s="425"/>
      <c r="IT263" s="425"/>
      <c r="IU263" s="425"/>
      <c r="IV263" s="426"/>
      <c r="IW263" s="738"/>
      <c r="IX263" s="739"/>
      <c r="IY263" s="739"/>
      <c r="IZ263" s="739"/>
      <c r="JA263" s="740"/>
      <c r="JB263" s="424"/>
      <c r="JC263" s="425"/>
      <c r="JD263" s="425"/>
      <c r="JE263" s="425"/>
      <c r="JF263" s="426"/>
      <c r="JG263" s="748"/>
      <c r="JH263" s="747"/>
      <c r="JI263" s="747"/>
      <c r="JJ263" s="747"/>
      <c r="JK263" s="747"/>
      <c r="JL263" s="747"/>
      <c r="JM263" s="747"/>
      <c r="JN263" s="747"/>
      <c r="JO263" s="747"/>
      <c r="JP263" s="747"/>
      <c r="JQ263" s="747"/>
      <c r="JR263" s="747"/>
      <c r="JS263" s="747"/>
      <c r="JT263" s="747"/>
      <c r="JU263" s="700"/>
      <c r="JV263" s="777"/>
      <c r="JW263" s="778"/>
      <c r="JX263" s="407"/>
      <c r="JY263" s="327"/>
      <c r="JZ263" s="327"/>
      <c r="KA263" s="327"/>
      <c r="KB263" s="327"/>
      <c r="KC263" s="327"/>
      <c r="KD263" s="327"/>
      <c r="KE263" s="406"/>
      <c r="KF263" s="686"/>
      <c r="KG263" s="686"/>
      <c r="KH263" s="686"/>
      <c r="KI263" s="686"/>
      <c r="KJ263" s="686"/>
      <c r="KK263" s="686"/>
      <c r="KL263" s="657"/>
      <c r="KM263" s="657"/>
      <c r="KN263" s="657"/>
      <c r="KO263" s="657"/>
      <c r="KP263" s="657"/>
      <c r="KQ263" s="657"/>
      <c r="KR263" s="657"/>
      <c r="KS263" s="657"/>
      <c r="KT263" s="657"/>
      <c r="KU263" s="657"/>
      <c r="KV263" s="411"/>
      <c r="KW263" s="411"/>
      <c r="KX263" s="414"/>
      <c r="KY263" s="233"/>
      <c r="KZ263" s="234"/>
      <c r="LA263" s="234"/>
      <c r="LB263" s="234"/>
      <c r="LC263" s="234"/>
      <c r="LD263" s="234"/>
      <c r="LE263" s="234"/>
      <c r="LF263" s="234"/>
      <c r="LG263" s="234"/>
      <c r="LH263" s="234"/>
      <c r="LI263" s="234"/>
      <c r="LJ263" s="234"/>
      <c r="LK263" s="234"/>
      <c r="LL263" s="234"/>
      <c r="LM263" s="235"/>
      <c r="LN263" s="768"/>
      <c r="LO263" s="769"/>
      <c r="LP263" s="769"/>
      <c r="LQ263" s="769"/>
      <c r="LR263" s="769"/>
      <c r="LS263" s="769"/>
      <c r="LT263" s="769"/>
      <c r="LU263" s="769"/>
      <c r="LV263" s="411"/>
      <c r="LW263" s="411"/>
      <c r="LX263" s="414"/>
      <c r="LY263" s="424"/>
      <c r="LZ263" s="425"/>
      <c r="MA263" s="425"/>
      <c r="MB263" s="425"/>
      <c r="MC263" s="426"/>
      <c r="MD263" s="738"/>
      <c r="ME263" s="739"/>
      <c r="MF263" s="739"/>
      <c r="MG263" s="739"/>
      <c r="MH263" s="740"/>
      <c r="MI263" s="424"/>
      <c r="MJ263" s="425"/>
      <c r="MK263" s="425"/>
      <c r="ML263" s="425"/>
      <c r="MM263" s="426"/>
      <c r="MN263" s="738"/>
      <c r="MO263" s="739"/>
      <c r="MP263" s="739"/>
      <c r="MQ263" s="739"/>
      <c r="MR263" s="740"/>
      <c r="MS263" s="424"/>
      <c r="MT263" s="425"/>
      <c r="MU263" s="425"/>
      <c r="MV263" s="425"/>
      <c r="MW263" s="426"/>
      <c r="MX263" s="424"/>
      <c r="MY263" s="425"/>
      <c r="MZ263" s="425"/>
      <c r="NA263" s="425"/>
      <c r="NB263" s="426"/>
      <c r="NC263" s="738"/>
      <c r="ND263" s="739"/>
      <c r="NE263" s="739"/>
      <c r="NF263" s="739"/>
      <c r="NG263" s="740"/>
      <c r="NH263" s="424"/>
      <c r="NI263" s="425"/>
      <c r="NJ263" s="425"/>
      <c r="NK263" s="425"/>
      <c r="NL263" s="426"/>
      <c r="NM263" s="748"/>
      <c r="NN263" s="747"/>
      <c r="NO263" s="747"/>
      <c r="NP263" s="747"/>
      <c r="NQ263" s="747"/>
      <c r="NR263" s="747"/>
      <c r="NS263" s="747"/>
      <c r="NT263" s="747"/>
      <c r="NU263" s="747"/>
      <c r="NV263" s="747"/>
      <c r="NW263" s="747"/>
      <c r="NX263" s="747"/>
      <c r="NY263" s="747"/>
      <c r="NZ263" s="747"/>
      <c r="OA263" s="700"/>
      <c r="OB263" s="777"/>
      <c r="OC263" s="778"/>
      <c r="OD263" s="407"/>
      <c r="OE263" s="327"/>
      <c r="OF263" s="327"/>
      <c r="OG263" s="327"/>
      <c r="OH263" s="327"/>
      <c r="OI263" s="327"/>
      <c r="OJ263" s="327"/>
      <c r="OK263" s="406"/>
      <c r="OL263" s="686"/>
      <c r="OM263" s="686"/>
      <c r="ON263" s="686"/>
      <c r="OO263" s="686"/>
      <c r="OP263" s="686"/>
      <c r="OQ263" s="686"/>
      <c r="OR263" s="657"/>
      <c r="OS263" s="657"/>
      <c r="OT263" s="657"/>
      <c r="OU263" s="657"/>
      <c r="OV263" s="657"/>
      <c r="OW263" s="657"/>
      <c r="OX263" s="657"/>
      <c r="OY263" s="657"/>
      <c r="OZ263" s="657"/>
      <c r="PA263" s="657"/>
      <c r="PB263" s="411"/>
      <c r="PC263" s="411"/>
      <c r="PD263" s="414"/>
      <c r="PE263" s="233"/>
      <c r="PF263" s="234"/>
      <c r="PG263" s="234"/>
      <c r="PH263" s="234"/>
      <c r="PI263" s="234"/>
      <c r="PJ263" s="234"/>
      <c r="PK263" s="234"/>
      <c r="PL263" s="234"/>
      <c r="PM263" s="234"/>
      <c r="PN263" s="234"/>
      <c r="PO263" s="234"/>
      <c r="PP263" s="234"/>
      <c r="PQ263" s="234"/>
      <c r="PR263" s="234"/>
      <c r="PS263" s="235"/>
      <c r="PT263" s="768"/>
      <c r="PU263" s="769"/>
      <c r="PV263" s="769"/>
      <c r="PW263" s="769"/>
      <c r="PX263" s="769"/>
      <c r="PY263" s="769"/>
      <c r="PZ263" s="769"/>
      <c r="QA263" s="769"/>
      <c r="QB263" s="411"/>
      <c r="QC263" s="411"/>
      <c r="QD263" s="414"/>
      <c r="QE263" s="424"/>
      <c r="QF263" s="425"/>
      <c r="QG263" s="425"/>
      <c r="QH263" s="425"/>
      <c r="QI263" s="426"/>
      <c r="QJ263" s="738"/>
      <c r="QK263" s="739"/>
      <c r="QL263" s="739"/>
      <c r="QM263" s="739"/>
      <c r="QN263" s="740"/>
      <c r="QO263" s="424"/>
      <c r="QP263" s="425"/>
      <c r="QQ263" s="425"/>
      <c r="QR263" s="425"/>
      <c r="QS263" s="426"/>
      <c r="QT263" s="738"/>
      <c r="QU263" s="739"/>
      <c r="QV263" s="739"/>
      <c r="QW263" s="739"/>
      <c r="QX263" s="740"/>
      <c r="QY263" s="424"/>
      <c r="QZ263" s="425"/>
      <c r="RA263" s="425"/>
      <c r="RB263" s="425"/>
      <c r="RC263" s="426"/>
      <c r="RD263" s="424"/>
      <c r="RE263" s="425"/>
      <c r="RF263" s="425"/>
      <c r="RG263" s="425"/>
      <c r="RH263" s="426"/>
      <c r="RI263" s="738"/>
      <c r="RJ263" s="739"/>
      <c r="RK263" s="739"/>
      <c r="RL263" s="739"/>
      <c r="RM263" s="740"/>
      <c r="RN263" s="424"/>
      <c r="RO263" s="425"/>
      <c r="RP263" s="425"/>
      <c r="RQ263" s="425"/>
      <c r="RR263" s="426"/>
      <c r="RS263" s="748"/>
      <c r="RT263" s="747"/>
      <c r="RU263" s="747"/>
      <c r="RV263" s="747"/>
      <c r="RW263" s="747"/>
      <c r="RX263" s="747"/>
      <c r="RY263" s="747"/>
      <c r="RZ263" s="747"/>
      <c r="SA263" s="747"/>
      <c r="SB263" s="747"/>
      <c r="SC263" s="747"/>
      <c r="SD263" s="747"/>
      <c r="SE263" s="747"/>
      <c r="SF263" s="747"/>
      <c r="SG263" s="700"/>
    </row>
    <row r="264" spans="2:501" ht="12" customHeight="1" x14ac:dyDescent="0.15">
      <c r="B264" s="1083"/>
      <c r="C264" s="1093"/>
      <c r="D264" s="1094"/>
      <c r="E264" s="1095"/>
      <c r="F264" s="40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406"/>
      <c r="AD264" s="469"/>
      <c r="AE264" s="471"/>
      <c r="AF264" s="471"/>
      <c r="AG264" s="471"/>
      <c r="AH264" s="471"/>
      <c r="AI264" s="471"/>
      <c r="AJ264" s="471"/>
      <c r="AK264" s="471"/>
      <c r="AL264" s="471"/>
      <c r="AM264" s="471"/>
      <c r="AN264" s="471"/>
      <c r="AO264" s="384"/>
      <c r="AP264" s="384"/>
      <c r="AQ264" s="385"/>
      <c r="AR264" s="250"/>
      <c r="AS264" s="251"/>
      <c r="AT264" s="251"/>
      <c r="AU264" s="251"/>
      <c r="AV264" s="251"/>
      <c r="AW264" s="251"/>
      <c r="AX264" s="251"/>
      <c r="AY264" s="251"/>
      <c r="AZ264" s="251"/>
      <c r="BA264" s="251"/>
      <c r="BB264" s="251"/>
      <c r="BC264" s="251"/>
      <c r="BD264" s="251"/>
      <c r="BE264" s="252"/>
      <c r="BF264" s="250"/>
      <c r="BG264" s="251"/>
      <c r="BH264" s="251"/>
      <c r="BI264" s="251"/>
      <c r="BJ264" s="251"/>
      <c r="BK264" s="251"/>
      <c r="BL264" s="251"/>
      <c r="BM264" s="251"/>
      <c r="BN264" s="251"/>
      <c r="BO264" s="251"/>
      <c r="BP264" s="251"/>
      <c r="BQ264" s="251"/>
      <c r="BR264" s="251"/>
      <c r="BS264" s="252"/>
      <c r="BT264" s="1058"/>
      <c r="BU264" s="1059"/>
      <c r="BV264" s="1059"/>
      <c r="BW264" s="1059"/>
      <c r="BX264" s="1059"/>
      <c r="BY264" s="1059"/>
      <c r="BZ264" s="1059"/>
      <c r="CA264" s="1059"/>
      <c r="CB264" s="1059"/>
      <c r="CC264" s="1059"/>
      <c r="CD264" s="1059"/>
      <c r="CE264" s="384"/>
      <c r="CF264" s="384"/>
      <c r="CG264" s="385"/>
      <c r="CH264" s="1055" t="s">
        <v>38</v>
      </c>
      <c r="CI264" s="395"/>
      <c r="CJ264" s="395"/>
      <c r="CK264" s="395"/>
      <c r="CL264" s="395"/>
      <c r="CM264" s="395"/>
      <c r="CN264" s="657"/>
      <c r="CO264" s="657"/>
      <c r="CP264" s="657"/>
      <c r="CQ264" s="657"/>
      <c r="CR264" s="657"/>
      <c r="CS264" s="657"/>
      <c r="CT264" s="657"/>
      <c r="CU264" s="657"/>
      <c r="CV264" s="657"/>
      <c r="CW264" s="657"/>
      <c r="CX264" s="395" t="s">
        <v>43</v>
      </c>
      <c r="CY264" s="395"/>
      <c r="CZ264" s="399"/>
      <c r="DA264" s="265"/>
      <c r="DB264" s="266"/>
      <c r="DC264" s="266"/>
      <c r="DD264" s="266"/>
      <c r="DE264" s="266"/>
      <c r="DF264" s="266"/>
      <c r="DG264" s="266"/>
      <c r="DH264" s="266"/>
      <c r="DI264" s="266"/>
      <c r="DJ264" s="266"/>
      <c r="DK264" s="266"/>
      <c r="DL264" s="266"/>
      <c r="DM264" s="266"/>
      <c r="DN264" s="266"/>
      <c r="DO264" s="267"/>
      <c r="DP264" s="771"/>
      <c r="DQ264" s="772"/>
      <c r="DR264" s="772"/>
      <c r="DS264" s="772"/>
      <c r="DT264" s="772"/>
      <c r="DU264" s="772"/>
      <c r="DV264" s="772"/>
      <c r="DW264" s="772"/>
      <c r="DX264" s="395" t="s">
        <v>69</v>
      </c>
      <c r="DY264" s="395"/>
      <c r="DZ264" s="399"/>
      <c r="EA264" s="424"/>
      <c r="EB264" s="425"/>
      <c r="EC264" s="425"/>
      <c r="ED264" s="425"/>
      <c r="EE264" s="426"/>
      <c r="EF264" s="738"/>
      <c r="EG264" s="739"/>
      <c r="EH264" s="739"/>
      <c r="EI264" s="739"/>
      <c r="EJ264" s="740"/>
      <c r="EK264" s="424"/>
      <c r="EL264" s="425"/>
      <c r="EM264" s="425"/>
      <c r="EN264" s="425"/>
      <c r="EO264" s="426"/>
      <c r="EP264" s="738"/>
      <c r="EQ264" s="739"/>
      <c r="ER264" s="739"/>
      <c r="ES264" s="739"/>
      <c r="ET264" s="740"/>
      <c r="EU264" s="424"/>
      <c r="EV264" s="425"/>
      <c r="EW264" s="425"/>
      <c r="EX264" s="425"/>
      <c r="EY264" s="426"/>
      <c r="EZ264" s="424"/>
      <c r="FA264" s="425"/>
      <c r="FB264" s="425"/>
      <c r="FC264" s="425"/>
      <c r="FD264" s="426"/>
      <c r="FE264" s="738"/>
      <c r="FF264" s="739"/>
      <c r="FG264" s="739"/>
      <c r="FH264" s="739"/>
      <c r="FI264" s="740"/>
      <c r="FJ264" s="424"/>
      <c r="FK264" s="425"/>
      <c r="FL264" s="425"/>
      <c r="FM264" s="425"/>
      <c r="FN264" s="426"/>
      <c r="FO264" s="405"/>
      <c r="FP264" s="777"/>
      <c r="FQ264" s="778"/>
      <c r="FR264" s="407"/>
      <c r="FS264" s="327"/>
      <c r="FT264" s="327"/>
      <c r="FU264" s="327"/>
      <c r="FV264" s="327"/>
      <c r="FW264" s="327"/>
      <c r="FX264" s="327"/>
      <c r="FY264" s="406"/>
      <c r="FZ264" s="689" t="s">
        <v>80</v>
      </c>
      <c r="GA264" s="655"/>
      <c r="GB264" s="655"/>
      <c r="GC264" s="655"/>
      <c r="GD264" s="655"/>
      <c r="GE264" s="655"/>
      <c r="GF264" s="657"/>
      <c r="GG264" s="657"/>
      <c r="GH264" s="657"/>
      <c r="GI264" s="657"/>
      <c r="GJ264" s="657"/>
      <c r="GK264" s="657"/>
      <c r="GL264" s="657"/>
      <c r="GM264" s="657"/>
      <c r="GN264" s="657"/>
      <c r="GO264" s="657"/>
      <c r="GP264" s="395" t="s">
        <v>43</v>
      </c>
      <c r="GQ264" s="395"/>
      <c r="GR264" s="399"/>
      <c r="GS264" s="265"/>
      <c r="GT264" s="266"/>
      <c r="GU264" s="266"/>
      <c r="GV264" s="266"/>
      <c r="GW264" s="266"/>
      <c r="GX264" s="266"/>
      <c r="GY264" s="266"/>
      <c r="GZ264" s="266"/>
      <c r="HA264" s="266"/>
      <c r="HB264" s="266"/>
      <c r="HC264" s="266"/>
      <c r="HD264" s="266"/>
      <c r="HE264" s="266"/>
      <c r="HF264" s="266"/>
      <c r="HG264" s="267"/>
      <c r="HH264" s="771"/>
      <c r="HI264" s="772"/>
      <c r="HJ264" s="772"/>
      <c r="HK264" s="772"/>
      <c r="HL264" s="772"/>
      <c r="HM264" s="772"/>
      <c r="HN264" s="772"/>
      <c r="HO264" s="772"/>
      <c r="HP264" s="395" t="s">
        <v>69</v>
      </c>
      <c r="HQ264" s="395"/>
      <c r="HR264" s="399"/>
      <c r="HS264" s="424"/>
      <c r="HT264" s="425"/>
      <c r="HU264" s="425"/>
      <c r="HV264" s="425"/>
      <c r="HW264" s="426"/>
      <c r="HX264" s="738"/>
      <c r="HY264" s="739"/>
      <c r="HZ264" s="739"/>
      <c r="IA264" s="739"/>
      <c r="IB264" s="740"/>
      <c r="IC264" s="424"/>
      <c r="ID264" s="425"/>
      <c r="IE264" s="425"/>
      <c r="IF264" s="425"/>
      <c r="IG264" s="426"/>
      <c r="IH264" s="738"/>
      <c r="II264" s="739"/>
      <c r="IJ264" s="739"/>
      <c r="IK264" s="739"/>
      <c r="IL264" s="740"/>
      <c r="IM264" s="424"/>
      <c r="IN264" s="425"/>
      <c r="IO264" s="425"/>
      <c r="IP264" s="425"/>
      <c r="IQ264" s="426"/>
      <c r="IR264" s="424"/>
      <c r="IS264" s="425"/>
      <c r="IT264" s="425"/>
      <c r="IU264" s="425"/>
      <c r="IV264" s="426"/>
      <c r="IW264" s="738"/>
      <c r="IX264" s="739"/>
      <c r="IY264" s="739"/>
      <c r="IZ264" s="739"/>
      <c r="JA264" s="740"/>
      <c r="JB264" s="424"/>
      <c r="JC264" s="425"/>
      <c r="JD264" s="425"/>
      <c r="JE264" s="425"/>
      <c r="JF264" s="426"/>
      <c r="JG264" s="748"/>
      <c r="JH264" s="747"/>
      <c r="JI264" s="747"/>
      <c r="JJ264" s="747"/>
      <c r="JK264" s="747"/>
      <c r="JL264" s="747"/>
      <c r="JM264" s="747"/>
      <c r="JN264" s="747"/>
      <c r="JO264" s="747"/>
      <c r="JP264" s="747"/>
      <c r="JQ264" s="747"/>
      <c r="JR264" s="747"/>
      <c r="JS264" s="747"/>
      <c r="JT264" s="747"/>
      <c r="JU264" s="700"/>
      <c r="JV264" s="777"/>
      <c r="JW264" s="778"/>
      <c r="JX264" s="407"/>
      <c r="JY264" s="327"/>
      <c r="JZ264" s="327"/>
      <c r="KA264" s="327"/>
      <c r="KB264" s="327"/>
      <c r="KC264" s="327"/>
      <c r="KD264" s="327"/>
      <c r="KE264" s="406"/>
      <c r="KF264" s="654" t="str">
        <f>KF258</f>
        <v>8箇所目</v>
      </c>
      <c r="KG264" s="655"/>
      <c r="KH264" s="655"/>
      <c r="KI264" s="655"/>
      <c r="KJ264" s="655"/>
      <c r="KK264" s="655"/>
      <c r="KL264" s="657"/>
      <c r="KM264" s="657"/>
      <c r="KN264" s="657"/>
      <c r="KO264" s="657"/>
      <c r="KP264" s="657"/>
      <c r="KQ264" s="657"/>
      <c r="KR264" s="657"/>
      <c r="KS264" s="657"/>
      <c r="KT264" s="657"/>
      <c r="KU264" s="657"/>
      <c r="KV264" s="395" t="s">
        <v>43</v>
      </c>
      <c r="KW264" s="395"/>
      <c r="KX264" s="399"/>
      <c r="KY264" s="265"/>
      <c r="KZ264" s="266"/>
      <c r="LA264" s="266"/>
      <c r="LB264" s="266"/>
      <c r="LC264" s="266"/>
      <c r="LD264" s="266"/>
      <c r="LE264" s="266"/>
      <c r="LF264" s="266"/>
      <c r="LG264" s="266"/>
      <c r="LH264" s="266"/>
      <c r="LI264" s="266"/>
      <c r="LJ264" s="266"/>
      <c r="LK264" s="266"/>
      <c r="LL264" s="266"/>
      <c r="LM264" s="267"/>
      <c r="LN264" s="771"/>
      <c r="LO264" s="772"/>
      <c r="LP264" s="772"/>
      <c r="LQ264" s="772"/>
      <c r="LR264" s="772"/>
      <c r="LS264" s="772"/>
      <c r="LT264" s="772"/>
      <c r="LU264" s="772"/>
      <c r="LV264" s="395" t="s">
        <v>69</v>
      </c>
      <c r="LW264" s="395"/>
      <c r="LX264" s="399"/>
      <c r="LY264" s="424"/>
      <c r="LZ264" s="425"/>
      <c r="MA264" s="425"/>
      <c r="MB264" s="425"/>
      <c r="MC264" s="426"/>
      <c r="MD264" s="738"/>
      <c r="ME264" s="739"/>
      <c r="MF264" s="739"/>
      <c r="MG264" s="739"/>
      <c r="MH264" s="740"/>
      <c r="MI264" s="424"/>
      <c r="MJ264" s="425"/>
      <c r="MK264" s="425"/>
      <c r="ML264" s="425"/>
      <c r="MM264" s="426"/>
      <c r="MN264" s="738"/>
      <c r="MO264" s="739"/>
      <c r="MP264" s="739"/>
      <c r="MQ264" s="739"/>
      <c r="MR264" s="740"/>
      <c r="MS264" s="424"/>
      <c r="MT264" s="425"/>
      <c r="MU264" s="425"/>
      <c r="MV264" s="425"/>
      <c r="MW264" s="426"/>
      <c r="MX264" s="424"/>
      <c r="MY264" s="425"/>
      <c r="MZ264" s="425"/>
      <c r="NA264" s="425"/>
      <c r="NB264" s="426"/>
      <c r="NC264" s="738"/>
      <c r="ND264" s="739"/>
      <c r="NE264" s="739"/>
      <c r="NF264" s="739"/>
      <c r="NG264" s="740"/>
      <c r="NH264" s="424"/>
      <c r="NI264" s="425"/>
      <c r="NJ264" s="425"/>
      <c r="NK264" s="425"/>
      <c r="NL264" s="426"/>
      <c r="NM264" s="748"/>
      <c r="NN264" s="747"/>
      <c r="NO264" s="747"/>
      <c r="NP264" s="747"/>
      <c r="NQ264" s="747"/>
      <c r="NR264" s="747"/>
      <c r="NS264" s="747"/>
      <c r="NT264" s="747"/>
      <c r="NU264" s="747"/>
      <c r="NV264" s="747"/>
      <c r="NW264" s="747"/>
      <c r="NX264" s="747"/>
      <c r="NY264" s="747"/>
      <c r="NZ264" s="747"/>
      <c r="OA264" s="700"/>
      <c r="OB264" s="777"/>
      <c r="OC264" s="778"/>
      <c r="OD264" s="407"/>
      <c r="OE264" s="327"/>
      <c r="OF264" s="327"/>
      <c r="OG264" s="327"/>
      <c r="OH264" s="327"/>
      <c r="OI264" s="327"/>
      <c r="OJ264" s="327"/>
      <c r="OK264" s="406"/>
      <c r="OL264" s="654" t="str">
        <f>OL258</f>
        <v>11箇所目</v>
      </c>
      <c r="OM264" s="655"/>
      <c r="ON264" s="655"/>
      <c r="OO264" s="655"/>
      <c r="OP264" s="655"/>
      <c r="OQ264" s="655"/>
      <c r="OR264" s="657"/>
      <c r="OS264" s="657"/>
      <c r="OT264" s="657"/>
      <c r="OU264" s="657"/>
      <c r="OV264" s="657"/>
      <c r="OW264" s="657"/>
      <c r="OX264" s="657"/>
      <c r="OY264" s="657"/>
      <c r="OZ264" s="657"/>
      <c r="PA264" s="657"/>
      <c r="PB264" s="395" t="s">
        <v>43</v>
      </c>
      <c r="PC264" s="395"/>
      <c r="PD264" s="399"/>
      <c r="PE264" s="265"/>
      <c r="PF264" s="266"/>
      <c r="PG264" s="266"/>
      <c r="PH264" s="266"/>
      <c r="PI264" s="266"/>
      <c r="PJ264" s="266"/>
      <c r="PK264" s="266"/>
      <c r="PL264" s="266"/>
      <c r="PM264" s="266"/>
      <c r="PN264" s="266"/>
      <c r="PO264" s="266"/>
      <c r="PP264" s="266"/>
      <c r="PQ264" s="266"/>
      <c r="PR264" s="266"/>
      <c r="PS264" s="267"/>
      <c r="PT264" s="771"/>
      <c r="PU264" s="772"/>
      <c r="PV264" s="772"/>
      <c r="PW264" s="772"/>
      <c r="PX264" s="772"/>
      <c r="PY264" s="772"/>
      <c r="PZ264" s="772"/>
      <c r="QA264" s="772"/>
      <c r="QB264" s="395" t="s">
        <v>69</v>
      </c>
      <c r="QC264" s="395"/>
      <c r="QD264" s="399"/>
      <c r="QE264" s="424"/>
      <c r="QF264" s="425"/>
      <c r="QG264" s="425"/>
      <c r="QH264" s="425"/>
      <c r="QI264" s="426"/>
      <c r="QJ264" s="738"/>
      <c r="QK264" s="739"/>
      <c r="QL264" s="739"/>
      <c r="QM264" s="739"/>
      <c r="QN264" s="740"/>
      <c r="QO264" s="424"/>
      <c r="QP264" s="425"/>
      <c r="QQ264" s="425"/>
      <c r="QR264" s="425"/>
      <c r="QS264" s="426"/>
      <c r="QT264" s="738"/>
      <c r="QU264" s="739"/>
      <c r="QV264" s="739"/>
      <c r="QW264" s="739"/>
      <c r="QX264" s="740"/>
      <c r="QY264" s="424"/>
      <c r="QZ264" s="425"/>
      <c r="RA264" s="425"/>
      <c r="RB264" s="425"/>
      <c r="RC264" s="426"/>
      <c r="RD264" s="424"/>
      <c r="RE264" s="425"/>
      <c r="RF264" s="425"/>
      <c r="RG264" s="425"/>
      <c r="RH264" s="426"/>
      <c r="RI264" s="738"/>
      <c r="RJ264" s="739"/>
      <c r="RK264" s="739"/>
      <c r="RL264" s="739"/>
      <c r="RM264" s="740"/>
      <c r="RN264" s="424"/>
      <c r="RO264" s="425"/>
      <c r="RP264" s="425"/>
      <c r="RQ264" s="425"/>
      <c r="RR264" s="426"/>
      <c r="RS264" s="748"/>
      <c r="RT264" s="747"/>
      <c r="RU264" s="747"/>
      <c r="RV264" s="747"/>
      <c r="RW264" s="747"/>
      <c r="RX264" s="747"/>
      <c r="RY264" s="747"/>
      <c r="RZ264" s="747"/>
      <c r="SA264" s="747"/>
      <c r="SB264" s="747"/>
      <c r="SC264" s="747"/>
      <c r="SD264" s="747"/>
      <c r="SE264" s="747"/>
      <c r="SF264" s="747"/>
      <c r="SG264" s="700"/>
    </row>
    <row r="265" spans="2:501" ht="2.1" customHeight="1" x14ac:dyDescent="0.15">
      <c r="B265" s="1083"/>
      <c r="C265" s="1093"/>
      <c r="D265" s="1094"/>
      <c r="E265" s="1095"/>
      <c r="F265" s="40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406"/>
      <c r="AD265" s="469"/>
      <c r="AE265" s="471"/>
      <c r="AF265" s="471"/>
      <c r="AG265" s="471"/>
      <c r="AH265" s="471"/>
      <c r="AI265" s="471"/>
      <c r="AJ265" s="471"/>
      <c r="AK265" s="471"/>
      <c r="AL265" s="471"/>
      <c r="AM265" s="471"/>
      <c r="AN265" s="471"/>
      <c r="AO265" s="384"/>
      <c r="AP265" s="384"/>
      <c r="AQ265" s="385"/>
      <c r="AR265" s="250"/>
      <c r="AS265" s="251"/>
      <c r="AT265" s="251"/>
      <c r="AU265" s="251"/>
      <c r="AV265" s="251"/>
      <c r="AW265" s="251"/>
      <c r="AX265" s="251"/>
      <c r="AY265" s="251"/>
      <c r="AZ265" s="251"/>
      <c r="BA265" s="251"/>
      <c r="BB265" s="251"/>
      <c r="BC265" s="251"/>
      <c r="BD265" s="251"/>
      <c r="BE265" s="252"/>
      <c r="BF265" s="250"/>
      <c r="BG265" s="251"/>
      <c r="BH265" s="251"/>
      <c r="BI265" s="251"/>
      <c r="BJ265" s="251"/>
      <c r="BK265" s="251"/>
      <c r="BL265" s="251"/>
      <c r="BM265" s="251"/>
      <c r="BN265" s="251"/>
      <c r="BO265" s="251"/>
      <c r="BP265" s="251"/>
      <c r="BQ265" s="251"/>
      <c r="BR265" s="251"/>
      <c r="BS265" s="252"/>
      <c r="BT265" s="1058"/>
      <c r="BU265" s="1059"/>
      <c r="BV265" s="1059"/>
      <c r="BW265" s="1059"/>
      <c r="BX265" s="1059"/>
      <c r="BY265" s="1059"/>
      <c r="BZ265" s="1059"/>
      <c r="CA265" s="1059"/>
      <c r="CB265" s="1059"/>
      <c r="CC265" s="1059"/>
      <c r="CD265" s="1059"/>
      <c r="CE265" s="384"/>
      <c r="CF265" s="384"/>
      <c r="CG265" s="385"/>
      <c r="CH265" s="463"/>
      <c r="CI265" s="411"/>
      <c r="CJ265" s="411"/>
      <c r="CK265" s="411"/>
      <c r="CL265" s="411"/>
      <c r="CM265" s="411"/>
      <c r="CN265" s="657"/>
      <c r="CO265" s="657"/>
      <c r="CP265" s="657"/>
      <c r="CQ265" s="657"/>
      <c r="CR265" s="657"/>
      <c r="CS265" s="657"/>
      <c r="CT265" s="657"/>
      <c r="CU265" s="657"/>
      <c r="CV265" s="657"/>
      <c r="CW265" s="657"/>
      <c r="CX265" s="411"/>
      <c r="CY265" s="411"/>
      <c r="CZ265" s="414"/>
      <c r="DA265" s="233"/>
      <c r="DB265" s="234"/>
      <c r="DC265" s="234"/>
      <c r="DD265" s="234"/>
      <c r="DE265" s="234"/>
      <c r="DF265" s="234"/>
      <c r="DG265" s="234"/>
      <c r="DH265" s="234"/>
      <c r="DI265" s="234"/>
      <c r="DJ265" s="234"/>
      <c r="DK265" s="234"/>
      <c r="DL265" s="234"/>
      <c r="DM265" s="234"/>
      <c r="DN265" s="234"/>
      <c r="DO265" s="235"/>
      <c r="DP265" s="768"/>
      <c r="DQ265" s="769"/>
      <c r="DR265" s="769"/>
      <c r="DS265" s="769"/>
      <c r="DT265" s="769"/>
      <c r="DU265" s="769"/>
      <c r="DV265" s="769"/>
      <c r="DW265" s="769"/>
      <c r="DX265" s="411"/>
      <c r="DY265" s="411"/>
      <c r="DZ265" s="414"/>
      <c r="EA265" s="424"/>
      <c r="EB265" s="425"/>
      <c r="EC265" s="425"/>
      <c r="ED265" s="425"/>
      <c r="EE265" s="426"/>
      <c r="EF265" s="738"/>
      <c r="EG265" s="739"/>
      <c r="EH265" s="739"/>
      <c r="EI265" s="739"/>
      <c r="EJ265" s="740"/>
      <c r="EK265" s="424"/>
      <c r="EL265" s="425"/>
      <c r="EM265" s="425"/>
      <c r="EN265" s="425"/>
      <c r="EO265" s="426"/>
      <c r="EP265" s="738"/>
      <c r="EQ265" s="739"/>
      <c r="ER265" s="739"/>
      <c r="ES265" s="739"/>
      <c r="ET265" s="740"/>
      <c r="EU265" s="424"/>
      <c r="EV265" s="425"/>
      <c r="EW265" s="425"/>
      <c r="EX265" s="425"/>
      <c r="EY265" s="426"/>
      <c r="EZ265" s="424"/>
      <c r="FA265" s="425"/>
      <c r="FB265" s="425"/>
      <c r="FC265" s="425"/>
      <c r="FD265" s="426"/>
      <c r="FE265" s="738"/>
      <c r="FF265" s="739"/>
      <c r="FG265" s="739"/>
      <c r="FH265" s="739"/>
      <c r="FI265" s="740"/>
      <c r="FJ265" s="424"/>
      <c r="FK265" s="425"/>
      <c r="FL265" s="425"/>
      <c r="FM265" s="425"/>
      <c r="FN265" s="426"/>
      <c r="FO265" s="405"/>
      <c r="FP265" s="777"/>
      <c r="FQ265" s="778"/>
      <c r="FR265" s="407"/>
      <c r="FS265" s="327"/>
      <c r="FT265" s="327"/>
      <c r="FU265" s="327"/>
      <c r="FV265" s="327"/>
      <c r="FW265" s="327"/>
      <c r="FX265" s="327"/>
      <c r="FY265" s="406"/>
      <c r="FZ265" s="701"/>
      <c r="GA265" s="686"/>
      <c r="GB265" s="686"/>
      <c r="GC265" s="686"/>
      <c r="GD265" s="686"/>
      <c r="GE265" s="686"/>
      <c r="GF265" s="657"/>
      <c r="GG265" s="657"/>
      <c r="GH265" s="657"/>
      <c r="GI265" s="657"/>
      <c r="GJ265" s="657"/>
      <c r="GK265" s="657"/>
      <c r="GL265" s="657"/>
      <c r="GM265" s="657"/>
      <c r="GN265" s="657"/>
      <c r="GO265" s="657"/>
      <c r="GP265" s="411"/>
      <c r="GQ265" s="411"/>
      <c r="GR265" s="414"/>
      <c r="GS265" s="233"/>
      <c r="GT265" s="234"/>
      <c r="GU265" s="234"/>
      <c r="GV265" s="234"/>
      <c r="GW265" s="234"/>
      <c r="GX265" s="234"/>
      <c r="GY265" s="234"/>
      <c r="GZ265" s="234"/>
      <c r="HA265" s="234"/>
      <c r="HB265" s="234"/>
      <c r="HC265" s="234"/>
      <c r="HD265" s="234"/>
      <c r="HE265" s="234"/>
      <c r="HF265" s="234"/>
      <c r="HG265" s="235"/>
      <c r="HH265" s="768"/>
      <c r="HI265" s="769"/>
      <c r="HJ265" s="769"/>
      <c r="HK265" s="769"/>
      <c r="HL265" s="769"/>
      <c r="HM265" s="769"/>
      <c r="HN265" s="769"/>
      <c r="HO265" s="769"/>
      <c r="HP265" s="411"/>
      <c r="HQ265" s="411"/>
      <c r="HR265" s="414"/>
      <c r="HS265" s="424"/>
      <c r="HT265" s="425"/>
      <c r="HU265" s="425"/>
      <c r="HV265" s="425"/>
      <c r="HW265" s="426"/>
      <c r="HX265" s="738"/>
      <c r="HY265" s="739"/>
      <c r="HZ265" s="739"/>
      <c r="IA265" s="739"/>
      <c r="IB265" s="740"/>
      <c r="IC265" s="424"/>
      <c r="ID265" s="425"/>
      <c r="IE265" s="425"/>
      <c r="IF265" s="425"/>
      <c r="IG265" s="426"/>
      <c r="IH265" s="738"/>
      <c r="II265" s="739"/>
      <c r="IJ265" s="739"/>
      <c r="IK265" s="739"/>
      <c r="IL265" s="740"/>
      <c r="IM265" s="424"/>
      <c r="IN265" s="425"/>
      <c r="IO265" s="425"/>
      <c r="IP265" s="425"/>
      <c r="IQ265" s="426"/>
      <c r="IR265" s="424"/>
      <c r="IS265" s="425"/>
      <c r="IT265" s="425"/>
      <c r="IU265" s="425"/>
      <c r="IV265" s="426"/>
      <c r="IW265" s="738"/>
      <c r="IX265" s="739"/>
      <c r="IY265" s="739"/>
      <c r="IZ265" s="739"/>
      <c r="JA265" s="740"/>
      <c r="JB265" s="424"/>
      <c r="JC265" s="425"/>
      <c r="JD265" s="425"/>
      <c r="JE265" s="425"/>
      <c r="JF265" s="426"/>
      <c r="JG265" s="748"/>
      <c r="JH265" s="747"/>
      <c r="JI265" s="747"/>
      <c r="JJ265" s="747"/>
      <c r="JK265" s="747"/>
      <c r="JL265" s="747"/>
      <c r="JM265" s="747"/>
      <c r="JN265" s="747"/>
      <c r="JO265" s="747"/>
      <c r="JP265" s="747"/>
      <c r="JQ265" s="747"/>
      <c r="JR265" s="747"/>
      <c r="JS265" s="747"/>
      <c r="JT265" s="747"/>
      <c r="JU265" s="700"/>
      <c r="JV265" s="777"/>
      <c r="JW265" s="778"/>
      <c r="JX265" s="407"/>
      <c r="JY265" s="327"/>
      <c r="JZ265" s="327"/>
      <c r="KA265" s="327"/>
      <c r="KB265" s="327"/>
      <c r="KC265" s="327"/>
      <c r="KD265" s="327"/>
      <c r="KE265" s="406"/>
      <c r="KF265" s="686"/>
      <c r="KG265" s="686"/>
      <c r="KH265" s="686"/>
      <c r="KI265" s="686"/>
      <c r="KJ265" s="686"/>
      <c r="KK265" s="686"/>
      <c r="KL265" s="657"/>
      <c r="KM265" s="657"/>
      <c r="KN265" s="657"/>
      <c r="KO265" s="657"/>
      <c r="KP265" s="657"/>
      <c r="KQ265" s="657"/>
      <c r="KR265" s="657"/>
      <c r="KS265" s="657"/>
      <c r="KT265" s="657"/>
      <c r="KU265" s="657"/>
      <c r="KV265" s="411"/>
      <c r="KW265" s="411"/>
      <c r="KX265" s="414"/>
      <c r="KY265" s="233"/>
      <c r="KZ265" s="234"/>
      <c r="LA265" s="234"/>
      <c r="LB265" s="234"/>
      <c r="LC265" s="234"/>
      <c r="LD265" s="234"/>
      <c r="LE265" s="234"/>
      <c r="LF265" s="234"/>
      <c r="LG265" s="234"/>
      <c r="LH265" s="234"/>
      <c r="LI265" s="234"/>
      <c r="LJ265" s="234"/>
      <c r="LK265" s="234"/>
      <c r="LL265" s="234"/>
      <c r="LM265" s="235"/>
      <c r="LN265" s="768"/>
      <c r="LO265" s="769"/>
      <c r="LP265" s="769"/>
      <c r="LQ265" s="769"/>
      <c r="LR265" s="769"/>
      <c r="LS265" s="769"/>
      <c r="LT265" s="769"/>
      <c r="LU265" s="769"/>
      <c r="LV265" s="411"/>
      <c r="LW265" s="411"/>
      <c r="LX265" s="414"/>
      <c r="LY265" s="424"/>
      <c r="LZ265" s="425"/>
      <c r="MA265" s="425"/>
      <c r="MB265" s="425"/>
      <c r="MC265" s="426"/>
      <c r="MD265" s="738"/>
      <c r="ME265" s="739"/>
      <c r="MF265" s="739"/>
      <c r="MG265" s="739"/>
      <c r="MH265" s="740"/>
      <c r="MI265" s="424"/>
      <c r="MJ265" s="425"/>
      <c r="MK265" s="425"/>
      <c r="ML265" s="425"/>
      <c r="MM265" s="426"/>
      <c r="MN265" s="738"/>
      <c r="MO265" s="739"/>
      <c r="MP265" s="739"/>
      <c r="MQ265" s="739"/>
      <c r="MR265" s="740"/>
      <c r="MS265" s="424"/>
      <c r="MT265" s="425"/>
      <c r="MU265" s="425"/>
      <c r="MV265" s="425"/>
      <c r="MW265" s="426"/>
      <c r="MX265" s="424"/>
      <c r="MY265" s="425"/>
      <c r="MZ265" s="425"/>
      <c r="NA265" s="425"/>
      <c r="NB265" s="426"/>
      <c r="NC265" s="738"/>
      <c r="ND265" s="739"/>
      <c r="NE265" s="739"/>
      <c r="NF265" s="739"/>
      <c r="NG265" s="740"/>
      <c r="NH265" s="424"/>
      <c r="NI265" s="425"/>
      <c r="NJ265" s="425"/>
      <c r="NK265" s="425"/>
      <c r="NL265" s="426"/>
      <c r="NM265" s="748"/>
      <c r="NN265" s="747"/>
      <c r="NO265" s="747"/>
      <c r="NP265" s="747"/>
      <c r="NQ265" s="747"/>
      <c r="NR265" s="747"/>
      <c r="NS265" s="747"/>
      <c r="NT265" s="747"/>
      <c r="NU265" s="747"/>
      <c r="NV265" s="747"/>
      <c r="NW265" s="747"/>
      <c r="NX265" s="747"/>
      <c r="NY265" s="747"/>
      <c r="NZ265" s="747"/>
      <c r="OA265" s="700"/>
      <c r="OB265" s="777"/>
      <c r="OC265" s="778"/>
      <c r="OD265" s="407"/>
      <c r="OE265" s="327"/>
      <c r="OF265" s="327"/>
      <c r="OG265" s="327"/>
      <c r="OH265" s="327"/>
      <c r="OI265" s="327"/>
      <c r="OJ265" s="327"/>
      <c r="OK265" s="406"/>
      <c r="OL265" s="686"/>
      <c r="OM265" s="686"/>
      <c r="ON265" s="686"/>
      <c r="OO265" s="686"/>
      <c r="OP265" s="686"/>
      <c r="OQ265" s="686"/>
      <c r="OR265" s="657"/>
      <c r="OS265" s="657"/>
      <c r="OT265" s="657"/>
      <c r="OU265" s="657"/>
      <c r="OV265" s="657"/>
      <c r="OW265" s="657"/>
      <c r="OX265" s="657"/>
      <c r="OY265" s="657"/>
      <c r="OZ265" s="657"/>
      <c r="PA265" s="657"/>
      <c r="PB265" s="411"/>
      <c r="PC265" s="411"/>
      <c r="PD265" s="414"/>
      <c r="PE265" s="233"/>
      <c r="PF265" s="234"/>
      <c r="PG265" s="234"/>
      <c r="PH265" s="234"/>
      <c r="PI265" s="234"/>
      <c r="PJ265" s="234"/>
      <c r="PK265" s="234"/>
      <c r="PL265" s="234"/>
      <c r="PM265" s="234"/>
      <c r="PN265" s="234"/>
      <c r="PO265" s="234"/>
      <c r="PP265" s="234"/>
      <c r="PQ265" s="234"/>
      <c r="PR265" s="234"/>
      <c r="PS265" s="235"/>
      <c r="PT265" s="768"/>
      <c r="PU265" s="769"/>
      <c r="PV265" s="769"/>
      <c r="PW265" s="769"/>
      <c r="PX265" s="769"/>
      <c r="PY265" s="769"/>
      <c r="PZ265" s="769"/>
      <c r="QA265" s="769"/>
      <c r="QB265" s="411"/>
      <c r="QC265" s="411"/>
      <c r="QD265" s="414"/>
      <c r="QE265" s="424"/>
      <c r="QF265" s="425"/>
      <c r="QG265" s="425"/>
      <c r="QH265" s="425"/>
      <c r="QI265" s="426"/>
      <c r="QJ265" s="738"/>
      <c r="QK265" s="739"/>
      <c r="QL265" s="739"/>
      <c r="QM265" s="739"/>
      <c r="QN265" s="740"/>
      <c r="QO265" s="424"/>
      <c r="QP265" s="425"/>
      <c r="QQ265" s="425"/>
      <c r="QR265" s="425"/>
      <c r="QS265" s="426"/>
      <c r="QT265" s="738"/>
      <c r="QU265" s="739"/>
      <c r="QV265" s="739"/>
      <c r="QW265" s="739"/>
      <c r="QX265" s="740"/>
      <c r="QY265" s="424"/>
      <c r="QZ265" s="425"/>
      <c r="RA265" s="425"/>
      <c r="RB265" s="425"/>
      <c r="RC265" s="426"/>
      <c r="RD265" s="424"/>
      <c r="RE265" s="425"/>
      <c r="RF265" s="425"/>
      <c r="RG265" s="425"/>
      <c r="RH265" s="426"/>
      <c r="RI265" s="738"/>
      <c r="RJ265" s="739"/>
      <c r="RK265" s="739"/>
      <c r="RL265" s="739"/>
      <c r="RM265" s="740"/>
      <c r="RN265" s="424"/>
      <c r="RO265" s="425"/>
      <c r="RP265" s="425"/>
      <c r="RQ265" s="425"/>
      <c r="RR265" s="426"/>
      <c r="RS265" s="748"/>
      <c r="RT265" s="747"/>
      <c r="RU265" s="747"/>
      <c r="RV265" s="747"/>
      <c r="RW265" s="747"/>
      <c r="RX265" s="747"/>
      <c r="RY265" s="747"/>
      <c r="RZ265" s="747"/>
      <c r="SA265" s="747"/>
      <c r="SB265" s="747"/>
      <c r="SC265" s="747"/>
      <c r="SD265" s="747"/>
      <c r="SE265" s="747"/>
      <c r="SF265" s="747"/>
      <c r="SG265" s="700"/>
    </row>
    <row r="266" spans="2:501" ht="12" customHeight="1" x14ac:dyDescent="0.15">
      <c r="B266" s="1083"/>
      <c r="C266" s="1093"/>
      <c r="D266" s="1094"/>
      <c r="E266" s="1095"/>
      <c r="F266" s="40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406"/>
      <c r="AD266" s="469"/>
      <c r="AE266" s="471"/>
      <c r="AF266" s="471"/>
      <c r="AG266" s="471"/>
      <c r="AH266" s="471"/>
      <c r="AI266" s="471"/>
      <c r="AJ266" s="471"/>
      <c r="AK266" s="471"/>
      <c r="AL266" s="471"/>
      <c r="AM266" s="471"/>
      <c r="AN266" s="471"/>
      <c r="AO266" s="384"/>
      <c r="AP266" s="384"/>
      <c r="AQ266" s="385"/>
      <c r="AR266" s="250"/>
      <c r="AS266" s="251"/>
      <c r="AT266" s="251"/>
      <c r="AU266" s="251"/>
      <c r="AV266" s="251"/>
      <c r="AW266" s="251"/>
      <c r="AX266" s="251"/>
      <c r="AY266" s="251"/>
      <c r="AZ266" s="251"/>
      <c r="BA266" s="251"/>
      <c r="BB266" s="251"/>
      <c r="BC266" s="251"/>
      <c r="BD266" s="251"/>
      <c r="BE266" s="252"/>
      <c r="BF266" s="250"/>
      <c r="BG266" s="251"/>
      <c r="BH266" s="251"/>
      <c r="BI266" s="251"/>
      <c r="BJ266" s="251"/>
      <c r="BK266" s="251"/>
      <c r="BL266" s="251"/>
      <c r="BM266" s="251"/>
      <c r="BN266" s="251"/>
      <c r="BO266" s="251"/>
      <c r="BP266" s="251"/>
      <c r="BQ266" s="251"/>
      <c r="BR266" s="251"/>
      <c r="BS266" s="252"/>
      <c r="BT266" s="1058"/>
      <c r="BU266" s="1059"/>
      <c r="BV266" s="1059"/>
      <c r="BW266" s="1059"/>
      <c r="BX266" s="1059"/>
      <c r="BY266" s="1059"/>
      <c r="BZ266" s="1059"/>
      <c r="CA266" s="1059"/>
      <c r="CB266" s="1059"/>
      <c r="CC266" s="1059"/>
      <c r="CD266" s="1059"/>
      <c r="CE266" s="384"/>
      <c r="CF266" s="384"/>
      <c r="CG266" s="385"/>
      <c r="CH266" s="1055" t="s">
        <v>39</v>
      </c>
      <c r="CI266" s="395"/>
      <c r="CJ266" s="395"/>
      <c r="CK266" s="395"/>
      <c r="CL266" s="395"/>
      <c r="CM266" s="395"/>
      <c r="CN266" s="657"/>
      <c r="CO266" s="657"/>
      <c r="CP266" s="657"/>
      <c r="CQ266" s="657"/>
      <c r="CR266" s="657"/>
      <c r="CS266" s="657"/>
      <c r="CT266" s="657"/>
      <c r="CU266" s="657"/>
      <c r="CV266" s="657"/>
      <c r="CW266" s="657"/>
      <c r="CX266" s="395" t="s">
        <v>43</v>
      </c>
      <c r="CY266" s="395"/>
      <c r="CZ266" s="399"/>
      <c r="DA266" s="265"/>
      <c r="DB266" s="266"/>
      <c r="DC266" s="266"/>
      <c r="DD266" s="266"/>
      <c r="DE266" s="266"/>
      <c r="DF266" s="266"/>
      <c r="DG266" s="266"/>
      <c r="DH266" s="266"/>
      <c r="DI266" s="266"/>
      <c r="DJ266" s="266"/>
      <c r="DK266" s="266"/>
      <c r="DL266" s="266"/>
      <c r="DM266" s="266"/>
      <c r="DN266" s="266"/>
      <c r="DO266" s="267"/>
      <c r="DP266" s="771"/>
      <c r="DQ266" s="772"/>
      <c r="DR266" s="772"/>
      <c r="DS266" s="772"/>
      <c r="DT266" s="772"/>
      <c r="DU266" s="772"/>
      <c r="DV266" s="772"/>
      <c r="DW266" s="772"/>
      <c r="DX266" s="395" t="s">
        <v>69</v>
      </c>
      <c r="DY266" s="395"/>
      <c r="DZ266" s="399"/>
      <c r="EA266" s="424"/>
      <c r="EB266" s="425"/>
      <c r="EC266" s="425"/>
      <c r="ED266" s="425"/>
      <c r="EE266" s="426"/>
      <c r="EF266" s="738"/>
      <c r="EG266" s="739"/>
      <c r="EH266" s="739"/>
      <c r="EI266" s="739"/>
      <c r="EJ266" s="740"/>
      <c r="EK266" s="424"/>
      <c r="EL266" s="425"/>
      <c r="EM266" s="425"/>
      <c r="EN266" s="425"/>
      <c r="EO266" s="426"/>
      <c r="EP266" s="738"/>
      <c r="EQ266" s="739"/>
      <c r="ER266" s="739"/>
      <c r="ES266" s="739"/>
      <c r="ET266" s="740"/>
      <c r="EU266" s="424"/>
      <c r="EV266" s="425"/>
      <c r="EW266" s="425"/>
      <c r="EX266" s="425"/>
      <c r="EY266" s="426"/>
      <c r="EZ266" s="424"/>
      <c r="FA266" s="425"/>
      <c r="FB266" s="425"/>
      <c r="FC266" s="425"/>
      <c r="FD266" s="426"/>
      <c r="FE266" s="738"/>
      <c r="FF266" s="739"/>
      <c r="FG266" s="739"/>
      <c r="FH266" s="739"/>
      <c r="FI266" s="740"/>
      <c r="FJ266" s="424"/>
      <c r="FK266" s="425"/>
      <c r="FL266" s="425"/>
      <c r="FM266" s="425"/>
      <c r="FN266" s="426"/>
      <c r="FO266" s="405"/>
      <c r="FP266" s="777"/>
      <c r="FQ266" s="778"/>
      <c r="FR266" s="407"/>
      <c r="FS266" s="327"/>
      <c r="FT266" s="327"/>
      <c r="FU266" s="327"/>
      <c r="FV266" s="327"/>
      <c r="FW266" s="327"/>
      <c r="FX266" s="327"/>
      <c r="FY266" s="406"/>
      <c r="FZ266" s="689" t="s">
        <v>81</v>
      </c>
      <c r="GA266" s="655"/>
      <c r="GB266" s="655"/>
      <c r="GC266" s="655"/>
      <c r="GD266" s="655"/>
      <c r="GE266" s="655"/>
      <c r="GF266" s="657"/>
      <c r="GG266" s="657"/>
      <c r="GH266" s="657"/>
      <c r="GI266" s="657"/>
      <c r="GJ266" s="657"/>
      <c r="GK266" s="657"/>
      <c r="GL266" s="657"/>
      <c r="GM266" s="657"/>
      <c r="GN266" s="657"/>
      <c r="GO266" s="657"/>
      <c r="GP266" s="395" t="s">
        <v>43</v>
      </c>
      <c r="GQ266" s="395"/>
      <c r="GR266" s="399"/>
      <c r="GS266" s="265"/>
      <c r="GT266" s="266"/>
      <c r="GU266" s="266"/>
      <c r="GV266" s="266"/>
      <c r="GW266" s="266"/>
      <c r="GX266" s="266"/>
      <c r="GY266" s="266"/>
      <c r="GZ266" s="266"/>
      <c r="HA266" s="266"/>
      <c r="HB266" s="266"/>
      <c r="HC266" s="266"/>
      <c r="HD266" s="266"/>
      <c r="HE266" s="266"/>
      <c r="HF266" s="266"/>
      <c r="HG266" s="267"/>
      <c r="HH266" s="771"/>
      <c r="HI266" s="772"/>
      <c r="HJ266" s="772"/>
      <c r="HK266" s="772"/>
      <c r="HL266" s="772"/>
      <c r="HM266" s="772"/>
      <c r="HN266" s="772"/>
      <c r="HO266" s="772"/>
      <c r="HP266" s="395" t="s">
        <v>69</v>
      </c>
      <c r="HQ266" s="395"/>
      <c r="HR266" s="399"/>
      <c r="HS266" s="424"/>
      <c r="HT266" s="425"/>
      <c r="HU266" s="425"/>
      <c r="HV266" s="425"/>
      <c r="HW266" s="426"/>
      <c r="HX266" s="738"/>
      <c r="HY266" s="739"/>
      <c r="HZ266" s="739"/>
      <c r="IA266" s="739"/>
      <c r="IB266" s="740"/>
      <c r="IC266" s="424"/>
      <c r="ID266" s="425"/>
      <c r="IE266" s="425"/>
      <c r="IF266" s="425"/>
      <c r="IG266" s="426"/>
      <c r="IH266" s="738"/>
      <c r="II266" s="739"/>
      <c r="IJ266" s="739"/>
      <c r="IK266" s="739"/>
      <c r="IL266" s="740"/>
      <c r="IM266" s="424"/>
      <c r="IN266" s="425"/>
      <c r="IO266" s="425"/>
      <c r="IP266" s="425"/>
      <c r="IQ266" s="426"/>
      <c r="IR266" s="424"/>
      <c r="IS266" s="425"/>
      <c r="IT266" s="425"/>
      <c r="IU266" s="425"/>
      <c r="IV266" s="426"/>
      <c r="IW266" s="738"/>
      <c r="IX266" s="739"/>
      <c r="IY266" s="739"/>
      <c r="IZ266" s="739"/>
      <c r="JA266" s="740"/>
      <c r="JB266" s="424"/>
      <c r="JC266" s="425"/>
      <c r="JD266" s="425"/>
      <c r="JE266" s="425"/>
      <c r="JF266" s="426"/>
      <c r="JG266" s="748"/>
      <c r="JH266" s="747"/>
      <c r="JI266" s="747"/>
      <c r="JJ266" s="747"/>
      <c r="JK266" s="747"/>
      <c r="JL266" s="747"/>
      <c r="JM266" s="747"/>
      <c r="JN266" s="747"/>
      <c r="JO266" s="747"/>
      <c r="JP266" s="747"/>
      <c r="JQ266" s="747"/>
      <c r="JR266" s="747"/>
      <c r="JS266" s="747"/>
      <c r="JT266" s="747"/>
      <c r="JU266" s="700"/>
      <c r="JV266" s="777"/>
      <c r="JW266" s="778"/>
      <c r="JX266" s="407"/>
      <c r="JY266" s="327"/>
      <c r="JZ266" s="327"/>
      <c r="KA266" s="327"/>
      <c r="KB266" s="327"/>
      <c r="KC266" s="327"/>
      <c r="KD266" s="327"/>
      <c r="KE266" s="406"/>
      <c r="KF266" s="654" t="str">
        <f>KF260</f>
        <v>9箇所目</v>
      </c>
      <c r="KG266" s="655"/>
      <c r="KH266" s="655"/>
      <c r="KI266" s="655"/>
      <c r="KJ266" s="655"/>
      <c r="KK266" s="655"/>
      <c r="KL266" s="657"/>
      <c r="KM266" s="657"/>
      <c r="KN266" s="657"/>
      <c r="KO266" s="657"/>
      <c r="KP266" s="657"/>
      <c r="KQ266" s="657"/>
      <c r="KR266" s="657"/>
      <c r="KS266" s="657"/>
      <c r="KT266" s="657"/>
      <c r="KU266" s="657"/>
      <c r="KV266" s="395" t="s">
        <v>43</v>
      </c>
      <c r="KW266" s="395"/>
      <c r="KX266" s="399"/>
      <c r="KY266" s="265"/>
      <c r="KZ266" s="266"/>
      <c r="LA266" s="266"/>
      <c r="LB266" s="266"/>
      <c r="LC266" s="266"/>
      <c r="LD266" s="266"/>
      <c r="LE266" s="266"/>
      <c r="LF266" s="266"/>
      <c r="LG266" s="266"/>
      <c r="LH266" s="266"/>
      <c r="LI266" s="266"/>
      <c r="LJ266" s="266"/>
      <c r="LK266" s="266"/>
      <c r="LL266" s="266"/>
      <c r="LM266" s="267"/>
      <c r="LN266" s="771"/>
      <c r="LO266" s="772"/>
      <c r="LP266" s="772"/>
      <c r="LQ266" s="772"/>
      <c r="LR266" s="772"/>
      <c r="LS266" s="772"/>
      <c r="LT266" s="772"/>
      <c r="LU266" s="772"/>
      <c r="LV266" s="395" t="s">
        <v>69</v>
      </c>
      <c r="LW266" s="395"/>
      <c r="LX266" s="399"/>
      <c r="LY266" s="424"/>
      <c r="LZ266" s="425"/>
      <c r="MA266" s="425"/>
      <c r="MB266" s="425"/>
      <c r="MC266" s="426"/>
      <c r="MD266" s="738"/>
      <c r="ME266" s="739"/>
      <c r="MF266" s="739"/>
      <c r="MG266" s="739"/>
      <c r="MH266" s="740"/>
      <c r="MI266" s="424"/>
      <c r="MJ266" s="425"/>
      <c r="MK266" s="425"/>
      <c r="ML266" s="425"/>
      <c r="MM266" s="426"/>
      <c r="MN266" s="738"/>
      <c r="MO266" s="739"/>
      <c r="MP266" s="739"/>
      <c r="MQ266" s="739"/>
      <c r="MR266" s="740"/>
      <c r="MS266" s="424"/>
      <c r="MT266" s="425"/>
      <c r="MU266" s="425"/>
      <c r="MV266" s="425"/>
      <c r="MW266" s="426"/>
      <c r="MX266" s="424"/>
      <c r="MY266" s="425"/>
      <c r="MZ266" s="425"/>
      <c r="NA266" s="425"/>
      <c r="NB266" s="426"/>
      <c r="NC266" s="738"/>
      <c r="ND266" s="739"/>
      <c r="NE266" s="739"/>
      <c r="NF266" s="739"/>
      <c r="NG266" s="740"/>
      <c r="NH266" s="424"/>
      <c r="NI266" s="425"/>
      <c r="NJ266" s="425"/>
      <c r="NK266" s="425"/>
      <c r="NL266" s="426"/>
      <c r="NM266" s="748"/>
      <c r="NN266" s="747"/>
      <c r="NO266" s="747"/>
      <c r="NP266" s="747"/>
      <c r="NQ266" s="747"/>
      <c r="NR266" s="747"/>
      <c r="NS266" s="747"/>
      <c r="NT266" s="747"/>
      <c r="NU266" s="747"/>
      <c r="NV266" s="747"/>
      <c r="NW266" s="747"/>
      <c r="NX266" s="747"/>
      <c r="NY266" s="747"/>
      <c r="NZ266" s="747"/>
      <c r="OA266" s="700"/>
      <c r="OB266" s="777"/>
      <c r="OC266" s="778"/>
      <c r="OD266" s="407"/>
      <c r="OE266" s="327"/>
      <c r="OF266" s="327"/>
      <c r="OG266" s="327"/>
      <c r="OH266" s="327"/>
      <c r="OI266" s="327"/>
      <c r="OJ266" s="327"/>
      <c r="OK266" s="406"/>
      <c r="OL266" s="654" t="str">
        <f>OL260</f>
        <v>12箇所目</v>
      </c>
      <c r="OM266" s="655"/>
      <c r="ON266" s="655"/>
      <c r="OO266" s="655"/>
      <c r="OP266" s="655"/>
      <c r="OQ266" s="655"/>
      <c r="OR266" s="657"/>
      <c r="OS266" s="657"/>
      <c r="OT266" s="657"/>
      <c r="OU266" s="657"/>
      <c r="OV266" s="657"/>
      <c r="OW266" s="657"/>
      <c r="OX266" s="657"/>
      <c r="OY266" s="657"/>
      <c r="OZ266" s="657"/>
      <c r="PA266" s="657"/>
      <c r="PB266" s="395" t="s">
        <v>43</v>
      </c>
      <c r="PC266" s="395"/>
      <c r="PD266" s="399"/>
      <c r="PE266" s="265"/>
      <c r="PF266" s="266"/>
      <c r="PG266" s="266"/>
      <c r="PH266" s="266"/>
      <c r="PI266" s="266"/>
      <c r="PJ266" s="266"/>
      <c r="PK266" s="266"/>
      <c r="PL266" s="266"/>
      <c r="PM266" s="266"/>
      <c r="PN266" s="266"/>
      <c r="PO266" s="266"/>
      <c r="PP266" s="266"/>
      <c r="PQ266" s="266"/>
      <c r="PR266" s="266"/>
      <c r="PS266" s="267"/>
      <c r="PT266" s="771"/>
      <c r="PU266" s="772"/>
      <c r="PV266" s="772"/>
      <c r="PW266" s="772"/>
      <c r="PX266" s="772"/>
      <c r="PY266" s="772"/>
      <c r="PZ266" s="772"/>
      <c r="QA266" s="772"/>
      <c r="QB266" s="395" t="s">
        <v>69</v>
      </c>
      <c r="QC266" s="395"/>
      <c r="QD266" s="399"/>
      <c r="QE266" s="424"/>
      <c r="QF266" s="425"/>
      <c r="QG266" s="425"/>
      <c r="QH266" s="425"/>
      <c r="QI266" s="426"/>
      <c r="QJ266" s="738"/>
      <c r="QK266" s="739"/>
      <c r="QL266" s="739"/>
      <c r="QM266" s="739"/>
      <c r="QN266" s="740"/>
      <c r="QO266" s="424"/>
      <c r="QP266" s="425"/>
      <c r="QQ266" s="425"/>
      <c r="QR266" s="425"/>
      <c r="QS266" s="426"/>
      <c r="QT266" s="738"/>
      <c r="QU266" s="739"/>
      <c r="QV266" s="739"/>
      <c r="QW266" s="739"/>
      <c r="QX266" s="740"/>
      <c r="QY266" s="424"/>
      <c r="QZ266" s="425"/>
      <c r="RA266" s="425"/>
      <c r="RB266" s="425"/>
      <c r="RC266" s="426"/>
      <c r="RD266" s="424"/>
      <c r="RE266" s="425"/>
      <c r="RF266" s="425"/>
      <c r="RG266" s="425"/>
      <c r="RH266" s="426"/>
      <c r="RI266" s="738"/>
      <c r="RJ266" s="739"/>
      <c r="RK266" s="739"/>
      <c r="RL266" s="739"/>
      <c r="RM266" s="740"/>
      <c r="RN266" s="424"/>
      <c r="RO266" s="425"/>
      <c r="RP266" s="425"/>
      <c r="RQ266" s="425"/>
      <c r="RR266" s="426"/>
      <c r="RS266" s="748"/>
      <c r="RT266" s="747"/>
      <c r="RU266" s="747"/>
      <c r="RV266" s="747"/>
      <c r="RW266" s="747"/>
      <c r="RX266" s="747"/>
      <c r="RY266" s="747"/>
      <c r="RZ266" s="747"/>
      <c r="SA266" s="747"/>
      <c r="SB266" s="747"/>
      <c r="SC266" s="747"/>
      <c r="SD266" s="747"/>
      <c r="SE266" s="747"/>
      <c r="SF266" s="747"/>
      <c r="SG266" s="700"/>
    </row>
    <row r="267" spans="2:501" ht="2.1" customHeight="1" x14ac:dyDescent="0.15">
      <c r="B267" s="1083"/>
      <c r="C267" s="1093"/>
      <c r="D267" s="1094"/>
      <c r="E267" s="1095"/>
      <c r="F267" s="329"/>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408"/>
      <c r="AD267" s="492"/>
      <c r="AE267" s="476"/>
      <c r="AF267" s="476"/>
      <c r="AG267" s="476"/>
      <c r="AH267" s="476"/>
      <c r="AI267" s="476"/>
      <c r="AJ267" s="476"/>
      <c r="AK267" s="476"/>
      <c r="AL267" s="476"/>
      <c r="AM267" s="476"/>
      <c r="AN267" s="476"/>
      <c r="AO267" s="386"/>
      <c r="AP267" s="386"/>
      <c r="AQ267" s="387"/>
      <c r="AR267" s="802"/>
      <c r="AS267" s="803"/>
      <c r="AT267" s="803"/>
      <c r="AU267" s="803"/>
      <c r="AV267" s="803"/>
      <c r="AW267" s="803"/>
      <c r="AX267" s="803"/>
      <c r="AY267" s="803"/>
      <c r="AZ267" s="803"/>
      <c r="BA267" s="803"/>
      <c r="BB267" s="803"/>
      <c r="BC267" s="803"/>
      <c r="BD267" s="803"/>
      <c r="BE267" s="804"/>
      <c r="BF267" s="802"/>
      <c r="BG267" s="803"/>
      <c r="BH267" s="803"/>
      <c r="BI267" s="803"/>
      <c r="BJ267" s="803"/>
      <c r="BK267" s="803"/>
      <c r="BL267" s="803"/>
      <c r="BM267" s="803"/>
      <c r="BN267" s="803"/>
      <c r="BO267" s="803"/>
      <c r="BP267" s="803"/>
      <c r="BQ267" s="803"/>
      <c r="BR267" s="803"/>
      <c r="BS267" s="804"/>
      <c r="BT267" s="1058"/>
      <c r="BU267" s="1059"/>
      <c r="BV267" s="1059"/>
      <c r="BW267" s="1059"/>
      <c r="BX267" s="1059"/>
      <c r="BY267" s="1059"/>
      <c r="BZ267" s="1059"/>
      <c r="CA267" s="1059"/>
      <c r="CB267" s="1059"/>
      <c r="CC267" s="1059"/>
      <c r="CD267" s="1059"/>
      <c r="CE267" s="386"/>
      <c r="CF267" s="386"/>
      <c r="CG267" s="387"/>
      <c r="CH267" s="1056"/>
      <c r="CI267" s="386"/>
      <c r="CJ267" s="386"/>
      <c r="CK267" s="386"/>
      <c r="CL267" s="386"/>
      <c r="CM267" s="386"/>
      <c r="CN267" s="658"/>
      <c r="CO267" s="658"/>
      <c r="CP267" s="658"/>
      <c r="CQ267" s="658"/>
      <c r="CR267" s="658"/>
      <c r="CS267" s="658"/>
      <c r="CT267" s="658"/>
      <c r="CU267" s="658"/>
      <c r="CV267" s="658"/>
      <c r="CW267" s="658"/>
      <c r="CX267" s="386"/>
      <c r="CY267" s="386"/>
      <c r="CZ267" s="387"/>
      <c r="DA267" s="276"/>
      <c r="DB267" s="277"/>
      <c r="DC267" s="277"/>
      <c r="DD267" s="277"/>
      <c r="DE267" s="277"/>
      <c r="DF267" s="277"/>
      <c r="DG267" s="277"/>
      <c r="DH267" s="277"/>
      <c r="DI267" s="277"/>
      <c r="DJ267" s="277"/>
      <c r="DK267" s="277"/>
      <c r="DL267" s="277"/>
      <c r="DM267" s="277"/>
      <c r="DN267" s="277"/>
      <c r="DO267" s="278"/>
      <c r="DP267" s="773"/>
      <c r="DQ267" s="774"/>
      <c r="DR267" s="774"/>
      <c r="DS267" s="774"/>
      <c r="DT267" s="774"/>
      <c r="DU267" s="774"/>
      <c r="DV267" s="774"/>
      <c r="DW267" s="774"/>
      <c r="DX267" s="386"/>
      <c r="DY267" s="386"/>
      <c r="DZ267" s="387"/>
      <c r="EA267" s="427"/>
      <c r="EB267" s="428"/>
      <c r="EC267" s="428"/>
      <c r="ED267" s="428"/>
      <c r="EE267" s="429"/>
      <c r="EF267" s="744"/>
      <c r="EG267" s="745"/>
      <c r="EH267" s="745"/>
      <c r="EI267" s="745"/>
      <c r="EJ267" s="746"/>
      <c r="EK267" s="427"/>
      <c r="EL267" s="428"/>
      <c r="EM267" s="428"/>
      <c r="EN267" s="428"/>
      <c r="EO267" s="429"/>
      <c r="EP267" s="744"/>
      <c r="EQ267" s="745"/>
      <c r="ER267" s="745"/>
      <c r="ES267" s="745"/>
      <c r="ET267" s="746"/>
      <c r="EU267" s="427"/>
      <c r="EV267" s="428"/>
      <c r="EW267" s="428"/>
      <c r="EX267" s="428"/>
      <c r="EY267" s="429"/>
      <c r="EZ267" s="427"/>
      <c r="FA267" s="428"/>
      <c r="FB267" s="428"/>
      <c r="FC267" s="428"/>
      <c r="FD267" s="429"/>
      <c r="FE267" s="744"/>
      <c r="FF267" s="745"/>
      <c r="FG267" s="745"/>
      <c r="FH267" s="745"/>
      <c r="FI267" s="746"/>
      <c r="FJ267" s="427"/>
      <c r="FK267" s="428"/>
      <c r="FL267" s="428"/>
      <c r="FM267" s="428"/>
      <c r="FN267" s="429"/>
      <c r="FO267" s="405"/>
      <c r="FP267" s="777"/>
      <c r="FQ267" s="778"/>
      <c r="FR267" s="329"/>
      <c r="FS267" s="330"/>
      <c r="FT267" s="330"/>
      <c r="FU267" s="330"/>
      <c r="FV267" s="330"/>
      <c r="FW267" s="330"/>
      <c r="FX267" s="330"/>
      <c r="FY267" s="408"/>
      <c r="FZ267" s="690"/>
      <c r="GA267" s="656"/>
      <c r="GB267" s="656"/>
      <c r="GC267" s="656"/>
      <c r="GD267" s="656"/>
      <c r="GE267" s="656"/>
      <c r="GF267" s="658"/>
      <c r="GG267" s="658"/>
      <c r="GH267" s="658"/>
      <c r="GI267" s="658"/>
      <c r="GJ267" s="658"/>
      <c r="GK267" s="658"/>
      <c r="GL267" s="658"/>
      <c r="GM267" s="658"/>
      <c r="GN267" s="658"/>
      <c r="GO267" s="658"/>
      <c r="GP267" s="386"/>
      <c r="GQ267" s="386"/>
      <c r="GR267" s="387"/>
      <c r="GS267" s="276"/>
      <c r="GT267" s="277"/>
      <c r="GU267" s="277"/>
      <c r="GV267" s="277"/>
      <c r="GW267" s="277"/>
      <c r="GX267" s="277"/>
      <c r="GY267" s="277"/>
      <c r="GZ267" s="277"/>
      <c r="HA267" s="277"/>
      <c r="HB267" s="277"/>
      <c r="HC267" s="277"/>
      <c r="HD267" s="277"/>
      <c r="HE267" s="277"/>
      <c r="HF267" s="277"/>
      <c r="HG267" s="278"/>
      <c r="HH267" s="773"/>
      <c r="HI267" s="774"/>
      <c r="HJ267" s="774"/>
      <c r="HK267" s="774"/>
      <c r="HL267" s="774"/>
      <c r="HM267" s="774"/>
      <c r="HN267" s="774"/>
      <c r="HO267" s="774"/>
      <c r="HP267" s="386"/>
      <c r="HQ267" s="386"/>
      <c r="HR267" s="387"/>
      <c r="HS267" s="427"/>
      <c r="HT267" s="428"/>
      <c r="HU267" s="428"/>
      <c r="HV267" s="428"/>
      <c r="HW267" s="429"/>
      <c r="HX267" s="744"/>
      <c r="HY267" s="745"/>
      <c r="HZ267" s="745"/>
      <c r="IA267" s="745"/>
      <c r="IB267" s="746"/>
      <c r="IC267" s="427"/>
      <c r="ID267" s="428"/>
      <c r="IE267" s="428"/>
      <c r="IF267" s="428"/>
      <c r="IG267" s="429"/>
      <c r="IH267" s="744"/>
      <c r="II267" s="745"/>
      <c r="IJ267" s="745"/>
      <c r="IK267" s="745"/>
      <c r="IL267" s="746"/>
      <c r="IM267" s="427"/>
      <c r="IN267" s="428"/>
      <c r="IO267" s="428"/>
      <c r="IP267" s="428"/>
      <c r="IQ267" s="429"/>
      <c r="IR267" s="427"/>
      <c r="IS267" s="428"/>
      <c r="IT267" s="428"/>
      <c r="IU267" s="428"/>
      <c r="IV267" s="429"/>
      <c r="IW267" s="744"/>
      <c r="IX267" s="745"/>
      <c r="IY267" s="745"/>
      <c r="IZ267" s="745"/>
      <c r="JA267" s="746"/>
      <c r="JB267" s="427"/>
      <c r="JC267" s="428"/>
      <c r="JD267" s="428"/>
      <c r="JE267" s="428"/>
      <c r="JF267" s="429"/>
      <c r="JG267" s="748"/>
      <c r="JH267" s="747"/>
      <c r="JI267" s="747"/>
      <c r="JJ267" s="747"/>
      <c r="JK267" s="747"/>
      <c r="JL267" s="747"/>
      <c r="JM267" s="747"/>
      <c r="JN267" s="747"/>
      <c r="JO267" s="747"/>
      <c r="JP267" s="747"/>
      <c r="JQ267" s="747"/>
      <c r="JR267" s="747"/>
      <c r="JS267" s="747"/>
      <c r="JT267" s="747"/>
      <c r="JU267" s="700"/>
      <c r="JV267" s="777"/>
      <c r="JW267" s="778"/>
      <c r="JX267" s="329"/>
      <c r="JY267" s="330"/>
      <c r="JZ267" s="330"/>
      <c r="KA267" s="330"/>
      <c r="KB267" s="330"/>
      <c r="KC267" s="330"/>
      <c r="KD267" s="330"/>
      <c r="KE267" s="408"/>
      <c r="KF267" s="656"/>
      <c r="KG267" s="656"/>
      <c r="KH267" s="656"/>
      <c r="KI267" s="656"/>
      <c r="KJ267" s="656"/>
      <c r="KK267" s="656"/>
      <c r="KL267" s="658"/>
      <c r="KM267" s="658"/>
      <c r="KN267" s="658"/>
      <c r="KO267" s="658"/>
      <c r="KP267" s="658"/>
      <c r="KQ267" s="658"/>
      <c r="KR267" s="658"/>
      <c r="KS267" s="658"/>
      <c r="KT267" s="658"/>
      <c r="KU267" s="658"/>
      <c r="KV267" s="386"/>
      <c r="KW267" s="386"/>
      <c r="KX267" s="387"/>
      <c r="KY267" s="276"/>
      <c r="KZ267" s="277"/>
      <c r="LA267" s="277"/>
      <c r="LB267" s="277"/>
      <c r="LC267" s="277"/>
      <c r="LD267" s="277"/>
      <c r="LE267" s="277"/>
      <c r="LF267" s="277"/>
      <c r="LG267" s="277"/>
      <c r="LH267" s="277"/>
      <c r="LI267" s="277"/>
      <c r="LJ267" s="277"/>
      <c r="LK267" s="277"/>
      <c r="LL267" s="277"/>
      <c r="LM267" s="278"/>
      <c r="LN267" s="773"/>
      <c r="LO267" s="774"/>
      <c r="LP267" s="774"/>
      <c r="LQ267" s="774"/>
      <c r="LR267" s="774"/>
      <c r="LS267" s="774"/>
      <c r="LT267" s="774"/>
      <c r="LU267" s="774"/>
      <c r="LV267" s="386"/>
      <c r="LW267" s="386"/>
      <c r="LX267" s="387"/>
      <c r="LY267" s="427"/>
      <c r="LZ267" s="428"/>
      <c r="MA267" s="428"/>
      <c r="MB267" s="428"/>
      <c r="MC267" s="429"/>
      <c r="MD267" s="744"/>
      <c r="ME267" s="745"/>
      <c r="MF267" s="745"/>
      <c r="MG267" s="745"/>
      <c r="MH267" s="746"/>
      <c r="MI267" s="427"/>
      <c r="MJ267" s="428"/>
      <c r="MK267" s="428"/>
      <c r="ML267" s="428"/>
      <c r="MM267" s="429"/>
      <c r="MN267" s="744"/>
      <c r="MO267" s="745"/>
      <c r="MP267" s="745"/>
      <c r="MQ267" s="745"/>
      <c r="MR267" s="746"/>
      <c r="MS267" s="427"/>
      <c r="MT267" s="428"/>
      <c r="MU267" s="428"/>
      <c r="MV267" s="428"/>
      <c r="MW267" s="429"/>
      <c r="MX267" s="427"/>
      <c r="MY267" s="428"/>
      <c r="MZ267" s="428"/>
      <c r="NA267" s="428"/>
      <c r="NB267" s="429"/>
      <c r="NC267" s="744"/>
      <c r="ND267" s="745"/>
      <c r="NE267" s="745"/>
      <c r="NF267" s="745"/>
      <c r="NG267" s="746"/>
      <c r="NH267" s="427"/>
      <c r="NI267" s="428"/>
      <c r="NJ267" s="428"/>
      <c r="NK267" s="428"/>
      <c r="NL267" s="429"/>
      <c r="NM267" s="748"/>
      <c r="NN267" s="747"/>
      <c r="NO267" s="747"/>
      <c r="NP267" s="747"/>
      <c r="NQ267" s="747"/>
      <c r="NR267" s="747"/>
      <c r="NS267" s="747"/>
      <c r="NT267" s="747"/>
      <c r="NU267" s="747"/>
      <c r="NV267" s="747"/>
      <c r="NW267" s="747"/>
      <c r="NX267" s="747"/>
      <c r="NY267" s="747"/>
      <c r="NZ267" s="747"/>
      <c r="OA267" s="700"/>
      <c r="OB267" s="777"/>
      <c r="OC267" s="778"/>
      <c r="OD267" s="329"/>
      <c r="OE267" s="330"/>
      <c r="OF267" s="330"/>
      <c r="OG267" s="330"/>
      <c r="OH267" s="330"/>
      <c r="OI267" s="330"/>
      <c r="OJ267" s="330"/>
      <c r="OK267" s="408"/>
      <c r="OL267" s="656"/>
      <c r="OM267" s="656"/>
      <c r="ON267" s="656"/>
      <c r="OO267" s="656"/>
      <c r="OP267" s="656"/>
      <c r="OQ267" s="656"/>
      <c r="OR267" s="658"/>
      <c r="OS267" s="658"/>
      <c r="OT267" s="658"/>
      <c r="OU267" s="658"/>
      <c r="OV267" s="658"/>
      <c r="OW267" s="658"/>
      <c r="OX267" s="658"/>
      <c r="OY267" s="658"/>
      <c r="OZ267" s="658"/>
      <c r="PA267" s="658"/>
      <c r="PB267" s="386"/>
      <c r="PC267" s="386"/>
      <c r="PD267" s="387"/>
      <c r="PE267" s="276"/>
      <c r="PF267" s="277"/>
      <c r="PG267" s="277"/>
      <c r="PH267" s="277"/>
      <c r="PI267" s="277"/>
      <c r="PJ267" s="277"/>
      <c r="PK267" s="277"/>
      <c r="PL267" s="277"/>
      <c r="PM267" s="277"/>
      <c r="PN267" s="277"/>
      <c r="PO267" s="277"/>
      <c r="PP267" s="277"/>
      <c r="PQ267" s="277"/>
      <c r="PR267" s="277"/>
      <c r="PS267" s="278"/>
      <c r="PT267" s="773"/>
      <c r="PU267" s="774"/>
      <c r="PV267" s="774"/>
      <c r="PW267" s="774"/>
      <c r="PX267" s="774"/>
      <c r="PY267" s="774"/>
      <c r="PZ267" s="774"/>
      <c r="QA267" s="774"/>
      <c r="QB267" s="386"/>
      <c r="QC267" s="386"/>
      <c r="QD267" s="387"/>
      <c r="QE267" s="427"/>
      <c r="QF267" s="428"/>
      <c r="QG267" s="428"/>
      <c r="QH267" s="428"/>
      <c r="QI267" s="429"/>
      <c r="QJ267" s="744"/>
      <c r="QK267" s="745"/>
      <c r="QL267" s="745"/>
      <c r="QM267" s="745"/>
      <c r="QN267" s="746"/>
      <c r="QO267" s="427"/>
      <c r="QP267" s="428"/>
      <c r="QQ267" s="428"/>
      <c r="QR267" s="428"/>
      <c r="QS267" s="429"/>
      <c r="QT267" s="744"/>
      <c r="QU267" s="745"/>
      <c r="QV267" s="745"/>
      <c r="QW267" s="745"/>
      <c r="QX267" s="746"/>
      <c r="QY267" s="427"/>
      <c r="QZ267" s="428"/>
      <c r="RA267" s="428"/>
      <c r="RB267" s="428"/>
      <c r="RC267" s="429"/>
      <c r="RD267" s="427"/>
      <c r="RE267" s="428"/>
      <c r="RF267" s="428"/>
      <c r="RG267" s="428"/>
      <c r="RH267" s="429"/>
      <c r="RI267" s="744"/>
      <c r="RJ267" s="745"/>
      <c r="RK267" s="745"/>
      <c r="RL267" s="745"/>
      <c r="RM267" s="746"/>
      <c r="RN267" s="427"/>
      <c r="RO267" s="428"/>
      <c r="RP267" s="428"/>
      <c r="RQ267" s="428"/>
      <c r="RR267" s="429"/>
      <c r="RS267" s="748"/>
      <c r="RT267" s="747"/>
      <c r="RU267" s="747"/>
      <c r="RV267" s="747"/>
      <c r="RW267" s="747"/>
      <c r="RX267" s="747"/>
      <c r="RY267" s="747"/>
      <c r="RZ267" s="747"/>
      <c r="SA267" s="747"/>
      <c r="SB267" s="747"/>
      <c r="SC267" s="747"/>
      <c r="SD267" s="747"/>
      <c r="SE267" s="747"/>
      <c r="SF267" s="747"/>
      <c r="SG267" s="700"/>
    </row>
    <row r="268" spans="2:501" ht="12" customHeight="1" x14ac:dyDescent="0.15">
      <c r="B268" s="1083"/>
      <c r="C268" s="1093"/>
      <c r="D268" s="1094"/>
      <c r="E268" s="1095"/>
      <c r="F268" s="770" t="s">
        <v>100</v>
      </c>
      <c r="G268" s="324"/>
      <c r="H268" s="324"/>
      <c r="I268" s="324"/>
      <c r="J268" s="324"/>
      <c r="K268" s="324"/>
      <c r="L268" s="324"/>
      <c r="M268" s="324"/>
      <c r="N268" s="324"/>
      <c r="O268" s="324"/>
      <c r="P268" s="324"/>
      <c r="Q268" s="324"/>
      <c r="R268" s="324"/>
      <c r="S268" s="324"/>
      <c r="T268" s="324"/>
      <c r="U268" s="324"/>
      <c r="V268" s="324"/>
      <c r="W268" s="324"/>
      <c r="X268" s="324"/>
      <c r="Y268" s="324"/>
      <c r="Z268" s="324"/>
      <c r="AA268" s="324"/>
      <c r="AB268" s="324"/>
      <c r="AC268" s="489"/>
      <c r="AD268" s="490">
        <f>BT268</f>
        <v>0</v>
      </c>
      <c r="AE268" s="491"/>
      <c r="AF268" s="491"/>
      <c r="AG268" s="491"/>
      <c r="AH268" s="491"/>
      <c r="AI268" s="491"/>
      <c r="AJ268" s="491"/>
      <c r="AK268" s="491"/>
      <c r="AL268" s="491"/>
      <c r="AM268" s="491"/>
      <c r="AN268" s="491"/>
      <c r="AO268" s="382" t="s">
        <v>43</v>
      </c>
      <c r="AP268" s="382"/>
      <c r="AQ268" s="383"/>
      <c r="AR268" s="247"/>
      <c r="AS268" s="248"/>
      <c r="AT268" s="248"/>
      <c r="AU268" s="248"/>
      <c r="AV268" s="248"/>
      <c r="AW268" s="248"/>
      <c r="AX268" s="248"/>
      <c r="AY268" s="248"/>
      <c r="AZ268" s="248"/>
      <c r="BA268" s="248"/>
      <c r="BB268" s="248"/>
      <c r="BC268" s="248"/>
      <c r="BD268" s="248"/>
      <c r="BE268" s="249"/>
      <c r="BF268" s="247"/>
      <c r="BG268" s="248"/>
      <c r="BH268" s="248"/>
      <c r="BI268" s="248"/>
      <c r="BJ268" s="248"/>
      <c r="BK268" s="248"/>
      <c r="BL268" s="248"/>
      <c r="BM268" s="248"/>
      <c r="BN268" s="248"/>
      <c r="BO268" s="248"/>
      <c r="BP268" s="248"/>
      <c r="BQ268" s="248"/>
      <c r="BR268" s="248"/>
      <c r="BS268" s="249"/>
      <c r="BT268" s="1058">
        <f>SUM(CN268:CW273,GF268:GO273,KL268:KU273,OR268:PA273)</f>
        <v>0</v>
      </c>
      <c r="BU268" s="1059"/>
      <c r="BV268" s="1059"/>
      <c r="BW268" s="1059"/>
      <c r="BX268" s="1059"/>
      <c r="BY268" s="1059"/>
      <c r="BZ268" s="1059"/>
      <c r="CA268" s="1059"/>
      <c r="CB268" s="1059"/>
      <c r="CC268" s="1059"/>
      <c r="CD268" s="1059"/>
      <c r="CE268" s="382" t="s">
        <v>43</v>
      </c>
      <c r="CF268" s="382"/>
      <c r="CG268" s="383"/>
      <c r="CH268" s="1057" t="s">
        <v>37</v>
      </c>
      <c r="CI268" s="382"/>
      <c r="CJ268" s="382"/>
      <c r="CK268" s="382"/>
      <c r="CL268" s="382"/>
      <c r="CM268" s="382"/>
      <c r="CN268" s="693"/>
      <c r="CO268" s="693"/>
      <c r="CP268" s="693"/>
      <c r="CQ268" s="693"/>
      <c r="CR268" s="693"/>
      <c r="CS268" s="693"/>
      <c r="CT268" s="693"/>
      <c r="CU268" s="693"/>
      <c r="CV268" s="693"/>
      <c r="CW268" s="693"/>
      <c r="CX268" s="382" t="s">
        <v>43</v>
      </c>
      <c r="CY268" s="382"/>
      <c r="CZ268" s="383"/>
      <c r="DA268" s="230"/>
      <c r="DB268" s="231"/>
      <c r="DC268" s="231"/>
      <c r="DD268" s="231"/>
      <c r="DE268" s="231"/>
      <c r="DF268" s="231"/>
      <c r="DG268" s="231"/>
      <c r="DH268" s="231"/>
      <c r="DI268" s="231"/>
      <c r="DJ268" s="231"/>
      <c r="DK268" s="231"/>
      <c r="DL268" s="231"/>
      <c r="DM268" s="231"/>
      <c r="DN268" s="231"/>
      <c r="DO268" s="232"/>
      <c r="DP268" s="766"/>
      <c r="DQ268" s="767"/>
      <c r="DR268" s="767"/>
      <c r="DS268" s="767"/>
      <c r="DT268" s="767"/>
      <c r="DU268" s="767"/>
      <c r="DV268" s="767"/>
      <c r="DW268" s="767"/>
      <c r="DX268" s="382" t="s">
        <v>69</v>
      </c>
      <c r="DY268" s="382"/>
      <c r="DZ268" s="383"/>
      <c r="EA268" s="735"/>
      <c r="EB268" s="736"/>
      <c r="EC268" s="736"/>
      <c r="ED268" s="736"/>
      <c r="EE268" s="737"/>
      <c r="EF268" s="735"/>
      <c r="EG268" s="736"/>
      <c r="EH268" s="736"/>
      <c r="EI268" s="736"/>
      <c r="EJ268" s="737"/>
      <c r="EK268" s="503"/>
      <c r="EL268" s="504"/>
      <c r="EM268" s="504"/>
      <c r="EN268" s="504"/>
      <c r="EO268" s="505"/>
      <c r="EP268" s="735"/>
      <c r="EQ268" s="736"/>
      <c r="ER268" s="736"/>
      <c r="ES268" s="736"/>
      <c r="ET268" s="737"/>
      <c r="EU268" s="503"/>
      <c r="EV268" s="504"/>
      <c r="EW268" s="504"/>
      <c r="EX268" s="504"/>
      <c r="EY268" s="505"/>
      <c r="EZ268" s="735"/>
      <c r="FA268" s="736"/>
      <c r="FB268" s="736"/>
      <c r="FC268" s="736"/>
      <c r="FD268" s="737"/>
      <c r="FE268" s="735"/>
      <c r="FF268" s="736"/>
      <c r="FG268" s="736"/>
      <c r="FH268" s="736"/>
      <c r="FI268" s="737"/>
      <c r="FJ268" s="503"/>
      <c r="FK268" s="504"/>
      <c r="FL268" s="504"/>
      <c r="FM268" s="504"/>
      <c r="FN268" s="505"/>
      <c r="FO268" s="404" t="str">
        <f>IF(AND(CN268&gt;0,CN270&gt;0,CN272&gt;0),"⇒⇒⇒⇒
４箇所以上の場合","")</f>
        <v/>
      </c>
      <c r="FP268" s="777"/>
      <c r="FQ268" s="778"/>
      <c r="FR268" s="770" t="s">
        <v>104</v>
      </c>
      <c r="FS268" s="324"/>
      <c r="FT268" s="324"/>
      <c r="FU268" s="324"/>
      <c r="FV268" s="324"/>
      <c r="FW268" s="324"/>
      <c r="FX268" s="324"/>
      <c r="FY268" s="489"/>
      <c r="FZ268" s="726" t="s">
        <v>79</v>
      </c>
      <c r="GA268" s="692"/>
      <c r="GB268" s="692"/>
      <c r="GC268" s="692"/>
      <c r="GD268" s="692"/>
      <c r="GE268" s="692"/>
      <c r="GF268" s="693"/>
      <c r="GG268" s="693"/>
      <c r="GH268" s="693"/>
      <c r="GI268" s="693"/>
      <c r="GJ268" s="693"/>
      <c r="GK268" s="693"/>
      <c r="GL268" s="693"/>
      <c r="GM268" s="693"/>
      <c r="GN268" s="693"/>
      <c r="GO268" s="693"/>
      <c r="GP268" s="382" t="s">
        <v>43</v>
      </c>
      <c r="GQ268" s="382"/>
      <c r="GR268" s="383"/>
      <c r="GS268" s="230"/>
      <c r="GT268" s="231"/>
      <c r="GU268" s="231"/>
      <c r="GV268" s="231"/>
      <c r="GW268" s="231"/>
      <c r="GX268" s="231"/>
      <c r="GY268" s="231"/>
      <c r="GZ268" s="231"/>
      <c r="HA268" s="231"/>
      <c r="HB268" s="231"/>
      <c r="HC268" s="231"/>
      <c r="HD268" s="231"/>
      <c r="HE268" s="231"/>
      <c r="HF268" s="231"/>
      <c r="HG268" s="232"/>
      <c r="HH268" s="766"/>
      <c r="HI268" s="767"/>
      <c r="HJ268" s="767"/>
      <c r="HK268" s="767"/>
      <c r="HL268" s="767"/>
      <c r="HM268" s="767"/>
      <c r="HN268" s="767"/>
      <c r="HO268" s="767"/>
      <c r="HP268" s="382" t="s">
        <v>69</v>
      </c>
      <c r="HQ268" s="382"/>
      <c r="HR268" s="383"/>
      <c r="HS268" s="735"/>
      <c r="HT268" s="736"/>
      <c r="HU268" s="736"/>
      <c r="HV268" s="736"/>
      <c r="HW268" s="737"/>
      <c r="HX268" s="735"/>
      <c r="HY268" s="736"/>
      <c r="HZ268" s="736"/>
      <c r="IA268" s="736"/>
      <c r="IB268" s="737"/>
      <c r="IC268" s="503"/>
      <c r="ID268" s="504"/>
      <c r="IE268" s="504"/>
      <c r="IF268" s="504"/>
      <c r="IG268" s="505"/>
      <c r="IH268" s="735"/>
      <c r="II268" s="736"/>
      <c r="IJ268" s="736"/>
      <c r="IK268" s="736"/>
      <c r="IL268" s="737"/>
      <c r="IM268" s="503"/>
      <c r="IN268" s="504"/>
      <c r="IO268" s="504"/>
      <c r="IP268" s="504"/>
      <c r="IQ268" s="505"/>
      <c r="IR268" s="735"/>
      <c r="IS268" s="736"/>
      <c r="IT268" s="736"/>
      <c r="IU268" s="736"/>
      <c r="IV268" s="737"/>
      <c r="IW268" s="735"/>
      <c r="IX268" s="736"/>
      <c r="IY268" s="736"/>
      <c r="IZ268" s="736"/>
      <c r="JA268" s="737"/>
      <c r="JB268" s="503"/>
      <c r="JC268" s="504"/>
      <c r="JD268" s="504"/>
      <c r="JE268" s="504"/>
      <c r="JF268" s="505"/>
      <c r="JG268" s="748"/>
      <c r="JH268" s="747"/>
      <c r="JI268" s="747"/>
      <c r="JJ268" s="747"/>
      <c r="JK268" s="747"/>
      <c r="JL268" s="747"/>
      <c r="JM268" s="747"/>
      <c r="JN268" s="747"/>
      <c r="JO268" s="747"/>
      <c r="JP268" s="747"/>
      <c r="JQ268" s="747"/>
      <c r="JR268" s="747"/>
      <c r="JS268" s="747"/>
      <c r="JT268" s="747"/>
      <c r="JU268" s="699" t="str">
        <f t="shared" ref="JU268" si="32">IF($BT268&gt;SUM($CN268:$CW273,$GF268:$GO273),IF(AND(GF268&gt;0,GF270&gt;0,GF272&gt;0),"⇒⇒⇒⇒
７箇所以上の場合",""),"")</f>
        <v/>
      </c>
      <c r="JV268" s="777"/>
      <c r="JW268" s="778"/>
      <c r="JX268" s="770" t="s">
        <v>100</v>
      </c>
      <c r="JY268" s="324"/>
      <c r="JZ268" s="324"/>
      <c r="KA268" s="324"/>
      <c r="KB268" s="324"/>
      <c r="KC268" s="324"/>
      <c r="KD268" s="324"/>
      <c r="KE268" s="489"/>
      <c r="KF268" s="691" t="str">
        <f>KF262</f>
        <v>7箇所目</v>
      </c>
      <c r="KG268" s="692"/>
      <c r="KH268" s="692"/>
      <c r="KI268" s="692"/>
      <c r="KJ268" s="692"/>
      <c r="KK268" s="692"/>
      <c r="KL268" s="693"/>
      <c r="KM268" s="693"/>
      <c r="KN268" s="693"/>
      <c r="KO268" s="693"/>
      <c r="KP268" s="693"/>
      <c r="KQ268" s="693"/>
      <c r="KR268" s="693"/>
      <c r="KS268" s="693"/>
      <c r="KT268" s="693"/>
      <c r="KU268" s="693"/>
      <c r="KV268" s="382" t="s">
        <v>43</v>
      </c>
      <c r="KW268" s="382"/>
      <c r="KX268" s="383"/>
      <c r="KY268" s="230"/>
      <c r="KZ268" s="231"/>
      <c r="LA268" s="231"/>
      <c r="LB268" s="231"/>
      <c r="LC268" s="231"/>
      <c r="LD268" s="231"/>
      <c r="LE268" s="231"/>
      <c r="LF268" s="231"/>
      <c r="LG268" s="231"/>
      <c r="LH268" s="231"/>
      <c r="LI268" s="231"/>
      <c r="LJ268" s="231"/>
      <c r="LK268" s="231"/>
      <c r="LL268" s="231"/>
      <c r="LM268" s="232"/>
      <c r="LN268" s="766"/>
      <c r="LO268" s="767"/>
      <c r="LP268" s="767"/>
      <c r="LQ268" s="767"/>
      <c r="LR268" s="767"/>
      <c r="LS268" s="767"/>
      <c r="LT268" s="767"/>
      <c r="LU268" s="767"/>
      <c r="LV268" s="382" t="s">
        <v>69</v>
      </c>
      <c r="LW268" s="382"/>
      <c r="LX268" s="383"/>
      <c r="LY268" s="735"/>
      <c r="LZ268" s="736"/>
      <c r="MA268" s="736"/>
      <c r="MB268" s="736"/>
      <c r="MC268" s="737"/>
      <c r="MD268" s="735"/>
      <c r="ME268" s="736"/>
      <c r="MF268" s="736"/>
      <c r="MG268" s="736"/>
      <c r="MH268" s="737"/>
      <c r="MI268" s="503"/>
      <c r="MJ268" s="504"/>
      <c r="MK268" s="504"/>
      <c r="ML268" s="504"/>
      <c r="MM268" s="505"/>
      <c r="MN268" s="735"/>
      <c r="MO268" s="736"/>
      <c r="MP268" s="736"/>
      <c r="MQ268" s="736"/>
      <c r="MR268" s="737"/>
      <c r="MS268" s="503"/>
      <c r="MT268" s="504"/>
      <c r="MU268" s="504"/>
      <c r="MV268" s="504"/>
      <c r="MW268" s="505"/>
      <c r="MX268" s="735"/>
      <c r="MY268" s="736"/>
      <c r="MZ268" s="736"/>
      <c r="NA268" s="736"/>
      <c r="NB268" s="737"/>
      <c r="NC268" s="735"/>
      <c r="ND268" s="736"/>
      <c r="NE268" s="736"/>
      <c r="NF268" s="736"/>
      <c r="NG268" s="737"/>
      <c r="NH268" s="503"/>
      <c r="NI268" s="504"/>
      <c r="NJ268" s="504"/>
      <c r="NK268" s="504"/>
      <c r="NL268" s="505"/>
      <c r="NM268" s="748"/>
      <c r="NN268" s="747"/>
      <c r="NO268" s="747"/>
      <c r="NP268" s="747"/>
      <c r="NQ268" s="747"/>
      <c r="NR268" s="747"/>
      <c r="NS268" s="747"/>
      <c r="NT268" s="747"/>
      <c r="NU268" s="747"/>
      <c r="NV268" s="747"/>
      <c r="NW268" s="747"/>
      <c r="NX268" s="747"/>
      <c r="NY268" s="747"/>
      <c r="NZ268" s="747"/>
      <c r="OA268" s="699" t="str">
        <f t="shared" ref="OA268" si="33">IF($BT268&gt;SUM($CN268:$CW273,$GF268:$GO273,$KL268:$KU273),IF(AND(KL268&gt;0,KL270&gt;0,KL272&gt;0),"⇒⇒⇒⇒
10箇所以上の場合",""),"")</f>
        <v/>
      </c>
      <c r="OB268" s="777"/>
      <c r="OC268" s="778"/>
      <c r="OD268" s="770" t="s">
        <v>100</v>
      </c>
      <c r="OE268" s="324"/>
      <c r="OF268" s="324"/>
      <c r="OG268" s="324"/>
      <c r="OH268" s="324"/>
      <c r="OI268" s="324"/>
      <c r="OJ268" s="324"/>
      <c r="OK268" s="489"/>
      <c r="OL268" s="691" t="str">
        <f>OL262</f>
        <v>10箇所目</v>
      </c>
      <c r="OM268" s="692"/>
      <c r="ON268" s="692"/>
      <c r="OO268" s="692"/>
      <c r="OP268" s="692"/>
      <c r="OQ268" s="692"/>
      <c r="OR268" s="693"/>
      <c r="OS268" s="693"/>
      <c r="OT268" s="693"/>
      <c r="OU268" s="693"/>
      <c r="OV268" s="693"/>
      <c r="OW268" s="693"/>
      <c r="OX268" s="693"/>
      <c r="OY268" s="693"/>
      <c r="OZ268" s="693"/>
      <c r="PA268" s="693"/>
      <c r="PB268" s="382" t="s">
        <v>43</v>
      </c>
      <c r="PC268" s="382"/>
      <c r="PD268" s="383"/>
      <c r="PE268" s="230"/>
      <c r="PF268" s="231"/>
      <c r="PG268" s="231"/>
      <c r="PH268" s="231"/>
      <c r="PI268" s="231"/>
      <c r="PJ268" s="231"/>
      <c r="PK268" s="231"/>
      <c r="PL268" s="231"/>
      <c r="PM268" s="231"/>
      <c r="PN268" s="231"/>
      <c r="PO268" s="231"/>
      <c r="PP268" s="231"/>
      <c r="PQ268" s="231"/>
      <c r="PR268" s="231"/>
      <c r="PS268" s="232"/>
      <c r="PT268" s="766"/>
      <c r="PU268" s="767"/>
      <c r="PV268" s="767"/>
      <c r="PW268" s="767"/>
      <c r="PX268" s="767"/>
      <c r="PY268" s="767"/>
      <c r="PZ268" s="767"/>
      <c r="QA268" s="767"/>
      <c r="QB268" s="382" t="s">
        <v>69</v>
      </c>
      <c r="QC268" s="382"/>
      <c r="QD268" s="383"/>
      <c r="QE268" s="735"/>
      <c r="QF268" s="736"/>
      <c r="QG268" s="736"/>
      <c r="QH268" s="736"/>
      <c r="QI268" s="737"/>
      <c r="QJ268" s="735"/>
      <c r="QK268" s="736"/>
      <c r="QL268" s="736"/>
      <c r="QM268" s="736"/>
      <c r="QN268" s="737"/>
      <c r="QO268" s="503"/>
      <c r="QP268" s="504"/>
      <c r="QQ268" s="504"/>
      <c r="QR268" s="504"/>
      <c r="QS268" s="505"/>
      <c r="QT268" s="735"/>
      <c r="QU268" s="736"/>
      <c r="QV268" s="736"/>
      <c r="QW268" s="736"/>
      <c r="QX268" s="737"/>
      <c r="QY268" s="503"/>
      <c r="QZ268" s="504"/>
      <c r="RA268" s="504"/>
      <c r="RB268" s="504"/>
      <c r="RC268" s="505"/>
      <c r="RD268" s="735"/>
      <c r="RE268" s="736"/>
      <c r="RF268" s="736"/>
      <c r="RG268" s="736"/>
      <c r="RH268" s="737"/>
      <c r="RI268" s="735"/>
      <c r="RJ268" s="736"/>
      <c r="RK268" s="736"/>
      <c r="RL268" s="736"/>
      <c r="RM268" s="737"/>
      <c r="RN268" s="503"/>
      <c r="RO268" s="504"/>
      <c r="RP268" s="504"/>
      <c r="RQ268" s="504"/>
      <c r="RR268" s="505"/>
      <c r="RS268" s="748"/>
      <c r="RT268" s="747"/>
      <c r="RU268" s="747"/>
      <c r="RV268" s="747"/>
      <c r="RW268" s="747"/>
      <c r="RX268" s="747"/>
      <c r="RY268" s="747"/>
      <c r="RZ268" s="747"/>
      <c r="SA268" s="747"/>
      <c r="SB268" s="747"/>
      <c r="SC268" s="747"/>
      <c r="SD268" s="747"/>
      <c r="SE268" s="747"/>
      <c r="SF268" s="747"/>
      <c r="SG268" s="699"/>
    </row>
    <row r="269" spans="2:501" ht="2.1" customHeight="1" x14ac:dyDescent="0.15">
      <c r="B269" s="1083"/>
      <c r="C269" s="1093"/>
      <c r="D269" s="1094"/>
      <c r="E269" s="1095"/>
      <c r="F269" s="40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c r="AC269" s="406"/>
      <c r="AD269" s="469"/>
      <c r="AE269" s="471"/>
      <c r="AF269" s="471"/>
      <c r="AG269" s="471"/>
      <c r="AH269" s="471"/>
      <c r="AI269" s="471"/>
      <c r="AJ269" s="471"/>
      <c r="AK269" s="471"/>
      <c r="AL269" s="471"/>
      <c r="AM269" s="471"/>
      <c r="AN269" s="471"/>
      <c r="AO269" s="384"/>
      <c r="AP269" s="384"/>
      <c r="AQ269" s="385"/>
      <c r="AR269" s="250"/>
      <c r="AS269" s="251"/>
      <c r="AT269" s="251"/>
      <c r="AU269" s="251"/>
      <c r="AV269" s="251"/>
      <c r="AW269" s="251"/>
      <c r="AX269" s="251"/>
      <c r="AY269" s="251"/>
      <c r="AZ269" s="251"/>
      <c r="BA269" s="251"/>
      <c r="BB269" s="251"/>
      <c r="BC269" s="251"/>
      <c r="BD269" s="251"/>
      <c r="BE269" s="252"/>
      <c r="BF269" s="250"/>
      <c r="BG269" s="251"/>
      <c r="BH269" s="251"/>
      <c r="BI269" s="251"/>
      <c r="BJ269" s="251"/>
      <c r="BK269" s="251"/>
      <c r="BL269" s="251"/>
      <c r="BM269" s="251"/>
      <c r="BN269" s="251"/>
      <c r="BO269" s="251"/>
      <c r="BP269" s="251"/>
      <c r="BQ269" s="251"/>
      <c r="BR269" s="251"/>
      <c r="BS269" s="252"/>
      <c r="BT269" s="1058"/>
      <c r="BU269" s="1059"/>
      <c r="BV269" s="1059"/>
      <c r="BW269" s="1059"/>
      <c r="BX269" s="1059"/>
      <c r="BY269" s="1059"/>
      <c r="BZ269" s="1059"/>
      <c r="CA269" s="1059"/>
      <c r="CB269" s="1059"/>
      <c r="CC269" s="1059"/>
      <c r="CD269" s="1059"/>
      <c r="CE269" s="384"/>
      <c r="CF269" s="384"/>
      <c r="CG269" s="385"/>
      <c r="CH269" s="463"/>
      <c r="CI269" s="411"/>
      <c r="CJ269" s="411"/>
      <c r="CK269" s="411"/>
      <c r="CL269" s="411"/>
      <c r="CM269" s="411"/>
      <c r="CN269" s="657"/>
      <c r="CO269" s="657"/>
      <c r="CP269" s="657"/>
      <c r="CQ269" s="657"/>
      <c r="CR269" s="657"/>
      <c r="CS269" s="657"/>
      <c r="CT269" s="657"/>
      <c r="CU269" s="657"/>
      <c r="CV269" s="657"/>
      <c r="CW269" s="657"/>
      <c r="CX269" s="411"/>
      <c r="CY269" s="411"/>
      <c r="CZ269" s="414"/>
      <c r="DA269" s="233"/>
      <c r="DB269" s="234"/>
      <c r="DC269" s="234"/>
      <c r="DD269" s="234"/>
      <c r="DE269" s="234"/>
      <c r="DF269" s="234"/>
      <c r="DG269" s="234"/>
      <c r="DH269" s="234"/>
      <c r="DI269" s="234"/>
      <c r="DJ269" s="234"/>
      <c r="DK269" s="234"/>
      <c r="DL269" s="234"/>
      <c r="DM269" s="234"/>
      <c r="DN269" s="234"/>
      <c r="DO269" s="235"/>
      <c r="DP269" s="768"/>
      <c r="DQ269" s="769"/>
      <c r="DR269" s="769"/>
      <c r="DS269" s="769"/>
      <c r="DT269" s="769"/>
      <c r="DU269" s="769"/>
      <c r="DV269" s="769"/>
      <c r="DW269" s="769"/>
      <c r="DX269" s="411"/>
      <c r="DY269" s="411"/>
      <c r="DZ269" s="414"/>
      <c r="EA269" s="738"/>
      <c r="EB269" s="739"/>
      <c r="EC269" s="739"/>
      <c r="ED269" s="739"/>
      <c r="EE269" s="740"/>
      <c r="EF269" s="738"/>
      <c r="EG269" s="739"/>
      <c r="EH269" s="739"/>
      <c r="EI269" s="739"/>
      <c r="EJ269" s="740"/>
      <c r="EK269" s="424"/>
      <c r="EL269" s="425"/>
      <c r="EM269" s="425"/>
      <c r="EN269" s="425"/>
      <c r="EO269" s="426"/>
      <c r="EP269" s="738"/>
      <c r="EQ269" s="739"/>
      <c r="ER269" s="739"/>
      <c r="ES269" s="739"/>
      <c r="ET269" s="740"/>
      <c r="EU269" s="424"/>
      <c r="EV269" s="425"/>
      <c r="EW269" s="425"/>
      <c r="EX269" s="425"/>
      <c r="EY269" s="426"/>
      <c r="EZ269" s="738"/>
      <c r="FA269" s="739"/>
      <c r="FB269" s="739"/>
      <c r="FC269" s="739"/>
      <c r="FD269" s="740"/>
      <c r="FE269" s="738"/>
      <c r="FF269" s="739"/>
      <c r="FG269" s="739"/>
      <c r="FH269" s="739"/>
      <c r="FI269" s="740"/>
      <c r="FJ269" s="424"/>
      <c r="FK269" s="425"/>
      <c r="FL269" s="425"/>
      <c r="FM269" s="425"/>
      <c r="FN269" s="426"/>
      <c r="FO269" s="405"/>
      <c r="FP269" s="777"/>
      <c r="FQ269" s="778"/>
      <c r="FR269" s="407"/>
      <c r="FS269" s="327"/>
      <c r="FT269" s="327"/>
      <c r="FU269" s="327"/>
      <c r="FV269" s="327"/>
      <c r="FW269" s="327"/>
      <c r="FX269" s="327"/>
      <c r="FY269" s="406"/>
      <c r="FZ269" s="701"/>
      <c r="GA269" s="686"/>
      <c r="GB269" s="686"/>
      <c r="GC269" s="686"/>
      <c r="GD269" s="686"/>
      <c r="GE269" s="686"/>
      <c r="GF269" s="657"/>
      <c r="GG269" s="657"/>
      <c r="GH269" s="657"/>
      <c r="GI269" s="657"/>
      <c r="GJ269" s="657"/>
      <c r="GK269" s="657"/>
      <c r="GL269" s="657"/>
      <c r="GM269" s="657"/>
      <c r="GN269" s="657"/>
      <c r="GO269" s="657"/>
      <c r="GP269" s="411"/>
      <c r="GQ269" s="411"/>
      <c r="GR269" s="414"/>
      <c r="GS269" s="233"/>
      <c r="GT269" s="234"/>
      <c r="GU269" s="234"/>
      <c r="GV269" s="234"/>
      <c r="GW269" s="234"/>
      <c r="GX269" s="234"/>
      <c r="GY269" s="234"/>
      <c r="GZ269" s="234"/>
      <c r="HA269" s="234"/>
      <c r="HB269" s="234"/>
      <c r="HC269" s="234"/>
      <c r="HD269" s="234"/>
      <c r="HE269" s="234"/>
      <c r="HF269" s="234"/>
      <c r="HG269" s="235"/>
      <c r="HH269" s="768"/>
      <c r="HI269" s="769"/>
      <c r="HJ269" s="769"/>
      <c r="HK269" s="769"/>
      <c r="HL269" s="769"/>
      <c r="HM269" s="769"/>
      <c r="HN269" s="769"/>
      <c r="HO269" s="769"/>
      <c r="HP269" s="411"/>
      <c r="HQ269" s="411"/>
      <c r="HR269" s="414"/>
      <c r="HS269" s="738"/>
      <c r="HT269" s="739"/>
      <c r="HU269" s="739"/>
      <c r="HV269" s="739"/>
      <c r="HW269" s="740"/>
      <c r="HX269" s="738"/>
      <c r="HY269" s="739"/>
      <c r="HZ269" s="739"/>
      <c r="IA269" s="739"/>
      <c r="IB269" s="740"/>
      <c r="IC269" s="424"/>
      <c r="ID269" s="425"/>
      <c r="IE269" s="425"/>
      <c r="IF269" s="425"/>
      <c r="IG269" s="426"/>
      <c r="IH269" s="738"/>
      <c r="II269" s="739"/>
      <c r="IJ269" s="739"/>
      <c r="IK269" s="739"/>
      <c r="IL269" s="740"/>
      <c r="IM269" s="424"/>
      <c r="IN269" s="425"/>
      <c r="IO269" s="425"/>
      <c r="IP269" s="425"/>
      <c r="IQ269" s="426"/>
      <c r="IR269" s="738"/>
      <c r="IS269" s="739"/>
      <c r="IT269" s="739"/>
      <c r="IU269" s="739"/>
      <c r="IV269" s="740"/>
      <c r="IW269" s="738"/>
      <c r="IX269" s="739"/>
      <c r="IY269" s="739"/>
      <c r="IZ269" s="739"/>
      <c r="JA269" s="740"/>
      <c r="JB269" s="424"/>
      <c r="JC269" s="425"/>
      <c r="JD269" s="425"/>
      <c r="JE269" s="425"/>
      <c r="JF269" s="426"/>
      <c r="JG269" s="748"/>
      <c r="JH269" s="747"/>
      <c r="JI269" s="747"/>
      <c r="JJ269" s="747"/>
      <c r="JK269" s="747"/>
      <c r="JL269" s="747"/>
      <c r="JM269" s="747"/>
      <c r="JN269" s="747"/>
      <c r="JO269" s="747"/>
      <c r="JP269" s="747"/>
      <c r="JQ269" s="747"/>
      <c r="JR269" s="747"/>
      <c r="JS269" s="747"/>
      <c r="JT269" s="747"/>
      <c r="JU269" s="700"/>
      <c r="JV269" s="777"/>
      <c r="JW269" s="778"/>
      <c r="JX269" s="407"/>
      <c r="JY269" s="327"/>
      <c r="JZ269" s="327"/>
      <c r="KA269" s="327"/>
      <c r="KB269" s="327"/>
      <c r="KC269" s="327"/>
      <c r="KD269" s="327"/>
      <c r="KE269" s="406"/>
      <c r="KF269" s="686"/>
      <c r="KG269" s="686"/>
      <c r="KH269" s="686"/>
      <c r="KI269" s="686"/>
      <c r="KJ269" s="686"/>
      <c r="KK269" s="686"/>
      <c r="KL269" s="657"/>
      <c r="KM269" s="657"/>
      <c r="KN269" s="657"/>
      <c r="KO269" s="657"/>
      <c r="KP269" s="657"/>
      <c r="KQ269" s="657"/>
      <c r="KR269" s="657"/>
      <c r="KS269" s="657"/>
      <c r="KT269" s="657"/>
      <c r="KU269" s="657"/>
      <c r="KV269" s="411"/>
      <c r="KW269" s="411"/>
      <c r="KX269" s="414"/>
      <c r="KY269" s="233"/>
      <c r="KZ269" s="234"/>
      <c r="LA269" s="234"/>
      <c r="LB269" s="234"/>
      <c r="LC269" s="234"/>
      <c r="LD269" s="234"/>
      <c r="LE269" s="234"/>
      <c r="LF269" s="234"/>
      <c r="LG269" s="234"/>
      <c r="LH269" s="234"/>
      <c r="LI269" s="234"/>
      <c r="LJ269" s="234"/>
      <c r="LK269" s="234"/>
      <c r="LL269" s="234"/>
      <c r="LM269" s="235"/>
      <c r="LN269" s="768"/>
      <c r="LO269" s="769"/>
      <c r="LP269" s="769"/>
      <c r="LQ269" s="769"/>
      <c r="LR269" s="769"/>
      <c r="LS269" s="769"/>
      <c r="LT269" s="769"/>
      <c r="LU269" s="769"/>
      <c r="LV269" s="411"/>
      <c r="LW269" s="411"/>
      <c r="LX269" s="414"/>
      <c r="LY269" s="738"/>
      <c r="LZ269" s="739"/>
      <c r="MA269" s="739"/>
      <c r="MB269" s="739"/>
      <c r="MC269" s="740"/>
      <c r="MD269" s="738"/>
      <c r="ME269" s="739"/>
      <c r="MF269" s="739"/>
      <c r="MG269" s="739"/>
      <c r="MH269" s="740"/>
      <c r="MI269" s="424"/>
      <c r="MJ269" s="425"/>
      <c r="MK269" s="425"/>
      <c r="ML269" s="425"/>
      <c r="MM269" s="426"/>
      <c r="MN269" s="738"/>
      <c r="MO269" s="739"/>
      <c r="MP269" s="739"/>
      <c r="MQ269" s="739"/>
      <c r="MR269" s="740"/>
      <c r="MS269" s="424"/>
      <c r="MT269" s="425"/>
      <c r="MU269" s="425"/>
      <c r="MV269" s="425"/>
      <c r="MW269" s="426"/>
      <c r="MX269" s="738"/>
      <c r="MY269" s="739"/>
      <c r="MZ269" s="739"/>
      <c r="NA269" s="739"/>
      <c r="NB269" s="740"/>
      <c r="NC269" s="738"/>
      <c r="ND269" s="739"/>
      <c r="NE269" s="739"/>
      <c r="NF269" s="739"/>
      <c r="NG269" s="740"/>
      <c r="NH269" s="424"/>
      <c r="NI269" s="425"/>
      <c r="NJ269" s="425"/>
      <c r="NK269" s="425"/>
      <c r="NL269" s="426"/>
      <c r="NM269" s="748"/>
      <c r="NN269" s="747"/>
      <c r="NO269" s="747"/>
      <c r="NP269" s="747"/>
      <c r="NQ269" s="747"/>
      <c r="NR269" s="747"/>
      <c r="NS269" s="747"/>
      <c r="NT269" s="747"/>
      <c r="NU269" s="747"/>
      <c r="NV269" s="747"/>
      <c r="NW269" s="747"/>
      <c r="NX269" s="747"/>
      <c r="NY269" s="747"/>
      <c r="NZ269" s="747"/>
      <c r="OA269" s="700"/>
      <c r="OB269" s="777"/>
      <c r="OC269" s="778"/>
      <c r="OD269" s="407"/>
      <c r="OE269" s="327"/>
      <c r="OF269" s="327"/>
      <c r="OG269" s="327"/>
      <c r="OH269" s="327"/>
      <c r="OI269" s="327"/>
      <c r="OJ269" s="327"/>
      <c r="OK269" s="406"/>
      <c r="OL269" s="686"/>
      <c r="OM269" s="686"/>
      <c r="ON269" s="686"/>
      <c r="OO269" s="686"/>
      <c r="OP269" s="686"/>
      <c r="OQ269" s="686"/>
      <c r="OR269" s="657"/>
      <c r="OS269" s="657"/>
      <c r="OT269" s="657"/>
      <c r="OU269" s="657"/>
      <c r="OV269" s="657"/>
      <c r="OW269" s="657"/>
      <c r="OX269" s="657"/>
      <c r="OY269" s="657"/>
      <c r="OZ269" s="657"/>
      <c r="PA269" s="657"/>
      <c r="PB269" s="411"/>
      <c r="PC269" s="411"/>
      <c r="PD269" s="414"/>
      <c r="PE269" s="233"/>
      <c r="PF269" s="234"/>
      <c r="PG269" s="234"/>
      <c r="PH269" s="234"/>
      <c r="PI269" s="234"/>
      <c r="PJ269" s="234"/>
      <c r="PK269" s="234"/>
      <c r="PL269" s="234"/>
      <c r="PM269" s="234"/>
      <c r="PN269" s="234"/>
      <c r="PO269" s="234"/>
      <c r="PP269" s="234"/>
      <c r="PQ269" s="234"/>
      <c r="PR269" s="234"/>
      <c r="PS269" s="235"/>
      <c r="PT269" s="768"/>
      <c r="PU269" s="769"/>
      <c r="PV269" s="769"/>
      <c r="PW269" s="769"/>
      <c r="PX269" s="769"/>
      <c r="PY269" s="769"/>
      <c r="PZ269" s="769"/>
      <c r="QA269" s="769"/>
      <c r="QB269" s="411"/>
      <c r="QC269" s="411"/>
      <c r="QD269" s="414"/>
      <c r="QE269" s="738"/>
      <c r="QF269" s="739"/>
      <c r="QG269" s="739"/>
      <c r="QH269" s="739"/>
      <c r="QI269" s="740"/>
      <c r="QJ269" s="738"/>
      <c r="QK269" s="739"/>
      <c r="QL269" s="739"/>
      <c r="QM269" s="739"/>
      <c r="QN269" s="740"/>
      <c r="QO269" s="424"/>
      <c r="QP269" s="425"/>
      <c r="QQ269" s="425"/>
      <c r="QR269" s="425"/>
      <c r="QS269" s="426"/>
      <c r="QT269" s="738"/>
      <c r="QU269" s="739"/>
      <c r="QV269" s="739"/>
      <c r="QW269" s="739"/>
      <c r="QX269" s="740"/>
      <c r="QY269" s="424"/>
      <c r="QZ269" s="425"/>
      <c r="RA269" s="425"/>
      <c r="RB269" s="425"/>
      <c r="RC269" s="426"/>
      <c r="RD269" s="738"/>
      <c r="RE269" s="739"/>
      <c r="RF269" s="739"/>
      <c r="RG269" s="739"/>
      <c r="RH269" s="740"/>
      <c r="RI269" s="738"/>
      <c r="RJ269" s="739"/>
      <c r="RK269" s="739"/>
      <c r="RL269" s="739"/>
      <c r="RM269" s="740"/>
      <c r="RN269" s="424"/>
      <c r="RO269" s="425"/>
      <c r="RP269" s="425"/>
      <c r="RQ269" s="425"/>
      <c r="RR269" s="426"/>
      <c r="RS269" s="748"/>
      <c r="RT269" s="747"/>
      <c r="RU269" s="747"/>
      <c r="RV269" s="747"/>
      <c r="RW269" s="747"/>
      <c r="RX269" s="747"/>
      <c r="RY269" s="747"/>
      <c r="RZ269" s="747"/>
      <c r="SA269" s="747"/>
      <c r="SB269" s="747"/>
      <c r="SC269" s="747"/>
      <c r="SD269" s="747"/>
      <c r="SE269" s="747"/>
      <c r="SF269" s="747"/>
      <c r="SG269" s="700"/>
    </row>
    <row r="270" spans="2:501" ht="12" customHeight="1" x14ac:dyDescent="0.15">
      <c r="B270" s="1083"/>
      <c r="C270" s="1093"/>
      <c r="D270" s="1094"/>
      <c r="E270" s="1095"/>
      <c r="F270" s="407"/>
      <c r="G270" s="327"/>
      <c r="H270" s="327"/>
      <c r="I270" s="327"/>
      <c r="J270" s="327"/>
      <c r="K270" s="327"/>
      <c r="L270" s="327"/>
      <c r="M270" s="327"/>
      <c r="N270" s="327"/>
      <c r="O270" s="327"/>
      <c r="P270" s="327"/>
      <c r="Q270" s="327"/>
      <c r="R270" s="327"/>
      <c r="S270" s="327"/>
      <c r="T270" s="327"/>
      <c r="U270" s="327"/>
      <c r="V270" s="327"/>
      <c r="W270" s="327"/>
      <c r="X270" s="327"/>
      <c r="Y270" s="327"/>
      <c r="Z270" s="327"/>
      <c r="AA270" s="327"/>
      <c r="AB270" s="327"/>
      <c r="AC270" s="406"/>
      <c r="AD270" s="469"/>
      <c r="AE270" s="471"/>
      <c r="AF270" s="471"/>
      <c r="AG270" s="471"/>
      <c r="AH270" s="471"/>
      <c r="AI270" s="471"/>
      <c r="AJ270" s="471"/>
      <c r="AK270" s="471"/>
      <c r="AL270" s="471"/>
      <c r="AM270" s="471"/>
      <c r="AN270" s="471"/>
      <c r="AO270" s="384"/>
      <c r="AP270" s="384"/>
      <c r="AQ270" s="385"/>
      <c r="AR270" s="250"/>
      <c r="AS270" s="251"/>
      <c r="AT270" s="251"/>
      <c r="AU270" s="251"/>
      <c r="AV270" s="251"/>
      <c r="AW270" s="251"/>
      <c r="AX270" s="251"/>
      <c r="AY270" s="251"/>
      <c r="AZ270" s="251"/>
      <c r="BA270" s="251"/>
      <c r="BB270" s="251"/>
      <c r="BC270" s="251"/>
      <c r="BD270" s="251"/>
      <c r="BE270" s="252"/>
      <c r="BF270" s="250"/>
      <c r="BG270" s="251"/>
      <c r="BH270" s="251"/>
      <c r="BI270" s="251"/>
      <c r="BJ270" s="251"/>
      <c r="BK270" s="251"/>
      <c r="BL270" s="251"/>
      <c r="BM270" s="251"/>
      <c r="BN270" s="251"/>
      <c r="BO270" s="251"/>
      <c r="BP270" s="251"/>
      <c r="BQ270" s="251"/>
      <c r="BR270" s="251"/>
      <c r="BS270" s="252"/>
      <c r="BT270" s="1058"/>
      <c r="BU270" s="1059"/>
      <c r="BV270" s="1059"/>
      <c r="BW270" s="1059"/>
      <c r="BX270" s="1059"/>
      <c r="BY270" s="1059"/>
      <c r="BZ270" s="1059"/>
      <c r="CA270" s="1059"/>
      <c r="CB270" s="1059"/>
      <c r="CC270" s="1059"/>
      <c r="CD270" s="1059"/>
      <c r="CE270" s="384"/>
      <c r="CF270" s="384"/>
      <c r="CG270" s="385"/>
      <c r="CH270" s="1055" t="s">
        <v>38</v>
      </c>
      <c r="CI270" s="395"/>
      <c r="CJ270" s="395"/>
      <c r="CK270" s="395"/>
      <c r="CL270" s="395"/>
      <c r="CM270" s="395"/>
      <c r="CN270" s="657"/>
      <c r="CO270" s="657"/>
      <c r="CP270" s="657"/>
      <c r="CQ270" s="657"/>
      <c r="CR270" s="657"/>
      <c r="CS270" s="657"/>
      <c r="CT270" s="657"/>
      <c r="CU270" s="657"/>
      <c r="CV270" s="657"/>
      <c r="CW270" s="657"/>
      <c r="CX270" s="395" t="s">
        <v>43</v>
      </c>
      <c r="CY270" s="395"/>
      <c r="CZ270" s="399"/>
      <c r="DA270" s="265"/>
      <c r="DB270" s="266"/>
      <c r="DC270" s="266"/>
      <c r="DD270" s="266"/>
      <c r="DE270" s="266"/>
      <c r="DF270" s="266"/>
      <c r="DG270" s="266"/>
      <c r="DH270" s="266"/>
      <c r="DI270" s="266"/>
      <c r="DJ270" s="266"/>
      <c r="DK270" s="266"/>
      <c r="DL270" s="266"/>
      <c r="DM270" s="266"/>
      <c r="DN270" s="266"/>
      <c r="DO270" s="267"/>
      <c r="DP270" s="771"/>
      <c r="DQ270" s="772"/>
      <c r="DR270" s="772"/>
      <c r="DS270" s="772"/>
      <c r="DT270" s="772"/>
      <c r="DU270" s="772"/>
      <c r="DV270" s="772"/>
      <c r="DW270" s="772"/>
      <c r="DX270" s="395" t="s">
        <v>69</v>
      </c>
      <c r="DY270" s="395"/>
      <c r="DZ270" s="399"/>
      <c r="EA270" s="738"/>
      <c r="EB270" s="739"/>
      <c r="EC270" s="739"/>
      <c r="ED270" s="739"/>
      <c r="EE270" s="740"/>
      <c r="EF270" s="738"/>
      <c r="EG270" s="739"/>
      <c r="EH270" s="739"/>
      <c r="EI270" s="739"/>
      <c r="EJ270" s="740"/>
      <c r="EK270" s="424"/>
      <c r="EL270" s="425"/>
      <c r="EM270" s="425"/>
      <c r="EN270" s="425"/>
      <c r="EO270" s="426"/>
      <c r="EP270" s="738"/>
      <c r="EQ270" s="739"/>
      <c r="ER270" s="739"/>
      <c r="ES270" s="739"/>
      <c r="ET270" s="740"/>
      <c r="EU270" s="424"/>
      <c r="EV270" s="425"/>
      <c r="EW270" s="425"/>
      <c r="EX270" s="425"/>
      <c r="EY270" s="426"/>
      <c r="EZ270" s="738"/>
      <c r="FA270" s="739"/>
      <c r="FB270" s="739"/>
      <c r="FC270" s="739"/>
      <c r="FD270" s="740"/>
      <c r="FE270" s="738"/>
      <c r="FF270" s="739"/>
      <c r="FG270" s="739"/>
      <c r="FH270" s="739"/>
      <c r="FI270" s="740"/>
      <c r="FJ270" s="424"/>
      <c r="FK270" s="425"/>
      <c r="FL270" s="425"/>
      <c r="FM270" s="425"/>
      <c r="FN270" s="426"/>
      <c r="FO270" s="405"/>
      <c r="FP270" s="777"/>
      <c r="FQ270" s="778"/>
      <c r="FR270" s="407"/>
      <c r="FS270" s="327"/>
      <c r="FT270" s="327"/>
      <c r="FU270" s="327"/>
      <c r="FV270" s="327"/>
      <c r="FW270" s="327"/>
      <c r="FX270" s="327"/>
      <c r="FY270" s="406"/>
      <c r="FZ270" s="689" t="s">
        <v>80</v>
      </c>
      <c r="GA270" s="655"/>
      <c r="GB270" s="655"/>
      <c r="GC270" s="655"/>
      <c r="GD270" s="655"/>
      <c r="GE270" s="655"/>
      <c r="GF270" s="657"/>
      <c r="GG270" s="657"/>
      <c r="GH270" s="657"/>
      <c r="GI270" s="657"/>
      <c r="GJ270" s="657"/>
      <c r="GK270" s="657"/>
      <c r="GL270" s="657"/>
      <c r="GM270" s="657"/>
      <c r="GN270" s="657"/>
      <c r="GO270" s="657"/>
      <c r="GP270" s="395" t="s">
        <v>43</v>
      </c>
      <c r="GQ270" s="395"/>
      <c r="GR270" s="399"/>
      <c r="GS270" s="265"/>
      <c r="GT270" s="266"/>
      <c r="GU270" s="266"/>
      <c r="GV270" s="266"/>
      <c r="GW270" s="266"/>
      <c r="GX270" s="266"/>
      <c r="GY270" s="266"/>
      <c r="GZ270" s="266"/>
      <c r="HA270" s="266"/>
      <c r="HB270" s="266"/>
      <c r="HC270" s="266"/>
      <c r="HD270" s="266"/>
      <c r="HE270" s="266"/>
      <c r="HF270" s="266"/>
      <c r="HG270" s="267"/>
      <c r="HH270" s="771"/>
      <c r="HI270" s="772"/>
      <c r="HJ270" s="772"/>
      <c r="HK270" s="772"/>
      <c r="HL270" s="772"/>
      <c r="HM270" s="772"/>
      <c r="HN270" s="772"/>
      <c r="HO270" s="772"/>
      <c r="HP270" s="395" t="s">
        <v>69</v>
      </c>
      <c r="HQ270" s="395"/>
      <c r="HR270" s="399"/>
      <c r="HS270" s="738"/>
      <c r="HT270" s="739"/>
      <c r="HU270" s="739"/>
      <c r="HV270" s="739"/>
      <c r="HW270" s="740"/>
      <c r="HX270" s="738"/>
      <c r="HY270" s="739"/>
      <c r="HZ270" s="739"/>
      <c r="IA270" s="739"/>
      <c r="IB270" s="740"/>
      <c r="IC270" s="424"/>
      <c r="ID270" s="425"/>
      <c r="IE270" s="425"/>
      <c r="IF270" s="425"/>
      <c r="IG270" s="426"/>
      <c r="IH270" s="738"/>
      <c r="II270" s="739"/>
      <c r="IJ270" s="739"/>
      <c r="IK270" s="739"/>
      <c r="IL270" s="740"/>
      <c r="IM270" s="424"/>
      <c r="IN270" s="425"/>
      <c r="IO270" s="425"/>
      <c r="IP270" s="425"/>
      <c r="IQ270" s="426"/>
      <c r="IR270" s="738"/>
      <c r="IS270" s="739"/>
      <c r="IT270" s="739"/>
      <c r="IU270" s="739"/>
      <c r="IV270" s="740"/>
      <c r="IW270" s="738"/>
      <c r="IX270" s="739"/>
      <c r="IY270" s="739"/>
      <c r="IZ270" s="739"/>
      <c r="JA270" s="740"/>
      <c r="JB270" s="424"/>
      <c r="JC270" s="425"/>
      <c r="JD270" s="425"/>
      <c r="JE270" s="425"/>
      <c r="JF270" s="426"/>
      <c r="JG270" s="748"/>
      <c r="JH270" s="747"/>
      <c r="JI270" s="747"/>
      <c r="JJ270" s="747"/>
      <c r="JK270" s="747"/>
      <c r="JL270" s="747"/>
      <c r="JM270" s="747"/>
      <c r="JN270" s="747"/>
      <c r="JO270" s="747"/>
      <c r="JP270" s="747"/>
      <c r="JQ270" s="747"/>
      <c r="JR270" s="747"/>
      <c r="JS270" s="747"/>
      <c r="JT270" s="747"/>
      <c r="JU270" s="700"/>
      <c r="JV270" s="777"/>
      <c r="JW270" s="778"/>
      <c r="JX270" s="407"/>
      <c r="JY270" s="327"/>
      <c r="JZ270" s="327"/>
      <c r="KA270" s="327"/>
      <c r="KB270" s="327"/>
      <c r="KC270" s="327"/>
      <c r="KD270" s="327"/>
      <c r="KE270" s="406"/>
      <c r="KF270" s="654" t="str">
        <f>KF264</f>
        <v>8箇所目</v>
      </c>
      <c r="KG270" s="655"/>
      <c r="KH270" s="655"/>
      <c r="KI270" s="655"/>
      <c r="KJ270" s="655"/>
      <c r="KK270" s="655"/>
      <c r="KL270" s="657"/>
      <c r="KM270" s="657"/>
      <c r="KN270" s="657"/>
      <c r="KO270" s="657"/>
      <c r="KP270" s="657"/>
      <c r="KQ270" s="657"/>
      <c r="KR270" s="657"/>
      <c r="KS270" s="657"/>
      <c r="KT270" s="657"/>
      <c r="KU270" s="657"/>
      <c r="KV270" s="395" t="s">
        <v>43</v>
      </c>
      <c r="KW270" s="395"/>
      <c r="KX270" s="399"/>
      <c r="KY270" s="265"/>
      <c r="KZ270" s="266"/>
      <c r="LA270" s="266"/>
      <c r="LB270" s="266"/>
      <c r="LC270" s="266"/>
      <c r="LD270" s="266"/>
      <c r="LE270" s="266"/>
      <c r="LF270" s="266"/>
      <c r="LG270" s="266"/>
      <c r="LH270" s="266"/>
      <c r="LI270" s="266"/>
      <c r="LJ270" s="266"/>
      <c r="LK270" s="266"/>
      <c r="LL270" s="266"/>
      <c r="LM270" s="267"/>
      <c r="LN270" s="771"/>
      <c r="LO270" s="772"/>
      <c r="LP270" s="772"/>
      <c r="LQ270" s="772"/>
      <c r="LR270" s="772"/>
      <c r="LS270" s="772"/>
      <c r="LT270" s="772"/>
      <c r="LU270" s="772"/>
      <c r="LV270" s="395" t="s">
        <v>69</v>
      </c>
      <c r="LW270" s="395"/>
      <c r="LX270" s="399"/>
      <c r="LY270" s="738"/>
      <c r="LZ270" s="739"/>
      <c r="MA270" s="739"/>
      <c r="MB270" s="739"/>
      <c r="MC270" s="740"/>
      <c r="MD270" s="738"/>
      <c r="ME270" s="739"/>
      <c r="MF270" s="739"/>
      <c r="MG270" s="739"/>
      <c r="MH270" s="740"/>
      <c r="MI270" s="424"/>
      <c r="MJ270" s="425"/>
      <c r="MK270" s="425"/>
      <c r="ML270" s="425"/>
      <c r="MM270" s="426"/>
      <c r="MN270" s="738"/>
      <c r="MO270" s="739"/>
      <c r="MP270" s="739"/>
      <c r="MQ270" s="739"/>
      <c r="MR270" s="740"/>
      <c r="MS270" s="424"/>
      <c r="MT270" s="425"/>
      <c r="MU270" s="425"/>
      <c r="MV270" s="425"/>
      <c r="MW270" s="426"/>
      <c r="MX270" s="738"/>
      <c r="MY270" s="739"/>
      <c r="MZ270" s="739"/>
      <c r="NA270" s="739"/>
      <c r="NB270" s="740"/>
      <c r="NC270" s="738"/>
      <c r="ND270" s="739"/>
      <c r="NE270" s="739"/>
      <c r="NF270" s="739"/>
      <c r="NG270" s="740"/>
      <c r="NH270" s="424"/>
      <c r="NI270" s="425"/>
      <c r="NJ270" s="425"/>
      <c r="NK270" s="425"/>
      <c r="NL270" s="426"/>
      <c r="NM270" s="748"/>
      <c r="NN270" s="747"/>
      <c r="NO270" s="747"/>
      <c r="NP270" s="747"/>
      <c r="NQ270" s="747"/>
      <c r="NR270" s="747"/>
      <c r="NS270" s="747"/>
      <c r="NT270" s="747"/>
      <c r="NU270" s="747"/>
      <c r="NV270" s="747"/>
      <c r="NW270" s="747"/>
      <c r="NX270" s="747"/>
      <c r="NY270" s="747"/>
      <c r="NZ270" s="747"/>
      <c r="OA270" s="700"/>
      <c r="OB270" s="777"/>
      <c r="OC270" s="778"/>
      <c r="OD270" s="407"/>
      <c r="OE270" s="327"/>
      <c r="OF270" s="327"/>
      <c r="OG270" s="327"/>
      <c r="OH270" s="327"/>
      <c r="OI270" s="327"/>
      <c r="OJ270" s="327"/>
      <c r="OK270" s="406"/>
      <c r="OL270" s="654" t="str">
        <f>OL264</f>
        <v>11箇所目</v>
      </c>
      <c r="OM270" s="655"/>
      <c r="ON270" s="655"/>
      <c r="OO270" s="655"/>
      <c r="OP270" s="655"/>
      <c r="OQ270" s="655"/>
      <c r="OR270" s="657"/>
      <c r="OS270" s="657"/>
      <c r="OT270" s="657"/>
      <c r="OU270" s="657"/>
      <c r="OV270" s="657"/>
      <c r="OW270" s="657"/>
      <c r="OX270" s="657"/>
      <c r="OY270" s="657"/>
      <c r="OZ270" s="657"/>
      <c r="PA270" s="657"/>
      <c r="PB270" s="395" t="s">
        <v>43</v>
      </c>
      <c r="PC270" s="395"/>
      <c r="PD270" s="399"/>
      <c r="PE270" s="265"/>
      <c r="PF270" s="266"/>
      <c r="PG270" s="266"/>
      <c r="PH270" s="266"/>
      <c r="PI270" s="266"/>
      <c r="PJ270" s="266"/>
      <c r="PK270" s="266"/>
      <c r="PL270" s="266"/>
      <c r="PM270" s="266"/>
      <c r="PN270" s="266"/>
      <c r="PO270" s="266"/>
      <c r="PP270" s="266"/>
      <c r="PQ270" s="266"/>
      <c r="PR270" s="266"/>
      <c r="PS270" s="267"/>
      <c r="PT270" s="771"/>
      <c r="PU270" s="772"/>
      <c r="PV270" s="772"/>
      <c r="PW270" s="772"/>
      <c r="PX270" s="772"/>
      <c r="PY270" s="772"/>
      <c r="PZ270" s="772"/>
      <c r="QA270" s="772"/>
      <c r="QB270" s="395" t="s">
        <v>69</v>
      </c>
      <c r="QC270" s="395"/>
      <c r="QD270" s="399"/>
      <c r="QE270" s="738"/>
      <c r="QF270" s="739"/>
      <c r="QG270" s="739"/>
      <c r="QH270" s="739"/>
      <c r="QI270" s="740"/>
      <c r="QJ270" s="738"/>
      <c r="QK270" s="739"/>
      <c r="QL270" s="739"/>
      <c r="QM270" s="739"/>
      <c r="QN270" s="740"/>
      <c r="QO270" s="424"/>
      <c r="QP270" s="425"/>
      <c r="QQ270" s="425"/>
      <c r="QR270" s="425"/>
      <c r="QS270" s="426"/>
      <c r="QT270" s="738"/>
      <c r="QU270" s="739"/>
      <c r="QV270" s="739"/>
      <c r="QW270" s="739"/>
      <c r="QX270" s="740"/>
      <c r="QY270" s="424"/>
      <c r="QZ270" s="425"/>
      <c r="RA270" s="425"/>
      <c r="RB270" s="425"/>
      <c r="RC270" s="426"/>
      <c r="RD270" s="738"/>
      <c r="RE270" s="739"/>
      <c r="RF270" s="739"/>
      <c r="RG270" s="739"/>
      <c r="RH270" s="740"/>
      <c r="RI270" s="738"/>
      <c r="RJ270" s="739"/>
      <c r="RK270" s="739"/>
      <c r="RL270" s="739"/>
      <c r="RM270" s="740"/>
      <c r="RN270" s="424"/>
      <c r="RO270" s="425"/>
      <c r="RP270" s="425"/>
      <c r="RQ270" s="425"/>
      <c r="RR270" s="426"/>
      <c r="RS270" s="748"/>
      <c r="RT270" s="747"/>
      <c r="RU270" s="747"/>
      <c r="RV270" s="747"/>
      <c r="RW270" s="747"/>
      <c r="RX270" s="747"/>
      <c r="RY270" s="747"/>
      <c r="RZ270" s="747"/>
      <c r="SA270" s="747"/>
      <c r="SB270" s="747"/>
      <c r="SC270" s="747"/>
      <c r="SD270" s="747"/>
      <c r="SE270" s="747"/>
      <c r="SF270" s="747"/>
      <c r="SG270" s="700"/>
    </row>
    <row r="271" spans="2:501" ht="2.1" customHeight="1" x14ac:dyDescent="0.15">
      <c r="B271" s="1083"/>
      <c r="C271" s="1093"/>
      <c r="D271" s="1094"/>
      <c r="E271" s="1095"/>
      <c r="F271" s="40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406"/>
      <c r="AD271" s="469"/>
      <c r="AE271" s="471"/>
      <c r="AF271" s="471"/>
      <c r="AG271" s="471"/>
      <c r="AH271" s="471"/>
      <c r="AI271" s="471"/>
      <c r="AJ271" s="471"/>
      <c r="AK271" s="471"/>
      <c r="AL271" s="471"/>
      <c r="AM271" s="471"/>
      <c r="AN271" s="471"/>
      <c r="AO271" s="384"/>
      <c r="AP271" s="384"/>
      <c r="AQ271" s="385"/>
      <c r="AR271" s="250"/>
      <c r="AS271" s="251"/>
      <c r="AT271" s="251"/>
      <c r="AU271" s="251"/>
      <c r="AV271" s="251"/>
      <c r="AW271" s="251"/>
      <c r="AX271" s="251"/>
      <c r="AY271" s="251"/>
      <c r="AZ271" s="251"/>
      <c r="BA271" s="251"/>
      <c r="BB271" s="251"/>
      <c r="BC271" s="251"/>
      <c r="BD271" s="251"/>
      <c r="BE271" s="252"/>
      <c r="BF271" s="250"/>
      <c r="BG271" s="251"/>
      <c r="BH271" s="251"/>
      <c r="BI271" s="251"/>
      <c r="BJ271" s="251"/>
      <c r="BK271" s="251"/>
      <c r="BL271" s="251"/>
      <c r="BM271" s="251"/>
      <c r="BN271" s="251"/>
      <c r="BO271" s="251"/>
      <c r="BP271" s="251"/>
      <c r="BQ271" s="251"/>
      <c r="BR271" s="251"/>
      <c r="BS271" s="252"/>
      <c r="BT271" s="1058"/>
      <c r="BU271" s="1059"/>
      <c r="BV271" s="1059"/>
      <c r="BW271" s="1059"/>
      <c r="BX271" s="1059"/>
      <c r="BY271" s="1059"/>
      <c r="BZ271" s="1059"/>
      <c r="CA271" s="1059"/>
      <c r="CB271" s="1059"/>
      <c r="CC271" s="1059"/>
      <c r="CD271" s="1059"/>
      <c r="CE271" s="384"/>
      <c r="CF271" s="384"/>
      <c r="CG271" s="385"/>
      <c r="CH271" s="463"/>
      <c r="CI271" s="411"/>
      <c r="CJ271" s="411"/>
      <c r="CK271" s="411"/>
      <c r="CL271" s="411"/>
      <c r="CM271" s="411"/>
      <c r="CN271" s="657"/>
      <c r="CO271" s="657"/>
      <c r="CP271" s="657"/>
      <c r="CQ271" s="657"/>
      <c r="CR271" s="657"/>
      <c r="CS271" s="657"/>
      <c r="CT271" s="657"/>
      <c r="CU271" s="657"/>
      <c r="CV271" s="657"/>
      <c r="CW271" s="657"/>
      <c r="CX271" s="411"/>
      <c r="CY271" s="411"/>
      <c r="CZ271" s="414"/>
      <c r="DA271" s="233"/>
      <c r="DB271" s="234"/>
      <c r="DC271" s="234"/>
      <c r="DD271" s="234"/>
      <c r="DE271" s="234"/>
      <c r="DF271" s="234"/>
      <c r="DG271" s="234"/>
      <c r="DH271" s="234"/>
      <c r="DI271" s="234"/>
      <c r="DJ271" s="234"/>
      <c r="DK271" s="234"/>
      <c r="DL271" s="234"/>
      <c r="DM271" s="234"/>
      <c r="DN271" s="234"/>
      <c r="DO271" s="235"/>
      <c r="DP271" s="768"/>
      <c r="DQ271" s="769"/>
      <c r="DR271" s="769"/>
      <c r="DS271" s="769"/>
      <c r="DT271" s="769"/>
      <c r="DU271" s="769"/>
      <c r="DV271" s="769"/>
      <c r="DW271" s="769"/>
      <c r="DX271" s="411"/>
      <c r="DY271" s="411"/>
      <c r="DZ271" s="414"/>
      <c r="EA271" s="738"/>
      <c r="EB271" s="739"/>
      <c r="EC271" s="739"/>
      <c r="ED271" s="739"/>
      <c r="EE271" s="740"/>
      <c r="EF271" s="738"/>
      <c r="EG271" s="739"/>
      <c r="EH271" s="739"/>
      <c r="EI271" s="739"/>
      <c r="EJ271" s="740"/>
      <c r="EK271" s="424"/>
      <c r="EL271" s="425"/>
      <c r="EM271" s="425"/>
      <c r="EN271" s="425"/>
      <c r="EO271" s="426"/>
      <c r="EP271" s="738"/>
      <c r="EQ271" s="739"/>
      <c r="ER271" s="739"/>
      <c r="ES271" s="739"/>
      <c r="ET271" s="740"/>
      <c r="EU271" s="424"/>
      <c r="EV271" s="425"/>
      <c r="EW271" s="425"/>
      <c r="EX271" s="425"/>
      <c r="EY271" s="426"/>
      <c r="EZ271" s="738"/>
      <c r="FA271" s="739"/>
      <c r="FB271" s="739"/>
      <c r="FC271" s="739"/>
      <c r="FD271" s="740"/>
      <c r="FE271" s="738"/>
      <c r="FF271" s="739"/>
      <c r="FG271" s="739"/>
      <c r="FH271" s="739"/>
      <c r="FI271" s="740"/>
      <c r="FJ271" s="424"/>
      <c r="FK271" s="425"/>
      <c r="FL271" s="425"/>
      <c r="FM271" s="425"/>
      <c r="FN271" s="426"/>
      <c r="FO271" s="405"/>
      <c r="FP271" s="777"/>
      <c r="FQ271" s="778"/>
      <c r="FR271" s="407"/>
      <c r="FS271" s="327"/>
      <c r="FT271" s="327"/>
      <c r="FU271" s="327"/>
      <c r="FV271" s="327"/>
      <c r="FW271" s="327"/>
      <c r="FX271" s="327"/>
      <c r="FY271" s="406"/>
      <c r="FZ271" s="701"/>
      <c r="GA271" s="686"/>
      <c r="GB271" s="686"/>
      <c r="GC271" s="686"/>
      <c r="GD271" s="686"/>
      <c r="GE271" s="686"/>
      <c r="GF271" s="657"/>
      <c r="GG271" s="657"/>
      <c r="GH271" s="657"/>
      <c r="GI271" s="657"/>
      <c r="GJ271" s="657"/>
      <c r="GK271" s="657"/>
      <c r="GL271" s="657"/>
      <c r="GM271" s="657"/>
      <c r="GN271" s="657"/>
      <c r="GO271" s="657"/>
      <c r="GP271" s="411"/>
      <c r="GQ271" s="411"/>
      <c r="GR271" s="414"/>
      <c r="GS271" s="233"/>
      <c r="GT271" s="234"/>
      <c r="GU271" s="234"/>
      <c r="GV271" s="234"/>
      <c r="GW271" s="234"/>
      <c r="GX271" s="234"/>
      <c r="GY271" s="234"/>
      <c r="GZ271" s="234"/>
      <c r="HA271" s="234"/>
      <c r="HB271" s="234"/>
      <c r="HC271" s="234"/>
      <c r="HD271" s="234"/>
      <c r="HE271" s="234"/>
      <c r="HF271" s="234"/>
      <c r="HG271" s="235"/>
      <c r="HH271" s="768"/>
      <c r="HI271" s="769"/>
      <c r="HJ271" s="769"/>
      <c r="HK271" s="769"/>
      <c r="HL271" s="769"/>
      <c r="HM271" s="769"/>
      <c r="HN271" s="769"/>
      <c r="HO271" s="769"/>
      <c r="HP271" s="411"/>
      <c r="HQ271" s="411"/>
      <c r="HR271" s="414"/>
      <c r="HS271" s="738"/>
      <c r="HT271" s="739"/>
      <c r="HU271" s="739"/>
      <c r="HV271" s="739"/>
      <c r="HW271" s="740"/>
      <c r="HX271" s="738"/>
      <c r="HY271" s="739"/>
      <c r="HZ271" s="739"/>
      <c r="IA271" s="739"/>
      <c r="IB271" s="740"/>
      <c r="IC271" s="424"/>
      <c r="ID271" s="425"/>
      <c r="IE271" s="425"/>
      <c r="IF271" s="425"/>
      <c r="IG271" s="426"/>
      <c r="IH271" s="738"/>
      <c r="II271" s="739"/>
      <c r="IJ271" s="739"/>
      <c r="IK271" s="739"/>
      <c r="IL271" s="740"/>
      <c r="IM271" s="424"/>
      <c r="IN271" s="425"/>
      <c r="IO271" s="425"/>
      <c r="IP271" s="425"/>
      <c r="IQ271" s="426"/>
      <c r="IR271" s="738"/>
      <c r="IS271" s="739"/>
      <c r="IT271" s="739"/>
      <c r="IU271" s="739"/>
      <c r="IV271" s="740"/>
      <c r="IW271" s="738"/>
      <c r="IX271" s="739"/>
      <c r="IY271" s="739"/>
      <c r="IZ271" s="739"/>
      <c r="JA271" s="740"/>
      <c r="JB271" s="424"/>
      <c r="JC271" s="425"/>
      <c r="JD271" s="425"/>
      <c r="JE271" s="425"/>
      <c r="JF271" s="426"/>
      <c r="JG271" s="748"/>
      <c r="JH271" s="747"/>
      <c r="JI271" s="747"/>
      <c r="JJ271" s="747"/>
      <c r="JK271" s="747"/>
      <c r="JL271" s="747"/>
      <c r="JM271" s="747"/>
      <c r="JN271" s="747"/>
      <c r="JO271" s="747"/>
      <c r="JP271" s="747"/>
      <c r="JQ271" s="747"/>
      <c r="JR271" s="747"/>
      <c r="JS271" s="747"/>
      <c r="JT271" s="747"/>
      <c r="JU271" s="700"/>
      <c r="JV271" s="777"/>
      <c r="JW271" s="778"/>
      <c r="JX271" s="407"/>
      <c r="JY271" s="327"/>
      <c r="JZ271" s="327"/>
      <c r="KA271" s="327"/>
      <c r="KB271" s="327"/>
      <c r="KC271" s="327"/>
      <c r="KD271" s="327"/>
      <c r="KE271" s="406"/>
      <c r="KF271" s="686"/>
      <c r="KG271" s="686"/>
      <c r="KH271" s="686"/>
      <c r="KI271" s="686"/>
      <c r="KJ271" s="686"/>
      <c r="KK271" s="686"/>
      <c r="KL271" s="657"/>
      <c r="KM271" s="657"/>
      <c r="KN271" s="657"/>
      <c r="KO271" s="657"/>
      <c r="KP271" s="657"/>
      <c r="KQ271" s="657"/>
      <c r="KR271" s="657"/>
      <c r="KS271" s="657"/>
      <c r="KT271" s="657"/>
      <c r="KU271" s="657"/>
      <c r="KV271" s="411"/>
      <c r="KW271" s="411"/>
      <c r="KX271" s="414"/>
      <c r="KY271" s="233"/>
      <c r="KZ271" s="234"/>
      <c r="LA271" s="234"/>
      <c r="LB271" s="234"/>
      <c r="LC271" s="234"/>
      <c r="LD271" s="234"/>
      <c r="LE271" s="234"/>
      <c r="LF271" s="234"/>
      <c r="LG271" s="234"/>
      <c r="LH271" s="234"/>
      <c r="LI271" s="234"/>
      <c r="LJ271" s="234"/>
      <c r="LK271" s="234"/>
      <c r="LL271" s="234"/>
      <c r="LM271" s="235"/>
      <c r="LN271" s="768"/>
      <c r="LO271" s="769"/>
      <c r="LP271" s="769"/>
      <c r="LQ271" s="769"/>
      <c r="LR271" s="769"/>
      <c r="LS271" s="769"/>
      <c r="LT271" s="769"/>
      <c r="LU271" s="769"/>
      <c r="LV271" s="411"/>
      <c r="LW271" s="411"/>
      <c r="LX271" s="414"/>
      <c r="LY271" s="738"/>
      <c r="LZ271" s="739"/>
      <c r="MA271" s="739"/>
      <c r="MB271" s="739"/>
      <c r="MC271" s="740"/>
      <c r="MD271" s="738"/>
      <c r="ME271" s="739"/>
      <c r="MF271" s="739"/>
      <c r="MG271" s="739"/>
      <c r="MH271" s="740"/>
      <c r="MI271" s="424"/>
      <c r="MJ271" s="425"/>
      <c r="MK271" s="425"/>
      <c r="ML271" s="425"/>
      <c r="MM271" s="426"/>
      <c r="MN271" s="738"/>
      <c r="MO271" s="739"/>
      <c r="MP271" s="739"/>
      <c r="MQ271" s="739"/>
      <c r="MR271" s="740"/>
      <c r="MS271" s="424"/>
      <c r="MT271" s="425"/>
      <c r="MU271" s="425"/>
      <c r="MV271" s="425"/>
      <c r="MW271" s="426"/>
      <c r="MX271" s="738"/>
      <c r="MY271" s="739"/>
      <c r="MZ271" s="739"/>
      <c r="NA271" s="739"/>
      <c r="NB271" s="740"/>
      <c r="NC271" s="738"/>
      <c r="ND271" s="739"/>
      <c r="NE271" s="739"/>
      <c r="NF271" s="739"/>
      <c r="NG271" s="740"/>
      <c r="NH271" s="424"/>
      <c r="NI271" s="425"/>
      <c r="NJ271" s="425"/>
      <c r="NK271" s="425"/>
      <c r="NL271" s="426"/>
      <c r="NM271" s="748"/>
      <c r="NN271" s="747"/>
      <c r="NO271" s="747"/>
      <c r="NP271" s="747"/>
      <c r="NQ271" s="747"/>
      <c r="NR271" s="747"/>
      <c r="NS271" s="747"/>
      <c r="NT271" s="747"/>
      <c r="NU271" s="747"/>
      <c r="NV271" s="747"/>
      <c r="NW271" s="747"/>
      <c r="NX271" s="747"/>
      <c r="NY271" s="747"/>
      <c r="NZ271" s="747"/>
      <c r="OA271" s="700"/>
      <c r="OB271" s="777"/>
      <c r="OC271" s="778"/>
      <c r="OD271" s="407"/>
      <c r="OE271" s="327"/>
      <c r="OF271" s="327"/>
      <c r="OG271" s="327"/>
      <c r="OH271" s="327"/>
      <c r="OI271" s="327"/>
      <c r="OJ271" s="327"/>
      <c r="OK271" s="406"/>
      <c r="OL271" s="686"/>
      <c r="OM271" s="686"/>
      <c r="ON271" s="686"/>
      <c r="OO271" s="686"/>
      <c r="OP271" s="686"/>
      <c r="OQ271" s="686"/>
      <c r="OR271" s="657"/>
      <c r="OS271" s="657"/>
      <c r="OT271" s="657"/>
      <c r="OU271" s="657"/>
      <c r="OV271" s="657"/>
      <c r="OW271" s="657"/>
      <c r="OX271" s="657"/>
      <c r="OY271" s="657"/>
      <c r="OZ271" s="657"/>
      <c r="PA271" s="657"/>
      <c r="PB271" s="411"/>
      <c r="PC271" s="411"/>
      <c r="PD271" s="414"/>
      <c r="PE271" s="233"/>
      <c r="PF271" s="234"/>
      <c r="PG271" s="234"/>
      <c r="PH271" s="234"/>
      <c r="PI271" s="234"/>
      <c r="PJ271" s="234"/>
      <c r="PK271" s="234"/>
      <c r="PL271" s="234"/>
      <c r="PM271" s="234"/>
      <c r="PN271" s="234"/>
      <c r="PO271" s="234"/>
      <c r="PP271" s="234"/>
      <c r="PQ271" s="234"/>
      <c r="PR271" s="234"/>
      <c r="PS271" s="235"/>
      <c r="PT271" s="768"/>
      <c r="PU271" s="769"/>
      <c r="PV271" s="769"/>
      <c r="PW271" s="769"/>
      <c r="PX271" s="769"/>
      <c r="PY271" s="769"/>
      <c r="PZ271" s="769"/>
      <c r="QA271" s="769"/>
      <c r="QB271" s="411"/>
      <c r="QC271" s="411"/>
      <c r="QD271" s="414"/>
      <c r="QE271" s="738"/>
      <c r="QF271" s="739"/>
      <c r="QG271" s="739"/>
      <c r="QH271" s="739"/>
      <c r="QI271" s="740"/>
      <c r="QJ271" s="738"/>
      <c r="QK271" s="739"/>
      <c r="QL271" s="739"/>
      <c r="QM271" s="739"/>
      <c r="QN271" s="740"/>
      <c r="QO271" s="424"/>
      <c r="QP271" s="425"/>
      <c r="QQ271" s="425"/>
      <c r="QR271" s="425"/>
      <c r="QS271" s="426"/>
      <c r="QT271" s="738"/>
      <c r="QU271" s="739"/>
      <c r="QV271" s="739"/>
      <c r="QW271" s="739"/>
      <c r="QX271" s="740"/>
      <c r="QY271" s="424"/>
      <c r="QZ271" s="425"/>
      <c r="RA271" s="425"/>
      <c r="RB271" s="425"/>
      <c r="RC271" s="426"/>
      <c r="RD271" s="738"/>
      <c r="RE271" s="739"/>
      <c r="RF271" s="739"/>
      <c r="RG271" s="739"/>
      <c r="RH271" s="740"/>
      <c r="RI271" s="738"/>
      <c r="RJ271" s="739"/>
      <c r="RK271" s="739"/>
      <c r="RL271" s="739"/>
      <c r="RM271" s="740"/>
      <c r="RN271" s="424"/>
      <c r="RO271" s="425"/>
      <c r="RP271" s="425"/>
      <c r="RQ271" s="425"/>
      <c r="RR271" s="426"/>
      <c r="RS271" s="748"/>
      <c r="RT271" s="747"/>
      <c r="RU271" s="747"/>
      <c r="RV271" s="747"/>
      <c r="RW271" s="747"/>
      <c r="RX271" s="747"/>
      <c r="RY271" s="747"/>
      <c r="RZ271" s="747"/>
      <c r="SA271" s="747"/>
      <c r="SB271" s="747"/>
      <c r="SC271" s="747"/>
      <c r="SD271" s="747"/>
      <c r="SE271" s="747"/>
      <c r="SF271" s="747"/>
      <c r="SG271" s="700"/>
    </row>
    <row r="272" spans="2:501" ht="12" customHeight="1" x14ac:dyDescent="0.15">
      <c r="B272" s="1083"/>
      <c r="C272" s="1093"/>
      <c r="D272" s="1094"/>
      <c r="E272" s="1095"/>
      <c r="F272" s="40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406"/>
      <c r="AD272" s="469"/>
      <c r="AE272" s="471"/>
      <c r="AF272" s="471"/>
      <c r="AG272" s="471"/>
      <c r="AH272" s="471"/>
      <c r="AI272" s="471"/>
      <c r="AJ272" s="471"/>
      <c r="AK272" s="471"/>
      <c r="AL272" s="471"/>
      <c r="AM272" s="471"/>
      <c r="AN272" s="471"/>
      <c r="AO272" s="384"/>
      <c r="AP272" s="384"/>
      <c r="AQ272" s="385"/>
      <c r="AR272" s="250"/>
      <c r="AS272" s="251"/>
      <c r="AT272" s="251"/>
      <c r="AU272" s="251"/>
      <c r="AV272" s="251"/>
      <c r="AW272" s="251"/>
      <c r="AX272" s="251"/>
      <c r="AY272" s="251"/>
      <c r="AZ272" s="251"/>
      <c r="BA272" s="251"/>
      <c r="BB272" s="251"/>
      <c r="BC272" s="251"/>
      <c r="BD272" s="251"/>
      <c r="BE272" s="252"/>
      <c r="BF272" s="250"/>
      <c r="BG272" s="251"/>
      <c r="BH272" s="251"/>
      <c r="BI272" s="251"/>
      <c r="BJ272" s="251"/>
      <c r="BK272" s="251"/>
      <c r="BL272" s="251"/>
      <c r="BM272" s="251"/>
      <c r="BN272" s="251"/>
      <c r="BO272" s="251"/>
      <c r="BP272" s="251"/>
      <c r="BQ272" s="251"/>
      <c r="BR272" s="251"/>
      <c r="BS272" s="252"/>
      <c r="BT272" s="1058"/>
      <c r="BU272" s="1059"/>
      <c r="BV272" s="1059"/>
      <c r="BW272" s="1059"/>
      <c r="BX272" s="1059"/>
      <c r="BY272" s="1059"/>
      <c r="BZ272" s="1059"/>
      <c r="CA272" s="1059"/>
      <c r="CB272" s="1059"/>
      <c r="CC272" s="1059"/>
      <c r="CD272" s="1059"/>
      <c r="CE272" s="384"/>
      <c r="CF272" s="384"/>
      <c r="CG272" s="385"/>
      <c r="CH272" s="1055" t="s">
        <v>39</v>
      </c>
      <c r="CI272" s="395"/>
      <c r="CJ272" s="395"/>
      <c r="CK272" s="395"/>
      <c r="CL272" s="395"/>
      <c r="CM272" s="395"/>
      <c r="CN272" s="657"/>
      <c r="CO272" s="657"/>
      <c r="CP272" s="657"/>
      <c r="CQ272" s="657"/>
      <c r="CR272" s="657"/>
      <c r="CS272" s="657"/>
      <c r="CT272" s="657"/>
      <c r="CU272" s="657"/>
      <c r="CV272" s="657"/>
      <c r="CW272" s="657"/>
      <c r="CX272" s="395" t="s">
        <v>43</v>
      </c>
      <c r="CY272" s="395"/>
      <c r="CZ272" s="399"/>
      <c r="DA272" s="265"/>
      <c r="DB272" s="266"/>
      <c r="DC272" s="266"/>
      <c r="DD272" s="266"/>
      <c r="DE272" s="266"/>
      <c r="DF272" s="266"/>
      <c r="DG272" s="266"/>
      <c r="DH272" s="266"/>
      <c r="DI272" s="266"/>
      <c r="DJ272" s="266"/>
      <c r="DK272" s="266"/>
      <c r="DL272" s="266"/>
      <c r="DM272" s="266"/>
      <c r="DN272" s="266"/>
      <c r="DO272" s="267"/>
      <c r="DP272" s="771"/>
      <c r="DQ272" s="772"/>
      <c r="DR272" s="772"/>
      <c r="DS272" s="772"/>
      <c r="DT272" s="772"/>
      <c r="DU272" s="772"/>
      <c r="DV272" s="772"/>
      <c r="DW272" s="772"/>
      <c r="DX272" s="395" t="s">
        <v>69</v>
      </c>
      <c r="DY272" s="395"/>
      <c r="DZ272" s="399"/>
      <c r="EA272" s="738"/>
      <c r="EB272" s="739"/>
      <c r="EC272" s="739"/>
      <c r="ED272" s="739"/>
      <c r="EE272" s="740"/>
      <c r="EF272" s="738"/>
      <c r="EG272" s="739"/>
      <c r="EH272" s="739"/>
      <c r="EI272" s="739"/>
      <c r="EJ272" s="740"/>
      <c r="EK272" s="424"/>
      <c r="EL272" s="425"/>
      <c r="EM272" s="425"/>
      <c r="EN272" s="425"/>
      <c r="EO272" s="426"/>
      <c r="EP272" s="738"/>
      <c r="EQ272" s="739"/>
      <c r="ER272" s="739"/>
      <c r="ES272" s="739"/>
      <c r="ET272" s="740"/>
      <c r="EU272" s="424"/>
      <c r="EV272" s="425"/>
      <c r="EW272" s="425"/>
      <c r="EX272" s="425"/>
      <c r="EY272" s="426"/>
      <c r="EZ272" s="738"/>
      <c r="FA272" s="739"/>
      <c r="FB272" s="739"/>
      <c r="FC272" s="739"/>
      <c r="FD272" s="740"/>
      <c r="FE272" s="738"/>
      <c r="FF272" s="739"/>
      <c r="FG272" s="739"/>
      <c r="FH272" s="739"/>
      <c r="FI272" s="740"/>
      <c r="FJ272" s="424"/>
      <c r="FK272" s="425"/>
      <c r="FL272" s="425"/>
      <c r="FM272" s="425"/>
      <c r="FN272" s="426"/>
      <c r="FO272" s="405"/>
      <c r="FP272" s="777"/>
      <c r="FQ272" s="778"/>
      <c r="FR272" s="407"/>
      <c r="FS272" s="327"/>
      <c r="FT272" s="327"/>
      <c r="FU272" s="327"/>
      <c r="FV272" s="327"/>
      <c r="FW272" s="327"/>
      <c r="FX272" s="327"/>
      <c r="FY272" s="406"/>
      <c r="FZ272" s="689" t="s">
        <v>81</v>
      </c>
      <c r="GA272" s="655"/>
      <c r="GB272" s="655"/>
      <c r="GC272" s="655"/>
      <c r="GD272" s="655"/>
      <c r="GE272" s="655"/>
      <c r="GF272" s="657"/>
      <c r="GG272" s="657"/>
      <c r="GH272" s="657"/>
      <c r="GI272" s="657"/>
      <c r="GJ272" s="657"/>
      <c r="GK272" s="657"/>
      <c r="GL272" s="657"/>
      <c r="GM272" s="657"/>
      <c r="GN272" s="657"/>
      <c r="GO272" s="657"/>
      <c r="GP272" s="395" t="s">
        <v>43</v>
      </c>
      <c r="GQ272" s="395"/>
      <c r="GR272" s="399"/>
      <c r="GS272" s="265"/>
      <c r="GT272" s="266"/>
      <c r="GU272" s="266"/>
      <c r="GV272" s="266"/>
      <c r="GW272" s="266"/>
      <c r="GX272" s="266"/>
      <c r="GY272" s="266"/>
      <c r="GZ272" s="266"/>
      <c r="HA272" s="266"/>
      <c r="HB272" s="266"/>
      <c r="HC272" s="266"/>
      <c r="HD272" s="266"/>
      <c r="HE272" s="266"/>
      <c r="HF272" s="266"/>
      <c r="HG272" s="267"/>
      <c r="HH272" s="771"/>
      <c r="HI272" s="772"/>
      <c r="HJ272" s="772"/>
      <c r="HK272" s="772"/>
      <c r="HL272" s="772"/>
      <c r="HM272" s="772"/>
      <c r="HN272" s="772"/>
      <c r="HO272" s="772"/>
      <c r="HP272" s="395" t="s">
        <v>69</v>
      </c>
      <c r="HQ272" s="395"/>
      <c r="HR272" s="399"/>
      <c r="HS272" s="738"/>
      <c r="HT272" s="739"/>
      <c r="HU272" s="739"/>
      <c r="HV272" s="739"/>
      <c r="HW272" s="740"/>
      <c r="HX272" s="738"/>
      <c r="HY272" s="739"/>
      <c r="HZ272" s="739"/>
      <c r="IA272" s="739"/>
      <c r="IB272" s="740"/>
      <c r="IC272" s="424"/>
      <c r="ID272" s="425"/>
      <c r="IE272" s="425"/>
      <c r="IF272" s="425"/>
      <c r="IG272" s="426"/>
      <c r="IH272" s="738"/>
      <c r="II272" s="739"/>
      <c r="IJ272" s="739"/>
      <c r="IK272" s="739"/>
      <c r="IL272" s="740"/>
      <c r="IM272" s="424"/>
      <c r="IN272" s="425"/>
      <c r="IO272" s="425"/>
      <c r="IP272" s="425"/>
      <c r="IQ272" s="426"/>
      <c r="IR272" s="738"/>
      <c r="IS272" s="739"/>
      <c r="IT272" s="739"/>
      <c r="IU272" s="739"/>
      <c r="IV272" s="740"/>
      <c r="IW272" s="738"/>
      <c r="IX272" s="739"/>
      <c r="IY272" s="739"/>
      <c r="IZ272" s="739"/>
      <c r="JA272" s="740"/>
      <c r="JB272" s="424"/>
      <c r="JC272" s="425"/>
      <c r="JD272" s="425"/>
      <c r="JE272" s="425"/>
      <c r="JF272" s="426"/>
      <c r="JG272" s="748"/>
      <c r="JH272" s="747"/>
      <c r="JI272" s="747"/>
      <c r="JJ272" s="747"/>
      <c r="JK272" s="747"/>
      <c r="JL272" s="747"/>
      <c r="JM272" s="747"/>
      <c r="JN272" s="747"/>
      <c r="JO272" s="747"/>
      <c r="JP272" s="747"/>
      <c r="JQ272" s="747"/>
      <c r="JR272" s="747"/>
      <c r="JS272" s="747"/>
      <c r="JT272" s="747"/>
      <c r="JU272" s="700"/>
      <c r="JV272" s="777"/>
      <c r="JW272" s="778"/>
      <c r="JX272" s="407"/>
      <c r="JY272" s="327"/>
      <c r="JZ272" s="327"/>
      <c r="KA272" s="327"/>
      <c r="KB272" s="327"/>
      <c r="KC272" s="327"/>
      <c r="KD272" s="327"/>
      <c r="KE272" s="406"/>
      <c r="KF272" s="654" t="str">
        <f>KF266</f>
        <v>9箇所目</v>
      </c>
      <c r="KG272" s="655"/>
      <c r="KH272" s="655"/>
      <c r="KI272" s="655"/>
      <c r="KJ272" s="655"/>
      <c r="KK272" s="655"/>
      <c r="KL272" s="657"/>
      <c r="KM272" s="657"/>
      <c r="KN272" s="657"/>
      <c r="KO272" s="657"/>
      <c r="KP272" s="657"/>
      <c r="KQ272" s="657"/>
      <c r="KR272" s="657"/>
      <c r="KS272" s="657"/>
      <c r="KT272" s="657"/>
      <c r="KU272" s="657"/>
      <c r="KV272" s="395" t="s">
        <v>43</v>
      </c>
      <c r="KW272" s="395"/>
      <c r="KX272" s="399"/>
      <c r="KY272" s="265"/>
      <c r="KZ272" s="266"/>
      <c r="LA272" s="266"/>
      <c r="LB272" s="266"/>
      <c r="LC272" s="266"/>
      <c r="LD272" s="266"/>
      <c r="LE272" s="266"/>
      <c r="LF272" s="266"/>
      <c r="LG272" s="266"/>
      <c r="LH272" s="266"/>
      <c r="LI272" s="266"/>
      <c r="LJ272" s="266"/>
      <c r="LK272" s="266"/>
      <c r="LL272" s="266"/>
      <c r="LM272" s="267"/>
      <c r="LN272" s="771"/>
      <c r="LO272" s="772"/>
      <c r="LP272" s="772"/>
      <c r="LQ272" s="772"/>
      <c r="LR272" s="772"/>
      <c r="LS272" s="772"/>
      <c r="LT272" s="772"/>
      <c r="LU272" s="772"/>
      <c r="LV272" s="395" t="s">
        <v>69</v>
      </c>
      <c r="LW272" s="395"/>
      <c r="LX272" s="399"/>
      <c r="LY272" s="738"/>
      <c r="LZ272" s="739"/>
      <c r="MA272" s="739"/>
      <c r="MB272" s="739"/>
      <c r="MC272" s="740"/>
      <c r="MD272" s="738"/>
      <c r="ME272" s="739"/>
      <c r="MF272" s="739"/>
      <c r="MG272" s="739"/>
      <c r="MH272" s="740"/>
      <c r="MI272" s="424"/>
      <c r="MJ272" s="425"/>
      <c r="MK272" s="425"/>
      <c r="ML272" s="425"/>
      <c r="MM272" s="426"/>
      <c r="MN272" s="738"/>
      <c r="MO272" s="739"/>
      <c r="MP272" s="739"/>
      <c r="MQ272" s="739"/>
      <c r="MR272" s="740"/>
      <c r="MS272" s="424"/>
      <c r="MT272" s="425"/>
      <c r="MU272" s="425"/>
      <c r="MV272" s="425"/>
      <c r="MW272" s="426"/>
      <c r="MX272" s="738"/>
      <c r="MY272" s="739"/>
      <c r="MZ272" s="739"/>
      <c r="NA272" s="739"/>
      <c r="NB272" s="740"/>
      <c r="NC272" s="738"/>
      <c r="ND272" s="739"/>
      <c r="NE272" s="739"/>
      <c r="NF272" s="739"/>
      <c r="NG272" s="740"/>
      <c r="NH272" s="424"/>
      <c r="NI272" s="425"/>
      <c r="NJ272" s="425"/>
      <c r="NK272" s="425"/>
      <c r="NL272" s="426"/>
      <c r="NM272" s="748"/>
      <c r="NN272" s="747"/>
      <c r="NO272" s="747"/>
      <c r="NP272" s="747"/>
      <c r="NQ272" s="747"/>
      <c r="NR272" s="747"/>
      <c r="NS272" s="747"/>
      <c r="NT272" s="747"/>
      <c r="NU272" s="747"/>
      <c r="NV272" s="747"/>
      <c r="NW272" s="747"/>
      <c r="NX272" s="747"/>
      <c r="NY272" s="747"/>
      <c r="NZ272" s="747"/>
      <c r="OA272" s="700"/>
      <c r="OB272" s="777"/>
      <c r="OC272" s="778"/>
      <c r="OD272" s="407"/>
      <c r="OE272" s="327"/>
      <c r="OF272" s="327"/>
      <c r="OG272" s="327"/>
      <c r="OH272" s="327"/>
      <c r="OI272" s="327"/>
      <c r="OJ272" s="327"/>
      <c r="OK272" s="406"/>
      <c r="OL272" s="654" t="str">
        <f>OL266</f>
        <v>12箇所目</v>
      </c>
      <c r="OM272" s="655"/>
      <c r="ON272" s="655"/>
      <c r="OO272" s="655"/>
      <c r="OP272" s="655"/>
      <c r="OQ272" s="655"/>
      <c r="OR272" s="657"/>
      <c r="OS272" s="657"/>
      <c r="OT272" s="657"/>
      <c r="OU272" s="657"/>
      <c r="OV272" s="657"/>
      <c r="OW272" s="657"/>
      <c r="OX272" s="657"/>
      <c r="OY272" s="657"/>
      <c r="OZ272" s="657"/>
      <c r="PA272" s="657"/>
      <c r="PB272" s="395" t="s">
        <v>43</v>
      </c>
      <c r="PC272" s="395"/>
      <c r="PD272" s="399"/>
      <c r="PE272" s="265"/>
      <c r="PF272" s="266"/>
      <c r="PG272" s="266"/>
      <c r="PH272" s="266"/>
      <c r="PI272" s="266"/>
      <c r="PJ272" s="266"/>
      <c r="PK272" s="266"/>
      <c r="PL272" s="266"/>
      <c r="PM272" s="266"/>
      <c r="PN272" s="266"/>
      <c r="PO272" s="266"/>
      <c r="PP272" s="266"/>
      <c r="PQ272" s="266"/>
      <c r="PR272" s="266"/>
      <c r="PS272" s="267"/>
      <c r="PT272" s="771"/>
      <c r="PU272" s="772"/>
      <c r="PV272" s="772"/>
      <c r="PW272" s="772"/>
      <c r="PX272" s="772"/>
      <c r="PY272" s="772"/>
      <c r="PZ272" s="772"/>
      <c r="QA272" s="772"/>
      <c r="QB272" s="395" t="s">
        <v>69</v>
      </c>
      <c r="QC272" s="395"/>
      <c r="QD272" s="399"/>
      <c r="QE272" s="738"/>
      <c r="QF272" s="739"/>
      <c r="QG272" s="739"/>
      <c r="QH272" s="739"/>
      <c r="QI272" s="740"/>
      <c r="QJ272" s="738"/>
      <c r="QK272" s="739"/>
      <c r="QL272" s="739"/>
      <c r="QM272" s="739"/>
      <c r="QN272" s="740"/>
      <c r="QO272" s="424"/>
      <c r="QP272" s="425"/>
      <c r="QQ272" s="425"/>
      <c r="QR272" s="425"/>
      <c r="QS272" s="426"/>
      <c r="QT272" s="738"/>
      <c r="QU272" s="739"/>
      <c r="QV272" s="739"/>
      <c r="QW272" s="739"/>
      <c r="QX272" s="740"/>
      <c r="QY272" s="424"/>
      <c r="QZ272" s="425"/>
      <c r="RA272" s="425"/>
      <c r="RB272" s="425"/>
      <c r="RC272" s="426"/>
      <c r="RD272" s="738"/>
      <c r="RE272" s="739"/>
      <c r="RF272" s="739"/>
      <c r="RG272" s="739"/>
      <c r="RH272" s="740"/>
      <c r="RI272" s="738"/>
      <c r="RJ272" s="739"/>
      <c r="RK272" s="739"/>
      <c r="RL272" s="739"/>
      <c r="RM272" s="740"/>
      <c r="RN272" s="424"/>
      <c r="RO272" s="425"/>
      <c r="RP272" s="425"/>
      <c r="RQ272" s="425"/>
      <c r="RR272" s="426"/>
      <c r="RS272" s="748"/>
      <c r="RT272" s="747"/>
      <c r="RU272" s="747"/>
      <c r="RV272" s="747"/>
      <c r="RW272" s="747"/>
      <c r="RX272" s="747"/>
      <c r="RY272" s="747"/>
      <c r="RZ272" s="747"/>
      <c r="SA272" s="747"/>
      <c r="SB272" s="747"/>
      <c r="SC272" s="747"/>
      <c r="SD272" s="747"/>
      <c r="SE272" s="747"/>
      <c r="SF272" s="747"/>
      <c r="SG272" s="700"/>
    </row>
    <row r="273" spans="2:501" ht="2.1" customHeight="1" x14ac:dyDescent="0.15">
      <c r="B273" s="1083"/>
      <c r="C273" s="1093"/>
      <c r="D273" s="1094"/>
      <c r="E273" s="1095"/>
      <c r="F273" s="329"/>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408"/>
      <c r="AD273" s="492"/>
      <c r="AE273" s="476"/>
      <c r="AF273" s="476"/>
      <c r="AG273" s="476"/>
      <c r="AH273" s="476"/>
      <c r="AI273" s="476"/>
      <c r="AJ273" s="476"/>
      <c r="AK273" s="476"/>
      <c r="AL273" s="476"/>
      <c r="AM273" s="476"/>
      <c r="AN273" s="476"/>
      <c r="AO273" s="386"/>
      <c r="AP273" s="386"/>
      <c r="AQ273" s="387"/>
      <c r="AR273" s="802"/>
      <c r="AS273" s="803"/>
      <c r="AT273" s="803"/>
      <c r="AU273" s="803"/>
      <c r="AV273" s="803"/>
      <c r="AW273" s="803"/>
      <c r="AX273" s="803"/>
      <c r="AY273" s="803"/>
      <c r="AZ273" s="803"/>
      <c r="BA273" s="803"/>
      <c r="BB273" s="803"/>
      <c r="BC273" s="803"/>
      <c r="BD273" s="803"/>
      <c r="BE273" s="804"/>
      <c r="BF273" s="802"/>
      <c r="BG273" s="803"/>
      <c r="BH273" s="803"/>
      <c r="BI273" s="803"/>
      <c r="BJ273" s="803"/>
      <c r="BK273" s="803"/>
      <c r="BL273" s="803"/>
      <c r="BM273" s="803"/>
      <c r="BN273" s="803"/>
      <c r="BO273" s="803"/>
      <c r="BP273" s="803"/>
      <c r="BQ273" s="803"/>
      <c r="BR273" s="803"/>
      <c r="BS273" s="804"/>
      <c r="BT273" s="1058"/>
      <c r="BU273" s="1059"/>
      <c r="BV273" s="1059"/>
      <c r="BW273" s="1059"/>
      <c r="BX273" s="1059"/>
      <c r="BY273" s="1059"/>
      <c r="BZ273" s="1059"/>
      <c r="CA273" s="1059"/>
      <c r="CB273" s="1059"/>
      <c r="CC273" s="1059"/>
      <c r="CD273" s="1059"/>
      <c r="CE273" s="386"/>
      <c r="CF273" s="386"/>
      <c r="CG273" s="387"/>
      <c r="CH273" s="1056"/>
      <c r="CI273" s="386"/>
      <c r="CJ273" s="386"/>
      <c r="CK273" s="386"/>
      <c r="CL273" s="386"/>
      <c r="CM273" s="386"/>
      <c r="CN273" s="658"/>
      <c r="CO273" s="658"/>
      <c r="CP273" s="658"/>
      <c r="CQ273" s="658"/>
      <c r="CR273" s="658"/>
      <c r="CS273" s="658"/>
      <c r="CT273" s="658"/>
      <c r="CU273" s="658"/>
      <c r="CV273" s="658"/>
      <c r="CW273" s="658"/>
      <c r="CX273" s="386"/>
      <c r="CY273" s="386"/>
      <c r="CZ273" s="387"/>
      <c r="DA273" s="276"/>
      <c r="DB273" s="277"/>
      <c r="DC273" s="277"/>
      <c r="DD273" s="277"/>
      <c r="DE273" s="277"/>
      <c r="DF273" s="277"/>
      <c r="DG273" s="277"/>
      <c r="DH273" s="277"/>
      <c r="DI273" s="277"/>
      <c r="DJ273" s="277"/>
      <c r="DK273" s="277"/>
      <c r="DL273" s="277"/>
      <c r="DM273" s="277"/>
      <c r="DN273" s="277"/>
      <c r="DO273" s="278"/>
      <c r="DP273" s="773"/>
      <c r="DQ273" s="774"/>
      <c r="DR273" s="774"/>
      <c r="DS273" s="774"/>
      <c r="DT273" s="774"/>
      <c r="DU273" s="774"/>
      <c r="DV273" s="774"/>
      <c r="DW273" s="774"/>
      <c r="DX273" s="386"/>
      <c r="DY273" s="386"/>
      <c r="DZ273" s="387"/>
      <c r="EA273" s="744"/>
      <c r="EB273" s="745"/>
      <c r="EC273" s="745"/>
      <c r="ED273" s="745"/>
      <c r="EE273" s="746"/>
      <c r="EF273" s="744"/>
      <c r="EG273" s="745"/>
      <c r="EH273" s="745"/>
      <c r="EI273" s="745"/>
      <c r="EJ273" s="746"/>
      <c r="EK273" s="427"/>
      <c r="EL273" s="428"/>
      <c r="EM273" s="428"/>
      <c r="EN273" s="428"/>
      <c r="EO273" s="429"/>
      <c r="EP273" s="744"/>
      <c r="EQ273" s="745"/>
      <c r="ER273" s="745"/>
      <c r="ES273" s="745"/>
      <c r="ET273" s="746"/>
      <c r="EU273" s="427"/>
      <c r="EV273" s="428"/>
      <c r="EW273" s="428"/>
      <c r="EX273" s="428"/>
      <c r="EY273" s="429"/>
      <c r="EZ273" s="744"/>
      <c r="FA273" s="745"/>
      <c r="FB273" s="745"/>
      <c r="FC273" s="745"/>
      <c r="FD273" s="746"/>
      <c r="FE273" s="744"/>
      <c r="FF273" s="745"/>
      <c r="FG273" s="745"/>
      <c r="FH273" s="745"/>
      <c r="FI273" s="746"/>
      <c r="FJ273" s="427"/>
      <c r="FK273" s="428"/>
      <c r="FL273" s="428"/>
      <c r="FM273" s="428"/>
      <c r="FN273" s="429"/>
      <c r="FO273" s="405"/>
      <c r="FP273" s="777"/>
      <c r="FQ273" s="778"/>
      <c r="FR273" s="329"/>
      <c r="FS273" s="330"/>
      <c r="FT273" s="330"/>
      <c r="FU273" s="330"/>
      <c r="FV273" s="330"/>
      <c r="FW273" s="330"/>
      <c r="FX273" s="330"/>
      <c r="FY273" s="408"/>
      <c r="FZ273" s="690"/>
      <c r="GA273" s="656"/>
      <c r="GB273" s="656"/>
      <c r="GC273" s="656"/>
      <c r="GD273" s="656"/>
      <c r="GE273" s="656"/>
      <c r="GF273" s="658"/>
      <c r="GG273" s="658"/>
      <c r="GH273" s="658"/>
      <c r="GI273" s="658"/>
      <c r="GJ273" s="658"/>
      <c r="GK273" s="658"/>
      <c r="GL273" s="658"/>
      <c r="GM273" s="658"/>
      <c r="GN273" s="658"/>
      <c r="GO273" s="658"/>
      <c r="GP273" s="386"/>
      <c r="GQ273" s="386"/>
      <c r="GR273" s="387"/>
      <c r="GS273" s="276"/>
      <c r="GT273" s="277"/>
      <c r="GU273" s="277"/>
      <c r="GV273" s="277"/>
      <c r="GW273" s="277"/>
      <c r="GX273" s="277"/>
      <c r="GY273" s="277"/>
      <c r="GZ273" s="277"/>
      <c r="HA273" s="277"/>
      <c r="HB273" s="277"/>
      <c r="HC273" s="277"/>
      <c r="HD273" s="277"/>
      <c r="HE273" s="277"/>
      <c r="HF273" s="277"/>
      <c r="HG273" s="278"/>
      <c r="HH273" s="773"/>
      <c r="HI273" s="774"/>
      <c r="HJ273" s="774"/>
      <c r="HK273" s="774"/>
      <c r="HL273" s="774"/>
      <c r="HM273" s="774"/>
      <c r="HN273" s="774"/>
      <c r="HO273" s="774"/>
      <c r="HP273" s="386"/>
      <c r="HQ273" s="386"/>
      <c r="HR273" s="387"/>
      <c r="HS273" s="744"/>
      <c r="HT273" s="745"/>
      <c r="HU273" s="745"/>
      <c r="HV273" s="745"/>
      <c r="HW273" s="746"/>
      <c r="HX273" s="744"/>
      <c r="HY273" s="745"/>
      <c r="HZ273" s="745"/>
      <c r="IA273" s="745"/>
      <c r="IB273" s="746"/>
      <c r="IC273" s="427"/>
      <c r="ID273" s="428"/>
      <c r="IE273" s="428"/>
      <c r="IF273" s="428"/>
      <c r="IG273" s="429"/>
      <c r="IH273" s="744"/>
      <c r="II273" s="745"/>
      <c r="IJ273" s="745"/>
      <c r="IK273" s="745"/>
      <c r="IL273" s="746"/>
      <c r="IM273" s="427"/>
      <c r="IN273" s="428"/>
      <c r="IO273" s="428"/>
      <c r="IP273" s="428"/>
      <c r="IQ273" s="429"/>
      <c r="IR273" s="744"/>
      <c r="IS273" s="745"/>
      <c r="IT273" s="745"/>
      <c r="IU273" s="745"/>
      <c r="IV273" s="746"/>
      <c r="IW273" s="744"/>
      <c r="IX273" s="745"/>
      <c r="IY273" s="745"/>
      <c r="IZ273" s="745"/>
      <c r="JA273" s="746"/>
      <c r="JB273" s="427"/>
      <c r="JC273" s="428"/>
      <c r="JD273" s="428"/>
      <c r="JE273" s="428"/>
      <c r="JF273" s="429"/>
      <c r="JG273" s="748"/>
      <c r="JH273" s="747"/>
      <c r="JI273" s="747"/>
      <c r="JJ273" s="747"/>
      <c r="JK273" s="747"/>
      <c r="JL273" s="747"/>
      <c r="JM273" s="747"/>
      <c r="JN273" s="747"/>
      <c r="JO273" s="747"/>
      <c r="JP273" s="747"/>
      <c r="JQ273" s="747"/>
      <c r="JR273" s="747"/>
      <c r="JS273" s="747"/>
      <c r="JT273" s="747"/>
      <c r="JU273" s="700"/>
      <c r="JV273" s="777"/>
      <c r="JW273" s="778"/>
      <c r="JX273" s="329"/>
      <c r="JY273" s="330"/>
      <c r="JZ273" s="330"/>
      <c r="KA273" s="330"/>
      <c r="KB273" s="330"/>
      <c r="KC273" s="330"/>
      <c r="KD273" s="330"/>
      <c r="KE273" s="408"/>
      <c r="KF273" s="656"/>
      <c r="KG273" s="656"/>
      <c r="KH273" s="656"/>
      <c r="KI273" s="656"/>
      <c r="KJ273" s="656"/>
      <c r="KK273" s="656"/>
      <c r="KL273" s="658"/>
      <c r="KM273" s="658"/>
      <c r="KN273" s="658"/>
      <c r="KO273" s="658"/>
      <c r="KP273" s="658"/>
      <c r="KQ273" s="658"/>
      <c r="KR273" s="658"/>
      <c r="KS273" s="658"/>
      <c r="KT273" s="658"/>
      <c r="KU273" s="658"/>
      <c r="KV273" s="386"/>
      <c r="KW273" s="386"/>
      <c r="KX273" s="387"/>
      <c r="KY273" s="276"/>
      <c r="KZ273" s="277"/>
      <c r="LA273" s="277"/>
      <c r="LB273" s="277"/>
      <c r="LC273" s="277"/>
      <c r="LD273" s="277"/>
      <c r="LE273" s="277"/>
      <c r="LF273" s="277"/>
      <c r="LG273" s="277"/>
      <c r="LH273" s="277"/>
      <c r="LI273" s="277"/>
      <c r="LJ273" s="277"/>
      <c r="LK273" s="277"/>
      <c r="LL273" s="277"/>
      <c r="LM273" s="278"/>
      <c r="LN273" s="773"/>
      <c r="LO273" s="774"/>
      <c r="LP273" s="774"/>
      <c r="LQ273" s="774"/>
      <c r="LR273" s="774"/>
      <c r="LS273" s="774"/>
      <c r="LT273" s="774"/>
      <c r="LU273" s="774"/>
      <c r="LV273" s="386"/>
      <c r="LW273" s="386"/>
      <c r="LX273" s="387"/>
      <c r="LY273" s="744"/>
      <c r="LZ273" s="745"/>
      <c r="MA273" s="745"/>
      <c r="MB273" s="745"/>
      <c r="MC273" s="746"/>
      <c r="MD273" s="744"/>
      <c r="ME273" s="745"/>
      <c r="MF273" s="745"/>
      <c r="MG273" s="745"/>
      <c r="MH273" s="746"/>
      <c r="MI273" s="427"/>
      <c r="MJ273" s="428"/>
      <c r="MK273" s="428"/>
      <c r="ML273" s="428"/>
      <c r="MM273" s="429"/>
      <c r="MN273" s="744"/>
      <c r="MO273" s="745"/>
      <c r="MP273" s="745"/>
      <c r="MQ273" s="745"/>
      <c r="MR273" s="746"/>
      <c r="MS273" s="427"/>
      <c r="MT273" s="428"/>
      <c r="MU273" s="428"/>
      <c r="MV273" s="428"/>
      <c r="MW273" s="429"/>
      <c r="MX273" s="744"/>
      <c r="MY273" s="745"/>
      <c r="MZ273" s="745"/>
      <c r="NA273" s="745"/>
      <c r="NB273" s="746"/>
      <c r="NC273" s="744"/>
      <c r="ND273" s="745"/>
      <c r="NE273" s="745"/>
      <c r="NF273" s="745"/>
      <c r="NG273" s="746"/>
      <c r="NH273" s="427"/>
      <c r="NI273" s="428"/>
      <c r="NJ273" s="428"/>
      <c r="NK273" s="428"/>
      <c r="NL273" s="429"/>
      <c r="NM273" s="748"/>
      <c r="NN273" s="747"/>
      <c r="NO273" s="747"/>
      <c r="NP273" s="747"/>
      <c r="NQ273" s="747"/>
      <c r="NR273" s="747"/>
      <c r="NS273" s="747"/>
      <c r="NT273" s="747"/>
      <c r="NU273" s="747"/>
      <c r="NV273" s="747"/>
      <c r="NW273" s="747"/>
      <c r="NX273" s="747"/>
      <c r="NY273" s="747"/>
      <c r="NZ273" s="747"/>
      <c r="OA273" s="700"/>
      <c r="OB273" s="777"/>
      <c r="OC273" s="778"/>
      <c r="OD273" s="329"/>
      <c r="OE273" s="330"/>
      <c r="OF273" s="330"/>
      <c r="OG273" s="330"/>
      <c r="OH273" s="330"/>
      <c r="OI273" s="330"/>
      <c r="OJ273" s="330"/>
      <c r="OK273" s="408"/>
      <c r="OL273" s="656"/>
      <c r="OM273" s="656"/>
      <c r="ON273" s="656"/>
      <c r="OO273" s="656"/>
      <c r="OP273" s="656"/>
      <c r="OQ273" s="656"/>
      <c r="OR273" s="658"/>
      <c r="OS273" s="658"/>
      <c r="OT273" s="658"/>
      <c r="OU273" s="658"/>
      <c r="OV273" s="658"/>
      <c r="OW273" s="658"/>
      <c r="OX273" s="658"/>
      <c r="OY273" s="658"/>
      <c r="OZ273" s="658"/>
      <c r="PA273" s="658"/>
      <c r="PB273" s="386"/>
      <c r="PC273" s="386"/>
      <c r="PD273" s="387"/>
      <c r="PE273" s="276"/>
      <c r="PF273" s="277"/>
      <c r="PG273" s="277"/>
      <c r="PH273" s="277"/>
      <c r="PI273" s="277"/>
      <c r="PJ273" s="277"/>
      <c r="PK273" s="277"/>
      <c r="PL273" s="277"/>
      <c r="PM273" s="277"/>
      <c r="PN273" s="277"/>
      <c r="PO273" s="277"/>
      <c r="PP273" s="277"/>
      <c r="PQ273" s="277"/>
      <c r="PR273" s="277"/>
      <c r="PS273" s="278"/>
      <c r="PT273" s="773"/>
      <c r="PU273" s="774"/>
      <c r="PV273" s="774"/>
      <c r="PW273" s="774"/>
      <c r="PX273" s="774"/>
      <c r="PY273" s="774"/>
      <c r="PZ273" s="774"/>
      <c r="QA273" s="774"/>
      <c r="QB273" s="386"/>
      <c r="QC273" s="386"/>
      <c r="QD273" s="387"/>
      <c r="QE273" s="744"/>
      <c r="QF273" s="745"/>
      <c r="QG273" s="745"/>
      <c r="QH273" s="745"/>
      <c r="QI273" s="746"/>
      <c r="QJ273" s="744"/>
      <c r="QK273" s="745"/>
      <c r="QL273" s="745"/>
      <c r="QM273" s="745"/>
      <c r="QN273" s="746"/>
      <c r="QO273" s="427"/>
      <c r="QP273" s="428"/>
      <c r="QQ273" s="428"/>
      <c r="QR273" s="428"/>
      <c r="QS273" s="429"/>
      <c r="QT273" s="744"/>
      <c r="QU273" s="745"/>
      <c r="QV273" s="745"/>
      <c r="QW273" s="745"/>
      <c r="QX273" s="746"/>
      <c r="QY273" s="427"/>
      <c r="QZ273" s="428"/>
      <c r="RA273" s="428"/>
      <c r="RB273" s="428"/>
      <c r="RC273" s="429"/>
      <c r="RD273" s="744"/>
      <c r="RE273" s="745"/>
      <c r="RF273" s="745"/>
      <c r="RG273" s="745"/>
      <c r="RH273" s="746"/>
      <c r="RI273" s="744"/>
      <c r="RJ273" s="745"/>
      <c r="RK273" s="745"/>
      <c r="RL273" s="745"/>
      <c r="RM273" s="746"/>
      <c r="RN273" s="427"/>
      <c r="RO273" s="428"/>
      <c r="RP273" s="428"/>
      <c r="RQ273" s="428"/>
      <c r="RR273" s="429"/>
      <c r="RS273" s="748"/>
      <c r="RT273" s="747"/>
      <c r="RU273" s="747"/>
      <c r="RV273" s="747"/>
      <c r="RW273" s="747"/>
      <c r="RX273" s="747"/>
      <c r="RY273" s="747"/>
      <c r="RZ273" s="747"/>
      <c r="SA273" s="747"/>
      <c r="SB273" s="747"/>
      <c r="SC273" s="747"/>
      <c r="SD273" s="747"/>
      <c r="SE273" s="747"/>
      <c r="SF273" s="747"/>
      <c r="SG273" s="700"/>
    </row>
    <row r="274" spans="2:501" ht="12" customHeight="1" x14ac:dyDescent="0.15">
      <c r="B274" s="1083"/>
      <c r="C274" s="1093"/>
      <c r="D274" s="1094"/>
      <c r="E274" s="1095"/>
      <c r="F274" s="323" t="s">
        <v>9263</v>
      </c>
      <c r="G274" s="324"/>
      <c r="H274" s="324"/>
      <c r="I274" s="324"/>
      <c r="J274" s="324"/>
      <c r="K274" s="324"/>
      <c r="L274" s="324"/>
      <c r="M274" s="324"/>
      <c r="N274" s="324"/>
      <c r="O274" s="324"/>
      <c r="P274" s="324"/>
      <c r="Q274" s="324"/>
      <c r="R274" s="324"/>
      <c r="S274" s="324"/>
      <c r="T274" s="324"/>
      <c r="U274" s="324"/>
      <c r="V274" s="324"/>
      <c r="W274" s="324"/>
      <c r="X274" s="324"/>
      <c r="Y274" s="324"/>
      <c r="Z274" s="324"/>
      <c r="AA274" s="324"/>
      <c r="AB274" s="324"/>
      <c r="AC274" s="489"/>
      <c r="AD274" s="490">
        <f>BT274</f>
        <v>0</v>
      </c>
      <c r="AE274" s="491"/>
      <c r="AF274" s="491"/>
      <c r="AG274" s="491"/>
      <c r="AH274" s="491"/>
      <c r="AI274" s="491"/>
      <c r="AJ274" s="491"/>
      <c r="AK274" s="491"/>
      <c r="AL274" s="491"/>
      <c r="AM274" s="491"/>
      <c r="AN274" s="491"/>
      <c r="AO274" s="382" t="s">
        <v>43</v>
      </c>
      <c r="AP274" s="382"/>
      <c r="AQ274" s="383"/>
      <c r="AR274" s="247"/>
      <c r="AS274" s="248"/>
      <c r="AT274" s="248"/>
      <c r="AU274" s="248"/>
      <c r="AV274" s="248"/>
      <c r="AW274" s="248"/>
      <c r="AX274" s="248"/>
      <c r="AY274" s="248"/>
      <c r="AZ274" s="248"/>
      <c r="BA274" s="248"/>
      <c r="BB274" s="248"/>
      <c r="BC274" s="248"/>
      <c r="BD274" s="248"/>
      <c r="BE274" s="249"/>
      <c r="BF274" s="247"/>
      <c r="BG274" s="248"/>
      <c r="BH274" s="248"/>
      <c r="BI274" s="248"/>
      <c r="BJ274" s="248"/>
      <c r="BK274" s="248"/>
      <c r="BL274" s="248"/>
      <c r="BM274" s="248"/>
      <c r="BN274" s="248"/>
      <c r="BO274" s="248"/>
      <c r="BP274" s="248"/>
      <c r="BQ274" s="248"/>
      <c r="BR274" s="248"/>
      <c r="BS274" s="249"/>
      <c r="BT274" s="1058">
        <f>SUM(CN274:CW279,GF274:GO279,KL274:KU279,OR274:PA279)</f>
        <v>0</v>
      </c>
      <c r="BU274" s="1059"/>
      <c r="BV274" s="1059"/>
      <c r="BW274" s="1059"/>
      <c r="BX274" s="1059"/>
      <c r="BY274" s="1059"/>
      <c r="BZ274" s="1059"/>
      <c r="CA274" s="1059"/>
      <c r="CB274" s="1059"/>
      <c r="CC274" s="1059"/>
      <c r="CD274" s="1059"/>
      <c r="CE274" s="382" t="s">
        <v>43</v>
      </c>
      <c r="CF274" s="382"/>
      <c r="CG274" s="383"/>
      <c r="CH274" s="1057" t="s">
        <v>37</v>
      </c>
      <c r="CI274" s="382"/>
      <c r="CJ274" s="382"/>
      <c r="CK274" s="382"/>
      <c r="CL274" s="382"/>
      <c r="CM274" s="382"/>
      <c r="CN274" s="693"/>
      <c r="CO274" s="693"/>
      <c r="CP274" s="693"/>
      <c r="CQ274" s="693"/>
      <c r="CR274" s="693"/>
      <c r="CS274" s="693"/>
      <c r="CT274" s="693"/>
      <c r="CU274" s="693"/>
      <c r="CV274" s="693"/>
      <c r="CW274" s="693"/>
      <c r="CX274" s="382" t="s">
        <v>43</v>
      </c>
      <c r="CY274" s="382"/>
      <c r="CZ274" s="383"/>
      <c r="DA274" s="230"/>
      <c r="DB274" s="231"/>
      <c r="DC274" s="231"/>
      <c r="DD274" s="231"/>
      <c r="DE274" s="231"/>
      <c r="DF274" s="231"/>
      <c r="DG274" s="231"/>
      <c r="DH274" s="231"/>
      <c r="DI274" s="231"/>
      <c r="DJ274" s="231"/>
      <c r="DK274" s="231"/>
      <c r="DL274" s="231"/>
      <c r="DM274" s="231"/>
      <c r="DN274" s="231"/>
      <c r="DO274" s="232"/>
      <c r="DP274" s="766"/>
      <c r="DQ274" s="767"/>
      <c r="DR274" s="767"/>
      <c r="DS274" s="767"/>
      <c r="DT274" s="767"/>
      <c r="DU274" s="767"/>
      <c r="DV274" s="767"/>
      <c r="DW274" s="767"/>
      <c r="DX274" s="382" t="s">
        <v>69</v>
      </c>
      <c r="DY274" s="382"/>
      <c r="DZ274" s="383"/>
      <c r="EA274" s="503"/>
      <c r="EB274" s="504"/>
      <c r="EC274" s="504"/>
      <c r="ED274" s="504"/>
      <c r="EE274" s="505"/>
      <c r="EF274" s="503"/>
      <c r="EG274" s="504"/>
      <c r="EH274" s="504"/>
      <c r="EI274" s="504"/>
      <c r="EJ274" s="505"/>
      <c r="EK274" s="503"/>
      <c r="EL274" s="504"/>
      <c r="EM274" s="504"/>
      <c r="EN274" s="504"/>
      <c r="EO274" s="505"/>
      <c r="EP274" s="735"/>
      <c r="EQ274" s="736"/>
      <c r="ER274" s="736"/>
      <c r="ES274" s="736"/>
      <c r="ET274" s="737"/>
      <c r="EU274" s="503"/>
      <c r="EV274" s="504"/>
      <c r="EW274" s="504"/>
      <c r="EX274" s="504"/>
      <c r="EY274" s="505"/>
      <c r="EZ274" s="503"/>
      <c r="FA274" s="504"/>
      <c r="FB274" s="504"/>
      <c r="FC274" s="504"/>
      <c r="FD274" s="505"/>
      <c r="FE274" s="503"/>
      <c r="FF274" s="504"/>
      <c r="FG274" s="504"/>
      <c r="FH274" s="504"/>
      <c r="FI274" s="505"/>
      <c r="FJ274" s="503"/>
      <c r="FK274" s="504"/>
      <c r="FL274" s="504"/>
      <c r="FM274" s="504"/>
      <c r="FN274" s="505"/>
      <c r="FO274" s="404" t="str">
        <f>IF(AND(CN274&gt;0,CN276&gt;0,CN278&gt;0),"⇒⇒⇒⇒
４箇所以上の場合","")</f>
        <v/>
      </c>
      <c r="FP274" s="777"/>
      <c r="FQ274" s="778"/>
      <c r="FR274" s="770" t="s">
        <v>105</v>
      </c>
      <c r="FS274" s="324"/>
      <c r="FT274" s="324"/>
      <c r="FU274" s="324"/>
      <c r="FV274" s="324"/>
      <c r="FW274" s="324"/>
      <c r="FX274" s="324"/>
      <c r="FY274" s="489"/>
      <c r="FZ274" s="726" t="s">
        <v>79</v>
      </c>
      <c r="GA274" s="692"/>
      <c r="GB274" s="692"/>
      <c r="GC274" s="692"/>
      <c r="GD274" s="692"/>
      <c r="GE274" s="692"/>
      <c r="GF274" s="693"/>
      <c r="GG274" s="693"/>
      <c r="GH274" s="693"/>
      <c r="GI274" s="693"/>
      <c r="GJ274" s="693"/>
      <c r="GK274" s="693"/>
      <c r="GL274" s="693"/>
      <c r="GM274" s="693"/>
      <c r="GN274" s="693"/>
      <c r="GO274" s="693"/>
      <c r="GP274" s="382" t="s">
        <v>43</v>
      </c>
      <c r="GQ274" s="382"/>
      <c r="GR274" s="383"/>
      <c r="GS274" s="230"/>
      <c r="GT274" s="231"/>
      <c r="GU274" s="231"/>
      <c r="GV274" s="231"/>
      <c r="GW274" s="231"/>
      <c r="GX274" s="231"/>
      <c r="GY274" s="231"/>
      <c r="GZ274" s="231"/>
      <c r="HA274" s="231"/>
      <c r="HB274" s="231"/>
      <c r="HC274" s="231"/>
      <c r="HD274" s="231"/>
      <c r="HE274" s="231"/>
      <c r="HF274" s="231"/>
      <c r="HG274" s="232"/>
      <c r="HH274" s="766"/>
      <c r="HI274" s="767"/>
      <c r="HJ274" s="767"/>
      <c r="HK274" s="767"/>
      <c r="HL274" s="767"/>
      <c r="HM274" s="767"/>
      <c r="HN274" s="767"/>
      <c r="HO274" s="767"/>
      <c r="HP274" s="382" t="s">
        <v>69</v>
      </c>
      <c r="HQ274" s="382"/>
      <c r="HR274" s="383"/>
      <c r="HS274" s="503"/>
      <c r="HT274" s="504"/>
      <c r="HU274" s="504"/>
      <c r="HV274" s="504"/>
      <c r="HW274" s="505"/>
      <c r="HX274" s="503"/>
      <c r="HY274" s="504"/>
      <c r="HZ274" s="504"/>
      <c r="IA274" s="504"/>
      <c r="IB274" s="505"/>
      <c r="IC274" s="503"/>
      <c r="ID274" s="504"/>
      <c r="IE274" s="504"/>
      <c r="IF274" s="504"/>
      <c r="IG274" s="505"/>
      <c r="IH274" s="735"/>
      <c r="II274" s="736"/>
      <c r="IJ274" s="736"/>
      <c r="IK274" s="736"/>
      <c r="IL274" s="737"/>
      <c r="IM274" s="503"/>
      <c r="IN274" s="504"/>
      <c r="IO274" s="504"/>
      <c r="IP274" s="504"/>
      <c r="IQ274" s="505"/>
      <c r="IR274" s="503"/>
      <c r="IS274" s="504"/>
      <c r="IT274" s="504"/>
      <c r="IU274" s="504"/>
      <c r="IV274" s="505"/>
      <c r="IW274" s="503"/>
      <c r="IX274" s="504"/>
      <c r="IY274" s="504"/>
      <c r="IZ274" s="504"/>
      <c r="JA274" s="505"/>
      <c r="JB274" s="503"/>
      <c r="JC274" s="504"/>
      <c r="JD274" s="504"/>
      <c r="JE274" s="504"/>
      <c r="JF274" s="505"/>
      <c r="JG274" s="748"/>
      <c r="JH274" s="747"/>
      <c r="JI274" s="747"/>
      <c r="JJ274" s="747"/>
      <c r="JK274" s="747"/>
      <c r="JL274" s="747"/>
      <c r="JM274" s="747"/>
      <c r="JN274" s="747"/>
      <c r="JO274" s="747"/>
      <c r="JP274" s="747"/>
      <c r="JQ274" s="747"/>
      <c r="JR274" s="747"/>
      <c r="JS274" s="747"/>
      <c r="JT274" s="747"/>
      <c r="JU274" s="699" t="str">
        <f t="shared" ref="JU274" si="34">IF($BT274&gt;SUM($CN274:$CW279,$GF274:$GO279),IF(AND(GF274&gt;0,GF276&gt;0,GF278&gt;0),"⇒⇒⇒⇒
７箇所以上の場合",""),"")</f>
        <v/>
      </c>
      <c r="JV274" s="777"/>
      <c r="JW274" s="778"/>
      <c r="JX274" s="770" t="s">
        <v>105</v>
      </c>
      <c r="JY274" s="324"/>
      <c r="JZ274" s="324"/>
      <c r="KA274" s="324"/>
      <c r="KB274" s="324"/>
      <c r="KC274" s="324"/>
      <c r="KD274" s="324"/>
      <c r="KE274" s="489"/>
      <c r="KF274" s="691" t="str">
        <f>KF268</f>
        <v>7箇所目</v>
      </c>
      <c r="KG274" s="692"/>
      <c r="KH274" s="692"/>
      <c r="KI274" s="692"/>
      <c r="KJ274" s="692"/>
      <c r="KK274" s="692"/>
      <c r="KL274" s="693"/>
      <c r="KM274" s="693"/>
      <c r="KN274" s="693"/>
      <c r="KO274" s="693"/>
      <c r="KP274" s="693"/>
      <c r="KQ274" s="693"/>
      <c r="KR274" s="693"/>
      <c r="KS274" s="693"/>
      <c r="KT274" s="693"/>
      <c r="KU274" s="693"/>
      <c r="KV274" s="382" t="s">
        <v>43</v>
      </c>
      <c r="KW274" s="382"/>
      <c r="KX274" s="383"/>
      <c r="KY274" s="230"/>
      <c r="KZ274" s="231"/>
      <c r="LA274" s="231"/>
      <c r="LB274" s="231"/>
      <c r="LC274" s="231"/>
      <c r="LD274" s="231"/>
      <c r="LE274" s="231"/>
      <c r="LF274" s="231"/>
      <c r="LG274" s="231"/>
      <c r="LH274" s="231"/>
      <c r="LI274" s="231"/>
      <c r="LJ274" s="231"/>
      <c r="LK274" s="231"/>
      <c r="LL274" s="231"/>
      <c r="LM274" s="232"/>
      <c r="LN274" s="766"/>
      <c r="LO274" s="767"/>
      <c r="LP274" s="767"/>
      <c r="LQ274" s="767"/>
      <c r="LR274" s="767"/>
      <c r="LS274" s="767"/>
      <c r="LT274" s="767"/>
      <c r="LU274" s="767"/>
      <c r="LV274" s="382" t="s">
        <v>69</v>
      </c>
      <c r="LW274" s="382"/>
      <c r="LX274" s="383"/>
      <c r="LY274" s="503"/>
      <c r="LZ274" s="504"/>
      <c r="MA274" s="504"/>
      <c r="MB274" s="504"/>
      <c r="MC274" s="505"/>
      <c r="MD274" s="503"/>
      <c r="ME274" s="504"/>
      <c r="MF274" s="504"/>
      <c r="MG274" s="504"/>
      <c r="MH274" s="505"/>
      <c r="MI274" s="503"/>
      <c r="MJ274" s="504"/>
      <c r="MK274" s="504"/>
      <c r="ML274" s="504"/>
      <c r="MM274" s="505"/>
      <c r="MN274" s="735"/>
      <c r="MO274" s="736"/>
      <c r="MP274" s="736"/>
      <c r="MQ274" s="736"/>
      <c r="MR274" s="737"/>
      <c r="MS274" s="503"/>
      <c r="MT274" s="504"/>
      <c r="MU274" s="504"/>
      <c r="MV274" s="504"/>
      <c r="MW274" s="505"/>
      <c r="MX274" s="503"/>
      <c r="MY274" s="504"/>
      <c r="MZ274" s="504"/>
      <c r="NA274" s="504"/>
      <c r="NB274" s="505"/>
      <c r="NC274" s="503"/>
      <c r="ND274" s="504"/>
      <c r="NE274" s="504"/>
      <c r="NF274" s="504"/>
      <c r="NG274" s="505"/>
      <c r="NH274" s="503"/>
      <c r="NI274" s="504"/>
      <c r="NJ274" s="504"/>
      <c r="NK274" s="504"/>
      <c r="NL274" s="505"/>
      <c r="NM274" s="748"/>
      <c r="NN274" s="747"/>
      <c r="NO274" s="747"/>
      <c r="NP274" s="747"/>
      <c r="NQ274" s="747"/>
      <c r="NR274" s="747"/>
      <c r="NS274" s="747"/>
      <c r="NT274" s="747"/>
      <c r="NU274" s="747"/>
      <c r="NV274" s="747"/>
      <c r="NW274" s="747"/>
      <c r="NX274" s="747"/>
      <c r="NY274" s="747"/>
      <c r="NZ274" s="747"/>
      <c r="OA274" s="699" t="str">
        <f t="shared" ref="OA274" si="35">IF($BT274&gt;SUM($CN274:$CW279,$GF274:$GO279,$KL274:$KU279),IF(AND(KL274&gt;0,KL276&gt;0,KL278&gt;0),"⇒⇒⇒⇒
10箇所以上の場合",""),"")</f>
        <v/>
      </c>
      <c r="OB274" s="777"/>
      <c r="OC274" s="778"/>
      <c r="OD274" s="770" t="s">
        <v>105</v>
      </c>
      <c r="OE274" s="324"/>
      <c r="OF274" s="324"/>
      <c r="OG274" s="324"/>
      <c r="OH274" s="324"/>
      <c r="OI274" s="324"/>
      <c r="OJ274" s="324"/>
      <c r="OK274" s="489"/>
      <c r="OL274" s="691" t="str">
        <f>OL268</f>
        <v>10箇所目</v>
      </c>
      <c r="OM274" s="692"/>
      <c r="ON274" s="692"/>
      <c r="OO274" s="692"/>
      <c r="OP274" s="692"/>
      <c r="OQ274" s="692"/>
      <c r="OR274" s="693"/>
      <c r="OS274" s="693"/>
      <c r="OT274" s="693"/>
      <c r="OU274" s="693"/>
      <c r="OV274" s="693"/>
      <c r="OW274" s="693"/>
      <c r="OX274" s="693"/>
      <c r="OY274" s="693"/>
      <c r="OZ274" s="693"/>
      <c r="PA274" s="693"/>
      <c r="PB274" s="382" t="s">
        <v>43</v>
      </c>
      <c r="PC274" s="382"/>
      <c r="PD274" s="383"/>
      <c r="PE274" s="230"/>
      <c r="PF274" s="231"/>
      <c r="PG274" s="231"/>
      <c r="PH274" s="231"/>
      <c r="PI274" s="231"/>
      <c r="PJ274" s="231"/>
      <c r="PK274" s="231"/>
      <c r="PL274" s="231"/>
      <c r="PM274" s="231"/>
      <c r="PN274" s="231"/>
      <c r="PO274" s="231"/>
      <c r="PP274" s="231"/>
      <c r="PQ274" s="231"/>
      <c r="PR274" s="231"/>
      <c r="PS274" s="232"/>
      <c r="PT274" s="766"/>
      <c r="PU274" s="767"/>
      <c r="PV274" s="767"/>
      <c r="PW274" s="767"/>
      <c r="PX274" s="767"/>
      <c r="PY274" s="767"/>
      <c r="PZ274" s="767"/>
      <c r="QA274" s="767"/>
      <c r="QB274" s="382" t="s">
        <v>69</v>
      </c>
      <c r="QC274" s="382"/>
      <c r="QD274" s="383"/>
      <c r="QE274" s="503"/>
      <c r="QF274" s="504"/>
      <c r="QG274" s="504"/>
      <c r="QH274" s="504"/>
      <c r="QI274" s="505"/>
      <c r="QJ274" s="503"/>
      <c r="QK274" s="504"/>
      <c r="QL274" s="504"/>
      <c r="QM274" s="504"/>
      <c r="QN274" s="505"/>
      <c r="QO274" s="503"/>
      <c r="QP274" s="504"/>
      <c r="QQ274" s="504"/>
      <c r="QR274" s="504"/>
      <c r="QS274" s="505"/>
      <c r="QT274" s="735"/>
      <c r="QU274" s="736"/>
      <c r="QV274" s="736"/>
      <c r="QW274" s="736"/>
      <c r="QX274" s="737"/>
      <c r="QY274" s="503"/>
      <c r="QZ274" s="504"/>
      <c r="RA274" s="504"/>
      <c r="RB274" s="504"/>
      <c r="RC274" s="505"/>
      <c r="RD274" s="503"/>
      <c r="RE274" s="504"/>
      <c r="RF274" s="504"/>
      <c r="RG274" s="504"/>
      <c r="RH274" s="505"/>
      <c r="RI274" s="503"/>
      <c r="RJ274" s="504"/>
      <c r="RK274" s="504"/>
      <c r="RL274" s="504"/>
      <c r="RM274" s="505"/>
      <c r="RN274" s="503"/>
      <c r="RO274" s="504"/>
      <c r="RP274" s="504"/>
      <c r="RQ274" s="504"/>
      <c r="RR274" s="505"/>
      <c r="RS274" s="748"/>
      <c r="RT274" s="747"/>
      <c r="RU274" s="747"/>
      <c r="RV274" s="747"/>
      <c r="RW274" s="747"/>
      <c r="RX274" s="747"/>
      <c r="RY274" s="747"/>
      <c r="RZ274" s="747"/>
      <c r="SA274" s="747"/>
      <c r="SB274" s="747"/>
      <c r="SC274" s="747"/>
      <c r="SD274" s="747"/>
      <c r="SE274" s="747"/>
      <c r="SF274" s="747"/>
      <c r="SG274" s="699"/>
    </row>
    <row r="275" spans="2:501" ht="2.1" customHeight="1" x14ac:dyDescent="0.15">
      <c r="B275" s="1083"/>
      <c r="C275" s="1093"/>
      <c r="D275" s="1094"/>
      <c r="E275" s="1095"/>
      <c r="F275" s="40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406"/>
      <c r="AD275" s="469"/>
      <c r="AE275" s="471"/>
      <c r="AF275" s="471"/>
      <c r="AG275" s="471"/>
      <c r="AH275" s="471"/>
      <c r="AI275" s="471"/>
      <c r="AJ275" s="471"/>
      <c r="AK275" s="471"/>
      <c r="AL275" s="471"/>
      <c r="AM275" s="471"/>
      <c r="AN275" s="471"/>
      <c r="AO275" s="384"/>
      <c r="AP275" s="384"/>
      <c r="AQ275" s="385"/>
      <c r="AR275" s="250"/>
      <c r="AS275" s="251"/>
      <c r="AT275" s="251"/>
      <c r="AU275" s="251"/>
      <c r="AV275" s="251"/>
      <c r="AW275" s="251"/>
      <c r="AX275" s="251"/>
      <c r="AY275" s="251"/>
      <c r="AZ275" s="251"/>
      <c r="BA275" s="251"/>
      <c r="BB275" s="251"/>
      <c r="BC275" s="251"/>
      <c r="BD275" s="251"/>
      <c r="BE275" s="252"/>
      <c r="BF275" s="250"/>
      <c r="BG275" s="251"/>
      <c r="BH275" s="251"/>
      <c r="BI275" s="251"/>
      <c r="BJ275" s="251"/>
      <c r="BK275" s="251"/>
      <c r="BL275" s="251"/>
      <c r="BM275" s="251"/>
      <c r="BN275" s="251"/>
      <c r="BO275" s="251"/>
      <c r="BP275" s="251"/>
      <c r="BQ275" s="251"/>
      <c r="BR275" s="251"/>
      <c r="BS275" s="252"/>
      <c r="BT275" s="1058"/>
      <c r="BU275" s="1059"/>
      <c r="BV275" s="1059"/>
      <c r="BW275" s="1059"/>
      <c r="BX275" s="1059"/>
      <c r="BY275" s="1059"/>
      <c r="BZ275" s="1059"/>
      <c r="CA275" s="1059"/>
      <c r="CB275" s="1059"/>
      <c r="CC275" s="1059"/>
      <c r="CD275" s="1059"/>
      <c r="CE275" s="384"/>
      <c r="CF275" s="384"/>
      <c r="CG275" s="385"/>
      <c r="CH275" s="463"/>
      <c r="CI275" s="411"/>
      <c r="CJ275" s="411"/>
      <c r="CK275" s="411"/>
      <c r="CL275" s="411"/>
      <c r="CM275" s="411"/>
      <c r="CN275" s="657"/>
      <c r="CO275" s="657"/>
      <c r="CP275" s="657"/>
      <c r="CQ275" s="657"/>
      <c r="CR275" s="657"/>
      <c r="CS275" s="657"/>
      <c r="CT275" s="657"/>
      <c r="CU275" s="657"/>
      <c r="CV275" s="657"/>
      <c r="CW275" s="657"/>
      <c r="CX275" s="411"/>
      <c r="CY275" s="411"/>
      <c r="CZ275" s="414"/>
      <c r="DA275" s="233"/>
      <c r="DB275" s="234"/>
      <c r="DC275" s="234"/>
      <c r="DD275" s="234"/>
      <c r="DE275" s="234"/>
      <c r="DF275" s="234"/>
      <c r="DG275" s="234"/>
      <c r="DH275" s="234"/>
      <c r="DI275" s="234"/>
      <c r="DJ275" s="234"/>
      <c r="DK275" s="234"/>
      <c r="DL275" s="234"/>
      <c r="DM275" s="234"/>
      <c r="DN275" s="234"/>
      <c r="DO275" s="235"/>
      <c r="DP275" s="768"/>
      <c r="DQ275" s="769"/>
      <c r="DR275" s="769"/>
      <c r="DS275" s="769"/>
      <c r="DT275" s="769"/>
      <c r="DU275" s="769"/>
      <c r="DV275" s="769"/>
      <c r="DW275" s="769"/>
      <c r="DX275" s="411"/>
      <c r="DY275" s="411"/>
      <c r="DZ275" s="414"/>
      <c r="EA275" s="424"/>
      <c r="EB275" s="425"/>
      <c r="EC275" s="425"/>
      <c r="ED275" s="425"/>
      <c r="EE275" s="426"/>
      <c r="EF275" s="424"/>
      <c r="EG275" s="425"/>
      <c r="EH275" s="425"/>
      <c r="EI275" s="425"/>
      <c r="EJ275" s="426"/>
      <c r="EK275" s="424"/>
      <c r="EL275" s="425"/>
      <c r="EM275" s="425"/>
      <c r="EN275" s="425"/>
      <c r="EO275" s="426"/>
      <c r="EP275" s="738"/>
      <c r="EQ275" s="739"/>
      <c r="ER275" s="739"/>
      <c r="ES275" s="739"/>
      <c r="ET275" s="740"/>
      <c r="EU275" s="424"/>
      <c r="EV275" s="425"/>
      <c r="EW275" s="425"/>
      <c r="EX275" s="425"/>
      <c r="EY275" s="426"/>
      <c r="EZ275" s="424"/>
      <c r="FA275" s="425"/>
      <c r="FB275" s="425"/>
      <c r="FC275" s="425"/>
      <c r="FD275" s="426"/>
      <c r="FE275" s="424"/>
      <c r="FF275" s="425"/>
      <c r="FG275" s="425"/>
      <c r="FH275" s="425"/>
      <c r="FI275" s="426"/>
      <c r="FJ275" s="424"/>
      <c r="FK275" s="425"/>
      <c r="FL275" s="425"/>
      <c r="FM275" s="425"/>
      <c r="FN275" s="426"/>
      <c r="FO275" s="405"/>
      <c r="FP275" s="777"/>
      <c r="FQ275" s="778"/>
      <c r="FR275" s="407"/>
      <c r="FS275" s="327"/>
      <c r="FT275" s="327"/>
      <c r="FU275" s="327"/>
      <c r="FV275" s="327"/>
      <c r="FW275" s="327"/>
      <c r="FX275" s="327"/>
      <c r="FY275" s="406"/>
      <c r="FZ275" s="701"/>
      <c r="GA275" s="686"/>
      <c r="GB275" s="686"/>
      <c r="GC275" s="686"/>
      <c r="GD275" s="686"/>
      <c r="GE275" s="686"/>
      <c r="GF275" s="657"/>
      <c r="GG275" s="657"/>
      <c r="GH275" s="657"/>
      <c r="GI275" s="657"/>
      <c r="GJ275" s="657"/>
      <c r="GK275" s="657"/>
      <c r="GL275" s="657"/>
      <c r="GM275" s="657"/>
      <c r="GN275" s="657"/>
      <c r="GO275" s="657"/>
      <c r="GP275" s="411"/>
      <c r="GQ275" s="411"/>
      <c r="GR275" s="414"/>
      <c r="GS275" s="233"/>
      <c r="GT275" s="234"/>
      <c r="GU275" s="234"/>
      <c r="GV275" s="234"/>
      <c r="GW275" s="234"/>
      <c r="GX275" s="234"/>
      <c r="GY275" s="234"/>
      <c r="GZ275" s="234"/>
      <c r="HA275" s="234"/>
      <c r="HB275" s="234"/>
      <c r="HC275" s="234"/>
      <c r="HD275" s="234"/>
      <c r="HE275" s="234"/>
      <c r="HF275" s="234"/>
      <c r="HG275" s="235"/>
      <c r="HH275" s="768"/>
      <c r="HI275" s="769"/>
      <c r="HJ275" s="769"/>
      <c r="HK275" s="769"/>
      <c r="HL275" s="769"/>
      <c r="HM275" s="769"/>
      <c r="HN275" s="769"/>
      <c r="HO275" s="769"/>
      <c r="HP275" s="411"/>
      <c r="HQ275" s="411"/>
      <c r="HR275" s="414"/>
      <c r="HS275" s="424"/>
      <c r="HT275" s="425"/>
      <c r="HU275" s="425"/>
      <c r="HV275" s="425"/>
      <c r="HW275" s="426"/>
      <c r="HX275" s="424"/>
      <c r="HY275" s="425"/>
      <c r="HZ275" s="425"/>
      <c r="IA275" s="425"/>
      <c r="IB275" s="426"/>
      <c r="IC275" s="424"/>
      <c r="ID275" s="425"/>
      <c r="IE275" s="425"/>
      <c r="IF275" s="425"/>
      <c r="IG275" s="426"/>
      <c r="IH275" s="738"/>
      <c r="II275" s="739"/>
      <c r="IJ275" s="739"/>
      <c r="IK275" s="739"/>
      <c r="IL275" s="740"/>
      <c r="IM275" s="424"/>
      <c r="IN275" s="425"/>
      <c r="IO275" s="425"/>
      <c r="IP275" s="425"/>
      <c r="IQ275" s="426"/>
      <c r="IR275" s="424"/>
      <c r="IS275" s="425"/>
      <c r="IT275" s="425"/>
      <c r="IU275" s="425"/>
      <c r="IV275" s="426"/>
      <c r="IW275" s="424"/>
      <c r="IX275" s="425"/>
      <c r="IY275" s="425"/>
      <c r="IZ275" s="425"/>
      <c r="JA275" s="426"/>
      <c r="JB275" s="424"/>
      <c r="JC275" s="425"/>
      <c r="JD275" s="425"/>
      <c r="JE275" s="425"/>
      <c r="JF275" s="426"/>
      <c r="JG275" s="748"/>
      <c r="JH275" s="747"/>
      <c r="JI275" s="747"/>
      <c r="JJ275" s="747"/>
      <c r="JK275" s="747"/>
      <c r="JL275" s="747"/>
      <c r="JM275" s="747"/>
      <c r="JN275" s="747"/>
      <c r="JO275" s="747"/>
      <c r="JP275" s="747"/>
      <c r="JQ275" s="747"/>
      <c r="JR275" s="747"/>
      <c r="JS275" s="747"/>
      <c r="JT275" s="747"/>
      <c r="JU275" s="700"/>
      <c r="JV275" s="777"/>
      <c r="JW275" s="778"/>
      <c r="JX275" s="407"/>
      <c r="JY275" s="327"/>
      <c r="JZ275" s="327"/>
      <c r="KA275" s="327"/>
      <c r="KB275" s="327"/>
      <c r="KC275" s="327"/>
      <c r="KD275" s="327"/>
      <c r="KE275" s="406"/>
      <c r="KF275" s="686"/>
      <c r="KG275" s="686"/>
      <c r="KH275" s="686"/>
      <c r="KI275" s="686"/>
      <c r="KJ275" s="686"/>
      <c r="KK275" s="686"/>
      <c r="KL275" s="657"/>
      <c r="KM275" s="657"/>
      <c r="KN275" s="657"/>
      <c r="KO275" s="657"/>
      <c r="KP275" s="657"/>
      <c r="KQ275" s="657"/>
      <c r="KR275" s="657"/>
      <c r="KS275" s="657"/>
      <c r="KT275" s="657"/>
      <c r="KU275" s="657"/>
      <c r="KV275" s="411"/>
      <c r="KW275" s="411"/>
      <c r="KX275" s="414"/>
      <c r="KY275" s="233"/>
      <c r="KZ275" s="234"/>
      <c r="LA275" s="234"/>
      <c r="LB275" s="234"/>
      <c r="LC275" s="234"/>
      <c r="LD275" s="234"/>
      <c r="LE275" s="234"/>
      <c r="LF275" s="234"/>
      <c r="LG275" s="234"/>
      <c r="LH275" s="234"/>
      <c r="LI275" s="234"/>
      <c r="LJ275" s="234"/>
      <c r="LK275" s="234"/>
      <c r="LL275" s="234"/>
      <c r="LM275" s="235"/>
      <c r="LN275" s="768"/>
      <c r="LO275" s="769"/>
      <c r="LP275" s="769"/>
      <c r="LQ275" s="769"/>
      <c r="LR275" s="769"/>
      <c r="LS275" s="769"/>
      <c r="LT275" s="769"/>
      <c r="LU275" s="769"/>
      <c r="LV275" s="411"/>
      <c r="LW275" s="411"/>
      <c r="LX275" s="414"/>
      <c r="LY275" s="424"/>
      <c r="LZ275" s="425"/>
      <c r="MA275" s="425"/>
      <c r="MB275" s="425"/>
      <c r="MC275" s="426"/>
      <c r="MD275" s="424"/>
      <c r="ME275" s="425"/>
      <c r="MF275" s="425"/>
      <c r="MG275" s="425"/>
      <c r="MH275" s="426"/>
      <c r="MI275" s="424"/>
      <c r="MJ275" s="425"/>
      <c r="MK275" s="425"/>
      <c r="ML275" s="425"/>
      <c r="MM275" s="426"/>
      <c r="MN275" s="738"/>
      <c r="MO275" s="739"/>
      <c r="MP275" s="739"/>
      <c r="MQ275" s="739"/>
      <c r="MR275" s="740"/>
      <c r="MS275" s="424"/>
      <c r="MT275" s="425"/>
      <c r="MU275" s="425"/>
      <c r="MV275" s="425"/>
      <c r="MW275" s="426"/>
      <c r="MX275" s="424"/>
      <c r="MY275" s="425"/>
      <c r="MZ275" s="425"/>
      <c r="NA275" s="425"/>
      <c r="NB275" s="426"/>
      <c r="NC275" s="424"/>
      <c r="ND275" s="425"/>
      <c r="NE275" s="425"/>
      <c r="NF275" s="425"/>
      <c r="NG275" s="426"/>
      <c r="NH275" s="424"/>
      <c r="NI275" s="425"/>
      <c r="NJ275" s="425"/>
      <c r="NK275" s="425"/>
      <c r="NL275" s="426"/>
      <c r="NM275" s="748"/>
      <c r="NN275" s="747"/>
      <c r="NO275" s="747"/>
      <c r="NP275" s="747"/>
      <c r="NQ275" s="747"/>
      <c r="NR275" s="747"/>
      <c r="NS275" s="747"/>
      <c r="NT275" s="747"/>
      <c r="NU275" s="747"/>
      <c r="NV275" s="747"/>
      <c r="NW275" s="747"/>
      <c r="NX275" s="747"/>
      <c r="NY275" s="747"/>
      <c r="NZ275" s="747"/>
      <c r="OA275" s="700"/>
      <c r="OB275" s="777"/>
      <c r="OC275" s="778"/>
      <c r="OD275" s="407"/>
      <c r="OE275" s="327"/>
      <c r="OF275" s="327"/>
      <c r="OG275" s="327"/>
      <c r="OH275" s="327"/>
      <c r="OI275" s="327"/>
      <c r="OJ275" s="327"/>
      <c r="OK275" s="406"/>
      <c r="OL275" s="686"/>
      <c r="OM275" s="686"/>
      <c r="ON275" s="686"/>
      <c r="OO275" s="686"/>
      <c r="OP275" s="686"/>
      <c r="OQ275" s="686"/>
      <c r="OR275" s="657"/>
      <c r="OS275" s="657"/>
      <c r="OT275" s="657"/>
      <c r="OU275" s="657"/>
      <c r="OV275" s="657"/>
      <c r="OW275" s="657"/>
      <c r="OX275" s="657"/>
      <c r="OY275" s="657"/>
      <c r="OZ275" s="657"/>
      <c r="PA275" s="657"/>
      <c r="PB275" s="411"/>
      <c r="PC275" s="411"/>
      <c r="PD275" s="414"/>
      <c r="PE275" s="233"/>
      <c r="PF275" s="234"/>
      <c r="PG275" s="234"/>
      <c r="PH275" s="234"/>
      <c r="PI275" s="234"/>
      <c r="PJ275" s="234"/>
      <c r="PK275" s="234"/>
      <c r="PL275" s="234"/>
      <c r="PM275" s="234"/>
      <c r="PN275" s="234"/>
      <c r="PO275" s="234"/>
      <c r="PP275" s="234"/>
      <c r="PQ275" s="234"/>
      <c r="PR275" s="234"/>
      <c r="PS275" s="235"/>
      <c r="PT275" s="768"/>
      <c r="PU275" s="769"/>
      <c r="PV275" s="769"/>
      <c r="PW275" s="769"/>
      <c r="PX275" s="769"/>
      <c r="PY275" s="769"/>
      <c r="PZ275" s="769"/>
      <c r="QA275" s="769"/>
      <c r="QB275" s="411"/>
      <c r="QC275" s="411"/>
      <c r="QD275" s="414"/>
      <c r="QE275" s="424"/>
      <c r="QF275" s="425"/>
      <c r="QG275" s="425"/>
      <c r="QH275" s="425"/>
      <c r="QI275" s="426"/>
      <c r="QJ275" s="424"/>
      <c r="QK275" s="425"/>
      <c r="QL275" s="425"/>
      <c r="QM275" s="425"/>
      <c r="QN275" s="426"/>
      <c r="QO275" s="424"/>
      <c r="QP275" s="425"/>
      <c r="QQ275" s="425"/>
      <c r="QR275" s="425"/>
      <c r="QS275" s="426"/>
      <c r="QT275" s="738"/>
      <c r="QU275" s="739"/>
      <c r="QV275" s="739"/>
      <c r="QW275" s="739"/>
      <c r="QX275" s="740"/>
      <c r="QY275" s="424"/>
      <c r="QZ275" s="425"/>
      <c r="RA275" s="425"/>
      <c r="RB275" s="425"/>
      <c r="RC275" s="426"/>
      <c r="RD275" s="424"/>
      <c r="RE275" s="425"/>
      <c r="RF275" s="425"/>
      <c r="RG275" s="425"/>
      <c r="RH275" s="426"/>
      <c r="RI275" s="424"/>
      <c r="RJ275" s="425"/>
      <c r="RK275" s="425"/>
      <c r="RL275" s="425"/>
      <c r="RM275" s="426"/>
      <c r="RN275" s="424"/>
      <c r="RO275" s="425"/>
      <c r="RP275" s="425"/>
      <c r="RQ275" s="425"/>
      <c r="RR275" s="426"/>
      <c r="RS275" s="748"/>
      <c r="RT275" s="747"/>
      <c r="RU275" s="747"/>
      <c r="RV275" s="747"/>
      <c r="RW275" s="747"/>
      <c r="RX275" s="747"/>
      <c r="RY275" s="747"/>
      <c r="RZ275" s="747"/>
      <c r="SA275" s="747"/>
      <c r="SB275" s="747"/>
      <c r="SC275" s="747"/>
      <c r="SD275" s="747"/>
      <c r="SE275" s="747"/>
      <c r="SF275" s="747"/>
      <c r="SG275" s="700"/>
    </row>
    <row r="276" spans="2:501" ht="12" customHeight="1" x14ac:dyDescent="0.15">
      <c r="B276" s="1083"/>
      <c r="C276" s="1093"/>
      <c r="D276" s="1094"/>
      <c r="E276" s="1095"/>
      <c r="F276" s="40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406"/>
      <c r="AD276" s="469"/>
      <c r="AE276" s="471"/>
      <c r="AF276" s="471"/>
      <c r="AG276" s="471"/>
      <c r="AH276" s="471"/>
      <c r="AI276" s="471"/>
      <c r="AJ276" s="471"/>
      <c r="AK276" s="471"/>
      <c r="AL276" s="471"/>
      <c r="AM276" s="471"/>
      <c r="AN276" s="471"/>
      <c r="AO276" s="384"/>
      <c r="AP276" s="384"/>
      <c r="AQ276" s="385"/>
      <c r="AR276" s="250"/>
      <c r="AS276" s="251"/>
      <c r="AT276" s="251"/>
      <c r="AU276" s="251"/>
      <c r="AV276" s="251"/>
      <c r="AW276" s="251"/>
      <c r="AX276" s="251"/>
      <c r="AY276" s="251"/>
      <c r="AZ276" s="251"/>
      <c r="BA276" s="251"/>
      <c r="BB276" s="251"/>
      <c r="BC276" s="251"/>
      <c r="BD276" s="251"/>
      <c r="BE276" s="252"/>
      <c r="BF276" s="250"/>
      <c r="BG276" s="251"/>
      <c r="BH276" s="251"/>
      <c r="BI276" s="251"/>
      <c r="BJ276" s="251"/>
      <c r="BK276" s="251"/>
      <c r="BL276" s="251"/>
      <c r="BM276" s="251"/>
      <c r="BN276" s="251"/>
      <c r="BO276" s="251"/>
      <c r="BP276" s="251"/>
      <c r="BQ276" s="251"/>
      <c r="BR276" s="251"/>
      <c r="BS276" s="252"/>
      <c r="BT276" s="1058"/>
      <c r="BU276" s="1059"/>
      <c r="BV276" s="1059"/>
      <c r="BW276" s="1059"/>
      <c r="BX276" s="1059"/>
      <c r="BY276" s="1059"/>
      <c r="BZ276" s="1059"/>
      <c r="CA276" s="1059"/>
      <c r="CB276" s="1059"/>
      <c r="CC276" s="1059"/>
      <c r="CD276" s="1059"/>
      <c r="CE276" s="384"/>
      <c r="CF276" s="384"/>
      <c r="CG276" s="385"/>
      <c r="CH276" s="1055" t="s">
        <v>38</v>
      </c>
      <c r="CI276" s="395"/>
      <c r="CJ276" s="395"/>
      <c r="CK276" s="395"/>
      <c r="CL276" s="395"/>
      <c r="CM276" s="395"/>
      <c r="CN276" s="657"/>
      <c r="CO276" s="657"/>
      <c r="CP276" s="657"/>
      <c r="CQ276" s="657"/>
      <c r="CR276" s="657"/>
      <c r="CS276" s="657"/>
      <c r="CT276" s="657"/>
      <c r="CU276" s="657"/>
      <c r="CV276" s="657"/>
      <c r="CW276" s="657"/>
      <c r="CX276" s="395" t="s">
        <v>43</v>
      </c>
      <c r="CY276" s="395"/>
      <c r="CZ276" s="399"/>
      <c r="DA276" s="265"/>
      <c r="DB276" s="266"/>
      <c r="DC276" s="266"/>
      <c r="DD276" s="266"/>
      <c r="DE276" s="266"/>
      <c r="DF276" s="266"/>
      <c r="DG276" s="266"/>
      <c r="DH276" s="266"/>
      <c r="DI276" s="266"/>
      <c r="DJ276" s="266"/>
      <c r="DK276" s="266"/>
      <c r="DL276" s="266"/>
      <c r="DM276" s="266"/>
      <c r="DN276" s="266"/>
      <c r="DO276" s="267"/>
      <c r="DP276" s="771"/>
      <c r="DQ276" s="772"/>
      <c r="DR276" s="772"/>
      <c r="DS276" s="772"/>
      <c r="DT276" s="772"/>
      <c r="DU276" s="772"/>
      <c r="DV276" s="772"/>
      <c r="DW276" s="772"/>
      <c r="DX276" s="395" t="s">
        <v>69</v>
      </c>
      <c r="DY276" s="395"/>
      <c r="DZ276" s="399"/>
      <c r="EA276" s="424"/>
      <c r="EB276" s="425"/>
      <c r="EC276" s="425"/>
      <c r="ED276" s="425"/>
      <c r="EE276" s="426"/>
      <c r="EF276" s="424"/>
      <c r="EG276" s="425"/>
      <c r="EH276" s="425"/>
      <c r="EI276" s="425"/>
      <c r="EJ276" s="426"/>
      <c r="EK276" s="424"/>
      <c r="EL276" s="425"/>
      <c r="EM276" s="425"/>
      <c r="EN276" s="425"/>
      <c r="EO276" s="426"/>
      <c r="EP276" s="738"/>
      <c r="EQ276" s="739"/>
      <c r="ER276" s="739"/>
      <c r="ES276" s="739"/>
      <c r="ET276" s="740"/>
      <c r="EU276" s="424"/>
      <c r="EV276" s="425"/>
      <c r="EW276" s="425"/>
      <c r="EX276" s="425"/>
      <c r="EY276" s="426"/>
      <c r="EZ276" s="424"/>
      <c r="FA276" s="425"/>
      <c r="FB276" s="425"/>
      <c r="FC276" s="425"/>
      <c r="FD276" s="426"/>
      <c r="FE276" s="424"/>
      <c r="FF276" s="425"/>
      <c r="FG276" s="425"/>
      <c r="FH276" s="425"/>
      <c r="FI276" s="426"/>
      <c r="FJ276" s="424"/>
      <c r="FK276" s="425"/>
      <c r="FL276" s="425"/>
      <c r="FM276" s="425"/>
      <c r="FN276" s="426"/>
      <c r="FO276" s="405"/>
      <c r="FP276" s="777"/>
      <c r="FQ276" s="778"/>
      <c r="FR276" s="407"/>
      <c r="FS276" s="327"/>
      <c r="FT276" s="327"/>
      <c r="FU276" s="327"/>
      <c r="FV276" s="327"/>
      <c r="FW276" s="327"/>
      <c r="FX276" s="327"/>
      <c r="FY276" s="406"/>
      <c r="FZ276" s="689" t="s">
        <v>80</v>
      </c>
      <c r="GA276" s="655"/>
      <c r="GB276" s="655"/>
      <c r="GC276" s="655"/>
      <c r="GD276" s="655"/>
      <c r="GE276" s="655"/>
      <c r="GF276" s="657"/>
      <c r="GG276" s="657"/>
      <c r="GH276" s="657"/>
      <c r="GI276" s="657"/>
      <c r="GJ276" s="657"/>
      <c r="GK276" s="657"/>
      <c r="GL276" s="657"/>
      <c r="GM276" s="657"/>
      <c r="GN276" s="657"/>
      <c r="GO276" s="657"/>
      <c r="GP276" s="395" t="s">
        <v>43</v>
      </c>
      <c r="GQ276" s="395"/>
      <c r="GR276" s="399"/>
      <c r="GS276" s="265"/>
      <c r="GT276" s="266"/>
      <c r="GU276" s="266"/>
      <c r="GV276" s="266"/>
      <c r="GW276" s="266"/>
      <c r="GX276" s="266"/>
      <c r="GY276" s="266"/>
      <c r="GZ276" s="266"/>
      <c r="HA276" s="266"/>
      <c r="HB276" s="266"/>
      <c r="HC276" s="266"/>
      <c r="HD276" s="266"/>
      <c r="HE276" s="266"/>
      <c r="HF276" s="266"/>
      <c r="HG276" s="267"/>
      <c r="HH276" s="771"/>
      <c r="HI276" s="772"/>
      <c r="HJ276" s="772"/>
      <c r="HK276" s="772"/>
      <c r="HL276" s="772"/>
      <c r="HM276" s="772"/>
      <c r="HN276" s="772"/>
      <c r="HO276" s="772"/>
      <c r="HP276" s="395" t="s">
        <v>69</v>
      </c>
      <c r="HQ276" s="395"/>
      <c r="HR276" s="399"/>
      <c r="HS276" s="424"/>
      <c r="HT276" s="425"/>
      <c r="HU276" s="425"/>
      <c r="HV276" s="425"/>
      <c r="HW276" s="426"/>
      <c r="HX276" s="424"/>
      <c r="HY276" s="425"/>
      <c r="HZ276" s="425"/>
      <c r="IA276" s="425"/>
      <c r="IB276" s="426"/>
      <c r="IC276" s="424"/>
      <c r="ID276" s="425"/>
      <c r="IE276" s="425"/>
      <c r="IF276" s="425"/>
      <c r="IG276" s="426"/>
      <c r="IH276" s="738"/>
      <c r="II276" s="739"/>
      <c r="IJ276" s="739"/>
      <c r="IK276" s="739"/>
      <c r="IL276" s="740"/>
      <c r="IM276" s="424"/>
      <c r="IN276" s="425"/>
      <c r="IO276" s="425"/>
      <c r="IP276" s="425"/>
      <c r="IQ276" s="426"/>
      <c r="IR276" s="424"/>
      <c r="IS276" s="425"/>
      <c r="IT276" s="425"/>
      <c r="IU276" s="425"/>
      <c r="IV276" s="426"/>
      <c r="IW276" s="424"/>
      <c r="IX276" s="425"/>
      <c r="IY276" s="425"/>
      <c r="IZ276" s="425"/>
      <c r="JA276" s="426"/>
      <c r="JB276" s="424"/>
      <c r="JC276" s="425"/>
      <c r="JD276" s="425"/>
      <c r="JE276" s="425"/>
      <c r="JF276" s="426"/>
      <c r="JG276" s="748"/>
      <c r="JH276" s="747"/>
      <c r="JI276" s="747"/>
      <c r="JJ276" s="747"/>
      <c r="JK276" s="747"/>
      <c r="JL276" s="747"/>
      <c r="JM276" s="747"/>
      <c r="JN276" s="747"/>
      <c r="JO276" s="747"/>
      <c r="JP276" s="747"/>
      <c r="JQ276" s="747"/>
      <c r="JR276" s="747"/>
      <c r="JS276" s="747"/>
      <c r="JT276" s="747"/>
      <c r="JU276" s="700"/>
      <c r="JV276" s="777"/>
      <c r="JW276" s="778"/>
      <c r="JX276" s="407"/>
      <c r="JY276" s="327"/>
      <c r="JZ276" s="327"/>
      <c r="KA276" s="327"/>
      <c r="KB276" s="327"/>
      <c r="KC276" s="327"/>
      <c r="KD276" s="327"/>
      <c r="KE276" s="406"/>
      <c r="KF276" s="654" t="str">
        <f>KF270</f>
        <v>8箇所目</v>
      </c>
      <c r="KG276" s="655"/>
      <c r="KH276" s="655"/>
      <c r="KI276" s="655"/>
      <c r="KJ276" s="655"/>
      <c r="KK276" s="655"/>
      <c r="KL276" s="657"/>
      <c r="KM276" s="657"/>
      <c r="KN276" s="657"/>
      <c r="KO276" s="657"/>
      <c r="KP276" s="657"/>
      <c r="KQ276" s="657"/>
      <c r="KR276" s="657"/>
      <c r="KS276" s="657"/>
      <c r="KT276" s="657"/>
      <c r="KU276" s="657"/>
      <c r="KV276" s="395" t="s">
        <v>43</v>
      </c>
      <c r="KW276" s="395"/>
      <c r="KX276" s="399"/>
      <c r="KY276" s="265"/>
      <c r="KZ276" s="266"/>
      <c r="LA276" s="266"/>
      <c r="LB276" s="266"/>
      <c r="LC276" s="266"/>
      <c r="LD276" s="266"/>
      <c r="LE276" s="266"/>
      <c r="LF276" s="266"/>
      <c r="LG276" s="266"/>
      <c r="LH276" s="266"/>
      <c r="LI276" s="266"/>
      <c r="LJ276" s="266"/>
      <c r="LK276" s="266"/>
      <c r="LL276" s="266"/>
      <c r="LM276" s="267"/>
      <c r="LN276" s="771"/>
      <c r="LO276" s="772"/>
      <c r="LP276" s="772"/>
      <c r="LQ276" s="772"/>
      <c r="LR276" s="772"/>
      <c r="LS276" s="772"/>
      <c r="LT276" s="772"/>
      <c r="LU276" s="772"/>
      <c r="LV276" s="395" t="s">
        <v>69</v>
      </c>
      <c r="LW276" s="395"/>
      <c r="LX276" s="399"/>
      <c r="LY276" s="424"/>
      <c r="LZ276" s="425"/>
      <c r="MA276" s="425"/>
      <c r="MB276" s="425"/>
      <c r="MC276" s="426"/>
      <c r="MD276" s="424"/>
      <c r="ME276" s="425"/>
      <c r="MF276" s="425"/>
      <c r="MG276" s="425"/>
      <c r="MH276" s="426"/>
      <c r="MI276" s="424"/>
      <c r="MJ276" s="425"/>
      <c r="MK276" s="425"/>
      <c r="ML276" s="425"/>
      <c r="MM276" s="426"/>
      <c r="MN276" s="738"/>
      <c r="MO276" s="739"/>
      <c r="MP276" s="739"/>
      <c r="MQ276" s="739"/>
      <c r="MR276" s="740"/>
      <c r="MS276" s="424"/>
      <c r="MT276" s="425"/>
      <c r="MU276" s="425"/>
      <c r="MV276" s="425"/>
      <c r="MW276" s="426"/>
      <c r="MX276" s="424"/>
      <c r="MY276" s="425"/>
      <c r="MZ276" s="425"/>
      <c r="NA276" s="425"/>
      <c r="NB276" s="426"/>
      <c r="NC276" s="424"/>
      <c r="ND276" s="425"/>
      <c r="NE276" s="425"/>
      <c r="NF276" s="425"/>
      <c r="NG276" s="426"/>
      <c r="NH276" s="424"/>
      <c r="NI276" s="425"/>
      <c r="NJ276" s="425"/>
      <c r="NK276" s="425"/>
      <c r="NL276" s="426"/>
      <c r="NM276" s="748"/>
      <c r="NN276" s="747"/>
      <c r="NO276" s="747"/>
      <c r="NP276" s="747"/>
      <c r="NQ276" s="747"/>
      <c r="NR276" s="747"/>
      <c r="NS276" s="747"/>
      <c r="NT276" s="747"/>
      <c r="NU276" s="747"/>
      <c r="NV276" s="747"/>
      <c r="NW276" s="747"/>
      <c r="NX276" s="747"/>
      <c r="NY276" s="747"/>
      <c r="NZ276" s="747"/>
      <c r="OA276" s="700"/>
      <c r="OB276" s="777"/>
      <c r="OC276" s="778"/>
      <c r="OD276" s="407"/>
      <c r="OE276" s="327"/>
      <c r="OF276" s="327"/>
      <c r="OG276" s="327"/>
      <c r="OH276" s="327"/>
      <c r="OI276" s="327"/>
      <c r="OJ276" s="327"/>
      <c r="OK276" s="406"/>
      <c r="OL276" s="654" t="str">
        <f>OL270</f>
        <v>11箇所目</v>
      </c>
      <c r="OM276" s="655"/>
      <c r="ON276" s="655"/>
      <c r="OO276" s="655"/>
      <c r="OP276" s="655"/>
      <c r="OQ276" s="655"/>
      <c r="OR276" s="657"/>
      <c r="OS276" s="657"/>
      <c r="OT276" s="657"/>
      <c r="OU276" s="657"/>
      <c r="OV276" s="657"/>
      <c r="OW276" s="657"/>
      <c r="OX276" s="657"/>
      <c r="OY276" s="657"/>
      <c r="OZ276" s="657"/>
      <c r="PA276" s="657"/>
      <c r="PB276" s="395" t="s">
        <v>43</v>
      </c>
      <c r="PC276" s="395"/>
      <c r="PD276" s="399"/>
      <c r="PE276" s="265"/>
      <c r="PF276" s="266"/>
      <c r="PG276" s="266"/>
      <c r="PH276" s="266"/>
      <c r="PI276" s="266"/>
      <c r="PJ276" s="266"/>
      <c r="PK276" s="266"/>
      <c r="PL276" s="266"/>
      <c r="PM276" s="266"/>
      <c r="PN276" s="266"/>
      <c r="PO276" s="266"/>
      <c r="PP276" s="266"/>
      <c r="PQ276" s="266"/>
      <c r="PR276" s="266"/>
      <c r="PS276" s="267"/>
      <c r="PT276" s="771"/>
      <c r="PU276" s="772"/>
      <c r="PV276" s="772"/>
      <c r="PW276" s="772"/>
      <c r="PX276" s="772"/>
      <c r="PY276" s="772"/>
      <c r="PZ276" s="772"/>
      <c r="QA276" s="772"/>
      <c r="QB276" s="395" t="s">
        <v>69</v>
      </c>
      <c r="QC276" s="395"/>
      <c r="QD276" s="399"/>
      <c r="QE276" s="424"/>
      <c r="QF276" s="425"/>
      <c r="QG276" s="425"/>
      <c r="QH276" s="425"/>
      <c r="QI276" s="426"/>
      <c r="QJ276" s="424"/>
      <c r="QK276" s="425"/>
      <c r="QL276" s="425"/>
      <c r="QM276" s="425"/>
      <c r="QN276" s="426"/>
      <c r="QO276" s="424"/>
      <c r="QP276" s="425"/>
      <c r="QQ276" s="425"/>
      <c r="QR276" s="425"/>
      <c r="QS276" s="426"/>
      <c r="QT276" s="738"/>
      <c r="QU276" s="739"/>
      <c r="QV276" s="739"/>
      <c r="QW276" s="739"/>
      <c r="QX276" s="740"/>
      <c r="QY276" s="424"/>
      <c r="QZ276" s="425"/>
      <c r="RA276" s="425"/>
      <c r="RB276" s="425"/>
      <c r="RC276" s="426"/>
      <c r="RD276" s="424"/>
      <c r="RE276" s="425"/>
      <c r="RF276" s="425"/>
      <c r="RG276" s="425"/>
      <c r="RH276" s="426"/>
      <c r="RI276" s="424"/>
      <c r="RJ276" s="425"/>
      <c r="RK276" s="425"/>
      <c r="RL276" s="425"/>
      <c r="RM276" s="426"/>
      <c r="RN276" s="424"/>
      <c r="RO276" s="425"/>
      <c r="RP276" s="425"/>
      <c r="RQ276" s="425"/>
      <c r="RR276" s="426"/>
      <c r="RS276" s="748"/>
      <c r="RT276" s="747"/>
      <c r="RU276" s="747"/>
      <c r="RV276" s="747"/>
      <c r="RW276" s="747"/>
      <c r="RX276" s="747"/>
      <c r="RY276" s="747"/>
      <c r="RZ276" s="747"/>
      <c r="SA276" s="747"/>
      <c r="SB276" s="747"/>
      <c r="SC276" s="747"/>
      <c r="SD276" s="747"/>
      <c r="SE276" s="747"/>
      <c r="SF276" s="747"/>
      <c r="SG276" s="700"/>
    </row>
    <row r="277" spans="2:501" ht="2.1" customHeight="1" x14ac:dyDescent="0.15">
      <c r="B277" s="1083"/>
      <c r="C277" s="1093"/>
      <c r="D277" s="1094"/>
      <c r="E277" s="1095"/>
      <c r="F277" s="40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c r="AC277" s="406"/>
      <c r="AD277" s="469"/>
      <c r="AE277" s="471"/>
      <c r="AF277" s="471"/>
      <c r="AG277" s="471"/>
      <c r="AH277" s="471"/>
      <c r="AI277" s="471"/>
      <c r="AJ277" s="471"/>
      <c r="AK277" s="471"/>
      <c r="AL277" s="471"/>
      <c r="AM277" s="471"/>
      <c r="AN277" s="471"/>
      <c r="AO277" s="384"/>
      <c r="AP277" s="384"/>
      <c r="AQ277" s="385"/>
      <c r="AR277" s="250"/>
      <c r="AS277" s="251"/>
      <c r="AT277" s="251"/>
      <c r="AU277" s="251"/>
      <c r="AV277" s="251"/>
      <c r="AW277" s="251"/>
      <c r="AX277" s="251"/>
      <c r="AY277" s="251"/>
      <c r="AZ277" s="251"/>
      <c r="BA277" s="251"/>
      <c r="BB277" s="251"/>
      <c r="BC277" s="251"/>
      <c r="BD277" s="251"/>
      <c r="BE277" s="252"/>
      <c r="BF277" s="250"/>
      <c r="BG277" s="251"/>
      <c r="BH277" s="251"/>
      <c r="BI277" s="251"/>
      <c r="BJ277" s="251"/>
      <c r="BK277" s="251"/>
      <c r="BL277" s="251"/>
      <c r="BM277" s="251"/>
      <c r="BN277" s="251"/>
      <c r="BO277" s="251"/>
      <c r="BP277" s="251"/>
      <c r="BQ277" s="251"/>
      <c r="BR277" s="251"/>
      <c r="BS277" s="252"/>
      <c r="BT277" s="1058"/>
      <c r="BU277" s="1059"/>
      <c r="BV277" s="1059"/>
      <c r="BW277" s="1059"/>
      <c r="BX277" s="1059"/>
      <c r="BY277" s="1059"/>
      <c r="BZ277" s="1059"/>
      <c r="CA277" s="1059"/>
      <c r="CB277" s="1059"/>
      <c r="CC277" s="1059"/>
      <c r="CD277" s="1059"/>
      <c r="CE277" s="384"/>
      <c r="CF277" s="384"/>
      <c r="CG277" s="385"/>
      <c r="CH277" s="463"/>
      <c r="CI277" s="411"/>
      <c r="CJ277" s="411"/>
      <c r="CK277" s="411"/>
      <c r="CL277" s="411"/>
      <c r="CM277" s="411"/>
      <c r="CN277" s="657"/>
      <c r="CO277" s="657"/>
      <c r="CP277" s="657"/>
      <c r="CQ277" s="657"/>
      <c r="CR277" s="657"/>
      <c r="CS277" s="657"/>
      <c r="CT277" s="657"/>
      <c r="CU277" s="657"/>
      <c r="CV277" s="657"/>
      <c r="CW277" s="657"/>
      <c r="CX277" s="411"/>
      <c r="CY277" s="411"/>
      <c r="CZ277" s="414"/>
      <c r="DA277" s="233"/>
      <c r="DB277" s="234"/>
      <c r="DC277" s="234"/>
      <c r="DD277" s="234"/>
      <c r="DE277" s="234"/>
      <c r="DF277" s="234"/>
      <c r="DG277" s="234"/>
      <c r="DH277" s="234"/>
      <c r="DI277" s="234"/>
      <c r="DJ277" s="234"/>
      <c r="DK277" s="234"/>
      <c r="DL277" s="234"/>
      <c r="DM277" s="234"/>
      <c r="DN277" s="234"/>
      <c r="DO277" s="235"/>
      <c r="DP277" s="768"/>
      <c r="DQ277" s="769"/>
      <c r="DR277" s="769"/>
      <c r="DS277" s="769"/>
      <c r="DT277" s="769"/>
      <c r="DU277" s="769"/>
      <c r="DV277" s="769"/>
      <c r="DW277" s="769"/>
      <c r="DX277" s="411"/>
      <c r="DY277" s="411"/>
      <c r="DZ277" s="414"/>
      <c r="EA277" s="424"/>
      <c r="EB277" s="425"/>
      <c r="EC277" s="425"/>
      <c r="ED277" s="425"/>
      <c r="EE277" s="426"/>
      <c r="EF277" s="424"/>
      <c r="EG277" s="425"/>
      <c r="EH277" s="425"/>
      <c r="EI277" s="425"/>
      <c r="EJ277" s="426"/>
      <c r="EK277" s="424"/>
      <c r="EL277" s="425"/>
      <c r="EM277" s="425"/>
      <c r="EN277" s="425"/>
      <c r="EO277" s="426"/>
      <c r="EP277" s="738"/>
      <c r="EQ277" s="739"/>
      <c r="ER277" s="739"/>
      <c r="ES277" s="739"/>
      <c r="ET277" s="740"/>
      <c r="EU277" s="424"/>
      <c r="EV277" s="425"/>
      <c r="EW277" s="425"/>
      <c r="EX277" s="425"/>
      <c r="EY277" s="426"/>
      <c r="EZ277" s="424"/>
      <c r="FA277" s="425"/>
      <c r="FB277" s="425"/>
      <c r="FC277" s="425"/>
      <c r="FD277" s="426"/>
      <c r="FE277" s="424"/>
      <c r="FF277" s="425"/>
      <c r="FG277" s="425"/>
      <c r="FH277" s="425"/>
      <c r="FI277" s="426"/>
      <c r="FJ277" s="424"/>
      <c r="FK277" s="425"/>
      <c r="FL277" s="425"/>
      <c r="FM277" s="425"/>
      <c r="FN277" s="426"/>
      <c r="FO277" s="405"/>
      <c r="FP277" s="777"/>
      <c r="FQ277" s="778"/>
      <c r="FR277" s="407"/>
      <c r="FS277" s="327"/>
      <c r="FT277" s="327"/>
      <c r="FU277" s="327"/>
      <c r="FV277" s="327"/>
      <c r="FW277" s="327"/>
      <c r="FX277" s="327"/>
      <c r="FY277" s="406"/>
      <c r="FZ277" s="701"/>
      <c r="GA277" s="686"/>
      <c r="GB277" s="686"/>
      <c r="GC277" s="686"/>
      <c r="GD277" s="686"/>
      <c r="GE277" s="686"/>
      <c r="GF277" s="657"/>
      <c r="GG277" s="657"/>
      <c r="GH277" s="657"/>
      <c r="GI277" s="657"/>
      <c r="GJ277" s="657"/>
      <c r="GK277" s="657"/>
      <c r="GL277" s="657"/>
      <c r="GM277" s="657"/>
      <c r="GN277" s="657"/>
      <c r="GO277" s="657"/>
      <c r="GP277" s="411"/>
      <c r="GQ277" s="411"/>
      <c r="GR277" s="414"/>
      <c r="GS277" s="233"/>
      <c r="GT277" s="234"/>
      <c r="GU277" s="234"/>
      <c r="GV277" s="234"/>
      <c r="GW277" s="234"/>
      <c r="GX277" s="234"/>
      <c r="GY277" s="234"/>
      <c r="GZ277" s="234"/>
      <c r="HA277" s="234"/>
      <c r="HB277" s="234"/>
      <c r="HC277" s="234"/>
      <c r="HD277" s="234"/>
      <c r="HE277" s="234"/>
      <c r="HF277" s="234"/>
      <c r="HG277" s="235"/>
      <c r="HH277" s="768"/>
      <c r="HI277" s="769"/>
      <c r="HJ277" s="769"/>
      <c r="HK277" s="769"/>
      <c r="HL277" s="769"/>
      <c r="HM277" s="769"/>
      <c r="HN277" s="769"/>
      <c r="HO277" s="769"/>
      <c r="HP277" s="411"/>
      <c r="HQ277" s="411"/>
      <c r="HR277" s="414"/>
      <c r="HS277" s="424"/>
      <c r="HT277" s="425"/>
      <c r="HU277" s="425"/>
      <c r="HV277" s="425"/>
      <c r="HW277" s="426"/>
      <c r="HX277" s="424"/>
      <c r="HY277" s="425"/>
      <c r="HZ277" s="425"/>
      <c r="IA277" s="425"/>
      <c r="IB277" s="426"/>
      <c r="IC277" s="424"/>
      <c r="ID277" s="425"/>
      <c r="IE277" s="425"/>
      <c r="IF277" s="425"/>
      <c r="IG277" s="426"/>
      <c r="IH277" s="738"/>
      <c r="II277" s="739"/>
      <c r="IJ277" s="739"/>
      <c r="IK277" s="739"/>
      <c r="IL277" s="740"/>
      <c r="IM277" s="424"/>
      <c r="IN277" s="425"/>
      <c r="IO277" s="425"/>
      <c r="IP277" s="425"/>
      <c r="IQ277" s="426"/>
      <c r="IR277" s="424"/>
      <c r="IS277" s="425"/>
      <c r="IT277" s="425"/>
      <c r="IU277" s="425"/>
      <c r="IV277" s="426"/>
      <c r="IW277" s="424"/>
      <c r="IX277" s="425"/>
      <c r="IY277" s="425"/>
      <c r="IZ277" s="425"/>
      <c r="JA277" s="426"/>
      <c r="JB277" s="424"/>
      <c r="JC277" s="425"/>
      <c r="JD277" s="425"/>
      <c r="JE277" s="425"/>
      <c r="JF277" s="426"/>
      <c r="JG277" s="748"/>
      <c r="JH277" s="747"/>
      <c r="JI277" s="747"/>
      <c r="JJ277" s="747"/>
      <c r="JK277" s="747"/>
      <c r="JL277" s="747"/>
      <c r="JM277" s="747"/>
      <c r="JN277" s="747"/>
      <c r="JO277" s="747"/>
      <c r="JP277" s="747"/>
      <c r="JQ277" s="747"/>
      <c r="JR277" s="747"/>
      <c r="JS277" s="747"/>
      <c r="JT277" s="747"/>
      <c r="JU277" s="700"/>
      <c r="JV277" s="777"/>
      <c r="JW277" s="778"/>
      <c r="JX277" s="407"/>
      <c r="JY277" s="327"/>
      <c r="JZ277" s="327"/>
      <c r="KA277" s="327"/>
      <c r="KB277" s="327"/>
      <c r="KC277" s="327"/>
      <c r="KD277" s="327"/>
      <c r="KE277" s="406"/>
      <c r="KF277" s="686"/>
      <c r="KG277" s="686"/>
      <c r="KH277" s="686"/>
      <c r="KI277" s="686"/>
      <c r="KJ277" s="686"/>
      <c r="KK277" s="686"/>
      <c r="KL277" s="657"/>
      <c r="KM277" s="657"/>
      <c r="KN277" s="657"/>
      <c r="KO277" s="657"/>
      <c r="KP277" s="657"/>
      <c r="KQ277" s="657"/>
      <c r="KR277" s="657"/>
      <c r="KS277" s="657"/>
      <c r="KT277" s="657"/>
      <c r="KU277" s="657"/>
      <c r="KV277" s="411"/>
      <c r="KW277" s="411"/>
      <c r="KX277" s="414"/>
      <c r="KY277" s="233"/>
      <c r="KZ277" s="234"/>
      <c r="LA277" s="234"/>
      <c r="LB277" s="234"/>
      <c r="LC277" s="234"/>
      <c r="LD277" s="234"/>
      <c r="LE277" s="234"/>
      <c r="LF277" s="234"/>
      <c r="LG277" s="234"/>
      <c r="LH277" s="234"/>
      <c r="LI277" s="234"/>
      <c r="LJ277" s="234"/>
      <c r="LK277" s="234"/>
      <c r="LL277" s="234"/>
      <c r="LM277" s="235"/>
      <c r="LN277" s="768"/>
      <c r="LO277" s="769"/>
      <c r="LP277" s="769"/>
      <c r="LQ277" s="769"/>
      <c r="LR277" s="769"/>
      <c r="LS277" s="769"/>
      <c r="LT277" s="769"/>
      <c r="LU277" s="769"/>
      <c r="LV277" s="411"/>
      <c r="LW277" s="411"/>
      <c r="LX277" s="414"/>
      <c r="LY277" s="424"/>
      <c r="LZ277" s="425"/>
      <c r="MA277" s="425"/>
      <c r="MB277" s="425"/>
      <c r="MC277" s="426"/>
      <c r="MD277" s="424"/>
      <c r="ME277" s="425"/>
      <c r="MF277" s="425"/>
      <c r="MG277" s="425"/>
      <c r="MH277" s="426"/>
      <c r="MI277" s="424"/>
      <c r="MJ277" s="425"/>
      <c r="MK277" s="425"/>
      <c r="ML277" s="425"/>
      <c r="MM277" s="426"/>
      <c r="MN277" s="738"/>
      <c r="MO277" s="739"/>
      <c r="MP277" s="739"/>
      <c r="MQ277" s="739"/>
      <c r="MR277" s="740"/>
      <c r="MS277" s="424"/>
      <c r="MT277" s="425"/>
      <c r="MU277" s="425"/>
      <c r="MV277" s="425"/>
      <c r="MW277" s="426"/>
      <c r="MX277" s="424"/>
      <c r="MY277" s="425"/>
      <c r="MZ277" s="425"/>
      <c r="NA277" s="425"/>
      <c r="NB277" s="426"/>
      <c r="NC277" s="424"/>
      <c r="ND277" s="425"/>
      <c r="NE277" s="425"/>
      <c r="NF277" s="425"/>
      <c r="NG277" s="426"/>
      <c r="NH277" s="424"/>
      <c r="NI277" s="425"/>
      <c r="NJ277" s="425"/>
      <c r="NK277" s="425"/>
      <c r="NL277" s="426"/>
      <c r="NM277" s="748"/>
      <c r="NN277" s="747"/>
      <c r="NO277" s="747"/>
      <c r="NP277" s="747"/>
      <c r="NQ277" s="747"/>
      <c r="NR277" s="747"/>
      <c r="NS277" s="747"/>
      <c r="NT277" s="747"/>
      <c r="NU277" s="747"/>
      <c r="NV277" s="747"/>
      <c r="NW277" s="747"/>
      <c r="NX277" s="747"/>
      <c r="NY277" s="747"/>
      <c r="NZ277" s="747"/>
      <c r="OA277" s="700"/>
      <c r="OB277" s="777"/>
      <c r="OC277" s="778"/>
      <c r="OD277" s="407"/>
      <c r="OE277" s="327"/>
      <c r="OF277" s="327"/>
      <c r="OG277" s="327"/>
      <c r="OH277" s="327"/>
      <c r="OI277" s="327"/>
      <c r="OJ277" s="327"/>
      <c r="OK277" s="406"/>
      <c r="OL277" s="686"/>
      <c r="OM277" s="686"/>
      <c r="ON277" s="686"/>
      <c r="OO277" s="686"/>
      <c r="OP277" s="686"/>
      <c r="OQ277" s="686"/>
      <c r="OR277" s="657"/>
      <c r="OS277" s="657"/>
      <c r="OT277" s="657"/>
      <c r="OU277" s="657"/>
      <c r="OV277" s="657"/>
      <c r="OW277" s="657"/>
      <c r="OX277" s="657"/>
      <c r="OY277" s="657"/>
      <c r="OZ277" s="657"/>
      <c r="PA277" s="657"/>
      <c r="PB277" s="411"/>
      <c r="PC277" s="411"/>
      <c r="PD277" s="414"/>
      <c r="PE277" s="233"/>
      <c r="PF277" s="234"/>
      <c r="PG277" s="234"/>
      <c r="PH277" s="234"/>
      <c r="PI277" s="234"/>
      <c r="PJ277" s="234"/>
      <c r="PK277" s="234"/>
      <c r="PL277" s="234"/>
      <c r="PM277" s="234"/>
      <c r="PN277" s="234"/>
      <c r="PO277" s="234"/>
      <c r="PP277" s="234"/>
      <c r="PQ277" s="234"/>
      <c r="PR277" s="234"/>
      <c r="PS277" s="235"/>
      <c r="PT277" s="768"/>
      <c r="PU277" s="769"/>
      <c r="PV277" s="769"/>
      <c r="PW277" s="769"/>
      <c r="PX277" s="769"/>
      <c r="PY277" s="769"/>
      <c r="PZ277" s="769"/>
      <c r="QA277" s="769"/>
      <c r="QB277" s="411"/>
      <c r="QC277" s="411"/>
      <c r="QD277" s="414"/>
      <c r="QE277" s="424"/>
      <c r="QF277" s="425"/>
      <c r="QG277" s="425"/>
      <c r="QH277" s="425"/>
      <c r="QI277" s="426"/>
      <c r="QJ277" s="424"/>
      <c r="QK277" s="425"/>
      <c r="QL277" s="425"/>
      <c r="QM277" s="425"/>
      <c r="QN277" s="426"/>
      <c r="QO277" s="424"/>
      <c r="QP277" s="425"/>
      <c r="QQ277" s="425"/>
      <c r="QR277" s="425"/>
      <c r="QS277" s="426"/>
      <c r="QT277" s="738"/>
      <c r="QU277" s="739"/>
      <c r="QV277" s="739"/>
      <c r="QW277" s="739"/>
      <c r="QX277" s="740"/>
      <c r="QY277" s="424"/>
      <c r="QZ277" s="425"/>
      <c r="RA277" s="425"/>
      <c r="RB277" s="425"/>
      <c r="RC277" s="426"/>
      <c r="RD277" s="424"/>
      <c r="RE277" s="425"/>
      <c r="RF277" s="425"/>
      <c r="RG277" s="425"/>
      <c r="RH277" s="426"/>
      <c r="RI277" s="424"/>
      <c r="RJ277" s="425"/>
      <c r="RK277" s="425"/>
      <c r="RL277" s="425"/>
      <c r="RM277" s="426"/>
      <c r="RN277" s="424"/>
      <c r="RO277" s="425"/>
      <c r="RP277" s="425"/>
      <c r="RQ277" s="425"/>
      <c r="RR277" s="426"/>
      <c r="RS277" s="748"/>
      <c r="RT277" s="747"/>
      <c r="RU277" s="747"/>
      <c r="RV277" s="747"/>
      <c r="RW277" s="747"/>
      <c r="RX277" s="747"/>
      <c r="RY277" s="747"/>
      <c r="RZ277" s="747"/>
      <c r="SA277" s="747"/>
      <c r="SB277" s="747"/>
      <c r="SC277" s="747"/>
      <c r="SD277" s="747"/>
      <c r="SE277" s="747"/>
      <c r="SF277" s="747"/>
      <c r="SG277" s="700"/>
    </row>
    <row r="278" spans="2:501" ht="12" customHeight="1" x14ac:dyDescent="0.15">
      <c r="B278" s="1083"/>
      <c r="C278" s="1093"/>
      <c r="D278" s="1094"/>
      <c r="E278" s="1095"/>
      <c r="F278" s="40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406"/>
      <c r="AD278" s="469"/>
      <c r="AE278" s="471"/>
      <c r="AF278" s="471"/>
      <c r="AG278" s="471"/>
      <c r="AH278" s="471"/>
      <c r="AI278" s="471"/>
      <c r="AJ278" s="471"/>
      <c r="AK278" s="471"/>
      <c r="AL278" s="471"/>
      <c r="AM278" s="471"/>
      <c r="AN278" s="471"/>
      <c r="AO278" s="384"/>
      <c r="AP278" s="384"/>
      <c r="AQ278" s="385"/>
      <c r="AR278" s="250"/>
      <c r="AS278" s="251"/>
      <c r="AT278" s="251"/>
      <c r="AU278" s="251"/>
      <c r="AV278" s="251"/>
      <c r="AW278" s="251"/>
      <c r="AX278" s="251"/>
      <c r="AY278" s="251"/>
      <c r="AZ278" s="251"/>
      <c r="BA278" s="251"/>
      <c r="BB278" s="251"/>
      <c r="BC278" s="251"/>
      <c r="BD278" s="251"/>
      <c r="BE278" s="252"/>
      <c r="BF278" s="250"/>
      <c r="BG278" s="251"/>
      <c r="BH278" s="251"/>
      <c r="BI278" s="251"/>
      <c r="BJ278" s="251"/>
      <c r="BK278" s="251"/>
      <c r="BL278" s="251"/>
      <c r="BM278" s="251"/>
      <c r="BN278" s="251"/>
      <c r="BO278" s="251"/>
      <c r="BP278" s="251"/>
      <c r="BQ278" s="251"/>
      <c r="BR278" s="251"/>
      <c r="BS278" s="252"/>
      <c r="BT278" s="1058"/>
      <c r="BU278" s="1059"/>
      <c r="BV278" s="1059"/>
      <c r="BW278" s="1059"/>
      <c r="BX278" s="1059"/>
      <c r="BY278" s="1059"/>
      <c r="BZ278" s="1059"/>
      <c r="CA278" s="1059"/>
      <c r="CB278" s="1059"/>
      <c r="CC278" s="1059"/>
      <c r="CD278" s="1059"/>
      <c r="CE278" s="384"/>
      <c r="CF278" s="384"/>
      <c r="CG278" s="385"/>
      <c r="CH278" s="1055" t="s">
        <v>39</v>
      </c>
      <c r="CI278" s="395"/>
      <c r="CJ278" s="395"/>
      <c r="CK278" s="395"/>
      <c r="CL278" s="395"/>
      <c r="CM278" s="395"/>
      <c r="CN278" s="657"/>
      <c r="CO278" s="657"/>
      <c r="CP278" s="657"/>
      <c r="CQ278" s="657"/>
      <c r="CR278" s="657"/>
      <c r="CS278" s="657"/>
      <c r="CT278" s="657"/>
      <c r="CU278" s="657"/>
      <c r="CV278" s="657"/>
      <c r="CW278" s="657"/>
      <c r="CX278" s="395" t="s">
        <v>43</v>
      </c>
      <c r="CY278" s="395"/>
      <c r="CZ278" s="399"/>
      <c r="DA278" s="265"/>
      <c r="DB278" s="266"/>
      <c r="DC278" s="266"/>
      <c r="DD278" s="266"/>
      <c r="DE278" s="266"/>
      <c r="DF278" s="266"/>
      <c r="DG278" s="266"/>
      <c r="DH278" s="266"/>
      <c r="DI278" s="266"/>
      <c r="DJ278" s="266"/>
      <c r="DK278" s="266"/>
      <c r="DL278" s="266"/>
      <c r="DM278" s="266"/>
      <c r="DN278" s="266"/>
      <c r="DO278" s="267"/>
      <c r="DP278" s="771"/>
      <c r="DQ278" s="772"/>
      <c r="DR278" s="772"/>
      <c r="DS278" s="772"/>
      <c r="DT278" s="772"/>
      <c r="DU278" s="772"/>
      <c r="DV278" s="772"/>
      <c r="DW278" s="772"/>
      <c r="DX278" s="395" t="s">
        <v>69</v>
      </c>
      <c r="DY278" s="395"/>
      <c r="DZ278" s="399"/>
      <c r="EA278" s="424"/>
      <c r="EB278" s="425"/>
      <c r="EC278" s="425"/>
      <c r="ED278" s="425"/>
      <c r="EE278" s="426"/>
      <c r="EF278" s="424"/>
      <c r="EG278" s="425"/>
      <c r="EH278" s="425"/>
      <c r="EI278" s="425"/>
      <c r="EJ278" s="426"/>
      <c r="EK278" s="424"/>
      <c r="EL278" s="425"/>
      <c r="EM278" s="425"/>
      <c r="EN278" s="425"/>
      <c r="EO278" s="426"/>
      <c r="EP278" s="738"/>
      <c r="EQ278" s="739"/>
      <c r="ER278" s="739"/>
      <c r="ES278" s="739"/>
      <c r="ET278" s="740"/>
      <c r="EU278" s="424"/>
      <c r="EV278" s="425"/>
      <c r="EW278" s="425"/>
      <c r="EX278" s="425"/>
      <c r="EY278" s="426"/>
      <c r="EZ278" s="424"/>
      <c r="FA278" s="425"/>
      <c r="FB278" s="425"/>
      <c r="FC278" s="425"/>
      <c r="FD278" s="426"/>
      <c r="FE278" s="424"/>
      <c r="FF278" s="425"/>
      <c r="FG278" s="425"/>
      <c r="FH278" s="425"/>
      <c r="FI278" s="426"/>
      <c r="FJ278" s="424"/>
      <c r="FK278" s="425"/>
      <c r="FL278" s="425"/>
      <c r="FM278" s="425"/>
      <c r="FN278" s="426"/>
      <c r="FO278" s="405"/>
      <c r="FP278" s="777"/>
      <c r="FQ278" s="778"/>
      <c r="FR278" s="407"/>
      <c r="FS278" s="327"/>
      <c r="FT278" s="327"/>
      <c r="FU278" s="327"/>
      <c r="FV278" s="327"/>
      <c r="FW278" s="327"/>
      <c r="FX278" s="327"/>
      <c r="FY278" s="406"/>
      <c r="FZ278" s="689" t="s">
        <v>81</v>
      </c>
      <c r="GA278" s="655"/>
      <c r="GB278" s="655"/>
      <c r="GC278" s="655"/>
      <c r="GD278" s="655"/>
      <c r="GE278" s="655"/>
      <c r="GF278" s="657"/>
      <c r="GG278" s="657"/>
      <c r="GH278" s="657"/>
      <c r="GI278" s="657"/>
      <c r="GJ278" s="657"/>
      <c r="GK278" s="657"/>
      <c r="GL278" s="657"/>
      <c r="GM278" s="657"/>
      <c r="GN278" s="657"/>
      <c r="GO278" s="657"/>
      <c r="GP278" s="395" t="s">
        <v>43</v>
      </c>
      <c r="GQ278" s="395"/>
      <c r="GR278" s="399"/>
      <c r="GS278" s="265"/>
      <c r="GT278" s="266"/>
      <c r="GU278" s="266"/>
      <c r="GV278" s="266"/>
      <c r="GW278" s="266"/>
      <c r="GX278" s="266"/>
      <c r="GY278" s="266"/>
      <c r="GZ278" s="266"/>
      <c r="HA278" s="266"/>
      <c r="HB278" s="266"/>
      <c r="HC278" s="266"/>
      <c r="HD278" s="266"/>
      <c r="HE278" s="266"/>
      <c r="HF278" s="266"/>
      <c r="HG278" s="267"/>
      <c r="HH278" s="771"/>
      <c r="HI278" s="772"/>
      <c r="HJ278" s="772"/>
      <c r="HK278" s="772"/>
      <c r="HL278" s="772"/>
      <c r="HM278" s="772"/>
      <c r="HN278" s="772"/>
      <c r="HO278" s="772"/>
      <c r="HP278" s="395" t="s">
        <v>69</v>
      </c>
      <c r="HQ278" s="395"/>
      <c r="HR278" s="399"/>
      <c r="HS278" s="424"/>
      <c r="HT278" s="425"/>
      <c r="HU278" s="425"/>
      <c r="HV278" s="425"/>
      <c r="HW278" s="426"/>
      <c r="HX278" s="424"/>
      <c r="HY278" s="425"/>
      <c r="HZ278" s="425"/>
      <c r="IA278" s="425"/>
      <c r="IB278" s="426"/>
      <c r="IC278" s="424"/>
      <c r="ID278" s="425"/>
      <c r="IE278" s="425"/>
      <c r="IF278" s="425"/>
      <c r="IG278" s="426"/>
      <c r="IH278" s="738"/>
      <c r="II278" s="739"/>
      <c r="IJ278" s="739"/>
      <c r="IK278" s="739"/>
      <c r="IL278" s="740"/>
      <c r="IM278" s="424"/>
      <c r="IN278" s="425"/>
      <c r="IO278" s="425"/>
      <c r="IP278" s="425"/>
      <c r="IQ278" s="426"/>
      <c r="IR278" s="424"/>
      <c r="IS278" s="425"/>
      <c r="IT278" s="425"/>
      <c r="IU278" s="425"/>
      <c r="IV278" s="426"/>
      <c r="IW278" s="424"/>
      <c r="IX278" s="425"/>
      <c r="IY278" s="425"/>
      <c r="IZ278" s="425"/>
      <c r="JA278" s="426"/>
      <c r="JB278" s="424"/>
      <c r="JC278" s="425"/>
      <c r="JD278" s="425"/>
      <c r="JE278" s="425"/>
      <c r="JF278" s="426"/>
      <c r="JG278" s="748"/>
      <c r="JH278" s="747"/>
      <c r="JI278" s="747"/>
      <c r="JJ278" s="747"/>
      <c r="JK278" s="747"/>
      <c r="JL278" s="747"/>
      <c r="JM278" s="747"/>
      <c r="JN278" s="747"/>
      <c r="JO278" s="747"/>
      <c r="JP278" s="747"/>
      <c r="JQ278" s="747"/>
      <c r="JR278" s="747"/>
      <c r="JS278" s="747"/>
      <c r="JT278" s="747"/>
      <c r="JU278" s="700"/>
      <c r="JV278" s="777"/>
      <c r="JW278" s="778"/>
      <c r="JX278" s="407"/>
      <c r="JY278" s="327"/>
      <c r="JZ278" s="327"/>
      <c r="KA278" s="327"/>
      <c r="KB278" s="327"/>
      <c r="KC278" s="327"/>
      <c r="KD278" s="327"/>
      <c r="KE278" s="406"/>
      <c r="KF278" s="654" t="str">
        <f>KF272</f>
        <v>9箇所目</v>
      </c>
      <c r="KG278" s="655"/>
      <c r="KH278" s="655"/>
      <c r="KI278" s="655"/>
      <c r="KJ278" s="655"/>
      <c r="KK278" s="655"/>
      <c r="KL278" s="657"/>
      <c r="KM278" s="657"/>
      <c r="KN278" s="657"/>
      <c r="KO278" s="657"/>
      <c r="KP278" s="657"/>
      <c r="KQ278" s="657"/>
      <c r="KR278" s="657"/>
      <c r="KS278" s="657"/>
      <c r="KT278" s="657"/>
      <c r="KU278" s="657"/>
      <c r="KV278" s="395" t="s">
        <v>43</v>
      </c>
      <c r="KW278" s="395"/>
      <c r="KX278" s="399"/>
      <c r="KY278" s="265"/>
      <c r="KZ278" s="266"/>
      <c r="LA278" s="266"/>
      <c r="LB278" s="266"/>
      <c r="LC278" s="266"/>
      <c r="LD278" s="266"/>
      <c r="LE278" s="266"/>
      <c r="LF278" s="266"/>
      <c r="LG278" s="266"/>
      <c r="LH278" s="266"/>
      <c r="LI278" s="266"/>
      <c r="LJ278" s="266"/>
      <c r="LK278" s="266"/>
      <c r="LL278" s="266"/>
      <c r="LM278" s="267"/>
      <c r="LN278" s="771"/>
      <c r="LO278" s="772"/>
      <c r="LP278" s="772"/>
      <c r="LQ278" s="772"/>
      <c r="LR278" s="772"/>
      <c r="LS278" s="772"/>
      <c r="LT278" s="772"/>
      <c r="LU278" s="772"/>
      <c r="LV278" s="395" t="s">
        <v>69</v>
      </c>
      <c r="LW278" s="395"/>
      <c r="LX278" s="399"/>
      <c r="LY278" s="424"/>
      <c r="LZ278" s="425"/>
      <c r="MA278" s="425"/>
      <c r="MB278" s="425"/>
      <c r="MC278" s="426"/>
      <c r="MD278" s="424"/>
      <c r="ME278" s="425"/>
      <c r="MF278" s="425"/>
      <c r="MG278" s="425"/>
      <c r="MH278" s="426"/>
      <c r="MI278" s="424"/>
      <c r="MJ278" s="425"/>
      <c r="MK278" s="425"/>
      <c r="ML278" s="425"/>
      <c r="MM278" s="426"/>
      <c r="MN278" s="738"/>
      <c r="MO278" s="739"/>
      <c r="MP278" s="739"/>
      <c r="MQ278" s="739"/>
      <c r="MR278" s="740"/>
      <c r="MS278" s="424"/>
      <c r="MT278" s="425"/>
      <c r="MU278" s="425"/>
      <c r="MV278" s="425"/>
      <c r="MW278" s="426"/>
      <c r="MX278" s="424"/>
      <c r="MY278" s="425"/>
      <c r="MZ278" s="425"/>
      <c r="NA278" s="425"/>
      <c r="NB278" s="426"/>
      <c r="NC278" s="424"/>
      <c r="ND278" s="425"/>
      <c r="NE278" s="425"/>
      <c r="NF278" s="425"/>
      <c r="NG278" s="426"/>
      <c r="NH278" s="424"/>
      <c r="NI278" s="425"/>
      <c r="NJ278" s="425"/>
      <c r="NK278" s="425"/>
      <c r="NL278" s="426"/>
      <c r="NM278" s="748"/>
      <c r="NN278" s="747"/>
      <c r="NO278" s="747"/>
      <c r="NP278" s="747"/>
      <c r="NQ278" s="747"/>
      <c r="NR278" s="747"/>
      <c r="NS278" s="747"/>
      <c r="NT278" s="747"/>
      <c r="NU278" s="747"/>
      <c r="NV278" s="747"/>
      <c r="NW278" s="747"/>
      <c r="NX278" s="747"/>
      <c r="NY278" s="747"/>
      <c r="NZ278" s="747"/>
      <c r="OA278" s="700"/>
      <c r="OB278" s="777"/>
      <c r="OC278" s="778"/>
      <c r="OD278" s="407"/>
      <c r="OE278" s="327"/>
      <c r="OF278" s="327"/>
      <c r="OG278" s="327"/>
      <c r="OH278" s="327"/>
      <c r="OI278" s="327"/>
      <c r="OJ278" s="327"/>
      <c r="OK278" s="406"/>
      <c r="OL278" s="654" t="str">
        <f>OL272</f>
        <v>12箇所目</v>
      </c>
      <c r="OM278" s="655"/>
      <c r="ON278" s="655"/>
      <c r="OO278" s="655"/>
      <c r="OP278" s="655"/>
      <c r="OQ278" s="655"/>
      <c r="OR278" s="657"/>
      <c r="OS278" s="657"/>
      <c r="OT278" s="657"/>
      <c r="OU278" s="657"/>
      <c r="OV278" s="657"/>
      <c r="OW278" s="657"/>
      <c r="OX278" s="657"/>
      <c r="OY278" s="657"/>
      <c r="OZ278" s="657"/>
      <c r="PA278" s="657"/>
      <c r="PB278" s="395" t="s">
        <v>43</v>
      </c>
      <c r="PC278" s="395"/>
      <c r="PD278" s="399"/>
      <c r="PE278" s="265"/>
      <c r="PF278" s="266"/>
      <c r="PG278" s="266"/>
      <c r="PH278" s="266"/>
      <c r="PI278" s="266"/>
      <c r="PJ278" s="266"/>
      <c r="PK278" s="266"/>
      <c r="PL278" s="266"/>
      <c r="PM278" s="266"/>
      <c r="PN278" s="266"/>
      <c r="PO278" s="266"/>
      <c r="PP278" s="266"/>
      <c r="PQ278" s="266"/>
      <c r="PR278" s="266"/>
      <c r="PS278" s="267"/>
      <c r="PT278" s="771"/>
      <c r="PU278" s="772"/>
      <c r="PV278" s="772"/>
      <c r="PW278" s="772"/>
      <c r="PX278" s="772"/>
      <c r="PY278" s="772"/>
      <c r="PZ278" s="772"/>
      <c r="QA278" s="772"/>
      <c r="QB278" s="395" t="s">
        <v>69</v>
      </c>
      <c r="QC278" s="395"/>
      <c r="QD278" s="399"/>
      <c r="QE278" s="424"/>
      <c r="QF278" s="425"/>
      <c r="QG278" s="425"/>
      <c r="QH278" s="425"/>
      <c r="QI278" s="426"/>
      <c r="QJ278" s="424"/>
      <c r="QK278" s="425"/>
      <c r="QL278" s="425"/>
      <c r="QM278" s="425"/>
      <c r="QN278" s="426"/>
      <c r="QO278" s="424"/>
      <c r="QP278" s="425"/>
      <c r="QQ278" s="425"/>
      <c r="QR278" s="425"/>
      <c r="QS278" s="426"/>
      <c r="QT278" s="738"/>
      <c r="QU278" s="739"/>
      <c r="QV278" s="739"/>
      <c r="QW278" s="739"/>
      <c r="QX278" s="740"/>
      <c r="QY278" s="424"/>
      <c r="QZ278" s="425"/>
      <c r="RA278" s="425"/>
      <c r="RB278" s="425"/>
      <c r="RC278" s="426"/>
      <c r="RD278" s="424"/>
      <c r="RE278" s="425"/>
      <c r="RF278" s="425"/>
      <c r="RG278" s="425"/>
      <c r="RH278" s="426"/>
      <c r="RI278" s="424"/>
      <c r="RJ278" s="425"/>
      <c r="RK278" s="425"/>
      <c r="RL278" s="425"/>
      <c r="RM278" s="426"/>
      <c r="RN278" s="424"/>
      <c r="RO278" s="425"/>
      <c r="RP278" s="425"/>
      <c r="RQ278" s="425"/>
      <c r="RR278" s="426"/>
      <c r="RS278" s="748"/>
      <c r="RT278" s="747"/>
      <c r="RU278" s="747"/>
      <c r="RV278" s="747"/>
      <c r="RW278" s="747"/>
      <c r="RX278" s="747"/>
      <c r="RY278" s="747"/>
      <c r="RZ278" s="747"/>
      <c r="SA278" s="747"/>
      <c r="SB278" s="747"/>
      <c r="SC278" s="747"/>
      <c r="SD278" s="747"/>
      <c r="SE278" s="747"/>
      <c r="SF278" s="747"/>
      <c r="SG278" s="700"/>
    </row>
    <row r="279" spans="2:501" ht="2.1" customHeight="1" x14ac:dyDescent="0.15">
      <c r="B279" s="1083"/>
      <c r="C279" s="1093"/>
      <c r="D279" s="1094"/>
      <c r="E279" s="1095"/>
      <c r="F279" s="329"/>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408"/>
      <c r="AD279" s="492"/>
      <c r="AE279" s="476"/>
      <c r="AF279" s="476"/>
      <c r="AG279" s="476"/>
      <c r="AH279" s="476"/>
      <c r="AI279" s="476"/>
      <c r="AJ279" s="476"/>
      <c r="AK279" s="476"/>
      <c r="AL279" s="476"/>
      <c r="AM279" s="476"/>
      <c r="AN279" s="476"/>
      <c r="AO279" s="386"/>
      <c r="AP279" s="386"/>
      <c r="AQ279" s="387"/>
      <c r="AR279" s="802"/>
      <c r="AS279" s="803"/>
      <c r="AT279" s="803"/>
      <c r="AU279" s="803"/>
      <c r="AV279" s="803"/>
      <c r="AW279" s="803"/>
      <c r="AX279" s="803"/>
      <c r="AY279" s="803"/>
      <c r="AZ279" s="803"/>
      <c r="BA279" s="803"/>
      <c r="BB279" s="803"/>
      <c r="BC279" s="803"/>
      <c r="BD279" s="803"/>
      <c r="BE279" s="804"/>
      <c r="BF279" s="802"/>
      <c r="BG279" s="803"/>
      <c r="BH279" s="803"/>
      <c r="BI279" s="803"/>
      <c r="BJ279" s="803"/>
      <c r="BK279" s="803"/>
      <c r="BL279" s="803"/>
      <c r="BM279" s="803"/>
      <c r="BN279" s="803"/>
      <c r="BO279" s="803"/>
      <c r="BP279" s="803"/>
      <c r="BQ279" s="803"/>
      <c r="BR279" s="803"/>
      <c r="BS279" s="804"/>
      <c r="BT279" s="1058"/>
      <c r="BU279" s="1059"/>
      <c r="BV279" s="1059"/>
      <c r="BW279" s="1059"/>
      <c r="BX279" s="1059"/>
      <c r="BY279" s="1059"/>
      <c r="BZ279" s="1059"/>
      <c r="CA279" s="1059"/>
      <c r="CB279" s="1059"/>
      <c r="CC279" s="1059"/>
      <c r="CD279" s="1059"/>
      <c r="CE279" s="386"/>
      <c r="CF279" s="386"/>
      <c r="CG279" s="387"/>
      <c r="CH279" s="1056"/>
      <c r="CI279" s="386"/>
      <c r="CJ279" s="386"/>
      <c r="CK279" s="386"/>
      <c r="CL279" s="386"/>
      <c r="CM279" s="386"/>
      <c r="CN279" s="658"/>
      <c r="CO279" s="658"/>
      <c r="CP279" s="658"/>
      <c r="CQ279" s="658"/>
      <c r="CR279" s="658"/>
      <c r="CS279" s="658"/>
      <c r="CT279" s="658"/>
      <c r="CU279" s="658"/>
      <c r="CV279" s="658"/>
      <c r="CW279" s="658"/>
      <c r="CX279" s="386"/>
      <c r="CY279" s="386"/>
      <c r="CZ279" s="387"/>
      <c r="DA279" s="276"/>
      <c r="DB279" s="277"/>
      <c r="DC279" s="277"/>
      <c r="DD279" s="277"/>
      <c r="DE279" s="277"/>
      <c r="DF279" s="277"/>
      <c r="DG279" s="277"/>
      <c r="DH279" s="277"/>
      <c r="DI279" s="277"/>
      <c r="DJ279" s="277"/>
      <c r="DK279" s="277"/>
      <c r="DL279" s="277"/>
      <c r="DM279" s="277"/>
      <c r="DN279" s="277"/>
      <c r="DO279" s="278"/>
      <c r="DP279" s="773"/>
      <c r="DQ279" s="774"/>
      <c r="DR279" s="774"/>
      <c r="DS279" s="774"/>
      <c r="DT279" s="774"/>
      <c r="DU279" s="774"/>
      <c r="DV279" s="774"/>
      <c r="DW279" s="774"/>
      <c r="DX279" s="386"/>
      <c r="DY279" s="386"/>
      <c r="DZ279" s="387"/>
      <c r="EA279" s="427"/>
      <c r="EB279" s="428"/>
      <c r="EC279" s="428"/>
      <c r="ED279" s="428"/>
      <c r="EE279" s="429"/>
      <c r="EF279" s="427"/>
      <c r="EG279" s="428"/>
      <c r="EH279" s="428"/>
      <c r="EI279" s="428"/>
      <c r="EJ279" s="429"/>
      <c r="EK279" s="427"/>
      <c r="EL279" s="428"/>
      <c r="EM279" s="428"/>
      <c r="EN279" s="428"/>
      <c r="EO279" s="429"/>
      <c r="EP279" s="744"/>
      <c r="EQ279" s="745"/>
      <c r="ER279" s="745"/>
      <c r="ES279" s="745"/>
      <c r="ET279" s="746"/>
      <c r="EU279" s="427"/>
      <c r="EV279" s="428"/>
      <c r="EW279" s="428"/>
      <c r="EX279" s="428"/>
      <c r="EY279" s="429"/>
      <c r="EZ279" s="427"/>
      <c r="FA279" s="428"/>
      <c r="FB279" s="428"/>
      <c r="FC279" s="428"/>
      <c r="FD279" s="429"/>
      <c r="FE279" s="427"/>
      <c r="FF279" s="428"/>
      <c r="FG279" s="428"/>
      <c r="FH279" s="428"/>
      <c r="FI279" s="429"/>
      <c r="FJ279" s="427"/>
      <c r="FK279" s="428"/>
      <c r="FL279" s="428"/>
      <c r="FM279" s="428"/>
      <c r="FN279" s="429"/>
      <c r="FO279" s="405"/>
      <c r="FP279" s="777"/>
      <c r="FQ279" s="778"/>
      <c r="FR279" s="329"/>
      <c r="FS279" s="330"/>
      <c r="FT279" s="330"/>
      <c r="FU279" s="330"/>
      <c r="FV279" s="330"/>
      <c r="FW279" s="330"/>
      <c r="FX279" s="330"/>
      <c r="FY279" s="408"/>
      <c r="FZ279" s="690"/>
      <c r="GA279" s="656"/>
      <c r="GB279" s="656"/>
      <c r="GC279" s="656"/>
      <c r="GD279" s="656"/>
      <c r="GE279" s="656"/>
      <c r="GF279" s="658"/>
      <c r="GG279" s="658"/>
      <c r="GH279" s="658"/>
      <c r="GI279" s="658"/>
      <c r="GJ279" s="658"/>
      <c r="GK279" s="658"/>
      <c r="GL279" s="658"/>
      <c r="GM279" s="658"/>
      <c r="GN279" s="658"/>
      <c r="GO279" s="658"/>
      <c r="GP279" s="386"/>
      <c r="GQ279" s="386"/>
      <c r="GR279" s="387"/>
      <c r="GS279" s="276"/>
      <c r="GT279" s="277"/>
      <c r="GU279" s="277"/>
      <c r="GV279" s="277"/>
      <c r="GW279" s="277"/>
      <c r="GX279" s="277"/>
      <c r="GY279" s="277"/>
      <c r="GZ279" s="277"/>
      <c r="HA279" s="277"/>
      <c r="HB279" s="277"/>
      <c r="HC279" s="277"/>
      <c r="HD279" s="277"/>
      <c r="HE279" s="277"/>
      <c r="HF279" s="277"/>
      <c r="HG279" s="278"/>
      <c r="HH279" s="773"/>
      <c r="HI279" s="774"/>
      <c r="HJ279" s="774"/>
      <c r="HK279" s="774"/>
      <c r="HL279" s="774"/>
      <c r="HM279" s="774"/>
      <c r="HN279" s="774"/>
      <c r="HO279" s="774"/>
      <c r="HP279" s="386"/>
      <c r="HQ279" s="386"/>
      <c r="HR279" s="387"/>
      <c r="HS279" s="427"/>
      <c r="HT279" s="428"/>
      <c r="HU279" s="428"/>
      <c r="HV279" s="428"/>
      <c r="HW279" s="429"/>
      <c r="HX279" s="427"/>
      <c r="HY279" s="428"/>
      <c r="HZ279" s="428"/>
      <c r="IA279" s="428"/>
      <c r="IB279" s="429"/>
      <c r="IC279" s="427"/>
      <c r="ID279" s="428"/>
      <c r="IE279" s="428"/>
      <c r="IF279" s="428"/>
      <c r="IG279" s="429"/>
      <c r="IH279" s="744"/>
      <c r="II279" s="745"/>
      <c r="IJ279" s="745"/>
      <c r="IK279" s="745"/>
      <c r="IL279" s="746"/>
      <c r="IM279" s="427"/>
      <c r="IN279" s="428"/>
      <c r="IO279" s="428"/>
      <c r="IP279" s="428"/>
      <c r="IQ279" s="429"/>
      <c r="IR279" s="427"/>
      <c r="IS279" s="428"/>
      <c r="IT279" s="428"/>
      <c r="IU279" s="428"/>
      <c r="IV279" s="429"/>
      <c r="IW279" s="427"/>
      <c r="IX279" s="428"/>
      <c r="IY279" s="428"/>
      <c r="IZ279" s="428"/>
      <c r="JA279" s="429"/>
      <c r="JB279" s="427"/>
      <c r="JC279" s="428"/>
      <c r="JD279" s="428"/>
      <c r="JE279" s="428"/>
      <c r="JF279" s="429"/>
      <c r="JG279" s="748"/>
      <c r="JH279" s="747"/>
      <c r="JI279" s="747"/>
      <c r="JJ279" s="747"/>
      <c r="JK279" s="747"/>
      <c r="JL279" s="747"/>
      <c r="JM279" s="747"/>
      <c r="JN279" s="747"/>
      <c r="JO279" s="747"/>
      <c r="JP279" s="747"/>
      <c r="JQ279" s="747"/>
      <c r="JR279" s="747"/>
      <c r="JS279" s="747"/>
      <c r="JT279" s="747"/>
      <c r="JU279" s="700"/>
      <c r="JV279" s="777"/>
      <c r="JW279" s="778"/>
      <c r="JX279" s="329"/>
      <c r="JY279" s="330"/>
      <c r="JZ279" s="330"/>
      <c r="KA279" s="330"/>
      <c r="KB279" s="330"/>
      <c r="KC279" s="330"/>
      <c r="KD279" s="330"/>
      <c r="KE279" s="408"/>
      <c r="KF279" s="656"/>
      <c r="KG279" s="656"/>
      <c r="KH279" s="656"/>
      <c r="KI279" s="656"/>
      <c r="KJ279" s="656"/>
      <c r="KK279" s="656"/>
      <c r="KL279" s="658"/>
      <c r="KM279" s="658"/>
      <c r="KN279" s="658"/>
      <c r="KO279" s="658"/>
      <c r="KP279" s="658"/>
      <c r="KQ279" s="658"/>
      <c r="KR279" s="658"/>
      <c r="KS279" s="658"/>
      <c r="KT279" s="658"/>
      <c r="KU279" s="658"/>
      <c r="KV279" s="386"/>
      <c r="KW279" s="386"/>
      <c r="KX279" s="387"/>
      <c r="KY279" s="276"/>
      <c r="KZ279" s="277"/>
      <c r="LA279" s="277"/>
      <c r="LB279" s="277"/>
      <c r="LC279" s="277"/>
      <c r="LD279" s="277"/>
      <c r="LE279" s="277"/>
      <c r="LF279" s="277"/>
      <c r="LG279" s="277"/>
      <c r="LH279" s="277"/>
      <c r="LI279" s="277"/>
      <c r="LJ279" s="277"/>
      <c r="LK279" s="277"/>
      <c r="LL279" s="277"/>
      <c r="LM279" s="278"/>
      <c r="LN279" s="773"/>
      <c r="LO279" s="774"/>
      <c r="LP279" s="774"/>
      <c r="LQ279" s="774"/>
      <c r="LR279" s="774"/>
      <c r="LS279" s="774"/>
      <c r="LT279" s="774"/>
      <c r="LU279" s="774"/>
      <c r="LV279" s="386"/>
      <c r="LW279" s="386"/>
      <c r="LX279" s="387"/>
      <c r="LY279" s="427"/>
      <c r="LZ279" s="428"/>
      <c r="MA279" s="428"/>
      <c r="MB279" s="428"/>
      <c r="MC279" s="429"/>
      <c r="MD279" s="427"/>
      <c r="ME279" s="428"/>
      <c r="MF279" s="428"/>
      <c r="MG279" s="428"/>
      <c r="MH279" s="429"/>
      <c r="MI279" s="427"/>
      <c r="MJ279" s="428"/>
      <c r="MK279" s="428"/>
      <c r="ML279" s="428"/>
      <c r="MM279" s="429"/>
      <c r="MN279" s="744"/>
      <c r="MO279" s="745"/>
      <c r="MP279" s="745"/>
      <c r="MQ279" s="745"/>
      <c r="MR279" s="746"/>
      <c r="MS279" s="427"/>
      <c r="MT279" s="428"/>
      <c r="MU279" s="428"/>
      <c r="MV279" s="428"/>
      <c r="MW279" s="429"/>
      <c r="MX279" s="427"/>
      <c r="MY279" s="428"/>
      <c r="MZ279" s="428"/>
      <c r="NA279" s="428"/>
      <c r="NB279" s="429"/>
      <c r="NC279" s="427"/>
      <c r="ND279" s="428"/>
      <c r="NE279" s="428"/>
      <c r="NF279" s="428"/>
      <c r="NG279" s="429"/>
      <c r="NH279" s="427"/>
      <c r="NI279" s="428"/>
      <c r="NJ279" s="428"/>
      <c r="NK279" s="428"/>
      <c r="NL279" s="429"/>
      <c r="NM279" s="748"/>
      <c r="NN279" s="747"/>
      <c r="NO279" s="747"/>
      <c r="NP279" s="747"/>
      <c r="NQ279" s="747"/>
      <c r="NR279" s="747"/>
      <c r="NS279" s="747"/>
      <c r="NT279" s="747"/>
      <c r="NU279" s="747"/>
      <c r="NV279" s="747"/>
      <c r="NW279" s="747"/>
      <c r="NX279" s="747"/>
      <c r="NY279" s="747"/>
      <c r="NZ279" s="747"/>
      <c r="OA279" s="700"/>
      <c r="OB279" s="777"/>
      <c r="OC279" s="778"/>
      <c r="OD279" s="329"/>
      <c r="OE279" s="330"/>
      <c r="OF279" s="330"/>
      <c r="OG279" s="330"/>
      <c r="OH279" s="330"/>
      <c r="OI279" s="330"/>
      <c r="OJ279" s="330"/>
      <c r="OK279" s="408"/>
      <c r="OL279" s="656"/>
      <c r="OM279" s="656"/>
      <c r="ON279" s="656"/>
      <c r="OO279" s="656"/>
      <c r="OP279" s="656"/>
      <c r="OQ279" s="656"/>
      <c r="OR279" s="658"/>
      <c r="OS279" s="658"/>
      <c r="OT279" s="658"/>
      <c r="OU279" s="658"/>
      <c r="OV279" s="658"/>
      <c r="OW279" s="658"/>
      <c r="OX279" s="658"/>
      <c r="OY279" s="658"/>
      <c r="OZ279" s="658"/>
      <c r="PA279" s="658"/>
      <c r="PB279" s="386"/>
      <c r="PC279" s="386"/>
      <c r="PD279" s="387"/>
      <c r="PE279" s="276"/>
      <c r="PF279" s="277"/>
      <c r="PG279" s="277"/>
      <c r="PH279" s="277"/>
      <c r="PI279" s="277"/>
      <c r="PJ279" s="277"/>
      <c r="PK279" s="277"/>
      <c r="PL279" s="277"/>
      <c r="PM279" s="277"/>
      <c r="PN279" s="277"/>
      <c r="PO279" s="277"/>
      <c r="PP279" s="277"/>
      <c r="PQ279" s="277"/>
      <c r="PR279" s="277"/>
      <c r="PS279" s="278"/>
      <c r="PT279" s="773"/>
      <c r="PU279" s="774"/>
      <c r="PV279" s="774"/>
      <c r="PW279" s="774"/>
      <c r="PX279" s="774"/>
      <c r="PY279" s="774"/>
      <c r="PZ279" s="774"/>
      <c r="QA279" s="774"/>
      <c r="QB279" s="386"/>
      <c r="QC279" s="386"/>
      <c r="QD279" s="387"/>
      <c r="QE279" s="427"/>
      <c r="QF279" s="428"/>
      <c r="QG279" s="428"/>
      <c r="QH279" s="428"/>
      <c r="QI279" s="429"/>
      <c r="QJ279" s="427"/>
      <c r="QK279" s="428"/>
      <c r="QL279" s="428"/>
      <c r="QM279" s="428"/>
      <c r="QN279" s="429"/>
      <c r="QO279" s="427"/>
      <c r="QP279" s="428"/>
      <c r="QQ279" s="428"/>
      <c r="QR279" s="428"/>
      <c r="QS279" s="429"/>
      <c r="QT279" s="744"/>
      <c r="QU279" s="745"/>
      <c r="QV279" s="745"/>
      <c r="QW279" s="745"/>
      <c r="QX279" s="746"/>
      <c r="QY279" s="427"/>
      <c r="QZ279" s="428"/>
      <c r="RA279" s="428"/>
      <c r="RB279" s="428"/>
      <c r="RC279" s="429"/>
      <c r="RD279" s="427"/>
      <c r="RE279" s="428"/>
      <c r="RF279" s="428"/>
      <c r="RG279" s="428"/>
      <c r="RH279" s="429"/>
      <c r="RI279" s="427"/>
      <c r="RJ279" s="428"/>
      <c r="RK279" s="428"/>
      <c r="RL279" s="428"/>
      <c r="RM279" s="429"/>
      <c r="RN279" s="427"/>
      <c r="RO279" s="428"/>
      <c r="RP279" s="428"/>
      <c r="RQ279" s="428"/>
      <c r="RR279" s="429"/>
      <c r="RS279" s="748"/>
      <c r="RT279" s="747"/>
      <c r="RU279" s="747"/>
      <c r="RV279" s="747"/>
      <c r="RW279" s="747"/>
      <c r="RX279" s="747"/>
      <c r="RY279" s="747"/>
      <c r="RZ279" s="747"/>
      <c r="SA279" s="747"/>
      <c r="SB279" s="747"/>
      <c r="SC279" s="747"/>
      <c r="SD279" s="747"/>
      <c r="SE279" s="747"/>
      <c r="SF279" s="747"/>
      <c r="SG279" s="700"/>
    </row>
    <row r="280" spans="2:501" ht="12" customHeight="1" x14ac:dyDescent="0.15">
      <c r="B280" s="1083"/>
      <c r="C280" s="1093"/>
      <c r="D280" s="1094"/>
      <c r="E280" s="1095"/>
      <c r="F280" s="770" t="s">
        <v>101</v>
      </c>
      <c r="G280" s="324"/>
      <c r="H280" s="324"/>
      <c r="I280" s="324"/>
      <c r="J280" s="324"/>
      <c r="K280" s="324"/>
      <c r="L280" s="324"/>
      <c r="M280" s="324"/>
      <c r="N280" s="324"/>
      <c r="O280" s="324"/>
      <c r="P280" s="324"/>
      <c r="Q280" s="324"/>
      <c r="R280" s="324"/>
      <c r="S280" s="324"/>
      <c r="T280" s="324"/>
      <c r="U280" s="324"/>
      <c r="V280" s="324"/>
      <c r="W280" s="324"/>
      <c r="X280" s="324"/>
      <c r="Y280" s="324"/>
      <c r="Z280" s="324"/>
      <c r="AA280" s="324"/>
      <c r="AB280" s="324"/>
      <c r="AC280" s="489"/>
      <c r="AD280" s="490">
        <f>BT280</f>
        <v>0</v>
      </c>
      <c r="AE280" s="491"/>
      <c r="AF280" s="491"/>
      <c r="AG280" s="491"/>
      <c r="AH280" s="491"/>
      <c r="AI280" s="491"/>
      <c r="AJ280" s="491"/>
      <c r="AK280" s="491"/>
      <c r="AL280" s="491"/>
      <c r="AM280" s="491"/>
      <c r="AN280" s="491"/>
      <c r="AO280" s="382" t="s">
        <v>43</v>
      </c>
      <c r="AP280" s="382"/>
      <c r="AQ280" s="383"/>
      <c r="AR280" s="247"/>
      <c r="AS280" s="248"/>
      <c r="AT280" s="248"/>
      <c r="AU280" s="248"/>
      <c r="AV280" s="248"/>
      <c r="AW280" s="248"/>
      <c r="AX280" s="248"/>
      <c r="AY280" s="248"/>
      <c r="AZ280" s="248"/>
      <c r="BA280" s="248"/>
      <c r="BB280" s="248"/>
      <c r="BC280" s="248"/>
      <c r="BD280" s="248"/>
      <c r="BE280" s="249"/>
      <c r="BF280" s="247"/>
      <c r="BG280" s="248"/>
      <c r="BH280" s="248"/>
      <c r="BI280" s="248"/>
      <c r="BJ280" s="248"/>
      <c r="BK280" s="248"/>
      <c r="BL280" s="248"/>
      <c r="BM280" s="248"/>
      <c r="BN280" s="248"/>
      <c r="BO280" s="248"/>
      <c r="BP280" s="248"/>
      <c r="BQ280" s="248"/>
      <c r="BR280" s="248"/>
      <c r="BS280" s="249"/>
      <c r="BT280" s="1058">
        <f>SUM(CN280:CW285,GF280:GO285,KL280:KU285,OR280:PA285)</f>
        <v>0</v>
      </c>
      <c r="BU280" s="1059"/>
      <c r="BV280" s="1059"/>
      <c r="BW280" s="1059"/>
      <c r="BX280" s="1059"/>
      <c r="BY280" s="1059"/>
      <c r="BZ280" s="1059"/>
      <c r="CA280" s="1059"/>
      <c r="CB280" s="1059"/>
      <c r="CC280" s="1059"/>
      <c r="CD280" s="1059"/>
      <c r="CE280" s="382" t="s">
        <v>43</v>
      </c>
      <c r="CF280" s="382"/>
      <c r="CG280" s="383"/>
      <c r="CH280" s="1057" t="s">
        <v>37</v>
      </c>
      <c r="CI280" s="382"/>
      <c r="CJ280" s="382"/>
      <c r="CK280" s="382"/>
      <c r="CL280" s="382"/>
      <c r="CM280" s="382"/>
      <c r="CN280" s="693"/>
      <c r="CO280" s="693"/>
      <c r="CP280" s="693"/>
      <c r="CQ280" s="693"/>
      <c r="CR280" s="693"/>
      <c r="CS280" s="693"/>
      <c r="CT280" s="693"/>
      <c r="CU280" s="693"/>
      <c r="CV280" s="693"/>
      <c r="CW280" s="693"/>
      <c r="CX280" s="382" t="s">
        <v>43</v>
      </c>
      <c r="CY280" s="382"/>
      <c r="CZ280" s="383"/>
      <c r="DA280" s="230"/>
      <c r="DB280" s="231"/>
      <c r="DC280" s="231"/>
      <c r="DD280" s="231"/>
      <c r="DE280" s="231"/>
      <c r="DF280" s="231"/>
      <c r="DG280" s="231"/>
      <c r="DH280" s="231"/>
      <c r="DI280" s="231"/>
      <c r="DJ280" s="231"/>
      <c r="DK280" s="231"/>
      <c r="DL280" s="231"/>
      <c r="DM280" s="231"/>
      <c r="DN280" s="231"/>
      <c r="DO280" s="232"/>
      <c r="DP280" s="766"/>
      <c r="DQ280" s="767"/>
      <c r="DR280" s="767"/>
      <c r="DS280" s="767"/>
      <c r="DT280" s="767"/>
      <c r="DU280" s="767"/>
      <c r="DV280" s="767"/>
      <c r="DW280" s="767"/>
      <c r="DX280" s="382" t="s">
        <v>69</v>
      </c>
      <c r="DY280" s="382"/>
      <c r="DZ280" s="383"/>
      <c r="EA280" s="735"/>
      <c r="EB280" s="736"/>
      <c r="EC280" s="736"/>
      <c r="ED280" s="736"/>
      <c r="EE280" s="737"/>
      <c r="EF280" s="735"/>
      <c r="EG280" s="736"/>
      <c r="EH280" s="736"/>
      <c r="EI280" s="736"/>
      <c r="EJ280" s="737"/>
      <c r="EK280" s="735"/>
      <c r="EL280" s="736"/>
      <c r="EM280" s="736"/>
      <c r="EN280" s="736"/>
      <c r="EO280" s="737"/>
      <c r="EP280" s="735"/>
      <c r="EQ280" s="736"/>
      <c r="ER280" s="736"/>
      <c r="ES280" s="736"/>
      <c r="ET280" s="737"/>
      <c r="EU280" s="503"/>
      <c r="EV280" s="504"/>
      <c r="EW280" s="504"/>
      <c r="EX280" s="504"/>
      <c r="EY280" s="505"/>
      <c r="EZ280" s="503"/>
      <c r="FA280" s="504"/>
      <c r="FB280" s="504"/>
      <c r="FC280" s="504"/>
      <c r="FD280" s="505"/>
      <c r="FE280" s="503"/>
      <c r="FF280" s="504"/>
      <c r="FG280" s="504"/>
      <c r="FH280" s="504"/>
      <c r="FI280" s="505"/>
      <c r="FJ280" s="503"/>
      <c r="FK280" s="504"/>
      <c r="FL280" s="504"/>
      <c r="FM280" s="504"/>
      <c r="FN280" s="505"/>
      <c r="FO280" s="404" t="str">
        <f>IF(AND(CN280&gt;0,CN282&gt;0,CN284&gt;0),"⇒⇒⇒⇒
４箇所以上の場合","")</f>
        <v/>
      </c>
      <c r="FP280" s="777"/>
      <c r="FQ280" s="778"/>
      <c r="FR280" s="770" t="s">
        <v>106</v>
      </c>
      <c r="FS280" s="324"/>
      <c r="FT280" s="324"/>
      <c r="FU280" s="324"/>
      <c r="FV280" s="324"/>
      <c r="FW280" s="324"/>
      <c r="FX280" s="324"/>
      <c r="FY280" s="489"/>
      <c r="FZ280" s="726" t="s">
        <v>79</v>
      </c>
      <c r="GA280" s="692"/>
      <c r="GB280" s="692"/>
      <c r="GC280" s="692"/>
      <c r="GD280" s="692"/>
      <c r="GE280" s="692"/>
      <c r="GF280" s="693"/>
      <c r="GG280" s="693"/>
      <c r="GH280" s="693"/>
      <c r="GI280" s="693"/>
      <c r="GJ280" s="693"/>
      <c r="GK280" s="693"/>
      <c r="GL280" s="693"/>
      <c r="GM280" s="693"/>
      <c r="GN280" s="693"/>
      <c r="GO280" s="693"/>
      <c r="GP280" s="382" t="s">
        <v>43</v>
      </c>
      <c r="GQ280" s="382"/>
      <c r="GR280" s="383"/>
      <c r="GS280" s="230"/>
      <c r="GT280" s="231"/>
      <c r="GU280" s="231"/>
      <c r="GV280" s="231"/>
      <c r="GW280" s="231"/>
      <c r="GX280" s="231"/>
      <c r="GY280" s="231"/>
      <c r="GZ280" s="231"/>
      <c r="HA280" s="231"/>
      <c r="HB280" s="231"/>
      <c r="HC280" s="231"/>
      <c r="HD280" s="231"/>
      <c r="HE280" s="231"/>
      <c r="HF280" s="231"/>
      <c r="HG280" s="232"/>
      <c r="HH280" s="766"/>
      <c r="HI280" s="767"/>
      <c r="HJ280" s="767"/>
      <c r="HK280" s="767"/>
      <c r="HL280" s="767"/>
      <c r="HM280" s="767"/>
      <c r="HN280" s="767"/>
      <c r="HO280" s="767"/>
      <c r="HP280" s="382" t="s">
        <v>69</v>
      </c>
      <c r="HQ280" s="382"/>
      <c r="HR280" s="383"/>
      <c r="HS280" s="735"/>
      <c r="HT280" s="736"/>
      <c r="HU280" s="736"/>
      <c r="HV280" s="736"/>
      <c r="HW280" s="737"/>
      <c r="HX280" s="735"/>
      <c r="HY280" s="736"/>
      <c r="HZ280" s="736"/>
      <c r="IA280" s="736"/>
      <c r="IB280" s="737"/>
      <c r="IC280" s="735"/>
      <c r="ID280" s="736"/>
      <c r="IE280" s="736"/>
      <c r="IF280" s="736"/>
      <c r="IG280" s="737"/>
      <c r="IH280" s="735"/>
      <c r="II280" s="736"/>
      <c r="IJ280" s="736"/>
      <c r="IK280" s="736"/>
      <c r="IL280" s="737"/>
      <c r="IM280" s="503"/>
      <c r="IN280" s="504"/>
      <c r="IO280" s="504"/>
      <c r="IP280" s="504"/>
      <c r="IQ280" s="505"/>
      <c r="IR280" s="503"/>
      <c r="IS280" s="504"/>
      <c r="IT280" s="504"/>
      <c r="IU280" s="504"/>
      <c r="IV280" s="505"/>
      <c r="IW280" s="503"/>
      <c r="IX280" s="504"/>
      <c r="IY280" s="504"/>
      <c r="IZ280" s="504"/>
      <c r="JA280" s="505"/>
      <c r="JB280" s="503"/>
      <c r="JC280" s="504"/>
      <c r="JD280" s="504"/>
      <c r="JE280" s="504"/>
      <c r="JF280" s="505"/>
      <c r="JG280" s="748"/>
      <c r="JH280" s="747"/>
      <c r="JI280" s="747"/>
      <c r="JJ280" s="747"/>
      <c r="JK280" s="747"/>
      <c r="JL280" s="747"/>
      <c r="JM280" s="747"/>
      <c r="JN280" s="747"/>
      <c r="JO280" s="747"/>
      <c r="JP280" s="747"/>
      <c r="JQ280" s="747"/>
      <c r="JR280" s="747"/>
      <c r="JS280" s="747"/>
      <c r="JT280" s="747"/>
      <c r="JU280" s="699" t="str">
        <f t="shared" ref="JU280" si="36">IF($BT280&gt;SUM($CN280:$CW285,$GF280:$GO285),IF(AND(GF280&gt;0,GF282&gt;0,GF284&gt;0),"⇒⇒⇒⇒
７箇所以上の場合",""),"")</f>
        <v/>
      </c>
      <c r="JV280" s="777"/>
      <c r="JW280" s="778"/>
      <c r="JX280" s="770" t="s">
        <v>106</v>
      </c>
      <c r="JY280" s="324"/>
      <c r="JZ280" s="324"/>
      <c r="KA280" s="324"/>
      <c r="KB280" s="324"/>
      <c r="KC280" s="324"/>
      <c r="KD280" s="324"/>
      <c r="KE280" s="489"/>
      <c r="KF280" s="691" t="str">
        <f>KF274</f>
        <v>7箇所目</v>
      </c>
      <c r="KG280" s="692"/>
      <c r="KH280" s="692"/>
      <c r="KI280" s="692"/>
      <c r="KJ280" s="692"/>
      <c r="KK280" s="692"/>
      <c r="KL280" s="693"/>
      <c r="KM280" s="693"/>
      <c r="KN280" s="693"/>
      <c r="KO280" s="693"/>
      <c r="KP280" s="693"/>
      <c r="KQ280" s="693"/>
      <c r="KR280" s="693"/>
      <c r="KS280" s="693"/>
      <c r="KT280" s="693"/>
      <c r="KU280" s="693"/>
      <c r="KV280" s="382" t="s">
        <v>43</v>
      </c>
      <c r="KW280" s="382"/>
      <c r="KX280" s="383"/>
      <c r="KY280" s="230"/>
      <c r="KZ280" s="231"/>
      <c r="LA280" s="231"/>
      <c r="LB280" s="231"/>
      <c r="LC280" s="231"/>
      <c r="LD280" s="231"/>
      <c r="LE280" s="231"/>
      <c r="LF280" s="231"/>
      <c r="LG280" s="231"/>
      <c r="LH280" s="231"/>
      <c r="LI280" s="231"/>
      <c r="LJ280" s="231"/>
      <c r="LK280" s="231"/>
      <c r="LL280" s="231"/>
      <c r="LM280" s="232"/>
      <c r="LN280" s="766"/>
      <c r="LO280" s="767"/>
      <c r="LP280" s="767"/>
      <c r="LQ280" s="767"/>
      <c r="LR280" s="767"/>
      <c r="LS280" s="767"/>
      <c r="LT280" s="767"/>
      <c r="LU280" s="767"/>
      <c r="LV280" s="382" t="s">
        <v>69</v>
      </c>
      <c r="LW280" s="382"/>
      <c r="LX280" s="383"/>
      <c r="LY280" s="735"/>
      <c r="LZ280" s="736"/>
      <c r="MA280" s="736"/>
      <c r="MB280" s="736"/>
      <c r="MC280" s="737"/>
      <c r="MD280" s="735"/>
      <c r="ME280" s="736"/>
      <c r="MF280" s="736"/>
      <c r="MG280" s="736"/>
      <c r="MH280" s="737"/>
      <c r="MI280" s="735"/>
      <c r="MJ280" s="736"/>
      <c r="MK280" s="736"/>
      <c r="ML280" s="736"/>
      <c r="MM280" s="737"/>
      <c r="MN280" s="735"/>
      <c r="MO280" s="736"/>
      <c r="MP280" s="736"/>
      <c r="MQ280" s="736"/>
      <c r="MR280" s="737"/>
      <c r="MS280" s="503"/>
      <c r="MT280" s="504"/>
      <c r="MU280" s="504"/>
      <c r="MV280" s="504"/>
      <c r="MW280" s="505"/>
      <c r="MX280" s="503"/>
      <c r="MY280" s="504"/>
      <c r="MZ280" s="504"/>
      <c r="NA280" s="504"/>
      <c r="NB280" s="505"/>
      <c r="NC280" s="503"/>
      <c r="ND280" s="504"/>
      <c r="NE280" s="504"/>
      <c r="NF280" s="504"/>
      <c r="NG280" s="505"/>
      <c r="NH280" s="503"/>
      <c r="NI280" s="504"/>
      <c r="NJ280" s="504"/>
      <c r="NK280" s="504"/>
      <c r="NL280" s="505"/>
      <c r="NM280" s="748"/>
      <c r="NN280" s="747"/>
      <c r="NO280" s="747"/>
      <c r="NP280" s="747"/>
      <c r="NQ280" s="747"/>
      <c r="NR280" s="747"/>
      <c r="NS280" s="747"/>
      <c r="NT280" s="747"/>
      <c r="NU280" s="747"/>
      <c r="NV280" s="747"/>
      <c r="NW280" s="747"/>
      <c r="NX280" s="747"/>
      <c r="NY280" s="747"/>
      <c r="NZ280" s="747"/>
      <c r="OA280" s="699" t="str">
        <f t="shared" ref="OA280" si="37">IF($BT280&gt;SUM($CN280:$CW285,$GF280:$GO285,$KL280:$KU285),IF(AND(KL280&gt;0,KL282&gt;0,KL284&gt;0),"⇒⇒⇒⇒
10箇所以上の場合",""),"")</f>
        <v/>
      </c>
      <c r="OB280" s="777"/>
      <c r="OC280" s="778"/>
      <c r="OD280" s="770" t="s">
        <v>106</v>
      </c>
      <c r="OE280" s="324"/>
      <c r="OF280" s="324"/>
      <c r="OG280" s="324"/>
      <c r="OH280" s="324"/>
      <c r="OI280" s="324"/>
      <c r="OJ280" s="324"/>
      <c r="OK280" s="489"/>
      <c r="OL280" s="691" t="str">
        <f>OL274</f>
        <v>10箇所目</v>
      </c>
      <c r="OM280" s="692"/>
      <c r="ON280" s="692"/>
      <c r="OO280" s="692"/>
      <c r="OP280" s="692"/>
      <c r="OQ280" s="692"/>
      <c r="OR280" s="693"/>
      <c r="OS280" s="693"/>
      <c r="OT280" s="693"/>
      <c r="OU280" s="693"/>
      <c r="OV280" s="693"/>
      <c r="OW280" s="693"/>
      <c r="OX280" s="693"/>
      <c r="OY280" s="693"/>
      <c r="OZ280" s="693"/>
      <c r="PA280" s="693"/>
      <c r="PB280" s="382" t="s">
        <v>43</v>
      </c>
      <c r="PC280" s="382"/>
      <c r="PD280" s="383"/>
      <c r="PE280" s="230"/>
      <c r="PF280" s="231"/>
      <c r="PG280" s="231"/>
      <c r="PH280" s="231"/>
      <c r="PI280" s="231"/>
      <c r="PJ280" s="231"/>
      <c r="PK280" s="231"/>
      <c r="PL280" s="231"/>
      <c r="PM280" s="231"/>
      <c r="PN280" s="231"/>
      <c r="PO280" s="231"/>
      <c r="PP280" s="231"/>
      <c r="PQ280" s="231"/>
      <c r="PR280" s="231"/>
      <c r="PS280" s="232"/>
      <c r="PT280" s="766"/>
      <c r="PU280" s="767"/>
      <c r="PV280" s="767"/>
      <c r="PW280" s="767"/>
      <c r="PX280" s="767"/>
      <c r="PY280" s="767"/>
      <c r="PZ280" s="767"/>
      <c r="QA280" s="767"/>
      <c r="QB280" s="382" t="s">
        <v>69</v>
      </c>
      <c r="QC280" s="382"/>
      <c r="QD280" s="383"/>
      <c r="QE280" s="735"/>
      <c r="QF280" s="736"/>
      <c r="QG280" s="736"/>
      <c r="QH280" s="736"/>
      <c r="QI280" s="737"/>
      <c r="QJ280" s="735"/>
      <c r="QK280" s="736"/>
      <c r="QL280" s="736"/>
      <c r="QM280" s="736"/>
      <c r="QN280" s="737"/>
      <c r="QO280" s="735"/>
      <c r="QP280" s="736"/>
      <c r="QQ280" s="736"/>
      <c r="QR280" s="736"/>
      <c r="QS280" s="737"/>
      <c r="QT280" s="735"/>
      <c r="QU280" s="736"/>
      <c r="QV280" s="736"/>
      <c r="QW280" s="736"/>
      <c r="QX280" s="737"/>
      <c r="QY280" s="503"/>
      <c r="QZ280" s="504"/>
      <c r="RA280" s="504"/>
      <c r="RB280" s="504"/>
      <c r="RC280" s="505"/>
      <c r="RD280" s="503"/>
      <c r="RE280" s="504"/>
      <c r="RF280" s="504"/>
      <c r="RG280" s="504"/>
      <c r="RH280" s="505"/>
      <c r="RI280" s="503"/>
      <c r="RJ280" s="504"/>
      <c r="RK280" s="504"/>
      <c r="RL280" s="504"/>
      <c r="RM280" s="505"/>
      <c r="RN280" s="503"/>
      <c r="RO280" s="504"/>
      <c r="RP280" s="504"/>
      <c r="RQ280" s="504"/>
      <c r="RR280" s="505"/>
      <c r="RS280" s="748"/>
      <c r="RT280" s="747"/>
      <c r="RU280" s="747"/>
      <c r="RV280" s="747"/>
      <c r="RW280" s="747"/>
      <c r="RX280" s="747"/>
      <c r="RY280" s="747"/>
      <c r="RZ280" s="747"/>
      <c r="SA280" s="747"/>
      <c r="SB280" s="747"/>
      <c r="SC280" s="747"/>
      <c r="SD280" s="747"/>
      <c r="SE280" s="747"/>
      <c r="SF280" s="747"/>
      <c r="SG280" s="699"/>
    </row>
    <row r="281" spans="2:501" ht="2.1" customHeight="1" x14ac:dyDescent="0.15">
      <c r="B281" s="1083"/>
      <c r="C281" s="1093"/>
      <c r="D281" s="1094"/>
      <c r="E281" s="1095"/>
      <c r="F281" s="40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406"/>
      <c r="AD281" s="469"/>
      <c r="AE281" s="471"/>
      <c r="AF281" s="471"/>
      <c r="AG281" s="471"/>
      <c r="AH281" s="471"/>
      <c r="AI281" s="471"/>
      <c r="AJ281" s="471"/>
      <c r="AK281" s="471"/>
      <c r="AL281" s="471"/>
      <c r="AM281" s="471"/>
      <c r="AN281" s="471"/>
      <c r="AO281" s="384"/>
      <c r="AP281" s="384"/>
      <c r="AQ281" s="385"/>
      <c r="AR281" s="250"/>
      <c r="AS281" s="251"/>
      <c r="AT281" s="251"/>
      <c r="AU281" s="251"/>
      <c r="AV281" s="251"/>
      <c r="AW281" s="251"/>
      <c r="AX281" s="251"/>
      <c r="AY281" s="251"/>
      <c r="AZ281" s="251"/>
      <c r="BA281" s="251"/>
      <c r="BB281" s="251"/>
      <c r="BC281" s="251"/>
      <c r="BD281" s="251"/>
      <c r="BE281" s="252"/>
      <c r="BF281" s="250"/>
      <c r="BG281" s="251"/>
      <c r="BH281" s="251"/>
      <c r="BI281" s="251"/>
      <c r="BJ281" s="251"/>
      <c r="BK281" s="251"/>
      <c r="BL281" s="251"/>
      <c r="BM281" s="251"/>
      <c r="BN281" s="251"/>
      <c r="BO281" s="251"/>
      <c r="BP281" s="251"/>
      <c r="BQ281" s="251"/>
      <c r="BR281" s="251"/>
      <c r="BS281" s="252"/>
      <c r="BT281" s="1058"/>
      <c r="BU281" s="1059"/>
      <c r="BV281" s="1059"/>
      <c r="BW281" s="1059"/>
      <c r="BX281" s="1059"/>
      <c r="BY281" s="1059"/>
      <c r="BZ281" s="1059"/>
      <c r="CA281" s="1059"/>
      <c r="CB281" s="1059"/>
      <c r="CC281" s="1059"/>
      <c r="CD281" s="1059"/>
      <c r="CE281" s="384"/>
      <c r="CF281" s="384"/>
      <c r="CG281" s="385"/>
      <c r="CH281" s="463"/>
      <c r="CI281" s="411"/>
      <c r="CJ281" s="411"/>
      <c r="CK281" s="411"/>
      <c r="CL281" s="411"/>
      <c r="CM281" s="411"/>
      <c r="CN281" s="657"/>
      <c r="CO281" s="657"/>
      <c r="CP281" s="657"/>
      <c r="CQ281" s="657"/>
      <c r="CR281" s="657"/>
      <c r="CS281" s="657"/>
      <c r="CT281" s="657"/>
      <c r="CU281" s="657"/>
      <c r="CV281" s="657"/>
      <c r="CW281" s="657"/>
      <c r="CX281" s="411"/>
      <c r="CY281" s="411"/>
      <c r="CZ281" s="414"/>
      <c r="DA281" s="233"/>
      <c r="DB281" s="234"/>
      <c r="DC281" s="234"/>
      <c r="DD281" s="234"/>
      <c r="DE281" s="234"/>
      <c r="DF281" s="234"/>
      <c r="DG281" s="234"/>
      <c r="DH281" s="234"/>
      <c r="DI281" s="234"/>
      <c r="DJ281" s="234"/>
      <c r="DK281" s="234"/>
      <c r="DL281" s="234"/>
      <c r="DM281" s="234"/>
      <c r="DN281" s="234"/>
      <c r="DO281" s="235"/>
      <c r="DP281" s="768"/>
      <c r="DQ281" s="769"/>
      <c r="DR281" s="769"/>
      <c r="DS281" s="769"/>
      <c r="DT281" s="769"/>
      <c r="DU281" s="769"/>
      <c r="DV281" s="769"/>
      <c r="DW281" s="769"/>
      <c r="DX281" s="411"/>
      <c r="DY281" s="411"/>
      <c r="DZ281" s="414"/>
      <c r="EA281" s="738"/>
      <c r="EB281" s="739"/>
      <c r="EC281" s="739"/>
      <c r="ED281" s="739"/>
      <c r="EE281" s="740"/>
      <c r="EF281" s="738"/>
      <c r="EG281" s="739"/>
      <c r="EH281" s="739"/>
      <c r="EI281" s="739"/>
      <c r="EJ281" s="740"/>
      <c r="EK281" s="738"/>
      <c r="EL281" s="739"/>
      <c r="EM281" s="739"/>
      <c r="EN281" s="739"/>
      <c r="EO281" s="740"/>
      <c r="EP281" s="738"/>
      <c r="EQ281" s="739"/>
      <c r="ER281" s="739"/>
      <c r="ES281" s="739"/>
      <c r="ET281" s="740"/>
      <c r="EU281" s="424"/>
      <c r="EV281" s="425"/>
      <c r="EW281" s="425"/>
      <c r="EX281" s="425"/>
      <c r="EY281" s="426"/>
      <c r="EZ281" s="424"/>
      <c r="FA281" s="425"/>
      <c r="FB281" s="425"/>
      <c r="FC281" s="425"/>
      <c r="FD281" s="426"/>
      <c r="FE281" s="424"/>
      <c r="FF281" s="425"/>
      <c r="FG281" s="425"/>
      <c r="FH281" s="425"/>
      <c r="FI281" s="426"/>
      <c r="FJ281" s="424"/>
      <c r="FK281" s="425"/>
      <c r="FL281" s="425"/>
      <c r="FM281" s="425"/>
      <c r="FN281" s="426"/>
      <c r="FO281" s="405"/>
      <c r="FP281" s="777"/>
      <c r="FQ281" s="778"/>
      <c r="FR281" s="407"/>
      <c r="FS281" s="327"/>
      <c r="FT281" s="327"/>
      <c r="FU281" s="327"/>
      <c r="FV281" s="327"/>
      <c r="FW281" s="327"/>
      <c r="FX281" s="327"/>
      <c r="FY281" s="406"/>
      <c r="FZ281" s="701"/>
      <c r="GA281" s="686"/>
      <c r="GB281" s="686"/>
      <c r="GC281" s="686"/>
      <c r="GD281" s="686"/>
      <c r="GE281" s="686"/>
      <c r="GF281" s="657"/>
      <c r="GG281" s="657"/>
      <c r="GH281" s="657"/>
      <c r="GI281" s="657"/>
      <c r="GJ281" s="657"/>
      <c r="GK281" s="657"/>
      <c r="GL281" s="657"/>
      <c r="GM281" s="657"/>
      <c r="GN281" s="657"/>
      <c r="GO281" s="657"/>
      <c r="GP281" s="411"/>
      <c r="GQ281" s="411"/>
      <c r="GR281" s="414"/>
      <c r="GS281" s="233"/>
      <c r="GT281" s="234"/>
      <c r="GU281" s="234"/>
      <c r="GV281" s="234"/>
      <c r="GW281" s="234"/>
      <c r="GX281" s="234"/>
      <c r="GY281" s="234"/>
      <c r="GZ281" s="234"/>
      <c r="HA281" s="234"/>
      <c r="HB281" s="234"/>
      <c r="HC281" s="234"/>
      <c r="HD281" s="234"/>
      <c r="HE281" s="234"/>
      <c r="HF281" s="234"/>
      <c r="HG281" s="235"/>
      <c r="HH281" s="768"/>
      <c r="HI281" s="769"/>
      <c r="HJ281" s="769"/>
      <c r="HK281" s="769"/>
      <c r="HL281" s="769"/>
      <c r="HM281" s="769"/>
      <c r="HN281" s="769"/>
      <c r="HO281" s="769"/>
      <c r="HP281" s="411"/>
      <c r="HQ281" s="411"/>
      <c r="HR281" s="414"/>
      <c r="HS281" s="738"/>
      <c r="HT281" s="739"/>
      <c r="HU281" s="739"/>
      <c r="HV281" s="739"/>
      <c r="HW281" s="740"/>
      <c r="HX281" s="738"/>
      <c r="HY281" s="739"/>
      <c r="HZ281" s="739"/>
      <c r="IA281" s="739"/>
      <c r="IB281" s="740"/>
      <c r="IC281" s="738"/>
      <c r="ID281" s="739"/>
      <c r="IE281" s="739"/>
      <c r="IF281" s="739"/>
      <c r="IG281" s="740"/>
      <c r="IH281" s="738"/>
      <c r="II281" s="739"/>
      <c r="IJ281" s="739"/>
      <c r="IK281" s="739"/>
      <c r="IL281" s="740"/>
      <c r="IM281" s="424"/>
      <c r="IN281" s="425"/>
      <c r="IO281" s="425"/>
      <c r="IP281" s="425"/>
      <c r="IQ281" s="426"/>
      <c r="IR281" s="424"/>
      <c r="IS281" s="425"/>
      <c r="IT281" s="425"/>
      <c r="IU281" s="425"/>
      <c r="IV281" s="426"/>
      <c r="IW281" s="424"/>
      <c r="IX281" s="425"/>
      <c r="IY281" s="425"/>
      <c r="IZ281" s="425"/>
      <c r="JA281" s="426"/>
      <c r="JB281" s="424"/>
      <c r="JC281" s="425"/>
      <c r="JD281" s="425"/>
      <c r="JE281" s="425"/>
      <c r="JF281" s="426"/>
      <c r="JG281" s="748"/>
      <c r="JH281" s="747"/>
      <c r="JI281" s="747"/>
      <c r="JJ281" s="747"/>
      <c r="JK281" s="747"/>
      <c r="JL281" s="747"/>
      <c r="JM281" s="747"/>
      <c r="JN281" s="747"/>
      <c r="JO281" s="747"/>
      <c r="JP281" s="747"/>
      <c r="JQ281" s="747"/>
      <c r="JR281" s="747"/>
      <c r="JS281" s="747"/>
      <c r="JT281" s="747"/>
      <c r="JU281" s="700"/>
      <c r="JV281" s="777"/>
      <c r="JW281" s="778"/>
      <c r="JX281" s="407"/>
      <c r="JY281" s="327"/>
      <c r="JZ281" s="327"/>
      <c r="KA281" s="327"/>
      <c r="KB281" s="327"/>
      <c r="KC281" s="327"/>
      <c r="KD281" s="327"/>
      <c r="KE281" s="406"/>
      <c r="KF281" s="686"/>
      <c r="KG281" s="686"/>
      <c r="KH281" s="686"/>
      <c r="KI281" s="686"/>
      <c r="KJ281" s="686"/>
      <c r="KK281" s="686"/>
      <c r="KL281" s="657"/>
      <c r="KM281" s="657"/>
      <c r="KN281" s="657"/>
      <c r="KO281" s="657"/>
      <c r="KP281" s="657"/>
      <c r="KQ281" s="657"/>
      <c r="KR281" s="657"/>
      <c r="KS281" s="657"/>
      <c r="KT281" s="657"/>
      <c r="KU281" s="657"/>
      <c r="KV281" s="411"/>
      <c r="KW281" s="411"/>
      <c r="KX281" s="414"/>
      <c r="KY281" s="233"/>
      <c r="KZ281" s="234"/>
      <c r="LA281" s="234"/>
      <c r="LB281" s="234"/>
      <c r="LC281" s="234"/>
      <c r="LD281" s="234"/>
      <c r="LE281" s="234"/>
      <c r="LF281" s="234"/>
      <c r="LG281" s="234"/>
      <c r="LH281" s="234"/>
      <c r="LI281" s="234"/>
      <c r="LJ281" s="234"/>
      <c r="LK281" s="234"/>
      <c r="LL281" s="234"/>
      <c r="LM281" s="235"/>
      <c r="LN281" s="768"/>
      <c r="LO281" s="769"/>
      <c r="LP281" s="769"/>
      <c r="LQ281" s="769"/>
      <c r="LR281" s="769"/>
      <c r="LS281" s="769"/>
      <c r="LT281" s="769"/>
      <c r="LU281" s="769"/>
      <c r="LV281" s="411"/>
      <c r="LW281" s="411"/>
      <c r="LX281" s="414"/>
      <c r="LY281" s="738"/>
      <c r="LZ281" s="739"/>
      <c r="MA281" s="739"/>
      <c r="MB281" s="739"/>
      <c r="MC281" s="740"/>
      <c r="MD281" s="738"/>
      <c r="ME281" s="739"/>
      <c r="MF281" s="739"/>
      <c r="MG281" s="739"/>
      <c r="MH281" s="740"/>
      <c r="MI281" s="738"/>
      <c r="MJ281" s="739"/>
      <c r="MK281" s="739"/>
      <c r="ML281" s="739"/>
      <c r="MM281" s="740"/>
      <c r="MN281" s="738"/>
      <c r="MO281" s="739"/>
      <c r="MP281" s="739"/>
      <c r="MQ281" s="739"/>
      <c r="MR281" s="740"/>
      <c r="MS281" s="424"/>
      <c r="MT281" s="425"/>
      <c r="MU281" s="425"/>
      <c r="MV281" s="425"/>
      <c r="MW281" s="426"/>
      <c r="MX281" s="424"/>
      <c r="MY281" s="425"/>
      <c r="MZ281" s="425"/>
      <c r="NA281" s="425"/>
      <c r="NB281" s="426"/>
      <c r="NC281" s="424"/>
      <c r="ND281" s="425"/>
      <c r="NE281" s="425"/>
      <c r="NF281" s="425"/>
      <c r="NG281" s="426"/>
      <c r="NH281" s="424"/>
      <c r="NI281" s="425"/>
      <c r="NJ281" s="425"/>
      <c r="NK281" s="425"/>
      <c r="NL281" s="426"/>
      <c r="NM281" s="748"/>
      <c r="NN281" s="747"/>
      <c r="NO281" s="747"/>
      <c r="NP281" s="747"/>
      <c r="NQ281" s="747"/>
      <c r="NR281" s="747"/>
      <c r="NS281" s="747"/>
      <c r="NT281" s="747"/>
      <c r="NU281" s="747"/>
      <c r="NV281" s="747"/>
      <c r="NW281" s="747"/>
      <c r="NX281" s="747"/>
      <c r="NY281" s="747"/>
      <c r="NZ281" s="747"/>
      <c r="OA281" s="700"/>
      <c r="OB281" s="777"/>
      <c r="OC281" s="778"/>
      <c r="OD281" s="407"/>
      <c r="OE281" s="327"/>
      <c r="OF281" s="327"/>
      <c r="OG281" s="327"/>
      <c r="OH281" s="327"/>
      <c r="OI281" s="327"/>
      <c r="OJ281" s="327"/>
      <c r="OK281" s="406"/>
      <c r="OL281" s="686"/>
      <c r="OM281" s="686"/>
      <c r="ON281" s="686"/>
      <c r="OO281" s="686"/>
      <c r="OP281" s="686"/>
      <c r="OQ281" s="686"/>
      <c r="OR281" s="657"/>
      <c r="OS281" s="657"/>
      <c r="OT281" s="657"/>
      <c r="OU281" s="657"/>
      <c r="OV281" s="657"/>
      <c r="OW281" s="657"/>
      <c r="OX281" s="657"/>
      <c r="OY281" s="657"/>
      <c r="OZ281" s="657"/>
      <c r="PA281" s="657"/>
      <c r="PB281" s="411"/>
      <c r="PC281" s="411"/>
      <c r="PD281" s="414"/>
      <c r="PE281" s="233"/>
      <c r="PF281" s="234"/>
      <c r="PG281" s="234"/>
      <c r="PH281" s="234"/>
      <c r="PI281" s="234"/>
      <c r="PJ281" s="234"/>
      <c r="PK281" s="234"/>
      <c r="PL281" s="234"/>
      <c r="PM281" s="234"/>
      <c r="PN281" s="234"/>
      <c r="PO281" s="234"/>
      <c r="PP281" s="234"/>
      <c r="PQ281" s="234"/>
      <c r="PR281" s="234"/>
      <c r="PS281" s="235"/>
      <c r="PT281" s="768"/>
      <c r="PU281" s="769"/>
      <c r="PV281" s="769"/>
      <c r="PW281" s="769"/>
      <c r="PX281" s="769"/>
      <c r="PY281" s="769"/>
      <c r="PZ281" s="769"/>
      <c r="QA281" s="769"/>
      <c r="QB281" s="411"/>
      <c r="QC281" s="411"/>
      <c r="QD281" s="414"/>
      <c r="QE281" s="738"/>
      <c r="QF281" s="739"/>
      <c r="QG281" s="739"/>
      <c r="QH281" s="739"/>
      <c r="QI281" s="740"/>
      <c r="QJ281" s="738"/>
      <c r="QK281" s="739"/>
      <c r="QL281" s="739"/>
      <c r="QM281" s="739"/>
      <c r="QN281" s="740"/>
      <c r="QO281" s="738"/>
      <c r="QP281" s="739"/>
      <c r="QQ281" s="739"/>
      <c r="QR281" s="739"/>
      <c r="QS281" s="740"/>
      <c r="QT281" s="738"/>
      <c r="QU281" s="739"/>
      <c r="QV281" s="739"/>
      <c r="QW281" s="739"/>
      <c r="QX281" s="740"/>
      <c r="QY281" s="424"/>
      <c r="QZ281" s="425"/>
      <c r="RA281" s="425"/>
      <c r="RB281" s="425"/>
      <c r="RC281" s="426"/>
      <c r="RD281" s="424"/>
      <c r="RE281" s="425"/>
      <c r="RF281" s="425"/>
      <c r="RG281" s="425"/>
      <c r="RH281" s="426"/>
      <c r="RI281" s="424"/>
      <c r="RJ281" s="425"/>
      <c r="RK281" s="425"/>
      <c r="RL281" s="425"/>
      <c r="RM281" s="426"/>
      <c r="RN281" s="424"/>
      <c r="RO281" s="425"/>
      <c r="RP281" s="425"/>
      <c r="RQ281" s="425"/>
      <c r="RR281" s="426"/>
      <c r="RS281" s="748"/>
      <c r="RT281" s="747"/>
      <c r="RU281" s="747"/>
      <c r="RV281" s="747"/>
      <c r="RW281" s="747"/>
      <c r="RX281" s="747"/>
      <c r="RY281" s="747"/>
      <c r="RZ281" s="747"/>
      <c r="SA281" s="747"/>
      <c r="SB281" s="747"/>
      <c r="SC281" s="747"/>
      <c r="SD281" s="747"/>
      <c r="SE281" s="747"/>
      <c r="SF281" s="747"/>
      <c r="SG281" s="700"/>
    </row>
    <row r="282" spans="2:501" ht="12" customHeight="1" x14ac:dyDescent="0.15">
      <c r="B282" s="1083"/>
      <c r="C282" s="1093"/>
      <c r="D282" s="1094"/>
      <c r="E282" s="1095"/>
      <c r="F282" s="40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406"/>
      <c r="AD282" s="469"/>
      <c r="AE282" s="471"/>
      <c r="AF282" s="471"/>
      <c r="AG282" s="471"/>
      <c r="AH282" s="471"/>
      <c r="AI282" s="471"/>
      <c r="AJ282" s="471"/>
      <c r="AK282" s="471"/>
      <c r="AL282" s="471"/>
      <c r="AM282" s="471"/>
      <c r="AN282" s="471"/>
      <c r="AO282" s="384"/>
      <c r="AP282" s="384"/>
      <c r="AQ282" s="385"/>
      <c r="AR282" s="250"/>
      <c r="AS282" s="251"/>
      <c r="AT282" s="251"/>
      <c r="AU282" s="251"/>
      <c r="AV282" s="251"/>
      <c r="AW282" s="251"/>
      <c r="AX282" s="251"/>
      <c r="AY282" s="251"/>
      <c r="AZ282" s="251"/>
      <c r="BA282" s="251"/>
      <c r="BB282" s="251"/>
      <c r="BC282" s="251"/>
      <c r="BD282" s="251"/>
      <c r="BE282" s="252"/>
      <c r="BF282" s="250"/>
      <c r="BG282" s="251"/>
      <c r="BH282" s="251"/>
      <c r="BI282" s="251"/>
      <c r="BJ282" s="251"/>
      <c r="BK282" s="251"/>
      <c r="BL282" s="251"/>
      <c r="BM282" s="251"/>
      <c r="BN282" s="251"/>
      <c r="BO282" s="251"/>
      <c r="BP282" s="251"/>
      <c r="BQ282" s="251"/>
      <c r="BR282" s="251"/>
      <c r="BS282" s="252"/>
      <c r="BT282" s="1058"/>
      <c r="BU282" s="1059"/>
      <c r="BV282" s="1059"/>
      <c r="BW282" s="1059"/>
      <c r="BX282" s="1059"/>
      <c r="BY282" s="1059"/>
      <c r="BZ282" s="1059"/>
      <c r="CA282" s="1059"/>
      <c r="CB282" s="1059"/>
      <c r="CC282" s="1059"/>
      <c r="CD282" s="1059"/>
      <c r="CE282" s="384"/>
      <c r="CF282" s="384"/>
      <c r="CG282" s="385"/>
      <c r="CH282" s="1055" t="s">
        <v>38</v>
      </c>
      <c r="CI282" s="395"/>
      <c r="CJ282" s="395"/>
      <c r="CK282" s="395"/>
      <c r="CL282" s="395"/>
      <c r="CM282" s="395"/>
      <c r="CN282" s="657"/>
      <c r="CO282" s="657"/>
      <c r="CP282" s="657"/>
      <c r="CQ282" s="657"/>
      <c r="CR282" s="657"/>
      <c r="CS282" s="657"/>
      <c r="CT282" s="657"/>
      <c r="CU282" s="657"/>
      <c r="CV282" s="657"/>
      <c r="CW282" s="657"/>
      <c r="CX282" s="395" t="s">
        <v>43</v>
      </c>
      <c r="CY282" s="395"/>
      <c r="CZ282" s="399"/>
      <c r="DA282" s="265"/>
      <c r="DB282" s="266"/>
      <c r="DC282" s="266"/>
      <c r="DD282" s="266"/>
      <c r="DE282" s="266"/>
      <c r="DF282" s="266"/>
      <c r="DG282" s="266"/>
      <c r="DH282" s="266"/>
      <c r="DI282" s="266"/>
      <c r="DJ282" s="266"/>
      <c r="DK282" s="266"/>
      <c r="DL282" s="266"/>
      <c r="DM282" s="266"/>
      <c r="DN282" s="266"/>
      <c r="DO282" s="267"/>
      <c r="DP282" s="771"/>
      <c r="DQ282" s="772"/>
      <c r="DR282" s="772"/>
      <c r="DS282" s="772"/>
      <c r="DT282" s="772"/>
      <c r="DU282" s="772"/>
      <c r="DV282" s="772"/>
      <c r="DW282" s="772"/>
      <c r="DX282" s="395" t="s">
        <v>69</v>
      </c>
      <c r="DY282" s="395"/>
      <c r="DZ282" s="399"/>
      <c r="EA282" s="738"/>
      <c r="EB282" s="739"/>
      <c r="EC282" s="739"/>
      <c r="ED282" s="739"/>
      <c r="EE282" s="740"/>
      <c r="EF282" s="738"/>
      <c r="EG282" s="739"/>
      <c r="EH282" s="739"/>
      <c r="EI282" s="739"/>
      <c r="EJ282" s="740"/>
      <c r="EK282" s="738"/>
      <c r="EL282" s="739"/>
      <c r="EM282" s="739"/>
      <c r="EN282" s="739"/>
      <c r="EO282" s="740"/>
      <c r="EP282" s="738"/>
      <c r="EQ282" s="739"/>
      <c r="ER282" s="739"/>
      <c r="ES282" s="739"/>
      <c r="ET282" s="740"/>
      <c r="EU282" s="424"/>
      <c r="EV282" s="425"/>
      <c r="EW282" s="425"/>
      <c r="EX282" s="425"/>
      <c r="EY282" s="426"/>
      <c r="EZ282" s="424"/>
      <c r="FA282" s="425"/>
      <c r="FB282" s="425"/>
      <c r="FC282" s="425"/>
      <c r="FD282" s="426"/>
      <c r="FE282" s="424"/>
      <c r="FF282" s="425"/>
      <c r="FG282" s="425"/>
      <c r="FH282" s="425"/>
      <c r="FI282" s="426"/>
      <c r="FJ282" s="424"/>
      <c r="FK282" s="425"/>
      <c r="FL282" s="425"/>
      <c r="FM282" s="425"/>
      <c r="FN282" s="426"/>
      <c r="FO282" s="405"/>
      <c r="FP282" s="777"/>
      <c r="FQ282" s="778"/>
      <c r="FR282" s="407"/>
      <c r="FS282" s="327"/>
      <c r="FT282" s="327"/>
      <c r="FU282" s="327"/>
      <c r="FV282" s="327"/>
      <c r="FW282" s="327"/>
      <c r="FX282" s="327"/>
      <c r="FY282" s="406"/>
      <c r="FZ282" s="689" t="s">
        <v>80</v>
      </c>
      <c r="GA282" s="655"/>
      <c r="GB282" s="655"/>
      <c r="GC282" s="655"/>
      <c r="GD282" s="655"/>
      <c r="GE282" s="655"/>
      <c r="GF282" s="657"/>
      <c r="GG282" s="657"/>
      <c r="GH282" s="657"/>
      <c r="GI282" s="657"/>
      <c r="GJ282" s="657"/>
      <c r="GK282" s="657"/>
      <c r="GL282" s="657"/>
      <c r="GM282" s="657"/>
      <c r="GN282" s="657"/>
      <c r="GO282" s="657"/>
      <c r="GP282" s="395" t="s">
        <v>43</v>
      </c>
      <c r="GQ282" s="395"/>
      <c r="GR282" s="399"/>
      <c r="GS282" s="265"/>
      <c r="GT282" s="266"/>
      <c r="GU282" s="266"/>
      <c r="GV282" s="266"/>
      <c r="GW282" s="266"/>
      <c r="GX282" s="266"/>
      <c r="GY282" s="266"/>
      <c r="GZ282" s="266"/>
      <c r="HA282" s="266"/>
      <c r="HB282" s="266"/>
      <c r="HC282" s="266"/>
      <c r="HD282" s="266"/>
      <c r="HE282" s="266"/>
      <c r="HF282" s="266"/>
      <c r="HG282" s="267"/>
      <c r="HH282" s="771"/>
      <c r="HI282" s="772"/>
      <c r="HJ282" s="772"/>
      <c r="HK282" s="772"/>
      <c r="HL282" s="772"/>
      <c r="HM282" s="772"/>
      <c r="HN282" s="772"/>
      <c r="HO282" s="772"/>
      <c r="HP282" s="395" t="s">
        <v>69</v>
      </c>
      <c r="HQ282" s="395"/>
      <c r="HR282" s="399"/>
      <c r="HS282" s="738"/>
      <c r="HT282" s="739"/>
      <c r="HU282" s="739"/>
      <c r="HV282" s="739"/>
      <c r="HW282" s="740"/>
      <c r="HX282" s="738"/>
      <c r="HY282" s="739"/>
      <c r="HZ282" s="739"/>
      <c r="IA282" s="739"/>
      <c r="IB282" s="740"/>
      <c r="IC282" s="738"/>
      <c r="ID282" s="739"/>
      <c r="IE282" s="739"/>
      <c r="IF282" s="739"/>
      <c r="IG282" s="740"/>
      <c r="IH282" s="738"/>
      <c r="II282" s="739"/>
      <c r="IJ282" s="739"/>
      <c r="IK282" s="739"/>
      <c r="IL282" s="740"/>
      <c r="IM282" s="424"/>
      <c r="IN282" s="425"/>
      <c r="IO282" s="425"/>
      <c r="IP282" s="425"/>
      <c r="IQ282" s="426"/>
      <c r="IR282" s="424"/>
      <c r="IS282" s="425"/>
      <c r="IT282" s="425"/>
      <c r="IU282" s="425"/>
      <c r="IV282" s="426"/>
      <c r="IW282" s="424"/>
      <c r="IX282" s="425"/>
      <c r="IY282" s="425"/>
      <c r="IZ282" s="425"/>
      <c r="JA282" s="426"/>
      <c r="JB282" s="424"/>
      <c r="JC282" s="425"/>
      <c r="JD282" s="425"/>
      <c r="JE282" s="425"/>
      <c r="JF282" s="426"/>
      <c r="JG282" s="748"/>
      <c r="JH282" s="747"/>
      <c r="JI282" s="747"/>
      <c r="JJ282" s="747"/>
      <c r="JK282" s="747"/>
      <c r="JL282" s="747"/>
      <c r="JM282" s="747"/>
      <c r="JN282" s="747"/>
      <c r="JO282" s="747"/>
      <c r="JP282" s="747"/>
      <c r="JQ282" s="747"/>
      <c r="JR282" s="747"/>
      <c r="JS282" s="747"/>
      <c r="JT282" s="747"/>
      <c r="JU282" s="700"/>
      <c r="JV282" s="777"/>
      <c r="JW282" s="778"/>
      <c r="JX282" s="407"/>
      <c r="JY282" s="327"/>
      <c r="JZ282" s="327"/>
      <c r="KA282" s="327"/>
      <c r="KB282" s="327"/>
      <c r="KC282" s="327"/>
      <c r="KD282" s="327"/>
      <c r="KE282" s="406"/>
      <c r="KF282" s="654" t="str">
        <f>KF276</f>
        <v>8箇所目</v>
      </c>
      <c r="KG282" s="655"/>
      <c r="KH282" s="655"/>
      <c r="KI282" s="655"/>
      <c r="KJ282" s="655"/>
      <c r="KK282" s="655"/>
      <c r="KL282" s="657"/>
      <c r="KM282" s="657"/>
      <c r="KN282" s="657"/>
      <c r="KO282" s="657"/>
      <c r="KP282" s="657"/>
      <c r="KQ282" s="657"/>
      <c r="KR282" s="657"/>
      <c r="KS282" s="657"/>
      <c r="KT282" s="657"/>
      <c r="KU282" s="657"/>
      <c r="KV282" s="395" t="s">
        <v>43</v>
      </c>
      <c r="KW282" s="395"/>
      <c r="KX282" s="399"/>
      <c r="KY282" s="265"/>
      <c r="KZ282" s="266"/>
      <c r="LA282" s="266"/>
      <c r="LB282" s="266"/>
      <c r="LC282" s="266"/>
      <c r="LD282" s="266"/>
      <c r="LE282" s="266"/>
      <c r="LF282" s="266"/>
      <c r="LG282" s="266"/>
      <c r="LH282" s="266"/>
      <c r="LI282" s="266"/>
      <c r="LJ282" s="266"/>
      <c r="LK282" s="266"/>
      <c r="LL282" s="266"/>
      <c r="LM282" s="267"/>
      <c r="LN282" s="771"/>
      <c r="LO282" s="772"/>
      <c r="LP282" s="772"/>
      <c r="LQ282" s="772"/>
      <c r="LR282" s="772"/>
      <c r="LS282" s="772"/>
      <c r="LT282" s="772"/>
      <c r="LU282" s="772"/>
      <c r="LV282" s="395" t="s">
        <v>69</v>
      </c>
      <c r="LW282" s="395"/>
      <c r="LX282" s="399"/>
      <c r="LY282" s="738"/>
      <c r="LZ282" s="739"/>
      <c r="MA282" s="739"/>
      <c r="MB282" s="739"/>
      <c r="MC282" s="740"/>
      <c r="MD282" s="738"/>
      <c r="ME282" s="739"/>
      <c r="MF282" s="739"/>
      <c r="MG282" s="739"/>
      <c r="MH282" s="740"/>
      <c r="MI282" s="738"/>
      <c r="MJ282" s="739"/>
      <c r="MK282" s="739"/>
      <c r="ML282" s="739"/>
      <c r="MM282" s="740"/>
      <c r="MN282" s="738"/>
      <c r="MO282" s="739"/>
      <c r="MP282" s="739"/>
      <c r="MQ282" s="739"/>
      <c r="MR282" s="740"/>
      <c r="MS282" s="424"/>
      <c r="MT282" s="425"/>
      <c r="MU282" s="425"/>
      <c r="MV282" s="425"/>
      <c r="MW282" s="426"/>
      <c r="MX282" s="424"/>
      <c r="MY282" s="425"/>
      <c r="MZ282" s="425"/>
      <c r="NA282" s="425"/>
      <c r="NB282" s="426"/>
      <c r="NC282" s="424"/>
      <c r="ND282" s="425"/>
      <c r="NE282" s="425"/>
      <c r="NF282" s="425"/>
      <c r="NG282" s="426"/>
      <c r="NH282" s="424"/>
      <c r="NI282" s="425"/>
      <c r="NJ282" s="425"/>
      <c r="NK282" s="425"/>
      <c r="NL282" s="426"/>
      <c r="NM282" s="748"/>
      <c r="NN282" s="747"/>
      <c r="NO282" s="747"/>
      <c r="NP282" s="747"/>
      <c r="NQ282" s="747"/>
      <c r="NR282" s="747"/>
      <c r="NS282" s="747"/>
      <c r="NT282" s="747"/>
      <c r="NU282" s="747"/>
      <c r="NV282" s="747"/>
      <c r="NW282" s="747"/>
      <c r="NX282" s="747"/>
      <c r="NY282" s="747"/>
      <c r="NZ282" s="747"/>
      <c r="OA282" s="700"/>
      <c r="OB282" s="777"/>
      <c r="OC282" s="778"/>
      <c r="OD282" s="407"/>
      <c r="OE282" s="327"/>
      <c r="OF282" s="327"/>
      <c r="OG282" s="327"/>
      <c r="OH282" s="327"/>
      <c r="OI282" s="327"/>
      <c r="OJ282" s="327"/>
      <c r="OK282" s="406"/>
      <c r="OL282" s="654" t="str">
        <f>OL276</f>
        <v>11箇所目</v>
      </c>
      <c r="OM282" s="655"/>
      <c r="ON282" s="655"/>
      <c r="OO282" s="655"/>
      <c r="OP282" s="655"/>
      <c r="OQ282" s="655"/>
      <c r="OR282" s="657"/>
      <c r="OS282" s="657"/>
      <c r="OT282" s="657"/>
      <c r="OU282" s="657"/>
      <c r="OV282" s="657"/>
      <c r="OW282" s="657"/>
      <c r="OX282" s="657"/>
      <c r="OY282" s="657"/>
      <c r="OZ282" s="657"/>
      <c r="PA282" s="657"/>
      <c r="PB282" s="395" t="s">
        <v>43</v>
      </c>
      <c r="PC282" s="395"/>
      <c r="PD282" s="399"/>
      <c r="PE282" s="265"/>
      <c r="PF282" s="266"/>
      <c r="PG282" s="266"/>
      <c r="PH282" s="266"/>
      <c r="PI282" s="266"/>
      <c r="PJ282" s="266"/>
      <c r="PK282" s="266"/>
      <c r="PL282" s="266"/>
      <c r="PM282" s="266"/>
      <c r="PN282" s="266"/>
      <c r="PO282" s="266"/>
      <c r="PP282" s="266"/>
      <c r="PQ282" s="266"/>
      <c r="PR282" s="266"/>
      <c r="PS282" s="267"/>
      <c r="PT282" s="771"/>
      <c r="PU282" s="772"/>
      <c r="PV282" s="772"/>
      <c r="PW282" s="772"/>
      <c r="PX282" s="772"/>
      <c r="PY282" s="772"/>
      <c r="PZ282" s="772"/>
      <c r="QA282" s="772"/>
      <c r="QB282" s="395" t="s">
        <v>69</v>
      </c>
      <c r="QC282" s="395"/>
      <c r="QD282" s="399"/>
      <c r="QE282" s="738"/>
      <c r="QF282" s="739"/>
      <c r="QG282" s="739"/>
      <c r="QH282" s="739"/>
      <c r="QI282" s="740"/>
      <c r="QJ282" s="738"/>
      <c r="QK282" s="739"/>
      <c r="QL282" s="739"/>
      <c r="QM282" s="739"/>
      <c r="QN282" s="740"/>
      <c r="QO282" s="738"/>
      <c r="QP282" s="739"/>
      <c r="QQ282" s="739"/>
      <c r="QR282" s="739"/>
      <c r="QS282" s="740"/>
      <c r="QT282" s="738"/>
      <c r="QU282" s="739"/>
      <c r="QV282" s="739"/>
      <c r="QW282" s="739"/>
      <c r="QX282" s="740"/>
      <c r="QY282" s="424"/>
      <c r="QZ282" s="425"/>
      <c r="RA282" s="425"/>
      <c r="RB282" s="425"/>
      <c r="RC282" s="426"/>
      <c r="RD282" s="424"/>
      <c r="RE282" s="425"/>
      <c r="RF282" s="425"/>
      <c r="RG282" s="425"/>
      <c r="RH282" s="426"/>
      <c r="RI282" s="424"/>
      <c r="RJ282" s="425"/>
      <c r="RK282" s="425"/>
      <c r="RL282" s="425"/>
      <c r="RM282" s="426"/>
      <c r="RN282" s="424"/>
      <c r="RO282" s="425"/>
      <c r="RP282" s="425"/>
      <c r="RQ282" s="425"/>
      <c r="RR282" s="426"/>
      <c r="RS282" s="748"/>
      <c r="RT282" s="747"/>
      <c r="RU282" s="747"/>
      <c r="RV282" s="747"/>
      <c r="RW282" s="747"/>
      <c r="RX282" s="747"/>
      <c r="RY282" s="747"/>
      <c r="RZ282" s="747"/>
      <c r="SA282" s="747"/>
      <c r="SB282" s="747"/>
      <c r="SC282" s="747"/>
      <c r="SD282" s="747"/>
      <c r="SE282" s="747"/>
      <c r="SF282" s="747"/>
      <c r="SG282" s="700"/>
    </row>
    <row r="283" spans="2:501" ht="2.1" customHeight="1" x14ac:dyDescent="0.15">
      <c r="B283" s="1083"/>
      <c r="C283" s="1093"/>
      <c r="D283" s="1094"/>
      <c r="E283" s="1095"/>
      <c r="F283" s="40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406"/>
      <c r="AD283" s="469"/>
      <c r="AE283" s="471"/>
      <c r="AF283" s="471"/>
      <c r="AG283" s="471"/>
      <c r="AH283" s="471"/>
      <c r="AI283" s="471"/>
      <c r="AJ283" s="471"/>
      <c r="AK283" s="471"/>
      <c r="AL283" s="471"/>
      <c r="AM283" s="471"/>
      <c r="AN283" s="471"/>
      <c r="AO283" s="384"/>
      <c r="AP283" s="384"/>
      <c r="AQ283" s="385"/>
      <c r="AR283" s="250"/>
      <c r="AS283" s="251"/>
      <c r="AT283" s="251"/>
      <c r="AU283" s="251"/>
      <c r="AV283" s="251"/>
      <c r="AW283" s="251"/>
      <c r="AX283" s="251"/>
      <c r="AY283" s="251"/>
      <c r="AZ283" s="251"/>
      <c r="BA283" s="251"/>
      <c r="BB283" s="251"/>
      <c r="BC283" s="251"/>
      <c r="BD283" s="251"/>
      <c r="BE283" s="252"/>
      <c r="BF283" s="250"/>
      <c r="BG283" s="251"/>
      <c r="BH283" s="251"/>
      <c r="BI283" s="251"/>
      <c r="BJ283" s="251"/>
      <c r="BK283" s="251"/>
      <c r="BL283" s="251"/>
      <c r="BM283" s="251"/>
      <c r="BN283" s="251"/>
      <c r="BO283" s="251"/>
      <c r="BP283" s="251"/>
      <c r="BQ283" s="251"/>
      <c r="BR283" s="251"/>
      <c r="BS283" s="252"/>
      <c r="BT283" s="1058"/>
      <c r="BU283" s="1059"/>
      <c r="BV283" s="1059"/>
      <c r="BW283" s="1059"/>
      <c r="BX283" s="1059"/>
      <c r="BY283" s="1059"/>
      <c r="BZ283" s="1059"/>
      <c r="CA283" s="1059"/>
      <c r="CB283" s="1059"/>
      <c r="CC283" s="1059"/>
      <c r="CD283" s="1059"/>
      <c r="CE283" s="384"/>
      <c r="CF283" s="384"/>
      <c r="CG283" s="385"/>
      <c r="CH283" s="463"/>
      <c r="CI283" s="411"/>
      <c r="CJ283" s="411"/>
      <c r="CK283" s="411"/>
      <c r="CL283" s="411"/>
      <c r="CM283" s="411"/>
      <c r="CN283" s="657"/>
      <c r="CO283" s="657"/>
      <c r="CP283" s="657"/>
      <c r="CQ283" s="657"/>
      <c r="CR283" s="657"/>
      <c r="CS283" s="657"/>
      <c r="CT283" s="657"/>
      <c r="CU283" s="657"/>
      <c r="CV283" s="657"/>
      <c r="CW283" s="657"/>
      <c r="CX283" s="411"/>
      <c r="CY283" s="411"/>
      <c r="CZ283" s="414"/>
      <c r="DA283" s="233"/>
      <c r="DB283" s="234"/>
      <c r="DC283" s="234"/>
      <c r="DD283" s="234"/>
      <c r="DE283" s="234"/>
      <c r="DF283" s="234"/>
      <c r="DG283" s="234"/>
      <c r="DH283" s="234"/>
      <c r="DI283" s="234"/>
      <c r="DJ283" s="234"/>
      <c r="DK283" s="234"/>
      <c r="DL283" s="234"/>
      <c r="DM283" s="234"/>
      <c r="DN283" s="234"/>
      <c r="DO283" s="235"/>
      <c r="DP283" s="768"/>
      <c r="DQ283" s="769"/>
      <c r="DR283" s="769"/>
      <c r="DS283" s="769"/>
      <c r="DT283" s="769"/>
      <c r="DU283" s="769"/>
      <c r="DV283" s="769"/>
      <c r="DW283" s="769"/>
      <c r="DX283" s="411"/>
      <c r="DY283" s="411"/>
      <c r="DZ283" s="414"/>
      <c r="EA283" s="738"/>
      <c r="EB283" s="739"/>
      <c r="EC283" s="739"/>
      <c r="ED283" s="739"/>
      <c r="EE283" s="740"/>
      <c r="EF283" s="738"/>
      <c r="EG283" s="739"/>
      <c r="EH283" s="739"/>
      <c r="EI283" s="739"/>
      <c r="EJ283" s="740"/>
      <c r="EK283" s="738"/>
      <c r="EL283" s="739"/>
      <c r="EM283" s="739"/>
      <c r="EN283" s="739"/>
      <c r="EO283" s="740"/>
      <c r="EP283" s="738"/>
      <c r="EQ283" s="739"/>
      <c r="ER283" s="739"/>
      <c r="ES283" s="739"/>
      <c r="ET283" s="740"/>
      <c r="EU283" s="424"/>
      <c r="EV283" s="425"/>
      <c r="EW283" s="425"/>
      <c r="EX283" s="425"/>
      <c r="EY283" s="426"/>
      <c r="EZ283" s="424"/>
      <c r="FA283" s="425"/>
      <c r="FB283" s="425"/>
      <c r="FC283" s="425"/>
      <c r="FD283" s="426"/>
      <c r="FE283" s="424"/>
      <c r="FF283" s="425"/>
      <c r="FG283" s="425"/>
      <c r="FH283" s="425"/>
      <c r="FI283" s="426"/>
      <c r="FJ283" s="424"/>
      <c r="FK283" s="425"/>
      <c r="FL283" s="425"/>
      <c r="FM283" s="425"/>
      <c r="FN283" s="426"/>
      <c r="FO283" s="405"/>
      <c r="FP283" s="777"/>
      <c r="FQ283" s="778"/>
      <c r="FR283" s="407"/>
      <c r="FS283" s="327"/>
      <c r="FT283" s="327"/>
      <c r="FU283" s="327"/>
      <c r="FV283" s="327"/>
      <c r="FW283" s="327"/>
      <c r="FX283" s="327"/>
      <c r="FY283" s="406"/>
      <c r="FZ283" s="701"/>
      <c r="GA283" s="686"/>
      <c r="GB283" s="686"/>
      <c r="GC283" s="686"/>
      <c r="GD283" s="686"/>
      <c r="GE283" s="686"/>
      <c r="GF283" s="657"/>
      <c r="GG283" s="657"/>
      <c r="GH283" s="657"/>
      <c r="GI283" s="657"/>
      <c r="GJ283" s="657"/>
      <c r="GK283" s="657"/>
      <c r="GL283" s="657"/>
      <c r="GM283" s="657"/>
      <c r="GN283" s="657"/>
      <c r="GO283" s="657"/>
      <c r="GP283" s="411"/>
      <c r="GQ283" s="411"/>
      <c r="GR283" s="414"/>
      <c r="GS283" s="233"/>
      <c r="GT283" s="234"/>
      <c r="GU283" s="234"/>
      <c r="GV283" s="234"/>
      <c r="GW283" s="234"/>
      <c r="GX283" s="234"/>
      <c r="GY283" s="234"/>
      <c r="GZ283" s="234"/>
      <c r="HA283" s="234"/>
      <c r="HB283" s="234"/>
      <c r="HC283" s="234"/>
      <c r="HD283" s="234"/>
      <c r="HE283" s="234"/>
      <c r="HF283" s="234"/>
      <c r="HG283" s="235"/>
      <c r="HH283" s="768"/>
      <c r="HI283" s="769"/>
      <c r="HJ283" s="769"/>
      <c r="HK283" s="769"/>
      <c r="HL283" s="769"/>
      <c r="HM283" s="769"/>
      <c r="HN283" s="769"/>
      <c r="HO283" s="769"/>
      <c r="HP283" s="411"/>
      <c r="HQ283" s="411"/>
      <c r="HR283" s="414"/>
      <c r="HS283" s="738"/>
      <c r="HT283" s="739"/>
      <c r="HU283" s="739"/>
      <c r="HV283" s="739"/>
      <c r="HW283" s="740"/>
      <c r="HX283" s="738"/>
      <c r="HY283" s="739"/>
      <c r="HZ283" s="739"/>
      <c r="IA283" s="739"/>
      <c r="IB283" s="740"/>
      <c r="IC283" s="738"/>
      <c r="ID283" s="739"/>
      <c r="IE283" s="739"/>
      <c r="IF283" s="739"/>
      <c r="IG283" s="740"/>
      <c r="IH283" s="738"/>
      <c r="II283" s="739"/>
      <c r="IJ283" s="739"/>
      <c r="IK283" s="739"/>
      <c r="IL283" s="740"/>
      <c r="IM283" s="424"/>
      <c r="IN283" s="425"/>
      <c r="IO283" s="425"/>
      <c r="IP283" s="425"/>
      <c r="IQ283" s="426"/>
      <c r="IR283" s="424"/>
      <c r="IS283" s="425"/>
      <c r="IT283" s="425"/>
      <c r="IU283" s="425"/>
      <c r="IV283" s="426"/>
      <c r="IW283" s="424"/>
      <c r="IX283" s="425"/>
      <c r="IY283" s="425"/>
      <c r="IZ283" s="425"/>
      <c r="JA283" s="426"/>
      <c r="JB283" s="424"/>
      <c r="JC283" s="425"/>
      <c r="JD283" s="425"/>
      <c r="JE283" s="425"/>
      <c r="JF283" s="426"/>
      <c r="JG283" s="748"/>
      <c r="JH283" s="747"/>
      <c r="JI283" s="747"/>
      <c r="JJ283" s="747"/>
      <c r="JK283" s="747"/>
      <c r="JL283" s="747"/>
      <c r="JM283" s="747"/>
      <c r="JN283" s="747"/>
      <c r="JO283" s="747"/>
      <c r="JP283" s="747"/>
      <c r="JQ283" s="747"/>
      <c r="JR283" s="747"/>
      <c r="JS283" s="747"/>
      <c r="JT283" s="747"/>
      <c r="JU283" s="700"/>
      <c r="JV283" s="777"/>
      <c r="JW283" s="778"/>
      <c r="JX283" s="407"/>
      <c r="JY283" s="327"/>
      <c r="JZ283" s="327"/>
      <c r="KA283" s="327"/>
      <c r="KB283" s="327"/>
      <c r="KC283" s="327"/>
      <c r="KD283" s="327"/>
      <c r="KE283" s="406"/>
      <c r="KF283" s="686"/>
      <c r="KG283" s="686"/>
      <c r="KH283" s="686"/>
      <c r="KI283" s="686"/>
      <c r="KJ283" s="686"/>
      <c r="KK283" s="686"/>
      <c r="KL283" s="657"/>
      <c r="KM283" s="657"/>
      <c r="KN283" s="657"/>
      <c r="KO283" s="657"/>
      <c r="KP283" s="657"/>
      <c r="KQ283" s="657"/>
      <c r="KR283" s="657"/>
      <c r="KS283" s="657"/>
      <c r="KT283" s="657"/>
      <c r="KU283" s="657"/>
      <c r="KV283" s="411"/>
      <c r="KW283" s="411"/>
      <c r="KX283" s="414"/>
      <c r="KY283" s="233"/>
      <c r="KZ283" s="234"/>
      <c r="LA283" s="234"/>
      <c r="LB283" s="234"/>
      <c r="LC283" s="234"/>
      <c r="LD283" s="234"/>
      <c r="LE283" s="234"/>
      <c r="LF283" s="234"/>
      <c r="LG283" s="234"/>
      <c r="LH283" s="234"/>
      <c r="LI283" s="234"/>
      <c r="LJ283" s="234"/>
      <c r="LK283" s="234"/>
      <c r="LL283" s="234"/>
      <c r="LM283" s="235"/>
      <c r="LN283" s="768"/>
      <c r="LO283" s="769"/>
      <c r="LP283" s="769"/>
      <c r="LQ283" s="769"/>
      <c r="LR283" s="769"/>
      <c r="LS283" s="769"/>
      <c r="LT283" s="769"/>
      <c r="LU283" s="769"/>
      <c r="LV283" s="411"/>
      <c r="LW283" s="411"/>
      <c r="LX283" s="414"/>
      <c r="LY283" s="738"/>
      <c r="LZ283" s="739"/>
      <c r="MA283" s="739"/>
      <c r="MB283" s="739"/>
      <c r="MC283" s="740"/>
      <c r="MD283" s="738"/>
      <c r="ME283" s="739"/>
      <c r="MF283" s="739"/>
      <c r="MG283" s="739"/>
      <c r="MH283" s="740"/>
      <c r="MI283" s="738"/>
      <c r="MJ283" s="739"/>
      <c r="MK283" s="739"/>
      <c r="ML283" s="739"/>
      <c r="MM283" s="740"/>
      <c r="MN283" s="738"/>
      <c r="MO283" s="739"/>
      <c r="MP283" s="739"/>
      <c r="MQ283" s="739"/>
      <c r="MR283" s="740"/>
      <c r="MS283" s="424"/>
      <c r="MT283" s="425"/>
      <c r="MU283" s="425"/>
      <c r="MV283" s="425"/>
      <c r="MW283" s="426"/>
      <c r="MX283" s="424"/>
      <c r="MY283" s="425"/>
      <c r="MZ283" s="425"/>
      <c r="NA283" s="425"/>
      <c r="NB283" s="426"/>
      <c r="NC283" s="424"/>
      <c r="ND283" s="425"/>
      <c r="NE283" s="425"/>
      <c r="NF283" s="425"/>
      <c r="NG283" s="426"/>
      <c r="NH283" s="424"/>
      <c r="NI283" s="425"/>
      <c r="NJ283" s="425"/>
      <c r="NK283" s="425"/>
      <c r="NL283" s="426"/>
      <c r="NM283" s="748"/>
      <c r="NN283" s="747"/>
      <c r="NO283" s="747"/>
      <c r="NP283" s="747"/>
      <c r="NQ283" s="747"/>
      <c r="NR283" s="747"/>
      <c r="NS283" s="747"/>
      <c r="NT283" s="747"/>
      <c r="NU283" s="747"/>
      <c r="NV283" s="747"/>
      <c r="NW283" s="747"/>
      <c r="NX283" s="747"/>
      <c r="NY283" s="747"/>
      <c r="NZ283" s="747"/>
      <c r="OA283" s="700"/>
      <c r="OB283" s="777"/>
      <c r="OC283" s="778"/>
      <c r="OD283" s="407"/>
      <c r="OE283" s="327"/>
      <c r="OF283" s="327"/>
      <c r="OG283" s="327"/>
      <c r="OH283" s="327"/>
      <c r="OI283" s="327"/>
      <c r="OJ283" s="327"/>
      <c r="OK283" s="406"/>
      <c r="OL283" s="686"/>
      <c r="OM283" s="686"/>
      <c r="ON283" s="686"/>
      <c r="OO283" s="686"/>
      <c r="OP283" s="686"/>
      <c r="OQ283" s="686"/>
      <c r="OR283" s="657"/>
      <c r="OS283" s="657"/>
      <c r="OT283" s="657"/>
      <c r="OU283" s="657"/>
      <c r="OV283" s="657"/>
      <c r="OW283" s="657"/>
      <c r="OX283" s="657"/>
      <c r="OY283" s="657"/>
      <c r="OZ283" s="657"/>
      <c r="PA283" s="657"/>
      <c r="PB283" s="411"/>
      <c r="PC283" s="411"/>
      <c r="PD283" s="414"/>
      <c r="PE283" s="233"/>
      <c r="PF283" s="234"/>
      <c r="PG283" s="234"/>
      <c r="PH283" s="234"/>
      <c r="PI283" s="234"/>
      <c r="PJ283" s="234"/>
      <c r="PK283" s="234"/>
      <c r="PL283" s="234"/>
      <c r="PM283" s="234"/>
      <c r="PN283" s="234"/>
      <c r="PO283" s="234"/>
      <c r="PP283" s="234"/>
      <c r="PQ283" s="234"/>
      <c r="PR283" s="234"/>
      <c r="PS283" s="235"/>
      <c r="PT283" s="768"/>
      <c r="PU283" s="769"/>
      <c r="PV283" s="769"/>
      <c r="PW283" s="769"/>
      <c r="PX283" s="769"/>
      <c r="PY283" s="769"/>
      <c r="PZ283" s="769"/>
      <c r="QA283" s="769"/>
      <c r="QB283" s="411"/>
      <c r="QC283" s="411"/>
      <c r="QD283" s="414"/>
      <c r="QE283" s="738"/>
      <c r="QF283" s="739"/>
      <c r="QG283" s="739"/>
      <c r="QH283" s="739"/>
      <c r="QI283" s="740"/>
      <c r="QJ283" s="738"/>
      <c r="QK283" s="739"/>
      <c r="QL283" s="739"/>
      <c r="QM283" s="739"/>
      <c r="QN283" s="740"/>
      <c r="QO283" s="738"/>
      <c r="QP283" s="739"/>
      <c r="QQ283" s="739"/>
      <c r="QR283" s="739"/>
      <c r="QS283" s="740"/>
      <c r="QT283" s="738"/>
      <c r="QU283" s="739"/>
      <c r="QV283" s="739"/>
      <c r="QW283" s="739"/>
      <c r="QX283" s="740"/>
      <c r="QY283" s="424"/>
      <c r="QZ283" s="425"/>
      <c r="RA283" s="425"/>
      <c r="RB283" s="425"/>
      <c r="RC283" s="426"/>
      <c r="RD283" s="424"/>
      <c r="RE283" s="425"/>
      <c r="RF283" s="425"/>
      <c r="RG283" s="425"/>
      <c r="RH283" s="426"/>
      <c r="RI283" s="424"/>
      <c r="RJ283" s="425"/>
      <c r="RK283" s="425"/>
      <c r="RL283" s="425"/>
      <c r="RM283" s="426"/>
      <c r="RN283" s="424"/>
      <c r="RO283" s="425"/>
      <c r="RP283" s="425"/>
      <c r="RQ283" s="425"/>
      <c r="RR283" s="426"/>
      <c r="RS283" s="748"/>
      <c r="RT283" s="747"/>
      <c r="RU283" s="747"/>
      <c r="RV283" s="747"/>
      <c r="RW283" s="747"/>
      <c r="RX283" s="747"/>
      <c r="RY283" s="747"/>
      <c r="RZ283" s="747"/>
      <c r="SA283" s="747"/>
      <c r="SB283" s="747"/>
      <c r="SC283" s="747"/>
      <c r="SD283" s="747"/>
      <c r="SE283" s="747"/>
      <c r="SF283" s="747"/>
      <c r="SG283" s="700"/>
    </row>
    <row r="284" spans="2:501" ht="12" customHeight="1" x14ac:dyDescent="0.15">
      <c r="B284" s="1083"/>
      <c r="C284" s="1093"/>
      <c r="D284" s="1094"/>
      <c r="E284" s="1095"/>
      <c r="F284" s="40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406"/>
      <c r="AD284" s="469"/>
      <c r="AE284" s="471"/>
      <c r="AF284" s="471"/>
      <c r="AG284" s="471"/>
      <c r="AH284" s="471"/>
      <c r="AI284" s="471"/>
      <c r="AJ284" s="471"/>
      <c r="AK284" s="471"/>
      <c r="AL284" s="471"/>
      <c r="AM284" s="471"/>
      <c r="AN284" s="471"/>
      <c r="AO284" s="384"/>
      <c r="AP284" s="384"/>
      <c r="AQ284" s="385"/>
      <c r="AR284" s="250"/>
      <c r="AS284" s="251"/>
      <c r="AT284" s="251"/>
      <c r="AU284" s="251"/>
      <c r="AV284" s="251"/>
      <c r="AW284" s="251"/>
      <c r="AX284" s="251"/>
      <c r="AY284" s="251"/>
      <c r="AZ284" s="251"/>
      <c r="BA284" s="251"/>
      <c r="BB284" s="251"/>
      <c r="BC284" s="251"/>
      <c r="BD284" s="251"/>
      <c r="BE284" s="252"/>
      <c r="BF284" s="250"/>
      <c r="BG284" s="251"/>
      <c r="BH284" s="251"/>
      <c r="BI284" s="251"/>
      <c r="BJ284" s="251"/>
      <c r="BK284" s="251"/>
      <c r="BL284" s="251"/>
      <c r="BM284" s="251"/>
      <c r="BN284" s="251"/>
      <c r="BO284" s="251"/>
      <c r="BP284" s="251"/>
      <c r="BQ284" s="251"/>
      <c r="BR284" s="251"/>
      <c r="BS284" s="252"/>
      <c r="BT284" s="1058"/>
      <c r="BU284" s="1059"/>
      <c r="BV284" s="1059"/>
      <c r="BW284" s="1059"/>
      <c r="BX284" s="1059"/>
      <c r="BY284" s="1059"/>
      <c r="BZ284" s="1059"/>
      <c r="CA284" s="1059"/>
      <c r="CB284" s="1059"/>
      <c r="CC284" s="1059"/>
      <c r="CD284" s="1059"/>
      <c r="CE284" s="384"/>
      <c r="CF284" s="384"/>
      <c r="CG284" s="385"/>
      <c r="CH284" s="1055" t="s">
        <v>39</v>
      </c>
      <c r="CI284" s="395"/>
      <c r="CJ284" s="395"/>
      <c r="CK284" s="395"/>
      <c r="CL284" s="395"/>
      <c r="CM284" s="395"/>
      <c r="CN284" s="261"/>
      <c r="CO284" s="261"/>
      <c r="CP284" s="261"/>
      <c r="CQ284" s="261"/>
      <c r="CR284" s="261"/>
      <c r="CS284" s="261"/>
      <c r="CT284" s="261"/>
      <c r="CU284" s="261"/>
      <c r="CV284" s="261"/>
      <c r="CW284" s="261"/>
      <c r="CX284" s="395" t="s">
        <v>43</v>
      </c>
      <c r="CY284" s="395"/>
      <c r="CZ284" s="399"/>
      <c r="DA284" s="265"/>
      <c r="DB284" s="266"/>
      <c r="DC284" s="266"/>
      <c r="DD284" s="266"/>
      <c r="DE284" s="266"/>
      <c r="DF284" s="266"/>
      <c r="DG284" s="266"/>
      <c r="DH284" s="266"/>
      <c r="DI284" s="266"/>
      <c r="DJ284" s="266"/>
      <c r="DK284" s="266"/>
      <c r="DL284" s="266"/>
      <c r="DM284" s="266"/>
      <c r="DN284" s="266"/>
      <c r="DO284" s="267"/>
      <c r="DP284" s="771"/>
      <c r="DQ284" s="772"/>
      <c r="DR284" s="772"/>
      <c r="DS284" s="772"/>
      <c r="DT284" s="772"/>
      <c r="DU284" s="772"/>
      <c r="DV284" s="772"/>
      <c r="DW284" s="772"/>
      <c r="DX284" s="395" t="s">
        <v>69</v>
      </c>
      <c r="DY284" s="395"/>
      <c r="DZ284" s="399"/>
      <c r="EA284" s="738"/>
      <c r="EB284" s="739"/>
      <c r="EC284" s="739"/>
      <c r="ED284" s="739"/>
      <c r="EE284" s="740"/>
      <c r="EF284" s="738"/>
      <c r="EG284" s="739"/>
      <c r="EH284" s="739"/>
      <c r="EI284" s="739"/>
      <c r="EJ284" s="740"/>
      <c r="EK284" s="738"/>
      <c r="EL284" s="739"/>
      <c r="EM284" s="739"/>
      <c r="EN284" s="739"/>
      <c r="EO284" s="740"/>
      <c r="EP284" s="738"/>
      <c r="EQ284" s="739"/>
      <c r="ER284" s="739"/>
      <c r="ES284" s="739"/>
      <c r="ET284" s="740"/>
      <c r="EU284" s="424"/>
      <c r="EV284" s="425"/>
      <c r="EW284" s="425"/>
      <c r="EX284" s="425"/>
      <c r="EY284" s="426"/>
      <c r="EZ284" s="424"/>
      <c r="FA284" s="425"/>
      <c r="FB284" s="425"/>
      <c r="FC284" s="425"/>
      <c r="FD284" s="426"/>
      <c r="FE284" s="424"/>
      <c r="FF284" s="425"/>
      <c r="FG284" s="425"/>
      <c r="FH284" s="425"/>
      <c r="FI284" s="426"/>
      <c r="FJ284" s="424"/>
      <c r="FK284" s="425"/>
      <c r="FL284" s="425"/>
      <c r="FM284" s="425"/>
      <c r="FN284" s="426"/>
      <c r="FO284" s="405"/>
      <c r="FP284" s="777"/>
      <c r="FQ284" s="778"/>
      <c r="FR284" s="407"/>
      <c r="FS284" s="327"/>
      <c r="FT284" s="327"/>
      <c r="FU284" s="327"/>
      <c r="FV284" s="327"/>
      <c r="FW284" s="327"/>
      <c r="FX284" s="327"/>
      <c r="FY284" s="406"/>
      <c r="FZ284" s="689" t="s">
        <v>81</v>
      </c>
      <c r="GA284" s="655"/>
      <c r="GB284" s="655"/>
      <c r="GC284" s="655"/>
      <c r="GD284" s="655"/>
      <c r="GE284" s="655"/>
      <c r="GF284" s="261"/>
      <c r="GG284" s="261"/>
      <c r="GH284" s="261"/>
      <c r="GI284" s="261"/>
      <c r="GJ284" s="261"/>
      <c r="GK284" s="261"/>
      <c r="GL284" s="261"/>
      <c r="GM284" s="261"/>
      <c r="GN284" s="261"/>
      <c r="GO284" s="261"/>
      <c r="GP284" s="395" t="s">
        <v>43</v>
      </c>
      <c r="GQ284" s="395"/>
      <c r="GR284" s="399"/>
      <c r="GS284" s="265"/>
      <c r="GT284" s="266"/>
      <c r="GU284" s="266"/>
      <c r="GV284" s="266"/>
      <c r="GW284" s="266"/>
      <c r="GX284" s="266"/>
      <c r="GY284" s="266"/>
      <c r="GZ284" s="266"/>
      <c r="HA284" s="266"/>
      <c r="HB284" s="266"/>
      <c r="HC284" s="266"/>
      <c r="HD284" s="266"/>
      <c r="HE284" s="266"/>
      <c r="HF284" s="266"/>
      <c r="HG284" s="267"/>
      <c r="HH284" s="771"/>
      <c r="HI284" s="772"/>
      <c r="HJ284" s="772"/>
      <c r="HK284" s="772"/>
      <c r="HL284" s="772"/>
      <c r="HM284" s="772"/>
      <c r="HN284" s="772"/>
      <c r="HO284" s="772"/>
      <c r="HP284" s="395" t="s">
        <v>69</v>
      </c>
      <c r="HQ284" s="395"/>
      <c r="HR284" s="399"/>
      <c r="HS284" s="738"/>
      <c r="HT284" s="739"/>
      <c r="HU284" s="739"/>
      <c r="HV284" s="739"/>
      <c r="HW284" s="740"/>
      <c r="HX284" s="738"/>
      <c r="HY284" s="739"/>
      <c r="HZ284" s="739"/>
      <c r="IA284" s="739"/>
      <c r="IB284" s="740"/>
      <c r="IC284" s="738"/>
      <c r="ID284" s="739"/>
      <c r="IE284" s="739"/>
      <c r="IF284" s="739"/>
      <c r="IG284" s="740"/>
      <c r="IH284" s="738"/>
      <c r="II284" s="739"/>
      <c r="IJ284" s="739"/>
      <c r="IK284" s="739"/>
      <c r="IL284" s="740"/>
      <c r="IM284" s="424"/>
      <c r="IN284" s="425"/>
      <c r="IO284" s="425"/>
      <c r="IP284" s="425"/>
      <c r="IQ284" s="426"/>
      <c r="IR284" s="424"/>
      <c r="IS284" s="425"/>
      <c r="IT284" s="425"/>
      <c r="IU284" s="425"/>
      <c r="IV284" s="426"/>
      <c r="IW284" s="424"/>
      <c r="IX284" s="425"/>
      <c r="IY284" s="425"/>
      <c r="IZ284" s="425"/>
      <c r="JA284" s="426"/>
      <c r="JB284" s="424"/>
      <c r="JC284" s="425"/>
      <c r="JD284" s="425"/>
      <c r="JE284" s="425"/>
      <c r="JF284" s="426"/>
      <c r="JG284" s="748"/>
      <c r="JH284" s="747"/>
      <c r="JI284" s="747"/>
      <c r="JJ284" s="747"/>
      <c r="JK284" s="747"/>
      <c r="JL284" s="747"/>
      <c r="JM284" s="747"/>
      <c r="JN284" s="747"/>
      <c r="JO284" s="747"/>
      <c r="JP284" s="747"/>
      <c r="JQ284" s="747"/>
      <c r="JR284" s="747"/>
      <c r="JS284" s="747"/>
      <c r="JT284" s="747"/>
      <c r="JU284" s="700"/>
      <c r="JV284" s="777"/>
      <c r="JW284" s="778"/>
      <c r="JX284" s="407"/>
      <c r="JY284" s="327"/>
      <c r="JZ284" s="327"/>
      <c r="KA284" s="327"/>
      <c r="KB284" s="327"/>
      <c r="KC284" s="327"/>
      <c r="KD284" s="327"/>
      <c r="KE284" s="406"/>
      <c r="KF284" s="654" t="str">
        <f>KF278</f>
        <v>9箇所目</v>
      </c>
      <c r="KG284" s="655"/>
      <c r="KH284" s="655"/>
      <c r="KI284" s="655"/>
      <c r="KJ284" s="655"/>
      <c r="KK284" s="655"/>
      <c r="KL284" s="261"/>
      <c r="KM284" s="261"/>
      <c r="KN284" s="261"/>
      <c r="KO284" s="261"/>
      <c r="KP284" s="261"/>
      <c r="KQ284" s="261"/>
      <c r="KR284" s="261"/>
      <c r="KS284" s="261"/>
      <c r="KT284" s="261"/>
      <c r="KU284" s="261"/>
      <c r="KV284" s="395" t="s">
        <v>43</v>
      </c>
      <c r="KW284" s="395"/>
      <c r="KX284" s="399"/>
      <c r="KY284" s="265"/>
      <c r="KZ284" s="266"/>
      <c r="LA284" s="266"/>
      <c r="LB284" s="266"/>
      <c r="LC284" s="266"/>
      <c r="LD284" s="266"/>
      <c r="LE284" s="266"/>
      <c r="LF284" s="266"/>
      <c r="LG284" s="266"/>
      <c r="LH284" s="266"/>
      <c r="LI284" s="266"/>
      <c r="LJ284" s="266"/>
      <c r="LK284" s="266"/>
      <c r="LL284" s="266"/>
      <c r="LM284" s="267"/>
      <c r="LN284" s="771"/>
      <c r="LO284" s="772"/>
      <c r="LP284" s="772"/>
      <c r="LQ284" s="772"/>
      <c r="LR284" s="772"/>
      <c r="LS284" s="772"/>
      <c r="LT284" s="772"/>
      <c r="LU284" s="772"/>
      <c r="LV284" s="395" t="s">
        <v>69</v>
      </c>
      <c r="LW284" s="395"/>
      <c r="LX284" s="399"/>
      <c r="LY284" s="738"/>
      <c r="LZ284" s="739"/>
      <c r="MA284" s="739"/>
      <c r="MB284" s="739"/>
      <c r="MC284" s="740"/>
      <c r="MD284" s="738"/>
      <c r="ME284" s="739"/>
      <c r="MF284" s="739"/>
      <c r="MG284" s="739"/>
      <c r="MH284" s="740"/>
      <c r="MI284" s="738"/>
      <c r="MJ284" s="739"/>
      <c r="MK284" s="739"/>
      <c r="ML284" s="739"/>
      <c r="MM284" s="740"/>
      <c r="MN284" s="738"/>
      <c r="MO284" s="739"/>
      <c r="MP284" s="739"/>
      <c r="MQ284" s="739"/>
      <c r="MR284" s="740"/>
      <c r="MS284" s="424"/>
      <c r="MT284" s="425"/>
      <c r="MU284" s="425"/>
      <c r="MV284" s="425"/>
      <c r="MW284" s="426"/>
      <c r="MX284" s="424"/>
      <c r="MY284" s="425"/>
      <c r="MZ284" s="425"/>
      <c r="NA284" s="425"/>
      <c r="NB284" s="426"/>
      <c r="NC284" s="424"/>
      <c r="ND284" s="425"/>
      <c r="NE284" s="425"/>
      <c r="NF284" s="425"/>
      <c r="NG284" s="426"/>
      <c r="NH284" s="424"/>
      <c r="NI284" s="425"/>
      <c r="NJ284" s="425"/>
      <c r="NK284" s="425"/>
      <c r="NL284" s="426"/>
      <c r="NM284" s="748"/>
      <c r="NN284" s="747"/>
      <c r="NO284" s="747"/>
      <c r="NP284" s="747"/>
      <c r="NQ284" s="747"/>
      <c r="NR284" s="747"/>
      <c r="NS284" s="747"/>
      <c r="NT284" s="747"/>
      <c r="NU284" s="747"/>
      <c r="NV284" s="747"/>
      <c r="NW284" s="747"/>
      <c r="NX284" s="747"/>
      <c r="NY284" s="747"/>
      <c r="NZ284" s="747"/>
      <c r="OA284" s="700"/>
      <c r="OB284" s="777"/>
      <c r="OC284" s="778"/>
      <c r="OD284" s="407"/>
      <c r="OE284" s="327"/>
      <c r="OF284" s="327"/>
      <c r="OG284" s="327"/>
      <c r="OH284" s="327"/>
      <c r="OI284" s="327"/>
      <c r="OJ284" s="327"/>
      <c r="OK284" s="406"/>
      <c r="OL284" s="654" t="str">
        <f>OL278</f>
        <v>12箇所目</v>
      </c>
      <c r="OM284" s="655"/>
      <c r="ON284" s="655"/>
      <c r="OO284" s="655"/>
      <c r="OP284" s="655"/>
      <c r="OQ284" s="655"/>
      <c r="OR284" s="261"/>
      <c r="OS284" s="261"/>
      <c r="OT284" s="261"/>
      <c r="OU284" s="261"/>
      <c r="OV284" s="261"/>
      <c r="OW284" s="261"/>
      <c r="OX284" s="261"/>
      <c r="OY284" s="261"/>
      <c r="OZ284" s="261"/>
      <c r="PA284" s="261"/>
      <c r="PB284" s="395" t="s">
        <v>43</v>
      </c>
      <c r="PC284" s="395"/>
      <c r="PD284" s="399"/>
      <c r="PE284" s="265"/>
      <c r="PF284" s="266"/>
      <c r="PG284" s="266"/>
      <c r="PH284" s="266"/>
      <c r="PI284" s="266"/>
      <c r="PJ284" s="266"/>
      <c r="PK284" s="266"/>
      <c r="PL284" s="266"/>
      <c r="PM284" s="266"/>
      <c r="PN284" s="266"/>
      <c r="PO284" s="266"/>
      <c r="PP284" s="266"/>
      <c r="PQ284" s="266"/>
      <c r="PR284" s="266"/>
      <c r="PS284" s="267"/>
      <c r="PT284" s="771"/>
      <c r="PU284" s="772"/>
      <c r="PV284" s="772"/>
      <c r="PW284" s="772"/>
      <c r="PX284" s="772"/>
      <c r="PY284" s="772"/>
      <c r="PZ284" s="772"/>
      <c r="QA284" s="772"/>
      <c r="QB284" s="395" t="s">
        <v>69</v>
      </c>
      <c r="QC284" s="395"/>
      <c r="QD284" s="399"/>
      <c r="QE284" s="738"/>
      <c r="QF284" s="739"/>
      <c r="QG284" s="739"/>
      <c r="QH284" s="739"/>
      <c r="QI284" s="740"/>
      <c r="QJ284" s="738"/>
      <c r="QK284" s="739"/>
      <c r="QL284" s="739"/>
      <c r="QM284" s="739"/>
      <c r="QN284" s="740"/>
      <c r="QO284" s="738"/>
      <c r="QP284" s="739"/>
      <c r="QQ284" s="739"/>
      <c r="QR284" s="739"/>
      <c r="QS284" s="740"/>
      <c r="QT284" s="738"/>
      <c r="QU284" s="739"/>
      <c r="QV284" s="739"/>
      <c r="QW284" s="739"/>
      <c r="QX284" s="740"/>
      <c r="QY284" s="424"/>
      <c r="QZ284" s="425"/>
      <c r="RA284" s="425"/>
      <c r="RB284" s="425"/>
      <c r="RC284" s="426"/>
      <c r="RD284" s="424"/>
      <c r="RE284" s="425"/>
      <c r="RF284" s="425"/>
      <c r="RG284" s="425"/>
      <c r="RH284" s="426"/>
      <c r="RI284" s="424"/>
      <c r="RJ284" s="425"/>
      <c r="RK284" s="425"/>
      <c r="RL284" s="425"/>
      <c r="RM284" s="426"/>
      <c r="RN284" s="424"/>
      <c r="RO284" s="425"/>
      <c r="RP284" s="425"/>
      <c r="RQ284" s="425"/>
      <c r="RR284" s="426"/>
      <c r="RS284" s="748"/>
      <c r="RT284" s="747"/>
      <c r="RU284" s="747"/>
      <c r="RV284" s="747"/>
      <c r="RW284" s="747"/>
      <c r="RX284" s="747"/>
      <c r="RY284" s="747"/>
      <c r="RZ284" s="747"/>
      <c r="SA284" s="747"/>
      <c r="SB284" s="747"/>
      <c r="SC284" s="747"/>
      <c r="SD284" s="747"/>
      <c r="SE284" s="747"/>
      <c r="SF284" s="747"/>
      <c r="SG284" s="700"/>
    </row>
    <row r="285" spans="2:501" ht="2.1" customHeight="1" x14ac:dyDescent="0.15">
      <c r="B285" s="68"/>
      <c r="C285" s="1096"/>
      <c r="D285" s="1097"/>
      <c r="E285" s="1098"/>
      <c r="F285" s="329"/>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408"/>
      <c r="AD285" s="492"/>
      <c r="AE285" s="476"/>
      <c r="AF285" s="476"/>
      <c r="AG285" s="476"/>
      <c r="AH285" s="476"/>
      <c r="AI285" s="476"/>
      <c r="AJ285" s="476"/>
      <c r="AK285" s="476"/>
      <c r="AL285" s="476"/>
      <c r="AM285" s="476"/>
      <c r="AN285" s="476"/>
      <c r="AO285" s="386"/>
      <c r="AP285" s="386"/>
      <c r="AQ285" s="387"/>
      <c r="AR285" s="802"/>
      <c r="AS285" s="803"/>
      <c r="AT285" s="803"/>
      <c r="AU285" s="803"/>
      <c r="AV285" s="803"/>
      <c r="AW285" s="803"/>
      <c r="AX285" s="803"/>
      <c r="AY285" s="803"/>
      <c r="AZ285" s="803"/>
      <c r="BA285" s="803"/>
      <c r="BB285" s="803"/>
      <c r="BC285" s="803"/>
      <c r="BD285" s="803"/>
      <c r="BE285" s="804"/>
      <c r="BF285" s="802"/>
      <c r="BG285" s="803"/>
      <c r="BH285" s="803"/>
      <c r="BI285" s="803"/>
      <c r="BJ285" s="803"/>
      <c r="BK285" s="803"/>
      <c r="BL285" s="803"/>
      <c r="BM285" s="803"/>
      <c r="BN285" s="803"/>
      <c r="BO285" s="803"/>
      <c r="BP285" s="803"/>
      <c r="BQ285" s="803"/>
      <c r="BR285" s="803"/>
      <c r="BS285" s="804"/>
      <c r="BT285" s="1058"/>
      <c r="BU285" s="1059"/>
      <c r="BV285" s="1059"/>
      <c r="BW285" s="1059"/>
      <c r="BX285" s="1059"/>
      <c r="BY285" s="1059"/>
      <c r="BZ285" s="1059"/>
      <c r="CA285" s="1059"/>
      <c r="CB285" s="1059"/>
      <c r="CC285" s="1059"/>
      <c r="CD285" s="1059"/>
      <c r="CE285" s="386"/>
      <c r="CF285" s="386"/>
      <c r="CG285" s="387"/>
      <c r="CH285" s="1056"/>
      <c r="CI285" s="386"/>
      <c r="CJ285" s="386"/>
      <c r="CK285" s="386"/>
      <c r="CL285" s="386"/>
      <c r="CM285" s="386"/>
      <c r="CN285" s="273"/>
      <c r="CO285" s="273"/>
      <c r="CP285" s="273"/>
      <c r="CQ285" s="273"/>
      <c r="CR285" s="273"/>
      <c r="CS285" s="273"/>
      <c r="CT285" s="273"/>
      <c r="CU285" s="273"/>
      <c r="CV285" s="273"/>
      <c r="CW285" s="273"/>
      <c r="CX285" s="386"/>
      <c r="CY285" s="386"/>
      <c r="CZ285" s="387"/>
      <c r="DA285" s="276"/>
      <c r="DB285" s="277"/>
      <c r="DC285" s="277"/>
      <c r="DD285" s="277"/>
      <c r="DE285" s="277"/>
      <c r="DF285" s="277"/>
      <c r="DG285" s="277"/>
      <c r="DH285" s="277"/>
      <c r="DI285" s="277"/>
      <c r="DJ285" s="277"/>
      <c r="DK285" s="277"/>
      <c r="DL285" s="277"/>
      <c r="DM285" s="277"/>
      <c r="DN285" s="277"/>
      <c r="DO285" s="278"/>
      <c r="DP285" s="773"/>
      <c r="DQ285" s="774"/>
      <c r="DR285" s="774"/>
      <c r="DS285" s="774"/>
      <c r="DT285" s="774"/>
      <c r="DU285" s="774"/>
      <c r="DV285" s="774"/>
      <c r="DW285" s="774"/>
      <c r="DX285" s="386"/>
      <c r="DY285" s="386"/>
      <c r="DZ285" s="387"/>
      <c r="EA285" s="744"/>
      <c r="EB285" s="745"/>
      <c r="EC285" s="745"/>
      <c r="ED285" s="745"/>
      <c r="EE285" s="746"/>
      <c r="EF285" s="744"/>
      <c r="EG285" s="745"/>
      <c r="EH285" s="745"/>
      <c r="EI285" s="745"/>
      <c r="EJ285" s="746"/>
      <c r="EK285" s="744"/>
      <c r="EL285" s="745"/>
      <c r="EM285" s="745"/>
      <c r="EN285" s="745"/>
      <c r="EO285" s="746"/>
      <c r="EP285" s="744"/>
      <c r="EQ285" s="745"/>
      <c r="ER285" s="745"/>
      <c r="ES285" s="745"/>
      <c r="ET285" s="746"/>
      <c r="EU285" s="427"/>
      <c r="EV285" s="428"/>
      <c r="EW285" s="428"/>
      <c r="EX285" s="428"/>
      <c r="EY285" s="429"/>
      <c r="EZ285" s="427"/>
      <c r="FA285" s="428"/>
      <c r="FB285" s="428"/>
      <c r="FC285" s="428"/>
      <c r="FD285" s="429"/>
      <c r="FE285" s="427"/>
      <c r="FF285" s="428"/>
      <c r="FG285" s="428"/>
      <c r="FH285" s="428"/>
      <c r="FI285" s="429"/>
      <c r="FJ285" s="427"/>
      <c r="FK285" s="428"/>
      <c r="FL285" s="428"/>
      <c r="FM285" s="428"/>
      <c r="FN285" s="429"/>
      <c r="FO285" s="405"/>
      <c r="FP285" s="779"/>
      <c r="FQ285" s="780"/>
      <c r="FR285" s="329"/>
      <c r="FS285" s="330"/>
      <c r="FT285" s="330"/>
      <c r="FU285" s="330"/>
      <c r="FV285" s="330"/>
      <c r="FW285" s="330"/>
      <c r="FX285" s="330"/>
      <c r="FY285" s="408"/>
      <c r="FZ285" s="690"/>
      <c r="GA285" s="656"/>
      <c r="GB285" s="656"/>
      <c r="GC285" s="656"/>
      <c r="GD285" s="656"/>
      <c r="GE285" s="656"/>
      <c r="GF285" s="273"/>
      <c r="GG285" s="273"/>
      <c r="GH285" s="273"/>
      <c r="GI285" s="273"/>
      <c r="GJ285" s="273"/>
      <c r="GK285" s="273"/>
      <c r="GL285" s="273"/>
      <c r="GM285" s="273"/>
      <c r="GN285" s="273"/>
      <c r="GO285" s="273"/>
      <c r="GP285" s="386"/>
      <c r="GQ285" s="386"/>
      <c r="GR285" s="387"/>
      <c r="GS285" s="276"/>
      <c r="GT285" s="277"/>
      <c r="GU285" s="277"/>
      <c r="GV285" s="277"/>
      <c r="GW285" s="277"/>
      <c r="GX285" s="277"/>
      <c r="GY285" s="277"/>
      <c r="GZ285" s="277"/>
      <c r="HA285" s="277"/>
      <c r="HB285" s="277"/>
      <c r="HC285" s="277"/>
      <c r="HD285" s="277"/>
      <c r="HE285" s="277"/>
      <c r="HF285" s="277"/>
      <c r="HG285" s="278"/>
      <c r="HH285" s="773"/>
      <c r="HI285" s="774"/>
      <c r="HJ285" s="774"/>
      <c r="HK285" s="774"/>
      <c r="HL285" s="774"/>
      <c r="HM285" s="774"/>
      <c r="HN285" s="774"/>
      <c r="HO285" s="774"/>
      <c r="HP285" s="386"/>
      <c r="HQ285" s="386"/>
      <c r="HR285" s="387"/>
      <c r="HS285" s="744"/>
      <c r="HT285" s="745"/>
      <c r="HU285" s="745"/>
      <c r="HV285" s="745"/>
      <c r="HW285" s="746"/>
      <c r="HX285" s="744"/>
      <c r="HY285" s="745"/>
      <c r="HZ285" s="745"/>
      <c r="IA285" s="745"/>
      <c r="IB285" s="746"/>
      <c r="IC285" s="744"/>
      <c r="ID285" s="745"/>
      <c r="IE285" s="745"/>
      <c r="IF285" s="745"/>
      <c r="IG285" s="746"/>
      <c r="IH285" s="744"/>
      <c r="II285" s="745"/>
      <c r="IJ285" s="745"/>
      <c r="IK285" s="745"/>
      <c r="IL285" s="746"/>
      <c r="IM285" s="427"/>
      <c r="IN285" s="428"/>
      <c r="IO285" s="428"/>
      <c r="IP285" s="428"/>
      <c r="IQ285" s="429"/>
      <c r="IR285" s="427"/>
      <c r="IS285" s="428"/>
      <c r="IT285" s="428"/>
      <c r="IU285" s="428"/>
      <c r="IV285" s="429"/>
      <c r="IW285" s="427"/>
      <c r="IX285" s="428"/>
      <c r="IY285" s="428"/>
      <c r="IZ285" s="428"/>
      <c r="JA285" s="429"/>
      <c r="JB285" s="427"/>
      <c r="JC285" s="428"/>
      <c r="JD285" s="428"/>
      <c r="JE285" s="428"/>
      <c r="JF285" s="429"/>
      <c r="JG285" s="748"/>
      <c r="JH285" s="747"/>
      <c r="JI285" s="747"/>
      <c r="JJ285" s="747"/>
      <c r="JK285" s="747"/>
      <c r="JL285" s="747"/>
      <c r="JM285" s="747"/>
      <c r="JN285" s="747"/>
      <c r="JO285" s="747"/>
      <c r="JP285" s="747"/>
      <c r="JQ285" s="747"/>
      <c r="JR285" s="747"/>
      <c r="JS285" s="747"/>
      <c r="JT285" s="747"/>
      <c r="JU285" s="700"/>
      <c r="JV285" s="779"/>
      <c r="JW285" s="780"/>
      <c r="JX285" s="329"/>
      <c r="JY285" s="330"/>
      <c r="JZ285" s="330"/>
      <c r="KA285" s="330"/>
      <c r="KB285" s="330"/>
      <c r="KC285" s="330"/>
      <c r="KD285" s="330"/>
      <c r="KE285" s="408"/>
      <c r="KF285" s="656"/>
      <c r="KG285" s="656"/>
      <c r="KH285" s="656"/>
      <c r="KI285" s="656"/>
      <c r="KJ285" s="656"/>
      <c r="KK285" s="656"/>
      <c r="KL285" s="273"/>
      <c r="KM285" s="273"/>
      <c r="KN285" s="273"/>
      <c r="KO285" s="273"/>
      <c r="KP285" s="273"/>
      <c r="KQ285" s="273"/>
      <c r="KR285" s="273"/>
      <c r="KS285" s="273"/>
      <c r="KT285" s="273"/>
      <c r="KU285" s="273"/>
      <c r="KV285" s="386"/>
      <c r="KW285" s="386"/>
      <c r="KX285" s="387"/>
      <c r="KY285" s="276"/>
      <c r="KZ285" s="277"/>
      <c r="LA285" s="277"/>
      <c r="LB285" s="277"/>
      <c r="LC285" s="277"/>
      <c r="LD285" s="277"/>
      <c r="LE285" s="277"/>
      <c r="LF285" s="277"/>
      <c r="LG285" s="277"/>
      <c r="LH285" s="277"/>
      <c r="LI285" s="277"/>
      <c r="LJ285" s="277"/>
      <c r="LK285" s="277"/>
      <c r="LL285" s="277"/>
      <c r="LM285" s="278"/>
      <c r="LN285" s="773"/>
      <c r="LO285" s="774"/>
      <c r="LP285" s="774"/>
      <c r="LQ285" s="774"/>
      <c r="LR285" s="774"/>
      <c r="LS285" s="774"/>
      <c r="LT285" s="774"/>
      <c r="LU285" s="774"/>
      <c r="LV285" s="386"/>
      <c r="LW285" s="386"/>
      <c r="LX285" s="387"/>
      <c r="LY285" s="744"/>
      <c r="LZ285" s="745"/>
      <c r="MA285" s="745"/>
      <c r="MB285" s="745"/>
      <c r="MC285" s="746"/>
      <c r="MD285" s="744"/>
      <c r="ME285" s="745"/>
      <c r="MF285" s="745"/>
      <c r="MG285" s="745"/>
      <c r="MH285" s="746"/>
      <c r="MI285" s="744"/>
      <c r="MJ285" s="745"/>
      <c r="MK285" s="745"/>
      <c r="ML285" s="745"/>
      <c r="MM285" s="746"/>
      <c r="MN285" s="744"/>
      <c r="MO285" s="745"/>
      <c r="MP285" s="745"/>
      <c r="MQ285" s="745"/>
      <c r="MR285" s="746"/>
      <c r="MS285" s="427"/>
      <c r="MT285" s="428"/>
      <c r="MU285" s="428"/>
      <c r="MV285" s="428"/>
      <c r="MW285" s="429"/>
      <c r="MX285" s="427"/>
      <c r="MY285" s="428"/>
      <c r="MZ285" s="428"/>
      <c r="NA285" s="428"/>
      <c r="NB285" s="429"/>
      <c r="NC285" s="427"/>
      <c r="ND285" s="428"/>
      <c r="NE285" s="428"/>
      <c r="NF285" s="428"/>
      <c r="NG285" s="429"/>
      <c r="NH285" s="427"/>
      <c r="NI285" s="428"/>
      <c r="NJ285" s="428"/>
      <c r="NK285" s="428"/>
      <c r="NL285" s="429"/>
      <c r="NM285" s="748"/>
      <c r="NN285" s="747"/>
      <c r="NO285" s="747"/>
      <c r="NP285" s="747"/>
      <c r="NQ285" s="747"/>
      <c r="NR285" s="747"/>
      <c r="NS285" s="747"/>
      <c r="NT285" s="747"/>
      <c r="NU285" s="747"/>
      <c r="NV285" s="747"/>
      <c r="NW285" s="747"/>
      <c r="NX285" s="747"/>
      <c r="NY285" s="747"/>
      <c r="NZ285" s="747"/>
      <c r="OA285" s="700"/>
      <c r="OB285" s="779"/>
      <c r="OC285" s="780"/>
      <c r="OD285" s="329"/>
      <c r="OE285" s="330"/>
      <c r="OF285" s="330"/>
      <c r="OG285" s="330"/>
      <c r="OH285" s="330"/>
      <c r="OI285" s="330"/>
      <c r="OJ285" s="330"/>
      <c r="OK285" s="408"/>
      <c r="OL285" s="656"/>
      <c r="OM285" s="656"/>
      <c r="ON285" s="656"/>
      <c r="OO285" s="656"/>
      <c r="OP285" s="656"/>
      <c r="OQ285" s="656"/>
      <c r="OR285" s="273"/>
      <c r="OS285" s="273"/>
      <c r="OT285" s="273"/>
      <c r="OU285" s="273"/>
      <c r="OV285" s="273"/>
      <c r="OW285" s="273"/>
      <c r="OX285" s="273"/>
      <c r="OY285" s="273"/>
      <c r="OZ285" s="273"/>
      <c r="PA285" s="273"/>
      <c r="PB285" s="386"/>
      <c r="PC285" s="386"/>
      <c r="PD285" s="387"/>
      <c r="PE285" s="276"/>
      <c r="PF285" s="277"/>
      <c r="PG285" s="277"/>
      <c r="PH285" s="277"/>
      <c r="PI285" s="277"/>
      <c r="PJ285" s="277"/>
      <c r="PK285" s="277"/>
      <c r="PL285" s="277"/>
      <c r="PM285" s="277"/>
      <c r="PN285" s="277"/>
      <c r="PO285" s="277"/>
      <c r="PP285" s="277"/>
      <c r="PQ285" s="277"/>
      <c r="PR285" s="277"/>
      <c r="PS285" s="278"/>
      <c r="PT285" s="773"/>
      <c r="PU285" s="774"/>
      <c r="PV285" s="774"/>
      <c r="PW285" s="774"/>
      <c r="PX285" s="774"/>
      <c r="PY285" s="774"/>
      <c r="PZ285" s="774"/>
      <c r="QA285" s="774"/>
      <c r="QB285" s="386"/>
      <c r="QC285" s="386"/>
      <c r="QD285" s="387"/>
      <c r="QE285" s="744"/>
      <c r="QF285" s="745"/>
      <c r="QG285" s="745"/>
      <c r="QH285" s="745"/>
      <c r="QI285" s="746"/>
      <c r="QJ285" s="744"/>
      <c r="QK285" s="745"/>
      <c r="QL285" s="745"/>
      <c r="QM285" s="745"/>
      <c r="QN285" s="746"/>
      <c r="QO285" s="744"/>
      <c r="QP285" s="745"/>
      <c r="QQ285" s="745"/>
      <c r="QR285" s="745"/>
      <c r="QS285" s="746"/>
      <c r="QT285" s="744"/>
      <c r="QU285" s="745"/>
      <c r="QV285" s="745"/>
      <c r="QW285" s="745"/>
      <c r="QX285" s="746"/>
      <c r="QY285" s="427"/>
      <c r="QZ285" s="428"/>
      <c r="RA285" s="428"/>
      <c r="RB285" s="428"/>
      <c r="RC285" s="429"/>
      <c r="RD285" s="427"/>
      <c r="RE285" s="428"/>
      <c r="RF285" s="428"/>
      <c r="RG285" s="428"/>
      <c r="RH285" s="429"/>
      <c r="RI285" s="427"/>
      <c r="RJ285" s="428"/>
      <c r="RK285" s="428"/>
      <c r="RL285" s="428"/>
      <c r="RM285" s="429"/>
      <c r="RN285" s="427"/>
      <c r="RO285" s="428"/>
      <c r="RP285" s="428"/>
      <c r="RQ285" s="428"/>
      <c r="RR285" s="429"/>
      <c r="RS285" s="748"/>
      <c r="RT285" s="747"/>
      <c r="RU285" s="747"/>
      <c r="RV285" s="747"/>
      <c r="RW285" s="747"/>
      <c r="RX285" s="747"/>
      <c r="RY285" s="747"/>
      <c r="RZ285" s="747"/>
      <c r="SA285" s="747"/>
      <c r="SB285" s="747"/>
      <c r="SC285" s="747"/>
      <c r="SD285" s="747"/>
      <c r="SE285" s="747"/>
      <c r="SF285" s="747"/>
      <c r="SG285" s="700"/>
    </row>
    <row r="286" spans="2:501" ht="6.95" customHeight="1" x14ac:dyDescent="0.15">
      <c r="B286" s="302" t="s">
        <v>77</v>
      </c>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4"/>
      <c r="AD286" s="490">
        <f>SUM(AD214:AN285)</f>
        <v>0</v>
      </c>
      <c r="AE286" s="491"/>
      <c r="AF286" s="491"/>
      <c r="AG286" s="491"/>
      <c r="AH286" s="491"/>
      <c r="AI286" s="491"/>
      <c r="AJ286" s="491"/>
      <c r="AK286" s="491"/>
      <c r="AL286" s="491"/>
      <c r="AM286" s="491"/>
      <c r="AN286" s="491"/>
      <c r="AO286" s="383" t="s">
        <v>43</v>
      </c>
      <c r="AP286" s="1052"/>
      <c r="AQ286" s="1052"/>
      <c r="AR286" s="1039">
        <f>SUM(AR214:BB243)</f>
        <v>0</v>
      </c>
      <c r="AS286" s="1039"/>
      <c r="AT286" s="1039"/>
      <c r="AU286" s="1039"/>
      <c r="AV286" s="1039"/>
      <c r="AW286" s="1039"/>
      <c r="AX286" s="1039"/>
      <c r="AY286" s="1039"/>
      <c r="AZ286" s="1039"/>
      <c r="BA286" s="1039"/>
      <c r="BB286" s="1040"/>
      <c r="BC286" s="382" t="s">
        <v>43</v>
      </c>
      <c r="BD286" s="382"/>
      <c r="BE286" s="383"/>
      <c r="BF286" s="1039">
        <f>BF238</f>
        <v>0</v>
      </c>
      <c r="BG286" s="1039"/>
      <c r="BH286" s="1039"/>
      <c r="BI286" s="1039"/>
      <c r="BJ286" s="1039"/>
      <c r="BK286" s="1039"/>
      <c r="BL286" s="1039"/>
      <c r="BM286" s="1039"/>
      <c r="BN286" s="1039"/>
      <c r="BO286" s="1039"/>
      <c r="BP286" s="1040"/>
      <c r="BQ286" s="382" t="s">
        <v>43</v>
      </c>
      <c r="BR286" s="382"/>
      <c r="BS286" s="383"/>
      <c r="BT286" s="1039">
        <f>SUM(BT214:CD285)</f>
        <v>0</v>
      </c>
      <c r="BU286" s="1039"/>
      <c r="BV286" s="1039"/>
      <c r="BW286" s="1039"/>
      <c r="BX286" s="1039"/>
      <c r="BY286" s="1039"/>
      <c r="BZ286" s="1039"/>
      <c r="CA286" s="1039"/>
      <c r="CB286" s="1039"/>
      <c r="CC286" s="1039"/>
      <c r="CD286" s="1040"/>
      <c r="CE286" s="382" t="s">
        <v>124</v>
      </c>
      <c r="CF286" s="382"/>
      <c r="CG286" s="383"/>
      <c r="CH286" s="247"/>
      <c r="CI286" s="248"/>
      <c r="CJ286" s="282"/>
      <c r="CK286" s="282"/>
      <c r="CL286" s="282"/>
      <c r="CM286" s="282"/>
      <c r="CN286" s="282"/>
      <c r="CO286" s="282"/>
      <c r="CP286" s="282"/>
      <c r="CQ286" s="282"/>
      <c r="CR286" s="282"/>
      <c r="CS286" s="282"/>
      <c r="CT286" s="282"/>
      <c r="CU286" s="282"/>
      <c r="CV286" s="282"/>
      <c r="CW286" s="282"/>
      <c r="CX286" s="282"/>
      <c r="CY286" s="282"/>
      <c r="CZ286" s="283"/>
      <c r="DA286" s="247"/>
      <c r="DB286" s="248"/>
      <c r="DC286" s="282"/>
      <c r="DD286" s="282"/>
      <c r="DE286" s="282"/>
      <c r="DF286" s="282"/>
      <c r="DG286" s="282"/>
      <c r="DH286" s="282"/>
      <c r="DI286" s="282"/>
      <c r="DJ286" s="282"/>
      <c r="DK286" s="282"/>
      <c r="DL286" s="282"/>
      <c r="DM286" s="282"/>
      <c r="DN286" s="282"/>
      <c r="DO286" s="283"/>
      <c r="DP286" s="247"/>
      <c r="DQ286" s="282"/>
      <c r="DR286" s="282"/>
      <c r="DS286" s="282"/>
      <c r="DT286" s="282"/>
      <c r="DU286" s="282"/>
      <c r="DV286" s="282"/>
      <c r="DW286" s="282"/>
      <c r="DX286" s="282"/>
      <c r="DY286" s="282"/>
      <c r="DZ286" s="283"/>
      <c r="EA286" s="247"/>
      <c r="EB286" s="248"/>
      <c r="EC286" s="282"/>
      <c r="ED286" s="282"/>
      <c r="EE286" s="283"/>
      <c r="EF286" s="247"/>
      <c r="EG286" s="248"/>
      <c r="EH286" s="282"/>
      <c r="EI286" s="282"/>
      <c r="EJ286" s="283"/>
      <c r="EK286" s="247"/>
      <c r="EL286" s="282"/>
      <c r="EM286" s="282"/>
      <c r="EN286" s="282"/>
      <c r="EO286" s="283"/>
      <c r="EP286" s="247"/>
      <c r="EQ286" s="248"/>
      <c r="ER286" s="282"/>
      <c r="ES286" s="282"/>
      <c r="ET286" s="283"/>
      <c r="EU286" s="247"/>
      <c r="EV286" s="248"/>
      <c r="EW286" s="282"/>
      <c r="EX286" s="282"/>
      <c r="EY286" s="283"/>
      <c r="EZ286" s="247"/>
      <c r="FA286" s="248"/>
      <c r="FB286" s="282"/>
      <c r="FC286" s="282"/>
      <c r="FD286" s="283"/>
      <c r="FE286" s="247"/>
      <c r="FF286" s="248"/>
      <c r="FG286" s="282"/>
      <c r="FH286" s="282"/>
      <c r="FI286" s="283"/>
      <c r="FJ286" s="247"/>
      <c r="FK286" s="282"/>
      <c r="FL286" s="282"/>
      <c r="FM286" s="282"/>
      <c r="FN286" s="283"/>
      <c r="FO286" s="748"/>
      <c r="FP286" s="994" t="s">
        <v>119</v>
      </c>
      <c r="FQ286" s="995"/>
      <c r="FR286" s="995"/>
      <c r="FS286" s="995"/>
      <c r="FT286" s="995"/>
      <c r="FU286" s="995"/>
      <c r="FV286" s="995"/>
      <c r="FW286" s="995"/>
      <c r="FX286" s="995"/>
      <c r="FY286" s="996"/>
      <c r="FZ286" s="247"/>
      <c r="GA286" s="248"/>
      <c r="GB286" s="282"/>
      <c r="GC286" s="282"/>
      <c r="GD286" s="282"/>
      <c r="GE286" s="282"/>
      <c r="GF286" s="282"/>
      <c r="GG286" s="282"/>
      <c r="GH286" s="282"/>
      <c r="GI286" s="282"/>
      <c r="GJ286" s="282"/>
      <c r="GK286" s="282"/>
      <c r="GL286" s="282"/>
      <c r="GM286" s="282"/>
      <c r="GN286" s="282"/>
      <c r="GO286" s="282"/>
      <c r="GP286" s="282"/>
      <c r="GQ286" s="282"/>
      <c r="GR286" s="283"/>
      <c r="GS286" s="247"/>
      <c r="GT286" s="248"/>
      <c r="GU286" s="282"/>
      <c r="GV286" s="282"/>
      <c r="GW286" s="282"/>
      <c r="GX286" s="282"/>
      <c r="GY286" s="282"/>
      <c r="GZ286" s="282"/>
      <c r="HA286" s="282"/>
      <c r="HB286" s="282"/>
      <c r="HC286" s="282"/>
      <c r="HD286" s="282"/>
      <c r="HE286" s="282"/>
      <c r="HF286" s="282"/>
      <c r="HG286" s="283"/>
      <c r="HH286" s="247"/>
      <c r="HI286" s="282"/>
      <c r="HJ286" s="282"/>
      <c r="HK286" s="282"/>
      <c r="HL286" s="282"/>
      <c r="HM286" s="282"/>
      <c r="HN286" s="282"/>
      <c r="HO286" s="282"/>
      <c r="HP286" s="282"/>
      <c r="HQ286" s="282"/>
      <c r="HR286" s="283"/>
      <c r="HS286" s="247"/>
      <c r="HT286" s="248"/>
      <c r="HU286" s="282"/>
      <c r="HV286" s="282"/>
      <c r="HW286" s="283"/>
      <c r="HX286" s="247"/>
      <c r="HY286" s="248"/>
      <c r="HZ286" s="282"/>
      <c r="IA286" s="282"/>
      <c r="IB286" s="283"/>
      <c r="IC286" s="247"/>
      <c r="ID286" s="282"/>
      <c r="IE286" s="282"/>
      <c r="IF286" s="282"/>
      <c r="IG286" s="283"/>
      <c r="IH286" s="247"/>
      <c r="II286" s="248"/>
      <c r="IJ286" s="282"/>
      <c r="IK286" s="282"/>
      <c r="IL286" s="283"/>
      <c r="IM286" s="247"/>
      <c r="IN286" s="248"/>
      <c r="IO286" s="282"/>
      <c r="IP286" s="282"/>
      <c r="IQ286" s="283"/>
      <c r="IR286" s="247"/>
      <c r="IS286" s="248"/>
      <c r="IT286" s="282"/>
      <c r="IU286" s="282"/>
      <c r="IV286" s="283"/>
      <c r="IW286" s="247"/>
      <c r="IX286" s="248"/>
      <c r="IY286" s="282"/>
      <c r="IZ286" s="282"/>
      <c r="JA286" s="283"/>
      <c r="JB286" s="247"/>
      <c r="JC286" s="282"/>
      <c r="JD286" s="282"/>
      <c r="JE286" s="282"/>
      <c r="JF286" s="283"/>
      <c r="JG286" s="748"/>
      <c r="JH286" s="747"/>
      <c r="JI286" s="747"/>
      <c r="JJ286" s="747"/>
      <c r="JK286" s="747"/>
      <c r="JL286" s="747"/>
      <c r="JM286" s="747"/>
      <c r="JN286" s="747"/>
      <c r="JO286" s="747"/>
      <c r="JP286" s="747"/>
      <c r="JQ286" s="747"/>
      <c r="JR286" s="747"/>
      <c r="JS286" s="747"/>
      <c r="JT286" s="747"/>
      <c r="JU286" s="747"/>
      <c r="JV286" s="994" t="s">
        <v>119</v>
      </c>
      <c r="JW286" s="995"/>
      <c r="JX286" s="995"/>
      <c r="JY286" s="995"/>
      <c r="JZ286" s="995"/>
      <c r="KA286" s="995"/>
      <c r="KB286" s="995"/>
      <c r="KC286" s="995"/>
      <c r="KD286" s="995"/>
      <c r="KE286" s="996"/>
      <c r="KF286" s="247"/>
      <c r="KG286" s="248"/>
      <c r="KH286" s="282"/>
      <c r="KI286" s="282"/>
      <c r="KJ286" s="282"/>
      <c r="KK286" s="282"/>
      <c r="KL286" s="282"/>
      <c r="KM286" s="282"/>
      <c r="KN286" s="282"/>
      <c r="KO286" s="282"/>
      <c r="KP286" s="282"/>
      <c r="KQ286" s="282"/>
      <c r="KR286" s="282"/>
      <c r="KS286" s="282"/>
      <c r="KT286" s="282"/>
      <c r="KU286" s="282"/>
      <c r="KV286" s="282"/>
      <c r="KW286" s="282"/>
      <c r="KX286" s="283"/>
      <c r="KY286" s="247"/>
      <c r="KZ286" s="248"/>
      <c r="LA286" s="282"/>
      <c r="LB286" s="282"/>
      <c r="LC286" s="282"/>
      <c r="LD286" s="282"/>
      <c r="LE286" s="282"/>
      <c r="LF286" s="282"/>
      <c r="LG286" s="282"/>
      <c r="LH286" s="282"/>
      <c r="LI286" s="282"/>
      <c r="LJ286" s="282"/>
      <c r="LK286" s="282"/>
      <c r="LL286" s="282"/>
      <c r="LM286" s="283"/>
      <c r="LN286" s="247"/>
      <c r="LO286" s="282"/>
      <c r="LP286" s="282"/>
      <c r="LQ286" s="282"/>
      <c r="LR286" s="282"/>
      <c r="LS286" s="282"/>
      <c r="LT286" s="282"/>
      <c r="LU286" s="282"/>
      <c r="LV286" s="282"/>
      <c r="LW286" s="282"/>
      <c r="LX286" s="283"/>
      <c r="LY286" s="247"/>
      <c r="LZ286" s="248"/>
      <c r="MA286" s="282"/>
      <c r="MB286" s="282"/>
      <c r="MC286" s="283"/>
      <c r="MD286" s="247"/>
      <c r="ME286" s="248"/>
      <c r="MF286" s="282"/>
      <c r="MG286" s="282"/>
      <c r="MH286" s="283"/>
      <c r="MI286" s="247"/>
      <c r="MJ286" s="282"/>
      <c r="MK286" s="282"/>
      <c r="ML286" s="282"/>
      <c r="MM286" s="283"/>
      <c r="MN286" s="247"/>
      <c r="MO286" s="248"/>
      <c r="MP286" s="282"/>
      <c r="MQ286" s="282"/>
      <c r="MR286" s="283"/>
      <c r="MS286" s="247"/>
      <c r="MT286" s="248"/>
      <c r="MU286" s="282"/>
      <c r="MV286" s="282"/>
      <c r="MW286" s="283"/>
      <c r="MX286" s="247"/>
      <c r="MY286" s="248"/>
      <c r="MZ286" s="282"/>
      <c r="NA286" s="282"/>
      <c r="NB286" s="283"/>
      <c r="NC286" s="247"/>
      <c r="ND286" s="248"/>
      <c r="NE286" s="282"/>
      <c r="NF286" s="282"/>
      <c r="NG286" s="283"/>
      <c r="NH286" s="247"/>
      <c r="NI286" s="282"/>
      <c r="NJ286" s="282"/>
      <c r="NK286" s="282"/>
      <c r="NL286" s="283"/>
      <c r="NM286" s="748"/>
      <c r="NN286" s="747"/>
      <c r="NO286" s="747"/>
      <c r="NP286" s="747"/>
      <c r="NQ286" s="747"/>
      <c r="NR286" s="747"/>
      <c r="NS286" s="747"/>
      <c r="NT286" s="747"/>
      <c r="NU286" s="747"/>
      <c r="NV286" s="747"/>
      <c r="NW286" s="747"/>
      <c r="NX286" s="747"/>
      <c r="NY286" s="747"/>
      <c r="NZ286" s="747"/>
      <c r="OA286" s="747"/>
      <c r="OB286" s="994" t="s">
        <v>119</v>
      </c>
      <c r="OC286" s="995"/>
      <c r="OD286" s="995"/>
      <c r="OE286" s="995"/>
      <c r="OF286" s="995"/>
      <c r="OG286" s="995"/>
      <c r="OH286" s="995"/>
      <c r="OI286" s="995"/>
      <c r="OJ286" s="995"/>
      <c r="OK286" s="996"/>
      <c r="OL286" s="247"/>
      <c r="OM286" s="248"/>
      <c r="ON286" s="282"/>
      <c r="OO286" s="282"/>
      <c r="OP286" s="282"/>
      <c r="OQ286" s="282"/>
      <c r="OR286" s="282"/>
      <c r="OS286" s="282"/>
      <c r="OT286" s="282"/>
      <c r="OU286" s="282"/>
      <c r="OV286" s="282"/>
      <c r="OW286" s="282"/>
      <c r="OX286" s="282"/>
      <c r="OY286" s="282"/>
      <c r="OZ286" s="282"/>
      <c r="PA286" s="282"/>
      <c r="PB286" s="282"/>
      <c r="PC286" s="282"/>
      <c r="PD286" s="283"/>
      <c r="PE286" s="247"/>
      <c r="PF286" s="248"/>
      <c r="PG286" s="282"/>
      <c r="PH286" s="282"/>
      <c r="PI286" s="282"/>
      <c r="PJ286" s="282"/>
      <c r="PK286" s="282"/>
      <c r="PL286" s="282"/>
      <c r="PM286" s="282"/>
      <c r="PN286" s="282"/>
      <c r="PO286" s="282"/>
      <c r="PP286" s="282"/>
      <c r="PQ286" s="282"/>
      <c r="PR286" s="282"/>
      <c r="PS286" s="283"/>
      <c r="PT286" s="247"/>
      <c r="PU286" s="282"/>
      <c r="PV286" s="282"/>
      <c r="PW286" s="282"/>
      <c r="PX286" s="282"/>
      <c r="PY286" s="282"/>
      <c r="PZ286" s="282"/>
      <c r="QA286" s="282"/>
      <c r="QB286" s="282"/>
      <c r="QC286" s="282"/>
      <c r="QD286" s="283"/>
      <c r="QE286" s="247"/>
      <c r="QF286" s="248"/>
      <c r="QG286" s="282"/>
      <c r="QH286" s="282"/>
      <c r="QI286" s="283"/>
      <c r="QJ286" s="247"/>
      <c r="QK286" s="248"/>
      <c r="QL286" s="282"/>
      <c r="QM286" s="282"/>
      <c r="QN286" s="283"/>
      <c r="QO286" s="247"/>
      <c r="QP286" s="282"/>
      <c r="QQ286" s="282"/>
      <c r="QR286" s="282"/>
      <c r="QS286" s="283"/>
      <c r="QT286" s="247"/>
      <c r="QU286" s="248"/>
      <c r="QV286" s="282"/>
      <c r="QW286" s="282"/>
      <c r="QX286" s="283"/>
      <c r="QY286" s="247"/>
      <c r="QZ286" s="248"/>
      <c r="RA286" s="282"/>
      <c r="RB286" s="282"/>
      <c r="RC286" s="283"/>
      <c r="RD286" s="247"/>
      <c r="RE286" s="248"/>
      <c r="RF286" s="282"/>
      <c r="RG286" s="282"/>
      <c r="RH286" s="283"/>
      <c r="RI286" s="247"/>
      <c r="RJ286" s="248"/>
      <c r="RK286" s="282"/>
      <c r="RL286" s="282"/>
      <c r="RM286" s="283"/>
      <c r="RN286" s="247"/>
      <c r="RO286" s="282"/>
      <c r="RP286" s="282"/>
      <c r="RQ286" s="282"/>
      <c r="RR286" s="283"/>
      <c r="RS286" s="748"/>
      <c r="RT286" s="747"/>
      <c r="RU286" s="747"/>
      <c r="RV286" s="747"/>
      <c r="RW286" s="747"/>
      <c r="RX286" s="747"/>
      <c r="RY286" s="747"/>
      <c r="RZ286" s="747"/>
      <c r="SA286" s="747"/>
      <c r="SB286" s="747"/>
      <c r="SC286" s="747"/>
      <c r="SD286" s="747"/>
      <c r="SE286" s="747"/>
      <c r="SF286" s="747"/>
      <c r="SG286" s="747"/>
    </row>
    <row r="287" spans="2:501" ht="6.95" customHeight="1" x14ac:dyDescent="0.15">
      <c r="B287" s="302"/>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4"/>
      <c r="AD287" s="469"/>
      <c r="AE287" s="471"/>
      <c r="AF287" s="471"/>
      <c r="AG287" s="471"/>
      <c r="AH287" s="471"/>
      <c r="AI287" s="471"/>
      <c r="AJ287" s="471"/>
      <c r="AK287" s="471"/>
      <c r="AL287" s="471"/>
      <c r="AM287" s="471"/>
      <c r="AN287" s="471"/>
      <c r="AO287" s="385"/>
      <c r="AP287" s="1053"/>
      <c r="AQ287" s="1053"/>
      <c r="AR287" s="1041"/>
      <c r="AS287" s="1041"/>
      <c r="AT287" s="1041"/>
      <c r="AU287" s="1041"/>
      <c r="AV287" s="1041"/>
      <c r="AW287" s="1041"/>
      <c r="AX287" s="1041"/>
      <c r="AY287" s="1041"/>
      <c r="AZ287" s="1041"/>
      <c r="BA287" s="1041"/>
      <c r="BB287" s="474"/>
      <c r="BC287" s="384"/>
      <c r="BD287" s="384"/>
      <c r="BE287" s="385"/>
      <c r="BF287" s="1041"/>
      <c r="BG287" s="1041"/>
      <c r="BH287" s="1041"/>
      <c r="BI287" s="1041"/>
      <c r="BJ287" s="1041"/>
      <c r="BK287" s="1041"/>
      <c r="BL287" s="1041"/>
      <c r="BM287" s="1041"/>
      <c r="BN287" s="1041"/>
      <c r="BO287" s="1041"/>
      <c r="BP287" s="474"/>
      <c r="BQ287" s="384"/>
      <c r="BR287" s="384"/>
      <c r="BS287" s="385"/>
      <c r="BT287" s="1041"/>
      <c r="BU287" s="1041"/>
      <c r="BV287" s="1041"/>
      <c r="BW287" s="1041"/>
      <c r="BX287" s="1041"/>
      <c r="BY287" s="1041"/>
      <c r="BZ287" s="1041"/>
      <c r="CA287" s="1041"/>
      <c r="CB287" s="1041"/>
      <c r="CC287" s="1041"/>
      <c r="CD287" s="474"/>
      <c r="CE287" s="384"/>
      <c r="CF287" s="384"/>
      <c r="CG287" s="385"/>
      <c r="CH287" s="250"/>
      <c r="CI287" s="251"/>
      <c r="CJ287" s="254"/>
      <c r="CK287" s="254"/>
      <c r="CL287" s="254"/>
      <c r="CM287" s="254"/>
      <c r="CN287" s="254"/>
      <c r="CO287" s="254"/>
      <c r="CP287" s="254"/>
      <c r="CQ287" s="254"/>
      <c r="CR287" s="254"/>
      <c r="CS287" s="254"/>
      <c r="CT287" s="254"/>
      <c r="CU287" s="254"/>
      <c r="CV287" s="254"/>
      <c r="CW287" s="254"/>
      <c r="CX287" s="254"/>
      <c r="CY287" s="254"/>
      <c r="CZ287" s="255"/>
      <c r="DA287" s="250"/>
      <c r="DB287" s="251"/>
      <c r="DC287" s="254"/>
      <c r="DD287" s="254"/>
      <c r="DE287" s="254"/>
      <c r="DF287" s="254"/>
      <c r="DG287" s="254"/>
      <c r="DH287" s="254"/>
      <c r="DI287" s="254"/>
      <c r="DJ287" s="254"/>
      <c r="DK287" s="254"/>
      <c r="DL287" s="254"/>
      <c r="DM287" s="254"/>
      <c r="DN287" s="254"/>
      <c r="DO287" s="255"/>
      <c r="DP287" s="250"/>
      <c r="DQ287" s="254"/>
      <c r="DR287" s="254"/>
      <c r="DS287" s="254"/>
      <c r="DT287" s="254"/>
      <c r="DU287" s="254"/>
      <c r="DV287" s="254"/>
      <c r="DW287" s="254"/>
      <c r="DX287" s="254"/>
      <c r="DY287" s="254"/>
      <c r="DZ287" s="255"/>
      <c r="EA287" s="250"/>
      <c r="EB287" s="251"/>
      <c r="EC287" s="254"/>
      <c r="ED287" s="254"/>
      <c r="EE287" s="255"/>
      <c r="EF287" s="250"/>
      <c r="EG287" s="251"/>
      <c r="EH287" s="254"/>
      <c r="EI287" s="254"/>
      <c r="EJ287" s="255"/>
      <c r="EK287" s="250"/>
      <c r="EL287" s="254"/>
      <c r="EM287" s="254"/>
      <c r="EN287" s="254"/>
      <c r="EO287" s="255"/>
      <c r="EP287" s="250"/>
      <c r="EQ287" s="251"/>
      <c r="ER287" s="254"/>
      <c r="ES287" s="254"/>
      <c r="ET287" s="255"/>
      <c r="EU287" s="250"/>
      <c r="EV287" s="251"/>
      <c r="EW287" s="254"/>
      <c r="EX287" s="254"/>
      <c r="EY287" s="255"/>
      <c r="EZ287" s="250"/>
      <c r="FA287" s="251"/>
      <c r="FB287" s="254"/>
      <c r="FC287" s="254"/>
      <c r="FD287" s="255"/>
      <c r="FE287" s="250"/>
      <c r="FF287" s="251"/>
      <c r="FG287" s="254"/>
      <c r="FH287" s="254"/>
      <c r="FI287" s="255"/>
      <c r="FJ287" s="250"/>
      <c r="FK287" s="254"/>
      <c r="FL287" s="254"/>
      <c r="FM287" s="254"/>
      <c r="FN287" s="255"/>
      <c r="FO287" s="748"/>
      <c r="FP287" s="997"/>
      <c r="FQ287" s="998"/>
      <c r="FR287" s="998"/>
      <c r="FS287" s="998"/>
      <c r="FT287" s="998"/>
      <c r="FU287" s="998"/>
      <c r="FV287" s="998"/>
      <c r="FW287" s="998"/>
      <c r="FX287" s="998"/>
      <c r="FY287" s="999"/>
      <c r="FZ287" s="250"/>
      <c r="GA287" s="251"/>
      <c r="GB287" s="254"/>
      <c r="GC287" s="254"/>
      <c r="GD287" s="254"/>
      <c r="GE287" s="254"/>
      <c r="GF287" s="254"/>
      <c r="GG287" s="254"/>
      <c r="GH287" s="254"/>
      <c r="GI287" s="254"/>
      <c r="GJ287" s="254"/>
      <c r="GK287" s="254"/>
      <c r="GL287" s="254"/>
      <c r="GM287" s="254"/>
      <c r="GN287" s="254"/>
      <c r="GO287" s="254"/>
      <c r="GP287" s="254"/>
      <c r="GQ287" s="254"/>
      <c r="GR287" s="255"/>
      <c r="GS287" s="250"/>
      <c r="GT287" s="251"/>
      <c r="GU287" s="254"/>
      <c r="GV287" s="254"/>
      <c r="GW287" s="254"/>
      <c r="GX287" s="254"/>
      <c r="GY287" s="254"/>
      <c r="GZ287" s="254"/>
      <c r="HA287" s="254"/>
      <c r="HB287" s="254"/>
      <c r="HC287" s="254"/>
      <c r="HD287" s="254"/>
      <c r="HE287" s="254"/>
      <c r="HF287" s="254"/>
      <c r="HG287" s="255"/>
      <c r="HH287" s="250"/>
      <c r="HI287" s="254"/>
      <c r="HJ287" s="254"/>
      <c r="HK287" s="254"/>
      <c r="HL287" s="254"/>
      <c r="HM287" s="254"/>
      <c r="HN287" s="254"/>
      <c r="HO287" s="254"/>
      <c r="HP287" s="254"/>
      <c r="HQ287" s="254"/>
      <c r="HR287" s="255"/>
      <c r="HS287" s="250"/>
      <c r="HT287" s="251"/>
      <c r="HU287" s="254"/>
      <c r="HV287" s="254"/>
      <c r="HW287" s="255"/>
      <c r="HX287" s="250"/>
      <c r="HY287" s="251"/>
      <c r="HZ287" s="254"/>
      <c r="IA287" s="254"/>
      <c r="IB287" s="255"/>
      <c r="IC287" s="250"/>
      <c r="ID287" s="254"/>
      <c r="IE287" s="254"/>
      <c r="IF287" s="254"/>
      <c r="IG287" s="255"/>
      <c r="IH287" s="250"/>
      <c r="II287" s="251"/>
      <c r="IJ287" s="254"/>
      <c r="IK287" s="254"/>
      <c r="IL287" s="255"/>
      <c r="IM287" s="250"/>
      <c r="IN287" s="251"/>
      <c r="IO287" s="254"/>
      <c r="IP287" s="254"/>
      <c r="IQ287" s="255"/>
      <c r="IR287" s="250"/>
      <c r="IS287" s="251"/>
      <c r="IT287" s="254"/>
      <c r="IU287" s="254"/>
      <c r="IV287" s="255"/>
      <c r="IW287" s="250"/>
      <c r="IX287" s="251"/>
      <c r="IY287" s="254"/>
      <c r="IZ287" s="254"/>
      <c r="JA287" s="255"/>
      <c r="JB287" s="250"/>
      <c r="JC287" s="254"/>
      <c r="JD287" s="254"/>
      <c r="JE287" s="254"/>
      <c r="JF287" s="255"/>
      <c r="JG287" s="748"/>
      <c r="JH287" s="747"/>
      <c r="JI287" s="747"/>
      <c r="JJ287" s="747"/>
      <c r="JK287" s="747"/>
      <c r="JL287" s="747"/>
      <c r="JM287" s="747"/>
      <c r="JN287" s="747"/>
      <c r="JO287" s="747"/>
      <c r="JP287" s="747"/>
      <c r="JQ287" s="747"/>
      <c r="JR287" s="747"/>
      <c r="JS287" s="747"/>
      <c r="JT287" s="747"/>
      <c r="JU287" s="747"/>
      <c r="JV287" s="997"/>
      <c r="JW287" s="998"/>
      <c r="JX287" s="998"/>
      <c r="JY287" s="998"/>
      <c r="JZ287" s="998"/>
      <c r="KA287" s="998"/>
      <c r="KB287" s="998"/>
      <c r="KC287" s="998"/>
      <c r="KD287" s="998"/>
      <c r="KE287" s="999"/>
      <c r="KF287" s="250"/>
      <c r="KG287" s="251"/>
      <c r="KH287" s="254"/>
      <c r="KI287" s="254"/>
      <c r="KJ287" s="254"/>
      <c r="KK287" s="254"/>
      <c r="KL287" s="254"/>
      <c r="KM287" s="254"/>
      <c r="KN287" s="254"/>
      <c r="KO287" s="254"/>
      <c r="KP287" s="254"/>
      <c r="KQ287" s="254"/>
      <c r="KR287" s="254"/>
      <c r="KS287" s="254"/>
      <c r="KT287" s="254"/>
      <c r="KU287" s="254"/>
      <c r="KV287" s="254"/>
      <c r="KW287" s="254"/>
      <c r="KX287" s="255"/>
      <c r="KY287" s="250"/>
      <c r="KZ287" s="251"/>
      <c r="LA287" s="254"/>
      <c r="LB287" s="254"/>
      <c r="LC287" s="254"/>
      <c r="LD287" s="254"/>
      <c r="LE287" s="254"/>
      <c r="LF287" s="254"/>
      <c r="LG287" s="254"/>
      <c r="LH287" s="254"/>
      <c r="LI287" s="254"/>
      <c r="LJ287" s="254"/>
      <c r="LK287" s="254"/>
      <c r="LL287" s="254"/>
      <c r="LM287" s="255"/>
      <c r="LN287" s="250"/>
      <c r="LO287" s="254"/>
      <c r="LP287" s="254"/>
      <c r="LQ287" s="254"/>
      <c r="LR287" s="254"/>
      <c r="LS287" s="254"/>
      <c r="LT287" s="254"/>
      <c r="LU287" s="254"/>
      <c r="LV287" s="254"/>
      <c r="LW287" s="254"/>
      <c r="LX287" s="255"/>
      <c r="LY287" s="250"/>
      <c r="LZ287" s="251"/>
      <c r="MA287" s="254"/>
      <c r="MB287" s="254"/>
      <c r="MC287" s="255"/>
      <c r="MD287" s="250"/>
      <c r="ME287" s="251"/>
      <c r="MF287" s="254"/>
      <c r="MG287" s="254"/>
      <c r="MH287" s="255"/>
      <c r="MI287" s="250"/>
      <c r="MJ287" s="254"/>
      <c r="MK287" s="254"/>
      <c r="ML287" s="254"/>
      <c r="MM287" s="255"/>
      <c r="MN287" s="250"/>
      <c r="MO287" s="251"/>
      <c r="MP287" s="254"/>
      <c r="MQ287" s="254"/>
      <c r="MR287" s="255"/>
      <c r="MS287" s="250"/>
      <c r="MT287" s="251"/>
      <c r="MU287" s="254"/>
      <c r="MV287" s="254"/>
      <c r="MW287" s="255"/>
      <c r="MX287" s="250"/>
      <c r="MY287" s="251"/>
      <c r="MZ287" s="254"/>
      <c r="NA287" s="254"/>
      <c r="NB287" s="255"/>
      <c r="NC287" s="250"/>
      <c r="ND287" s="251"/>
      <c r="NE287" s="254"/>
      <c r="NF287" s="254"/>
      <c r="NG287" s="255"/>
      <c r="NH287" s="250"/>
      <c r="NI287" s="254"/>
      <c r="NJ287" s="254"/>
      <c r="NK287" s="254"/>
      <c r="NL287" s="255"/>
      <c r="NM287" s="748"/>
      <c r="NN287" s="747"/>
      <c r="NO287" s="747"/>
      <c r="NP287" s="747"/>
      <c r="NQ287" s="747"/>
      <c r="NR287" s="747"/>
      <c r="NS287" s="747"/>
      <c r="NT287" s="747"/>
      <c r="NU287" s="747"/>
      <c r="NV287" s="747"/>
      <c r="NW287" s="747"/>
      <c r="NX287" s="747"/>
      <c r="NY287" s="747"/>
      <c r="NZ287" s="747"/>
      <c r="OA287" s="747"/>
      <c r="OB287" s="997"/>
      <c r="OC287" s="998"/>
      <c r="OD287" s="998"/>
      <c r="OE287" s="998"/>
      <c r="OF287" s="998"/>
      <c r="OG287" s="998"/>
      <c r="OH287" s="998"/>
      <c r="OI287" s="998"/>
      <c r="OJ287" s="998"/>
      <c r="OK287" s="999"/>
      <c r="OL287" s="250"/>
      <c r="OM287" s="251"/>
      <c r="ON287" s="254"/>
      <c r="OO287" s="254"/>
      <c r="OP287" s="254"/>
      <c r="OQ287" s="254"/>
      <c r="OR287" s="254"/>
      <c r="OS287" s="254"/>
      <c r="OT287" s="254"/>
      <c r="OU287" s="254"/>
      <c r="OV287" s="254"/>
      <c r="OW287" s="254"/>
      <c r="OX287" s="254"/>
      <c r="OY287" s="254"/>
      <c r="OZ287" s="254"/>
      <c r="PA287" s="254"/>
      <c r="PB287" s="254"/>
      <c r="PC287" s="254"/>
      <c r="PD287" s="255"/>
      <c r="PE287" s="250"/>
      <c r="PF287" s="251"/>
      <c r="PG287" s="254"/>
      <c r="PH287" s="254"/>
      <c r="PI287" s="254"/>
      <c r="PJ287" s="254"/>
      <c r="PK287" s="254"/>
      <c r="PL287" s="254"/>
      <c r="PM287" s="254"/>
      <c r="PN287" s="254"/>
      <c r="PO287" s="254"/>
      <c r="PP287" s="254"/>
      <c r="PQ287" s="254"/>
      <c r="PR287" s="254"/>
      <c r="PS287" s="255"/>
      <c r="PT287" s="250"/>
      <c r="PU287" s="254"/>
      <c r="PV287" s="254"/>
      <c r="PW287" s="254"/>
      <c r="PX287" s="254"/>
      <c r="PY287" s="254"/>
      <c r="PZ287" s="254"/>
      <c r="QA287" s="254"/>
      <c r="QB287" s="254"/>
      <c r="QC287" s="254"/>
      <c r="QD287" s="255"/>
      <c r="QE287" s="250"/>
      <c r="QF287" s="251"/>
      <c r="QG287" s="254"/>
      <c r="QH287" s="254"/>
      <c r="QI287" s="255"/>
      <c r="QJ287" s="250"/>
      <c r="QK287" s="251"/>
      <c r="QL287" s="254"/>
      <c r="QM287" s="254"/>
      <c r="QN287" s="255"/>
      <c r="QO287" s="250"/>
      <c r="QP287" s="254"/>
      <c r="QQ287" s="254"/>
      <c r="QR287" s="254"/>
      <c r="QS287" s="255"/>
      <c r="QT287" s="250"/>
      <c r="QU287" s="251"/>
      <c r="QV287" s="254"/>
      <c r="QW287" s="254"/>
      <c r="QX287" s="255"/>
      <c r="QY287" s="250"/>
      <c r="QZ287" s="251"/>
      <c r="RA287" s="254"/>
      <c r="RB287" s="254"/>
      <c r="RC287" s="255"/>
      <c r="RD287" s="250"/>
      <c r="RE287" s="251"/>
      <c r="RF287" s="254"/>
      <c r="RG287" s="254"/>
      <c r="RH287" s="255"/>
      <c r="RI287" s="250"/>
      <c r="RJ287" s="251"/>
      <c r="RK287" s="254"/>
      <c r="RL287" s="254"/>
      <c r="RM287" s="255"/>
      <c r="RN287" s="250"/>
      <c r="RO287" s="254"/>
      <c r="RP287" s="254"/>
      <c r="RQ287" s="254"/>
      <c r="RR287" s="255"/>
      <c r="RS287" s="748"/>
      <c r="RT287" s="747"/>
      <c r="RU287" s="747"/>
      <c r="RV287" s="747"/>
      <c r="RW287" s="747"/>
      <c r="RX287" s="747"/>
      <c r="RY287" s="747"/>
      <c r="RZ287" s="747"/>
      <c r="SA287" s="747"/>
      <c r="SB287" s="747"/>
      <c r="SC287" s="747"/>
      <c r="SD287" s="747"/>
      <c r="SE287" s="747"/>
      <c r="SF287" s="747"/>
      <c r="SG287" s="747"/>
    </row>
    <row r="288" spans="2:501" ht="6.95" customHeight="1" x14ac:dyDescent="0.15">
      <c r="B288" s="302"/>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4"/>
      <c r="AD288" s="469"/>
      <c r="AE288" s="471"/>
      <c r="AF288" s="471"/>
      <c r="AG288" s="471"/>
      <c r="AH288" s="471"/>
      <c r="AI288" s="471"/>
      <c r="AJ288" s="471"/>
      <c r="AK288" s="471"/>
      <c r="AL288" s="471"/>
      <c r="AM288" s="471"/>
      <c r="AN288" s="471"/>
      <c r="AO288" s="385"/>
      <c r="AP288" s="1053"/>
      <c r="AQ288" s="1053"/>
      <c r="AR288" s="1041"/>
      <c r="AS288" s="1041"/>
      <c r="AT288" s="1041"/>
      <c r="AU288" s="1041"/>
      <c r="AV288" s="1041"/>
      <c r="AW288" s="1041"/>
      <c r="AX288" s="1041"/>
      <c r="AY288" s="1041"/>
      <c r="AZ288" s="1041"/>
      <c r="BA288" s="1041"/>
      <c r="BB288" s="474"/>
      <c r="BC288" s="384"/>
      <c r="BD288" s="384"/>
      <c r="BE288" s="385"/>
      <c r="BF288" s="1041"/>
      <c r="BG288" s="1041"/>
      <c r="BH288" s="1041"/>
      <c r="BI288" s="1041"/>
      <c r="BJ288" s="1041"/>
      <c r="BK288" s="1041"/>
      <c r="BL288" s="1041"/>
      <c r="BM288" s="1041"/>
      <c r="BN288" s="1041"/>
      <c r="BO288" s="1041"/>
      <c r="BP288" s="474"/>
      <c r="BQ288" s="384"/>
      <c r="BR288" s="384"/>
      <c r="BS288" s="385"/>
      <c r="BT288" s="1041"/>
      <c r="BU288" s="1041"/>
      <c r="BV288" s="1041"/>
      <c r="BW288" s="1041"/>
      <c r="BX288" s="1041"/>
      <c r="BY288" s="1041"/>
      <c r="BZ288" s="1041"/>
      <c r="CA288" s="1041"/>
      <c r="CB288" s="1041"/>
      <c r="CC288" s="1041"/>
      <c r="CD288" s="474"/>
      <c r="CE288" s="384"/>
      <c r="CF288" s="384"/>
      <c r="CG288" s="385"/>
      <c r="CH288" s="250"/>
      <c r="CI288" s="251"/>
      <c r="CJ288" s="254"/>
      <c r="CK288" s="254"/>
      <c r="CL288" s="254"/>
      <c r="CM288" s="254"/>
      <c r="CN288" s="254"/>
      <c r="CO288" s="254"/>
      <c r="CP288" s="254"/>
      <c r="CQ288" s="254"/>
      <c r="CR288" s="254"/>
      <c r="CS288" s="254"/>
      <c r="CT288" s="254"/>
      <c r="CU288" s="254"/>
      <c r="CV288" s="254"/>
      <c r="CW288" s="254"/>
      <c r="CX288" s="254"/>
      <c r="CY288" s="254"/>
      <c r="CZ288" s="255"/>
      <c r="DA288" s="250"/>
      <c r="DB288" s="251"/>
      <c r="DC288" s="254"/>
      <c r="DD288" s="254"/>
      <c r="DE288" s="254"/>
      <c r="DF288" s="254"/>
      <c r="DG288" s="254"/>
      <c r="DH288" s="254"/>
      <c r="DI288" s="254"/>
      <c r="DJ288" s="254"/>
      <c r="DK288" s="254"/>
      <c r="DL288" s="254"/>
      <c r="DM288" s="254"/>
      <c r="DN288" s="254"/>
      <c r="DO288" s="255"/>
      <c r="DP288" s="250"/>
      <c r="DQ288" s="254"/>
      <c r="DR288" s="254"/>
      <c r="DS288" s="254"/>
      <c r="DT288" s="254"/>
      <c r="DU288" s="254"/>
      <c r="DV288" s="254"/>
      <c r="DW288" s="254"/>
      <c r="DX288" s="254"/>
      <c r="DY288" s="254"/>
      <c r="DZ288" s="255"/>
      <c r="EA288" s="250"/>
      <c r="EB288" s="251"/>
      <c r="EC288" s="254"/>
      <c r="ED288" s="254"/>
      <c r="EE288" s="255"/>
      <c r="EF288" s="250"/>
      <c r="EG288" s="251"/>
      <c r="EH288" s="254"/>
      <c r="EI288" s="254"/>
      <c r="EJ288" s="255"/>
      <c r="EK288" s="250"/>
      <c r="EL288" s="254"/>
      <c r="EM288" s="254"/>
      <c r="EN288" s="254"/>
      <c r="EO288" s="255"/>
      <c r="EP288" s="250"/>
      <c r="EQ288" s="251"/>
      <c r="ER288" s="254"/>
      <c r="ES288" s="254"/>
      <c r="ET288" s="255"/>
      <c r="EU288" s="250"/>
      <c r="EV288" s="251"/>
      <c r="EW288" s="254"/>
      <c r="EX288" s="254"/>
      <c r="EY288" s="255"/>
      <c r="EZ288" s="250"/>
      <c r="FA288" s="251"/>
      <c r="FB288" s="254"/>
      <c r="FC288" s="254"/>
      <c r="FD288" s="255"/>
      <c r="FE288" s="250"/>
      <c r="FF288" s="251"/>
      <c r="FG288" s="254"/>
      <c r="FH288" s="254"/>
      <c r="FI288" s="255"/>
      <c r="FJ288" s="250"/>
      <c r="FK288" s="254"/>
      <c r="FL288" s="254"/>
      <c r="FM288" s="254"/>
      <c r="FN288" s="255"/>
      <c r="FO288" s="748"/>
      <c r="FP288" s="997"/>
      <c r="FQ288" s="998"/>
      <c r="FR288" s="998"/>
      <c r="FS288" s="998"/>
      <c r="FT288" s="998"/>
      <c r="FU288" s="998"/>
      <c r="FV288" s="998"/>
      <c r="FW288" s="998"/>
      <c r="FX288" s="998"/>
      <c r="FY288" s="999"/>
      <c r="FZ288" s="250"/>
      <c r="GA288" s="251"/>
      <c r="GB288" s="254"/>
      <c r="GC288" s="254"/>
      <c r="GD288" s="254"/>
      <c r="GE288" s="254"/>
      <c r="GF288" s="254"/>
      <c r="GG288" s="254"/>
      <c r="GH288" s="254"/>
      <c r="GI288" s="254"/>
      <c r="GJ288" s="254"/>
      <c r="GK288" s="254"/>
      <c r="GL288" s="254"/>
      <c r="GM288" s="254"/>
      <c r="GN288" s="254"/>
      <c r="GO288" s="254"/>
      <c r="GP288" s="254"/>
      <c r="GQ288" s="254"/>
      <c r="GR288" s="255"/>
      <c r="GS288" s="250"/>
      <c r="GT288" s="251"/>
      <c r="GU288" s="254"/>
      <c r="GV288" s="254"/>
      <c r="GW288" s="254"/>
      <c r="GX288" s="254"/>
      <c r="GY288" s="254"/>
      <c r="GZ288" s="254"/>
      <c r="HA288" s="254"/>
      <c r="HB288" s="254"/>
      <c r="HC288" s="254"/>
      <c r="HD288" s="254"/>
      <c r="HE288" s="254"/>
      <c r="HF288" s="254"/>
      <c r="HG288" s="255"/>
      <c r="HH288" s="250"/>
      <c r="HI288" s="254"/>
      <c r="HJ288" s="254"/>
      <c r="HK288" s="254"/>
      <c r="HL288" s="254"/>
      <c r="HM288" s="254"/>
      <c r="HN288" s="254"/>
      <c r="HO288" s="254"/>
      <c r="HP288" s="254"/>
      <c r="HQ288" s="254"/>
      <c r="HR288" s="255"/>
      <c r="HS288" s="250"/>
      <c r="HT288" s="251"/>
      <c r="HU288" s="254"/>
      <c r="HV288" s="254"/>
      <c r="HW288" s="255"/>
      <c r="HX288" s="250"/>
      <c r="HY288" s="251"/>
      <c r="HZ288" s="254"/>
      <c r="IA288" s="254"/>
      <c r="IB288" s="255"/>
      <c r="IC288" s="250"/>
      <c r="ID288" s="254"/>
      <c r="IE288" s="254"/>
      <c r="IF288" s="254"/>
      <c r="IG288" s="255"/>
      <c r="IH288" s="250"/>
      <c r="II288" s="251"/>
      <c r="IJ288" s="254"/>
      <c r="IK288" s="254"/>
      <c r="IL288" s="255"/>
      <c r="IM288" s="250"/>
      <c r="IN288" s="251"/>
      <c r="IO288" s="254"/>
      <c r="IP288" s="254"/>
      <c r="IQ288" s="255"/>
      <c r="IR288" s="250"/>
      <c r="IS288" s="251"/>
      <c r="IT288" s="254"/>
      <c r="IU288" s="254"/>
      <c r="IV288" s="255"/>
      <c r="IW288" s="250"/>
      <c r="IX288" s="251"/>
      <c r="IY288" s="254"/>
      <c r="IZ288" s="254"/>
      <c r="JA288" s="255"/>
      <c r="JB288" s="250"/>
      <c r="JC288" s="254"/>
      <c r="JD288" s="254"/>
      <c r="JE288" s="254"/>
      <c r="JF288" s="255"/>
      <c r="JG288" s="748"/>
      <c r="JH288" s="747"/>
      <c r="JI288" s="747"/>
      <c r="JJ288" s="747"/>
      <c r="JK288" s="747"/>
      <c r="JL288" s="747"/>
      <c r="JM288" s="747"/>
      <c r="JN288" s="747"/>
      <c r="JO288" s="747"/>
      <c r="JP288" s="747"/>
      <c r="JQ288" s="747"/>
      <c r="JR288" s="747"/>
      <c r="JS288" s="747"/>
      <c r="JT288" s="747"/>
      <c r="JU288" s="747"/>
      <c r="JV288" s="997"/>
      <c r="JW288" s="998"/>
      <c r="JX288" s="998"/>
      <c r="JY288" s="998"/>
      <c r="JZ288" s="998"/>
      <c r="KA288" s="998"/>
      <c r="KB288" s="998"/>
      <c r="KC288" s="998"/>
      <c r="KD288" s="998"/>
      <c r="KE288" s="999"/>
      <c r="KF288" s="250"/>
      <c r="KG288" s="251"/>
      <c r="KH288" s="254"/>
      <c r="KI288" s="254"/>
      <c r="KJ288" s="254"/>
      <c r="KK288" s="254"/>
      <c r="KL288" s="254"/>
      <c r="KM288" s="254"/>
      <c r="KN288" s="254"/>
      <c r="KO288" s="254"/>
      <c r="KP288" s="254"/>
      <c r="KQ288" s="254"/>
      <c r="KR288" s="254"/>
      <c r="KS288" s="254"/>
      <c r="KT288" s="254"/>
      <c r="KU288" s="254"/>
      <c r="KV288" s="254"/>
      <c r="KW288" s="254"/>
      <c r="KX288" s="255"/>
      <c r="KY288" s="250"/>
      <c r="KZ288" s="251"/>
      <c r="LA288" s="254"/>
      <c r="LB288" s="254"/>
      <c r="LC288" s="254"/>
      <c r="LD288" s="254"/>
      <c r="LE288" s="254"/>
      <c r="LF288" s="254"/>
      <c r="LG288" s="254"/>
      <c r="LH288" s="254"/>
      <c r="LI288" s="254"/>
      <c r="LJ288" s="254"/>
      <c r="LK288" s="254"/>
      <c r="LL288" s="254"/>
      <c r="LM288" s="255"/>
      <c r="LN288" s="250"/>
      <c r="LO288" s="254"/>
      <c r="LP288" s="254"/>
      <c r="LQ288" s="254"/>
      <c r="LR288" s="254"/>
      <c r="LS288" s="254"/>
      <c r="LT288" s="254"/>
      <c r="LU288" s="254"/>
      <c r="LV288" s="254"/>
      <c r="LW288" s="254"/>
      <c r="LX288" s="255"/>
      <c r="LY288" s="250"/>
      <c r="LZ288" s="251"/>
      <c r="MA288" s="254"/>
      <c r="MB288" s="254"/>
      <c r="MC288" s="255"/>
      <c r="MD288" s="250"/>
      <c r="ME288" s="251"/>
      <c r="MF288" s="254"/>
      <c r="MG288" s="254"/>
      <c r="MH288" s="255"/>
      <c r="MI288" s="250"/>
      <c r="MJ288" s="254"/>
      <c r="MK288" s="254"/>
      <c r="ML288" s="254"/>
      <c r="MM288" s="255"/>
      <c r="MN288" s="250"/>
      <c r="MO288" s="251"/>
      <c r="MP288" s="254"/>
      <c r="MQ288" s="254"/>
      <c r="MR288" s="255"/>
      <c r="MS288" s="250"/>
      <c r="MT288" s="251"/>
      <c r="MU288" s="254"/>
      <c r="MV288" s="254"/>
      <c r="MW288" s="255"/>
      <c r="MX288" s="250"/>
      <c r="MY288" s="251"/>
      <c r="MZ288" s="254"/>
      <c r="NA288" s="254"/>
      <c r="NB288" s="255"/>
      <c r="NC288" s="250"/>
      <c r="ND288" s="251"/>
      <c r="NE288" s="254"/>
      <c r="NF288" s="254"/>
      <c r="NG288" s="255"/>
      <c r="NH288" s="250"/>
      <c r="NI288" s="254"/>
      <c r="NJ288" s="254"/>
      <c r="NK288" s="254"/>
      <c r="NL288" s="255"/>
      <c r="NM288" s="748"/>
      <c r="NN288" s="747"/>
      <c r="NO288" s="747"/>
      <c r="NP288" s="747"/>
      <c r="NQ288" s="747"/>
      <c r="NR288" s="747"/>
      <c r="NS288" s="747"/>
      <c r="NT288" s="747"/>
      <c r="NU288" s="747"/>
      <c r="NV288" s="747"/>
      <c r="NW288" s="747"/>
      <c r="NX288" s="747"/>
      <c r="NY288" s="747"/>
      <c r="NZ288" s="747"/>
      <c r="OA288" s="747"/>
      <c r="OB288" s="997"/>
      <c r="OC288" s="998"/>
      <c r="OD288" s="998"/>
      <c r="OE288" s="998"/>
      <c r="OF288" s="998"/>
      <c r="OG288" s="998"/>
      <c r="OH288" s="998"/>
      <c r="OI288" s="998"/>
      <c r="OJ288" s="998"/>
      <c r="OK288" s="999"/>
      <c r="OL288" s="250"/>
      <c r="OM288" s="251"/>
      <c r="ON288" s="254"/>
      <c r="OO288" s="254"/>
      <c r="OP288" s="254"/>
      <c r="OQ288" s="254"/>
      <c r="OR288" s="254"/>
      <c r="OS288" s="254"/>
      <c r="OT288" s="254"/>
      <c r="OU288" s="254"/>
      <c r="OV288" s="254"/>
      <c r="OW288" s="254"/>
      <c r="OX288" s="254"/>
      <c r="OY288" s="254"/>
      <c r="OZ288" s="254"/>
      <c r="PA288" s="254"/>
      <c r="PB288" s="254"/>
      <c r="PC288" s="254"/>
      <c r="PD288" s="255"/>
      <c r="PE288" s="250"/>
      <c r="PF288" s="251"/>
      <c r="PG288" s="254"/>
      <c r="PH288" s="254"/>
      <c r="PI288" s="254"/>
      <c r="PJ288" s="254"/>
      <c r="PK288" s="254"/>
      <c r="PL288" s="254"/>
      <c r="PM288" s="254"/>
      <c r="PN288" s="254"/>
      <c r="PO288" s="254"/>
      <c r="PP288" s="254"/>
      <c r="PQ288" s="254"/>
      <c r="PR288" s="254"/>
      <c r="PS288" s="255"/>
      <c r="PT288" s="250"/>
      <c r="PU288" s="254"/>
      <c r="PV288" s="254"/>
      <c r="PW288" s="254"/>
      <c r="PX288" s="254"/>
      <c r="PY288" s="254"/>
      <c r="PZ288" s="254"/>
      <c r="QA288" s="254"/>
      <c r="QB288" s="254"/>
      <c r="QC288" s="254"/>
      <c r="QD288" s="255"/>
      <c r="QE288" s="250"/>
      <c r="QF288" s="251"/>
      <c r="QG288" s="254"/>
      <c r="QH288" s="254"/>
      <c r="QI288" s="255"/>
      <c r="QJ288" s="250"/>
      <c r="QK288" s="251"/>
      <c r="QL288" s="254"/>
      <c r="QM288" s="254"/>
      <c r="QN288" s="255"/>
      <c r="QO288" s="250"/>
      <c r="QP288" s="254"/>
      <c r="QQ288" s="254"/>
      <c r="QR288" s="254"/>
      <c r="QS288" s="255"/>
      <c r="QT288" s="250"/>
      <c r="QU288" s="251"/>
      <c r="QV288" s="254"/>
      <c r="QW288" s="254"/>
      <c r="QX288" s="255"/>
      <c r="QY288" s="250"/>
      <c r="QZ288" s="251"/>
      <c r="RA288" s="254"/>
      <c r="RB288" s="254"/>
      <c r="RC288" s="255"/>
      <c r="RD288" s="250"/>
      <c r="RE288" s="251"/>
      <c r="RF288" s="254"/>
      <c r="RG288" s="254"/>
      <c r="RH288" s="255"/>
      <c r="RI288" s="250"/>
      <c r="RJ288" s="251"/>
      <c r="RK288" s="254"/>
      <c r="RL288" s="254"/>
      <c r="RM288" s="255"/>
      <c r="RN288" s="250"/>
      <c r="RO288" s="254"/>
      <c r="RP288" s="254"/>
      <c r="RQ288" s="254"/>
      <c r="RR288" s="255"/>
      <c r="RS288" s="748"/>
      <c r="RT288" s="747"/>
      <c r="RU288" s="747"/>
      <c r="RV288" s="747"/>
      <c r="RW288" s="747"/>
      <c r="RX288" s="747"/>
      <c r="RY288" s="747"/>
      <c r="RZ288" s="747"/>
      <c r="SA288" s="747"/>
      <c r="SB288" s="747"/>
      <c r="SC288" s="747"/>
      <c r="SD288" s="747"/>
      <c r="SE288" s="747"/>
      <c r="SF288" s="747"/>
      <c r="SG288" s="747"/>
    </row>
    <row r="289" spans="2:501" ht="6.95" customHeight="1" x14ac:dyDescent="0.15">
      <c r="B289" s="781"/>
      <c r="C289" s="782"/>
      <c r="D289" s="782"/>
      <c r="E289" s="782"/>
      <c r="F289" s="782"/>
      <c r="G289" s="782"/>
      <c r="H289" s="782"/>
      <c r="I289" s="782"/>
      <c r="J289" s="782"/>
      <c r="K289" s="782"/>
      <c r="L289" s="782"/>
      <c r="M289" s="782"/>
      <c r="N289" s="782"/>
      <c r="O289" s="782"/>
      <c r="P289" s="782"/>
      <c r="Q289" s="782"/>
      <c r="R289" s="782"/>
      <c r="S289" s="782"/>
      <c r="T289" s="782"/>
      <c r="U289" s="782"/>
      <c r="V289" s="782"/>
      <c r="W289" s="782"/>
      <c r="X289" s="782"/>
      <c r="Y289" s="782"/>
      <c r="Z289" s="782"/>
      <c r="AA289" s="782"/>
      <c r="AB289" s="782"/>
      <c r="AC289" s="783"/>
      <c r="AD289" s="492"/>
      <c r="AE289" s="476"/>
      <c r="AF289" s="476"/>
      <c r="AG289" s="476"/>
      <c r="AH289" s="476"/>
      <c r="AI289" s="476"/>
      <c r="AJ289" s="476"/>
      <c r="AK289" s="476"/>
      <c r="AL289" s="476"/>
      <c r="AM289" s="476"/>
      <c r="AN289" s="476"/>
      <c r="AO289" s="387"/>
      <c r="AP289" s="1054"/>
      <c r="AQ289" s="1054"/>
      <c r="AR289" s="1042"/>
      <c r="AS289" s="1042"/>
      <c r="AT289" s="1042"/>
      <c r="AU289" s="1042"/>
      <c r="AV289" s="1042"/>
      <c r="AW289" s="1042"/>
      <c r="AX289" s="1042"/>
      <c r="AY289" s="1042"/>
      <c r="AZ289" s="1042"/>
      <c r="BA289" s="1042"/>
      <c r="BB289" s="475"/>
      <c r="BC289" s="386"/>
      <c r="BD289" s="386"/>
      <c r="BE289" s="387"/>
      <c r="BF289" s="1042"/>
      <c r="BG289" s="1042"/>
      <c r="BH289" s="1042"/>
      <c r="BI289" s="1042"/>
      <c r="BJ289" s="1042"/>
      <c r="BK289" s="1042"/>
      <c r="BL289" s="1042"/>
      <c r="BM289" s="1042"/>
      <c r="BN289" s="1042"/>
      <c r="BO289" s="1042"/>
      <c r="BP289" s="475"/>
      <c r="BQ289" s="386"/>
      <c r="BR289" s="386"/>
      <c r="BS289" s="387"/>
      <c r="BT289" s="1042"/>
      <c r="BU289" s="1042"/>
      <c r="BV289" s="1042"/>
      <c r="BW289" s="1042"/>
      <c r="BX289" s="1042"/>
      <c r="BY289" s="1042"/>
      <c r="BZ289" s="1042"/>
      <c r="CA289" s="1042"/>
      <c r="CB289" s="1042"/>
      <c r="CC289" s="1042"/>
      <c r="CD289" s="475"/>
      <c r="CE289" s="386"/>
      <c r="CF289" s="386"/>
      <c r="CG289" s="387"/>
      <c r="CH289" s="256"/>
      <c r="CI289" s="257"/>
      <c r="CJ289" s="257"/>
      <c r="CK289" s="257"/>
      <c r="CL289" s="257"/>
      <c r="CM289" s="257"/>
      <c r="CN289" s="257"/>
      <c r="CO289" s="257"/>
      <c r="CP289" s="257"/>
      <c r="CQ289" s="257"/>
      <c r="CR289" s="257"/>
      <c r="CS289" s="257"/>
      <c r="CT289" s="257"/>
      <c r="CU289" s="257"/>
      <c r="CV289" s="257"/>
      <c r="CW289" s="257"/>
      <c r="CX289" s="257"/>
      <c r="CY289" s="257"/>
      <c r="CZ289" s="258"/>
      <c r="DA289" s="256"/>
      <c r="DB289" s="257"/>
      <c r="DC289" s="257"/>
      <c r="DD289" s="257"/>
      <c r="DE289" s="257"/>
      <c r="DF289" s="257"/>
      <c r="DG289" s="257"/>
      <c r="DH289" s="257"/>
      <c r="DI289" s="257"/>
      <c r="DJ289" s="257"/>
      <c r="DK289" s="257"/>
      <c r="DL289" s="257"/>
      <c r="DM289" s="257"/>
      <c r="DN289" s="257"/>
      <c r="DO289" s="258"/>
      <c r="DP289" s="256"/>
      <c r="DQ289" s="257"/>
      <c r="DR289" s="257"/>
      <c r="DS289" s="257"/>
      <c r="DT289" s="257"/>
      <c r="DU289" s="257"/>
      <c r="DV289" s="257"/>
      <c r="DW289" s="257"/>
      <c r="DX289" s="257"/>
      <c r="DY289" s="257"/>
      <c r="DZ289" s="258"/>
      <c r="EA289" s="256"/>
      <c r="EB289" s="257"/>
      <c r="EC289" s="257"/>
      <c r="ED289" s="257"/>
      <c r="EE289" s="258"/>
      <c r="EF289" s="256"/>
      <c r="EG289" s="257"/>
      <c r="EH289" s="257"/>
      <c r="EI289" s="257"/>
      <c r="EJ289" s="258"/>
      <c r="EK289" s="256"/>
      <c r="EL289" s="257"/>
      <c r="EM289" s="257"/>
      <c r="EN289" s="257"/>
      <c r="EO289" s="258"/>
      <c r="EP289" s="256"/>
      <c r="EQ289" s="257"/>
      <c r="ER289" s="257"/>
      <c r="ES289" s="257"/>
      <c r="ET289" s="258"/>
      <c r="EU289" s="256"/>
      <c r="EV289" s="257"/>
      <c r="EW289" s="257"/>
      <c r="EX289" s="257"/>
      <c r="EY289" s="258"/>
      <c r="EZ289" s="256"/>
      <c r="FA289" s="257"/>
      <c r="FB289" s="257"/>
      <c r="FC289" s="257"/>
      <c r="FD289" s="258"/>
      <c r="FE289" s="256"/>
      <c r="FF289" s="257"/>
      <c r="FG289" s="257"/>
      <c r="FH289" s="257"/>
      <c r="FI289" s="258"/>
      <c r="FJ289" s="256"/>
      <c r="FK289" s="257"/>
      <c r="FL289" s="257"/>
      <c r="FM289" s="257"/>
      <c r="FN289" s="258"/>
      <c r="FO289" s="748"/>
      <c r="FP289" s="1000"/>
      <c r="FQ289" s="1001"/>
      <c r="FR289" s="1001"/>
      <c r="FS289" s="1001"/>
      <c r="FT289" s="1001"/>
      <c r="FU289" s="1001"/>
      <c r="FV289" s="1001"/>
      <c r="FW289" s="1001"/>
      <c r="FX289" s="1001"/>
      <c r="FY289" s="1002"/>
      <c r="FZ289" s="256"/>
      <c r="GA289" s="257"/>
      <c r="GB289" s="257"/>
      <c r="GC289" s="257"/>
      <c r="GD289" s="257"/>
      <c r="GE289" s="257"/>
      <c r="GF289" s="257"/>
      <c r="GG289" s="257"/>
      <c r="GH289" s="257"/>
      <c r="GI289" s="257"/>
      <c r="GJ289" s="257"/>
      <c r="GK289" s="257"/>
      <c r="GL289" s="257"/>
      <c r="GM289" s="257"/>
      <c r="GN289" s="257"/>
      <c r="GO289" s="257"/>
      <c r="GP289" s="257"/>
      <c r="GQ289" s="257"/>
      <c r="GR289" s="258"/>
      <c r="GS289" s="256"/>
      <c r="GT289" s="257"/>
      <c r="GU289" s="257"/>
      <c r="GV289" s="257"/>
      <c r="GW289" s="257"/>
      <c r="GX289" s="257"/>
      <c r="GY289" s="257"/>
      <c r="GZ289" s="257"/>
      <c r="HA289" s="257"/>
      <c r="HB289" s="257"/>
      <c r="HC289" s="257"/>
      <c r="HD289" s="257"/>
      <c r="HE289" s="257"/>
      <c r="HF289" s="257"/>
      <c r="HG289" s="258"/>
      <c r="HH289" s="256"/>
      <c r="HI289" s="257"/>
      <c r="HJ289" s="257"/>
      <c r="HK289" s="257"/>
      <c r="HL289" s="257"/>
      <c r="HM289" s="257"/>
      <c r="HN289" s="257"/>
      <c r="HO289" s="257"/>
      <c r="HP289" s="257"/>
      <c r="HQ289" s="257"/>
      <c r="HR289" s="258"/>
      <c r="HS289" s="256"/>
      <c r="HT289" s="257"/>
      <c r="HU289" s="257"/>
      <c r="HV289" s="257"/>
      <c r="HW289" s="258"/>
      <c r="HX289" s="256"/>
      <c r="HY289" s="257"/>
      <c r="HZ289" s="257"/>
      <c r="IA289" s="257"/>
      <c r="IB289" s="258"/>
      <c r="IC289" s="256"/>
      <c r="ID289" s="257"/>
      <c r="IE289" s="257"/>
      <c r="IF289" s="257"/>
      <c r="IG289" s="258"/>
      <c r="IH289" s="256"/>
      <c r="II289" s="257"/>
      <c r="IJ289" s="257"/>
      <c r="IK289" s="257"/>
      <c r="IL289" s="258"/>
      <c r="IM289" s="256"/>
      <c r="IN289" s="257"/>
      <c r="IO289" s="257"/>
      <c r="IP289" s="257"/>
      <c r="IQ289" s="258"/>
      <c r="IR289" s="256"/>
      <c r="IS289" s="257"/>
      <c r="IT289" s="257"/>
      <c r="IU289" s="257"/>
      <c r="IV289" s="258"/>
      <c r="IW289" s="256"/>
      <c r="IX289" s="257"/>
      <c r="IY289" s="257"/>
      <c r="IZ289" s="257"/>
      <c r="JA289" s="258"/>
      <c r="JB289" s="256"/>
      <c r="JC289" s="257"/>
      <c r="JD289" s="257"/>
      <c r="JE289" s="257"/>
      <c r="JF289" s="258"/>
      <c r="JG289" s="748"/>
      <c r="JH289" s="747"/>
      <c r="JI289" s="747"/>
      <c r="JJ289" s="747"/>
      <c r="JK289" s="747"/>
      <c r="JL289" s="747"/>
      <c r="JM289" s="747"/>
      <c r="JN289" s="747"/>
      <c r="JO289" s="747"/>
      <c r="JP289" s="747"/>
      <c r="JQ289" s="747"/>
      <c r="JR289" s="747"/>
      <c r="JS289" s="747"/>
      <c r="JT289" s="747"/>
      <c r="JU289" s="747"/>
      <c r="JV289" s="1000"/>
      <c r="JW289" s="1001"/>
      <c r="JX289" s="1001"/>
      <c r="JY289" s="1001"/>
      <c r="JZ289" s="1001"/>
      <c r="KA289" s="1001"/>
      <c r="KB289" s="1001"/>
      <c r="KC289" s="1001"/>
      <c r="KD289" s="1001"/>
      <c r="KE289" s="1002"/>
      <c r="KF289" s="256"/>
      <c r="KG289" s="257"/>
      <c r="KH289" s="257"/>
      <c r="KI289" s="257"/>
      <c r="KJ289" s="257"/>
      <c r="KK289" s="257"/>
      <c r="KL289" s="257"/>
      <c r="KM289" s="257"/>
      <c r="KN289" s="257"/>
      <c r="KO289" s="257"/>
      <c r="KP289" s="257"/>
      <c r="KQ289" s="257"/>
      <c r="KR289" s="257"/>
      <c r="KS289" s="257"/>
      <c r="KT289" s="257"/>
      <c r="KU289" s="257"/>
      <c r="KV289" s="257"/>
      <c r="KW289" s="257"/>
      <c r="KX289" s="258"/>
      <c r="KY289" s="256"/>
      <c r="KZ289" s="257"/>
      <c r="LA289" s="257"/>
      <c r="LB289" s="257"/>
      <c r="LC289" s="257"/>
      <c r="LD289" s="257"/>
      <c r="LE289" s="257"/>
      <c r="LF289" s="257"/>
      <c r="LG289" s="257"/>
      <c r="LH289" s="257"/>
      <c r="LI289" s="257"/>
      <c r="LJ289" s="257"/>
      <c r="LK289" s="257"/>
      <c r="LL289" s="257"/>
      <c r="LM289" s="258"/>
      <c r="LN289" s="256"/>
      <c r="LO289" s="257"/>
      <c r="LP289" s="257"/>
      <c r="LQ289" s="257"/>
      <c r="LR289" s="257"/>
      <c r="LS289" s="257"/>
      <c r="LT289" s="257"/>
      <c r="LU289" s="257"/>
      <c r="LV289" s="257"/>
      <c r="LW289" s="257"/>
      <c r="LX289" s="258"/>
      <c r="LY289" s="256"/>
      <c r="LZ289" s="257"/>
      <c r="MA289" s="257"/>
      <c r="MB289" s="257"/>
      <c r="MC289" s="258"/>
      <c r="MD289" s="256"/>
      <c r="ME289" s="257"/>
      <c r="MF289" s="257"/>
      <c r="MG289" s="257"/>
      <c r="MH289" s="258"/>
      <c r="MI289" s="256"/>
      <c r="MJ289" s="257"/>
      <c r="MK289" s="257"/>
      <c r="ML289" s="257"/>
      <c r="MM289" s="258"/>
      <c r="MN289" s="256"/>
      <c r="MO289" s="257"/>
      <c r="MP289" s="257"/>
      <c r="MQ289" s="257"/>
      <c r="MR289" s="258"/>
      <c r="MS289" s="256"/>
      <c r="MT289" s="257"/>
      <c r="MU289" s="257"/>
      <c r="MV289" s="257"/>
      <c r="MW289" s="258"/>
      <c r="MX289" s="256"/>
      <c r="MY289" s="257"/>
      <c r="MZ289" s="257"/>
      <c r="NA289" s="257"/>
      <c r="NB289" s="258"/>
      <c r="NC289" s="256"/>
      <c r="ND289" s="257"/>
      <c r="NE289" s="257"/>
      <c r="NF289" s="257"/>
      <c r="NG289" s="258"/>
      <c r="NH289" s="256"/>
      <c r="NI289" s="257"/>
      <c r="NJ289" s="257"/>
      <c r="NK289" s="257"/>
      <c r="NL289" s="258"/>
      <c r="NM289" s="748"/>
      <c r="NN289" s="747"/>
      <c r="NO289" s="747"/>
      <c r="NP289" s="747"/>
      <c r="NQ289" s="747"/>
      <c r="NR289" s="747"/>
      <c r="NS289" s="747"/>
      <c r="NT289" s="747"/>
      <c r="NU289" s="747"/>
      <c r="NV289" s="747"/>
      <c r="NW289" s="747"/>
      <c r="NX289" s="747"/>
      <c r="NY289" s="747"/>
      <c r="NZ289" s="747"/>
      <c r="OA289" s="747"/>
      <c r="OB289" s="1000"/>
      <c r="OC289" s="1001"/>
      <c r="OD289" s="1001"/>
      <c r="OE289" s="1001"/>
      <c r="OF289" s="1001"/>
      <c r="OG289" s="1001"/>
      <c r="OH289" s="1001"/>
      <c r="OI289" s="1001"/>
      <c r="OJ289" s="1001"/>
      <c r="OK289" s="1002"/>
      <c r="OL289" s="256"/>
      <c r="OM289" s="257"/>
      <c r="ON289" s="257"/>
      <c r="OO289" s="257"/>
      <c r="OP289" s="257"/>
      <c r="OQ289" s="257"/>
      <c r="OR289" s="257"/>
      <c r="OS289" s="257"/>
      <c r="OT289" s="257"/>
      <c r="OU289" s="257"/>
      <c r="OV289" s="257"/>
      <c r="OW289" s="257"/>
      <c r="OX289" s="257"/>
      <c r="OY289" s="257"/>
      <c r="OZ289" s="257"/>
      <c r="PA289" s="257"/>
      <c r="PB289" s="257"/>
      <c r="PC289" s="257"/>
      <c r="PD289" s="258"/>
      <c r="PE289" s="256"/>
      <c r="PF289" s="257"/>
      <c r="PG289" s="257"/>
      <c r="PH289" s="257"/>
      <c r="PI289" s="257"/>
      <c r="PJ289" s="257"/>
      <c r="PK289" s="257"/>
      <c r="PL289" s="257"/>
      <c r="PM289" s="257"/>
      <c r="PN289" s="257"/>
      <c r="PO289" s="257"/>
      <c r="PP289" s="257"/>
      <c r="PQ289" s="257"/>
      <c r="PR289" s="257"/>
      <c r="PS289" s="258"/>
      <c r="PT289" s="256"/>
      <c r="PU289" s="257"/>
      <c r="PV289" s="257"/>
      <c r="PW289" s="257"/>
      <c r="PX289" s="257"/>
      <c r="PY289" s="257"/>
      <c r="PZ289" s="257"/>
      <c r="QA289" s="257"/>
      <c r="QB289" s="257"/>
      <c r="QC289" s="257"/>
      <c r="QD289" s="258"/>
      <c r="QE289" s="256"/>
      <c r="QF289" s="257"/>
      <c r="QG289" s="257"/>
      <c r="QH289" s="257"/>
      <c r="QI289" s="258"/>
      <c r="QJ289" s="256"/>
      <c r="QK289" s="257"/>
      <c r="QL289" s="257"/>
      <c r="QM289" s="257"/>
      <c r="QN289" s="258"/>
      <c r="QO289" s="256"/>
      <c r="QP289" s="257"/>
      <c r="QQ289" s="257"/>
      <c r="QR289" s="257"/>
      <c r="QS289" s="258"/>
      <c r="QT289" s="256"/>
      <c r="QU289" s="257"/>
      <c r="QV289" s="257"/>
      <c r="QW289" s="257"/>
      <c r="QX289" s="258"/>
      <c r="QY289" s="256"/>
      <c r="QZ289" s="257"/>
      <c r="RA289" s="257"/>
      <c r="RB289" s="257"/>
      <c r="RC289" s="258"/>
      <c r="RD289" s="256"/>
      <c r="RE289" s="257"/>
      <c r="RF289" s="257"/>
      <c r="RG289" s="257"/>
      <c r="RH289" s="258"/>
      <c r="RI289" s="256"/>
      <c r="RJ289" s="257"/>
      <c r="RK289" s="257"/>
      <c r="RL289" s="257"/>
      <c r="RM289" s="258"/>
      <c r="RN289" s="256"/>
      <c r="RO289" s="257"/>
      <c r="RP289" s="257"/>
      <c r="RQ289" s="257"/>
      <c r="RR289" s="258"/>
      <c r="RS289" s="748"/>
      <c r="RT289" s="747"/>
      <c r="RU289" s="747"/>
      <c r="RV289" s="747"/>
      <c r="RW289" s="747"/>
      <c r="RX289" s="747"/>
      <c r="RY289" s="747"/>
      <c r="RZ289" s="747"/>
      <c r="SA289" s="747"/>
      <c r="SB289" s="747"/>
      <c r="SC289" s="747"/>
      <c r="SD289" s="747"/>
      <c r="SE289" s="747"/>
      <c r="SF289" s="747"/>
      <c r="SG289" s="747"/>
    </row>
    <row r="290" spans="2:501" ht="6.95" customHeight="1" x14ac:dyDescent="0.15">
      <c r="B290" s="13" t="s">
        <v>0</v>
      </c>
      <c r="C290" s="13" t="s">
        <v>0</v>
      </c>
      <c r="D290" s="13" t="s">
        <v>0</v>
      </c>
      <c r="E290" s="13" t="s">
        <v>0</v>
      </c>
      <c r="F290" s="13"/>
      <c r="G290" s="13"/>
      <c r="H290" s="13"/>
      <c r="I290" s="13"/>
      <c r="J290" s="13" t="s">
        <v>0</v>
      </c>
      <c r="K290" s="13" t="s">
        <v>0</v>
      </c>
      <c r="L290" s="13"/>
      <c r="M290" s="13"/>
      <c r="N290" s="13"/>
      <c r="O290" s="13"/>
      <c r="P290" s="13"/>
      <c r="Q290" s="13"/>
      <c r="R290" s="13"/>
      <c r="S290" s="13" t="s">
        <v>0</v>
      </c>
      <c r="T290" s="13" t="s">
        <v>0</v>
      </c>
      <c r="U290" s="13" t="s">
        <v>0</v>
      </c>
      <c r="V290" s="13"/>
      <c r="W290" s="13"/>
      <c r="X290" s="13"/>
      <c r="Y290" s="13"/>
      <c r="Z290" s="13"/>
      <c r="AA290" s="13"/>
      <c r="AB290" s="13" t="s">
        <v>0</v>
      </c>
      <c r="AC290" s="13"/>
      <c r="AD290" s="13" t="s">
        <v>0</v>
      </c>
      <c r="AE290" s="13" t="s">
        <v>0</v>
      </c>
      <c r="AF290" s="13"/>
      <c r="AG290" s="13"/>
      <c r="AH290" s="13"/>
      <c r="AI290" s="13" t="s">
        <v>0</v>
      </c>
      <c r="AJ290" s="13" t="s">
        <v>0</v>
      </c>
      <c r="AK290" s="13" t="s">
        <v>0</v>
      </c>
      <c r="AL290" s="13" t="s">
        <v>0</v>
      </c>
      <c r="AM290" s="13" t="s">
        <v>0</v>
      </c>
      <c r="AN290" s="13" t="s">
        <v>0</v>
      </c>
      <c r="AO290" s="13"/>
      <c r="AP290" s="13"/>
      <c r="AQ290" s="13" t="s">
        <v>0</v>
      </c>
      <c r="AR290" s="13" t="s">
        <v>0</v>
      </c>
      <c r="AS290" s="13" t="s">
        <v>0</v>
      </c>
      <c r="AT290" s="13" t="s">
        <v>0</v>
      </c>
      <c r="AU290" s="13"/>
      <c r="AV290" s="13"/>
      <c r="AW290" s="13"/>
      <c r="AX290" s="13"/>
      <c r="AY290" s="13" t="s">
        <v>0</v>
      </c>
      <c r="AZ290" s="13" t="s">
        <v>0</v>
      </c>
      <c r="BA290" s="13" t="s">
        <v>0</v>
      </c>
      <c r="BB290" s="13" t="s">
        <v>0</v>
      </c>
      <c r="BC290" s="13" t="s">
        <v>0</v>
      </c>
      <c r="BD290" s="13" t="s">
        <v>0</v>
      </c>
      <c r="BE290" s="13" t="s">
        <v>0</v>
      </c>
      <c r="BF290" s="13" t="s">
        <v>0</v>
      </c>
      <c r="BG290" s="13" t="s">
        <v>0</v>
      </c>
      <c r="BH290" s="13"/>
      <c r="BI290" s="13"/>
      <c r="BJ290" s="13"/>
      <c r="BK290" s="13" t="s">
        <v>0</v>
      </c>
      <c r="BL290" s="13" t="s">
        <v>0</v>
      </c>
      <c r="BM290" s="13" t="s">
        <v>0</v>
      </c>
      <c r="BN290" s="13" t="s">
        <v>0</v>
      </c>
      <c r="BO290" s="13" t="s">
        <v>0</v>
      </c>
      <c r="BP290" s="13" t="s">
        <v>0</v>
      </c>
      <c r="BQ290" s="13" t="s">
        <v>0</v>
      </c>
      <c r="BR290" s="13"/>
      <c r="BS290" s="13" t="s">
        <v>0</v>
      </c>
      <c r="BT290" s="13" t="s">
        <v>0</v>
      </c>
      <c r="BU290" s="13"/>
      <c r="BV290" s="13"/>
      <c r="BW290" s="13" t="s">
        <v>0</v>
      </c>
      <c r="BX290" s="13"/>
      <c r="BY290" s="13" t="s">
        <v>0</v>
      </c>
      <c r="BZ290" s="13" t="s">
        <v>0</v>
      </c>
      <c r="CA290" s="13"/>
      <c r="CB290" s="13"/>
      <c r="CC290" s="13"/>
      <c r="CD290" s="13" t="s">
        <v>0</v>
      </c>
      <c r="CE290" s="13" t="s">
        <v>0</v>
      </c>
      <c r="CF290" s="13"/>
      <c r="CG290" s="13" t="s">
        <v>0</v>
      </c>
      <c r="CH290" s="13" t="s">
        <v>0</v>
      </c>
      <c r="CI290" s="13"/>
      <c r="CJ290" s="13" t="s">
        <v>0</v>
      </c>
      <c r="CK290" s="13"/>
      <c r="CL290" s="13"/>
      <c r="CM290" s="13" t="s">
        <v>0</v>
      </c>
      <c r="CN290" s="13" t="s">
        <v>0</v>
      </c>
      <c r="CO290" s="13"/>
      <c r="CP290" s="13" t="s">
        <v>0</v>
      </c>
      <c r="CQ290" s="13" t="s">
        <v>0</v>
      </c>
      <c r="CR290" s="13"/>
      <c r="CS290" s="13" t="s">
        <v>0</v>
      </c>
      <c r="CT290" s="13" t="s">
        <v>0</v>
      </c>
      <c r="CU290" s="13"/>
      <c r="CV290" s="13" t="s">
        <v>0</v>
      </c>
      <c r="CW290" s="13" t="s">
        <v>0</v>
      </c>
      <c r="CX290" s="13" t="s">
        <v>0</v>
      </c>
      <c r="CY290" s="13"/>
      <c r="CZ290" s="13" t="s">
        <v>0</v>
      </c>
      <c r="DA290" s="13" t="s">
        <v>0</v>
      </c>
      <c r="DB290" s="13"/>
      <c r="DC290" s="13" t="s">
        <v>0</v>
      </c>
      <c r="DD290" s="13" t="s">
        <v>0</v>
      </c>
      <c r="DE290" s="13"/>
      <c r="DF290" s="13" t="s">
        <v>0</v>
      </c>
      <c r="DG290" s="13" t="s">
        <v>0</v>
      </c>
      <c r="DH290" s="13"/>
      <c r="DI290" s="13" t="s">
        <v>0</v>
      </c>
      <c r="DJ290" s="13" t="s">
        <v>0</v>
      </c>
      <c r="DK290" s="13"/>
      <c r="DL290" s="13" t="s">
        <v>0</v>
      </c>
      <c r="DM290" s="13" t="s">
        <v>0</v>
      </c>
      <c r="DN290" s="13"/>
      <c r="DO290" s="13" t="s">
        <v>0</v>
      </c>
      <c r="DP290" s="13"/>
      <c r="DQ290" s="13" t="s">
        <v>0</v>
      </c>
      <c r="DR290" s="13" t="s">
        <v>0</v>
      </c>
      <c r="DS290" s="13"/>
      <c r="DT290" s="13" t="s">
        <v>0</v>
      </c>
      <c r="DU290" s="13" t="s">
        <v>0</v>
      </c>
      <c r="DV290" s="13"/>
      <c r="DW290" s="13" t="s">
        <v>0</v>
      </c>
      <c r="DX290" s="13" t="s">
        <v>0</v>
      </c>
      <c r="DY290" s="13"/>
      <c r="DZ290" s="13" t="s">
        <v>0</v>
      </c>
      <c r="EA290" s="13" t="s">
        <v>0</v>
      </c>
      <c r="EB290" s="13"/>
      <c r="EC290" s="13"/>
      <c r="ED290" s="13" t="s">
        <v>0</v>
      </c>
      <c r="EE290" s="13" t="s">
        <v>0</v>
      </c>
      <c r="EF290" s="13" t="s">
        <v>0</v>
      </c>
      <c r="EG290" s="13"/>
      <c r="EH290" s="13" t="s">
        <v>0</v>
      </c>
      <c r="EI290" s="13"/>
      <c r="EJ290" s="13" t="s">
        <v>0</v>
      </c>
      <c r="EK290" s="13" t="s">
        <v>0</v>
      </c>
      <c r="EL290" s="13" t="s">
        <v>0</v>
      </c>
      <c r="EM290" s="13"/>
      <c r="EN290" s="13" t="s">
        <v>0</v>
      </c>
      <c r="EO290" s="13" t="s">
        <v>0</v>
      </c>
      <c r="EP290" s="13" t="s">
        <v>0</v>
      </c>
      <c r="EQ290" s="13"/>
      <c r="ER290" s="13"/>
      <c r="ES290" s="13" t="s">
        <v>0</v>
      </c>
      <c r="ET290" s="13" t="s">
        <v>0</v>
      </c>
      <c r="EU290" s="13" t="s">
        <v>0</v>
      </c>
      <c r="EV290" s="13"/>
      <c r="EW290" s="13"/>
      <c r="EX290" s="13" t="s">
        <v>0</v>
      </c>
      <c r="EY290" s="13" t="s">
        <v>0</v>
      </c>
      <c r="EZ290" s="13" t="s">
        <v>0</v>
      </c>
      <c r="FA290" s="13"/>
      <c r="FB290" s="13"/>
      <c r="FC290" s="13" t="s">
        <v>0</v>
      </c>
      <c r="FD290" s="13" t="s">
        <v>0</v>
      </c>
      <c r="FE290" s="13"/>
      <c r="FF290" s="13"/>
      <c r="FG290" s="13" t="s">
        <v>0</v>
      </c>
      <c r="FH290" s="13"/>
      <c r="FI290" s="13" t="s">
        <v>0</v>
      </c>
      <c r="FJ290" s="13"/>
      <c r="FK290" s="13" t="s">
        <v>0</v>
      </c>
      <c r="FL290" s="13" t="s">
        <v>0</v>
      </c>
      <c r="FM290" s="13"/>
      <c r="FN290" s="13" t="s">
        <v>0</v>
      </c>
      <c r="FO290" s="3" t="s">
        <v>0</v>
      </c>
      <c r="JU290" s="3" t="s">
        <v>0</v>
      </c>
      <c r="OA290" s="3" t="s">
        <v>0</v>
      </c>
      <c r="SG290" s="3"/>
    </row>
    <row r="291" spans="2:501" ht="6.95" customHeight="1" x14ac:dyDescent="0.15">
      <c r="B291" s="299" t="s">
        <v>48</v>
      </c>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1"/>
      <c r="AB291" s="1034" t="s">
        <v>49</v>
      </c>
      <c r="AC291" s="300"/>
      <c r="AD291" s="300"/>
      <c r="AE291" s="300"/>
      <c r="AF291" s="300"/>
      <c r="AG291" s="300"/>
      <c r="AH291" s="300"/>
      <c r="AI291" s="300"/>
      <c r="AJ291" s="300"/>
      <c r="AK291" s="300"/>
      <c r="AL291" s="300"/>
      <c r="AM291" s="300"/>
      <c r="AN291" s="300"/>
      <c r="AO291" s="300"/>
      <c r="AP291" s="300"/>
      <c r="AQ291" s="300"/>
      <c r="AR291" s="1037" t="s">
        <v>0</v>
      </c>
      <c r="AS291" s="1037"/>
      <c r="AT291" s="1037"/>
      <c r="AU291" s="1037"/>
      <c r="AV291" s="1037"/>
      <c r="AW291" s="1037"/>
      <c r="AX291" s="1037"/>
      <c r="AY291" s="1037"/>
      <c r="AZ291" s="1037"/>
      <c r="BA291" s="1037"/>
      <c r="BB291" s="1037"/>
      <c r="BC291" s="1037"/>
      <c r="BD291" s="1037"/>
      <c r="BE291" s="1037"/>
      <c r="BF291" s="1037"/>
      <c r="BG291" s="1037"/>
      <c r="BH291" s="1037"/>
      <c r="BI291" s="1037"/>
      <c r="BJ291" s="1037"/>
      <c r="BK291" s="1037"/>
      <c r="BL291" s="1037"/>
      <c r="BM291" s="1037"/>
      <c r="BN291" s="1037"/>
      <c r="BO291" s="1037"/>
      <c r="BP291" s="1037"/>
      <c r="BQ291" s="1037"/>
      <c r="BR291" s="1037"/>
      <c r="BS291" s="1037"/>
      <c r="BT291" s="1037"/>
      <c r="BU291" s="1037"/>
      <c r="BV291" s="1037"/>
      <c r="BW291" s="1037"/>
      <c r="BX291" s="1037"/>
      <c r="BY291" s="1037"/>
      <c r="BZ291" s="1037"/>
      <c r="CA291" s="1037"/>
      <c r="CB291" s="1037"/>
      <c r="CC291" s="1037"/>
      <c r="CD291" s="1037"/>
      <c r="CE291" s="1037"/>
      <c r="CF291" s="1037"/>
      <c r="CG291" s="1037"/>
      <c r="CH291" s="1037"/>
      <c r="CI291" s="1037"/>
      <c r="CJ291" s="1037"/>
      <c r="CK291" s="1037"/>
      <c r="CL291" s="1037"/>
      <c r="CM291" s="1037"/>
      <c r="CN291" s="1037"/>
      <c r="CO291" s="1037"/>
      <c r="CP291" s="1037"/>
      <c r="CQ291" s="1037"/>
      <c r="CR291" s="1037"/>
      <c r="CS291" s="1037"/>
      <c r="CT291" s="1037"/>
      <c r="CU291" s="1037"/>
      <c r="CV291" s="1037"/>
      <c r="CW291" s="1037"/>
      <c r="CX291" s="1037"/>
      <c r="CY291" s="1037"/>
      <c r="CZ291" s="1037"/>
      <c r="DA291" s="1037"/>
      <c r="DB291" s="1037"/>
      <c r="DC291" s="1037"/>
      <c r="DD291" s="1037"/>
      <c r="DE291" s="1037"/>
      <c r="DF291" s="1037"/>
      <c r="DG291" s="1037"/>
      <c r="DH291" s="1037"/>
      <c r="DI291" s="1037"/>
      <c r="DJ291" s="1037"/>
      <c r="DK291" s="1037"/>
      <c r="DL291" s="1037"/>
      <c r="DM291" s="1037"/>
      <c r="DN291" s="1037"/>
      <c r="DO291" s="1037"/>
      <c r="DP291" s="1037"/>
      <c r="DQ291" s="1037"/>
      <c r="DR291" s="1037"/>
      <c r="DS291" s="1037"/>
      <c r="DT291" s="1037"/>
      <c r="DU291" s="1037"/>
      <c r="DV291" s="1037"/>
      <c r="DW291" s="1037"/>
      <c r="DX291" s="1037"/>
      <c r="DY291" s="1037"/>
      <c r="DZ291" s="1037"/>
      <c r="EA291" s="1037"/>
      <c r="EB291" s="1037"/>
      <c r="EC291" s="1037"/>
      <c r="ED291" s="1037"/>
      <c r="EE291" s="1037"/>
      <c r="EF291" s="1037"/>
      <c r="EG291" s="1037"/>
      <c r="EH291" s="1037"/>
      <c r="EI291" s="1037"/>
      <c r="EJ291" s="1037"/>
      <c r="EK291" s="1037"/>
      <c r="EL291" s="1037"/>
      <c r="EM291" s="1037"/>
      <c r="EN291" s="1037"/>
      <c r="EO291" s="1037"/>
      <c r="EP291" s="1037"/>
      <c r="EQ291" s="1037"/>
      <c r="ER291" s="1037"/>
      <c r="ES291" s="1037"/>
      <c r="ET291" s="1037"/>
      <c r="EU291" s="1037"/>
      <c r="EV291" s="1037"/>
      <c r="EW291" s="1037"/>
      <c r="EX291" s="1037"/>
      <c r="EY291" s="1037"/>
      <c r="EZ291" s="1037"/>
      <c r="FA291" s="1037"/>
      <c r="FB291" s="1037"/>
      <c r="FC291" s="1037"/>
      <c r="FD291" s="1037"/>
      <c r="FE291" s="1037"/>
      <c r="FF291" s="1037"/>
      <c r="FG291" s="1037"/>
      <c r="FH291" s="1037"/>
      <c r="FI291" s="1037"/>
      <c r="FJ291" s="1037"/>
      <c r="FK291" s="1037"/>
      <c r="FL291" s="1037"/>
      <c r="FM291" s="1037"/>
      <c r="FN291" s="1038"/>
      <c r="FO291" s="748"/>
      <c r="FP291" s="1003"/>
      <c r="FQ291" s="1003"/>
      <c r="FR291" s="1003"/>
      <c r="FS291" s="1003"/>
      <c r="FT291" s="1003"/>
      <c r="FU291" s="1003"/>
      <c r="FV291" s="1003"/>
      <c r="FW291" s="1003"/>
      <c r="FX291" s="1003"/>
      <c r="FY291" s="1003"/>
      <c r="FZ291" s="1003"/>
      <c r="GA291" s="1003"/>
      <c r="GB291" s="1003"/>
      <c r="GC291" s="1003"/>
      <c r="GD291" s="1003"/>
      <c r="GE291" s="1003"/>
      <c r="GF291" s="1003"/>
      <c r="GG291" s="1003"/>
      <c r="GH291" s="1003"/>
      <c r="GI291" s="1003"/>
      <c r="GJ291" s="1003"/>
      <c r="GK291" s="1003"/>
      <c r="GL291" s="1003"/>
      <c r="GM291" s="1003"/>
      <c r="GN291" s="1003"/>
      <c r="GO291" s="1003"/>
      <c r="GP291" s="1003"/>
      <c r="GQ291" s="1003"/>
      <c r="GR291" s="1003"/>
      <c r="GS291" s="1003"/>
      <c r="GT291" s="1003"/>
      <c r="GU291" s="1003"/>
      <c r="GV291" s="1003"/>
      <c r="GW291" s="1003"/>
      <c r="GX291" s="1003"/>
      <c r="GY291" s="1003"/>
      <c r="GZ291" s="1003"/>
      <c r="HA291" s="1003"/>
      <c r="HB291" s="1003"/>
      <c r="HC291" s="1003"/>
      <c r="HD291" s="1003"/>
      <c r="HE291" s="1003"/>
      <c r="HF291" s="1003"/>
      <c r="HG291" s="1003"/>
      <c r="HH291" s="1003"/>
      <c r="HI291" s="1003"/>
      <c r="HJ291" s="1003"/>
      <c r="HK291" s="1003"/>
      <c r="HL291" s="1003"/>
      <c r="HM291" s="1003"/>
      <c r="HN291" s="1003"/>
      <c r="HO291" s="1003"/>
      <c r="HP291" s="1003"/>
      <c r="HQ291" s="1003"/>
      <c r="HR291" s="1003"/>
      <c r="HS291" s="1003"/>
      <c r="HT291" s="1003"/>
      <c r="HU291" s="1003"/>
      <c r="HV291" s="1003"/>
      <c r="HW291" s="1003"/>
      <c r="HX291" s="1003"/>
      <c r="HY291" s="1003"/>
      <c r="HZ291" s="1003"/>
      <c r="IA291" s="1003"/>
      <c r="IB291" s="1003"/>
      <c r="IC291" s="1003"/>
      <c r="ID291" s="1003"/>
      <c r="IE291" s="1003"/>
      <c r="IF291" s="1003"/>
      <c r="IG291" s="1003"/>
      <c r="IH291" s="1003"/>
      <c r="II291" s="1003"/>
      <c r="IJ291" s="1003"/>
      <c r="IK291" s="1003"/>
      <c r="IL291" s="1003"/>
      <c r="IM291" s="1003"/>
      <c r="IN291" s="1003"/>
      <c r="IO291" s="1003"/>
      <c r="IP291" s="1003"/>
      <c r="IQ291" s="1003"/>
      <c r="IR291" s="1003"/>
      <c r="IS291" s="1003"/>
      <c r="IT291" s="1003"/>
      <c r="IU291" s="1003"/>
      <c r="IV291" s="1003"/>
      <c r="IW291" s="1003"/>
      <c r="IX291" s="1003"/>
      <c r="IY291" s="1003"/>
      <c r="IZ291" s="1003"/>
      <c r="JA291" s="1003"/>
      <c r="JB291" s="1003"/>
      <c r="JC291" s="1003"/>
      <c r="JD291" s="1003"/>
      <c r="JE291" s="1003"/>
      <c r="JF291" s="1003"/>
      <c r="JG291" s="1003"/>
      <c r="JH291" s="1003"/>
      <c r="JI291" s="1003"/>
      <c r="JJ291" s="1003"/>
      <c r="JK291" s="1003"/>
      <c r="JL291" s="1003"/>
      <c r="JM291" s="1003"/>
      <c r="JN291" s="1003"/>
      <c r="JO291" s="1003"/>
      <c r="JP291" s="1003"/>
      <c r="JQ291" s="1003"/>
      <c r="JR291" s="1003"/>
      <c r="JS291" s="1003"/>
      <c r="JT291" s="1003"/>
      <c r="JU291" s="747"/>
      <c r="JV291" s="1003"/>
      <c r="JW291" s="1003"/>
      <c r="JX291" s="1003"/>
      <c r="JY291" s="1003"/>
      <c r="JZ291" s="1003"/>
      <c r="KA291" s="1003"/>
      <c r="KB291" s="1003"/>
      <c r="KC291" s="1003"/>
      <c r="KD291" s="1003"/>
      <c r="KE291" s="1003"/>
      <c r="KF291" s="1003"/>
      <c r="KG291" s="1003"/>
      <c r="KH291" s="1003"/>
      <c r="KI291" s="1003"/>
      <c r="KJ291" s="1003"/>
      <c r="KK291" s="1003"/>
      <c r="KL291" s="1003"/>
      <c r="KM291" s="1003"/>
      <c r="KN291" s="1003"/>
      <c r="KO291" s="1003"/>
      <c r="KP291" s="1003"/>
      <c r="KQ291" s="1003"/>
      <c r="KR291" s="1003"/>
      <c r="KS291" s="1003"/>
      <c r="KT291" s="1003"/>
      <c r="KU291" s="1003"/>
      <c r="KV291" s="1003"/>
      <c r="KW291" s="1003"/>
      <c r="KX291" s="1003"/>
      <c r="KY291" s="1003"/>
      <c r="KZ291" s="1003"/>
      <c r="LA291" s="1003"/>
      <c r="LB291" s="1003"/>
      <c r="LC291" s="1003"/>
      <c r="LD291" s="1003"/>
      <c r="LE291" s="1003"/>
      <c r="LF291" s="1003"/>
      <c r="LG291" s="1003"/>
      <c r="LH291" s="1003"/>
      <c r="LI291" s="1003"/>
      <c r="LJ291" s="1003"/>
      <c r="LK291" s="1003"/>
      <c r="LL291" s="1003"/>
      <c r="LM291" s="1003"/>
      <c r="LN291" s="1003"/>
      <c r="LO291" s="1003"/>
      <c r="LP291" s="1003"/>
      <c r="LQ291" s="1003"/>
      <c r="LR291" s="1003"/>
      <c r="LS291" s="1003"/>
      <c r="LT291" s="1003"/>
      <c r="LU291" s="1003"/>
      <c r="LV291" s="1003"/>
      <c r="LW291" s="1003"/>
      <c r="LX291" s="1003"/>
      <c r="LY291" s="1003"/>
      <c r="LZ291" s="1003"/>
      <c r="MA291" s="1003"/>
      <c r="MB291" s="1003"/>
      <c r="MC291" s="1003"/>
      <c r="MD291" s="1003"/>
      <c r="ME291" s="1003"/>
      <c r="MF291" s="1003"/>
      <c r="MG291" s="1003"/>
      <c r="MH291" s="1003"/>
      <c r="MI291" s="1003"/>
      <c r="MJ291" s="1003"/>
      <c r="MK291" s="1003"/>
      <c r="ML291" s="1003"/>
      <c r="MM291" s="1003"/>
      <c r="MN291" s="1003"/>
      <c r="MO291" s="1003"/>
      <c r="MP291" s="1003"/>
      <c r="MQ291" s="1003"/>
      <c r="MR291" s="1003"/>
      <c r="MS291" s="1003"/>
      <c r="MT291" s="1003"/>
      <c r="MU291" s="1003"/>
      <c r="MV291" s="1003"/>
      <c r="MW291" s="1003"/>
      <c r="MX291" s="1003"/>
      <c r="MY291" s="1003"/>
      <c r="MZ291" s="1003"/>
      <c r="NA291" s="1003"/>
      <c r="NB291" s="1003"/>
      <c r="NC291" s="1003"/>
      <c r="ND291" s="1003"/>
      <c r="NE291" s="1003"/>
      <c r="NF291" s="1003"/>
      <c r="NG291" s="1003"/>
      <c r="NH291" s="1003"/>
      <c r="NI291" s="1003"/>
      <c r="NJ291" s="1003"/>
      <c r="NK291" s="1003"/>
      <c r="NL291" s="1003"/>
      <c r="NM291" s="1003"/>
      <c r="NN291" s="1003"/>
      <c r="NO291" s="1003"/>
      <c r="NP291" s="1003"/>
      <c r="NQ291" s="1003"/>
      <c r="NR291" s="1003"/>
      <c r="NS291" s="1003"/>
      <c r="NT291" s="1003"/>
      <c r="NU291" s="1003"/>
      <c r="NV291" s="1003"/>
      <c r="NW291" s="1003"/>
      <c r="NX291" s="1003"/>
      <c r="NY291" s="1003"/>
      <c r="NZ291" s="1003"/>
      <c r="OA291" s="747"/>
      <c r="OB291" s="1003"/>
      <c r="OC291" s="1003"/>
      <c r="OD291" s="1003"/>
      <c r="OE291" s="1003"/>
      <c r="OF291" s="1003"/>
      <c r="OG291" s="1003"/>
      <c r="OH291" s="1003"/>
      <c r="OI291" s="1003"/>
      <c r="OJ291" s="1003"/>
      <c r="OK291" s="1003"/>
      <c r="OL291" s="1003"/>
      <c r="OM291" s="1003"/>
      <c r="ON291" s="1003"/>
      <c r="OO291" s="1003"/>
      <c r="OP291" s="1003"/>
      <c r="OQ291" s="1003"/>
      <c r="OR291" s="1003"/>
      <c r="OS291" s="1003"/>
      <c r="OT291" s="1003"/>
      <c r="OU291" s="1003"/>
      <c r="OV291" s="1003"/>
      <c r="OW291" s="1003"/>
      <c r="OX291" s="1003"/>
      <c r="OY291" s="1003"/>
      <c r="OZ291" s="1003"/>
      <c r="PA291" s="1003"/>
      <c r="PB291" s="1003"/>
      <c r="PC291" s="1003"/>
      <c r="PD291" s="1003"/>
      <c r="PE291" s="1003"/>
      <c r="PF291" s="1003"/>
      <c r="PG291" s="1003"/>
      <c r="PH291" s="1003"/>
      <c r="PI291" s="1003"/>
      <c r="PJ291" s="1003"/>
      <c r="PK291" s="1003"/>
      <c r="PL291" s="1003"/>
      <c r="PM291" s="1003"/>
      <c r="PN291" s="1003"/>
      <c r="PO291" s="1003"/>
      <c r="PP291" s="1003"/>
      <c r="PQ291" s="1003"/>
      <c r="PR291" s="1003"/>
      <c r="PS291" s="1003"/>
      <c r="PT291" s="1003"/>
      <c r="PU291" s="1003"/>
      <c r="PV291" s="1003"/>
      <c r="PW291" s="1003"/>
      <c r="PX291" s="1003"/>
      <c r="PY291" s="1003"/>
      <c r="PZ291" s="1003"/>
      <c r="QA291" s="1003"/>
      <c r="QB291" s="1003"/>
      <c r="QC291" s="1003"/>
      <c r="QD291" s="1003"/>
      <c r="QE291" s="1003"/>
      <c r="QF291" s="1003"/>
      <c r="QG291" s="1003"/>
      <c r="QH291" s="1003"/>
      <c r="QI291" s="1003"/>
      <c r="QJ291" s="1003"/>
      <c r="QK291" s="1003"/>
      <c r="QL291" s="1003"/>
      <c r="QM291" s="1003"/>
      <c r="QN291" s="1003"/>
      <c r="QO291" s="1003"/>
      <c r="QP291" s="1003"/>
      <c r="QQ291" s="1003"/>
      <c r="QR291" s="1003"/>
      <c r="QS291" s="1003"/>
      <c r="QT291" s="1003"/>
      <c r="QU291" s="1003"/>
      <c r="QV291" s="1003"/>
      <c r="QW291" s="1003"/>
      <c r="QX291" s="1003"/>
      <c r="QY291" s="1003"/>
      <c r="QZ291" s="1003"/>
      <c r="RA291" s="1003"/>
      <c r="RB291" s="1003"/>
      <c r="RC291" s="1003"/>
      <c r="RD291" s="1003"/>
      <c r="RE291" s="1003"/>
      <c r="RF291" s="1003"/>
      <c r="RG291" s="1003"/>
      <c r="RH291" s="1003"/>
      <c r="RI291" s="1003"/>
      <c r="RJ291" s="1003"/>
      <c r="RK291" s="1003"/>
      <c r="RL291" s="1003"/>
      <c r="RM291" s="1003"/>
      <c r="RN291" s="1003"/>
      <c r="RO291" s="1003"/>
      <c r="RP291" s="1003"/>
      <c r="RQ291" s="1003"/>
      <c r="RR291" s="1003"/>
      <c r="RS291" s="1003"/>
      <c r="RT291" s="1003"/>
      <c r="RU291" s="1003"/>
      <c r="RV291" s="1003"/>
      <c r="RW291" s="1003"/>
      <c r="RX291" s="1003"/>
      <c r="RY291" s="1003"/>
      <c r="RZ291" s="1003"/>
      <c r="SA291" s="1003"/>
      <c r="SB291" s="1003"/>
      <c r="SC291" s="1003"/>
      <c r="SD291" s="1003"/>
      <c r="SE291" s="1003"/>
      <c r="SF291" s="1003"/>
      <c r="SG291" s="747"/>
    </row>
    <row r="292" spans="2:501" ht="6.95" customHeight="1" x14ac:dyDescent="0.15">
      <c r="B292" s="302"/>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4"/>
      <c r="AB292" s="1035"/>
      <c r="AC292" s="303"/>
      <c r="AD292" s="303"/>
      <c r="AE292" s="303"/>
      <c r="AF292" s="303"/>
      <c r="AG292" s="303"/>
      <c r="AH292" s="303"/>
      <c r="AI292" s="303"/>
      <c r="AJ292" s="303"/>
      <c r="AK292" s="303"/>
      <c r="AL292" s="303"/>
      <c r="AM292" s="303"/>
      <c r="AN292" s="303"/>
      <c r="AO292" s="303"/>
      <c r="AP292" s="303"/>
      <c r="AQ292" s="303"/>
      <c r="AR292" s="667" t="s">
        <v>50</v>
      </c>
      <c r="AS292" s="587"/>
      <c r="AT292" s="587"/>
      <c r="AU292" s="587"/>
      <c r="AV292" s="587"/>
      <c r="AW292" s="587"/>
      <c r="AX292" s="587"/>
      <c r="AY292" s="587"/>
      <c r="AZ292" s="587"/>
      <c r="BA292" s="587"/>
      <c r="BB292" s="587"/>
      <c r="BC292" s="587"/>
      <c r="BD292" s="587"/>
      <c r="BE292" s="588"/>
      <c r="BF292" s="674" t="s">
        <v>52</v>
      </c>
      <c r="BG292" s="675"/>
      <c r="BH292" s="675"/>
      <c r="BI292" s="675"/>
      <c r="BJ292" s="675"/>
      <c r="BK292" s="675"/>
      <c r="BL292" s="675"/>
      <c r="BM292" s="675"/>
      <c r="BN292" s="675"/>
      <c r="BO292" s="675"/>
      <c r="BP292" s="675"/>
      <c r="BQ292" s="675"/>
      <c r="BR292" s="675"/>
      <c r="BS292" s="675"/>
      <c r="BT292" s="675"/>
      <c r="BU292" s="675"/>
      <c r="BV292" s="675"/>
      <c r="BW292" s="675"/>
      <c r="BX292" s="675"/>
      <c r="BY292" s="675"/>
      <c r="BZ292" s="675"/>
      <c r="CA292" s="675"/>
      <c r="CB292" s="675"/>
      <c r="CC292" s="675"/>
      <c r="CD292" s="675"/>
      <c r="CE292" s="675"/>
      <c r="CF292" s="675"/>
      <c r="CG292" s="675"/>
      <c r="CH292" s="675"/>
      <c r="CI292" s="675"/>
      <c r="CJ292" s="675"/>
      <c r="CK292" s="675"/>
      <c r="CL292" s="675"/>
      <c r="CM292" s="675"/>
      <c r="CN292" s="675"/>
      <c r="CO292" s="675"/>
      <c r="CP292" s="675"/>
      <c r="CQ292" s="675"/>
      <c r="CR292" s="675"/>
      <c r="CS292" s="675"/>
      <c r="CT292" s="675"/>
      <c r="CU292" s="675"/>
      <c r="CV292" s="675"/>
      <c r="CW292" s="675"/>
      <c r="CX292" s="675"/>
      <c r="CY292" s="675"/>
      <c r="CZ292" s="675"/>
      <c r="DA292" s="675"/>
      <c r="DB292" s="675"/>
      <c r="DC292" s="675"/>
      <c r="DD292" s="675"/>
      <c r="DE292" s="675"/>
      <c r="DF292" s="675"/>
      <c r="DG292" s="675"/>
      <c r="DH292" s="675"/>
      <c r="DI292" s="675"/>
      <c r="DJ292" s="675"/>
      <c r="DK292" s="675"/>
      <c r="DL292" s="675"/>
      <c r="DM292" s="675"/>
      <c r="DN292" s="675"/>
      <c r="DO292" s="675"/>
      <c r="DP292" s="675"/>
      <c r="DQ292" s="675"/>
      <c r="DR292" s="675"/>
      <c r="DS292" s="675"/>
      <c r="DT292" s="675"/>
      <c r="DU292" s="675"/>
      <c r="DV292" s="675"/>
      <c r="DW292" s="675"/>
      <c r="DX292" s="675"/>
      <c r="DY292" s="675"/>
      <c r="DZ292" s="675"/>
      <c r="EA292" s="675"/>
      <c r="EB292" s="675"/>
      <c r="EC292" s="675"/>
      <c r="ED292" s="675"/>
      <c r="EE292" s="675"/>
      <c r="EF292" s="675"/>
      <c r="EG292" s="675"/>
      <c r="EH292" s="675"/>
      <c r="EI292" s="675"/>
      <c r="EJ292" s="675"/>
      <c r="EK292" s="675"/>
      <c r="EL292" s="675"/>
      <c r="EM292" s="675"/>
      <c r="EN292" s="675"/>
      <c r="EO292" s="675"/>
      <c r="EP292" s="675"/>
      <c r="EQ292" s="675"/>
      <c r="ER292" s="675"/>
      <c r="ES292" s="675"/>
      <c r="ET292" s="675"/>
      <c r="EU292" s="675"/>
      <c r="EV292" s="675"/>
      <c r="EW292" s="675"/>
      <c r="EX292" s="675"/>
      <c r="EY292" s="675"/>
      <c r="EZ292" s="675"/>
      <c r="FA292" s="675"/>
      <c r="FB292" s="675"/>
      <c r="FC292" s="675"/>
      <c r="FD292" s="675"/>
      <c r="FE292" s="675"/>
      <c r="FF292" s="675"/>
      <c r="FG292" s="675"/>
      <c r="FH292" s="675"/>
      <c r="FI292" s="675"/>
      <c r="FJ292" s="675"/>
      <c r="FK292" s="675"/>
      <c r="FL292" s="675"/>
      <c r="FM292" s="675"/>
      <c r="FN292" s="676"/>
      <c r="FO292" s="748"/>
      <c r="FP292" s="1003"/>
      <c r="FQ292" s="1003"/>
      <c r="FR292" s="1003"/>
      <c r="FS292" s="1003"/>
      <c r="FT292" s="1003"/>
      <c r="FU292" s="1003"/>
      <c r="FV292" s="1003"/>
      <c r="FW292" s="1003"/>
      <c r="FX292" s="1003"/>
      <c r="FY292" s="1003"/>
      <c r="FZ292" s="1003"/>
      <c r="GA292" s="1003"/>
      <c r="GB292" s="1003"/>
      <c r="GC292" s="1003"/>
      <c r="GD292" s="1003"/>
      <c r="GE292" s="1003"/>
      <c r="GF292" s="1003"/>
      <c r="GG292" s="1003"/>
      <c r="GH292" s="1003"/>
      <c r="GI292" s="1003"/>
      <c r="GJ292" s="1003"/>
      <c r="GK292" s="1003"/>
      <c r="GL292" s="1003"/>
      <c r="GM292" s="1003"/>
      <c r="GN292" s="1003"/>
      <c r="GO292" s="1003"/>
      <c r="GP292" s="1003"/>
      <c r="GQ292" s="1003"/>
      <c r="GR292" s="1003"/>
      <c r="GS292" s="1003"/>
      <c r="GT292" s="1003"/>
      <c r="GU292" s="1003"/>
      <c r="GV292" s="1003"/>
      <c r="GW292" s="1003"/>
      <c r="GX292" s="1003"/>
      <c r="GY292" s="1003"/>
      <c r="GZ292" s="1003"/>
      <c r="HA292" s="1003"/>
      <c r="HB292" s="1003"/>
      <c r="HC292" s="1003"/>
      <c r="HD292" s="1003"/>
      <c r="HE292" s="1003"/>
      <c r="HF292" s="1003"/>
      <c r="HG292" s="1003"/>
      <c r="HH292" s="1003"/>
      <c r="HI292" s="1003"/>
      <c r="HJ292" s="1003"/>
      <c r="HK292" s="1003"/>
      <c r="HL292" s="1003"/>
      <c r="HM292" s="1003"/>
      <c r="HN292" s="1003"/>
      <c r="HO292" s="1003"/>
      <c r="HP292" s="1003"/>
      <c r="HQ292" s="1003"/>
      <c r="HR292" s="1003"/>
      <c r="HS292" s="1003"/>
      <c r="HT292" s="1003"/>
      <c r="HU292" s="1003"/>
      <c r="HV292" s="1003"/>
      <c r="HW292" s="1003"/>
      <c r="HX292" s="1003"/>
      <c r="HY292" s="1003"/>
      <c r="HZ292" s="1003"/>
      <c r="IA292" s="1003"/>
      <c r="IB292" s="1003"/>
      <c r="IC292" s="1003"/>
      <c r="ID292" s="1003"/>
      <c r="IE292" s="1003"/>
      <c r="IF292" s="1003"/>
      <c r="IG292" s="1003"/>
      <c r="IH292" s="1003"/>
      <c r="II292" s="1003"/>
      <c r="IJ292" s="1003"/>
      <c r="IK292" s="1003"/>
      <c r="IL292" s="1003"/>
      <c r="IM292" s="1003"/>
      <c r="IN292" s="1003"/>
      <c r="IO292" s="1003"/>
      <c r="IP292" s="1003"/>
      <c r="IQ292" s="1003"/>
      <c r="IR292" s="1003"/>
      <c r="IS292" s="1003"/>
      <c r="IT292" s="1003"/>
      <c r="IU292" s="1003"/>
      <c r="IV292" s="1003"/>
      <c r="IW292" s="1003"/>
      <c r="IX292" s="1003"/>
      <c r="IY292" s="1003"/>
      <c r="IZ292" s="1003"/>
      <c r="JA292" s="1003"/>
      <c r="JB292" s="1003"/>
      <c r="JC292" s="1003"/>
      <c r="JD292" s="1003"/>
      <c r="JE292" s="1003"/>
      <c r="JF292" s="1003"/>
      <c r="JG292" s="1003"/>
      <c r="JH292" s="1003"/>
      <c r="JI292" s="1003"/>
      <c r="JJ292" s="1003"/>
      <c r="JK292" s="1003"/>
      <c r="JL292" s="1003"/>
      <c r="JM292" s="1003"/>
      <c r="JN292" s="1003"/>
      <c r="JO292" s="1003"/>
      <c r="JP292" s="1003"/>
      <c r="JQ292" s="1003"/>
      <c r="JR292" s="1003"/>
      <c r="JS292" s="1003"/>
      <c r="JT292" s="1003"/>
      <c r="JU292" s="747"/>
      <c r="JV292" s="1003"/>
      <c r="JW292" s="1003"/>
      <c r="JX292" s="1003"/>
      <c r="JY292" s="1003"/>
      <c r="JZ292" s="1003"/>
      <c r="KA292" s="1003"/>
      <c r="KB292" s="1003"/>
      <c r="KC292" s="1003"/>
      <c r="KD292" s="1003"/>
      <c r="KE292" s="1003"/>
      <c r="KF292" s="1003"/>
      <c r="KG292" s="1003"/>
      <c r="KH292" s="1003"/>
      <c r="KI292" s="1003"/>
      <c r="KJ292" s="1003"/>
      <c r="KK292" s="1003"/>
      <c r="KL292" s="1003"/>
      <c r="KM292" s="1003"/>
      <c r="KN292" s="1003"/>
      <c r="KO292" s="1003"/>
      <c r="KP292" s="1003"/>
      <c r="KQ292" s="1003"/>
      <c r="KR292" s="1003"/>
      <c r="KS292" s="1003"/>
      <c r="KT292" s="1003"/>
      <c r="KU292" s="1003"/>
      <c r="KV292" s="1003"/>
      <c r="KW292" s="1003"/>
      <c r="KX292" s="1003"/>
      <c r="KY292" s="1003"/>
      <c r="KZ292" s="1003"/>
      <c r="LA292" s="1003"/>
      <c r="LB292" s="1003"/>
      <c r="LC292" s="1003"/>
      <c r="LD292" s="1003"/>
      <c r="LE292" s="1003"/>
      <c r="LF292" s="1003"/>
      <c r="LG292" s="1003"/>
      <c r="LH292" s="1003"/>
      <c r="LI292" s="1003"/>
      <c r="LJ292" s="1003"/>
      <c r="LK292" s="1003"/>
      <c r="LL292" s="1003"/>
      <c r="LM292" s="1003"/>
      <c r="LN292" s="1003"/>
      <c r="LO292" s="1003"/>
      <c r="LP292" s="1003"/>
      <c r="LQ292" s="1003"/>
      <c r="LR292" s="1003"/>
      <c r="LS292" s="1003"/>
      <c r="LT292" s="1003"/>
      <c r="LU292" s="1003"/>
      <c r="LV292" s="1003"/>
      <c r="LW292" s="1003"/>
      <c r="LX292" s="1003"/>
      <c r="LY292" s="1003"/>
      <c r="LZ292" s="1003"/>
      <c r="MA292" s="1003"/>
      <c r="MB292" s="1003"/>
      <c r="MC292" s="1003"/>
      <c r="MD292" s="1003"/>
      <c r="ME292" s="1003"/>
      <c r="MF292" s="1003"/>
      <c r="MG292" s="1003"/>
      <c r="MH292" s="1003"/>
      <c r="MI292" s="1003"/>
      <c r="MJ292" s="1003"/>
      <c r="MK292" s="1003"/>
      <c r="ML292" s="1003"/>
      <c r="MM292" s="1003"/>
      <c r="MN292" s="1003"/>
      <c r="MO292" s="1003"/>
      <c r="MP292" s="1003"/>
      <c r="MQ292" s="1003"/>
      <c r="MR292" s="1003"/>
      <c r="MS292" s="1003"/>
      <c r="MT292" s="1003"/>
      <c r="MU292" s="1003"/>
      <c r="MV292" s="1003"/>
      <c r="MW292" s="1003"/>
      <c r="MX292" s="1003"/>
      <c r="MY292" s="1003"/>
      <c r="MZ292" s="1003"/>
      <c r="NA292" s="1003"/>
      <c r="NB292" s="1003"/>
      <c r="NC292" s="1003"/>
      <c r="ND292" s="1003"/>
      <c r="NE292" s="1003"/>
      <c r="NF292" s="1003"/>
      <c r="NG292" s="1003"/>
      <c r="NH292" s="1003"/>
      <c r="NI292" s="1003"/>
      <c r="NJ292" s="1003"/>
      <c r="NK292" s="1003"/>
      <c r="NL292" s="1003"/>
      <c r="NM292" s="1003"/>
      <c r="NN292" s="1003"/>
      <c r="NO292" s="1003"/>
      <c r="NP292" s="1003"/>
      <c r="NQ292" s="1003"/>
      <c r="NR292" s="1003"/>
      <c r="NS292" s="1003"/>
      <c r="NT292" s="1003"/>
      <c r="NU292" s="1003"/>
      <c r="NV292" s="1003"/>
      <c r="NW292" s="1003"/>
      <c r="NX292" s="1003"/>
      <c r="NY292" s="1003"/>
      <c r="NZ292" s="1003"/>
      <c r="OA292" s="747"/>
      <c r="OB292" s="1003"/>
      <c r="OC292" s="1003"/>
      <c r="OD292" s="1003"/>
      <c r="OE292" s="1003"/>
      <c r="OF292" s="1003"/>
      <c r="OG292" s="1003"/>
      <c r="OH292" s="1003"/>
      <c r="OI292" s="1003"/>
      <c r="OJ292" s="1003"/>
      <c r="OK292" s="1003"/>
      <c r="OL292" s="1003"/>
      <c r="OM292" s="1003"/>
      <c r="ON292" s="1003"/>
      <c r="OO292" s="1003"/>
      <c r="OP292" s="1003"/>
      <c r="OQ292" s="1003"/>
      <c r="OR292" s="1003"/>
      <c r="OS292" s="1003"/>
      <c r="OT292" s="1003"/>
      <c r="OU292" s="1003"/>
      <c r="OV292" s="1003"/>
      <c r="OW292" s="1003"/>
      <c r="OX292" s="1003"/>
      <c r="OY292" s="1003"/>
      <c r="OZ292" s="1003"/>
      <c r="PA292" s="1003"/>
      <c r="PB292" s="1003"/>
      <c r="PC292" s="1003"/>
      <c r="PD292" s="1003"/>
      <c r="PE292" s="1003"/>
      <c r="PF292" s="1003"/>
      <c r="PG292" s="1003"/>
      <c r="PH292" s="1003"/>
      <c r="PI292" s="1003"/>
      <c r="PJ292" s="1003"/>
      <c r="PK292" s="1003"/>
      <c r="PL292" s="1003"/>
      <c r="PM292" s="1003"/>
      <c r="PN292" s="1003"/>
      <c r="PO292" s="1003"/>
      <c r="PP292" s="1003"/>
      <c r="PQ292" s="1003"/>
      <c r="PR292" s="1003"/>
      <c r="PS292" s="1003"/>
      <c r="PT292" s="1003"/>
      <c r="PU292" s="1003"/>
      <c r="PV292" s="1003"/>
      <c r="PW292" s="1003"/>
      <c r="PX292" s="1003"/>
      <c r="PY292" s="1003"/>
      <c r="PZ292" s="1003"/>
      <c r="QA292" s="1003"/>
      <c r="QB292" s="1003"/>
      <c r="QC292" s="1003"/>
      <c r="QD292" s="1003"/>
      <c r="QE292" s="1003"/>
      <c r="QF292" s="1003"/>
      <c r="QG292" s="1003"/>
      <c r="QH292" s="1003"/>
      <c r="QI292" s="1003"/>
      <c r="QJ292" s="1003"/>
      <c r="QK292" s="1003"/>
      <c r="QL292" s="1003"/>
      <c r="QM292" s="1003"/>
      <c r="QN292" s="1003"/>
      <c r="QO292" s="1003"/>
      <c r="QP292" s="1003"/>
      <c r="QQ292" s="1003"/>
      <c r="QR292" s="1003"/>
      <c r="QS292" s="1003"/>
      <c r="QT292" s="1003"/>
      <c r="QU292" s="1003"/>
      <c r="QV292" s="1003"/>
      <c r="QW292" s="1003"/>
      <c r="QX292" s="1003"/>
      <c r="QY292" s="1003"/>
      <c r="QZ292" s="1003"/>
      <c r="RA292" s="1003"/>
      <c r="RB292" s="1003"/>
      <c r="RC292" s="1003"/>
      <c r="RD292" s="1003"/>
      <c r="RE292" s="1003"/>
      <c r="RF292" s="1003"/>
      <c r="RG292" s="1003"/>
      <c r="RH292" s="1003"/>
      <c r="RI292" s="1003"/>
      <c r="RJ292" s="1003"/>
      <c r="RK292" s="1003"/>
      <c r="RL292" s="1003"/>
      <c r="RM292" s="1003"/>
      <c r="RN292" s="1003"/>
      <c r="RO292" s="1003"/>
      <c r="RP292" s="1003"/>
      <c r="RQ292" s="1003"/>
      <c r="RR292" s="1003"/>
      <c r="RS292" s="1003"/>
      <c r="RT292" s="1003"/>
      <c r="RU292" s="1003"/>
      <c r="RV292" s="1003"/>
      <c r="RW292" s="1003"/>
      <c r="RX292" s="1003"/>
      <c r="RY292" s="1003"/>
      <c r="RZ292" s="1003"/>
      <c r="SA292" s="1003"/>
      <c r="SB292" s="1003"/>
      <c r="SC292" s="1003"/>
      <c r="SD292" s="1003"/>
      <c r="SE292" s="1003"/>
      <c r="SF292" s="1003"/>
      <c r="SG292" s="747"/>
    </row>
    <row r="293" spans="2:501" ht="6.95" customHeight="1" x14ac:dyDescent="0.15">
      <c r="B293" s="302"/>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4"/>
      <c r="AB293" s="1035"/>
      <c r="AC293" s="303"/>
      <c r="AD293" s="303"/>
      <c r="AE293" s="303"/>
      <c r="AF293" s="303"/>
      <c r="AG293" s="303"/>
      <c r="AH293" s="303"/>
      <c r="AI293" s="303"/>
      <c r="AJ293" s="303"/>
      <c r="AK293" s="303"/>
      <c r="AL293" s="303"/>
      <c r="AM293" s="303"/>
      <c r="AN293" s="303"/>
      <c r="AO293" s="303"/>
      <c r="AP293" s="303"/>
      <c r="AQ293" s="303"/>
      <c r="AR293" s="668"/>
      <c r="AS293" s="590"/>
      <c r="AT293" s="590"/>
      <c r="AU293" s="590"/>
      <c r="AV293" s="590"/>
      <c r="AW293" s="590"/>
      <c r="AX293" s="590"/>
      <c r="AY293" s="590"/>
      <c r="AZ293" s="590"/>
      <c r="BA293" s="590"/>
      <c r="BB293" s="590"/>
      <c r="BC293" s="590"/>
      <c r="BD293" s="590"/>
      <c r="BE293" s="591"/>
      <c r="BF293" s="677"/>
      <c r="BG293" s="678"/>
      <c r="BH293" s="678"/>
      <c r="BI293" s="678"/>
      <c r="BJ293" s="678"/>
      <c r="BK293" s="678"/>
      <c r="BL293" s="678"/>
      <c r="BM293" s="678"/>
      <c r="BN293" s="678"/>
      <c r="BO293" s="678"/>
      <c r="BP293" s="678"/>
      <c r="BQ293" s="678"/>
      <c r="BR293" s="678"/>
      <c r="BS293" s="678"/>
      <c r="BT293" s="678"/>
      <c r="BU293" s="678"/>
      <c r="BV293" s="678"/>
      <c r="BW293" s="678"/>
      <c r="BX293" s="678"/>
      <c r="BY293" s="678"/>
      <c r="BZ293" s="678"/>
      <c r="CA293" s="678"/>
      <c r="CB293" s="678"/>
      <c r="CC293" s="678"/>
      <c r="CD293" s="678"/>
      <c r="CE293" s="678"/>
      <c r="CF293" s="678"/>
      <c r="CG293" s="678"/>
      <c r="CH293" s="678"/>
      <c r="CI293" s="678"/>
      <c r="CJ293" s="678"/>
      <c r="CK293" s="678"/>
      <c r="CL293" s="678"/>
      <c r="CM293" s="678"/>
      <c r="CN293" s="678"/>
      <c r="CO293" s="678"/>
      <c r="CP293" s="678"/>
      <c r="CQ293" s="678"/>
      <c r="CR293" s="678"/>
      <c r="CS293" s="678"/>
      <c r="CT293" s="678"/>
      <c r="CU293" s="678"/>
      <c r="CV293" s="678"/>
      <c r="CW293" s="678"/>
      <c r="CX293" s="678"/>
      <c r="CY293" s="678"/>
      <c r="CZ293" s="678"/>
      <c r="DA293" s="678"/>
      <c r="DB293" s="678"/>
      <c r="DC293" s="678"/>
      <c r="DD293" s="678"/>
      <c r="DE293" s="678"/>
      <c r="DF293" s="678"/>
      <c r="DG293" s="678"/>
      <c r="DH293" s="678"/>
      <c r="DI293" s="678"/>
      <c r="DJ293" s="678"/>
      <c r="DK293" s="678"/>
      <c r="DL293" s="678"/>
      <c r="DM293" s="678"/>
      <c r="DN293" s="678"/>
      <c r="DO293" s="678"/>
      <c r="DP293" s="678"/>
      <c r="DQ293" s="678"/>
      <c r="DR293" s="678"/>
      <c r="DS293" s="678"/>
      <c r="DT293" s="678"/>
      <c r="DU293" s="678"/>
      <c r="DV293" s="678"/>
      <c r="DW293" s="678"/>
      <c r="DX293" s="678"/>
      <c r="DY293" s="678"/>
      <c r="DZ293" s="678"/>
      <c r="EA293" s="678"/>
      <c r="EB293" s="678"/>
      <c r="EC293" s="678"/>
      <c r="ED293" s="678"/>
      <c r="EE293" s="678"/>
      <c r="EF293" s="678"/>
      <c r="EG293" s="678"/>
      <c r="EH293" s="678"/>
      <c r="EI293" s="678"/>
      <c r="EJ293" s="678"/>
      <c r="EK293" s="678"/>
      <c r="EL293" s="678"/>
      <c r="EM293" s="678"/>
      <c r="EN293" s="678"/>
      <c r="EO293" s="678"/>
      <c r="EP293" s="678"/>
      <c r="EQ293" s="678"/>
      <c r="ER293" s="678"/>
      <c r="ES293" s="678"/>
      <c r="ET293" s="678"/>
      <c r="EU293" s="678"/>
      <c r="EV293" s="678"/>
      <c r="EW293" s="678"/>
      <c r="EX293" s="678"/>
      <c r="EY293" s="678"/>
      <c r="EZ293" s="678"/>
      <c r="FA293" s="678"/>
      <c r="FB293" s="678"/>
      <c r="FC293" s="678"/>
      <c r="FD293" s="678"/>
      <c r="FE293" s="678"/>
      <c r="FF293" s="678"/>
      <c r="FG293" s="678"/>
      <c r="FH293" s="678"/>
      <c r="FI293" s="678"/>
      <c r="FJ293" s="678"/>
      <c r="FK293" s="678"/>
      <c r="FL293" s="678"/>
      <c r="FM293" s="678"/>
      <c r="FN293" s="679"/>
      <c r="FO293" s="748"/>
      <c r="FP293" s="1004"/>
      <c r="FQ293" s="1004"/>
      <c r="FR293" s="1004"/>
      <c r="FS293" s="1004"/>
      <c r="FT293" s="1004"/>
      <c r="FU293" s="1004"/>
      <c r="FV293" s="1004"/>
      <c r="FW293" s="1004"/>
      <c r="FX293" s="1004"/>
      <c r="FY293" s="1004"/>
      <c r="FZ293" s="1004"/>
      <c r="GA293" s="1004"/>
      <c r="GB293" s="1004"/>
      <c r="GC293" s="1004"/>
      <c r="GD293" s="1004"/>
      <c r="GE293" s="1004"/>
      <c r="GF293" s="1004"/>
      <c r="GG293" s="1004"/>
      <c r="GH293" s="1004"/>
      <c r="GI293" s="1004"/>
      <c r="GJ293" s="1004"/>
      <c r="GK293" s="1004"/>
      <c r="GL293" s="1004"/>
      <c r="GM293" s="1004"/>
      <c r="GN293" s="1004"/>
      <c r="GO293" s="1004"/>
      <c r="GP293" s="1004"/>
      <c r="GQ293" s="1004"/>
      <c r="GR293" s="1004"/>
      <c r="GS293" s="1004"/>
      <c r="GT293" s="1004"/>
      <c r="GU293" s="1004"/>
      <c r="GV293" s="1004"/>
      <c r="GW293" s="1004"/>
      <c r="GX293" s="1004"/>
      <c r="GY293" s="1004"/>
      <c r="GZ293" s="1004"/>
      <c r="HA293" s="1004"/>
      <c r="HB293" s="1004"/>
      <c r="HC293" s="1004"/>
      <c r="HD293" s="1004"/>
      <c r="HE293" s="1004"/>
      <c r="HF293" s="1004"/>
      <c r="HG293" s="1004"/>
      <c r="HH293" s="1004"/>
      <c r="HI293" s="1004"/>
      <c r="HJ293" s="1004"/>
      <c r="HK293" s="1004"/>
      <c r="HL293" s="1004"/>
      <c r="HM293" s="1004"/>
      <c r="HN293" s="1004"/>
      <c r="HO293" s="1004"/>
      <c r="HP293" s="1004"/>
      <c r="HQ293" s="1004"/>
      <c r="HR293" s="1004"/>
      <c r="HS293" s="1004"/>
      <c r="HT293" s="1004"/>
      <c r="HU293" s="1004"/>
      <c r="HV293" s="1004"/>
      <c r="HW293" s="1004"/>
      <c r="HX293" s="1004"/>
      <c r="HY293" s="1004"/>
      <c r="HZ293" s="1004"/>
      <c r="IA293" s="1004"/>
      <c r="IB293" s="1004"/>
      <c r="IC293" s="1004"/>
      <c r="ID293" s="1004"/>
      <c r="IE293" s="1004"/>
      <c r="IF293" s="1004"/>
      <c r="IG293" s="1004"/>
      <c r="IH293" s="1004"/>
      <c r="II293" s="1004"/>
      <c r="IJ293" s="1004"/>
      <c r="IK293" s="1004"/>
      <c r="IL293" s="1004"/>
      <c r="IM293" s="1004"/>
      <c r="IN293" s="1004"/>
      <c r="IO293" s="1004"/>
      <c r="IP293" s="1004"/>
      <c r="IQ293" s="1004"/>
      <c r="IR293" s="1004"/>
      <c r="IS293" s="1004"/>
      <c r="IT293" s="1004"/>
      <c r="IU293" s="1004"/>
      <c r="IV293" s="1004"/>
      <c r="IW293" s="1004"/>
      <c r="IX293" s="1004"/>
      <c r="IY293" s="1004"/>
      <c r="IZ293" s="1004"/>
      <c r="JA293" s="1004"/>
      <c r="JB293" s="1004"/>
      <c r="JC293" s="1004"/>
      <c r="JD293" s="1004"/>
      <c r="JE293" s="1004"/>
      <c r="JF293" s="1004"/>
      <c r="JG293" s="1004"/>
      <c r="JH293" s="1004"/>
      <c r="JI293" s="1004"/>
      <c r="JJ293" s="1004"/>
      <c r="JK293" s="1004"/>
      <c r="JL293" s="1004"/>
      <c r="JM293" s="1004"/>
      <c r="JN293" s="1004"/>
      <c r="JO293" s="1004"/>
      <c r="JP293" s="1004"/>
      <c r="JQ293" s="1004"/>
      <c r="JR293" s="1004"/>
      <c r="JS293" s="1004"/>
      <c r="JT293" s="1004"/>
      <c r="JU293" s="747"/>
      <c r="JV293" s="1004"/>
      <c r="JW293" s="1004"/>
      <c r="JX293" s="1004"/>
      <c r="JY293" s="1004"/>
      <c r="JZ293" s="1004"/>
      <c r="KA293" s="1004"/>
      <c r="KB293" s="1004"/>
      <c r="KC293" s="1004"/>
      <c r="KD293" s="1004"/>
      <c r="KE293" s="1004"/>
      <c r="KF293" s="1004"/>
      <c r="KG293" s="1004"/>
      <c r="KH293" s="1004"/>
      <c r="KI293" s="1004"/>
      <c r="KJ293" s="1004"/>
      <c r="KK293" s="1004"/>
      <c r="KL293" s="1004"/>
      <c r="KM293" s="1004"/>
      <c r="KN293" s="1004"/>
      <c r="KO293" s="1004"/>
      <c r="KP293" s="1004"/>
      <c r="KQ293" s="1004"/>
      <c r="KR293" s="1004"/>
      <c r="KS293" s="1004"/>
      <c r="KT293" s="1004"/>
      <c r="KU293" s="1004"/>
      <c r="KV293" s="1004"/>
      <c r="KW293" s="1004"/>
      <c r="KX293" s="1004"/>
      <c r="KY293" s="1004"/>
      <c r="KZ293" s="1004"/>
      <c r="LA293" s="1004"/>
      <c r="LB293" s="1004"/>
      <c r="LC293" s="1004"/>
      <c r="LD293" s="1004"/>
      <c r="LE293" s="1004"/>
      <c r="LF293" s="1004"/>
      <c r="LG293" s="1004"/>
      <c r="LH293" s="1004"/>
      <c r="LI293" s="1004"/>
      <c r="LJ293" s="1004"/>
      <c r="LK293" s="1004"/>
      <c r="LL293" s="1004"/>
      <c r="LM293" s="1004"/>
      <c r="LN293" s="1004"/>
      <c r="LO293" s="1004"/>
      <c r="LP293" s="1004"/>
      <c r="LQ293" s="1004"/>
      <c r="LR293" s="1004"/>
      <c r="LS293" s="1004"/>
      <c r="LT293" s="1004"/>
      <c r="LU293" s="1004"/>
      <c r="LV293" s="1004"/>
      <c r="LW293" s="1004"/>
      <c r="LX293" s="1004"/>
      <c r="LY293" s="1004"/>
      <c r="LZ293" s="1004"/>
      <c r="MA293" s="1004"/>
      <c r="MB293" s="1004"/>
      <c r="MC293" s="1004"/>
      <c r="MD293" s="1004"/>
      <c r="ME293" s="1004"/>
      <c r="MF293" s="1004"/>
      <c r="MG293" s="1004"/>
      <c r="MH293" s="1004"/>
      <c r="MI293" s="1004"/>
      <c r="MJ293" s="1004"/>
      <c r="MK293" s="1004"/>
      <c r="ML293" s="1004"/>
      <c r="MM293" s="1004"/>
      <c r="MN293" s="1004"/>
      <c r="MO293" s="1004"/>
      <c r="MP293" s="1004"/>
      <c r="MQ293" s="1004"/>
      <c r="MR293" s="1004"/>
      <c r="MS293" s="1004"/>
      <c r="MT293" s="1004"/>
      <c r="MU293" s="1004"/>
      <c r="MV293" s="1004"/>
      <c r="MW293" s="1004"/>
      <c r="MX293" s="1004"/>
      <c r="MY293" s="1004"/>
      <c r="MZ293" s="1004"/>
      <c r="NA293" s="1004"/>
      <c r="NB293" s="1004"/>
      <c r="NC293" s="1004"/>
      <c r="ND293" s="1004"/>
      <c r="NE293" s="1004"/>
      <c r="NF293" s="1004"/>
      <c r="NG293" s="1004"/>
      <c r="NH293" s="1004"/>
      <c r="NI293" s="1004"/>
      <c r="NJ293" s="1004"/>
      <c r="NK293" s="1004"/>
      <c r="NL293" s="1004"/>
      <c r="NM293" s="1004"/>
      <c r="NN293" s="1004"/>
      <c r="NO293" s="1004"/>
      <c r="NP293" s="1004"/>
      <c r="NQ293" s="1004"/>
      <c r="NR293" s="1004"/>
      <c r="NS293" s="1004"/>
      <c r="NT293" s="1004"/>
      <c r="NU293" s="1004"/>
      <c r="NV293" s="1004"/>
      <c r="NW293" s="1004"/>
      <c r="NX293" s="1004"/>
      <c r="NY293" s="1004"/>
      <c r="NZ293" s="1004"/>
      <c r="OA293" s="747"/>
      <c r="OB293" s="1004"/>
      <c r="OC293" s="1004"/>
      <c r="OD293" s="1004"/>
      <c r="OE293" s="1004"/>
      <c r="OF293" s="1004"/>
      <c r="OG293" s="1004"/>
      <c r="OH293" s="1004"/>
      <c r="OI293" s="1004"/>
      <c r="OJ293" s="1004"/>
      <c r="OK293" s="1004"/>
      <c r="OL293" s="1004"/>
      <c r="OM293" s="1004"/>
      <c r="ON293" s="1004"/>
      <c r="OO293" s="1004"/>
      <c r="OP293" s="1004"/>
      <c r="OQ293" s="1004"/>
      <c r="OR293" s="1004"/>
      <c r="OS293" s="1004"/>
      <c r="OT293" s="1004"/>
      <c r="OU293" s="1004"/>
      <c r="OV293" s="1004"/>
      <c r="OW293" s="1004"/>
      <c r="OX293" s="1004"/>
      <c r="OY293" s="1004"/>
      <c r="OZ293" s="1004"/>
      <c r="PA293" s="1004"/>
      <c r="PB293" s="1004"/>
      <c r="PC293" s="1004"/>
      <c r="PD293" s="1004"/>
      <c r="PE293" s="1004"/>
      <c r="PF293" s="1004"/>
      <c r="PG293" s="1004"/>
      <c r="PH293" s="1004"/>
      <c r="PI293" s="1004"/>
      <c r="PJ293" s="1004"/>
      <c r="PK293" s="1004"/>
      <c r="PL293" s="1004"/>
      <c r="PM293" s="1004"/>
      <c r="PN293" s="1004"/>
      <c r="PO293" s="1004"/>
      <c r="PP293" s="1004"/>
      <c r="PQ293" s="1004"/>
      <c r="PR293" s="1004"/>
      <c r="PS293" s="1004"/>
      <c r="PT293" s="1004"/>
      <c r="PU293" s="1004"/>
      <c r="PV293" s="1004"/>
      <c r="PW293" s="1004"/>
      <c r="PX293" s="1004"/>
      <c r="PY293" s="1004"/>
      <c r="PZ293" s="1004"/>
      <c r="QA293" s="1004"/>
      <c r="QB293" s="1004"/>
      <c r="QC293" s="1004"/>
      <c r="QD293" s="1004"/>
      <c r="QE293" s="1004"/>
      <c r="QF293" s="1004"/>
      <c r="QG293" s="1004"/>
      <c r="QH293" s="1004"/>
      <c r="QI293" s="1004"/>
      <c r="QJ293" s="1004"/>
      <c r="QK293" s="1004"/>
      <c r="QL293" s="1004"/>
      <c r="QM293" s="1004"/>
      <c r="QN293" s="1004"/>
      <c r="QO293" s="1004"/>
      <c r="QP293" s="1004"/>
      <c r="QQ293" s="1004"/>
      <c r="QR293" s="1004"/>
      <c r="QS293" s="1004"/>
      <c r="QT293" s="1004"/>
      <c r="QU293" s="1004"/>
      <c r="QV293" s="1004"/>
      <c r="QW293" s="1004"/>
      <c r="QX293" s="1004"/>
      <c r="QY293" s="1004"/>
      <c r="QZ293" s="1004"/>
      <c r="RA293" s="1004"/>
      <c r="RB293" s="1004"/>
      <c r="RC293" s="1004"/>
      <c r="RD293" s="1004"/>
      <c r="RE293" s="1004"/>
      <c r="RF293" s="1004"/>
      <c r="RG293" s="1004"/>
      <c r="RH293" s="1004"/>
      <c r="RI293" s="1004"/>
      <c r="RJ293" s="1004"/>
      <c r="RK293" s="1004"/>
      <c r="RL293" s="1004"/>
      <c r="RM293" s="1004"/>
      <c r="RN293" s="1004"/>
      <c r="RO293" s="1004"/>
      <c r="RP293" s="1004"/>
      <c r="RQ293" s="1004"/>
      <c r="RR293" s="1004"/>
      <c r="RS293" s="1004"/>
      <c r="RT293" s="1004"/>
      <c r="RU293" s="1004"/>
      <c r="RV293" s="1004"/>
      <c r="RW293" s="1004"/>
      <c r="RX293" s="1004"/>
      <c r="RY293" s="1004"/>
      <c r="RZ293" s="1004"/>
      <c r="SA293" s="1004"/>
      <c r="SB293" s="1004"/>
      <c r="SC293" s="1004"/>
      <c r="SD293" s="1004"/>
      <c r="SE293" s="1004"/>
      <c r="SF293" s="1004"/>
      <c r="SG293" s="747"/>
    </row>
    <row r="294" spans="2:501" ht="6.95" customHeight="1" x14ac:dyDescent="0.15">
      <c r="B294" s="302"/>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4"/>
      <c r="AB294" s="1035"/>
      <c r="AC294" s="303"/>
      <c r="AD294" s="303"/>
      <c r="AE294" s="303"/>
      <c r="AF294" s="303"/>
      <c r="AG294" s="303"/>
      <c r="AH294" s="303"/>
      <c r="AI294" s="303"/>
      <c r="AJ294" s="303"/>
      <c r="AK294" s="303"/>
      <c r="AL294" s="303"/>
      <c r="AM294" s="303"/>
      <c r="AN294" s="303"/>
      <c r="AO294" s="303"/>
      <c r="AP294" s="303"/>
      <c r="AQ294" s="303"/>
      <c r="AR294" s="668"/>
      <c r="AS294" s="590"/>
      <c r="AT294" s="590"/>
      <c r="AU294" s="590"/>
      <c r="AV294" s="590"/>
      <c r="AW294" s="590"/>
      <c r="AX294" s="590"/>
      <c r="AY294" s="590"/>
      <c r="AZ294" s="590"/>
      <c r="BA294" s="590"/>
      <c r="BB294" s="590"/>
      <c r="BC294" s="590"/>
      <c r="BD294" s="590"/>
      <c r="BE294" s="591"/>
      <c r="BF294" s="214" t="s">
        <v>53</v>
      </c>
      <c r="BG294" s="215"/>
      <c r="BH294" s="215"/>
      <c r="BI294" s="215"/>
      <c r="BJ294" s="215"/>
      <c r="BK294" s="215"/>
      <c r="BL294" s="215"/>
      <c r="BM294" s="215"/>
      <c r="BN294" s="215"/>
      <c r="BO294" s="215"/>
      <c r="BP294" s="215"/>
      <c r="BQ294" s="215"/>
      <c r="BR294" s="215"/>
      <c r="BS294" s="680"/>
      <c r="BT294" s="667" t="s">
        <v>54</v>
      </c>
      <c r="BU294" s="587"/>
      <c r="BV294" s="587"/>
      <c r="BW294" s="587"/>
      <c r="BX294" s="587"/>
      <c r="BY294" s="587"/>
      <c r="BZ294" s="587"/>
      <c r="CA294" s="587"/>
      <c r="CB294" s="587"/>
      <c r="CC294" s="587"/>
      <c r="CD294" s="587"/>
      <c r="CE294" s="587"/>
      <c r="CF294" s="587"/>
      <c r="CG294" s="587"/>
      <c r="CH294" s="587"/>
      <c r="CI294" s="587"/>
      <c r="CJ294" s="587"/>
      <c r="CK294" s="587"/>
      <c r="CL294" s="588"/>
      <c r="CM294" s="326" t="s">
        <v>9249</v>
      </c>
      <c r="CN294" s="464"/>
      <c r="CO294" s="464"/>
      <c r="CP294" s="464"/>
      <c r="CQ294" s="464"/>
      <c r="CR294" s="464"/>
      <c r="CS294" s="464"/>
      <c r="CT294" s="464"/>
      <c r="CU294" s="464"/>
      <c r="CV294" s="594"/>
      <c r="CW294" s="598" t="s">
        <v>9278</v>
      </c>
      <c r="CX294" s="599"/>
      <c r="CY294" s="599"/>
      <c r="CZ294" s="599"/>
      <c r="DA294" s="599"/>
      <c r="DB294" s="599"/>
      <c r="DC294" s="599"/>
      <c r="DD294" s="599"/>
      <c r="DE294" s="600"/>
      <c r="DF294" s="607" t="s">
        <v>55</v>
      </c>
      <c r="DG294" s="608"/>
      <c r="DH294" s="608"/>
      <c r="DI294" s="608"/>
      <c r="DJ294" s="608"/>
      <c r="DK294" s="609"/>
      <c r="DL294" s="681" t="s">
        <v>9279</v>
      </c>
      <c r="DM294" s="682"/>
      <c r="DN294" s="682"/>
      <c r="DO294" s="682"/>
      <c r="DP294" s="682"/>
      <c r="DQ294" s="682"/>
      <c r="DR294" s="682"/>
      <c r="DS294" s="682"/>
      <c r="DT294" s="682"/>
      <c r="DU294" s="682"/>
      <c r="DV294" s="682"/>
      <c r="DW294" s="682"/>
      <c r="DX294" s="682"/>
      <c r="DY294" s="682"/>
      <c r="DZ294" s="682"/>
      <c r="EA294" s="682"/>
      <c r="EB294" s="682"/>
      <c r="EC294" s="682"/>
      <c r="ED294" s="682"/>
      <c r="EE294" s="682"/>
      <c r="EF294" s="682"/>
      <c r="EG294" s="682"/>
      <c r="EH294" s="682"/>
      <c r="EI294" s="682"/>
      <c r="EJ294" s="682"/>
      <c r="EK294" s="682"/>
      <c r="EL294" s="682"/>
      <c r="EM294" s="682"/>
      <c r="EN294" s="682"/>
      <c r="EO294" s="682"/>
      <c r="EP294" s="682"/>
      <c r="EQ294" s="682"/>
      <c r="ER294" s="682"/>
      <c r="ES294" s="682"/>
      <c r="ET294" s="682"/>
      <c r="EU294" s="682"/>
      <c r="EV294" s="682"/>
      <c r="EW294" s="682"/>
      <c r="EX294" s="682"/>
      <c r="EY294" s="682"/>
      <c r="EZ294" s="682"/>
      <c r="FA294" s="682"/>
      <c r="FB294" s="682"/>
      <c r="FC294" s="682"/>
      <c r="FD294" s="682"/>
      <c r="FE294" s="682"/>
      <c r="FF294" s="682"/>
      <c r="FG294" s="682"/>
      <c r="FH294" s="682"/>
      <c r="FI294" s="682"/>
      <c r="FJ294" s="682"/>
      <c r="FK294" s="682"/>
      <c r="FL294" s="682"/>
      <c r="FM294" s="682"/>
      <c r="FN294" s="683"/>
      <c r="FO294" s="748"/>
      <c r="FP294" s="299" t="s">
        <v>48</v>
      </c>
      <c r="FQ294" s="300"/>
      <c r="FR294" s="300"/>
      <c r="FS294" s="300"/>
      <c r="FT294" s="300"/>
      <c r="FU294" s="300"/>
      <c r="FV294" s="300"/>
      <c r="FW294" s="300"/>
      <c r="FX294" s="300"/>
      <c r="FY294" s="301"/>
      <c r="FZ294" s="667" t="s">
        <v>54</v>
      </c>
      <c r="GA294" s="587"/>
      <c r="GB294" s="587"/>
      <c r="GC294" s="587"/>
      <c r="GD294" s="587"/>
      <c r="GE294" s="587"/>
      <c r="GF294" s="587"/>
      <c r="GG294" s="587"/>
      <c r="GH294" s="587"/>
      <c r="GI294" s="587"/>
      <c r="GJ294" s="587"/>
      <c r="GK294" s="587"/>
      <c r="GL294" s="587"/>
      <c r="GM294" s="587"/>
      <c r="GN294" s="587"/>
      <c r="GO294" s="587"/>
      <c r="GP294" s="587"/>
      <c r="GQ294" s="587"/>
      <c r="GR294" s="588"/>
      <c r="GS294" s="326" t="s">
        <v>9249</v>
      </c>
      <c r="GT294" s="464"/>
      <c r="GU294" s="464"/>
      <c r="GV294" s="464"/>
      <c r="GW294" s="464"/>
      <c r="GX294" s="464"/>
      <c r="GY294" s="464"/>
      <c r="GZ294" s="464"/>
      <c r="HA294" s="464"/>
      <c r="HB294" s="594"/>
      <c r="HC294" s="598" t="s">
        <v>9278</v>
      </c>
      <c r="HD294" s="599"/>
      <c r="HE294" s="599"/>
      <c r="HF294" s="599"/>
      <c r="HG294" s="599"/>
      <c r="HH294" s="599"/>
      <c r="HI294" s="599"/>
      <c r="HJ294" s="599"/>
      <c r="HK294" s="600"/>
      <c r="HL294" s="607" t="s">
        <v>55</v>
      </c>
      <c r="HM294" s="608"/>
      <c r="HN294" s="608"/>
      <c r="HO294" s="608"/>
      <c r="HP294" s="608"/>
      <c r="HQ294" s="609"/>
      <c r="HR294" s="681" t="s">
        <v>9279</v>
      </c>
      <c r="HS294" s="682"/>
      <c r="HT294" s="682"/>
      <c r="HU294" s="682"/>
      <c r="HV294" s="682"/>
      <c r="HW294" s="682"/>
      <c r="HX294" s="682"/>
      <c r="HY294" s="682"/>
      <c r="HZ294" s="682"/>
      <c r="IA294" s="682"/>
      <c r="IB294" s="682"/>
      <c r="IC294" s="682"/>
      <c r="ID294" s="682"/>
      <c r="IE294" s="682"/>
      <c r="IF294" s="682"/>
      <c r="IG294" s="682"/>
      <c r="IH294" s="682"/>
      <c r="II294" s="682"/>
      <c r="IJ294" s="682"/>
      <c r="IK294" s="682"/>
      <c r="IL294" s="682"/>
      <c r="IM294" s="682"/>
      <c r="IN294" s="682"/>
      <c r="IO294" s="682"/>
      <c r="IP294" s="682"/>
      <c r="IQ294" s="682"/>
      <c r="IR294" s="682"/>
      <c r="IS294" s="682"/>
      <c r="IT294" s="682"/>
      <c r="IU294" s="682"/>
      <c r="IV294" s="682"/>
      <c r="IW294" s="682"/>
      <c r="IX294" s="682"/>
      <c r="IY294" s="682"/>
      <c r="IZ294" s="682"/>
      <c r="JA294" s="682"/>
      <c r="JB294" s="682"/>
      <c r="JC294" s="682"/>
      <c r="JD294" s="682"/>
      <c r="JE294" s="682"/>
      <c r="JF294" s="682"/>
      <c r="JG294" s="682"/>
      <c r="JH294" s="682"/>
      <c r="JI294" s="682"/>
      <c r="JJ294" s="682"/>
      <c r="JK294" s="682"/>
      <c r="JL294" s="682"/>
      <c r="JM294" s="682"/>
      <c r="JN294" s="682"/>
      <c r="JO294" s="682"/>
      <c r="JP294" s="682"/>
      <c r="JQ294" s="682"/>
      <c r="JR294" s="682"/>
      <c r="JS294" s="682"/>
      <c r="JT294" s="683"/>
      <c r="JU294" s="748"/>
      <c r="JV294" s="299" t="s">
        <v>48</v>
      </c>
      <c r="JW294" s="300"/>
      <c r="JX294" s="300"/>
      <c r="JY294" s="300"/>
      <c r="JZ294" s="300"/>
      <c r="KA294" s="300"/>
      <c r="KB294" s="300"/>
      <c r="KC294" s="300"/>
      <c r="KD294" s="300"/>
      <c r="KE294" s="301"/>
      <c r="KF294" s="586" t="s">
        <v>54</v>
      </c>
      <c r="KG294" s="587"/>
      <c r="KH294" s="587"/>
      <c r="KI294" s="587"/>
      <c r="KJ294" s="587"/>
      <c r="KK294" s="587"/>
      <c r="KL294" s="587"/>
      <c r="KM294" s="587"/>
      <c r="KN294" s="587"/>
      <c r="KO294" s="587"/>
      <c r="KP294" s="587"/>
      <c r="KQ294" s="587"/>
      <c r="KR294" s="587"/>
      <c r="KS294" s="587"/>
      <c r="KT294" s="587"/>
      <c r="KU294" s="587"/>
      <c r="KV294" s="587"/>
      <c r="KW294" s="587"/>
      <c r="KX294" s="588"/>
      <c r="KY294" s="323" t="s">
        <v>9249</v>
      </c>
      <c r="KZ294" s="592"/>
      <c r="LA294" s="592"/>
      <c r="LB294" s="592"/>
      <c r="LC294" s="592"/>
      <c r="LD294" s="592"/>
      <c r="LE294" s="592"/>
      <c r="LF294" s="592"/>
      <c r="LG294" s="592"/>
      <c r="LH294" s="593"/>
      <c r="LI294" s="595" t="s">
        <v>9278</v>
      </c>
      <c r="LJ294" s="596"/>
      <c r="LK294" s="596"/>
      <c r="LL294" s="596"/>
      <c r="LM294" s="596"/>
      <c r="LN294" s="596"/>
      <c r="LO294" s="596"/>
      <c r="LP294" s="596"/>
      <c r="LQ294" s="597"/>
      <c r="LR294" s="604" t="s">
        <v>55</v>
      </c>
      <c r="LS294" s="605"/>
      <c r="LT294" s="605"/>
      <c r="LU294" s="605"/>
      <c r="LV294" s="605"/>
      <c r="LW294" s="606"/>
      <c r="LX294" s="610" t="s">
        <v>9279</v>
      </c>
      <c r="LY294" s="611"/>
      <c r="LZ294" s="611"/>
      <c r="MA294" s="611"/>
      <c r="MB294" s="611"/>
      <c r="MC294" s="611"/>
      <c r="MD294" s="611"/>
      <c r="ME294" s="611"/>
      <c r="MF294" s="611"/>
      <c r="MG294" s="611"/>
      <c r="MH294" s="611"/>
      <c r="MI294" s="611"/>
      <c r="MJ294" s="611"/>
      <c r="MK294" s="611"/>
      <c r="ML294" s="611"/>
      <c r="MM294" s="611"/>
      <c r="MN294" s="611"/>
      <c r="MO294" s="611"/>
      <c r="MP294" s="611"/>
      <c r="MQ294" s="611"/>
      <c r="MR294" s="611"/>
      <c r="MS294" s="611"/>
      <c r="MT294" s="611"/>
      <c r="MU294" s="611"/>
      <c r="MV294" s="611"/>
      <c r="MW294" s="611"/>
      <c r="MX294" s="611"/>
      <c r="MY294" s="611"/>
      <c r="MZ294" s="611"/>
      <c r="NA294" s="611"/>
      <c r="NB294" s="611"/>
      <c r="NC294" s="611"/>
      <c r="ND294" s="611"/>
      <c r="NE294" s="611"/>
      <c r="NF294" s="611"/>
      <c r="NG294" s="611"/>
      <c r="NH294" s="611"/>
      <c r="NI294" s="611"/>
      <c r="NJ294" s="611"/>
      <c r="NK294" s="611"/>
      <c r="NL294" s="611"/>
      <c r="NM294" s="611"/>
      <c r="NN294" s="611"/>
      <c r="NO294" s="611"/>
      <c r="NP294" s="611"/>
      <c r="NQ294" s="611"/>
      <c r="NR294" s="611"/>
      <c r="NS294" s="611"/>
      <c r="NT294" s="611"/>
      <c r="NU294" s="611"/>
      <c r="NV294" s="611"/>
      <c r="NW294" s="611"/>
      <c r="NX294" s="611"/>
      <c r="NY294" s="611"/>
      <c r="NZ294" s="612"/>
      <c r="OA294" s="748"/>
      <c r="OB294" s="299" t="s">
        <v>48</v>
      </c>
      <c r="OC294" s="300"/>
      <c r="OD294" s="300"/>
      <c r="OE294" s="300"/>
      <c r="OF294" s="300"/>
      <c r="OG294" s="300"/>
      <c r="OH294" s="300"/>
      <c r="OI294" s="300"/>
      <c r="OJ294" s="300"/>
      <c r="OK294" s="301"/>
      <c r="OL294" s="586" t="s">
        <v>54</v>
      </c>
      <c r="OM294" s="587"/>
      <c r="ON294" s="587"/>
      <c r="OO294" s="587"/>
      <c r="OP294" s="587"/>
      <c r="OQ294" s="587"/>
      <c r="OR294" s="587"/>
      <c r="OS294" s="587"/>
      <c r="OT294" s="587"/>
      <c r="OU294" s="587"/>
      <c r="OV294" s="587"/>
      <c r="OW294" s="587"/>
      <c r="OX294" s="587"/>
      <c r="OY294" s="587"/>
      <c r="OZ294" s="587"/>
      <c r="PA294" s="587"/>
      <c r="PB294" s="587"/>
      <c r="PC294" s="587"/>
      <c r="PD294" s="588"/>
      <c r="PE294" s="323" t="s">
        <v>9249</v>
      </c>
      <c r="PF294" s="592"/>
      <c r="PG294" s="592"/>
      <c r="PH294" s="592"/>
      <c r="PI294" s="592"/>
      <c r="PJ294" s="592"/>
      <c r="PK294" s="592"/>
      <c r="PL294" s="592"/>
      <c r="PM294" s="592"/>
      <c r="PN294" s="593"/>
      <c r="PO294" s="595" t="s">
        <v>9278</v>
      </c>
      <c r="PP294" s="596"/>
      <c r="PQ294" s="596"/>
      <c r="PR294" s="596"/>
      <c r="PS294" s="596"/>
      <c r="PT294" s="596"/>
      <c r="PU294" s="596"/>
      <c r="PV294" s="596"/>
      <c r="PW294" s="597"/>
      <c r="PX294" s="604" t="s">
        <v>55</v>
      </c>
      <c r="PY294" s="605"/>
      <c r="PZ294" s="605"/>
      <c r="QA294" s="605"/>
      <c r="QB294" s="605"/>
      <c r="QC294" s="606"/>
      <c r="QD294" s="610" t="s">
        <v>9279</v>
      </c>
      <c r="QE294" s="611"/>
      <c r="QF294" s="611"/>
      <c r="QG294" s="611"/>
      <c r="QH294" s="611"/>
      <c r="QI294" s="611"/>
      <c r="QJ294" s="611"/>
      <c r="QK294" s="611"/>
      <c r="QL294" s="611"/>
      <c r="QM294" s="611"/>
      <c r="QN294" s="611"/>
      <c r="QO294" s="611"/>
      <c r="QP294" s="611"/>
      <c r="QQ294" s="611"/>
      <c r="QR294" s="611"/>
      <c r="QS294" s="611"/>
      <c r="QT294" s="611"/>
      <c r="QU294" s="611"/>
      <c r="QV294" s="611"/>
      <c r="QW294" s="611"/>
      <c r="QX294" s="611"/>
      <c r="QY294" s="611"/>
      <c r="QZ294" s="611"/>
      <c r="RA294" s="611"/>
      <c r="RB294" s="611"/>
      <c r="RC294" s="611"/>
      <c r="RD294" s="611"/>
      <c r="RE294" s="611"/>
      <c r="RF294" s="611"/>
      <c r="RG294" s="611"/>
      <c r="RH294" s="611"/>
      <c r="RI294" s="611"/>
      <c r="RJ294" s="611"/>
      <c r="RK294" s="611"/>
      <c r="RL294" s="611"/>
      <c r="RM294" s="611"/>
      <c r="RN294" s="611"/>
      <c r="RO294" s="611"/>
      <c r="RP294" s="611"/>
      <c r="RQ294" s="611"/>
      <c r="RR294" s="611"/>
      <c r="RS294" s="611"/>
      <c r="RT294" s="611"/>
      <c r="RU294" s="611"/>
      <c r="RV294" s="611"/>
      <c r="RW294" s="611"/>
      <c r="RX294" s="611"/>
      <c r="RY294" s="611"/>
      <c r="RZ294" s="611"/>
      <c r="SA294" s="611"/>
      <c r="SB294" s="611"/>
      <c r="SC294" s="611"/>
      <c r="SD294" s="611"/>
      <c r="SE294" s="611"/>
      <c r="SF294" s="612"/>
      <c r="SG294" s="748"/>
    </row>
    <row r="295" spans="2:501" ht="6.95" customHeight="1" x14ac:dyDescent="0.15">
      <c r="B295" s="302"/>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4"/>
      <c r="AB295" s="1035"/>
      <c r="AC295" s="303"/>
      <c r="AD295" s="303"/>
      <c r="AE295" s="303"/>
      <c r="AF295" s="303"/>
      <c r="AG295" s="303"/>
      <c r="AH295" s="303"/>
      <c r="AI295" s="303"/>
      <c r="AJ295" s="303"/>
      <c r="AK295" s="303"/>
      <c r="AL295" s="303"/>
      <c r="AM295" s="303"/>
      <c r="AN295" s="303"/>
      <c r="AO295" s="303"/>
      <c r="AP295" s="303"/>
      <c r="AQ295" s="303"/>
      <c r="AR295" s="668"/>
      <c r="AS295" s="590"/>
      <c r="AT295" s="590"/>
      <c r="AU295" s="590"/>
      <c r="AV295" s="590"/>
      <c r="AW295" s="590"/>
      <c r="AX295" s="590"/>
      <c r="AY295" s="590"/>
      <c r="AZ295" s="590"/>
      <c r="BA295" s="590"/>
      <c r="BB295" s="590"/>
      <c r="BC295" s="590"/>
      <c r="BD295" s="590"/>
      <c r="BE295" s="591"/>
      <c r="BF295" s="214"/>
      <c r="BG295" s="215"/>
      <c r="BH295" s="215"/>
      <c r="BI295" s="215"/>
      <c r="BJ295" s="215"/>
      <c r="BK295" s="215"/>
      <c r="BL295" s="215"/>
      <c r="BM295" s="215"/>
      <c r="BN295" s="215"/>
      <c r="BO295" s="215"/>
      <c r="BP295" s="215"/>
      <c r="BQ295" s="215"/>
      <c r="BR295" s="215"/>
      <c r="BS295" s="680"/>
      <c r="BT295" s="668"/>
      <c r="BU295" s="590"/>
      <c r="BV295" s="590"/>
      <c r="BW295" s="590"/>
      <c r="BX295" s="590"/>
      <c r="BY295" s="590"/>
      <c r="BZ295" s="590"/>
      <c r="CA295" s="590"/>
      <c r="CB295" s="590"/>
      <c r="CC295" s="590"/>
      <c r="CD295" s="590"/>
      <c r="CE295" s="590"/>
      <c r="CF295" s="590"/>
      <c r="CG295" s="590"/>
      <c r="CH295" s="590"/>
      <c r="CI295" s="590"/>
      <c r="CJ295" s="590"/>
      <c r="CK295" s="590"/>
      <c r="CL295" s="591"/>
      <c r="CM295" s="326"/>
      <c r="CN295" s="464"/>
      <c r="CO295" s="464"/>
      <c r="CP295" s="464"/>
      <c r="CQ295" s="464"/>
      <c r="CR295" s="464"/>
      <c r="CS295" s="464"/>
      <c r="CT295" s="464"/>
      <c r="CU295" s="464"/>
      <c r="CV295" s="594"/>
      <c r="CW295" s="598"/>
      <c r="CX295" s="599"/>
      <c r="CY295" s="599"/>
      <c r="CZ295" s="599"/>
      <c r="DA295" s="599"/>
      <c r="DB295" s="599"/>
      <c r="DC295" s="599"/>
      <c r="DD295" s="599"/>
      <c r="DE295" s="600"/>
      <c r="DF295" s="607"/>
      <c r="DG295" s="608"/>
      <c r="DH295" s="608"/>
      <c r="DI295" s="608"/>
      <c r="DJ295" s="608"/>
      <c r="DK295" s="609"/>
      <c r="DL295" s="613"/>
      <c r="DM295" s="614"/>
      <c r="DN295" s="614"/>
      <c r="DO295" s="614"/>
      <c r="DP295" s="614"/>
      <c r="DQ295" s="614"/>
      <c r="DR295" s="614"/>
      <c r="DS295" s="614"/>
      <c r="DT295" s="614"/>
      <c r="DU295" s="614"/>
      <c r="DV295" s="614"/>
      <c r="DW295" s="614"/>
      <c r="DX295" s="614"/>
      <c r="DY295" s="614"/>
      <c r="DZ295" s="614"/>
      <c r="EA295" s="614"/>
      <c r="EB295" s="614"/>
      <c r="EC295" s="614"/>
      <c r="ED295" s="614"/>
      <c r="EE295" s="614"/>
      <c r="EF295" s="614"/>
      <c r="EG295" s="614"/>
      <c r="EH295" s="614"/>
      <c r="EI295" s="614"/>
      <c r="EJ295" s="614"/>
      <c r="EK295" s="614"/>
      <c r="EL295" s="614"/>
      <c r="EM295" s="614"/>
      <c r="EN295" s="614"/>
      <c r="EO295" s="614"/>
      <c r="EP295" s="614"/>
      <c r="EQ295" s="614"/>
      <c r="ER295" s="614"/>
      <c r="ES295" s="614"/>
      <c r="ET295" s="614"/>
      <c r="EU295" s="614"/>
      <c r="EV295" s="614"/>
      <c r="EW295" s="614"/>
      <c r="EX295" s="614"/>
      <c r="EY295" s="614"/>
      <c r="EZ295" s="614"/>
      <c r="FA295" s="614"/>
      <c r="FB295" s="614"/>
      <c r="FC295" s="614"/>
      <c r="FD295" s="614"/>
      <c r="FE295" s="614"/>
      <c r="FF295" s="614"/>
      <c r="FG295" s="614"/>
      <c r="FH295" s="614"/>
      <c r="FI295" s="614"/>
      <c r="FJ295" s="614"/>
      <c r="FK295" s="614"/>
      <c r="FL295" s="614"/>
      <c r="FM295" s="614"/>
      <c r="FN295" s="615"/>
      <c r="FO295" s="748"/>
      <c r="FP295" s="302"/>
      <c r="FQ295" s="303"/>
      <c r="FR295" s="303"/>
      <c r="FS295" s="303"/>
      <c r="FT295" s="303"/>
      <c r="FU295" s="303"/>
      <c r="FV295" s="303"/>
      <c r="FW295" s="303"/>
      <c r="FX295" s="303"/>
      <c r="FY295" s="304"/>
      <c r="FZ295" s="668"/>
      <c r="GA295" s="590"/>
      <c r="GB295" s="590"/>
      <c r="GC295" s="590"/>
      <c r="GD295" s="590"/>
      <c r="GE295" s="590"/>
      <c r="GF295" s="590"/>
      <c r="GG295" s="590"/>
      <c r="GH295" s="590"/>
      <c r="GI295" s="590"/>
      <c r="GJ295" s="590"/>
      <c r="GK295" s="590"/>
      <c r="GL295" s="590"/>
      <c r="GM295" s="590"/>
      <c r="GN295" s="590"/>
      <c r="GO295" s="590"/>
      <c r="GP295" s="590"/>
      <c r="GQ295" s="590"/>
      <c r="GR295" s="591"/>
      <c r="GS295" s="326"/>
      <c r="GT295" s="464"/>
      <c r="GU295" s="464"/>
      <c r="GV295" s="464"/>
      <c r="GW295" s="464"/>
      <c r="GX295" s="464"/>
      <c r="GY295" s="464"/>
      <c r="GZ295" s="464"/>
      <c r="HA295" s="464"/>
      <c r="HB295" s="594"/>
      <c r="HC295" s="598"/>
      <c r="HD295" s="599"/>
      <c r="HE295" s="599"/>
      <c r="HF295" s="599"/>
      <c r="HG295" s="599"/>
      <c r="HH295" s="599"/>
      <c r="HI295" s="599"/>
      <c r="HJ295" s="599"/>
      <c r="HK295" s="600"/>
      <c r="HL295" s="607"/>
      <c r="HM295" s="608"/>
      <c r="HN295" s="608"/>
      <c r="HO295" s="608"/>
      <c r="HP295" s="608"/>
      <c r="HQ295" s="609"/>
      <c r="HR295" s="613"/>
      <c r="HS295" s="614"/>
      <c r="HT295" s="614"/>
      <c r="HU295" s="614"/>
      <c r="HV295" s="614"/>
      <c r="HW295" s="614"/>
      <c r="HX295" s="614"/>
      <c r="HY295" s="614"/>
      <c r="HZ295" s="614"/>
      <c r="IA295" s="614"/>
      <c r="IB295" s="614"/>
      <c r="IC295" s="614"/>
      <c r="ID295" s="614"/>
      <c r="IE295" s="614"/>
      <c r="IF295" s="614"/>
      <c r="IG295" s="614"/>
      <c r="IH295" s="614"/>
      <c r="II295" s="614"/>
      <c r="IJ295" s="614"/>
      <c r="IK295" s="614"/>
      <c r="IL295" s="614"/>
      <c r="IM295" s="614"/>
      <c r="IN295" s="614"/>
      <c r="IO295" s="614"/>
      <c r="IP295" s="614"/>
      <c r="IQ295" s="614"/>
      <c r="IR295" s="614"/>
      <c r="IS295" s="614"/>
      <c r="IT295" s="614"/>
      <c r="IU295" s="614"/>
      <c r="IV295" s="614"/>
      <c r="IW295" s="614"/>
      <c r="IX295" s="614"/>
      <c r="IY295" s="614"/>
      <c r="IZ295" s="614"/>
      <c r="JA295" s="614"/>
      <c r="JB295" s="614"/>
      <c r="JC295" s="614"/>
      <c r="JD295" s="614"/>
      <c r="JE295" s="614"/>
      <c r="JF295" s="614"/>
      <c r="JG295" s="614"/>
      <c r="JH295" s="614"/>
      <c r="JI295" s="614"/>
      <c r="JJ295" s="614"/>
      <c r="JK295" s="614"/>
      <c r="JL295" s="614"/>
      <c r="JM295" s="614"/>
      <c r="JN295" s="614"/>
      <c r="JO295" s="614"/>
      <c r="JP295" s="614"/>
      <c r="JQ295" s="614"/>
      <c r="JR295" s="614"/>
      <c r="JS295" s="614"/>
      <c r="JT295" s="615"/>
      <c r="JU295" s="748"/>
      <c r="JV295" s="302"/>
      <c r="JW295" s="303"/>
      <c r="JX295" s="303"/>
      <c r="JY295" s="303"/>
      <c r="JZ295" s="303"/>
      <c r="KA295" s="303"/>
      <c r="KB295" s="303"/>
      <c r="KC295" s="303"/>
      <c r="KD295" s="303"/>
      <c r="KE295" s="304"/>
      <c r="KF295" s="589"/>
      <c r="KG295" s="590"/>
      <c r="KH295" s="590"/>
      <c r="KI295" s="590"/>
      <c r="KJ295" s="590"/>
      <c r="KK295" s="590"/>
      <c r="KL295" s="590"/>
      <c r="KM295" s="590"/>
      <c r="KN295" s="590"/>
      <c r="KO295" s="590"/>
      <c r="KP295" s="590"/>
      <c r="KQ295" s="590"/>
      <c r="KR295" s="590"/>
      <c r="KS295" s="590"/>
      <c r="KT295" s="590"/>
      <c r="KU295" s="590"/>
      <c r="KV295" s="590"/>
      <c r="KW295" s="590"/>
      <c r="KX295" s="591"/>
      <c r="KY295" s="326"/>
      <c r="KZ295" s="464"/>
      <c r="LA295" s="464"/>
      <c r="LB295" s="464"/>
      <c r="LC295" s="464"/>
      <c r="LD295" s="464"/>
      <c r="LE295" s="464"/>
      <c r="LF295" s="464"/>
      <c r="LG295" s="464"/>
      <c r="LH295" s="594"/>
      <c r="LI295" s="598"/>
      <c r="LJ295" s="599"/>
      <c r="LK295" s="599"/>
      <c r="LL295" s="599"/>
      <c r="LM295" s="599"/>
      <c r="LN295" s="599"/>
      <c r="LO295" s="599"/>
      <c r="LP295" s="599"/>
      <c r="LQ295" s="600"/>
      <c r="LR295" s="607"/>
      <c r="LS295" s="608"/>
      <c r="LT295" s="608"/>
      <c r="LU295" s="608"/>
      <c r="LV295" s="608"/>
      <c r="LW295" s="609"/>
      <c r="LX295" s="613"/>
      <c r="LY295" s="614"/>
      <c r="LZ295" s="614"/>
      <c r="MA295" s="614"/>
      <c r="MB295" s="614"/>
      <c r="MC295" s="614"/>
      <c r="MD295" s="614"/>
      <c r="ME295" s="614"/>
      <c r="MF295" s="614"/>
      <c r="MG295" s="614"/>
      <c r="MH295" s="614"/>
      <c r="MI295" s="614"/>
      <c r="MJ295" s="614"/>
      <c r="MK295" s="614"/>
      <c r="ML295" s="614"/>
      <c r="MM295" s="614"/>
      <c r="MN295" s="614"/>
      <c r="MO295" s="614"/>
      <c r="MP295" s="614"/>
      <c r="MQ295" s="614"/>
      <c r="MR295" s="614"/>
      <c r="MS295" s="614"/>
      <c r="MT295" s="614"/>
      <c r="MU295" s="614"/>
      <c r="MV295" s="614"/>
      <c r="MW295" s="614"/>
      <c r="MX295" s="614"/>
      <c r="MY295" s="614"/>
      <c r="MZ295" s="614"/>
      <c r="NA295" s="614"/>
      <c r="NB295" s="614"/>
      <c r="NC295" s="614"/>
      <c r="ND295" s="614"/>
      <c r="NE295" s="614"/>
      <c r="NF295" s="614"/>
      <c r="NG295" s="614"/>
      <c r="NH295" s="614"/>
      <c r="NI295" s="614"/>
      <c r="NJ295" s="614"/>
      <c r="NK295" s="614"/>
      <c r="NL295" s="614"/>
      <c r="NM295" s="614"/>
      <c r="NN295" s="614"/>
      <c r="NO295" s="614"/>
      <c r="NP295" s="614"/>
      <c r="NQ295" s="614"/>
      <c r="NR295" s="614"/>
      <c r="NS295" s="614"/>
      <c r="NT295" s="614"/>
      <c r="NU295" s="614"/>
      <c r="NV295" s="614"/>
      <c r="NW295" s="614"/>
      <c r="NX295" s="614"/>
      <c r="NY295" s="614"/>
      <c r="NZ295" s="615"/>
      <c r="OA295" s="748"/>
      <c r="OB295" s="302"/>
      <c r="OC295" s="303"/>
      <c r="OD295" s="303"/>
      <c r="OE295" s="303"/>
      <c r="OF295" s="303"/>
      <c r="OG295" s="303"/>
      <c r="OH295" s="303"/>
      <c r="OI295" s="303"/>
      <c r="OJ295" s="303"/>
      <c r="OK295" s="304"/>
      <c r="OL295" s="589"/>
      <c r="OM295" s="590"/>
      <c r="ON295" s="590"/>
      <c r="OO295" s="590"/>
      <c r="OP295" s="590"/>
      <c r="OQ295" s="590"/>
      <c r="OR295" s="590"/>
      <c r="OS295" s="590"/>
      <c r="OT295" s="590"/>
      <c r="OU295" s="590"/>
      <c r="OV295" s="590"/>
      <c r="OW295" s="590"/>
      <c r="OX295" s="590"/>
      <c r="OY295" s="590"/>
      <c r="OZ295" s="590"/>
      <c r="PA295" s="590"/>
      <c r="PB295" s="590"/>
      <c r="PC295" s="590"/>
      <c r="PD295" s="591"/>
      <c r="PE295" s="326"/>
      <c r="PF295" s="464"/>
      <c r="PG295" s="464"/>
      <c r="PH295" s="464"/>
      <c r="PI295" s="464"/>
      <c r="PJ295" s="464"/>
      <c r="PK295" s="464"/>
      <c r="PL295" s="464"/>
      <c r="PM295" s="464"/>
      <c r="PN295" s="594"/>
      <c r="PO295" s="598"/>
      <c r="PP295" s="599"/>
      <c r="PQ295" s="599"/>
      <c r="PR295" s="599"/>
      <c r="PS295" s="599"/>
      <c r="PT295" s="599"/>
      <c r="PU295" s="599"/>
      <c r="PV295" s="599"/>
      <c r="PW295" s="600"/>
      <c r="PX295" s="607"/>
      <c r="PY295" s="608"/>
      <c r="PZ295" s="608"/>
      <c r="QA295" s="608"/>
      <c r="QB295" s="608"/>
      <c r="QC295" s="609"/>
      <c r="QD295" s="613"/>
      <c r="QE295" s="614"/>
      <c r="QF295" s="614"/>
      <c r="QG295" s="614"/>
      <c r="QH295" s="614"/>
      <c r="QI295" s="614"/>
      <c r="QJ295" s="614"/>
      <c r="QK295" s="614"/>
      <c r="QL295" s="614"/>
      <c r="QM295" s="614"/>
      <c r="QN295" s="614"/>
      <c r="QO295" s="614"/>
      <c r="QP295" s="614"/>
      <c r="QQ295" s="614"/>
      <c r="QR295" s="614"/>
      <c r="QS295" s="614"/>
      <c r="QT295" s="614"/>
      <c r="QU295" s="614"/>
      <c r="QV295" s="614"/>
      <c r="QW295" s="614"/>
      <c r="QX295" s="614"/>
      <c r="QY295" s="614"/>
      <c r="QZ295" s="614"/>
      <c r="RA295" s="614"/>
      <c r="RB295" s="614"/>
      <c r="RC295" s="614"/>
      <c r="RD295" s="614"/>
      <c r="RE295" s="614"/>
      <c r="RF295" s="614"/>
      <c r="RG295" s="614"/>
      <c r="RH295" s="614"/>
      <c r="RI295" s="614"/>
      <c r="RJ295" s="614"/>
      <c r="RK295" s="614"/>
      <c r="RL295" s="614"/>
      <c r="RM295" s="614"/>
      <c r="RN295" s="614"/>
      <c r="RO295" s="614"/>
      <c r="RP295" s="614"/>
      <c r="RQ295" s="614"/>
      <c r="RR295" s="614"/>
      <c r="RS295" s="614"/>
      <c r="RT295" s="614"/>
      <c r="RU295" s="614"/>
      <c r="RV295" s="614"/>
      <c r="RW295" s="614"/>
      <c r="RX295" s="614"/>
      <c r="RY295" s="614"/>
      <c r="RZ295" s="614"/>
      <c r="SA295" s="614"/>
      <c r="SB295" s="614"/>
      <c r="SC295" s="614"/>
      <c r="SD295" s="614"/>
      <c r="SE295" s="614"/>
      <c r="SF295" s="615"/>
      <c r="SG295" s="748"/>
    </row>
    <row r="296" spans="2:501" ht="6.95" customHeight="1" x14ac:dyDescent="0.15">
      <c r="B296" s="302"/>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4"/>
      <c r="AB296" s="1035"/>
      <c r="AC296" s="303"/>
      <c r="AD296" s="303"/>
      <c r="AE296" s="303"/>
      <c r="AF296" s="303"/>
      <c r="AG296" s="303"/>
      <c r="AH296" s="303"/>
      <c r="AI296" s="303"/>
      <c r="AJ296" s="303"/>
      <c r="AK296" s="303"/>
      <c r="AL296" s="303"/>
      <c r="AM296" s="303"/>
      <c r="AN296" s="303"/>
      <c r="AO296" s="303"/>
      <c r="AP296" s="303"/>
      <c r="AQ296" s="303"/>
      <c r="AR296" s="668"/>
      <c r="AS296" s="590"/>
      <c r="AT296" s="590"/>
      <c r="AU296" s="590"/>
      <c r="AV296" s="590"/>
      <c r="AW296" s="590"/>
      <c r="AX296" s="590"/>
      <c r="AY296" s="590"/>
      <c r="AZ296" s="590"/>
      <c r="BA296" s="590"/>
      <c r="BB296" s="590"/>
      <c r="BC296" s="590"/>
      <c r="BD296" s="590"/>
      <c r="BE296" s="591"/>
      <c r="BF296" s="214"/>
      <c r="BG296" s="215"/>
      <c r="BH296" s="215"/>
      <c r="BI296" s="215"/>
      <c r="BJ296" s="215"/>
      <c r="BK296" s="215"/>
      <c r="BL296" s="215"/>
      <c r="BM296" s="215"/>
      <c r="BN296" s="215"/>
      <c r="BO296" s="215"/>
      <c r="BP296" s="215"/>
      <c r="BQ296" s="215"/>
      <c r="BR296" s="215"/>
      <c r="BS296" s="680"/>
      <c r="BT296" s="669" t="s">
        <v>9280</v>
      </c>
      <c r="BU296" s="617"/>
      <c r="BV296" s="617"/>
      <c r="BW296" s="617"/>
      <c r="BX296" s="617"/>
      <c r="BY296" s="617"/>
      <c r="BZ296" s="617"/>
      <c r="CA296" s="617"/>
      <c r="CB296" s="617"/>
      <c r="CC296" s="617"/>
      <c r="CD296" s="617"/>
      <c r="CE296" s="617"/>
      <c r="CF296" s="617"/>
      <c r="CG296" s="617"/>
      <c r="CH296" s="617"/>
      <c r="CI296" s="617"/>
      <c r="CJ296" s="617"/>
      <c r="CK296" s="617"/>
      <c r="CL296" s="618"/>
      <c r="CM296" s="598" t="s">
        <v>9250</v>
      </c>
      <c r="CN296" s="599"/>
      <c r="CO296" s="599"/>
      <c r="CP296" s="599"/>
      <c r="CQ296" s="599"/>
      <c r="CR296" s="599"/>
      <c r="CS296" s="599"/>
      <c r="CT296" s="599"/>
      <c r="CU296" s="599"/>
      <c r="CV296" s="600"/>
      <c r="CW296" s="598"/>
      <c r="CX296" s="599"/>
      <c r="CY296" s="599"/>
      <c r="CZ296" s="599"/>
      <c r="DA296" s="599"/>
      <c r="DB296" s="599"/>
      <c r="DC296" s="599"/>
      <c r="DD296" s="599"/>
      <c r="DE296" s="600"/>
      <c r="DF296" s="598" t="s">
        <v>9281</v>
      </c>
      <c r="DG296" s="599"/>
      <c r="DH296" s="599"/>
      <c r="DI296" s="599"/>
      <c r="DJ296" s="599"/>
      <c r="DK296" s="600"/>
      <c r="DL296" s="540" t="s">
        <v>9282</v>
      </c>
      <c r="DM296" s="541"/>
      <c r="DN296" s="541"/>
      <c r="DO296" s="542"/>
      <c r="DP296" s="540" t="s">
        <v>9283</v>
      </c>
      <c r="DQ296" s="541"/>
      <c r="DR296" s="541"/>
      <c r="DS296" s="541"/>
      <c r="DT296" s="541"/>
      <c r="DU296" s="541"/>
      <c r="DV296" s="541"/>
      <c r="DW296" s="542"/>
      <c r="DX296" s="684" t="s">
        <v>9284</v>
      </c>
      <c r="DY296" s="684"/>
      <c r="DZ296" s="684"/>
      <c r="EA296" s="684"/>
      <c r="EB296" s="684"/>
      <c r="EC296" s="684"/>
      <c r="ED296" s="684"/>
      <c r="EE296" s="684"/>
      <c r="EF296" s="684"/>
      <c r="EG296" s="685" t="s">
        <v>9285</v>
      </c>
      <c r="EH296" s="685"/>
      <c r="EI296" s="685"/>
      <c r="EJ296" s="685"/>
      <c r="EK296" s="685"/>
      <c r="EL296" s="685"/>
      <c r="EM296" s="685"/>
      <c r="EN296" s="685"/>
      <c r="EO296" s="685"/>
      <c r="EP296" s="685"/>
      <c r="EQ296" s="685"/>
      <c r="ER296" s="685"/>
      <c r="ES296" s="685"/>
      <c r="ET296" s="685"/>
      <c r="EU296" s="685"/>
      <c r="EV296" s="685"/>
      <c r="EW296" s="685"/>
      <c r="EX296" s="685"/>
      <c r="EY296" s="513" t="s">
        <v>9286</v>
      </c>
      <c r="EZ296" s="514"/>
      <c r="FA296" s="514"/>
      <c r="FB296" s="515"/>
      <c r="FC296" s="642" t="s">
        <v>9287</v>
      </c>
      <c r="FD296" s="642"/>
      <c r="FE296" s="642"/>
      <c r="FF296" s="642"/>
      <c r="FG296" s="642"/>
      <c r="FH296" s="642"/>
      <c r="FI296" s="642"/>
      <c r="FJ296" s="642"/>
      <c r="FK296" s="513" t="s">
        <v>9288</v>
      </c>
      <c r="FL296" s="514"/>
      <c r="FM296" s="514"/>
      <c r="FN296" s="515"/>
      <c r="FO296" s="748"/>
      <c r="FP296" s="302"/>
      <c r="FQ296" s="303"/>
      <c r="FR296" s="303"/>
      <c r="FS296" s="303"/>
      <c r="FT296" s="303"/>
      <c r="FU296" s="303"/>
      <c r="FV296" s="303"/>
      <c r="FW296" s="303"/>
      <c r="FX296" s="303"/>
      <c r="FY296" s="304"/>
      <c r="FZ296" s="669" t="s">
        <v>9280</v>
      </c>
      <c r="GA296" s="617"/>
      <c r="GB296" s="617"/>
      <c r="GC296" s="617"/>
      <c r="GD296" s="617"/>
      <c r="GE296" s="617"/>
      <c r="GF296" s="617"/>
      <c r="GG296" s="617"/>
      <c r="GH296" s="617"/>
      <c r="GI296" s="617"/>
      <c r="GJ296" s="617"/>
      <c r="GK296" s="617"/>
      <c r="GL296" s="617"/>
      <c r="GM296" s="617"/>
      <c r="GN296" s="617"/>
      <c r="GO296" s="617"/>
      <c r="GP296" s="617"/>
      <c r="GQ296" s="617"/>
      <c r="GR296" s="618"/>
      <c r="GS296" s="598" t="s">
        <v>9250</v>
      </c>
      <c r="GT296" s="599"/>
      <c r="GU296" s="599"/>
      <c r="GV296" s="599"/>
      <c r="GW296" s="599"/>
      <c r="GX296" s="599"/>
      <c r="GY296" s="599"/>
      <c r="GZ296" s="599"/>
      <c r="HA296" s="599"/>
      <c r="HB296" s="600"/>
      <c r="HC296" s="598"/>
      <c r="HD296" s="599"/>
      <c r="HE296" s="599"/>
      <c r="HF296" s="599"/>
      <c r="HG296" s="599"/>
      <c r="HH296" s="599"/>
      <c r="HI296" s="599"/>
      <c r="HJ296" s="599"/>
      <c r="HK296" s="600"/>
      <c r="HL296" s="598" t="s">
        <v>9281</v>
      </c>
      <c r="HM296" s="599"/>
      <c r="HN296" s="599"/>
      <c r="HO296" s="599"/>
      <c r="HP296" s="599"/>
      <c r="HQ296" s="600"/>
      <c r="HR296" s="540" t="s">
        <v>9282</v>
      </c>
      <c r="HS296" s="541"/>
      <c r="HT296" s="541"/>
      <c r="HU296" s="542"/>
      <c r="HV296" s="540" t="s">
        <v>9283</v>
      </c>
      <c r="HW296" s="541"/>
      <c r="HX296" s="541"/>
      <c r="HY296" s="541"/>
      <c r="HZ296" s="541"/>
      <c r="IA296" s="541"/>
      <c r="IB296" s="541"/>
      <c r="IC296" s="542"/>
      <c r="ID296" s="684" t="s">
        <v>9284</v>
      </c>
      <c r="IE296" s="684"/>
      <c r="IF296" s="684"/>
      <c r="IG296" s="684"/>
      <c r="IH296" s="684"/>
      <c r="II296" s="684"/>
      <c r="IJ296" s="684"/>
      <c r="IK296" s="684"/>
      <c r="IL296" s="684"/>
      <c r="IM296" s="685" t="s">
        <v>9285</v>
      </c>
      <c r="IN296" s="685"/>
      <c r="IO296" s="685"/>
      <c r="IP296" s="685"/>
      <c r="IQ296" s="685"/>
      <c r="IR296" s="685"/>
      <c r="IS296" s="685"/>
      <c r="IT296" s="685"/>
      <c r="IU296" s="685"/>
      <c r="IV296" s="685"/>
      <c r="IW296" s="685"/>
      <c r="IX296" s="685"/>
      <c r="IY296" s="685"/>
      <c r="IZ296" s="685"/>
      <c r="JA296" s="685"/>
      <c r="JB296" s="685"/>
      <c r="JC296" s="685"/>
      <c r="JD296" s="685"/>
      <c r="JE296" s="513" t="s">
        <v>9286</v>
      </c>
      <c r="JF296" s="514"/>
      <c r="JG296" s="514"/>
      <c r="JH296" s="515"/>
      <c r="JI296" s="642" t="s">
        <v>9287</v>
      </c>
      <c r="JJ296" s="642"/>
      <c r="JK296" s="642"/>
      <c r="JL296" s="642"/>
      <c r="JM296" s="642"/>
      <c r="JN296" s="642"/>
      <c r="JO296" s="642"/>
      <c r="JP296" s="642"/>
      <c r="JQ296" s="513" t="s">
        <v>9288</v>
      </c>
      <c r="JR296" s="514"/>
      <c r="JS296" s="514"/>
      <c r="JT296" s="515"/>
      <c r="JU296" s="748"/>
      <c r="JV296" s="302"/>
      <c r="JW296" s="303"/>
      <c r="JX296" s="303"/>
      <c r="JY296" s="303"/>
      <c r="JZ296" s="303"/>
      <c r="KA296" s="303"/>
      <c r="KB296" s="303"/>
      <c r="KC296" s="303"/>
      <c r="KD296" s="303"/>
      <c r="KE296" s="304"/>
      <c r="KF296" s="616" t="s">
        <v>9280</v>
      </c>
      <c r="KG296" s="617"/>
      <c r="KH296" s="617"/>
      <c r="KI296" s="617"/>
      <c r="KJ296" s="617"/>
      <c r="KK296" s="617"/>
      <c r="KL296" s="617"/>
      <c r="KM296" s="617"/>
      <c r="KN296" s="617"/>
      <c r="KO296" s="617"/>
      <c r="KP296" s="617"/>
      <c r="KQ296" s="617"/>
      <c r="KR296" s="617"/>
      <c r="KS296" s="617"/>
      <c r="KT296" s="617"/>
      <c r="KU296" s="617"/>
      <c r="KV296" s="617"/>
      <c r="KW296" s="617"/>
      <c r="KX296" s="618"/>
      <c r="KY296" s="598" t="s">
        <v>9250</v>
      </c>
      <c r="KZ296" s="599"/>
      <c r="LA296" s="599"/>
      <c r="LB296" s="599"/>
      <c r="LC296" s="599"/>
      <c r="LD296" s="599"/>
      <c r="LE296" s="599"/>
      <c r="LF296" s="599"/>
      <c r="LG296" s="599"/>
      <c r="LH296" s="600"/>
      <c r="LI296" s="598"/>
      <c r="LJ296" s="599"/>
      <c r="LK296" s="599"/>
      <c r="LL296" s="599"/>
      <c r="LM296" s="599"/>
      <c r="LN296" s="599"/>
      <c r="LO296" s="599"/>
      <c r="LP296" s="599"/>
      <c r="LQ296" s="600"/>
      <c r="LR296" s="598" t="s">
        <v>9281</v>
      </c>
      <c r="LS296" s="599"/>
      <c r="LT296" s="599"/>
      <c r="LU296" s="599"/>
      <c r="LV296" s="599"/>
      <c r="LW296" s="600"/>
      <c r="LX296" s="540" t="s">
        <v>9282</v>
      </c>
      <c r="LY296" s="541"/>
      <c r="LZ296" s="541"/>
      <c r="MA296" s="542"/>
      <c r="MB296" s="540" t="s">
        <v>9283</v>
      </c>
      <c r="MC296" s="541"/>
      <c r="MD296" s="541"/>
      <c r="ME296" s="541"/>
      <c r="MF296" s="541"/>
      <c r="MG296" s="541"/>
      <c r="MH296" s="541"/>
      <c r="MI296" s="542"/>
      <c r="MJ296" s="540" t="s">
        <v>9284</v>
      </c>
      <c r="MK296" s="541"/>
      <c r="ML296" s="541"/>
      <c r="MM296" s="541"/>
      <c r="MN296" s="541"/>
      <c r="MO296" s="541"/>
      <c r="MP296" s="541"/>
      <c r="MQ296" s="541"/>
      <c r="MR296" s="542"/>
      <c r="MS296" s="570" t="s">
        <v>9285</v>
      </c>
      <c r="MT296" s="571"/>
      <c r="MU296" s="571"/>
      <c r="MV296" s="571"/>
      <c r="MW296" s="571"/>
      <c r="MX296" s="571"/>
      <c r="MY296" s="571"/>
      <c r="MZ296" s="571"/>
      <c r="NA296" s="571"/>
      <c r="NB296" s="571"/>
      <c r="NC296" s="571"/>
      <c r="ND296" s="571"/>
      <c r="NE296" s="571"/>
      <c r="NF296" s="571"/>
      <c r="NG296" s="571"/>
      <c r="NH296" s="571"/>
      <c r="NI296" s="571"/>
      <c r="NJ296" s="572"/>
      <c r="NK296" s="513" t="s">
        <v>9286</v>
      </c>
      <c r="NL296" s="514"/>
      <c r="NM296" s="514"/>
      <c r="NN296" s="515"/>
      <c r="NO296" s="522" t="s">
        <v>9287</v>
      </c>
      <c r="NP296" s="523"/>
      <c r="NQ296" s="523"/>
      <c r="NR296" s="523"/>
      <c r="NS296" s="523"/>
      <c r="NT296" s="523"/>
      <c r="NU296" s="523"/>
      <c r="NV296" s="524"/>
      <c r="NW296" s="513" t="s">
        <v>9288</v>
      </c>
      <c r="NX296" s="514"/>
      <c r="NY296" s="514"/>
      <c r="NZ296" s="515"/>
      <c r="OA296" s="748"/>
      <c r="OB296" s="302"/>
      <c r="OC296" s="303"/>
      <c r="OD296" s="303"/>
      <c r="OE296" s="303"/>
      <c r="OF296" s="303"/>
      <c r="OG296" s="303"/>
      <c r="OH296" s="303"/>
      <c r="OI296" s="303"/>
      <c r="OJ296" s="303"/>
      <c r="OK296" s="304"/>
      <c r="OL296" s="616" t="s">
        <v>9280</v>
      </c>
      <c r="OM296" s="617"/>
      <c r="ON296" s="617"/>
      <c r="OO296" s="617"/>
      <c r="OP296" s="617"/>
      <c r="OQ296" s="617"/>
      <c r="OR296" s="617"/>
      <c r="OS296" s="617"/>
      <c r="OT296" s="617"/>
      <c r="OU296" s="617"/>
      <c r="OV296" s="617"/>
      <c r="OW296" s="617"/>
      <c r="OX296" s="617"/>
      <c r="OY296" s="617"/>
      <c r="OZ296" s="617"/>
      <c r="PA296" s="617"/>
      <c r="PB296" s="617"/>
      <c r="PC296" s="617"/>
      <c r="PD296" s="618"/>
      <c r="PE296" s="598" t="s">
        <v>9250</v>
      </c>
      <c r="PF296" s="599"/>
      <c r="PG296" s="599"/>
      <c r="PH296" s="599"/>
      <c r="PI296" s="599"/>
      <c r="PJ296" s="599"/>
      <c r="PK296" s="599"/>
      <c r="PL296" s="599"/>
      <c r="PM296" s="599"/>
      <c r="PN296" s="600"/>
      <c r="PO296" s="598"/>
      <c r="PP296" s="599"/>
      <c r="PQ296" s="599"/>
      <c r="PR296" s="599"/>
      <c r="PS296" s="599"/>
      <c r="PT296" s="599"/>
      <c r="PU296" s="599"/>
      <c r="PV296" s="599"/>
      <c r="PW296" s="600"/>
      <c r="PX296" s="598" t="s">
        <v>9281</v>
      </c>
      <c r="PY296" s="599"/>
      <c r="PZ296" s="599"/>
      <c r="QA296" s="599"/>
      <c r="QB296" s="599"/>
      <c r="QC296" s="600"/>
      <c r="QD296" s="540" t="s">
        <v>9282</v>
      </c>
      <c r="QE296" s="541"/>
      <c r="QF296" s="541"/>
      <c r="QG296" s="542"/>
      <c r="QH296" s="540" t="s">
        <v>9283</v>
      </c>
      <c r="QI296" s="541"/>
      <c r="QJ296" s="541"/>
      <c r="QK296" s="541"/>
      <c r="QL296" s="541"/>
      <c r="QM296" s="541"/>
      <c r="QN296" s="541"/>
      <c r="QO296" s="542"/>
      <c r="QP296" s="540" t="s">
        <v>9284</v>
      </c>
      <c r="QQ296" s="541"/>
      <c r="QR296" s="541"/>
      <c r="QS296" s="541"/>
      <c r="QT296" s="541"/>
      <c r="QU296" s="541"/>
      <c r="QV296" s="541"/>
      <c r="QW296" s="541"/>
      <c r="QX296" s="542"/>
      <c r="QY296" s="570" t="s">
        <v>9285</v>
      </c>
      <c r="QZ296" s="571"/>
      <c r="RA296" s="571"/>
      <c r="RB296" s="571"/>
      <c r="RC296" s="571"/>
      <c r="RD296" s="571"/>
      <c r="RE296" s="571"/>
      <c r="RF296" s="571"/>
      <c r="RG296" s="571"/>
      <c r="RH296" s="571"/>
      <c r="RI296" s="571"/>
      <c r="RJ296" s="571"/>
      <c r="RK296" s="571"/>
      <c r="RL296" s="571"/>
      <c r="RM296" s="571"/>
      <c r="RN296" s="571"/>
      <c r="RO296" s="571"/>
      <c r="RP296" s="572"/>
      <c r="RQ296" s="513" t="s">
        <v>9286</v>
      </c>
      <c r="RR296" s="514"/>
      <c r="RS296" s="514"/>
      <c r="RT296" s="515"/>
      <c r="RU296" s="522" t="s">
        <v>9287</v>
      </c>
      <c r="RV296" s="523"/>
      <c r="RW296" s="523"/>
      <c r="RX296" s="523"/>
      <c r="RY296" s="523"/>
      <c r="RZ296" s="523"/>
      <c r="SA296" s="523"/>
      <c r="SB296" s="524"/>
      <c r="SC296" s="513" t="s">
        <v>9288</v>
      </c>
      <c r="SD296" s="514"/>
      <c r="SE296" s="514"/>
      <c r="SF296" s="515"/>
      <c r="SG296" s="748"/>
    </row>
    <row r="297" spans="2:501" ht="6.95" customHeight="1" x14ac:dyDescent="0.15">
      <c r="B297" s="302"/>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4"/>
      <c r="AB297" s="1035"/>
      <c r="AC297" s="303"/>
      <c r="AD297" s="303"/>
      <c r="AE297" s="303"/>
      <c r="AF297" s="303"/>
      <c r="AG297" s="303"/>
      <c r="AH297" s="303"/>
      <c r="AI297" s="303"/>
      <c r="AJ297" s="303"/>
      <c r="AK297" s="303"/>
      <c r="AL297" s="303"/>
      <c r="AM297" s="303"/>
      <c r="AN297" s="303"/>
      <c r="AO297" s="303"/>
      <c r="AP297" s="303"/>
      <c r="AQ297" s="303"/>
      <c r="AR297" s="668"/>
      <c r="AS297" s="590"/>
      <c r="AT297" s="590"/>
      <c r="AU297" s="590"/>
      <c r="AV297" s="590"/>
      <c r="AW297" s="590"/>
      <c r="AX297" s="590"/>
      <c r="AY297" s="590"/>
      <c r="AZ297" s="590"/>
      <c r="BA297" s="590"/>
      <c r="BB297" s="590"/>
      <c r="BC297" s="590"/>
      <c r="BD297" s="590"/>
      <c r="BE297" s="591"/>
      <c r="BF297" s="669"/>
      <c r="BG297" s="617"/>
      <c r="BH297" s="617"/>
      <c r="BI297" s="617"/>
      <c r="BJ297" s="617"/>
      <c r="BK297" s="617"/>
      <c r="BL297" s="617"/>
      <c r="BM297" s="617"/>
      <c r="BN297" s="617"/>
      <c r="BO297" s="617"/>
      <c r="BP297" s="617"/>
      <c r="BQ297" s="617"/>
      <c r="BR297" s="617"/>
      <c r="BS297" s="618"/>
      <c r="BT297" s="669"/>
      <c r="BU297" s="617"/>
      <c r="BV297" s="617"/>
      <c r="BW297" s="617"/>
      <c r="BX297" s="617"/>
      <c r="BY297" s="617"/>
      <c r="BZ297" s="617"/>
      <c r="CA297" s="617"/>
      <c r="CB297" s="617"/>
      <c r="CC297" s="617"/>
      <c r="CD297" s="617"/>
      <c r="CE297" s="617"/>
      <c r="CF297" s="617"/>
      <c r="CG297" s="617"/>
      <c r="CH297" s="617"/>
      <c r="CI297" s="617"/>
      <c r="CJ297" s="617"/>
      <c r="CK297" s="617"/>
      <c r="CL297" s="618"/>
      <c r="CM297" s="598"/>
      <c r="CN297" s="599"/>
      <c r="CO297" s="599"/>
      <c r="CP297" s="599"/>
      <c r="CQ297" s="599"/>
      <c r="CR297" s="599"/>
      <c r="CS297" s="599"/>
      <c r="CT297" s="599"/>
      <c r="CU297" s="599"/>
      <c r="CV297" s="600"/>
      <c r="CW297" s="601"/>
      <c r="CX297" s="602"/>
      <c r="CY297" s="602"/>
      <c r="CZ297" s="602"/>
      <c r="DA297" s="602"/>
      <c r="DB297" s="602"/>
      <c r="DC297" s="602"/>
      <c r="DD297" s="602"/>
      <c r="DE297" s="603"/>
      <c r="DF297" s="598"/>
      <c r="DG297" s="599"/>
      <c r="DH297" s="599"/>
      <c r="DI297" s="599"/>
      <c r="DJ297" s="599"/>
      <c r="DK297" s="600"/>
      <c r="DL297" s="543"/>
      <c r="DM297" s="544"/>
      <c r="DN297" s="544"/>
      <c r="DO297" s="545"/>
      <c r="DP297" s="625"/>
      <c r="DQ297" s="626"/>
      <c r="DR297" s="626"/>
      <c r="DS297" s="626"/>
      <c r="DT297" s="626"/>
      <c r="DU297" s="626"/>
      <c r="DV297" s="626"/>
      <c r="DW297" s="627"/>
      <c r="DX297" s="684"/>
      <c r="DY297" s="684"/>
      <c r="DZ297" s="684"/>
      <c r="EA297" s="684"/>
      <c r="EB297" s="684"/>
      <c r="EC297" s="684"/>
      <c r="ED297" s="684"/>
      <c r="EE297" s="684"/>
      <c r="EF297" s="684"/>
      <c r="EG297" s="685"/>
      <c r="EH297" s="685"/>
      <c r="EI297" s="685"/>
      <c r="EJ297" s="685"/>
      <c r="EK297" s="685"/>
      <c r="EL297" s="685"/>
      <c r="EM297" s="685"/>
      <c r="EN297" s="685"/>
      <c r="EO297" s="685"/>
      <c r="EP297" s="685"/>
      <c r="EQ297" s="685"/>
      <c r="ER297" s="685"/>
      <c r="ES297" s="685"/>
      <c r="ET297" s="685"/>
      <c r="EU297" s="685"/>
      <c r="EV297" s="685"/>
      <c r="EW297" s="685"/>
      <c r="EX297" s="685"/>
      <c r="EY297" s="516"/>
      <c r="EZ297" s="517"/>
      <c r="FA297" s="517"/>
      <c r="FB297" s="518"/>
      <c r="FC297" s="642"/>
      <c r="FD297" s="642"/>
      <c r="FE297" s="642"/>
      <c r="FF297" s="642"/>
      <c r="FG297" s="642"/>
      <c r="FH297" s="642"/>
      <c r="FI297" s="642"/>
      <c r="FJ297" s="642"/>
      <c r="FK297" s="516"/>
      <c r="FL297" s="517"/>
      <c r="FM297" s="517"/>
      <c r="FN297" s="518"/>
      <c r="FO297" s="748"/>
      <c r="FP297" s="302"/>
      <c r="FQ297" s="303"/>
      <c r="FR297" s="303"/>
      <c r="FS297" s="303"/>
      <c r="FT297" s="303"/>
      <c r="FU297" s="303"/>
      <c r="FV297" s="303"/>
      <c r="FW297" s="303"/>
      <c r="FX297" s="303"/>
      <c r="FY297" s="304"/>
      <c r="FZ297" s="669"/>
      <c r="GA297" s="617"/>
      <c r="GB297" s="617"/>
      <c r="GC297" s="617"/>
      <c r="GD297" s="617"/>
      <c r="GE297" s="617"/>
      <c r="GF297" s="617"/>
      <c r="GG297" s="617"/>
      <c r="GH297" s="617"/>
      <c r="GI297" s="617"/>
      <c r="GJ297" s="617"/>
      <c r="GK297" s="617"/>
      <c r="GL297" s="617"/>
      <c r="GM297" s="617"/>
      <c r="GN297" s="617"/>
      <c r="GO297" s="617"/>
      <c r="GP297" s="617"/>
      <c r="GQ297" s="617"/>
      <c r="GR297" s="618"/>
      <c r="GS297" s="598"/>
      <c r="GT297" s="599"/>
      <c r="GU297" s="599"/>
      <c r="GV297" s="599"/>
      <c r="GW297" s="599"/>
      <c r="GX297" s="599"/>
      <c r="GY297" s="599"/>
      <c r="GZ297" s="599"/>
      <c r="HA297" s="599"/>
      <c r="HB297" s="600"/>
      <c r="HC297" s="601"/>
      <c r="HD297" s="602"/>
      <c r="HE297" s="602"/>
      <c r="HF297" s="602"/>
      <c r="HG297" s="602"/>
      <c r="HH297" s="602"/>
      <c r="HI297" s="602"/>
      <c r="HJ297" s="602"/>
      <c r="HK297" s="603"/>
      <c r="HL297" s="598"/>
      <c r="HM297" s="599"/>
      <c r="HN297" s="599"/>
      <c r="HO297" s="599"/>
      <c r="HP297" s="599"/>
      <c r="HQ297" s="600"/>
      <c r="HR297" s="543"/>
      <c r="HS297" s="544"/>
      <c r="HT297" s="544"/>
      <c r="HU297" s="545"/>
      <c r="HV297" s="625"/>
      <c r="HW297" s="626"/>
      <c r="HX297" s="626"/>
      <c r="HY297" s="626"/>
      <c r="HZ297" s="626"/>
      <c r="IA297" s="626"/>
      <c r="IB297" s="626"/>
      <c r="IC297" s="627"/>
      <c r="ID297" s="684"/>
      <c r="IE297" s="684"/>
      <c r="IF297" s="684"/>
      <c r="IG297" s="684"/>
      <c r="IH297" s="684"/>
      <c r="II297" s="684"/>
      <c r="IJ297" s="684"/>
      <c r="IK297" s="684"/>
      <c r="IL297" s="684"/>
      <c r="IM297" s="685"/>
      <c r="IN297" s="685"/>
      <c r="IO297" s="685"/>
      <c r="IP297" s="685"/>
      <c r="IQ297" s="685"/>
      <c r="IR297" s="685"/>
      <c r="IS297" s="685"/>
      <c r="IT297" s="685"/>
      <c r="IU297" s="685"/>
      <c r="IV297" s="685"/>
      <c r="IW297" s="685"/>
      <c r="IX297" s="685"/>
      <c r="IY297" s="685"/>
      <c r="IZ297" s="685"/>
      <c r="JA297" s="685"/>
      <c r="JB297" s="685"/>
      <c r="JC297" s="685"/>
      <c r="JD297" s="685"/>
      <c r="JE297" s="516"/>
      <c r="JF297" s="517"/>
      <c r="JG297" s="517"/>
      <c r="JH297" s="518"/>
      <c r="JI297" s="642"/>
      <c r="JJ297" s="642"/>
      <c r="JK297" s="642"/>
      <c r="JL297" s="642"/>
      <c r="JM297" s="642"/>
      <c r="JN297" s="642"/>
      <c r="JO297" s="642"/>
      <c r="JP297" s="642"/>
      <c r="JQ297" s="516"/>
      <c r="JR297" s="517"/>
      <c r="JS297" s="517"/>
      <c r="JT297" s="518"/>
      <c r="JU297" s="748"/>
      <c r="JV297" s="302"/>
      <c r="JW297" s="303"/>
      <c r="JX297" s="303"/>
      <c r="JY297" s="303"/>
      <c r="JZ297" s="303"/>
      <c r="KA297" s="303"/>
      <c r="KB297" s="303"/>
      <c r="KC297" s="303"/>
      <c r="KD297" s="303"/>
      <c r="KE297" s="304"/>
      <c r="KF297" s="616"/>
      <c r="KG297" s="617"/>
      <c r="KH297" s="617"/>
      <c r="KI297" s="617"/>
      <c r="KJ297" s="617"/>
      <c r="KK297" s="617"/>
      <c r="KL297" s="617"/>
      <c r="KM297" s="617"/>
      <c r="KN297" s="617"/>
      <c r="KO297" s="617"/>
      <c r="KP297" s="617"/>
      <c r="KQ297" s="617"/>
      <c r="KR297" s="617"/>
      <c r="KS297" s="617"/>
      <c r="KT297" s="617"/>
      <c r="KU297" s="617"/>
      <c r="KV297" s="617"/>
      <c r="KW297" s="617"/>
      <c r="KX297" s="618"/>
      <c r="KY297" s="598"/>
      <c r="KZ297" s="599"/>
      <c r="LA297" s="599"/>
      <c r="LB297" s="599"/>
      <c r="LC297" s="599"/>
      <c r="LD297" s="599"/>
      <c r="LE297" s="599"/>
      <c r="LF297" s="599"/>
      <c r="LG297" s="599"/>
      <c r="LH297" s="600"/>
      <c r="LI297" s="601"/>
      <c r="LJ297" s="602"/>
      <c r="LK297" s="602"/>
      <c r="LL297" s="602"/>
      <c r="LM297" s="602"/>
      <c r="LN297" s="602"/>
      <c r="LO297" s="602"/>
      <c r="LP297" s="602"/>
      <c r="LQ297" s="603"/>
      <c r="LR297" s="598"/>
      <c r="LS297" s="599"/>
      <c r="LT297" s="599"/>
      <c r="LU297" s="599"/>
      <c r="LV297" s="599"/>
      <c r="LW297" s="600"/>
      <c r="LX297" s="543"/>
      <c r="LY297" s="544"/>
      <c r="LZ297" s="544"/>
      <c r="MA297" s="545"/>
      <c r="MB297" s="625"/>
      <c r="MC297" s="626"/>
      <c r="MD297" s="626"/>
      <c r="ME297" s="626"/>
      <c r="MF297" s="626"/>
      <c r="MG297" s="626"/>
      <c r="MH297" s="626"/>
      <c r="MI297" s="627"/>
      <c r="MJ297" s="625"/>
      <c r="MK297" s="626"/>
      <c r="ML297" s="626"/>
      <c r="MM297" s="626"/>
      <c r="MN297" s="626"/>
      <c r="MO297" s="626"/>
      <c r="MP297" s="626"/>
      <c r="MQ297" s="626"/>
      <c r="MR297" s="627"/>
      <c r="MS297" s="628"/>
      <c r="MT297" s="629"/>
      <c r="MU297" s="629"/>
      <c r="MV297" s="629"/>
      <c r="MW297" s="629"/>
      <c r="MX297" s="629"/>
      <c r="MY297" s="629"/>
      <c r="MZ297" s="629"/>
      <c r="NA297" s="629"/>
      <c r="NB297" s="629"/>
      <c r="NC297" s="629"/>
      <c r="ND297" s="629"/>
      <c r="NE297" s="629"/>
      <c r="NF297" s="629"/>
      <c r="NG297" s="629"/>
      <c r="NH297" s="629"/>
      <c r="NI297" s="629"/>
      <c r="NJ297" s="630"/>
      <c r="NK297" s="516"/>
      <c r="NL297" s="517"/>
      <c r="NM297" s="517"/>
      <c r="NN297" s="518"/>
      <c r="NO297" s="525"/>
      <c r="NP297" s="526"/>
      <c r="NQ297" s="526"/>
      <c r="NR297" s="526"/>
      <c r="NS297" s="526"/>
      <c r="NT297" s="526"/>
      <c r="NU297" s="526"/>
      <c r="NV297" s="527"/>
      <c r="NW297" s="516"/>
      <c r="NX297" s="517"/>
      <c r="NY297" s="517"/>
      <c r="NZ297" s="518"/>
      <c r="OA297" s="748"/>
      <c r="OB297" s="302"/>
      <c r="OC297" s="303"/>
      <c r="OD297" s="303"/>
      <c r="OE297" s="303"/>
      <c r="OF297" s="303"/>
      <c r="OG297" s="303"/>
      <c r="OH297" s="303"/>
      <c r="OI297" s="303"/>
      <c r="OJ297" s="303"/>
      <c r="OK297" s="304"/>
      <c r="OL297" s="616"/>
      <c r="OM297" s="617"/>
      <c r="ON297" s="617"/>
      <c r="OO297" s="617"/>
      <c r="OP297" s="617"/>
      <c r="OQ297" s="617"/>
      <c r="OR297" s="617"/>
      <c r="OS297" s="617"/>
      <c r="OT297" s="617"/>
      <c r="OU297" s="617"/>
      <c r="OV297" s="617"/>
      <c r="OW297" s="617"/>
      <c r="OX297" s="617"/>
      <c r="OY297" s="617"/>
      <c r="OZ297" s="617"/>
      <c r="PA297" s="617"/>
      <c r="PB297" s="617"/>
      <c r="PC297" s="617"/>
      <c r="PD297" s="618"/>
      <c r="PE297" s="598"/>
      <c r="PF297" s="599"/>
      <c r="PG297" s="599"/>
      <c r="PH297" s="599"/>
      <c r="PI297" s="599"/>
      <c r="PJ297" s="599"/>
      <c r="PK297" s="599"/>
      <c r="PL297" s="599"/>
      <c r="PM297" s="599"/>
      <c r="PN297" s="600"/>
      <c r="PO297" s="601"/>
      <c r="PP297" s="602"/>
      <c r="PQ297" s="602"/>
      <c r="PR297" s="602"/>
      <c r="PS297" s="602"/>
      <c r="PT297" s="602"/>
      <c r="PU297" s="602"/>
      <c r="PV297" s="602"/>
      <c r="PW297" s="603"/>
      <c r="PX297" s="598"/>
      <c r="PY297" s="599"/>
      <c r="PZ297" s="599"/>
      <c r="QA297" s="599"/>
      <c r="QB297" s="599"/>
      <c r="QC297" s="600"/>
      <c r="QD297" s="543"/>
      <c r="QE297" s="544"/>
      <c r="QF297" s="544"/>
      <c r="QG297" s="545"/>
      <c r="QH297" s="625"/>
      <c r="QI297" s="626"/>
      <c r="QJ297" s="626"/>
      <c r="QK297" s="626"/>
      <c r="QL297" s="626"/>
      <c r="QM297" s="626"/>
      <c r="QN297" s="626"/>
      <c r="QO297" s="627"/>
      <c r="QP297" s="625"/>
      <c r="QQ297" s="626"/>
      <c r="QR297" s="626"/>
      <c r="QS297" s="626"/>
      <c r="QT297" s="626"/>
      <c r="QU297" s="626"/>
      <c r="QV297" s="626"/>
      <c r="QW297" s="626"/>
      <c r="QX297" s="627"/>
      <c r="QY297" s="628"/>
      <c r="QZ297" s="629"/>
      <c r="RA297" s="629"/>
      <c r="RB297" s="629"/>
      <c r="RC297" s="629"/>
      <c r="RD297" s="629"/>
      <c r="RE297" s="629"/>
      <c r="RF297" s="629"/>
      <c r="RG297" s="629"/>
      <c r="RH297" s="629"/>
      <c r="RI297" s="629"/>
      <c r="RJ297" s="629"/>
      <c r="RK297" s="629"/>
      <c r="RL297" s="629"/>
      <c r="RM297" s="629"/>
      <c r="RN297" s="629"/>
      <c r="RO297" s="629"/>
      <c r="RP297" s="630"/>
      <c r="RQ297" s="516"/>
      <c r="RR297" s="517"/>
      <c r="RS297" s="517"/>
      <c r="RT297" s="518"/>
      <c r="RU297" s="525"/>
      <c r="RV297" s="526"/>
      <c r="RW297" s="526"/>
      <c r="RX297" s="526"/>
      <c r="RY297" s="526"/>
      <c r="RZ297" s="526"/>
      <c r="SA297" s="526"/>
      <c r="SB297" s="527"/>
      <c r="SC297" s="516"/>
      <c r="SD297" s="517"/>
      <c r="SE297" s="517"/>
      <c r="SF297" s="518"/>
      <c r="SG297" s="748"/>
    </row>
    <row r="298" spans="2:501" ht="6.95" customHeight="1" x14ac:dyDescent="0.15">
      <c r="B298" s="302"/>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4"/>
      <c r="AB298" s="1035"/>
      <c r="AC298" s="303"/>
      <c r="AD298" s="303"/>
      <c r="AE298" s="303"/>
      <c r="AF298" s="303"/>
      <c r="AG298" s="303"/>
      <c r="AH298" s="303"/>
      <c r="AI298" s="303"/>
      <c r="AJ298" s="303"/>
      <c r="AK298" s="303"/>
      <c r="AL298" s="303"/>
      <c r="AM298" s="303"/>
      <c r="AN298" s="303"/>
      <c r="AO298" s="303"/>
      <c r="AP298" s="303"/>
      <c r="AQ298" s="303"/>
      <c r="AR298" s="668"/>
      <c r="AS298" s="590"/>
      <c r="AT298" s="590"/>
      <c r="AU298" s="590"/>
      <c r="AV298" s="590"/>
      <c r="AW298" s="590"/>
      <c r="AX298" s="590"/>
      <c r="AY298" s="590"/>
      <c r="AZ298" s="590"/>
      <c r="BA298" s="590"/>
      <c r="BB298" s="590"/>
      <c r="BC298" s="590"/>
      <c r="BD298" s="590"/>
      <c r="BE298" s="591"/>
      <c r="BF298" s="669"/>
      <c r="BG298" s="617"/>
      <c r="BH298" s="617"/>
      <c r="BI298" s="617"/>
      <c r="BJ298" s="617"/>
      <c r="BK298" s="617"/>
      <c r="BL298" s="617"/>
      <c r="BM298" s="617"/>
      <c r="BN298" s="617"/>
      <c r="BO298" s="617"/>
      <c r="BP298" s="617"/>
      <c r="BQ298" s="617"/>
      <c r="BR298" s="617"/>
      <c r="BS298" s="618"/>
      <c r="BT298" s="669"/>
      <c r="BU298" s="617"/>
      <c r="BV298" s="617"/>
      <c r="BW298" s="617"/>
      <c r="BX298" s="617"/>
      <c r="BY298" s="617"/>
      <c r="BZ298" s="617"/>
      <c r="CA298" s="617"/>
      <c r="CB298" s="617"/>
      <c r="CC298" s="617"/>
      <c r="CD298" s="617"/>
      <c r="CE298" s="617"/>
      <c r="CF298" s="617"/>
      <c r="CG298" s="617"/>
      <c r="CH298" s="617"/>
      <c r="CI298" s="617"/>
      <c r="CJ298" s="617"/>
      <c r="CK298" s="617"/>
      <c r="CL298" s="618"/>
      <c r="CM298" s="598"/>
      <c r="CN298" s="599"/>
      <c r="CO298" s="599"/>
      <c r="CP298" s="599"/>
      <c r="CQ298" s="599"/>
      <c r="CR298" s="599"/>
      <c r="CS298" s="599"/>
      <c r="CT298" s="599"/>
      <c r="CU298" s="599"/>
      <c r="CV298" s="600"/>
      <c r="CW298" s="643" t="s">
        <v>9289</v>
      </c>
      <c r="CX298" s="643"/>
      <c r="CY298" s="643"/>
      <c r="CZ298" s="534" t="s">
        <v>9290</v>
      </c>
      <c r="DA298" s="535"/>
      <c r="DB298" s="536"/>
      <c r="DC298" s="534" t="s">
        <v>9291</v>
      </c>
      <c r="DD298" s="535"/>
      <c r="DE298" s="536"/>
      <c r="DF298" s="598"/>
      <c r="DG298" s="599"/>
      <c r="DH298" s="599"/>
      <c r="DI298" s="599"/>
      <c r="DJ298" s="599"/>
      <c r="DK298" s="600"/>
      <c r="DL298" s="543"/>
      <c r="DM298" s="544"/>
      <c r="DN298" s="544"/>
      <c r="DO298" s="545"/>
      <c r="DP298" s="543" t="s">
        <v>9292</v>
      </c>
      <c r="DQ298" s="544"/>
      <c r="DR298" s="544"/>
      <c r="DS298" s="544"/>
      <c r="DT298" s="549" t="s">
        <v>9293</v>
      </c>
      <c r="DU298" s="550"/>
      <c r="DV298" s="550"/>
      <c r="DW298" s="551"/>
      <c r="DX298" s="645" t="s">
        <v>9294</v>
      </c>
      <c r="DY298" s="645"/>
      <c r="DZ298" s="645"/>
      <c r="EA298" s="645"/>
      <c r="EB298" s="645" t="s">
        <v>9295</v>
      </c>
      <c r="EC298" s="645"/>
      <c r="ED298" s="645"/>
      <c r="EE298" s="645"/>
      <c r="EF298" s="645"/>
      <c r="EG298" s="646" t="s">
        <v>9296</v>
      </c>
      <c r="EH298" s="646"/>
      <c r="EI298" s="646"/>
      <c r="EJ298" s="646"/>
      <c r="EK298" s="646"/>
      <c r="EL298" s="646"/>
      <c r="EM298" s="646"/>
      <c r="EN298" s="646"/>
      <c r="EO298" s="646"/>
      <c r="EP298" s="647" t="s">
        <v>9297</v>
      </c>
      <c r="EQ298" s="647"/>
      <c r="ER298" s="647"/>
      <c r="ES298" s="647"/>
      <c r="ET298" s="647"/>
      <c r="EU298" s="647"/>
      <c r="EV298" s="647"/>
      <c r="EW298" s="647"/>
      <c r="EX298" s="647"/>
      <c r="EY298" s="516"/>
      <c r="EZ298" s="517"/>
      <c r="FA298" s="517"/>
      <c r="FB298" s="518"/>
      <c r="FC298" s="642"/>
      <c r="FD298" s="642"/>
      <c r="FE298" s="642"/>
      <c r="FF298" s="642"/>
      <c r="FG298" s="642"/>
      <c r="FH298" s="642"/>
      <c r="FI298" s="642"/>
      <c r="FJ298" s="642"/>
      <c r="FK298" s="516"/>
      <c r="FL298" s="517"/>
      <c r="FM298" s="517"/>
      <c r="FN298" s="518"/>
      <c r="FO298" s="748"/>
      <c r="FP298" s="302"/>
      <c r="FQ298" s="303"/>
      <c r="FR298" s="303"/>
      <c r="FS298" s="303"/>
      <c r="FT298" s="303"/>
      <c r="FU298" s="303"/>
      <c r="FV298" s="303"/>
      <c r="FW298" s="303"/>
      <c r="FX298" s="303"/>
      <c r="FY298" s="304"/>
      <c r="FZ298" s="669"/>
      <c r="GA298" s="617"/>
      <c r="GB298" s="617"/>
      <c r="GC298" s="617"/>
      <c r="GD298" s="617"/>
      <c r="GE298" s="617"/>
      <c r="GF298" s="617"/>
      <c r="GG298" s="617"/>
      <c r="GH298" s="617"/>
      <c r="GI298" s="617"/>
      <c r="GJ298" s="617"/>
      <c r="GK298" s="617"/>
      <c r="GL298" s="617"/>
      <c r="GM298" s="617"/>
      <c r="GN298" s="617"/>
      <c r="GO298" s="617"/>
      <c r="GP298" s="617"/>
      <c r="GQ298" s="617"/>
      <c r="GR298" s="618"/>
      <c r="GS298" s="598"/>
      <c r="GT298" s="599"/>
      <c r="GU298" s="599"/>
      <c r="GV298" s="599"/>
      <c r="GW298" s="599"/>
      <c r="GX298" s="599"/>
      <c r="GY298" s="599"/>
      <c r="GZ298" s="599"/>
      <c r="HA298" s="599"/>
      <c r="HB298" s="600"/>
      <c r="HC298" s="643" t="s">
        <v>9289</v>
      </c>
      <c r="HD298" s="643"/>
      <c r="HE298" s="643"/>
      <c r="HF298" s="534" t="s">
        <v>9290</v>
      </c>
      <c r="HG298" s="535"/>
      <c r="HH298" s="536"/>
      <c r="HI298" s="534" t="s">
        <v>9291</v>
      </c>
      <c r="HJ298" s="535"/>
      <c r="HK298" s="536"/>
      <c r="HL298" s="598"/>
      <c r="HM298" s="599"/>
      <c r="HN298" s="599"/>
      <c r="HO298" s="599"/>
      <c r="HP298" s="599"/>
      <c r="HQ298" s="600"/>
      <c r="HR298" s="543"/>
      <c r="HS298" s="544"/>
      <c r="HT298" s="544"/>
      <c r="HU298" s="545"/>
      <c r="HV298" s="543" t="s">
        <v>9292</v>
      </c>
      <c r="HW298" s="544"/>
      <c r="HX298" s="544"/>
      <c r="HY298" s="544"/>
      <c r="HZ298" s="549" t="s">
        <v>9293</v>
      </c>
      <c r="IA298" s="550"/>
      <c r="IB298" s="550"/>
      <c r="IC298" s="551"/>
      <c r="ID298" s="645" t="s">
        <v>9294</v>
      </c>
      <c r="IE298" s="645"/>
      <c r="IF298" s="645"/>
      <c r="IG298" s="645"/>
      <c r="IH298" s="645" t="s">
        <v>9295</v>
      </c>
      <c r="II298" s="645"/>
      <c r="IJ298" s="645"/>
      <c r="IK298" s="645"/>
      <c r="IL298" s="645"/>
      <c r="IM298" s="646" t="s">
        <v>9296</v>
      </c>
      <c r="IN298" s="646"/>
      <c r="IO298" s="646"/>
      <c r="IP298" s="646"/>
      <c r="IQ298" s="646"/>
      <c r="IR298" s="646"/>
      <c r="IS298" s="646"/>
      <c r="IT298" s="646"/>
      <c r="IU298" s="646"/>
      <c r="IV298" s="647" t="s">
        <v>9297</v>
      </c>
      <c r="IW298" s="647"/>
      <c r="IX298" s="647"/>
      <c r="IY298" s="647"/>
      <c r="IZ298" s="647"/>
      <c r="JA298" s="647"/>
      <c r="JB298" s="647"/>
      <c r="JC298" s="647"/>
      <c r="JD298" s="647"/>
      <c r="JE298" s="516"/>
      <c r="JF298" s="517"/>
      <c r="JG298" s="517"/>
      <c r="JH298" s="518"/>
      <c r="JI298" s="642"/>
      <c r="JJ298" s="642"/>
      <c r="JK298" s="642"/>
      <c r="JL298" s="642"/>
      <c r="JM298" s="642"/>
      <c r="JN298" s="642"/>
      <c r="JO298" s="642"/>
      <c r="JP298" s="642"/>
      <c r="JQ298" s="516"/>
      <c r="JR298" s="517"/>
      <c r="JS298" s="517"/>
      <c r="JT298" s="518"/>
      <c r="JU298" s="748"/>
      <c r="JV298" s="302"/>
      <c r="JW298" s="303"/>
      <c r="JX298" s="303"/>
      <c r="JY298" s="303"/>
      <c r="JZ298" s="303"/>
      <c r="KA298" s="303"/>
      <c r="KB298" s="303"/>
      <c r="KC298" s="303"/>
      <c r="KD298" s="303"/>
      <c r="KE298" s="304"/>
      <c r="KF298" s="616"/>
      <c r="KG298" s="617"/>
      <c r="KH298" s="617"/>
      <c r="KI298" s="617"/>
      <c r="KJ298" s="617"/>
      <c r="KK298" s="617"/>
      <c r="KL298" s="617"/>
      <c r="KM298" s="617"/>
      <c r="KN298" s="617"/>
      <c r="KO298" s="617"/>
      <c r="KP298" s="617"/>
      <c r="KQ298" s="617"/>
      <c r="KR298" s="617"/>
      <c r="KS298" s="617"/>
      <c r="KT298" s="617"/>
      <c r="KU298" s="617"/>
      <c r="KV298" s="617"/>
      <c r="KW298" s="617"/>
      <c r="KX298" s="618"/>
      <c r="KY298" s="598"/>
      <c r="KZ298" s="599"/>
      <c r="LA298" s="599"/>
      <c r="LB298" s="599"/>
      <c r="LC298" s="599"/>
      <c r="LD298" s="599"/>
      <c r="LE298" s="599"/>
      <c r="LF298" s="599"/>
      <c r="LG298" s="599"/>
      <c r="LH298" s="600"/>
      <c r="LI298" s="531" t="s">
        <v>9289</v>
      </c>
      <c r="LJ298" s="532"/>
      <c r="LK298" s="533"/>
      <c r="LL298" s="531" t="s">
        <v>9290</v>
      </c>
      <c r="LM298" s="532"/>
      <c r="LN298" s="533"/>
      <c r="LO298" s="531" t="s">
        <v>9291</v>
      </c>
      <c r="LP298" s="532"/>
      <c r="LQ298" s="533"/>
      <c r="LR298" s="598"/>
      <c r="LS298" s="599"/>
      <c r="LT298" s="599"/>
      <c r="LU298" s="599"/>
      <c r="LV298" s="599"/>
      <c r="LW298" s="600"/>
      <c r="LX298" s="543"/>
      <c r="LY298" s="544"/>
      <c r="LZ298" s="544"/>
      <c r="MA298" s="545"/>
      <c r="MB298" s="540" t="s">
        <v>9292</v>
      </c>
      <c r="MC298" s="541"/>
      <c r="MD298" s="541"/>
      <c r="ME298" s="542"/>
      <c r="MF298" s="549" t="s">
        <v>9293</v>
      </c>
      <c r="MG298" s="550"/>
      <c r="MH298" s="550"/>
      <c r="MI298" s="551"/>
      <c r="MJ298" s="531" t="s">
        <v>9294</v>
      </c>
      <c r="MK298" s="532"/>
      <c r="ML298" s="532"/>
      <c r="MM298" s="533"/>
      <c r="MN298" s="531" t="s">
        <v>9295</v>
      </c>
      <c r="MO298" s="532"/>
      <c r="MP298" s="532"/>
      <c r="MQ298" s="532"/>
      <c r="MR298" s="533"/>
      <c r="MS298" s="558" t="s">
        <v>9296</v>
      </c>
      <c r="MT298" s="559"/>
      <c r="MU298" s="559"/>
      <c r="MV298" s="559"/>
      <c r="MW298" s="559"/>
      <c r="MX298" s="559"/>
      <c r="MY298" s="559"/>
      <c r="MZ298" s="559"/>
      <c r="NA298" s="560"/>
      <c r="NB298" s="564" t="s">
        <v>9297</v>
      </c>
      <c r="NC298" s="565"/>
      <c r="ND298" s="565"/>
      <c r="NE298" s="565"/>
      <c r="NF298" s="565"/>
      <c r="NG298" s="565"/>
      <c r="NH298" s="565"/>
      <c r="NI298" s="565"/>
      <c r="NJ298" s="566"/>
      <c r="NK298" s="516"/>
      <c r="NL298" s="517"/>
      <c r="NM298" s="517"/>
      <c r="NN298" s="518"/>
      <c r="NO298" s="528"/>
      <c r="NP298" s="529"/>
      <c r="NQ298" s="529"/>
      <c r="NR298" s="529"/>
      <c r="NS298" s="529"/>
      <c r="NT298" s="529"/>
      <c r="NU298" s="529"/>
      <c r="NV298" s="530"/>
      <c r="NW298" s="516"/>
      <c r="NX298" s="517"/>
      <c r="NY298" s="517"/>
      <c r="NZ298" s="518"/>
      <c r="OA298" s="748"/>
      <c r="OB298" s="302"/>
      <c r="OC298" s="303"/>
      <c r="OD298" s="303"/>
      <c r="OE298" s="303"/>
      <c r="OF298" s="303"/>
      <c r="OG298" s="303"/>
      <c r="OH298" s="303"/>
      <c r="OI298" s="303"/>
      <c r="OJ298" s="303"/>
      <c r="OK298" s="304"/>
      <c r="OL298" s="616"/>
      <c r="OM298" s="617"/>
      <c r="ON298" s="617"/>
      <c r="OO298" s="617"/>
      <c r="OP298" s="617"/>
      <c r="OQ298" s="617"/>
      <c r="OR298" s="617"/>
      <c r="OS298" s="617"/>
      <c r="OT298" s="617"/>
      <c r="OU298" s="617"/>
      <c r="OV298" s="617"/>
      <c r="OW298" s="617"/>
      <c r="OX298" s="617"/>
      <c r="OY298" s="617"/>
      <c r="OZ298" s="617"/>
      <c r="PA298" s="617"/>
      <c r="PB298" s="617"/>
      <c r="PC298" s="617"/>
      <c r="PD298" s="618"/>
      <c r="PE298" s="598"/>
      <c r="PF298" s="599"/>
      <c r="PG298" s="599"/>
      <c r="PH298" s="599"/>
      <c r="PI298" s="599"/>
      <c r="PJ298" s="599"/>
      <c r="PK298" s="599"/>
      <c r="PL298" s="599"/>
      <c r="PM298" s="599"/>
      <c r="PN298" s="600"/>
      <c r="PO298" s="531" t="s">
        <v>9289</v>
      </c>
      <c r="PP298" s="532"/>
      <c r="PQ298" s="533"/>
      <c r="PR298" s="531" t="s">
        <v>9290</v>
      </c>
      <c r="PS298" s="532"/>
      <c r="PT298" s="533"/>
      <c r="PU298" s="531" t="s">
        <v>9291</v>
      </c>
      <c r="PV298" s="532"/>
      <c r="PW298" s="533"/>
      <c r="PX298" s="598"/>
      <c r="PY298" s="599"/>
      <c r="PZ298" s="599"/>
      <c r="QA298" s="599"/>
      <c r="QB298" s="599"/>
      <c r="QC298" s="600"/>
      <c r="QD298" s="543"/>
      <c r="QE298" s="544"/>
      <c r="QF298" s="544"/>
      <c r="QG298" s="545"/>
      <c r="QH298" s="540" t="s">
        <v>9292</v>
      </c>
      <c r="QI298" s="541"/>
      <c r="QJ298" s="541"/>
      <c r="QK298" s="542"/>
      <c r="QL298" s="549" t="s">
        <v>9293</v>
      </c>
      <c r="QM298" s="550"/>
      <c r="QN298" s="550"/>
      <c r="QO298" s="551"/>
      <c r="QP298" s="531" t="s">
        <v>9294</v>
      </c>
      <c r="QQ298" s="532"/>
      <c r="QR298" s="532"/>
      <c r="QS298" s="533"/>
      <c r="QT298" s="531" t="s">
        <v>9295</v>
      </c>
      <c r="QU298" s="532"/>
      <c r="QV298" s="532"/>
      <c r="QW298" s="532"/>
      <c r="QX298" s="533"/>
      <c r="QY298" s="558" t="s">
        <v>9296</v>
      </c>
      <c r="QZ298" s="559"/>
      <c r="RA298" s="559"/>
      <c r="RB298" s="559"/>
      <c r="RC298" s="559"/>
      <c r="RD298" s="559"/>
      <c r="RE298" s="559"/>
      <c r="RF298" s="559"/>
      <c r="RG298" s="560"/>
      <c r="RH298" s="564" t="s">
        <v>9297</v>
      </c>
      <c r="RI298" s="565"/>
      <c r="RJ298" s="565"/>
      <c r="RK298" s="565"/>
      <c r="RL298" s="565"/>
      <c r="RM298" s="565"/>
      <c r="RN298" s="565"/>
      <c r="RO298" s="565"/>
      <c r="RP298" s="566"/>
      <c r="RQ298" s="516"/>
      <c r="RR298" s="517"/>
      <c r="RS298" s="517"/>
      <c r="RT298" s="518"/>
      <c r="RU298" s="528"/>
      <c r="RV298" s="529"/>
      <c r="RW298" s="529"/>
      <c r="RX298" s="529"/>
      <c r="RY298" s="529"/>
      <c r="RZ298" s="529"/>
      <c r="SA298" s="529"/>
      <c r="SB298" s="530"/>
      <c r="SC298" s="516"/>
      <c r="SD298" s="517"/>
      <c r="SE298" s="517"/>
      <c r="SF298" s="518"/>
      <c r="SG298" s="748"/>
    </row>
    <row r="299" spans="2:501" ht="6.95" customHeight="1" x14ac:dyDescent="0.15">
      <c r="B299" s="1043" t="s">
        <v>78</v>
      </c>
      <c r="C299" s="1044"/>
      <c r="D299" s="1044"/>
      <c r="E299" s="1044"/>
      <c r="F299" s="1044"/>
      <c r="G299" s="1044"/>
      <c r="H299" s="1044"/>
      <c r="I299" s="1044"/>
      <c r="J299" s="1044"/>
      <c r="K299" s="1044"/>
      <c r="L299" s="1044"/>
      <c r="M299" s="1044"/>
      <c r="N299" s="1044"/>
      <c r="O299" s="1044"/>
      <c r="P299" s="1044"/>
      <c r="Q299" s="1044"/>
      <c r="R299" s="1044"/>
      <c r="S299" s="1044"/>
      <c r="T299" s="1044"/>
      <c r="U299" s="1044"/>
      <c r="V299" s="1044"/>
      <c r="W299" s="1044"/>
      <c r="X299" s="1044"/>
      <c r="Y299" s="1044"/>
      <c r="Z299" s="1044"/>
      <c r="AA299" s="1045"/>
      <c r="AB299" s="1035"/>
      <c r="AC299" s="303"/>
      <c r="AD299" s="303"/>
      <c r="AE299" s="303"/>
      <c r="AF299" s="303"/>
      <c r="AG299" s="303"/>
      <c r="AH299" s="303"/>
      <c r="AI299" s="303"/>
      <c r="AJ299" s="303"/>
      <c r="AK299" s="303"/>
      <c r="AL299" s="303"/>
      <c r="AM299" s="303"/>
      <c r="AN299" s="303"/>
      <c r="AO299" s="303"/>
      <c r="AP299" s="303"/>
      <c r="AQ299" s="303"/>
      <c r="AR299" s="668"/>
      <c r="AS299" s="590"/>
      <c r="AT299" s="590"/>
      <c r="AU299" s="590"/>
      <c r="AV299" s="590"/>
      <c r="AW299" s="590"/>
      <c r="AX299" s="590"/>
      <c r="AY299" s="590"/>
      <c r="AZ299" s="590"/>
      <c r="BA299" s="590"/>
      <c r="BB299" s="590"/>
      <c r="BC299" s="590"/>
      <c r="BD299" s="590"/>
      <c r="BE299" s="591"/>
      <c r="BF299" s="669"/>
      <c r="BG299" s="617"/>
      <c r="BH299" s="617"/>
      <c r="BI299" s="617"/>
      <c r="BJ299" s="617"/>
      <c r="BK299" s="617"/>
      <c r="BL299" s="617"/>
      <c r="BM299" s="617"/>
      <c r="BN299" s="617"/>
      <c r="BO299" s="617"/>
      <c r="BP299" s="617"/>
      <c r="BQ299" s="617"/>
      <c r="BR299" s="617"/>
      <c r="BS299" s="618"/>
      <c r="BT299" s="669"/>
      <c r="BU299" s="617"/>
      <c r="BV299" s="617"/>
      <c r="BW299" s="617"/>
      <c r="BX299" s="617"/>
      <c r="BY299" s="617"/>
      <c r="BZ299" s="617"/>
      <c r="CA299" s="617"/>
      <c r="CB299" s="617"/>
      <c r="CC299" s="617"/>
      <c r="CD299" s="617"/>
      <c r="CE299" s="617"/>
      <c r="CF299" s="617"/>
      <c r="CG299" s="617"/>
      <c r="CH299" s="617"/>
      <c r="CI299" s="617"/>
      <c r="CJ299" s="617"/>
      <c r="CK299" s="617"/>
      <c r="CL299" s="618"/>
      <c r="CM299" s="598"/>
      <c r="CN299" s="599"/>
      <c r="CO299" s="599"/>
      <c r="CP299" s="599"/>
      <c r="CQ299" s="599"/>
      <c r="CR299" s="599"/>
      <c r="CS299" s="599"/>
      <c r="CT299" s="599"/>
      <c r="CU299" s="599"/>
      <c r="CV299" s="600"/>
      <c r="CW299" s="643"/>
      <c r="CX299" s="643"/>
      <c r="CY299" s="643"/>
      <c r="CZ299" s="534"/>
      <c r="DA299" s="535"/>
      <c r="DB299" s="536"/>
      <c r="DC299" s="534"/>
      <c r="DD299" s="535"/>
      <c r="DE299" s="536"/>
      <c r="DF299" s="598"/>
      <c r="DG299" s="599"/>
      <c r="DH299" s="599"/>
      <c r="DI299" s="599"/>
      <c r="DJ299" s="599"/>
      <c r="DK299" s="600"/>
      <c r="DL299" s="543"/>
      <c r="DM299" s="544"/>
      <c r="DN299" s="544"/>
      <c r="DO299" s="545"/>
      <c r="DP299" s="543"/>
      <c r="DQ299" s="544"/>
      <c r="DR299" s="544"/>
      <c r="DS299" s="544"/>
      <c r="DT299" s="552"/>
      <c r="DU299" s="553"/>
      <c r="DV299" s="553"/>
      <c r="DW299" s="554"/>
      <c r="DX299" s="643"/>
      <c r="DY299" s="643"/>
      <c r="DZ299" s="643"/>
      <c r="EA299" s="643"/>
      <c r="EB299" s="643"/>
      <c r="EC299" s="643"/>
      <c r="ED299" s="643"/>
      <c r="EE299" s="643"/>
      <c r="EF299" s="643"/>
      <c r="EG299" s="646"/>
      <c r="EH299" s="646"/>
      <c r="EI299" s="646"/>
      <c r="EJ299" s="646"/>
      <c r="EK299" s="646"/>
      <c r="EL299" s="646"/>
      <c r="EM299" s="646"/>
      <c r="EN299" s="646"/>
      <c r="EO299" s="646"/>
      <c r="EP299" s="647"/>
      <c r="EQ299" s="647"/>
      <c r="ER299" s="647"/>
      <c r="ES299" s="647"/>
      <c r="ET299" s="647"/>
      <c r="EU299" s="647"/>
      <c r="EV299" s="647"/>
      <c r="EW299" s="647"/>
      <c r="EX299" s="647"/>
      <c r="EY299" s="516"/>
      <c r="EZ299" s="517"/>
      <c r="FA299" s="517"/>
      <c r="FB299" s="518"/>
      <c r="FC299" s="540" t="s">
        <v>102</v>
      </c>
      <c r="FD299" s="541"/>
      <c r="FE299" s="541"/>
      <c r="FF299" s="542"/>
      <c r="FG299" s="574" t="s">
        <v>9298</v>
      </c>
      <c r="FH299" s="574"/>
      <c r="FI299" s="574"/>
      <c r="FJ299" s="575"/>
      <c r="FK299" s="516"/>
      <c r="FL299" s="517"/>
      <c r="FM299" s="517"/>
      <c r="FN299" s="518"/>
      <c r="FO299" s="748"/>
      <c r="FP299" s="302"/>
      <c r="FQ299" s="303"/>
      <c r="FR299" s="303"/>
      <c r="FS299" s="303"/>
      <c r="FT299" s="303"/>
      <c r="FU299" s="303"/>
      <c r="FV299" s="303"/>
      <c r="FW299" s="303"/>
      <c r="FX299" s="303"/>
      <c r="FY299" s="304"/>
      <c r="FZ299" s="669"/>
      <c r="GA299" s="617"/>
      <c r="GB299" s="617"/>
      <c r="GC299" s="617"/>
      <c r="GD299" s="617"/>
      <c r="GE299" s="617"/>
      <c r="GF299" s="617"/>
      <c r="GG299" s="617"/>
      <c r="GH299" s="617"/>
      <c r="GI299" s="617"/>
      <c r="GJ299" s="617"/>
      <c r="GK299" s="617"/>
      <c r="GL299" s="617"/>
      <c r="GM299" s="617"/>
      <c r="GN299" s="617"/>
      <c r="GO299" s="617"/>
      <c r="GP299" s="617"/>
      <c r="GQ299" s="617"/>
      <c r="GR299" s="618"/>
      <c r="GS299" s="598"/>
      <c r="GT299" s="599"/>
      <c r="GU299" s="599"/>
      <c r="GV299" s="599"/>
      <c r="GW299" s="599"/>
      <c r="GX299" s="599"/>
      <c r="GY299" s="599"/>
      <c r="GZ299" s="599"/>
      <c r="HA299" s="599"/>
      <c r="HB299" s="600"/>
      <c r="HC299" s="643"/>
      <c r="HD299" s="643"/>
      <c r="HE299" s="643"/>
      <c r="HF299" s="534"/>
      <c r="HG299" s="535"/>
      <c r="HH299" s="536"/>
      <c r="HI299" s="534"/>
      <c r="HJ299" s="535"/>
      <c r="HK299" s="536"/>
      <c r="HL299" s="598"/>
      <c r="HM299" s="599"/>
      <c r="HN299" s="599"/>
      <c r="HO299" s="599"/>
      <c r="HP299" s="599"/>
      <c r="HQ299" s="600"/>
      <c r="HR299" s="543"/>
      <c r="HS299" s="544"/>
      <c r="HT299" s="544"/>
      <c r="HU299" s="545"/>
      <c r="HV299" s="543"/>
      <c r="HW299" s="544"/>
      <c r="HX299" s="544"/>
      <c r="HY299" s="544"/>
      <c r="HZ299" s="552"/>
      <c r="IA299" s="553"/>
      <c r="IB299" s="553"/>
      <c r="IC299" s="554"/>
      <c r="ID299" s="643"/>
      <c r="IE299" s="643"/>
      <c r="IF299" s="643"/>
      <c r="IG299" s="643"/>
      <c r="IH299" s="643"/>
      <c r="II299" s="643"/>
      <c r="IJ299" s="643"/>
      <c r="IK299" s="643"/>
      <c r="IL299" s="643"/>
      <c r="IM299" s="646"/>
      <c r="IN299" s="646"/>
      <c r="IO299" s="646"/>
      <c r="IP299" s="646"/>
      <c r="IQ299" s="646"/>
      <c r="IR299" s="646"/>
      <c r="IS299" s="646"/>
      <c r="IT299" s="646"/>
      <c r="IU299" s="646"/>
      <c r="IV299" s="647"/>
      <c r="IW299" s="647"/>
      <c r="IX299" s="647"/>
      <c r="IY299" s="647"/>
      <c r="IZ299" s="647"/>
      <c r="JA299" s="647"/>
      <c r="JB299" s="647"/>
      <c r="JC299" s="647"/>
      <c r="JD299" s="647"/>
      <c r="JE299" s="516"/>
      <c r="JF299" s="517"/>
      <c r="JG299" s="517"/>
      <c r="JH299" s="518"/>
      <c r="JI299" s="540" t="s">
        <v>102</v>
      </c>
      <c r="JJ299" s="541"/>
      <c r="JK299" s="541"/>
      <c r="JL299" s="542"/>
      <c r="JM299" s="574" t="s">
        <v>9298</v>
      </c>
      <c r="JN299" s="574"/>
      <c r="JO299" s="574"/>
      <c r="JP299" s="575"/>
      <c r="JQ299" s="516"/>
      <c r="JR299" s="517"/>
      <c r="JS299" s="517"/>
      <c r="JT299" s="518"/>
      <c r="JU299" s="748"/>
      <c r="JV299" s="302"/>
      <c r="JW299" s="303"/>
      <c r="JX299" s="303"/>
      <c r="JY299" s="303"/>
      <c r="JZ299" s="303"/>
      <c r="KA299" s="303"/>
      <c r="KB299" s="303"/>
      <c r="KC299" s="303"/>
      <c r="KD299" s="303"/>
      <c r="KE299" s="304"/>
      <c r="KF299" s="616"/>
      <c r="KG299" s="617"/>
      <c r="KH299" s="617"/>
      <c r="KI299" s="617"/>
      <c r="KJ299" s="617"/>
      <c r="KK299" s="617"/>
      <c r="KL299" s="617"/>
      <c r="KM299" s="617"/>
      <c r="KN299" s="617"/>
      <c r="KO299" s="617"/>
      <c r="KP299" s="617"/>
      <c r="KQ299" s="617"/>
      <c r="KR299" s="617"/>
      <c r="KS299" s="617"/>
      <c r="KT299" s="617"/>
      <c r="KU299" s="617"/>
      <c r="KV299" s="617"/>
      <c r="KW299" s="617"/>
      <c r="KX299" s="618"/>
      <c r="KY299" s="598"/>
      <c r="KZ299" s="599"/>
      <c r="LA299" s="599"/>
      <c r="LB299" s="599"/>
      <c r="LC299" s="599"/>
      <c r="LD299" s="599"/>
      <c r="LE299" s="599"/>
      <c r="LF299" s="599"/>
      <c r="LG299" s="599"/>
      <c r="LH299" s="600"/>
      <c r="LI299" s="534"/>
      <c r="LJ299" s="535"/>
      <c r="LK299" s="536"/>
      <c r="LL299" s="534"/>
      <c r="LM299" s="535"/>
      <c r="LN299" s="536"/>
      <c r="LO299" s="534"/>
      <c r="LP299" s="535"/>
      <c r="LQ299" s="536"/>
      <c r="LR299" s="598"/>
      <c r="LS299" s="599"/>
      <c r="LT299" s="599"/>
      <c r="LU299" s="599"/>
      <c r="LV299" s="599"/>
      <c r="LW299" s="600"/>
      <c r="LX299" s="543"/>
      <c r="LY299" s="544"/>
      <c r="LZ299" s="544"/>
      <c r="MA299" s="545"/>
      <c r="MB299" s="543"/>
      <c r="MC299" s="544"/>
      <c r="MD299" s="544"/>
      <c r="ME299" s="545"/>
      <c r="MF299" s="552"/>
      <c r="MG299" s="553"/>
      <c r="MH299" s="553"/>
      <c r="MI299" s="554"/>
      <c r="MJ299" s="534"/>
      <c r="MK299" s="535"/>
      <c r="ML299" s="535"/>
      <c r="MM299" s="536"/>
      <c r="MN299" s="534"/>
      <c r="MO299" s="535"/>
      <c r="MP299" s="535"/>
      <c r="MQ299" s="535"/>
      <c r="MR299" s="536"/>
      <c r="MS299" s="561"/>
      <c r="MT299" s="562"/>
      <c r="MU299" s="562"/>
      <c r="MV299" s="562"/>
      <c r="MW299" s="562"/>
      <c r="MX299" s="562"/>
      <c r="MY299" s="562"/>
      <c r="MZ299" s="562"/>
      <c r="NA299" s="563"/>
      <c r="NB299" s="567"/>
      <c r="NC299" s="568"/>
      <c r="ND299" s="568"/>
      <c r="NE299" s="568"/>
      <c r="NF299" s="568"/>
      <c r="NG299" s="568"/>
      <c r="NH299" s="568"/>
      <c r="NI299" s="568"/>
      <c r="NJ299" s="569"/>
      <c r="NK299" s="516"/>
      <c r="NL299" s="517"/>
      <c r="NM299" s="517"/>
      <c r="NN299" s="518"/>
      <c r="NO299" s="540" t="s">
        <v>102</v>
      </c>
      <c r="NP299" s="541"/>
      <c r="NQ299" s="541"/>
      <c r="NR299" s="542"/>
      <c r="NS299" s="570" t="s">
        <v>9298</v>
      </c>
      <c r="NT299" s="571"/>
      <c r="NU299" s="571"/>
      <c r="NV299" s="572"/>
      <c r="NW299" s="516"/>
      <c r="NX299" s="517"/>
      <c r="NY299" s="517"/>
      <c r="NZ299" s="518"/>
      <c r="OA299" s="748"/>
      <c r="OB299" s="302"/>
      <c r="OC299" s="303"/>
      <c r="OD299" s="303"/>
      <c r="OE299" s="303"/>
      <c r="OF299" s="303"/>
      <c r="OG299" s="303"/>
      <c r="OH299" s="303"/>
      <c r="OI299" s="303"/>
      <c r="OJ299" s="303"/>
      <c r="OK299" s="304"/>
      <c r="OL299" s="616"/>
      <c r="OM299" s="617"/>
      <c r="ON299" s="617"/>
      <c r="OO299" s="617"/>
      <c r="OP299" s="617"/>
      <c r="OQ299" s="617"/>
      <c r="OR299" s="617"/>
      <c r="OS299" s="617"/>
      <c r="OT299" s="617"/>
      <c r="OU299" s="617"/>
      <c r="OV299" s="617"/>
      <c r="OW299" s="617"/>
      <c r="OX299" s="617"/>
      <c r="OY299" s="617"/>
      <c r="OZ299" s="617"/>
      <c r="PA299" s="617"/>
      <c r="PB299" s="617"/>
      <c r="PC299" s="617"/>
      <c r="PD299" s="618"/>
      <c r="PE299" s="598"/>
      <c r="PF299" s="599"/>
      <c r="PG299" s="599"/>
      <c r="PH299" s="599"/>
      <c r="PI299" s="599"/>
      <c r="PJ299" s="599"/>
      <c r="PK299" s="599"/>
      <c r="PL299" s="599"/>
      <c r="PM299" s="599"/>
      <c r="PN299" s="600"/>
      <c r="PO299" s="534"/>
      <c r="PP299" s="535"/>
      <c r="PQ299" s="536"/>
      <c r="PR299" s="534"/>
      <c r="PS299" s="535"/>
      <c r="PT299" s="536"/>
      <c r="PU299" s="534"/>
      <c r="PV299" s="535"/>
      <c r="PW299" s="536"/>
      <c r="PX299" s="598"/>
      <c r="PY299" s="599"/>
      <c r="PZ299" s="599"/>
      <c r="QA299" s="599"/>
      <c r="QB299" s="599"/>
      <c r="QC299" s="600"/>
      <c r="QD299" s="543"/>
      <c r="QE299" s="544"/>
      <c r="QF299" s="544"/>
      <c r="QG299" s="545"/>
      <c r="QH299" s="543"/>
      <c r="QI299" s="544"/>
      <c r="QJ299" s="544"/>
      <c r="QK299" s="545"/>
      <c r="QL299" s="552"/>
      <c r="QM299" s="553"/>
      <c r="QN299" s="553"/>
      <c r="QO299" s="554"/>
      <c r="QP299" s="534"/>
      <c r="QQ299" s="535"/>
      <c r="QR299" s="535"/>
      <c r="QS299" s="536"/>
      <c r="QT299" s="534"/>
      <c r="QU299" s="535"/>
      <c r="QV299" s="535"/>
      <c r="QW299" s="535"/>
      <c r="QX299" s="536"/>
      <c r="QY299" s="561"/>
      <c r="QZ299" s="562"/>
      <c r="RA299" s="562"/>
      <c r="RB299" s="562"/>
      <c r="RC299" s="562"/>
      <c r="RD299" s="562"/>
      <c r="RE299" s="562"/>
      <c r="RF299" s="562"/>
      <c r="RG299" s="563"/>
      <c r="RH299" s="567"/>
      <c r="RI299" s="568"/>
      <c r="RJ299" s="568"/>
      <c r="RK299" s="568"/>
      <c r="RL299" s="568"/>
      <c r="RM299" s="568"/>
      <c r="RN299" s="568"/>
      <c r="RO299" s="568"/>
      <c r="RP299" s="569"/>
      <c r="RQ299" s="516"/>
      <c r="RR299" s="517"/>
      <c r="RS299" s="517"/>
      <c r="RT299" s="518"/>
      <c r="RU299" s="540" t="s">
        <v>102</v>
      </c>
      <c r="RV299" s="541"/>
      <c r="RW299" s="541"/>
      <c r="RX299" s="542"/>
      <c r="RY299" s="570" t="s">
        <v>9298</v>
      </c>
      <c r="RZ299" s="571"/>
      <c r="SA299" s="571"/>
      <c r="SB299" s="572"/>
      <c r="SC299" s="516"/>
      <c r="SD299" s="517"/>
      <c r="SE299" s="517"/>
      <c r="SF299" s="518"/>
      <c r="SG299" s="748"/>
    </row>
    <row r="300" spans="2:501" ht="6.95" customHeight="1" x14ac:dyDescent="0.15">
      <c r="B300" s="1043"/>
      <c r="C300" s="1044"/>
      <c r="D300" s="1044"/>
      <c r="E300" s="1044"/>
      <c r="F300" s="1044"/>
      <c r="G300" s="1044"/>
      <c r="H300" s="1044"/>
      <c r="I300" s="1044"/>
      <c r="J300" s="1044"/>
      <c r="K300" s="1044"/>
      <c r="L300" s="1044"/>
      <c r="M300" s="1044"/>
      <c r="N300" s="1044"/>
      <c r="O300" s="1044"/>
      <c r="P300" s="1044"/>
      <c r="Q300" s="1044"/>
      <c r="R300" s="1044"/>
      <c r="S300" s="1044"/>
      <c r="T300" s="1044"/>
      <c r="U300" s="1044"/>
      <c r="V300" s="1044"/>
      <c r="W300" s="1044"/>
      <c r="X300" s="1044"/>
      <c r="Y300" s="1044"/>
      <c r="Z300" s="1044"/>
      <c r="AA300" s="1045"/>
      <c r="AB300" s="1035"/>
      <c r="AC300" s="303"/>
      <c r="AD300" s="303"/>
      <c r="AE300" s="303"/>
      <c r="AF300" s="303"/>
      <c r="AG300" s="303"/>
      <c r="AH300" s="303"/>
      <c r="AI300" s="303"/>
      <c r="AJ300" s="303"/>
      <c r="AK300" s="303"/>
      <c r="AL300" s="303"/>
      <c r="AM300" s="303"/>
      <c r="AN300" s="303"/>
      <c r="AO300" s="303"/>
      <c r="AP300" s="303"/>
      <c r="AQ300" s="303"/>
      <c r="AR300" s="668"/>
      <c r="AS300" s="590"/>
      <c r="AT300" s="590"/>
      <c r="AU300" s="590"/>
      <c r="AV300" s="590"/>
      <c r="AW300" s="590"/>
      <c r="AX300" s="590"/>
      <c r="AY300" s="590"/>
      <c r="AZ300" s="590"/>
      <c r="BA300" s="590"/>
      <c r="BB300" s="590"/>
      <c r="BC300" s="590"/>
      <c r="BD300" s="590"/>
      <c r="BE300" s="591"/>
      <c r="BF300" s="669"/>
      <c r="BG300" s="617"/>
      <c r="BH300" s="617"/>
      <c r="BI300" s="617"/>
      <c r="BJ300" s="617"/>
      <c r="BK300" s="617"/>
      <c r="BL300" s="617"/>
      <c r="BM300" s="617"/>
      <c r="BN300" s="617"/>
      <c r="BO300" s="617"/>
      <c r="BP300" s="617"/>
      <c r="BQ300" s="617"/>
      <c r="BR300" s="617"/>
      <c r="BS300" s="618"/>
      <c r="BT300" s="669"/>
      <c r="BU300" s="617"/>
      <c r="BV300" s="617"/>
      <c r="BW300" s="617"/>
      <c r="BX300" s="617"/>
      <c r="BY300" s="617"/>
      <c r="BZ300" s="617"/>
      <c r="CA300" s="617"/>
      <c r="CB300" s="617"/>
      <c r="CC300" s="617"/>
      <c r="CD300" s="617"/>
      <c r="CE300" s="617"/>
      <c r="CF300" s="617"/>
      <c r="CG300" s="617"/>
      <c r="CH300" s="617"/>
      <c r="CI300" s="617"/>
      <c r="CJ300" s="617"/>
      <c r="CK300" s="617"/>
      <c r="CL300" s="618"/>
      <c r="CM300" s="598"/>
      <c r="CN300" s="599"/>
      <c r="CO300" s="599"/>
      <c r="CP300" s="599"/>
      <c r="CQ300" s="599"/>
      <c r="CR300" s="599"/>
      <c r="CS300" s="599"/>
      <c r="CT300" s="599"/>
      <c r="CU300" s="599"/>
      <c r="CV300" s="600"/>
      <c r="CW300" s="643"/>
      <c r="CX300" s="643"/>
      <c r="CY300" s="643"/>
      <c r="CZ300" s="534"/>
      <c r="DA300" s="535"/>
      <c r="DB300" s="536"/>
      <c r="DC300" s="534"/>
      <c r="DD300" s="535"/>
      <c r="DE300" s="536"/>
      <c r="DF300" s="598"/>
      <c r="DG300" s="599"/>
      <c r="DH300" s="599"/>
      <c r="DI300" s="599"/>
      <c r="DJ300" s="599"/>
      <c r="DK300" s="600"/>
      <c r="DL300" s="543"/>
      <c r="DM300" s="544"/>
      <c r="DN300" s="544"/>
      <c r="DO300" s="545"/>
      <c r="DP300" s="543"/>
      <c r="DQ300" s="544"/>
      <c r="DR300" s="544"/>
      <c r="DS300" s="544"/>
      <c r="DT300" s="552"/>
      <c r="DU300" s="553"/>
      <c r="DV300" s="553"/>
      <c r="DW300" s="554"/>
      <c r="DX300" s="643"/>
      <c r="DY300" s="643"/>
      <c r="DZ300" s="643"/>
      <c r="EA300" s="643"/>
      <c r="EB300" s="643"/>
      <c r="EC300" s="643"/>
      <c r="ED300" s="643"/>
      <c r="EE300" s="643"/>
      <c r="EF300" s="643"/>
      <c r="EG300" s="570" t="s">
        <v>9299</v>
      </c>
      <c r="EH300" s="571"/>
      <c r="EI300" s="571"/>
      <c r="EJ300" s="572"/>
      <c r="EK300" s="540" t="s">
        <v>9295</v>
      </c>
      <c r="EL300" s="541"/>
      <c r="EM300" s="541"/>
      <c r="EN300" s="541"/>
      <c r="EO300" s="542"/>
      <c r="EP300" s="570" t="s">
        <v>9299</v>
      </c>
      <c r="EQ300" s="571"/>
      <c r="ER300" s="571"/>
      <c r="ES300" s="572"/>
      <c r="ET300" s="540" t="s">
        <v>9295</v>
      </c>
      <c r="EU300" s="541"/>
      <c r="EV300" s="541"/>
      <c r="EW300" s="541"/>
      <c r="EX300" s="542"/>
      <c r="EY300" s="516"/>
      <c r="EZ300" s="517"/>
      <c r="FA300" s="517"/>
      <c r="FB300" s="518"/>
      <c r="FC300" s="543"/>
      <c r="FD300" s="544"/>
      <c r="FE300" s="544"/>
      <c r="FF300" s="545"/>
      <c r="FG300" s="574"/>
      <c r="FH300" s="574"/>
      <c r="FI300" s="574"/>
      <c r="FJ300" s="575"/>
      <c r="FK300" s="516"/>
      <c r="FL300" s="517"/>
      <c r="FM300" s="517"/>
      <c r="FN300" s="518"/>
      <c r="FO300" s="748"/>
      <c r="FP300" s="302"/>
      <c r="FQ300" s="303"/>
      <c r="FR300" s="303"/>
      <c r="FS300" s="303"/>
      <c r="FT300" s="303"/>
      <c r="FU300" s="303"/>
      <c r="FV300" s="303"/>
      <c r="FW300" s="303"/>
      <c r="FX300" s="303"/>
      <c r="FY300" s="304"/>
      <c r="FZ300" s="669"/>
      <c r="GA300" s="617"/>
      <c r="GB300" s="617"/>
      <c r="GC300" s="617"/>
      <c r="GD300" s="617"/>
      <c r="GE300" s="617"/>
      <c r="GF300" s="617"/>
      <c r="GG300" s="617"/>
      <c r="GH300" s="617"/>
      <c r="GI300" s="617"/>
      <c r="GJ300" s="617"/>
      <c r="GK300" s="617"/>
      <c r="GL300" s="617"/>
      <c r="GM300" s="617"/>
      <c r="GN300" s="617"/>
      <c r="GO300" s="617"/>
      <c r="GP300" s="617"/>
      <c r="GQ300" s="617"/>
      <c r="GR300" s="618"/>
      <c r="GS300" s="598"/>
      <c r="GT300" s="599"/>
      <c r="GU300" s="599"/>
      <c r="GV300" s="599"/>
      <c r="GW300" s="599"/>
      <c r="GX300" s="599"/>
      <c r="GY300" s="599"/>
      <c r="GZ300" s="599"/>
      <c r="HA300" s="599"/>
      <c r="HB300" s="600"/>
      <c r="HC300" s="643"/>
      <c r="HD300" s="643"/>
      <c r="HE300" s="643"/>
      <c r="HF300" s="534"/>
      <c r="HG300" s="535"/>
      <c r="HH300" s="536"/>
      <c r="HI300" s="534"/>
      <c r="HJ300" s="535"/>
      <c r="HK300" s="536"/>
      <c r="HL300" s="598"/>
      <c r="HM300" s="599"/>
      <c r="HN300" s="599"/>
      <c r="HO300" s="599"/>
      <c r="HP300" s="599"/>
      <c r="HQ300" s="600"/>
      <c r="HR300" s="543"/>
      <c r="HS300" s="544"/>
      <c r="HT300" s="544"/>
      <c r="HU300" s="545"/>
      <c r="HV300" s="543"/>
      <c r="HW300" s="544"/>
      <c r="HX300" s="544"/>
      <c r="HY300" s="544"/>
      <c r="HZ300" s="552"/>
      <c r="IA300" s="553"/>
      <c r="IB300" s="553"/>
      <c r="IC300" s="554"/>
      <c r="ID300" s="643"/>
      <c r="IE300" s="643"/>
      <c r="IF300" s="643"/>
      <c r="IG300" s="643"/>
      <c r="IH300" s="643"/>
      <c r="II300" s="643"/>
      <c r="IJ300" s="643"/>
      <c r="IK300" s="643"/>
      <c r="IL300" s="643"/>
      <c r="IM300" s="570" t="s">
        <v>9299</v>
      </c>
      <c r="IN300" s="571"/>
      <c r="IO300" s="571"/>
      <c r="IP300" s="572"/>
      <c r="IQ300" s="540" t="s">
        <v>9295</v>
      </c>
      <c r="IR300" s="541"/>
      <c r="IS300" s="541"/>
      <c r="IT300" s="541"/>
      <c r="IU300" s="542"/>
      <c r="IV300" s="570" t="s">
        <v>9299</v>
      </c>
      <c r="IW300" s="571"/>
      <c r="IX300" s="571"/>
      <c r="IY300" s="572"/>
      <c r="IZ300" s="540" t="s">
        <v>9295</v>
      </c>
      <c r="JA300" s="541"/>
      <c r="JB300" s="541"/>
      <c r="JC300" s="541"/>
      <c r="JD300" s="542"/>
      <c r="JE300" s="516"/>
      <c r="JF300" s="517"/>
      <c r="JG300" s="517"/>
      <c r="JH300" s="518"/>
      <c r="JI300" s="543"/>
      <c r="JJ300" s="544"/>
      <c r="JK300" s="544"/>
      <c r="JL300" s="545"/>
      <c r="JM300" s="574"/>
      <c r="JN300" s="574"/>
      <c r="JO300" s="574"/>
      <c r="JP300" s="575"/>
      <c r="JQ300" s="516"/>
      <c r="JR300" s="517"/>
      <c r="JS300" s="517"/>
      <c r="JT300" s="518"/>
      <c r="JU300" s="748"/>
      <c r="JV300" s="302"/>
      <c r="JW300" s="303"/>
      <c r="JX300" s="303"/>
      <c r="JY300" s="303"/>
      <c r="JZ300" s="303"/>
      <c r="KA300" s="303"/>
      <c r="KB300" s="303"/>
      <c r="KC300" s="303"/>
      <c r="KD300" s="303"/>
      <c r="KE300" s="304"/>
      <c r="KF300" s="616"/>
      <c r="KG300" s="617"/>
      <c r="KH300" s="617"/>
      <c r="KI300" s="617"/>
      <c r="KJ300" s="617"/>
      <c r="KK300" s="617"/>
      <c r="KL300" s="617"/>
      <c r="KM300" s="617"/>
      <c r="KN300" s="617"/>
      <c r="KO300" s="617"/>
      <c r="KP300" s="617"/>
      <c r="KQ300" s="617"/>
      <c r="KR300" s="617"/>
      <c r="KS300" s="617"/>
      <c r="KT300" s="617"/>
      <c r="KU300" s="617"/>
      <c r="KV300" s="617"/>
      <c r="KW300" s="617"/>
      <c r="KX300" s="618"/>
      <c r="KY300" s="598"/>
      <c r="KZ300" s="599"/>
      <c r="LA300" s="599"/>
      <c r="LB300" s="599"/>
      <c r="LC300" s="599"/>
      <c r="LD300" s="599"/>
      <c r="LE300" s="599"/>
      <c r="LF300" s="599"/>
      <c r="LG300" s="599"/>
      <c r="LH300" s="600"/>
      <c r="LI300" s="534"/>
      <c r="LJ300" s="535"/>
      <c r="LK300" s="536"/>
      <c r="LL300" s="534"/>
      <c r="LM300" s="535"/>
      <c r="LN300" s="536"/>
      <c r="LO300" s="534"/>
      <c r="LP300" s="535"/>
      <c r="LQ300" s="536"/>
      <c r="LR300" s="598"/>
      <c r="LS300" s="599"/>
      <c r="LT300" s="599"/>
      <c r="LU300" s="599"/>
      <c r="LV300" s="599"/>
      <c r="LW300" s="600"/>
      <c r="LX300" s="543"/>
      <c r="LY300" s="544"/>
      <c r="LZ300" s="544"/>
      <c r="MA300" s="545"/>
      <c r="MB300" s="543"/>
      <c r="MC300" s="544"/>
      <c r="MD300" s="544"/>
      <c r="ME300" s="545"/>
      <c r="MF300" s="552"/>
      <c r="MG300" s="553"/>
      <c r="MH300" s="553"/>
      <c r="MI300" s="554"/>
      <c r="MJ300" s="534"/>
      <c r="MK300" s="535"/>
      <c r="ML300" s="535"/>
      <c r="MM300" s="536"/>
      <c r="MN300" s="534"/>
      <c r="MO300" s="535"/>
      <c r="MP300" s="535"/>
      <c r="MQ300" s="535"/>
      <c r="MR300" s="536"/>
      <c r="MS300" s="570" t="s">
        <v>9299</v>
      </c>
      <c r="MT300" s="571"/>
      <c r="MU300" s="571"/>
      <c r="MV300" s="572"/>
      <c r="MW300" s="540" t="s">
        <v>9295</v>
      </c>
      <c r="MX300" s="541"/>
      <c r="MY300" s="541"/>
      <c r="MZ300" s="541"/>
      <c r="NA300" s="542"/>
      <c r="NB300" s="570" t="s">
        <v>9299</v>
      </c>
      <c r="NC300" s="571"/>
      <c r="ND300" s="571"/>
      <c r="NE300" s="572"/>
      <c r="NF300" s="540" t="s">
        <v>9295</v>
      </c>
      <c r="NG300" s="541"/>
      <c r="NH300" s="541"/>
      <c r="NI300" s="541"/>
      <c r="NJ300" s="542"/>
      <c r="NK300" s="516"/>
      <c r="NL300" s="517"/>
      <c r="NM300" s="517"/>
      <c r="NN300" s="518"/>
      <c r="NO300" s="543"/>
      <c r="NP300" s="544"/>
      <c r="NQ300" s="544"/>
      <c r="NR300" s="545"/>
      <c r="NS300" s="573"/>
      <c r="NT300" s="574"/>
      <c r="NU300" s="574"/>
      <c r="NV300" s="575"/>
      <c r="NW300" s="516"/>
      <c r="NX300" s="517"/>
      <c r="NY300" s="517"/>
      <c r="NZ300" s="518"/>
      <c r="OA300" s="748"/>
      <c r="OB300" s="302"/>
      <c r="OC300" s="303"/>
      <c r="OD300" s="303"/>
      <c r="OE300" s="303"/>
      <c r="OF300" s="303"/>
      <c r="OG300" s="303"/>
      <c r="OH300" s="303"/>
      <c r="OI300" s="303"/>
      <c r="OJ300" s="303"/>
      <c r="OK300" s="304"/>
      <c r="OL300" s="616"/>
      <c r="OM300" s="617"/>
      <c r="ON300" s="617"/>
      <c r="OO300" s="617"/>
      <c r="OP300" s="617"/>
      <c r="OQ300" s="617"/>
      <c r="OR300" s="617"/>
      <c r="OS300" s="617"/>
      <c r="OT300" s="617"/>
      <c r="OU300" s="617"/>
      <c r="OV300" s="617"/>
      <c r="OW300" s="617"/>
      <c r="OX300" s="617"/>
      <c r="OY300" s="617"/>
      <c r="OZ300" s="617"/>
      <c r="PA300" s="617"/>
      <c r="PB300" s="617"/>
      <c r="PC300" s="617"/>
      <c r="PD300" s="618"/>
      <c r="PE300" s="598"/>
      <c r="PF300" s="599"/>
      <c r="PG300" s="599"/>
      <c r="PH300" s="599"/>
      <c r="PI300" s="599"/>
      <c r="PJ300" s="599"/>
      <c r="PK300" s="599"/>
      <c r="PL300" s="599"/>
      <c r="PM300" s="599"/>
      <c r="PN300" s="600"/>
      <c r="PO300" s="534"/>
      <c r="PP300" s="535"/>
      <c r="PQ300" s="536"/>
      <c r="PR300" s="534"/>
      <c r="PS300" s="535"/>
      <c r="PT300" s="536"/>
      <c r="PU300" s="534"/>
      <c r="PV300" s="535"/>
      <c r="PW300" s="536"/>
      <c r="PX300" s="598"/>
      <c r="PY300" s="599"/>
      <c r="PZ300" s="599"/>
      <c r="QA300" s="599"/>
      <c r="QB300" s="599"/>
      <c r="QC300" s="600"/>
      <c r="QD300" s="543"/>
      <c r="QE300" s="544"/>
      <c r="QF300" s="544"/>
      <c r="QG300" s="545"/>
      <c r="QH300" s="543"/>
      <c r="QI300" s="544"/>
      <c r="QJ300" s="544"/>
      <c r="QK300" s="545"/>
      <c r="QL300" s="552"/>
      <c r="QM300" s="553"/>
      <c r="QN300" s="553"/>
      <c r="QO300" s="554"/>
      <c r="QP300" s="534"/>
      <c r="QQ300" s="535"/>
      <c r="QR300" s="535"/>
      <c r="QS300" s="536"/>
      <c r="QT300" s="534"/>
      <c r="QU300" s="535"/>
      <c r="QV300" s="535"/>
      <c r="QW300" s="535"/>
      <c r="QX300" s="536"/>
      <c r="QY300" s="570" t="s">
        <v>9299</v>
      </c>
      <c r="QZ300" s="571"/>
      <c r="RA300" s="571"/>
      <c r="RB300" s="572"/>
      <c r="RC300" s="540" t="s">
        <v>9295</v>
      </c>
      <c r="RD300" s="541"/>
      <c r="RE300" s="541"/>
      <c r="RF300" s="541"/>
      <c r="RG300" s="542"/>
      <c r="RH300" s="570" t="s">
        <v>9299</v>
      </c>
      <c r="RI300" s="571"/>
      <c r="RJ300" s="571"/>
      <c r="RK300" s="572"/>
      <c r="RL300" s="540" t="s">
        <v>9295</v>
      </c>
      <c r="RM300" s="541"/>
      <c r="RN300" s="541"/>
      <c r="RO300" s="541"/>
      <c r="RP300" s="542"/>
      <c r="RQ300" s="516"/>
      <c r="RR300" s="517"/>
      <c r="RS300" s="517"/>
      <c r="RT300" s="518"/>
      <c r="RU300" s="543"/>
      <c r="RV300" s="544"/>
      <c r="RW300" s="544"/>
      <c r="RX300" s="545"/>
      <c r="RY300" s="573"/>
      <c r="RZ300" s="574"/>
      <c r="SA300" s="574"/>
      <c r="SB300" s="575"/>
      <c r="SC300" s="516"/>
      <c r="SD300" s="517"/>
      <c r="SE300" s="517"/>
      <c r="SF300" s="518"/>
      <c r="SG300" s="748"/>
    </row>
    <row r="301" spans="2:501" ht="6.95" customHeight="1" x14ac:dyDescent="0.15">
      <c r="B301" s="1043"/>
      <c r="C301" s="1044"/>
      <c r="D301" s="1044"/>
      <c r="E301" s="1044"/>
      <c r="F301" s="1044"/>
      <c r="G301" s="1044"/>
      <c r="H301" s="1044"/>
      <c r="I301" s="1044"/>
      <c r="J301" s="1044"/>
      <c r="K301" s="1044"/>
      <c r="L301" s="1044"/>
      <c r="M301" s="1044"/>
      <c r="N301" s="1044"/>
      <c r="O301" s="1044"/>
      <c r="P301" s="1044"/>
      <c r="Q301" s="1044"/>
      <c r="R301" s="1044"/>
      <c r="S301" s="1044"/>
      <c r="T301" s="1044"/>
      <c r="U301" s="1044"/>
      <c r="V301" s="1044"/>
      <c r="W301" s="1044"/>
      <c r="X301" s="1044"/>
      <c r="Y301" s="1044"/>
      <c r="Z301" s="1044"/>
      <c r="AA301" s="1045"/>
      <c r="AB301" s="1035"/>
      <c r="AC301" s="303"/>
      <c r="AD301" s="303"/>
      <c r="AE301" s="303"/>
      <c r="AF301" s="303"/>
      <c r="AG301" s="303"/>
      <c r="AH301" s="303"/>
      <c r="AI301" s="303"/>
      <c r="AJ301" s="303"/>
      <c r="AK301" s="303"/>
      <c r="AL301" s="303"/>
      <c r="AM301" s="303"/>
      <c r="AN301" s="303"/>
      <c r="AO301" s="303"/>
      <c r="AP301" s="303"/>
      <c r="AQ301" s="303"/>
      <c r="AR301" s="668"/>
      <c r="AS301" s="590"/>
      <c r="AT301" s="590"/>
      <c r="AU301" s="590"/>
      <c r="AV301" s="590"/>
      <c r="AW301" s="590"/>
      <c r="AX301" s="590"/>
      <c r="AY301" s="590"/>
      <c r="AZ301" s="590"/>
      <c r="BA301" s="590"/>
      <c r="BB301" s="590"/>
      <c r="BC301" s="590"/>
      <c r="BD301" s="590"/>
      <c r="BE301" s="591"/>
      <c r="BF301" s="669"/>
      <c r="BG301" s="617"/>
      <c r="BH301" s="617"/>
      <c r="BI301" s="617"/>
      <c r="BJ301" s="617"/>
      <c r="BK301" s="617"/>
      <c r="BL301" s="617"/>
      <c r="BM301" s="617"/>
      <c r="BN301" s="617"/>
      <c r="BO301" s="617"/>
      <c r="BP301" s="617"/>
      <c r="BQ301" s="617"/>
      <c r="BR301" s="617"/>
      <c r="BS301" s="618"/>
      <c r="BT301" s="669"/>
      <c r="BU301" s="617"/>
      <c r="BV301" s="617"/>
      <c r="BW301" s="617"/>
      <c r="BX301" s="617"/>
      <c r="BY301" s="617"/>
      <c r="BZ301" s="617"/>
      <c r="CA301" s="617"/>
      <c r="CB301" s="617"/>
      <c r="CC301" s="617"/>
      <c r="CD301" s="617"/>
      <c r="CE301" s="617"/>
      <c r="CF301" s="617"/>
      <c r="CG301" s="617"/>
      <c r="CH301" s="617"/>
      <c r="CI301" s="617"/>
      <c r="CJ301" s="617"/>
      <c r="CK301" s="617"/>
      <c r="CL301" s="618"/>
      <c r="CM301" s="598"/>
      <c r="CN301" s="599"/>
      <c r="CO301" s="599"/>
      <c r="CP301" s="599"/>
      <c r="CQ301" s="599"/>
      <c r="CR301" s="599"/>
      <c r="CS301" s="599"/>
      <c r="CT301" s="599"/>
      <c r="CU301" s="599"/>
      <c r="CV301" s="600"/>
      <c r="CW301" s="643"/>
      <c r="CX301" s="643"/>
      <c r="CY301" s="643"/>
      <c r="CZ301" s="534"/>
      <c r="DA301" s="535"/>
      <c r="DB301" s="536"/>
      <c r="DC301" s="534"/>
      <c r="DD301" s="535"/>
      <c r="DE301" s="536"/>
      <c r="DF301" s="598"/>
      <c r="DG301" s="599"/>
      <c r="DH301" s="599"/>
      <c r="DI301" s="599"/>
      <c r="DJ301" s="599"/>
      <c r="DK301" s="600"/>
      <c r="DL301" s="543"/>
      <c r="DM301" s="544"/>
      <c r="DN301" s="544"/>
      <c r="DO301" s="545"/>
      <c r="DP301" s="543"/>
      <c r="DQ301" s="544"/>
      <c r="DR301" s="544"/>
      <c r="DS301" s="544"/>
      <c r="DT301" s="552"/>
      <c r="DU301" s="553"/>
      <c r="DV301" s="553"/>
      <c r="DW301" s="554"/>
      <c r="DX301" s="643"/>
      <c r="DY301" s="643"/>
      <c r="DZ301" s="643"/>
      <c r="EA301" s="643"/>
      <c r="EB301" s="643"/>
      <c r="EC301" s="643"/>
      <c r="ED301" s="643"/>
      <c r="EE301" s="643"/>
      <c r="EF301" s="643"/>
      <c r="EG301" s="573"/>
      <c r="EH301" s="574"/>
      <c r="EI301" s="574"/>
      <c r="EJ301" s="575"/>
      <c r="EK301" s="543"/>
      <c r="EL301" s="544"/>
      <c r="EM301" s="544"/>
      <c r="EN301" s="544"/>
      <c r="EO301" s="545"/>
      <c r="EP301" s="573"/>
      <c r="EQ301" s="574"/>
      <c r="ER301" s="574"/>
      <c r="ES301" s="575"/>
      <c r="ET301" s="543"/>
      <c r="EU301" s="544"/>
      <c r="EV301" s="544"/>
      <c r="EW301" s="544"/>
      <c r="EX301" s="545"/>
      <c r="EY301" s="516"/>
      <c r="EZ301" s="517"/>
      <c r="FA301" s="517"/>
      <c r="FB301" s="518"/>
      <c r="FC301" s="543"/>
      <c r="FD301" s="544"/>
      <c r="FE301" s="544"/>
      <c r="FF301" s="545"/>
      <c r="FG301" s="574"/>
      <c r="FH301" s="574"/>
      <c r="FI301" s="574"/>
      <c r="FJ301" s="575"/>
      <c r="FK301" s="516"/>
      <c r="FL301" s="517"/>
      <c r="FM301" s="517"/>
      <c r="FN301" s="518"/>
      <c r="FO301" s="748"/>
      <c r="FP301" s="302"/>
      <c r="FQ301" s="303"/>
      <c r="FR301" s="303"/>
      <c r="FS301" s="303"/>
      <c r="FT301" s="303"/>
      <c r="FU301" s="303"/>
      <c r="FV301" s="303"/>
      <c r="FW301" s="303"/>
      <c r="FX301" s="303"/>
      <c r="FY301" s="304"/>
      <c r="FZ301" s="669"/>
      <c r="GA301" s="617"/>
      <c r="GB301" s="617"/>
      <c r="GC301" s="617"/>
      <c r="GD301" s="617"/>
      <c r="GE301" s="617"/>
      <c r="GF301" s="617"/>
      <c r="GG301" s="617"/>
      <c r="GH301" s="617"/>
      <c r="GI301" s="617"/>
      <c r="GJ301" s="617"/>
      <c r="GK301" s="617"/>
      <c r="GL301" s="617"/>
      <c r="GM301" s="617"/>
      <c r="GN301" s="617"/>
      <c r="GO301" s="617"/>
      <c r="GP301" s="617"/>
      <c r="GQ301" s="617"/>
      <c r="GR301" s="618"/>
      <c r="GS301" s="598"/>
      <c r="GT301" s="599"/>
      <c r="GU301" s="599"/>
      <c r="GV301" s="599"/>
      <c r="GW301" s="599"/>
      <c r="GX301" s="599"/>
      <c r="GY301" s="599"/>
      <c r="GZ301" s="599"/>
      <c r="HA301" s="599"/>
      <c r="HB301" s="600"/>
      <c r="HC301" s="643"/>
      <c r="HD301" s="643"/>
      <c r="HE301" s="643"/>
      <c r="HF301" s="534"/>
      <c r="HG301" s="535"/>
      <c r="HH301" s="536"/>
      <c r="HI301" s="534"/>
      <c r="HJ301" s="535"/>
      <c r="HK301" s="536"/>
      <c r="HL301" s="598"/>
      <c r="HM301" s="599"/>
      <c r="HN301" s="599"/>
      <c r="HO301" s="599"/>
      <c r="HP301" s="599"/>
      <c r="HQ301" s="600"/>
      <c r="HR301" s="543"/>
      <c r="HS301" s="544"/>
      <c r="HT301" s="544"/>
      <c r="HU301" s="545"/>
      <c r="HV301" s="543"/>
      <c r="HW301" s="544"/>
      <c r="HX301" s="544"/>
      <c r="HY301" s="544"/>
      <c r="HZ301" s="552"/>
      <c r="IA301" s="553"/>
      <c r="IB301" s="553"/>
      <c r="IC301" s="554"/>
      <c r="ID301" s="643"/>
      <c r="IE301" s="643"/>
      <c r="IF301" s="643"/>
      <c r="IG301" s="643"/>
      <c r="IH301" s="643"/>
      <c r="II301" s="643"/>
      <c r="IJ301" s="643"/>
      <c r="IK301" s="643"/>
      <c r="IL301" s="643"/>
      <c r="IM301" s="573"/>
      <c r="IN301" s="574"/>
      <c r="IO301" s="574"/>
      <c r="IP301" s="575"/>
      <c r="IQ301" s="543"/>
      <c r="IR301" s="544"/>
      <c r="IS301" s="544"/>
      <c r="IT301" s="544"/>
      <c r="IU301" s="545"/>
      <c r="IV301" s="573"/>
      <c r="IW301" s="574"/>
      <c r="IX301" s="574"/>
      <c r="IY301" s="575"/>
      <c r="IZ301" s="543"/>
      <c r="JA301" s="544"/>
      <c r="JB301" s="544"/>
      <c r="JC301" s="544"/>
      <c r="JD301" s="545"/>
      <c r="JE301" s="516"/>
      <c r="JF301" s="517"/>
      <c r="JG301" s="517"/>
      <c r="JH301" s="518"/>
      <c r="JI301" s="543"/>
      <c r="JJ301" s="544"/>
      <c r="JK301" s="544"/>
      <c r="JL301" s="545"/>
      <c r="JM301" s="574"/>
      <c r="JN301" s="574"/>
      <c r="JO301" s="574"/>
      <c r="JP301" s="575"/>
      <c r="JQ301" s="516"/>
      <c r="JR301" s="517"/>
      <c r="JS301" s="517"/>
      <c r="JT301" s="518"/>
      <c r="JU301" s="748"/>
      <c r="JV301" s="302"/>
      <c r="JW301" s="303"/>
      <c r="JX301" s="303"/>
      <c r="JY301" s="303"/>
      <c r="JZ301" s="303"/>
      <c r="KA301" s="303"/>
      <c r="KB301" s="303"/>
      <c r="KC301" s="303"/>
      <c r="KD301" s="303"/>
      <c r="KE301" s="304"/>
      <c r="KF301" s="616"/>
      <c r="KG301" s="617"/>
      <c r="KH301" s="617"/>
      <c r="KI301" s="617"/>
      <c r="KJ301" s="617"/>
      <c r="KK301" s="617"/>
      <c r="KL301" s="617"/>
      <c r="KM301" s="617"/>
      <c r="KN301" s="617"/>
      <c r="KO301" s="617"/>
      <c r="KP301" s="617"/>
      <c r="KQ301" s="617"/>
      <c r="KR301" s="617"/>
      <c r="KS301" s="617"/>
      <c r="KT301" s="617"/>
      <c r="KU301" s="617"/>
      <c r="KV301" s="617"/>
      <c r="KW301" s="617"/>
      <c r="KX301" s="618"/>
      <c r="KY301" s="598"/>
      <c r="KZ301" s="599"/>
      <c r="LA301" s="599"/>
      <c r="LB301" s="599"/>
      <c r="LC301" s="599"/>
      <c r="LD301" s="599"/>
      <c r="LE301" s="599"/>
      <c r="LF301" s="599"/>
      <c r="LG301" s="599"/>
      <c r="LH301" s="600"/>
      <c r="LI301" s="534"/>
      <c r="LJ301" s="535"/>
      <c r="LK301" s="536"/>
      <c r="LL301" s="534"/>
      <c r="LM301" s="535"/>
      <c r="LN301" s="536"/>
      <c r="LO301" s="534"/>
      <c r="LP301" s="535"/>
      <c r="LQ301" s="536"/>
      <c r="LR301" s="598"/>
      <c r="LS301" s="599"/>
      <c r="LT301" s="599"/>
      <c r="LU301" s="599"/>
      <c r="LV301" s="599"/>
      <c r="LW301" s="600"/>
      <c r="LX301" s="543"/>
      <c r="LY301" s="544"/>
      <c r="LZ301" s="544"/>
      <c r="MA301" s="545"/>
      <c r="MB301" s="543"/>
      <c r="MC301" s="544"/>
      <c r="MD301" s="544"/>
      <c r="ME301" s="545"/>
      <c r="MF301" s="552"/>
      <c r="MG301" s="553"/>
      <c r="MH301" s="553"/>
      <c r="MI301" s="554"/>
      <c r="MJ301" s="534"/>
      <c r="MK301" s="535"/>
      <c r="ML301" s="535"/>
      <c r="MM301" s="536"/>
      <c r="MN301" s="534"/>
      <c r="MO301" s="535"/>
      <c r="MP301" s="535"/>
      <c r="MQ301" s="535"/>
      <c r="MR301" s="536"/>
      <c r="MS301" s="573"/>
      <c r="MT301" s="574"/>
      <c r="MU301" s="574"/>
      <c r="MV301" s="575"/>
      <c r="MW301" s="543"/>
      <c r="MX301" s="544"/>
      <c r="MY301" s="544"/>
      <c r="MZ301" s="544"/>
      <c r="NA301" s="545"/>
      <c r="NB301" s="573"/>
      <c r="NC301" s="574"/>
      <c r="ND301" s="574"/>
      <c r="NE301" s="575"/>
      <c r="NF301" s="543"/>
      <c r="NG301" s="544"/>
      <c r="NH301" s="544"/>
      <c r="NI301" s="544"/>
      <c r="NJ301" s="545"/>
      <c r="NK301" s="516"/>
      <c r="NL301" s="517"/>
      <c r="NM301" s="517"/>
      <c r="NN301" s="518"/>
      <c r="NO301" s="543"/>
      <c r="NP301" s="544"/>
      <c r="NQ301" s="544"/>
      <c r="NR301" s="545"/>
      <c r="NS301" s="573"/>
      <c r="NT301" s="574"/>
      <c r="NU301" s="574"/>
      <c r="NV301" s="575"/>
      <c r="NW301" s="516"/>
      <c r="NX301" s="517"/>
      <c r="NY301" s="517"/>
      <c r="NZ301" s="518"/>
      <c r="OA301" s="748"/>
      <c r="OB301" s="302"/>
      <c r="OC301" s="303"/>
      <c r="OD301" s="303"/>
      <c r="OE301" s="303"/>
      <c r="OF301" s="303"/>
      <c r="OG301" s="303"/>
      <c r="OH301" s="303"/>
      <c r="OI301" s="303"/>
      <c r="OJ301" s="303"/>
      <c r="OK301" s="304"/>
      <c r="OL301" s="616"/>
      <c r="OM301" s="617"/>
      <c r="ON301" s="617"/>
      <c r="OO301" s="617"/>
      <c r="OP301" s="617"/>
      <c r="OQ301" s="617"/>
      <c r="OR301" s="617"/>
      <c r="OS301" s="617"/>
      <c r="OT301" s="617"/>
      <c r="OU301" s="617"/>
      <c r="OV301" s="617"/>
      <c r="OW301" s="617"/>
      <c r="OX301" s="617"/>
      <c r="OY301" s="617"/>
      <c r="OZ301" s="617"/>
      <c r="PA301" s="617"/>
      <c r="PB301" s="617"/>
      <c r="PC301" s="617"/>
      <c r="PD301" s="618"/>
      <c r="PE301" s="598"/>
      <c r="PF301" s="599"/>
      <c r="PG301" s="599"/>
      <c r="PH301" s="599"/>
      <c r="PI301" s="599"/>
      <c r="PJ301" s="599"/>
      <c r="PK301" s="599"/>
      <c r="PL301" s="599"/>
      <c r="PM301" s="599"/>
      <c r="PN301" s="600"/>
      <c r="PO301" s="534"/>
      <c r="PP301" s="535"/>
      <c r="PQ301" s="536"/>
      <c r="PR301" s="534"/>
      <c r="PS301" s="535"/>
      <c r="PT301" s="536"/>
      <c r="PU301" s="534"/>
      <c r="PV301" s="535"/>
      <c r="PW301" s="536"/>
      <c r="PX301" s="598"/>
      <c r="PY301" s="599"/>
      <c r="PZ301" s="599"/>
      <c r="QA301" s="599"/>
      <c r="QB301" s="599"/>
      <c r="QC301" s="600"/>
      <c r="QD301" s="543"/>
      <c r="QE301" s="544"/>
      <c r="QF301" s="544"/>
      <c r="QG301" s="545"/>
      <c r="QH301" s="543"/>
      <c r="QI301" s="544"/>
      <c r="QJ301" s="544"/>
      <c r="QK301" s="545"/>
      <c r="QL301" s="552"/>
      <c r="QM301" s="553"/>
      <c r="QN301" s="553"/>
      <c r="QO301" s="554"/>
      <c r="QP301" s="534"/>
      <c r="QQ301" s="535"/>
      <c r="QR301" s="535"/>
      <c r="QS301" s="536"/>
      <c r="QT301" s="534"/>
      <c r="QU301" s="535"/>
      <c r="QV301" s="535"/>
      <c r="QW301" s="535"/>
      <c r="QX301" s="536"/>
      <c r="QY301" s="573"/>
      <c r="QZ301" s="574"/>
      <c r="RA301" s="574"/>
      <c r="RB301" s="575"/>
      <c r="RC301" s="543"/>
      <c r="RD301" s="544"/>
      <c r="RE301" s="544"/>
      <c r="RF301" s="544"/>
      <c r="RG301" s="545"/>
      <c r="RH301" s="573"/>
      <c r="RI301" s="574"/>
      <c r="RJ301" s="574"/>
      <c r="RK301" s="575"/>
      <c r="RL301" s="543"/>
      <c r="RM301" s="544"/>
      <c r="RN301" s="544"/>
      <c r="RO301" s="544"/>
      <c r="RP301" s="545"/>
      <c r="RQ301" s="516"/>
      <c r="RR301" s="517"/>
      <c r="RS301" s="517"/>
      <c r="RT301" s="518"/>
      <c r="RU301" s="543"/>
      <c r="RV301" s="544"/>
      <c r="RW301" s="544"/>
      <c r="RX301" s="545"/>
      <c r="RY301" s="573"/>
      <c r="RZ301" s="574"/>
      <c r="SA301" s="574"/>
      <c r="SB301" s="575"/>
      <c r="SC301" s="516"/>
      <c r="SD301" s="517"/>
      <c r="SE301" s="517"/>
      <c r="SF301" s="518"/>
      <c r="SG301" s="748"/>
    </row>
    <row r="302" spans="2:501" ht="6.95" customHeight="1" x14ac:dyDescent="0.15">
      <c r="B302" s="1043"/>
      <c r="C302" s="1044"/>
      <c r="D302" s="1044"/>
      <c r="E302" s="1044"/>
      <c r="F302" s="1044"/>
      <c r="G302" s="1044"/>
      <c r="H302" s="1044"/>
      <c r="I302" s="1044"/>
      <c r="J302" s="1044"/>
      <c r="K302" s="1044"/>
      <c r="L302" s="1044"/>
      <c r="M302" s="1044"/>
      <c r="N302" s="1044"/>
      <c r="O302" s="1044"/>
      <c r="P302" s="1044"/>
      <c r="Q302" s="1044"/>
      <c r="R302" s="1044"/>
      <c r="S302" s="1044"/>
      <c r="T302" s="1044"/>
      <c r="U302" s="1044"/>
      <c r="V302" s="1044"/>
      <c r="W302" s="1044"/>
      <c r="X302" s="1044"/>
      <c r="Y302" s="1044"/>
      <c r="Z302" s="1044"/>
      <c r="AA302" s="1045"/>
      <c r="AB302" s="1035"/>
      <c r="AC302" s="303"/>
      <c r="AD302" s="303"/>
      <c r="AE302" s="303"/>
      <c r="AF302" s="303"/>
      <c r="AG302" s="303"/>
      <c r="AH302" s="303"/>
      <c r="AI302" s="303"/>
      <c r="AJ302" s="303"/>
      <c r="AK302" s="303"/>
      <c r="AL302" s="303"/>
      <c r="AM302" s="303"/>
      <c r="AN302" s="303"/>
      <c r="AO302" s="303"/>
      <c r="AP302" s="303"/>
      <c r="AQ302" s="303"/>
      <c r="AR302" s="668"/>
      <c r="AS302" s="590"/>
      <c r="AT302" s="590"/>
      <c r="AU302" s="590"/>
      <c r="AV302" s="590"/>
      <c r="AW302" s="590"/>
      <c r="AX302" s="590"/>
      <c r="AY302" s="590"/>
      <c r="AZ302" s="590"/>
      <c r="BA302" s="590"/>
      <c r="BB302" s="590"/>
      <c r="BC302" s="590"/>
      <c r="BD302" s="590"/>
      <c r="BE302" s="591"/>
      <c r="BF302" s="669"/>
      <c r="BG302" s="617"/>
      <c r="BH302" s="617"/>
      <c r="BI302" s="617"/>
      <c r="BJ302" s="617"/>
      <c r="BK302" s="617"/>
      <c r="BL302" s="617"/>
      <c r="BM302" s="617"/>
      <c r="BN302" s="617"/>
      <c r="BO302" s="617"/>
      <c r="BP302" s="617"/>
      <c r="BQ302" s="617"/>
      <c r="BR302" s="617"/>
      <c r="BS302" s="618"/>
      <c r="BT302" s="669"/>
      <c r="BU302" s="617"/>
      <c r="BV302" s="617"/>
      <c r="BW302" s="617"/>
      <c r="BX302" s="617"/>
      <c r="BY302" s="617"/>
      <c r="BZ302" s="617"/>
      <c r="CA302" s="617"/>
      <c r="CB302" s="617"/>
      <c r="CC302" s="617"/>
      <c r="CD302" s="617"/>
      <c r="CE302" s="617"/>
      <c r="CF302" s="617"/>
      <c r="CG302" s="617"/>
      <c r="CH302" s="617"/>
      <c r="CI302" s="617"/>
      <c r="CJ302" s="617"/>
      <c r="CK302" s="617"/>
      <c r="CL302" s="618"/>
      <c r="CM302" s="598"/>
      <c r="CN302" s="599"/>
      <c r="CO302" s="599"/>
      <c r="CP302" s="599"/>
      <c r="CQ302" s="599"/>
      <c r="CR302" s="599"/>
      <c r="CS302" s="599"/>
      <c r="CT302" s="599"/>
      <c r="CU302" s="599"/>
      <c r="CV302" s="600"/>
      <c r="CW302" s="643"/>
      <c r="CX302" s="643"/>
      <c r="CY302" s="643"/>
      <c r="CZ302" s="534"/>
      <c r="DA302" s="535"/>
      <c r="DB302" s="536"/>
      <c r="DC302" s="534"/>
      <c r="DD302" s="535"/>
      <c r="DE302" s="536"/>
      <c r="DF302" s="598"/>
      <c r="DG302" s="599"/>
      <c r="DH302" s="599"/>
      <c r="DI302" s="599"/>
      <c r="DJ302" s="599"/>
      <c r="DK302" s="600"/>
      <c r="DL302" s="543"/>
      <c r="DM302" s="544"/>
      <c r="DN302" s="544"/>
      <c r="DO302" s="545"/>
      <c r="DP302" s="543"/>
      <c r="DQ302" s="544"/>
      <c r="DR302" s="544"/>
      <c r="DS302" s="544"/>
      <c r="DT302" s="552"/>
      <c r="DU302" s="553"/>
      <c r="DV302" s="553"/>
      <c r="DW302" s="554"/>
      <c r="DX302" s="643"/>
      <c r="DY302" s="643"/>
      <c r="DZ302" s="643"/>
      <c r="EA302" s="643"/>
      <c r="EB302" s="643"/>
      <c r="EC302" s="643"/>
      <c r="ED302" s="643"/>
      <c r="EE302" s="643"/>
      <c r="EF302" s="643"/>
      <c r="EG302" s="573"/>
      <c r="EH302" s="574"/>
      <c r="EI302" s="574"/>
      <c r="EJ302" s="575"/>
      <c r="EK302" s="543"/>
      <c r="EL302" s="544"/>
      <c r="EM302" s="544"/>
      <c r="EN302" s="544"/>
      <c r="EO302" s="545"/>
      <c r="EP302" s="573"/>
      <c r="EQ302" s="574"/>
      <c r="ER302" s="574"/>
      <c r="ES302" s="575"/>
      <c r="ET302" s="543"/>
      <c r="EU302" s="544"/>
      <c r="EV302" s="544"/>
      <c r="EW302" s="544"/>
      <c r="EX302" s="545"/>
      <c r="EY302" s="516"/>
      <c r="EZ302" s="517"/>
      <c r="FA302" s="517"/>
      <c r="FB302" s="518"/>
      <c r="FC302" s="543"/>
      <c r="FD302" s="544"/>
      <c r="FE302" s="544"/>
      <c r="FF302" s="545"/>
      <c r="FG302" s="574"/>
      <c r="FH302" s="574"/>
      <c r="FI302" s="574"/>
      <c r="FJ302" s="575"/>
      <c r="FK302" s="516"/>
      <c r="FL302" s="517"/>
      <c r="FM302" s="517"/>
      <c r="FN302" s="518"/>
      <c r="FO302" s="748"/>
      <c r="FP302" s="302"/>
      <c r="FQ302" s="303"/>
      <c r="FR302" s="303"/>
      <c r="FS302" s="303"/>
      <c r="FT302" s="303"/>
      <c r="FU302" s="303"/>
      <c r="FV302" s="303"/>
      <c r="FW302" s="303"/>
      <c r="FX302" s="303"/>
      <c r="FY302" s="304"/>
      <c r="FZ302" s="669"/>
      <c r="GA302" s="617"/>
      <c r="GB302" s="617"/>
      <c r="GC302" s="617"/>
      <c r="GD302" s="617"/>
      <c r="GE302" s="617"/>
      <c r="GF302" s="617"/>
      <c r="GG302" s="617"/>
      <c r="GH302" s="617"/>
      <c r="GI302" s="617"/>
      <c r="GJ302" s="617"/>
      <c r="GK302" s="617"/>
      <c r="GL302" s="617"/>
      <c r="GM302" s="617"/>
      <c r="GN302" s="617"/>
      <c r="GO302" s="617"/>
      <c r="GP302" s="617"/>
      <c r="GQ302" s="617"/>
      <c r="GR302" s="618"/>
      <c r="GS302" s="598"/>
      <c r="GT302" s="599"/>
      <c r="GU302" s="599"/>
      <c r="GV302" s="599"/>
      <c r="GW302" s="599"/>
      <c r="GX302" s="599"/>
      <c r="GY302" s="599"/>
      <c r="GZ302" s="599"/>
      <c r="HA302" s="599"/>
      <c r="HB302" s="600"/>
      <c r="HC302" s="643"/>
      <c r="HD302" s="643"/>
      <c r="HE302" s="643"/>
      <c r="HF302" s="534"/>
      <c r="HG302" s="535"/>
      <c r="HH302" s="536"/>
      <c r="HI302" s="534"/>
      <c r="HJ302" s="535"/>
      <c r="HK302" s="536"/>
      <c r="HL302" s="598"/>
      <c r="HM302" s="599"/>
      <c r="HN302" s="599"/>
      <c r="HO302" s="599"/>
      <c r="HP302" s="599"/>
      <c r="HQ302" s="600"/>
      <c r="HR302" s="543"/>
      <c r="HS302" s="544"/>
      <c r="HT302" s="544"/>
      <c r="HU302" s="545"/>
      <c r="HV302" s="543"/>
      <c r="HW302" s="544"/>
      <c r="HX302" s="544"/>
      <c r="HY302" s="544"/>
      <c r="HZ302" s="552"/>
      <c r="IA302" s="553"/>
      <c r="IB302" s="553"/>
      <c r="IC302" s="554"/>
      <c r="ID302" s="643"/>
      <c r="IE302" s="643"/>
      <c r="IF302" s="643"/>
      <c r="IG302" s="643"/>
      <c r="IH302" s="643"/>
      <c r="II302" s="643"/>
      <c r="IJ302" s="643"/>
      <c r="IK302" s="643"/>
      <c r="IL302" s="643"/>
      <c r="IM302" s="573"/>
      <c r="IN302" s="574"/>
      <c r="IO302" s="574"/>
      <c r="IP302" s="575"/>
      <c r="IQ302" s="543"/>
      <c r="IR302" s="544"/>
      <c r="IS302" s="544"/>
      <c r="IT302" s="544"/>
      <c r="IU302" s="545"/>
      <c r="IV302" s="573"/>
      <c r="IW302" s="574"/>
      <c r="IX302" s="574"/>
      <c r="IY302" s="575"/>
      <c r="IZ302" s="543"/>
      <c r="JA302" s="544"/>
      <c r="JB302" s="544"/>
      <c r="JC302" s="544"/>
      <c r="JD302" s="545"/>
      <c r="JE302" s="516"/>
      <c r="JF302" s="517"/>
      <c r="JG302" s="517"/>
      <c r="JH302" s="518"/>
      <c r="JI302" s="543"/>
      <c r="JJ302" s="544"/>
      <c r="JK302" s="544"/>
      <c r="JL302" s="545"/>
      <c r="JM302" s="574"/>
      <c r="JN302" s="574"/>
      <c r="JO302" s="574"/>
      <c r="JP302" s="575"/>
      <c r="JQ302" s="516"/>
      <c r="JR302" s="517"/>
      <c r="JS302" s="517"/>
      <c r="JT302" s="518"/>
      <c r="JU302" s="748"/>
      <c r="JV302" s="302"/>
      <c r="JW302" s="303"/>
      <c r="JX302" s="303"/>
      <c r="JY302" s="303"/>
      <c r="JZ302" s="303"/>
      <c r="KA302" s="303"/>
      <c r="KB302" s="303"/>
      <c r="KC302" s="303"/>
      <c r="KD302" s="303"/>
      <c r="KE302" s="304"/>
      <c r="KF302" s="616"/>
      <c r="KG302" s="617"/>
      <c r="KH302" s="617"/>
      <c r="KI302" s="617"/>
      <c r="KJ302" s="617"/>
      <c r="KK302" s="617"/>
      <c r="KL302" s="617"/>
      <c r="KM302" s="617"/>
      <c r="KN302" s="617"/>
      <c r="KO302" s="617"/>
      <c r="KP302" s="617"/>
      <c r="KQ302" s="617"/>
      <c r="KR302" s="617"/>
      <c r="KS302" s="617"/>
      <c r="KT302" s="617"/>
      <c r="KU302" s="617"/>
      <c r="KV302" s="617"/>
      <c r="KW302" s="617"/>
      <c r="KX302" s="618"/>
      <c r="KY302" s="598"/>
      <c r="KZ302" s="599"/>
      <c r="LA302" s="599"/>
      <c r="LB302" s="599"/>
      <c r="LC302" s="599"/>
      <c r="LD302" s="599"/>
      <c r="LE302" s="599"/>
      <c r="LF302" s="599"/>
      <c r="LG302" s="599"/>
      <c r="LH302" s="600"/>
      <c r="LI302" s="534"/>
      <c r="LJ302" s="535"/>
      <c r="LK302" s="536"/>
      <c r="LL302" s="534"/>
      <c r="LM302" s="535"/>
      <c r="LN302" s="536"/>
      <c r="LO302" s="534"/>
      <c r="LP302" s="535"/>
      <c r="LQ302" s="536"/>
      <c r="LR302" s="598"/>
      <c r="LS302" s="599"/>
      <c r="LT302" s="599"/>
      <c r="LU302" s="599"/>
      <c r="LV302" s="599"/>
      <c r="LW302" s="600"/>
      <c r="LX302" s="543"/>
      <c r="LY302" s="544"/>
      <c r="LZ302" s="544"/>
      <c r="MA302" s="545"/>
      <c r="MB302" s="543"/>
      <c r="MC302" s="544"/>
      <c r="MD302" s="544"/>
      <c r="ME302" s="545"/>
      <c r="MF302" s="552"/>
      <c r="MG302" s="553"/>
      <c r="MH302" s="553"/>
      <c r="MI302" s="554"/>
      <c r="MJ302" s="534"/>
      <c r="MK302" s="535"/>
      <c r="ML302" s="535"/>
      <c r="MM302" s="536"/>
      <c r="MN302" s="534"/>
      <c r="MO302" s="535"/>
      <c r="MP302" s="535"/>
      <c r="MQ302" s="535"/>
      <c r="MR302" s="536"/>
      <c r="MS302" s="573"/>
      <c r="MT302" s="574"/>
      <c r="MU302" s="574"/>
      <c r="MV302" s="575"/>
      <c r="MW302" s="543"/>
      <c r="MX302" s="544"/>
      <c r="MY302" s="544"/>
      <c r="MZ302" s="544"/>
      <c r="NA302" s="545"/>
      <c r="NB302" s="573"/>
      <c r="NC302" s="574"/>
      <c r="ND302" s="574"/>
      <c r="NE302" s="575"/>
      <c r="NF302" s="543"/>
      <c r="NG302" s="544"/>
      <c r="NH302" s="544"/>
      <c r="NI302" s="544"/>
      <c r="NJ302" s="545"/>
      <c r="NK302" s="516"/>
      <c r="NL302" s="517"/>
      <c r="NM302" s="517"/>
      <c r="NN302" s="518"/>
      <c r="NO302" s="543"/>
      <c r="NP302" s="544"/>
      <c r="NQ302" s="544"/>
      <c r="NR302" s="545"/>
      <c r="NS302" s="573"/>
      <c r="NT302" s="574"/>
      <c r="NU302" s="574"/>
      <c r="NV302" s="575"/>
      <c r="NW302" s="516"/>
      <c r="NX302" s="517"/>
      <c r="NY302" s="517"/>
      <c r="NZ302" s="518"/>
      <c r="OA302" s="748"/>
      <c r="OB302" s="302"/>
      <c r="OC302" s="303"/>
      <c r="OD302" s="303"/>
      <c r="OE302" s="303"/>
      <c r="OF302" s="303"/>
      <c r="OG302" s="303"/>
      <c r="OH302" s="303"/>
      <c r="OI302" s="303"/>
      <c r="OJ302" s="303"/>
      <c r="OK302" s="304"/>
      <c r="OL302" s="616"/>
      <c r="OM302" s="617"/>
      <c r="ON302" s="617"/>
      <c r="OO302" s="617"/>
      <c r="OP302" s="617"/>
      <c r="OQ302" s="617"/>
      <c r="OR302" s="617"/>
      <c r="OS302" s="617"/>
      <c r="OT302" s="617"/>
      <c r="OU302" s="617"/>
      <c r="OV302" s="617"/>
      <c r="OW302" s="617"/>
      <c r="OX302" s="617"/>
      <c r="OY302" s="617"/>
      <c r="OZ302" s="617"/>
      <c r="PA302" s="617"/>
      <c r="PB302" s="617"/>
      <c r="PC302" s="617"/>
      <c r="PD302" s="618"/>
      <c r="PE302" s="598"/>
      <c r="PF302" s="599"/>
      <c r="PG302" s="599"/>
      <c r="PH302" s="599"/>
      <c r="PI302" s="599"/>
      <c r="PJ302" s="599"/>
      <c r="PK302" s="599"/>
      <c r="PL302" s="599"/>
      <c r="PM302" s="599"/>
      <c r="PN302" s="600"/>
      <c r="PO302" s="534"/>
      <c r="PP302" s="535"/>
      <c r="PQ302" s="536"/>
      <c r="PR302" s="534"/>
      <c r="PS302" s="535"/>
      <c r="PT302" s="536"/>
      <c r="PU302" s="534"/>
      <c r="PV302" s="535"/>
      <c r="PW302" s="536"/>
      <c r="PX302" s="598"/>
      <c r="PY302" s="599"/>
      <c r="PZ302" s="599"/>
      <c r="QA302" s="599"/>
      <c r="QB302" s="599"/>
      <c r="QC302" s="600"/>
      <c r="QD302" s="543"/>
      <c r="QE302" s="544"/>
      <c r="QF302" s="544"/>
      <c r="QG302" s="545"/>
      <c r="QH302" s="543"/>
      <c r="QI302" s="544"/>
      <c r="QJ302" s="544"/>
      <c r="QK302" s="545"/>
      <c r="QL302" s="552"/>
      <c r="QM302" s="553"/>
      <c r="QN302" s="553"/>
      <c r="QO302" s="554"/>
      <c r="QP302" s="534"/>
      <c r="QQ302" s="535"/>
      <c r="QR302" s="535"/>
      <c r="QS302" s="536"/>
      <c r="QT302" s="534"/>
      <c r="QU302" s="535"/>
      <c r="QV302" s="535"/>
      <c r="QW302" s="535"/>
      <c r="QX302" s="536"/>
      <c r="QY302" s="573"/>
      <c r="QZ302" s="574"/>
      <c r="RA302" s="574"/>
      <c r="RB302" s="575"/>
      <c r="RC302" s="543"/>
      <c r="RD302" s="544"/>
      <c r="RE302" s="544"/>
      <c r="RF302" s="544"/>
      <c r="RG302" s="545"/>
      <c r="RH302" s="573"/>
      <c r="RI302" s="574"/>
      <c r="RJ302" s="574"/>
      <c r="RK302" s="575"/>
      <c r="RL302" s="543"/>
      <c r="RM302" s="544"/>
      <c r="RN302" s="544"/>
      <c r="RO302" s="544"/>
      <c r="RP302" s="545"/>
      <c r="RQ302" s="516"/>
      <c r="RR302" s="517"/>
      <c r="RS302" s="517"/>
      <c r="RT302" s="518"/>
      <c r="RU302" s="543"/>
      <c r="RV302" s="544"/>
      <c r="RW302" s="544"/>
      <c r="RX302" s="545"/>
      <c r="RY302" s="573"/>
      <c r="RZ302" s="574"/>
      <c r="SA302" s="574"/>
      <c r="SB302" s="575"/>
      <c r="SC302" s="516"/>
      <c r="SD302" s="517"/>
      <c r="SE302" s="517"/>
      <c r="SF302" s="518"/>
      <c r="SG302" s="748"/>
    </row>
    <row r="303" spans="2:501" ht="6.95" customHeight="1" thickBot="1" x14ac:dyDescent="0.2">
      <c r="B303" s="1046"/>
      <c r="C303" s="1047"/>
      <c r="D303" s="1047"/>
      <c r="E303" s="1047"/>
      <c r="F303" s="1047"/>
      <c r="G303" s="1047"/>
      <c r="H303" s="1047"/>
      <c r="I303" s="1047"/>
      <c r="J303" s="1047"/>
      <c r="K303" s="1047"/>
      <c r="L303" s="1047"/>
      <c r="M303" s="1047"/>
      <c r="N303" s="1047"/>
      <c r="O303" s="1047"/>
      <c r="P303" s="1047"/>
      <c r="Q303" s="1047"/>
      <c r="R303" s="1047"/>
      <c r="S303" s="1047"/>
      <c r="T303" s="1047"/>
      <c r="U303" s="1047"/>
      <c r="V303" s="1047"/>
      <c r="W303" s="1047"/>
      <c r="X303" s="1047"/>
      <c r="Y303" s="1047"/>
      <c r="Z303" s="1047"/>
      <c r="AA303" s="1048"/>
      <c r="AB303" s="1036"/>
      <c r="AC303" s="306"/>
      <c r="AD303" s="306"/>
      <c r="AE303" s="306"/>
      <c r="AF303" s="306"/>
      <c r="AG303" s="306"/>
      <c r="AH303" s="306"/>
      <c r="AI303" s="306"/>
      <c r="AJ303" s="306"/>
      <c r="AK303" s="306"/>
      <c r="AL303" s="306"/>
      <c r="AM303" s="306"/>
      <c r="AN303" s="306"/>
      <c r="AO303" s="306"/>
      <c r="AP303" s="306"/>
      <c r="AQ303" s="306"/>
      <c r="AR303" s="671"/>
      <c r="AS303" s="672"/>
      <c r="AT303" s="672"/>
      <c r="AU303" s="672"/>
      <c r="AV303" s="672"/>
      <c r="AW303" s="672"/>
      <c r="AX303" s="672"/>
      <c r="AY303" s="672"/>
      <c r="AZ303" s="672"/>
      <c r="BA303" s="672"/>
      <c r="BB303" s="672"/>
      <c r="BC303" s="672"/>
      <c r="BD303" s="672"/>
      <c r="BE303" s="673"/>
      <c r="BF303" s="670"/>
      <c r="BG303" s="620"/>
      <c r="BH303" s="620"/>
      <c r="BI303" s="620"/>
      <c r="BJ303" s="620"/>
      <c r="BK303" s="620"/>
      <c r="BL303" s="620"/>
      <c r="BM303" s="620"/>
      <c r="BN303" s="620"/>
      <c r="BO303" s="620"/>
      <c r="BP303" s="620"/>
      <c r="BQ303" s="620"/>
      <c r="BR303" s="620"/>
      <c r="BS303" s="621"/>
      <c r="BT303" s="670"/>
      <c r="BU303" s="620"/>
      <c r="BV303" s="620"/>
      <c r="BW303" s="620"/>
      <c r="BX303" s="620"/>
      <c r="BY303" s="620"/>
      <c r="BZ303" s="620"/>
      <c r="CA303" s="620"/>
      <c r="CB303" s="620"/>
      <c r="CC303" s="620"/>
      <c r="CD303" s="620"/>
      <c r="CE303" s="620"/>
      <c r="CF303" s="620"/>
      <c r="CG303" s="620"/>
      <c r="CH303" s="620"/>
      <c r="CI303" s="620"/>
      <c r="CJ303" s="620"/>
      <c r="CK303" s="620"/>
      <c r="CL303" s="621"/>
      <c r="CM303" s="622"/>
      <c r="CN303" s="623"/>
      <c r="CO303" s="623"/>
      <c r="CP303" s="623"/>
      <c r="CQ303" s="623"/>
      <c r="CR303" s="623"/>
      <c r="CS303" s="623"/>
      <c r="CT303" s="623"/>
      <c r="CU303" s="623"/>
      <c r="CV303" s="624"/>
      <c r="CW303" s="644"/>
      <c r="CX303" s="644"/>
      <c r="CY303" s="644"/>
      <c r="CZ303" s="537"/>
      <c r="DA303" s="538"/>
      <c r="DB303" s="539"/>
      <c r="DC303" s="537"/>
      <c r="DD303" s="538"/>
      <c r="DE303" s="539"/>
      <c r="DF303" s="622"/>
      <c r="DG303" s="623"/>
      <c r="DH303" s="623"/>
      <c r="DI303" s="623"/>
      <c r="DJ303" s="623"/>
      <c r="DK303" s="624"/>
      <c r="DL303" s="546"/>
      <c r="DM303" s="547"/>
      <c r="DN303" s="547"/>
      <c r="DO303" s="548"/>
      <c r="DP303" s="546"/>
      <c r="DQ303" s="547"/>
      <c r="DR303" s="547"/>
      <c r="DS303" s="547"/>
      <c r="DT303" s="555"/>
      <c r="DU303" s="556"/>
      <c r="DV303" s="556"/>
      <c r="DW303" s="557"/>
      <c r="DX303" s="644"/>
      <c r="DY303" s="644"/>
      <c r="DZ303" s="644"/>
      <c r="EA303" s="644"/>
      <c r="EB303" s="644"/>
      <c r="EC303" s="644"/>
      <c r="ED303" s="644"/>
      <c r="EE303" s="644"/>
      <c r="EF303" s="644"/>
      <c r="EG303" s="576"/>
      <c r="EH303" s="577"/>
      <c r="EI303" s="577"/>
      <c r="EJ303" s="578"/>
      <c r="EK303" s="546"/>
      <c r="EL303" s="547"/>
      <c r="EM303" s="547"/>
      <c r="EN303" s="547"/>
      <c r="EO303" s="548"/>
      <c r="EP303" s="576"/>
      <c r="EQ303" s="577"/>
      <c r="ER303" s="577"/>
      <c r="ES303" s="578"/>
      <c r="ET303" s="546"/>
      <c r="EU303" s="547"/>
      <c r="EV303" s="547"/>
      <c r="EW303" s="547"/>
      <c r="EX303" s="548"/>
      <c r="EY303" s="519"/>
      <c r="EZ303" s="520"/>
      <c r="FA303" s="520"/>
      <c r="FB303" s="521"/>
      <c r="FC303" s="546"/>
      <c r="FD303" s="547"/>
      <c r="FE303" s="547"/>
      <c r="FF303" s="548"/>
      <c r="FG303" s="577"/>
      <c r="FH303" s="577"/>
      <c r="FI303" s="577"/>
      <c r="FJ303" s="578"/>
      <c r="FK303" s="519"/>
      <c r="FL303" s="520"/>
      <c r="FM303" s="520"/>
      <c r="FN303" s="521"/>
      <c r="FO303" s="748"/>
      <c r="FP303" s="305"/>
      <c r="FQ303" s="306"/>
      <c r="FR303" s="306"/>
      <c r="FS303" s="306"/>
      <c r="FT303" s="306"/>
      <c r="FU303" s="306"/>
      <c r="FV303" s="306"/>
      <c r="FW303" s="306"/>
      <c r="FX303" s="306"/>
      <c r="FY303" s="307"/>
      <c r="FZ303" s="670"/>
      <c r="GA303" s="620"/>
      <c r="GB303" s="620"/>
      <c r="GC303" s="620"/>
      <c r="GD303" s="620"/>
      <c r="GE303" s="620"/>
      <c r="GF303" s="620"/>
      <c r="GG303" s="620"/>
      <c r="GH303" s="620"/>
      <c r="GI303" s="620"/>
      <c r="GJ303" s="620"/>
      <c r="GK303" s="620"/>
      <c r="GL303" s="620"/>
      <c r="GM303" s="620"/>
      <c r="GN303" s="620"/>
      <c r="GO303" s="620"/>
      <c r="GP303" s="620"/>
      <c r="GQ303" s="620"/>
      <c r="GR303" s="621"/>
      <c r="GS303" s="622"/>
      <c r="GT303" s="623"/>
      <c r="GU303" s="623"/>
      <c r="GV303" s="623"/>
      <c r="GW303" s="623"/>
      <c r="GX303" s="623"/>
      <c r="GY303" s="623"/>
      <c r="GZ303" s="623"/>
      <c r="HA303" s="623"/>
      <c r="HB303" s="624"/>
      <c r="HC303" s="644"/>
      <c r="HD303" s="644"/>
      <c r="HE303" s="644"/>
      <c r="HF303" s="537"/>
      <c r="HG303" s="538"/>
      <c r="HH303" s="539"/>
      <c r="HI303" s="537"/>
      <c r="HJ303" s="538"/>
      <c r="HK303" s="539"/>
      <c r="HL303" s="622"/>
      <c r="HM303" s="623"/>
      <c r="HN303" s="623"/>
      <c r="HO303" s="623"/>
      <c r="HP303" s="623"/>
      <c r="HQ303" s="624"/>
      <c r="HR303" s="546"/>
      <c r="HS303" s="547"/>
      <c r="HT303" s="547"/>
      <c r="HU303" s="548"/>
      <c r="HV303" s="546"/>
      <c r="HW303" s="547"/>
      <c r="HX303" s="547"/>
      <c r="HY303" s="547"/>
      <c r="HZ303" s="555"/>
      <c r="IA303" s="556"/>
      <c r="IB303" s="556"/>
      <c r="IC303" s="557"/>
      <c r="ID303" s="644"/>
      <c r="IE303" s="644"/>
      <c r="IF303" s="644"/>
      <c r="IG303" s="644"/>
      <c r="IH303" s="644"/>
      <c r="II303" s="644"/>
      <c r="IJ303" s="644"/>
      <c r="IK303" s="644"/>
      <c r="IL303" s="644"/>
      <c r="IM303" s="576"/>
      <c r="IN303" s="577"/>
      <c r="IO303" s="577"/>
      <c r="IP303" s="578"/>
      <c r="IQ303" s="546"/>
      <c r="IR303" s="547"/>
      <c r="IS303" s="547"/>
      <c r="IT303" s="547"/>
      <c r="IU303" s="548"/>
      <c r="IV303" s="576"/>
      <c r="IW303" s="577"/>
      <c r="IX303" s="577"/>
      <c r="IY303" s="578"/>
      <c r="IZ303" s="546"/>
      <c r="JA303" s="547"/>
      <c r="JB303" s="547"/>
      <c r="JC303" s="547"/>
      <c r="JD303" s="548"/>
      <c r="JE303" s="519"/>
      <c r="JF303" s="520"/>
      <c r="JG303" s="520"/>
      <c r="JH303" s="521"/>
      <c r="JI303" s="546"/>
      <c r="JJ303" s="547"/>
      <c r="JK303" s="547"/>
      <c r="JL303" s="548"/>
      <c r="JM303" s="577"/>
      <c r="JN303" s="577"/>
      <c r="JO303" s="577"/>
      <c r="JP303" s="578"/>
      <c r="JQ303" s="519"/>
      <c r="JR303" s="520"/>
      <c r="JS303" s="520"/>
      <c r="JT303" s="521"/>
      <c r="JU303" s="748"/>
      <c r="JV303" s="305"/>
      <c r="JW303" s="306"/>
      <c r="JX303" s="306"/>
      <c r="JY303" s="306"/>
      <c r="JZ303" s="306"/>
      <c r="KA303" s="306"/>
      <c r="KB303" s="306"/>
      <c r="KC303" s="306"/>
      <c r="KD303" s="306"/>
      <c r="KE303" s="307"/>
      <c r="KF303" s="619"/>
      <c r="KG303" s="620"/>
      <c r="KH303" s="620"/>
      <c r="KI303" s="620"/>
      <c r="KJ303" s="620"/>
      <c r="KK303" s="620"/>
      <c r="KL303" s="620"/>
      <c r="KM303" s="620"/>
      <c r="KN303" s="620"/>
      <c r="KO303" s="620"/>
      <c r="KP303" s="620"/>
      <c r="KQ303" s="620"/>
      <c r="KR303" s="620"/>
      <c r="KS303" s="620"/>
      <c r="KT303" s="620"/>
      <c r="KU303" s="620"/>
      <c r="KV303" s="620"/>
      <c r="KW303" s="620"/>
      <c r="KX303" s="621"/>
      <c r="KY303" s="622"/>
      <c r="KZ303" s="623"/>
      <c r="LA303" s="623"/>
      <c r="LB303" s="623"/>
      <c r="LC303" s="623"/>
      <c r="LD303" s="623"/>
      <c r="LE303" s="623"/>
      <c r="LF303" s="623"/>
      <c r="LG303" s="623"/>
      <c r="LH303" s="624"/>
      <c r="LI303" s="537"/>
      <c r="LJ303" s="538"/>
      <c r="LK303" s="539"/>
      <c r="LL303" s="537"/>
      <c r="LM303" s="538"/>
      <c r="LN303" s="539"/>
      <c r="LO303" s="537"/>
      <c r="LP303" s="538"/>
      <c r="LQ303" s="539"/>
      <c r="LR303" s="622"/>
      <c r="LS303" s="623"/>
      <c r="LT303" s="623"/>
      <c r="LU303" s="623"/>
      <c r="LV303" s="623"/>
      <c r="LW303" s="624"/>
      <c r="LX303" s="546"/>
      <c r="LY303" s="547"/>
      <c r="LZ303" s="547"/>
      <c r="MA303" s="548"/>
      <c r="MB303" s="546"/>
      <c r="MC303" s="547"/>
      <c r="MD303" s="547"/>
      <c r="ME303" s="548"/>
      <c r="MF303" s="555"/>
      <c r="MG303" s="556"/>
      <c r="MH303" s="556"/>
      <c r="MI303" s="557"/>
      <c r="MJ303" s="537"/>
      <c r="MK303" s="538"/>
      <c r="ML303" s="538"/>
      <c r="MM303" s="539"/>
      <c r="MN303" s="537"/>
      <c r="MO303" s="538"/>
      <c r="MP303" s="538"/>
      <c r="MQ303" s="538"/>
      <c r="MR303" s="539"/>
      <c r="MS303" s="576"/>
      <c r="MT303" s="577"/>
      <c r="MU303" s="577"/>
      <c r="MV303" s="578"/>
      <c r="MW303" s="546"/>
      <c r="MX303" s="547"/>
      <c r="MY303" s="547"/>
      <c r="MZ303" s="547"/>
      <c r="NA303" s="548"/>
      <c r="NB303" s="576"/>
      <c r="NC303" s="577"/>
      <c r="ND303" s="577"/>
      <c r="NE303" s="578"/>
      <c r="NF303" s="546"/>
      <c r="NG303" s="547"/>
      <c r="NH303" s="547"/>
      <c r="NI303" s="547"/>
      <c r="NJ303" s="548"/>
      <c r="NK303" s="519"/>
      <c r="NL303" s="520"/>
      <c r="NM303" s="520"/>
      <c r="NN303" s="521"/>
      <c r="NO303" s="546"/>
      <c r="NP303" s="547"/>
      <c r="NQ303" s="547"/>
      <c r="NR303" s="548"/>
      <c r="NS303" s="576"/>
      <c r="NT303" s="577"/>
      <c r="NU303" s="577"/>
      <c r="NV303" s="578"/>
      <c r="NW303" s="519"/>
      <c r="NX303" s="520"/>
      <c r="NY303" s="520"/>
      <c r="NZ303" s="521"/>
      <c r="OA303" s="748"/>
      <c r="OB303" s="305"/>
      <c r="OC303" s="306"/>
      <c r="OD303" s="306"/>
      <c r="OE303" s="306"/>
      <c r="OF303" s="306"/>
      <c r="OG303" s="306"/>
      <c r="OH303" s="306"/>
      <c r="OI303" s="306"/>
      <c r="OJ303" s="306"/>
      <c r="OK303" s="307"/>
      <c r="OL303" s="619"/>
      <c r="OM303" s="620"/>
      <c r="ON303" s="620"/>
      <c r="OO303" s="620"/>
      <c r="OP303" s="620"/>
      <c r="OQ303" s="620"/>
      <c r="OR303" s="620"/>
      <c r="OS303" s="620"/>
      <c r="OT303" s="620"/>
      <c r="OU303" s="620"/>
      <c r="OV303" s="620"/>
      <c r="OW303" s="620"/>
      <c r="OX303" s="620"/>
      <c r="OY303" s="620"/>
      <c r="OZ303" s="620"/>
      <c r="PA303" s="620"/>
      <c r="PB303" s="620"/>
      <c r="PC303" s="620"/>
      <c r="PD303" s="621"/>
      <c r="PE303" s="622"/>
      <c r="PF303" s="623"/>
      <c r="PG303" s="623"/>
      <c r="PH303" s="623"/>
      <c r="PI303" s="623"/>
      <c r="PJ303" s="623"/>
      <c r="PK303" s="623"/>
      <c r="PL303" s="623"/>
      <c r="PM303" s="623"/>
      <c r="PN303" s="624"/>
      <c r="PO303" s="537"/>
      <c r="PP303" s="538"/>
      <c r="PQ303" s="539"/>
      <c r="PR303" s="537"/>
      <c r="PS303" s="538"/>
      <c r="PT303" s="539"/>
      <c r="PU303" s="537"/>
      <c r="PV303" s="538"/>
      <c r="PW303" s="539"/>
      <c r="PX303" s="622"/>
      <c r="PY303" s="623"/>
      <c r="PZ303" s="623"/>
      <c r="QA303" s="623"/>
      <c r="QB303" s="623"/>
      <c r="QC303" s="624"/>
      <c r="QD303" s="546"/>
      <c r="QE303" s="547"/>
      <c r="QF303" s="547"/>
      <c r="QG303" s="548"/>
      <c r="QH303" s="546"/>
      <c r="QI303" s="547"/>
      <c r="QJ303" s="547"/>
      <c r="QK303" s="548"/>
      <c r="QL303" s="555"/>
      <c r="QM303" s="556"/>
      <c r="QN303" s="556"/>
      <c r="QO303" s="557"/>
      <c r="QP303" s="537"/>
      <c r="QQ303" s="538"/>
      <c r="QR303" s="538"/>
      <c r="QS303" s="539"/>
      <c r="QT303" s="537"/>
      <c r="QU303" s="538"/>
      <c r="QV303" s="538"/>
      <c r="QW303" s="538"/>
      <c r="QX303" s="539"/>
      <c r="QY303" s="576"/>
      <c r="QZ303" s="577"/>
      <c r="RA303" s="577"/>
      <c r="RB303" s="578"/>
      <c r="RC303" s="546"/>
      <c r="RD303" s="547"/>
      <c r="RE303" s="547"/>
      <c r="RF303" s="547"/>
      <c r="RG303" s="548"/>
      <c r="RH303" s="576"/>
      <c r="RI303" s="577"/>
      <c r="RJ303" s="577"/>
      <c r="RK303" s="578"/>
      <c r="RL303" s="546"/>
      <c r="RM303" s="547"/>
      <c r="RN303" s="547"/>
      <c r="RO303" s="547"/>
      <c r="RP303" s="548"/>
      <c r="RQ303" s="519"/>
      <c r="RR303" s="520"/>
      <c r="RS303" s="520"/>
      <c r="RT303" s="521"/>
      <c r="RU303" s="546"/>
      <c r="RV303" s="547"/>
      <c r="RW303" s="547"/>
      <c r="RX303" s="548"/>
      <c r="RY303" s="576"/>
      <c r="RZ303" s="577"/>
      <c r="SA303" s="577"/>
      <c r="SB303" s="578"/>
      <c r="SC303" s="519"/>
      <c r="SD303" s="520"/>
      <c r="SE303" s="520"/>
      <c r="SF303" s="521"/>
      <c r="SG303" s="748"/>
    </row>
    <row r="304" spans="2:501" ht="12" customHeight="1" thickTop="1" x14ac:dyDescent="0.15">
      <c r="B304" s="821" t="s">
        <v>9269</v>
      </c>
      <c r="C304" s="822"/>
      <c r="D304" s="822"/>
      <c r="E304" s="822"/>
      <c r="F304" s="822"/>
      <c r="G304" s="822"/>
      <c r="H304" s="822"/>
      <c r="I304" s="822"/>
      <c r="J304" s="822"/>
      <c r="K304" s="822"/>
      <c r="L304" s="822"/>
      <c r="M304" s="822"/>
      <c r="N304" s="822"/>
      <c r="O304" s="822"/>
      <c r="P304" s="822"/>
      <c r="Q304" s="822"/>
      <c r="R304" s="822"/>
      <c r="S304" s="822"/>
      <c r="T304" s="822"/>
      <c r="U304" s="822"/>
      <c r="V304" s="822"/>
      <c r="W304" s="822"/>
      <c r="X304" s="822"/>
      <c r="Y304" s="822"/>
      <c r="Z304" s="822"/>
      <c r="AA304" s="823"/>
      <c r="AB304" s="1049">
        <f>AR304+BF304</f>
        <v>0</v>
      </c>
      <c r="AC304" s="649"/>
      <c r="AD304" s="649"/>
      <c r="AE304" s="649"/>
      <c r="AF304" s="649"/>
      <c r="AG304" s="649"/>
      <c r="AH304" s="649"/>
      <c r="AI304" s="649"/>
      <c r="AJ304" s="649"/>
      <c r="AK304" s="649"/>
      <c r="AL304" s="649"/>
      <c r="AM304" s="584" t="s">
        <v>45</v>
      </c>
      <c r="AN304" s="584"/>
      <c r="AO304" s="584"/>
      <c r="AP304" s="584"/>
      <c r="AQ304" s="585"/>
      <c r="AR304" s="1050"/>
      <c r="AS304" s="1051"/>
      <c r="AT304" s="1051"/>
      <c r="AU304" s="1051"/>
      <c r="AV304" s="1051"/>
      <c r="AW304" s="1051"/>
      <c r="AX304" s="1051"/>
      <c r="AY304" s="1051"/>
      <c r="AZ304" s="1051"/>
      <c r="BA304" s="584" t="s">
        <v>45</v>
      </c>
      <c r="BB304" s="584"/>
      <c r="BC304" s="584"/>
      <c r="BD304" s="584"/>
      <c r="BE304" s="585"/>
      <c r="BF304" s="648">
        <f>SUM(BY304:CG309,GE304:GM309,KK304:KS309,OQ304:OY309)</f>
        <v>0</v>
      </c>
      <c r="BG304" s="649"/>
      <c r="BH304" s="649"/>
      <c r="BI304" s="649"/>
      <c r="BJ304" s="649"/>
      <c r="BK304" s="649"/>
      <c r="BL304" s="649"/>
      <c r="BM304" s="649"/>
      <c r="BN304" s="649"/>
      <c r="BO304" s="584" t="s">
        <v>45</v>
      </c>
      <c r="BP304" s="584"/>
      <c r="BQ304" s="584"/>
      <c r="BR304" s="584"/>
      <c r="BS304" s="585"/>
      <c r="BT304" s="650" t="s">
        <v>37</v>
      </c>
      <c r="BU304" s="637"/>
      <c r="BV304" s="637"/>
      <c r="BW304" s="637"/>
      <c r="BX304" s="637"/>
      <c r="BY304" s="651"/>
      <c r="BZ304" s="651"/>
      <c r="CA304" s="651"/>
      <c r="CB304" s="651"/>
      <c r="CC304" s="651"/>
      <c r="CD304" s="651"/>
      <c r="CE304" s="651"/>
      <c r="CF304" s="651"/>
      <c r="CG304" s="651"/>
      <c r="CH304" s="637" t="s">
        <v>45</v>
      </c>
      <c r="CI304" s="637"/>
      <c r="CJ304" s="637"/>
      <c r="CK304" s="637"/>
      <c r="CL304" s="638"/>
      <c r="CM304" s="634"/>
      <c r="CN304" s="635"/>
      <c r="CO304" s="635"/>
      <c r="CP304" s="635"/>
      <c r="CQ304" s="635"/>
      <c r="CR304" s="635"/>
      <c r="CS304" s="635"/>
      <c r="CT304" s="635"/>
      <c r="CU304" s="635"/>
      <c r="CV304" s="636"/>
      <c r="CW304" s="579"/>
      <c r="CX304" s="580"/>
      <c r="CY304" s="581"/>
      <c r="CZ304" s="579"/>
      <c r="DA304" s="580"/>
      <c r="DB304" s="581"/>
      <c r="DC304" s="579"/>
      <c r="DD304" s="580"/>
      <c r="DE304" s="581"/>
      <c r="DF304" s="652"/>
      <c r="DG304" s="653"/>
      <c r="DH304" s="653"/>
      <c r="DI304" s="637" t="s">
        <v>69</v>
      </c>
      <c r="DJ304" s="637"/>
      <c r="DK304" s="638"/>
      <c r="DL304" s="631"/>
      <c r="DM304" s="632"/>
      <c r="DN304" s="632"/>
      <c r="DO304" s="633"/>
      <c r="DP304" s="631"/>
      <c r="DQ304" s="632"/>
      <c r="DR304" s="632"/>
      <c r="DS304" s="633"/>
      <c r="DT304" s="631"/>
      <c r="DU304" s="632"/>
      <c r="DV304" s="632"/>
      <c r="DW304" s="633"/>
      <c r="DX304" s="631"/>
      <c r="DY304" s="632"/>
      <c r="DZ304" s="632"/>
      <c r="EA304" s="633"/>
      <c r="EB304" s="639"/>
      <c r="EC304" s="640"/>
      <c r="ED304" s="640"/>
      <c r="EE304" s="640"/>
      <c r="EF304" s="641"/>
      <c r="EG304" s="631"/>
      <c r="EH304" s="632"/>
      <c r="EI304" s="632"/>
      <c r="EJ304" s="633"/>
      <c r="EK304" s="639"/>
      <c r="EL304" s="640"/>
      <c r="EM304" s="640"/>
      <c r="EN304" s="640"/>
      <c r="EO304" s="641"/>
      <c r="EP304" s="631"/>
      <c r="EQ304" s="632"/>
      <c r="ER304" s="632"/>
      <c r="ES304" s="633"/>
      <c r="ET304" s="639"/>
      <c r="EU304" s="640"/>
      <c r="EV304" s="640"/>
      <c r="EW304" s="640"/>
      <c r="EX304" s="641"/>
      <c r="EY304" s="631"/>
      <c r="EZ304" s="632"/>
      <c r="FA304" s="632"/>
      <c r="FB304" s="633"/>
      <c r="FC304" s="631"/>
      <c r="FD304" s="632"/>
      <c r="FE304" s="632"/>
      <c r="FF304" s="633"/>
      <c r="FG304" s="631"/>
      <c r="FH304" s="632"/>
      <c r="FI304" s="632"/>
      <c r="FJ304" s="633"/>
      <c r="FK304" s="631"/>
      <c r="FL304" s="632"/>
      <c r="FM304" s="632"/>
      <c r="FN304" s="633"/>
      <c r="FO304" s="404" t="str">
        <f>IF(AND(CC304&gt;0,CC306&gt;0,CC308&gt;0),"⇒⇒⇒⇒
４箇所以上の場合","")</f>
        <v/>
      </c>
      <c r="FP304" s="821" t="s">
        <v>9269</v>
      </c>
      <c r="FQ304" s="990"/>
      <c r="FR304" s="990"/>
      <c r="FS304" s="990"/>
      <c r="FT304" s="990"/>
      <c r="FU304" s="990"/>
      <c r="FV304" s="990"/>
      <c r="FW304" s="990"/>
      <c r="FX304" s="990"/>
      <c r="FY304" s="991"/>
      <c r="FZ304" s="650" t="s">
        <v>79</v>
      </c>
      <c r="GA304" s="637"/>
      <c r="GB304" s="637"/>
      <c r="GC304" s="637"/>
      <c r="GD304" s="637"/>
      <c r="GE304" s="651"/>
      <c r="GF304" s="651"/>
      <c r="GG304" s="651"/>
      <c r="GH304" s="651"/>
      <c r="GI304" s="651"/>
      <c r="GJ304" s="651"/>
      <c r="GK304" s="651"/>
      <c r="GL304" s="651"/>
      <c r="GM304" s="651"/>
      <c r="GN304" s="637" t="s">
        <v>45</v>
      </c>
      <c r="GO304" s="637"/>
      <c r="GP304" s="637"/>
      <c r="GQ304" s="637"/>
      <c r="GR304" s="638"/>
      <c r="GS304" s="634"/>
      <c r="GT304" s="635"/>
      <c r="GU304" s="635"/>
      <c r="GV304" s="635"/>
      <c r="GW304" s="635"/>
      <c r="GX304" s="635"/>
      <c r="GY304" s="635"/>
      <c r="GZ304" s="635"/>
      <c r="HA304" s="635"/>
      <c r="HB304" s="636"/>
      <c r="HC304" s="579"/>
      <c r="HD304" s="580"/>
      <c r="HE304" s="581"/>
      <c r="HF304" s="579"/>
      <c r="HG304" s="580"/>
      <c r="HH304" s="581"/>
      <c r="HI304" s="579"/>
      <c r="HJ304" s="580"/>
      <c r="HK304" s="581"/>
      <c r="HL304" s="582"/>
      <c r="HM304" s="583"/>
      <c r="HN304" s="583"/>
      <c r="HO304" s="637" t="s">
        <v>69</v>
      </c>
      <c r="HP304" s="637"/>
      <c r="HQ304" s="638"/>
      <c r="HR304" s="631"/>
      <c r="HS304" s="632"/>
      <c r="HT304" s="632"/>
      <c r="HU304" s="633"/>
      <c r="HV304" s="631"/>
      <c r="HW304" s="632"/>
      <c r="HX304" s="632"/>
      <c r="HY304" s="633"/>
      <c r="HZ304" s="631"/>
      <c r="IA304" s="632"/>
      <c r="IB304" s="632"/>
      <c r="IC304" s="633"/>
      <c r="ID304" s="631"/>
      <c r="IE304" s="632"/>
      <c r="IF304" s="632"/>
      <c r="IG304" s="633"/>
      <c r="IH304" s="639"/>
      <c r="II304" s="640"/>
      <c r="IJ304" s="640"/>
      <c r="IK304" s="640"/>
      <c r="IL304" s="641"/>
      <c r="IM304" s="631"/>
      <c r="IN304" s="632"/>
      <c r="IO304" s="632"/>
      <c r="IP304" s="633"/>
      <c r="IQ304" s="639"/>
      <c r="IR304" s="640"/>
      <c r="IS304" s="640"/>
      <c r="IT304" s="640"/>
      <c r="IU304" s="641"/>
      <c r="IV304" s="631"/>
      <c r="IW304" s="632"/>
      <c r="IX304" s="632"/>
      <c r="IY304" s="633"/>
      <c r="IZ304" s="639"/>
      <c r="JA304" s="640"/>
      <c r="JB304" s="640"/>
      <c r="JC304" s="640"/>
      <c r="JD304" s="641"/>
      <c r="JE304" s="631"/>
      <c r="JF304" s="632"/>
      <c r="JG304" s="632"/>
      <c r="JH304" s="633"/>
      <c r="JI304" s="631"/>
      <c r="JJ304" s="632"/>
      <c r="JK304" s="632"/>
      <c r="JL304" s="633"/>
      <c r="JM304" s="631"/>
      <c r="JN304" s="632"/>
      <c r="JO304" s="632"/>
      <c r="JP304" s="633"/>
      <c r="JQ304" s="631"/>
      <c r="JR304" s="632"/>
      <c r="JS304" s="632"/>
      <c r="JT304" s="633"/>
      <c r="JU304" s="404" t="str">
        <f>IF($BH304&gt;SUM($CC304:$CK309,$GE304:$GM309),IF(AND(GE304&gt;0,GE306&gt;0,GE308&gt;0),"⇒⇒⇒⇒
７箇所以上の場合",""),"")</f>
        <v/>
      </c>
      <c r="JV304" s="821" t="s">
        <v>9269</v>
      </c>
      <c r="JW304" s="990"/>
      <c r="JX304" s="990"/>
      <c r="JY304" s="990"/>
      <c r="JZ304" s="990"/>
      <c r="KA304" s="990"/>
      <c r="KB304" s="990"/>
      <c r="KC304" s="990"/>
      <c r="KD304" s="990"/>
      <c r="KE304" s="991"/>
      <c r="KF304" s="992" t="s">
        <v>126</v>
      </c>
      <c r="KG304" s="584"/>
      <c r="KH304" s="584"/>
      <c r="KI304" s="584"/>
      <c r="KJ304" s="584"/>
      <c r="KK304" s="993"/>
      <c r="KL304" s="993"/>
      <c r="KM304" s="993"/>
      <c r="KN304" s="993"/>
      <c r="KO304" s="993"/>
      <c r="KP304" s="993"/>
      <c r="KQ304" s="993"/>
      <c r="KR304" s="993"/>
      <c r="KS304" s="993"/>
      <c r="KT304" s="584" t="s">
        <v>45</v>
      </c>
      <c r="KU304" s="584"/>
      <c r="KV304" s="584"/>
      <c r="KW304" s="584"/>
      <c r="KX304" s="585"/>
      <c r="KY304" s="579"/>
      <c r="KZ304" s="580"/>
      <c r="LA304" s="580"/>
      <c r="LB304" s="580"/>
      <c r="LC304" s="580"/>
      <c r="LD304" s="580"/>
      <c r="LE304" s="580"/>
      <c r="LF304" s="580"/>
      <c r="LG304" s="580"/>
      <c r="LH304" s="581"/>
      <c r="LI304" s="579"/>
      <c r="LJ304" s="580"/>
      <c r="LK304" s="581"/>
      <c r="LL304" s="579"/>
      <c r="LM304" s="580"/>
      <c r="LN304" s="581"/>
      <c r="LO304" s="579"/>
      <c r="LP304" s="580"/>
      <c r="LQ304" s="581"/>
      <c r="LR304" s="582"/>
      <c r="LS304" s="583"/>
      <c r="LT304" s="583"/>
      <c r="LU304" s="584" t="s">
        <v>69</v>
      </c>
      <c r="LV304" s="584"/>
      <c r="LW304" s="585"/>
      <c r="LX304" s="507"/>
      <c r="LY304" s="508"/>
      <c r="LZ304" s="508"/>
      <c r="MA304" s="509"/>
      <c r="MB304" s="507"/>
      <c r="MC304" s="508"/>
      <c r="MD304" s="508"/>
      <c r="ME304" s="509"/>
      <c r="MF304" s="507"/>
      <c r="MG304" s="508"/>
      <c r="MH304" s="508"/>
      <c r="MI304" s="509"/>
      <c r="MJ304" s="507"/>
      <c r="MK304" s="508"/>
      <c r="ML304" s="508"/>
      <c r="MM304" s="509"/>
      <c r="MN304" s="510"/>
      <c r="MO304" s="511"/>
      <c r="MP304" s="511"/>
      <c r="MQ304" s="511"/>
      <c r="MR304" s="512"/>
      <c r="MS304" s="507"/>
      <c r="MT304" s="508"/>
      <c r="MU304" s="508"/>
      <c r="MV304" s="509"/>
      <c r="MW304" s="510"/>
      <c r="MX304" s="511"/>
      <c r="MY304" s="511"/>
      <c r="MZ304" s="511"/>
      <c r="NA304" s="512"/>
      <c r="NB304" s="507"/>
      <c r="NC304" s="508"/>
      <c r="ND304" s="508"/>
      <c r="NE304" s="509"/>
      <c r="NF304" s="510"/>
      <c r="NG304" s="511"/>
      <c r="NH304" s="511"/>
      <c r="NI304" s="511"/>
      <c r="NJ304" s="512"/>
      <c r="NK304" s="507"/>
      <c r="NL304" s="508"/>
      <c r="NM304" s="508"/>
      <c r="NN304" s="509"/>
      <c r="NO304" s="507"/>
      <c r="NP304" s="508"/>
      <c r="NQ304" s="508"/>
      <c r="NR304" s="509"/>
      <c r="NS304" s="507"/>
      <c r="NT304" s="508"/>
      <c r="NU304" s="508"/>
      <c r="NV304" s="509"/>
      <c r="NW304" s="507"/>
      <c r="NX304" s="508"/>
      <c r="NY304" s="508"/>
      <c r="NZ304" s="509"/>
      <c r="OA304" s="404" t="str">
        <f>IF($BH304&gt;SUM($CC304:$CK309,$GE304:$GM309,$KK304:$KS309),IF(AND(KK304&gt;0,KK306&gt;0,KK308&gt;0),"⇒⇒⇒⇒
10箇所以上の場合",""),"")</f>
        <v/>
      </c>
      <c r="OB304" s="821" t="s">
        <v>9269</v>
      </c>
      <c r="OC304" s="990"/>
      <c r="OD304" s="990"/>
      <c r="OE304" s="990"/>
      <c r="OF304" s="990"/>
      <c r="OG304" s="990"/>
      <c r="OH304" s="990"/>
      <c r="OI304" s="990"/>
      <c r="OJ304" s="990"/>
      <c r="OK304" s="991"/>
      <c r="OL304" s="992" t="s">
        <v>131</v>
      </c>
      <c r="OM304" s="584"/>
      <c r="ON304" s="584"/>
      <c r="OO304" s="584"/>
      <c r="OP304" s="584"/>
      <c r="OQ304" s="993"/>
      <c r="OR304" s="993"/>
      <c r="OS304" s="993"/>
      <c r="OT304" s="993"/>
      <c r="OU304" s="993"/>
      <c r="OV304" s="993"/>
      <c r="OW304" s="993"/>
      <c r="OX304" s="993"/>
      <c r="OY304" s="993"/>
      <c r="OZ304" s="584" t="s">
        <v>45</v>
      </c>
      <c r="PA304" s="584"/>
      <c r="PB304" s="584"/>
      <c r="PC304" s="584"/>
      <c r="PD304" s="585"/>
      <c r="PE304" s="579"/>
      <c r="PF304" s="580"/>
      <c r="PG304" s="580"/>
      <c r="PH304" s="580"/>
      <c r="PI304" s="580"/>
      <c r="PJ304" s="580"/>
      <c r="PK304" s="580"/>
      <c r="PL304" s="580"/>
      <c r="PM304" s="580"/>
      <c r="PN304" s="581"/>
      <c r="PO304" s="579"/>
      <c r="PP304" s="580"/>
      <c r="PQ304" s="581"/>
      <c r="PR304" s="579"/>
      <c r="PS304" s="580"/>
      <c r="PT304" s="581"/>
      <c r="PU304" s="579"/>
      <c r="PV304" s="580"/>
      <c r="PW304" s="581"/>
      <c r="PX304" s="582"/>
      <c r="PY304" s="583"/>
      <c r="PZ304" s="583"/>
      <c r="QA304" s="584" t="s">
        <v>69</v>
      </c>
      <c r="QB304" s="584"/>
      <c r="QC304" s="585"/>
      <c r="QD304" s="507"/>
      <c r="QE304" s="508"/>
      <c r="QF304" s="508"/>
      <c r="QG304" s="509"/>
      <c r="QH304" s="507"/>
      <c r="QI304" s="508"/>
      <c r="QJ304" s="508"/>
      <c r="QK304" s="509"/>
      <c r="QL304" s="507"/>
      <c r="QM304" s="508"/>
      <c r="QN304" s="508"/>
      <c r="QO304" s="509"/>
      <c r="QP304" s="507"/>
      <c r="QQ304" s="508"/>
      <c r="QR304" s="508"/>
      <c r="QS304" s="509"/>
      <c r="QT304" s="510"/>
      <c r="QU304" s="511"/>
      <c r="QV304" s="511"/>
      <c r="QW304" s="511"/>
      <c r="QX304" s="512"/>
      <c r="QY304" s="507"/>
      <c r="QZ304" s="508"/>
      <c r="RA304" s="508"/>
      <c r="RB304" s="509"/>
      <c r="RC304" s="510"/>
      <c r="RD304" s="511"/>
      <c r="RE304" s="511"/>
      <c r="RF304" s="511"/>
      <c r="RG304" s="512"/>
      <c r="RH304" s="507"/>
      <c r="RI304" s="508"/>
      <c r="RJ304" s="508"/>
      <c r="RK304" s="509"/>
      <c r="RL304" s="510"/>
      <c r="RM304" s="511"/>
      <c r="RN304" s="511"/>
      <c r="RO304" s="511"/>
      <c r="RP304" s="512"/>
      <c r="RQ304" s="507"/>
      <c r="RR304" s="508"/>
      <c r="RS304" s="508"/>
      <c r="RT304" s="509"/>
      <c r="RU304" s="507"/>
      <c r="RV304" s="508"/>
      <c r="RW304" s="508"/>
      <c r="RX304" s="509"/>
      <c r="RY304" s="507"/>
      <c r="RZ304" s="508"/>
      <c r="SA304" s="508"/>
      <c r="SB304" s="509"/>
      <c r="SC304" s="507"/>
      <c r="SD304" s="508"/>
      <c r="SE304" s="508"/>
      <c r="SF304" s="509"/>
      <c r="SG304" s="404"/>
    </row>
    <row r="305" spans="2:501" ht="2.1" customHeight="1" x14ac:dyDescent="0.15">
      <c r="B305" s="326"/>
      <c r="C305" s="464"/>
      <c r="D305" s="464"/>
      <c r="E305" s="464"/>
      <c r="F305" s="464"/>
      <c r="G305" s="464"/>
      <c r="H305" s="464"/>
      <c r="I305" s="464"/>
      <c r="J305" s="464"/>
      <c r="K305" s="464"/>
      <c r="L305" s="464"/>
      <c r="M305" s="464"/>
      <c r="N305" s="464"/>
      <c r="O305" s="464"/>
      <c r="P305" s="464"/>
      <c r="Q305" s="464"/>
      <c r="R305" s="464"/>
      <c r="S305" s="464"/>
      <c r="T305" s="464"/>
      <c r="U305" s="464"/>
      <c r="V305" s="464"/>
      <c r="W305" s="464"/>
      <c r="X305" s="464"/>
      <c r="Y305" s="464"/>
      <c r="Z305" s="464"/>
      <c r="AA305" s="465"/>
      <c r="AB305" s="469"/>
      <c r="AC305" s="470"/>
      <c r="AD305" s="470"/>
      <c r="AE305" s="470"/>
      <c r="AF305" s="470"/>
      <c r="AG305" s="470"/>
      <c r="AH305" s="470"/>
      <c r="AI305" s="470"/>
      <c r="AJ305" s="470"/>
      <c r="AK305" s="470"/>
      <c r="AL305" s="470"/>
      <c r="AM305" s="384"/>
      <c r="AN305" s="384"/>
      <c r="AO305" s="384"/>
      <c r="AP305" s="384"/>
      <c r="AQ305" s="385"/>
      <c r="AR305" s="472"/>
      <c r="AS305" s="473"/>
      <c r="AT305" s="473"/>
      <c r="AU305" s="473"/>
      <c r="AV305" s="473"/>
      <c r="AW305" s="473"/>
      <c r="AX305" s="473"/>
      <c r="AY305" s="473"/>
      <c r="AZ305" s="473"/>
      <c r="BA305" s="384"/>
      <c r="BB305" s="384"/>
      <c r="BC305" s="384"/>
      <c r="BD305" s="384"/>
      <c r="BE305" s="385"/>
      <c r="BF305" s="474"/>
      <c r="BG305" s="470"/>
      <c r="BH305" s="470"/>
      <c r="BI305" s="470"/>
      <c r="BJ305" s="470"/>
      <c r="BK305" s="470"/>
      <c r="BL305" s="470"/>
      <c r="BM305" s="470"/>
      <c r="BN305" s="470"/>
      <c r="BO305" s="384"/>
      <c r="BP305" s="384"/>
      <c r="BQ305" s="384"/>
      <c r="BR305" s="384"/>
      <c r="BS305" s="385"/>
      <c r="BT305" s="433"/>
      <c r="BU305" s="434"/>
      <c r="BV305" s="434"/>
      <c r="BW305" s="434"/>
      <c r="BX305" s="434"/>
      <c r="BY305" s="437"/>
      <c r="BZ305" s="437"/>
      <c r="CA305" s="437"/>
      <c r="CB305" s="437"/>
      <c r="CC305" s="437"/>
      <c r="CD305" s="437"/>
      <c r="CE305" s="437"/>
      <c r="CF305" s="437"/>
      <c r="CG305" s="437"/>
      <c r="CH305" s="434"/>
      <c r="CI305" s="434"/>
      <c r="CJ305" s="434"/>
      <c r="CK305" s="434"/>
      <c r="CL305" s="439"/>
      <c r="CM305" s="441"/>
      <c r="CN305" s="442"/>
      <c r="CO305" s="442"/>
      <c r="CP305" s="442"/>
      <c r="CQ305" s="442"/>
      <c r="CR305" s="442"/>
      <c r="CS305" s="442"/>
      <c r="CT305" s="442"/>
      <c r="CU305" s="442"/>
      <c r="CV305" s="443"/>
      <c r="CW305" s="233"/>
      <c r="CX305" s="234"/>
      <c r="CY305" s="235"/>
      <c r="CZ305" s="233"/>
      <c r="DA305" s="234"/>
      <c r="DB305" s="235"/>
      <c r="DC305" s="233"/>
      <c r="DD305" s="234"/>
      <c r="DE305" s="235"/>
      <c r="DF305" s="461"/>
      <c r="DG305" s="462"/>
      <c r="DH305" s="462"/>
      <c r="DI305" s="434"/>
      <c r="DJ305" s="434"/>
      <c r="DK305" s="439"/>
      <c r="DL305" s="418"/>
      <c r="DM305" s="419"/>
      <c r="DN305" s="419"/>
      <c r="DO305" s="420"/>
      <c r="DP305" s="418"/>
      <c r="DQ305" s="419"/>
      <c r="DR305" s="419"/>
      <c r="DS305" s="420"/>
      <c r="DT305" s="418"/>
      <c r="DU305" s="419"/>
      <c r="DV305" s="419"/>
      <c r="DW305" s="420"/>
      <c r="DX305" s="418"/>
      <c r="DY305" s="419"/>
      <c r="DZ305" s="419"/>
      <c r="EA305" s="420"/>
      <c r="EB305" s="424"/>
      <c r="EC305" s="425"/>
      <c r="ED305" s="425"/>
      <c r="EE305" s="425"/>
      <c r="EF305" s="426"/>
      <c r="EG305" s="418"/>
      <c r="EH305" s="419"/>
      <c r="EI305" s="419"/>
      <c r="EJ305" s="420"/>
      <c r="EK305" s="424"/>
      <c r="EL305" s="425"/>
      <c r="EM305" s="425"/>
      <c r="EN305" s="425"/>
      <c r="EO305" s="426"/>
      <c r="EP305" s="418"/>
      <c r="EQ305" s="419"/>
      <c r="ER305" s="419"/>
      <c r="ES305" s="420"/>
      <c r="ET305" s="424"/>
      <c r="EU305" s="425"/>
      <c r="EV305" s="425"/>
      <c r="EW305" s="425"/>
      <c r="EX305" s="426"/>
      <c r="EY305" s="418"/>
      <c r="EZ305" s="419"/>
      <c r="FA305" s="419"/>
      <c r="FB305" s="420"/>
      <c r="FC305" s="418"/>
      <c r="FD305" s="419"/>
      <c r="FE305" s="419"/>
      <c r="FF305" s="420"/>
      <c r="FG305" s="418"/>
      <c r="FH305" s="419"/>
      <c r="FI305" s="419"/>
      <c r="FJ305" s="420"/>
      <c r="FK305" s="418"/>
      <c r="FL305" s="419"/>
      <c r="FM305" s="419"/>
      <c r="FN305" s="420"/>
      <c r="FO305" s="405"/>
      <c r="FP305" s="407"/>
      <c r="FQ305" s="327"/>
      <c r="FR305" s="327"/>
      <c r="FS305" s="327"/>
      <c r="FT305" s="327"/>
      <c r="FU305" s="327"/>
      <c r="FV305" s="327"/>
      <c r="FW305" s="327"/>
      <c r="FX305" s="327"/>
      <c r="FY305" s="406"/>
      <c r="FZ305" s="433"/>
      <c r="GA305" s="434"/>
      <c r="GB305" s="434"/>
      <c r="GC305" s="434"/>
      <c r="GD305" s="434"/>
      <c r="GE305" s="437"/>
      <c r="GF305" s="437"/>
      <c r="GG305" s="437"/>
      <c r="GH305" s="437"/>
      <c r="GI305" s="437"/>
      <c r="GJ305" s="437"/>
      <c r="GK305" s="437"/>
      <c r="GL305" s="437"/>
      <c r="GM305" s="437"/>
      <c r="GN305" s="434"/>
      <c r="GO305" s="434"/>
      <c r="GP305" s="434"/>
      <c r="GQ305" s="434"/>
      <c r="GR305" s="439"/>
      <c r="GS305" s="441"/>
      <c r="GT305" s="442"/>
      <c r="GU305" s="442"/>
      <c r="GV305" s="442"/>
      <c r="GW305" s="442"/>
      <c r="GX305" s="442"/>
      <c r="GY305" s="442"/>
      <c r="GZ305" s="442"/>
      <c r="HA305" s="442"/>
      <c r="HB305" s="443"/>
      <c r="HC305" s="233"/>
      <c r="HD305" s="234"/>
      <c r="HE305" s="235"/>
      <c r="HF305" s="233"/>
      <c r="HG305" s="234"/>
      <c r="HH305" s="235"/>
      <c r="HI305" s="233"/>
      <c r="HJ305" s="234"/>
      <c r="HK305" s="235"/>
      <c r="HL305" s="456"/>
      <c r="HM305" s="457"/>
      <c r="HN305" s="457"/>
      <c r="HO305" s="434"/>
      <c r="HP305" s="434"/>
      <c r="HQ305" s="439"/>
      <c r="HR305" s="418"/>
      <c r="HS305" s="419"/>
      <c r="HT305" s="419"/>
      <c r="HU305" s="420"/>
      <c r="HV305" s="418"/>
      <c r="HW305" s="419"/>
      <c r="HX305" s="419"/>
      <c r="HY305" s="420"/>
      <c r="HZ305" s="418"/>
      <c r="IA305" s="419"/>
      <c r="IB305" s="419"/>
      <c r="IC305" s="420"/>
      <c r="ID305" s="418"/>
      <c r="IE305" s="419"/>
      <c r="IF305" s="419"/>
      <c r="IG305" s="420"/>
      <c r="IH305" s="424"/>
      <c r="II305" s="425"/>
      <c r="IJ305" s="425"/>
      <c r="IK305" s="425"/>
      <c r="IL305" s="426"/>
      <c r="IM305" s="418"/>
      <c r="IN305" s="419"/>
      <c r="IO305" s="419"/>
      <c r="IP305" s="420"/>
      <c r="IQ305" s="424"/>
      <c r="IR305" s="425"/>
      <c r="IS305" s="425"/>
      <c r="IT305" s="425"/>
      <c r="IU305" s="426"/>
      <c r="IV305" s="418"/>
      <c r="IW305" s="419"/>
      <c r="IX305" s="419"/>
      <c r="IY305" s="420"/>
      <c r="IZ305" s="424"/>
      <c r="JA305" s="425"/>
      <c r="JB305" s="425"/>
      <c r="JC305" s="425"/>
      <c r="JD305" s="426"/>
      <c r="JE305" s="418"/>
      <c r="JF305" s="419"/>
      <c r="JG305" s="419"/>
      <c r="JH305" s="420"/>
      <c r="JI305" s="418"/>
      <c r="JJ305" s="419"/>
      <c r="JK305" s="419"/>
      <c r="JL305" s="420"/>
      <c r="JM305" s="418"/>
      <c r="JN305" s="419"/>
      <c r="JO305" s="419"/>
      <c r="JP305" s="420"/>
      <c r="JQ305" s="418"/>
      <c r="JR305" s="419"/>
      <c r="JS305" s="419"/>
      <c r="JT305" s="420"/>
      <c r="JU305" s="405"/>
      <c r="JV305" s="407"/>
      <c r="JW305" s="327"/>
      <c r="JX305" s="327"/>
      <c r="JY305" s="327"/>
      <c r="JZ305" s="327"/>
      <c r="KA305" s="327"/>
      <c r="KB305" s="327"/>
      <c r="KC305" s="327"/>
      <c r="KD305" s="327"/>
      <c r="KE305" s="406"/>
      <c r="KF305" s="410"/>
      <c r="KG305" s="411"/>
      <c r="KH305" s="411"/>
      <c r="KI305" s="411"/>
      <c r="KJ305" s="411"/>
      <c r="KK305" s="413"/>
      <c r="KL305" s="413"/>
      <c r="KM305" s="413"/>
      <c r="KN305" s="413"/>
      <c r="KO305" s="413"/>
      <c r="KP305" s="413"/>
      <c r="KQ305" s="413"/>
      <c r="KR305" s="413"/>
      <c r="KS305" s="413"/>
      <c r="KT305" s="411"/>
      <c r="KU305" s="411"/>
      <c r="KV305" s="411"/>
      <c r="KW305" s="411"/>
      <c r="KX305" s="414"/>
      <c r="KY305" s="233"/>
      <c r="KZ305" s="234"/>
      <c r="LA305" s="234"/>
      <c r="LB305" s="234"/>
      <c r="LC305" s="234"/>
      <c r="LD305" s="234"/>
      <c r="LE305" s="234"/>
      <c r="LF305" s="234"/>
      <c r="LG305" s="234"/>
      <c r="LH305" s="235"/>
      <c r="LI305" s="233"/>
      <c r="LJ305" s="234"/>
      <c r="LK305" s="235"/>
      <c r="LL305" s="233"/>
      <c r="LM305" s="234"/>
      <c r="LN305" s="235"/>
      <c r="LO305" s="233"/>
      <c r="LP305" s="234"/>
      <c r="LQ305" s="235"/>
      <c r="LR305" s="456"/>
      <c r="LS305" s="457"/>
      <c r="LT305" s="457"/>
      <c r="LU305" s="411"/>
      <c r="LV305" s="411"/>
      <c r="LW305" s="414"/>
      <c r="LX305" s="430"/>
      <c r="LY305" s="431"/>
      <c r="LZ305" s="431"/>
      <c r="MA305" s="432"/>
      <c r="MB305" s="430"/>
      <c r="MC305" s="431"/>
      <c r="MD305" s="431"/>
      <c r="ME305" s="432"/>
      <c r="MF305" s="430"/>
      <c r="MG305" s="431"/>
      <c r="MH305" s="431"/>
      <c r="MI305" s="432"/>
      <c r="MJ305" s="430"/>
      <c r="MK305" s="431"/>
      <c r="ML305" s="431"/>
      <c r="MM305" s="432"/>
      <c r="MN305" s="239"/>
      <c r="MO305" s="240"/>
      <c r="MP305" s="240"/>
      <c r="MQ305" s="240"/>
      <c r="MR305" s="241"/>
      <c r="MS305" s="430"/>
      <c r="MT305" s="431"/>
      <c r="MU305" s="431"/>
      <c r="MV305" s="432"/>
      <c r="MW305" s="239"/>
      <c r="MX305" s="240"/>
      <c r="MY305" s="240"/>
      <c r="MZ305" s="240"/>
      <c r="NA305" s="241"/>
      <c r="NB305" s="430"/>
      <c r="NC305" s="431"/>
      <c r="ND305" s="431"/>
      <c r="NE305" s="432"/>
      <c r="NF305" s="239"/>
      <c r="NG305" s="240"/>
      <c r="NH305" s="240"/>
      <c r="NI305" s="240"/>
      <c r="NJ305" s="241"/>
      <c r="NK305" s="430"/>
      <c r="NL305" s="431"/>
      <c r="NM305" s="431"/>
      <c r="NN305" s="432"/>
      <c r="NO305" s="430"/>
      <c r="NP305" s="431"/>
      <c r="NQ305" s="431"/>
      <c r="NR305" s="432"/>
      <c r="NS305" s="430"/>
      <c r="NT305" s="431"/>
      <c r="NU305" s="431"/>
      <c r="NV305" s="432"/>
      <c r="NW305" s="430"/>
      <c r="NX305" s="431"/>
      <c r="NY305" s="431"/>
      <c r="NZ305" s="432"/>
      <c r="OA305" s="405"/>
      <c r="OB305" s="407"/>
      <c r="OC305" s="327"/>
      <c r="OD305" s="327"/>
      <c r="OE305" s="327"/>
      <c r="OF305" s="327"/>
      <c r="OG305" s="327"/>
      <c r="OH305" s="327"/>
      <c r="OI305" s="327"/>
      <c r="OJ305" s="327"/>
      <c r="OK305" s="406"/>
      <c r="OL305" s="410"/>
      <c r="OM305" s="411"/>
      <c r="ON305" s="411"/>
      <c r="OO305" s="411"/>
      <c r="OP305" s="411"/>
      <c r="OQ305" s="413"/>
      <c r="OR305" s="413"/>
      <c r="OS305" s="413"/>
      <c r="OT305" s="413"/>
      <c r="OU305" s="413"/>
      <c r="OV305" s="413"/>
      <c r="OW305" s="413"/>
      <c r="OX305" s="413"/>
      <c r="OY305" s="413"/>
      <c r="OZ305" s="411"/>
      <c r="PA305" s="411"/>
      <c r="PB305" s="411"/>
      <c r="PC305" s="411"/>
      <c r="PD305" s="414"/>
      <c r="PE305" s="233"/>
      <c r="PF305" s="234"/>
      <c r="PG305" s="234"/>
      <c r="PH305" s="234"/>
      <c r="PI305" s="234"/>
      <c r="PJ305" s="234"/>
      <c r="PK305" s="234"/>
      <c r="PL305" s="234"/>
      <c r="PM305" s="234"/>
      <c r="PN305" s="235"/>
      <c r="PO305" s="233"/>
      <c r="PP305" s="234"/>
      <c r="PQ305" s="235"/>
      <c r="PR305" s="233"/>
      <c r="PS305" s="234"/>
      <c r="PT305" s="235"/>
      <c r="PU305" s="233"/>
      <c r="PV305" s="234"/>
      <c r="PW305" s="235"/>
      <c r="PX305" s="456"/>
      <c r="PY305" s="457"/>
      <c r="PZ305" s="457"/>
      <c r="QA305" s="411"/>
      <c r="QB305" s="411"/>
      <c r="QC305" s="414"/>
      <c r="QD305" s="430"/>
      <c r="QE305" s="431"/>
      <c r="QF305" s="431"/>
      <c r="QG305" s="432"/>
      <c r="QH305" s="430"/>
      <c r="QI305" s="431"/>
      <c r="QJ305" s="431"/>
      <c r="QK305" s="432"/>
      <c r="QL305" s="430"/>
      <c r="QM305" s="431"/>
      <c r="QN305" s="431"/>
      <c r="QO305" s="432"/>
      <c r="QP305" s="430"/>
      <c r="QQ305" s="431"/>
      <c r="QR305" s="431"/>
      <c r="QS305" s="432"/>
      <c r="QT305" s="239"/>
      <c r="QU305" s="240"/>
      <c r="QV305" s="240"/>
      <c r="QW305" s="240"/>
      <c r="QX305" s="241"/>
      <c r="QY305" s="430"/>
      <c r="QZ305" s="431"/>
      <c r="RA305" s="431"/>
      <c r="RB305" s="432"/>
      <c r="RC305" s="239"/>
      <c r="RD305" s="240"/>
      <c r="RE305" s="240"/>
      <c r="RF305" s="240"/>
      <c r="RG305" s="241"/>
      <c r="RH305" s="430"/>
      <c r="RI305" s="431"/>
      <c r="RJ305" s="431"/>
      <c r="RK305" s="432"/>
      <c r="RL305" s="239"/>
      <c r="RM305" s="240"/>
      <c r="RN305" s="240"/>
      <c r="RO305" s="240"/>
      <c r="RP305" s="241"/>
      <c r="RQ305" s="430"/>
      <c r="RR305" s="431"/>
      <c r="RS305" s="431"/>
      <c r="RT305" s="432"/>
      <c r="RU305" s="430"/>
      <c r="RV305" s="431"/>
      <c r="RW305" s="431"/>
      <c r="RX305" s="432"/>
      <c r="RY305" s="430"/>
      <c r="RZ305" s="431"/>
      <c r="SA305" s="431"/>
      <c r="SB305" s="432"/>
      <c r="SC305" s="430"/>
      <c r="SD305" s="431"/>
      <c r="SE305" s="431"/>
      <c r="SF305" s="432"/>
      <c r="SG305" s="405"/>
    </row>
    <row r="306" spans="2:501" ht="12" customHeight="1" x14ac:dyDescent="0.15">
      <c r="B306" s="326"/>
      <c r="C306" s="464"/>
      <c r="D306" s="464"/>
      <c r="E306" s="464"/>
      <c r="F306" s="464"/>
      <c r="G306" s="464"/>
      <c r="H306" s="464"/>
      <c r="I306" s="464"/>
      <c r="J306" s="464"/>
      <c r="K306" s="464"/>
      <c r="L306" s="464"/>
      <c r="M306" s="464"/>
      <c r="N306" s="464"/>
      <c r="O306" s="464"/>
      <c r="P306" s="464"/>
      <c r="Q306" s="464"/>
      <c r="R306" s="464"/>
      <c r="S306" s="464"/>
      <c r="T306" s="464"/>
      <c r="U306" s="464"/>
      <c r="V306" s="464"/>
      <c r="W306" s="464"/>
      <c r="X306" s="464"/>
      <c r="Y306" s="464"/>
      <c r="Z306" s="464"/>
      <c r="AA306" s="465"/>
      <c r="AB306" s="469"/>
      <c r="AC306" s="470"/>
      <c r="AD306" s="470"/>
      <c r="AE306" s="470"/>
      <c r="AF306" s="470"/>
      <c r="AG306" s="470"/>
      <c r="AH306" s="470"/>
      <c r="AI306" s="470"/>
      <c r="AJ306" s="470"/>
      <c r="AK306" s="470"/>
      <c r="AL306" s="470"/>
      <c r="AM306" s="384"/>
      <c r="AN306" s="384"/>
      <c r="AO306" s="384"/>
      <c r="AP306" s="384"/>
      <c r="AQ306" s="385"/>
      <c r="AR306" s="472"/>
      <c r="AS306" s="473"/>
      <c r="AT306" s="473"/>
      <c r="AU306" s="473"/>
      <c r="AV306" s="473"/>
      <c r="AW306" s="473"/>
      <c r="AX306" s="473"/>
      <c r="AY306" s="473"/>
      <c r="AZ306" s="473"/>
      <c r="BA306" s="384"/>
      <c r="BB306" s="384"/>
      <c r="BC306" s="384"/>
      <c r="BD306" s="384"/>
      <c r="BE306" s="385"/>
      <c r="BF306" s="474"/>
      <c r="BG306" s="470"/>
      <c r="BH306" s="470"/>
      <c r="BI306" s="470"/>
      <c r="BJ306" s="470"/>
      <c r="BK306" s="470"/>
      <c r="BL306" s="470"/>
      <c r="BM306" s="470"/>
      <c r="BN306" s="470"/>
      <c r="BO306" s="384"/>
      <c r="BP306" s="384"/>
      <c r="BQ306" s="384"/>
      <c r="BR306" s="384"/>
      <c r="BS306" s="385"/>
      <c r="BT306" s="433" t="s">
        <v>38</v>
      </c>
      <c r="BU306" s="434"/>
      <c r="BV306" s="434"/>
      <c r="BW306" s="434"/>
      <c r="BX306" s="434"/>
      <c r="BY306" s="437"/>
      <c r="BZ306" s="437"/>
      <c r="CA306" s="437"/>
      <c r="CB306" s="437"/>
      <c r="CC306" s="437"/>
      <c r="CD306" s="437"/>
      <c r="CE306" s="437"/>
      <c r="CF306" s="437"/>
      <c r="CG306" s="437"/>
      <c r="CH306" s="434" t="s">
        <v>45</v>
      </c>
      <c r="CI306" s="434"/>
      <c r="CJ306" s="434"/>
      <c r="CK306" s="434"/>
      <c r="CL306" s="439"/>
      <c r="CM306" s="441"/>
      <c r="CN306" s="442"/>
      <c r="CO306" s="442"/>
      <c r="CP306" s="442"/>
      <c r="CQ306" s="442"/>
      <c r="CR306" s="442"/>
      <c r="CS306" s="442"/>
      <c r="CT306" s="442"/>
      <c r="CU306" s="442"/>
      <c r="CV306" s="443"/>
      <c r="CW306" s="265"/>
      <c r="CX306" s="266"/>
      <c r="CY306" s="267"/>
      <c r="CZ306" s="265"/>
      <c r="DA306" s="266"/>
      <c r="DB306" s="267"/>
      <c r="DC306" s="265"/>
      <c r="DD306" s="266"/>
      <c r="DE306" s="267"/>
      <c r="DF306" s="447"/>
      <c r="DG306" s="448"/>
      <c r="DH306" s="448"/>
      <c r="DI306" s="434" t="s">
        <v>69</v>
      </c>
      <c r="DJ306" s="434"/>
      <c r="DK306" s="439"/>
      <c r="DL306" s="418"/>
      <c r="DM306" s="419"/>
      <c r="DN306" s="419"/>
      <c r="DO306" s="420"/>
      <c r="DP306" s="418"/>
      <c r="DQ306" s="419"/>
      <c r="DR306" s="419"/>
      <c r="DS306" s="420"/>
      <c r="DT306" s="418"/>
      <c r="DU306" s="419"/>
      <c r="DV306" s="419"/>
      <c r="DW306" s="420"/>
      <c r="DX306" s="418"/>
      <c r="DY306" s="419"/>
      <c r="DZ306" s="419"/>
      <c r="EA306" s="420"/>
      <c r="EB306" s="424"/>
      <c r="EC306" s="425"/>
      <c r="ED306" s="425"/>
      <c r="EE306" s="425"/>
      <c r="EF306" s="426"/>
      <c r="EG306" s="418"/>
      <c r="EH306" s="419"/>
      <c r="EI306" s="419"/>
      <c r="EJ306" s="420"/>
      <c r="EK306" s="424"/>
      <c r="EL306" s="425"/>
      <c r="EM306" s="425"/>
      <c r="EN306" s="425"/>
      <c r="EO306" s="426"/>
      <c r="EP306" s="418"/>
      <c r="EQ306" s="419"/>
      <c r="ER306" s="419"/>
      <c r="ES306" s="420"/>
      <c r="ET306" s="424"/>
      <c r="EU306" s="425"/>
      <c r="EV306" s="425"/>
      <c r="EW306" s="425"/>
      <c r="EX306" s="426"/>
      <c r="EY306" s="418"/>
      <c r="EZ306" s="419"/>
      <c r="FA306" s="419"/>
      <c r="FB306" s="420"/>
      <c r="FC306" s="418"/>
      <c r="FD306" s="419"/>
      <c r="FE306" s="419"/>
      <c r="FF306" s="420"/>
      <c r="FG306" s="418"/>
      <c r="FH306" s="419"/>
      <c r="FI306" s="419"/>
      <c r="FJ306" s="420"/>
      <c r="FK306" s="418"/>
      <c r="FL306" s="419"/>
      <c r="FM306" s="419"/>
      <c r="FN306" s="420"/>
      <c r="FO306" s="405"/>
      <c r="FP306" s="407"/>
      <c r="FQ306" s="327"/>
      <c r="FR306" s="327"/>
      <c r="FS306" s="327"/>
      <c r="FT306" s="327"/>
      <c r="FU306" s="327"/>
      <c r="FV306" s="327"/>
      <c r="FW306" s="327"/>
      <c r="FX306" s="327"/>
      <c r="FY306" s="406"/>
      <c r="FZ306" s="433" t="s">
        <v>80</v>
      </c>
      <c r="GA306" s="434"/>
      <c r="GB306" s="434"/>
      <c r="GC306" s="434"/>
      <c r="GD306" s="434"/>
      <c r="GE306" s="437"/>
      <c r="GF306" s="437"/>
      <c r="GG306" s="437"/>
      <c r="GH306" s="437"/>
      <c r="GI306" s="437"/>
      <c r="GJ306" s="437"/>
      <c r="GK306" s="437"/>
      <c r="GL306" s="437"/>
      <c r="GM306" s="437"/>
      <c r="GN306" s="434" t="s">
        <v>45</v>
      </c>
      <c r="GO306" s="434"/>
      <c r="GP306" s="434"/>
      <c r="GQ306" s="434"/>
      <c r="GR306" s="439"/>
      <c r="GS306" s="441"/>
      <c r="GT306" s="442"/>
      <c r="GU306" s="442"/>
      <c r="GV306" s="442"/>
      <c r="GW306" s="442"/>
      <c r="GX306" s="442"/>
      <c r="GY306" s="442"/>
      <c r="GZ306" s="442"/>
      <c r="HA306" s="442"/>
      <c r="HB306" s="443"/>
      <c r="HC306" s="265"/>
      <c r="HD306" s="266"/>
      <c r="HE306" s="267"/>
      <c r="HF306" s="265"/>
      <c r="HG306" s="266"/>
      <c r="HH306" s="267"/>
      <c r="HI306" s="265"/>
      <c r="HJ306" s="266"/>
      <c r="HK306" s="267"/>
      <c r="HL306" s="400"/>
      <c r="HM306" s="401"/>
      <c r="HN306" s="401"/>
      <c r="HO306" s="434" t="s">
        <v>69</v>
      </c>
      <c r="HP306" s="434"/>
      <c r="HQ306" s="439"/>
      <c r="HR306" s="418"/>
      <c r="HS306" s="419"/>
      <c r="HT306" s="419"/>
      <c r="HU306" s="420"/>
      <c r="HV306" s="418"/>
      <c r="HW306" s="419"/>
      <c r="HX306" s="419"/>
      <c r="HY306" s="420"/>
      <c r="HZ306" s="418"/>
      <c r="IA306" s="419"/>
      <c r="IB306" s="419"/>
      <c r="IC306" s="420"/>
      <c r="ID306" s="418"/>
      <c r="IE306" s="419"/>
      <c r="IF306" s="419"/>
      <c r="IG306" s="420"/>
      <c r="IH306" s="424"/>
      <c r="II306" s="425"/>
      <c r="IJ306" s="425"/>
      <c r="IK306" s="425"/>
      <c r="IL306" s="426"/>
      <c r="IM306" s="418"/>
      <c r="IN306" s="419"/>
      <c r="IO306" s="419"/>
      <c r="IP306" s="420"/>
      <c r="IQ306" s="424"/>
      <c r="IR306" s="425"/>
      <c r="IS306" s="425"/>
      <c r="IT306" s="425"/>
      <c r="IU306" s="426"/>
      <c r="IV306" s="418"/>
      <c r="IW306" s="419"/>
      <c r="IX306" s="419"/>
      <c r="IY306" s="420"/>
      <c r="IZ306" s="424"/>
      <c r="JA306" s="425"/>
      <c r="JB306" s="425"/>
      <c r="JC306" s="425"/>
      <c r="JD306" s="426"/>
      <c r="JE306" s="418"/>
      <c r="JF306" s="419"/>
      <c r="JG306" s="419"/>
      <c r="JH306" s="420"/>
      <c r="JI306" s="418"/>
      <c r="JJ306" s="419"/>
      <c r="JK306" s="419"/>
      <c r="JL306" s="420"/>
      <c r="JM306" s="418"/>
      <c r="JN306" s="419"/>
      <c r="JO306" s="419"/>
      <c r="JP306" s="420"/>
      <c r="JQ306" s="418"/>
      <c r="JR306" s="419"/>
      <c r="JS306" s="419"/>
      <c r="JT306" s="420"/>
      <c r="JU306" s="405"/>
      <c r="JV306" s="407"/>
      <c r="JW306" s="327"/>
      <c r="JX306" s="327"/>
      <c r="JY306" s="327"/>
      <c r="JZ306" s="327"/>
      <c r="KA306" s="327"/>
      <c r="KB306" s="327"/>
      <c r="KC306" s="327"/>
      <c r="KD306" s="327"/>
      <c r="KE306" s="406"/>
      <c r="KF306" s="394" t="s">
        <v>127</v>
      </c>
      <c r="KG306" s="395"/>
      <c r="KH306" s="395"/>
      <c r="KI306" s="395"/>
      <c r="KJ306" s="395"/>
      <c r="KK306" s="397"/>
      <c r="KL306" s="397"/>
      <c r="KM306" s="397"/>
      <c r="KN306" s="397"/>
      <c r="KO306" s="397"/>
      <c r="KP306" s="397"/>
      <c r="KQ306" s="397"/>
      <c r="KR306" s="397"/>
      <c r="KS306" s="397"/>
      <c r="KT306" s="395" t="s">
        <v>45</v>
      </c>
      <c r="KU306" s="395"/>
      <c r="KV306" s="395"/>
      <c r="KW306" s="395"/>
      <c r="KX306" s="399"/>
      <c r="KY306" s="265"/>
      <c r="KZ306" s="266"/>
      <c r="LA306" s="266"/>
      <c r="LB306" s="266"/>
      <c r="LC306" s="266"/>
      <c r="LD306" s="266"/>
      <c r="LE306" s="266"/>
      <c r="LF306" s="266"/>
      <c r="LG306" s="266"/>
      <c r="LH306" s="267"/>
      <c r="LI306" s="265"/>
      <c r="LJ306" s="266"/>
      <c r="LK306" s="267"/>
      <c r="LL306" s="265"/>
      <c r="LM306" s="266"/>
      <c r="LN306" s="267"/>
      <c r="LO306" s="265"/>
      <c r="LP306" s="266"/>
      <c r="LQ306" s="267"/>
      <c r="LR306" s="400"/>
      <c r="LS306" s="401"/>
      <c r="LT306" s="401"/>
      <c r="LU306" s="395" t="s">
        <v>69</v>
      </c>
      <c r="LV306" s="395"/>
      <c r="LW306" s="399"/>
      <c r="LX306" s="388"/>
      <c r="LY306" s="389"/>
      <c r="LZ306" s="389"/>
      <c r="MA306" s="390"/>
      <c r="MB306" s="388"/>
      <c r="MC306" s="389"/>
      <c r="MD306" s="389"/>
      <c r="ME306" s="390"/>
      <c r="MF306" s="388"/>
      <c r="MG306" s="389"/>
      <c r="MH306" s="389"/>
      <c r="MI306" s="390"/>
      <c r="MJ306" s="388"/>
      <c r="MK306" s="389"/>
      <c r="ML306" s="389"/>
      <c r="MM306" s="390"/>
      <c r="MN306" s="268"/>
      <c r="MO306" s="269"/>
      <c r="MP306" s="269"/>
      <c r="MQ306" s="269"/>
      <c r="MR306" s="270"/>
      <c r="MS306" s="388"/>
      <c r="MT306" s="389"/>
      <c r="MU306" s="389"/>
      <c r="MV306" s="390"/>
      <c r="MW306" s="268"/>
      <c r="MX306" s="269"/>
      <c r="MY306" s="269"/>
      <c r="MZ306" s="269"/>
      <c r="NA306" s="270"/>
      <c r="NB306" s="388"/>
      <c r="NC306" s="389"/>
      <c r="ND306" s="389"/>
      <c r="NE306" s="390"/>
      <c r="NF306" s="268"/>
      <c r="NG306" s="269"/>
      <c r="NH306" s="269"/>
      <c r="NI306" s="269"/>
      <c r="NJ306" s="270"/>
      <c r="NK306" s="388"/>
      <c r="NL306" s="389"/>
      <c r="NM306" s="389"/>
      <c r="NN306" s="390"/>
      <c r="NO306" s="388"/>
      <c r="NP306" s="389"/>
      <c r="NQ306" s="389"/>
      <c r="NR306" s="390"/>
      <c r="NS306" s="388"/>
      <c r="NT306" s="389"/>
      <c r="NU306" s="389"/>
      <c r="NV306" s="390"/>
      <c r="NW306" s="388"/>
      <c r="NX306" s="389"/>
      <c r="NY306" s="389"/>
      <c r="NZ306" s="390"/>
      <c r="OA306" s="405"/>
      <c r="OB306" s="407"/>
      <c r="OC306" s="327"/>
      <c r="OD306" s="327"/>
      <c r="OE306" s="327"/>
      <c r="OF306" s="327"/>
      <c r="OG306" s="327"/>
      <c r="OH306" s="327"/>
      <c r="OI306" s="327"/>
      <c r="OJ306" s="327"/>
      <c r="OK306" s="406"/>
      <c r="OL306" s="394" t="s">
        <v>132</v>
      </c>
      <c r="OM306" s="395"/>
      <c r="ON306" s="395"/>
      <c r="OO306" s="395"/>
      <c r="OP306" s="395"/>
      <c r="OQ306" s="397"/>
      <c r="OR306" s="397"/>
      <c r="OS306" s="397"/>
      <c r="OT306" s="397"/>
      <c r="OU306" s="397"/>
      <c r="OV306" s="397"/>
      <c r="OW306" s="397"/>
      <c r="OX306" s="397"/>
      <c r="OY306" s="397"/>
      <c r="OZ306" s="395" t="s">
        <v>45</v>
      </c>
      <c r="PA306" s="395"/>
      <c r="PB306" s="395"/>
      <c r="PC306" s="395"/>
      <c r="PD306" s="399"/>
      <c r="PE306" s="265"/>
      <c r="PF306" s="266"/>
      <c r="PG306" s="266"/>
      <c r="PH306" s="266"/>
      <c r="PI306" s="266"/>
      <c r="PJ306" s="266"/>
      <c r="PK306" s="266"/>
      <c r="PL306" s="266"/>
      <c r="PM306" s="266"/>
      <c r="PN306" s="267"/>
      <c r="PO306" s="265"/>
      <c r="PP306" s="266"/>
      <c r="PQ306" s="267"/>
      <c r="PR306" s="265"/>
      <c r="PS306" s="266"/>
      <c r="PT306" s="267"/>
      <c r="PU306" s="265"/>
      <c r="PV306" s="266"/>
      <c r="PW306" s="267"/>
      <c r="PX306" s="400"/>
      <c r="PY306" s="401"/>
      <c r="PZ306" s="401"/>
      <c r="QA306" s="395" t="s">
        <v>69</v>
      </c>
      <c r="QB306" s="395"/>
      <c r="QC306" s="399"/>
      <c r="QD306" s="388"/>
      <c r="QE306" s="389"/>
      <c r="QF306" s="389"/>
      <c r="QG306" s="390"/>
      <c r="QH306" s="388"/>
      <c r="QI306" s="389"/>
      <c r="QJ306" s="389"/>
      <c r="QK306" s="390"/>
      <c r="QL306" s="388"/>
      <c r="QM306" s="389"/>
      <c r="QN306" s="389"/>
      <c r="QO306" s="390"/>
      <c r="QP306" s="388"/>
      <c r="QQ306" s="389"/>
      <c r="QR306" s="389"/>
      <c r="QS306" s="390"/>
      <c r="QT306" s="268"/>
      <c r="QU306" s="269"/>
      <c r="QV306" s="269"/>
      <c r="QW306" s="269"/>
      <c r="QX306" s="270"/>
      <c r="QY306" s="388"/>
      <c r="QZ306" s="389"/>
      <c r="RA306" s="389"/>
      <c r="RB306" s="390"/>
      <c r="RC306" s="268"/>
      <c r="RD306" s="269"/>
      <c r="RE306" s="269"/>
      <c r="RF306" s="269"/>
      <c r="RG306" s="270"/>
      <c r="RH306" s="388"/>
      <c r="RI306" s="389"/>
      <c r="RJ306" s="389"/>
      <c r="RK306" s="390"/>
      <c r="RL306" s="268"/>
      <c r="RM306" s="269"/>
      <c r="RN306" s="269"/>
      <c r="RO306" s="269"/>
      <c r="RP306" s="270"/>
      <c r="RQ306" s="388"/>
      <c r="RR306" s="389"/>
      <c r="RS306" s="389"/>
      <c r="RT306" s="390"/>
      <c r="RU306" s="388"/>
      <c r="RV306" s="389"/>
      <c r="RW306" s="389"/>
      <c r="RX306" s="390"/>
      <c r="RY306" s="388"/>
      <c r="RZ306" s="389"/>
      <c r="SA306" s="389"/>
      <c r="SB306" s="390"/>
      <c r="SC306" s="388"/>
      <c r="SD306" s="389"/>
      <c r="SE306" s="389"/>
      <c r="SF306" s="390"/>
      <c r="SG306" s="405"/>
    </row>
    <row r="307" spans="2:501" ht="2.1" customHeight="1" x14ac:dyDescent="0.15">
      <c r="B307" s="326"/>
      <c r="C307" s="464"/>
      <c r="D307" s="464"/>
      <c r="E307" s="464"/>
      <c r="F307" s="464"/>
      <c r="G307" s="464"/>
      <c r="H307" s="464"/>
      <c r="I307" s="464"/>
      <c r="J307" s="464"/>
      <c r="K307" s="464"/>
      <c r="L307" s="464"/>
      <c r="M307" s="464"/>
      <c r="N307" s="464"/>
      <c r="O307" s="464"/>
      <c r="P307" s="464"/>
      <c r="Q307" s="464"/>
      <c r="R307" s="464"/>
      <c r="S307" s="464"/>
      <c r="T307" s="464"/>
      <c r="U307" s="464"/>
      <c r="V307" s="464"/>
      <c r="W307" s="464"/>
      <c r="X307" s="464"/>
      <c r="Y307" s="464"/>
      <c r="Z307" s="464"/>
      <c r="AA307" s="465"/>
      <c r="AB307" s="469"/>
      <c r="AC307" s="470"/>
      <c r="AD307" s="470"/>
      <c r="AE307" s="470"/>
      <c r="AF307" s="470"/>
      <c r="AG307" s="470"/>
      <c r="AH307" s="470"/>
      <c r="AI307" s="470"/>
      <c r="AJ307" s="470"/>
      <c r="AK307" s="470"/>
      <c r="AL307" s="470"/>
      <c r="AM307" s="384"/>
      <c r="AN307" s="384"/>
      <c r="AO307" s="384"/>
      <c r="AP307" s="384"/>
      <c r="AQ307" s="385"/>
      <c r="AR307" s="472"/>
      <c r="AS307" s="473"/>
      <c r="AT307" s="473"/>
      <c r="AU307" s="473"/>
      <c r="AV307" s="473"/>
      <c r="AW307" s="473"/>
      <c r="AX307" s="473"/>
      <c r="AY307" s="473"/>
      <c r="AZ307" s="473"/>
      <c r="BA307" s="384"/>
      <c r="BB307" s="384"/>
      <c r="BC307" s="384"/>
      <c r="BD307" s="384"/>
      <c r="BE307" s="385"/>
      <c r="BF307" s="474"/>
      <c r="BG307" s="470"/>
      <c r="BH307" s="470"/>
      <c r="BI307" s="470"/>
      <c r="BJ307" s="470"/>
      <c r="BK307" s="470"/>
      <c r="BL307" s="470"/>
      <c r="BM307" s="470"/>
      <c r="BN307" s="470"/>
      <c r="BO307" s="384"/>
      <c r="BP307" s="384"/>
      <c r="BQ307" s="384"/>
      <c r="BR307" s="384"/>
      <c r="BS307" s="385"/>
      <c r="BT307" s="433"/>
      <c r="BU307" s="434"/>
      <c r="BV307" s="434"/>
      <c r="BW307" s="434"/>
      <c r="BX307" s="434"/>
      <c r="BY307" s="437"/>
      <c r="BZ307" s="437"/>
      <c r="CA307" s="437"/>
      <c r="CB307" s="437"/>
      <c r="CC307" s="437"/>
      <c r="CD307" s="437"/>
      <c r="CE307" s="437"/>
      <c r="CF307" s="437"/>
      <c r="CG307" s="437"/>
      <c r="CH307" s="434"/>
      <c r="CI307" s="434"/>
      <c r="CJ307" s="434"/>
      <c r="CK307" s="434"/>
      <c r="CL307" s="439"/>
      <c r="CM307" s="441"/>
      <c r="CN307" s="442"/>
      <c r="CO307" s="442"/>
      <c r="CP307" s="442"/>
      <c r="CQ307" s="442"/>
      <c r="CR307" s="442"/>
      <c r="CS307" s="442"/>
      <c r="CT307" s="442"/>
      <c r="CU307" s="442"/>
      <c r="CV307" s="443"/>
      <c r="CW307" s="233"/>
      <c r="CX307" s="234"/>
      <c r="CY307" s="235"/>
      <c r="CZ307" s="233"/>
      <c r="DA307" s="234"/>
      <c r="DB307" s="235"/>
      <c r="DC307" s="233"/>
      <c r="DD307" s="234"/>
      <c r="DE307" s="235"/>
      <c r="DF307" s="461"/>
      <c r="DG307" s="462"/>
      <c r="DH307" s="462"/>
      <c r="DI307" s="434"/>
      <c r="DJ307" s="434"/>
      <c r="DK307" s="439"/>
      <c r="DL307" s="418"/>
      <c r="DM307" s="419"/>
      <c r="DN307" s="419"/>
      <c r="DO307" s="420"/>
      <c r="DP307" s="418"/>
      <c r="DQ307" s="419"/>
      <c r="DR307" s="419"/>
      <c r="DS307" s="420"/>
      <c r="DT307" s="418"/>
      <c r="DU307" s="419"/>
      <c r="DV307" s="419"/>
      <c r="DW307" s="420"/>
      <c r="DX307" s="418"/>
      <c r="DY307" s="419"/>
      <c r="DZ307" s="419"/>
      <c r="EA307" s="420"/>
      <c r="EB307" s="424"/>
      <c r="EC307" s="425"/>
      <c r="ED307" s="425"/>
      <c r="EE307" s="425"/>
      <c r="EF307" s="426"/>
      <c r="EG307" s="418"/>
      <c r="EH307" s="419"/>
      <c r="EI307" s="419"/>
      <c r="EJ307" s="420"/>
      <c r="EK307" s="424"/>
      <c r="EL307" s="425"/>
      <c r="EM307" s="425"/>
      <c r="EN307" s="425"/>
      <c r="EO307" s="426"/>
      <c r="EP307" s="418"/>
      <c r="EQ307" s="419"/>
      <c r="ER307" s="419"/>
      <c r="ES307" s="420"/>
      <c r="ET307" s="424"/>
      <c r="EU307" s="425"/>
      <c r="EV307" s="425"/>
      <c r="EW307" s="425"/>
      <c r="EX307" s="426"/>
      <c r="EY307" s="418"/>
      <c r="EZ307" s="419"/>
      <c r="FA307" s="419"/>
      <c r="FB307" s="420"/>
      <c r="FC307" s="418"/>
      <c r="FD307" s="419"/>
      <c r="FE307" s="419"/>
      <c r="FF307" s="420"/>
      <c r="FG307" s="418"/>
      <c r="FH307" s="419"/>
      <c r="FI307" s="419"/>
      <c r="FJ307" s="420"/>
      <c r="FK307" s="418"/>
      <c r="FL307" s="419"/>
      <c r="FM307" s="419"/>
      <c r="FN307" s="420"/>
      <c r="FO307" s="405"/>
      <c r="FP307" s="407"/>
      <c r="FQ307" s="327"/>
      <c r="FR307" s="327"/>
      <c r="FS307" s="327"/>
      <c r="FT307" s="327"/>
      <c r="FU307" s="327"/>
      <c r="FV307" s="327"/>
      <c r="FW307" s="327"/>
      <c r="FX307" s="327"/>
      <c r="FY307" s="406"/>
      <c r="FZ307" s="433"/>
      <c r="GA307" s="434"/>
      <c r="GB307" s="434"/>
      <c r="GC307" s="434"/>
      <c r="GD307" s="434"/>
      <c r="GE307" s="437"/>
      <c r="GF307" s="437"/>
      <c r="GG307" s="437"/>
      <c r="GH307" s="437"/>
      <c r="GI307" s="437"/>
      <c r="GJ307" s="437"/>
      <c r="GK307" s="437"/>
      <c r="GL307" s="437"/>
      <c r="GM307" s="437"/>
      <c r="GN307" s="434"/>
      <c r="GO307" s="434"/>
      <c r="GP307" s="434"/>
      <c r="GQ307" s="434"/>
      <c r="GR307" s="439"/>
      <c r="GS307" s="441"/>
      <c r="GT307" s="442"/>
      <c r="GU307" s="442"/>
      <c r="GV307" s="442"/>
      <c r="GW307" s="442"/>
      <c r="GX307" s="442"/>
      <c r="GY307" s="442"/>
      <c r="GZ307" s="442"/>
      <c r="HA307" s="442"/>
      <c r="HB307" s="443"/>
      <c r="HC307" s="233"/>
      <c r="HD307" s="234"/>
      <c r="HE307" s="235"/>
      <c r="HF307" s="233"/>
      <c r="HG307" s="234"/>
      <c r="HH307" s="235"/>
      <c r="HI307" s="233"/>
      <c r="HJ307" s="234"/>
      <c r="HK307" s="235"/>
      <c r="HL307" s="456"/>
      <c r="HM307" s="457"/>
      <c r="HN307" s="457"/>
      <c r="HO307" s="434"/>
      <c r="HP307" s="434"/>
      <c r="HQ307" s="439"/>
      <c r="HR307" s="418"/>
      <c r="HS307" s="419"/>
      <c r="HT307" s="419"/>
      <c r="HU307" s="420"/>
      <c r="HV307" s="418"/>
      <c r="HW307" s="419"/>
      <c r="HX307" s="419"/>
      <c r="HY307" s="420"/>
      <c r="HZ307" s="418"/>
      <c r="IA307" s="419"/>
      <c r="IB307" s="419"/>
      <c r="IC307" s="420"/>
      <c r="ID307" s="418"/>
      <c r="IE307" s="419"/>
      <c r="IF307" s="419"/>
      <c r="IG307" s="420"/>
      <c r="IH307" s="424"/>
      <c r="II307" s="425"/>
      <c r="IJ307" s="425"/>
      <c r="IK307" s="425"/>
      <c r="IL307" s="426"/>
      <c r="IM307" s="418"/>
      <c r="IN307" s="419"/>
      <c r="IO307" s="419"/>
      <c r="IP307" s="420"/>
      <c r="IQ307" s="424"/>
      <c r="IR307" s="425"/>
      <c r="IS307" s="425"/>
      <c r="IT307" s="425"/>
      <c r="IU307" s="426"/>
      <c r="IV307" s="418"/>
      <c r="IW307" s="419"/>
      <c r="IX307" s="419"/>
      <c r="IY307" s="420"/>
      <c r="IZ307" s="424"/>
      <c r="JA307" s="425"/>
      <c r="JB307" s="425"/>
      <c r="JC307" s="425"/>
      <c r="JD307" s="426"/>
      <c r="JE307" s="418"/>
      <c r="JF307" s="419"/>
      <c r="JG307" s="419"/>
      <c r="JH307" s="420"/>
      <c r="JI307" s="418"/>
      <c r="JJ307" s="419"/>
      <c r="JK307" s="419"/>
      <c r="JL307" s="420"/>
      <c r="JM307" s="418"/>
      <c r="JN307" s="419"/>
      <c r="JO307" s="419"/>
      <c r="JP307" s="420"/>
      <c r="JQ307" s="418"/>
      <c r="JR307" s="419"/>
      <c r="JS307" s="419"/>
      <c r="JT307" s="420"/>
      <c r="JU307" s="405"/>
      <c r="JV307" s="407"/>
      <c r="JW307" s="327"/>
      <c r="JX307" s="327"/>
      <c r="JY307" s="327"/>
      <c r="JZ307" s="327"/>
      <c r="KA307" s="327"/>
      <c r="KB307" s="327"/>
      <c r="KC307" s="327"/>
      <c r="KD307" s="327"/>
      <c r="KE307" s="406"/>
      <c r="KF307" s="410"/>
      <c r="KG307" s="411"/>
      <c r="KH307" s="411"/>
      <c r="KI307" s="411"/>
      <c r="KJ307" s="411"/>
      <c r="KK307" s="413"/>
      <c r="KL307" s="413"/>
      <c r="KM307" s="413"/>
      <c r="KN307" s="413"/>
      <c r="KO307" s="413"/>
      <c r="KP307" s="413"/>
      <c r="KQ307" s="413"/>
      <c r="KR307" s="413"/>
      <c r="KS307" s="413"/>
      <c r="KT307" s="411"/>
      <c r="KU307" s="411"/>
      <c r="KV307" s="411"/>
      <c r="KW307" s="411"/>
      <c r="KX307" s="414"/>
      <c r="KY307" s="233"/>
      <c r="KZ307" s="234"/>
      <c r="LA307" s="234"/>
      <c r="LB307" s="234"/>
      <c r="LC307" s="234"/>
      <c r="LD307" s="234"/>
      <c r="LE307" s="234"/>
      <c r="LF307" s="234"/>
      <c r="LG307" s="234"/>
      <c r="LH307" s="235"/>
      <c r="LI307" s="233"/>
      <c r="LJ307" s="234"/>
      <c r="LK307" s="235"/>
      <c r="LL307" s="233"/>
      <c r="LM307" s="234"/>
      <c r="LN307" s="235"/>
      <c r="LO307" s="233"/>
      <c r="LP307" s="234"/>
      <c r="LQ307" s="235"/>
      <c r="LR307" s="456"/>
      <c r="LS307" s="457"/>
      <c r="LT307" s="457"/>
      <c r="LU307" s="411"/>
      <c r="LV307" s="411"/>
      <c r="LW307" s="414"/>
      <c r="LX307" s="430"/>
      <c r="LY307" s="431"/>
      <c r="LZ307" s="431"/>
      <c r="MA307" s="432"/>
      <c r="MB307" s="430"/>
      <c r="MC307" s="431"/>
      <c r="MD307" s="431"/>
      <c r="ME307" s="432"/>
      <c r="MF307" s="430"/>
      <c r="MG307" s="431"/>
      <c r="MH307" s="431"/>
      <c r="MI307" s="432"/>
      <c r="MJ307" s="430"/>
      <c r="MK307" s="431"/>
      <c r="ML307" s="431"/>
      <c r="MM307" s="432"/>
      <c r="MN307" s="239"/>
      <c r="MO307" s="240"/>
      <c r="MP307" s="240"/>
      <c r="MQ307" s="240"/>
      <c r="MR307" s="241"/>
      <c r="MS307" s="430"/>
      <c r="MT307" s="431"/>
      <c r="MU307" s="431"/>
      <c r="MV307" s="432"/>
      <c r="MW307" s="239"/>
      <c r="MX307" s="240"/>
      <c r="MY307" s="240"/>
      <c r="MZ307" s="240"/>
      <c r="NA307" s="241"/>
      <c r="NB307" s="430"/>
      <c r="NC307" s="431"/>
      <c r="ND307" s="431"/>
      <c r="NE307" s="432"/>
      <c r="NF307" s="239"/>
      <c r="NG307" s="240"/>
      <c r="NH307" s="240"/>
      <c r="NI307" s="240"/>
      <c r="NJ307" s="241"/>
      <c r="NK307" s="430"/>
      <c r="NL307" s="431"/>
      <c r="NM307" s="431"/>
      <c r="NN307" s="432"/>
      <c r="NO307" s="430"/>
      <c r="NP307" s="431"/>
      <c r="NQ307" s="431"/>
      <c r="NR307" s="432"/>
      <c r="NS307" s="430"/>
      <c r="NT307" s="431"/>
      <c r="NU307" s="431"/>
      <c r="NV307" s="432"/>
      <c r="NW307" s="430"/>
      <c r="NX307" s="431"/>
      <c r="NY307" s="431"/>
      <c r="NZ307" s="432"/>
      <c r="OA307" s="405"/>
      <c r="OB307" s="407"/>
      <c r="OC307" s="327"/>
      <c r="OD307" s="327"/>
      <c r="OE307" s="327"/>
      <c r="OF307" s="327"/>
      <c r="OG307" s="327"/>
      <c r="OH307" s="327"/>
      <c r="OI307" s="327"/>
      <c r="OJ307" s="327"/>
      <c r="OK307" s="406"/>
      <c r="OL307" s="410"/>
      <c r="OM307" s="411"/>
      <c r="ON307" s="411"/>
      <c r="OO307" s="411"/>
      <c r="OP307" s="411"/>
      <c r="OQ307" s="413"/>
      <c r="OR307" s="413"/>
      <c r="OS307" s="413"/>
      <c r="OT307" s="413"/>
      <c r="OU307" s="413"/>
      <c r="OV307" s="413"/>
      <c r="OW307" s="413"/>
      <c r="OX307" s="413"/>
      <c r="OY307" s="413"/>
      <c r="OZ307" s="411"/>
      <c r="PA307" s="411"/>
      <c r="PB307" s="411"/>
      <c r="PC307" s="411"/>
      <c r="PD307" s="414"/>
      <c r="PE307" s="233"/>
      <c r="PF307" s="234"/>
      <c r="PG307" s="234"/>
      <c r="PH307" s="234"/>
      <c r="PI307" s="234"/>
      <c r="PJ307" s="234"/>
      <c r="PK307" s="234"/>
      <c r="PL307" s="234"/>
      <c r="PM307" s="234"/>
      <c r="PN307" s="235"/>
      <c r="PO307" s="233"/>
      <c r="PP307" s="234"/>
      <c r="PQ307" s="235"/>
      <c r="PR307" s="233"/>
      <c r="PS307" s="234"/>
      <c r="PT307" s="235"/>
      <c r="PU307" s="233"/>
      <c r="PV307" s="234"/>
      <c r="PW307" s="235"/>
      <c r="PX307" s="456"/>
      <c r="PY307" s="457"/>
      <c r="PZ307" s="457"/>
      <c r="QA307" s="411"/>
      <c r="QB307" s="411"/>
      <c r="QC307" s="414"/>
      <c r="QD307" s="430"/>
      <c r="QE307" s="431"/>
      <c r="QF307" s="431"/>
      <c r="QG307" s="432"/>
      <c r="QH307" s="430"/>
      <c r="QI307" s="431"/>
      <c r="QJ307" s="431"/>
      <c r="QK307" s="432"/>
      <c r="QL307" s="430"/>
      <c r="QM307" s="431"/>
      <c r="QN307" s="431"/>
      <c r="QO307" s="432"/>
      <c r="QP307" s="430"/>
      <c r="QQ307" s="431"/>
      <c r="QR307" s="431"/>
      <c r="QS307" s="432"/>
      <c r="QT307" s="239"/>
      <c r="QU307" s="240"/>
      <c r="QV307" s="240"/>
      <c r="QW307" s="240"/>
      <c r="QX307" s="241"/>
      <c r="QY307" s="430"/>
      <c r="QZ307" s="431"/>
      <c r="RA307" s="431"/>
      <c r="RB307" s="432"/>
      <c r="RC307" s="239"/>
      <c r="RD307" s="240"/>
      <c r="RE307" s="240"/>
      <c r="RF307" s="240"/>
      <c r="RG307" s="241"/>
      <c r="RH307" s="430"/>
      <c r="RI307" s="431"/>
      <c r="RJ307" s="431"/>
      <c r="RK307" s="432"/>
      <c r="RL307" s="239"/>
      <c r="RM307" s="240"/>
      <c r="RN307" s="240"/>
      <c r="RO307" s="240"/>
      <c r="RP307" s="241"/>
      <c r="RQ307" s="430"/>
      <c r="RR307" s="431"/>
      <c r="RS307" s="431"/>
      <c r="RT307" s="432"/>
      <c r="RU307" s="430"/>
      <c r="RV307" s="431"/>
      <c r="RW307" s="431"/>
      <c r="RX307" s="432"/>
      <c r="RY307" s="430"/>
      <c r="RZ307" s="431"/>
      <c r="SA307" s="431"/>
      <c r="SB307" s="432"/>
      <c r="SC307" s="430"/>
      <c r="SD307" s="431"/>
      <c r="SE307" s="431"/>
      <c r="SF307" s="432"/>
      <c r="SG307" s="405"/>
    </row>
    <row r="308" spans="2:501" ht="12" customHeight="1" x14ac:dyDescent="0.15">
      <c r="B308" s="326"/>
      <c r="C308" s="464"/>
      <c r="D308" s="464"/>
      <c r="E308" s="464"/>
      <c r="F308" s="464"/>
      <c r="G308" s="464"/>
      <c r="H308" s="464"/>
      <c r="I308" s="464"/>
      <c r="J308" s="464"/>
      <c r="K308" s="464"/>
      <c r="L308" s="464"/>
      <c r="M308" s="464"/>
      <c r="N308" s="464"/>
      <c r="O308" s="464"/>
      <c r="P308" s="464"/>
      <c r="Q308" s="464"/>
      <c r="R308" s="464"/>
      <c r="S308" s="464"/>
      <c r="T308" s="464"/>
      <c r="U308" s="464"/>
      <c r="V308" s="464"/>
      <c r="W308" s="464"/>
      <c r="X308" s="464"/>
      <c r="Y308" s="464"/>
      <c r="Z308" s="464"/>
      <c r="AA308" s="465"/>
      <c r="AB308" s="469"/>
      <c r="AC308" s="470"/>
      <c r="AD308" s="470"/>
      <c r="AE308" s="470"/>
      <c r="AF308" s="470"/>
      <c r="AG308" s="470"/>
      <c r="AH308" s="470"/>
      <c r="AI308" s="470"/>
      <c r="AJ308" s="470"/>
      <c r="AK308" s="470"/>
      <c r="AL308" s="470"/>
      <c r="AM308" s="384"/>
      <c r="AN308" s="384"/>
      <c r="AO308" s="384"/>
      <c r="AP308" s="384"/>
      <c r="AQ308" s="385"/>
      <c r="AR308" s="472"/>
      <c r="AS308" s="473"/>
      <c r="AT308" s="473"/>
      <c r="AU308" s="473"/>
      <c r="AV308" s="473"/>
      <c r="AW308" s="473"/>
      <c r="AX308" s="473"/>
      <c r="AY308" s="473"/>
      <c r="AZ308" s="473"/>
      <c r="BA308" s="384"/>
      <c r="BB308" s="384"/>
      <c r="BC308" s="384"/>
      <c r="BD308" s="384"/>
      <c r="BE308" s="385"/>
      <c r="BF308" s="474"/>
      <c r="BG308" s="470"/>
      <c r="BH308" s="470"/>
      <c r="BI308" s="470"/>
      <c r="BJ308" s="470"/>
      <c r="BK308" s="470"/>
      <c r="BL308" s="470"/>
      <c r="BM308" s="470"/>
      <c r="BN308" s="470"/>
      <c r="BO308" s="384"/>
      <c r="BP308" s="384"/>
      <c r="BQ308" s="384"/>
      <c r="BR308" s="384"/>
      <c r="BS308" s="385"/>
      <c r="BT308" s="433" t="s">
        <v>39</v>
      </c>
      <c r="BU308" s="434"/>
      <c r="BV308" s="434"/>
      <c r="BW308" s="434"/>
      <c r="BX308" s="434"/>
      <c r="BY308" s="437"/>
      <c r="BZ308" s="437"/>
      <c r="CA308" s="437"/>
      <c r="CB308" s="437"/>
      <c r="CC308" s="437"/>
      <c r="CD308" s="437"/>
      <c r="CE308" s="437"/>
      <c r="CF308" s="437"/>
      <c r="CG308" s="437"/>
      <c r="CH308" s="434" t="s">
        <v>45</v>
      </c>
      <c r="CI308" s="434"/>
      <c r="CJ308" s="434"/>
      <c r="CK308" s="434"/>
      <c r="CL308" s="439"/>
      <c r="CM308" s="441"/>
      <c r="CN308" s="442"/>
      <c r="CO308" s="442"/>
      <c r="CP308" s="442"/>
      <c r="CQ308" s="442"/>
      <c r="CR308" s="442"/>
      <c r="CS308" s="442"/>
      <c r="CT308" s="442"/>
      <c r="CU308" s="442"/>
      <c r="CV308" s="443"/>
      <c r="CW308" s="265"/>
      <c r="CX308" s="266"/>
      <c r="CY308" s="267"/>
      <c r="CZ308" s="265"/>
      <c r="DA308" s="266"/>
      <c r="DB308" s="267"/>
      <c r="DC308" s="265"/>
      <c r="DD308" s="266"/>
      <c r="DE308" s="267"/>
      <c r="DF308" s="447"/>
      <c r="DG308" s="448"/>
      <c r="DH308" s="448"/>
      <c r="DI308" s="434" t="s">
        <v>69</v>
      </c>
      <c r="DJ308" s="434"/>
      <c r="DK308" s="439"/>
      <c r="DL308" s="418"/>
      <c r="DM308" s="419"/>
      <c r="DN308" s="419"/>
      <c r="DO308" s="420"/>
      <c r="DP308" s="418"/>
      <c r="DQ308" s="419"/>
      <c r="DR308" s="419"/>
      <c r="DS308" s="420"/>
      <c r="DT308" s="418"/>
      <c r="DU308" s="419"/>
      <c r="DV308" s="419"/>
      <c r="DW308" s="420"/>
      <c r="DX308" s="418"/>
      <c r="DY308" s="419"/>
      <c r="DZ308" s="419"/>
      <c r="EA308" s="420"/>
      <c r="EB308" s="424"/>
      <c r="EC308" s="425"/>
      <c r="ED308" s="425"/>
      <c r="EE308" s="425"/>
      <c r="EF308" s="426"/>
      <c r="EG308" s="418"/>
      <c r="EH308" s="419"/>
      <c r="EI308" s="419"/>
      <c r="EJ308" s="420"/>
      <c r="EK308" s="424"/>
      <c r="EL308" s="425"/>
      <c r="EM308" s="425"/>
      <c r="EN308" s="425"/>
      <c r="EO308" s="426"/>
      <c r="EP308" s="418"/>
      <c r="EQ308" s="419"/>
      <c r="ER308" s="419"/>
      <c r="ES308" s="420"/>
      <c r="ET308" s="424"/>
      <c r="EU308" s="425"/>
      <c r="EV308" s="425"/>
      <c r="EW308" s="425"/>
      <c r="EX308" s="426"/>
      <c r="EY308" s="418"/>
      <c r="EZ308" s="419"/>
      <c r="FA308" s="419"/>
      <c r="FB308" s="420"/>
      <c r="FC308" s="418"/>
      <c r="FD308" s="419"/>
      <c r="FE308" s="419"/>
      <c r="FF308" s="420"/>
      <c r="FG308" s="418"/>
      <c r="FH308" s="419"/>
      <c r="FI308" s="419"/>
      <c r="FJ308" s="420"/>
      <c r="FK308" s="418"/>
      <c r="FL308" s="419"/>
      <c r="FM308" s="419"/>
      <c r="FN308" s="420"/>
      <c r="FO308" s="405"/>
      <c r="FP308" s="407"/>
      <c r="FQ308" s="327"/>
      <c r="FR308" s="327"/>
      <c r="FS308" s="327"/>
      <c r="FT308" s="327"/>
      <c r="FU308" s="327"/>
      <c r="FV308" s="327"/>
      <c r="FW308" s="327"/>
      <c r="FX308" s="327"/>
      <c r="FY308" s="406"/>
      <c r="FZ308" s="479" t="s">
        <v>81</v>
      </c>
      <c r="GA308" s="434"/>
      <c r="GB308" s="434"/>
      <c r="GC308" s="434"/>
      <c r="GD308" s="434"/>
      <c r="GE308" s="437"/>
      <c r="GF308" s="437"/>
      <c r="GG308" s="437"/>
      <c r="GH308" s="437"/>
      <c r="GI308" s="437"/>
      <c r="GJ308" s="437"/>
      <c r="GK308" s="437"/>
      <c r="GL308" s="437"/>
      <c r="GM308" s="437"/>
      <c r="GN308" s="434" t="s">
        <v>45</v>
      </c>
      <c r="GO308" s="434"/>
      <c r="GP308" s="434"/>
      <c r="GQ308" s="434"/>
      <c r="GR308" s="439"/>
      <c r="GS308" s="441"/>
      <c r="GT308" s="442"/>
      <c r="GU308" s="442"/>
      <c r="GV308" s="442"/>
      <c r="GW308" s="442"/>
      <c r="GX308" s="442"/>
      <c r="GY308" s="442"/>
      <c r="GZ308" s="442"/>
      <c r="HA308" s="442"/>
      <c r="HB308" s="443"/>
      <c r="HC308" s="265"/>
      <c r="HD308" s="266"/>
      <c r="HE308" s="267"/>
      <c r="HF308" s="265"/>
      <c r="HG308" s="266"/>
      <c r="HH308" s="267"/>
      <c r="HI308" s="265"/>
      <c r="HJ308" s="266"/>
      <c r="HK308" s="267"/>
      <c r="HL308" s="400"/>
      <c r="HM308" s="401"/>
      <c r="HN308" s="401"/>
      <c r="HO308" s="434" t="s">
        <v>69</v>
      </c>
      <c r="HP308" s="434"/>
      <c r="HQ308" s="439"/>
      <c r="HR308" s="418"/>
      <c r="HS308" s="419"/>
      <c r="HT308" s="419"/>
      <c r="HU308" s="420"/>
      <c r="HV308" s="418"/>
      <c r="HW308" s="419"/>
      <c r="HX308" s="419"/>
      <c r="HY308" s="420"/>
      <c r="HZ308" s="418"/>
      <c r="IA308" s="419"/>
      <c r="IB308" s="419"/>
      <c r="IC308" s="420"/>
      <c r="ID308" s="418"/>
      <c r="IE308" s="419"/>
      <c r="IF308" s="419"/>
      <c r="IG308" s="420"/>
      <c r="IH308" s="424"/>
      <c r="II308" s="425"/>
      <c r="IJ308" s="425"/>
      <c r="IK308" s="425"/>
      <c r="IL308" s="426"/>
      <c r="IM308" s="418"/>
      <c r="IN308" s="419"/>
      <c r="IO308" s="419"/>
      <c r="IP308" s="420"/>
      <c r="IQ308" s="424"/>
      <c r="IR308" s="425"/>
      <c r="IS308" s="425"/>
      <c r="IT308" s="425"/>
      <c r="IU308" s="426"/>
      <c r="IV308" s="418"/>
      <c r="IW308" s="419"/>
      <c r="IX308" s="419"/>
      <c r="IY308" s="420"/>
      <c r="IZ308" s="424"/>
      <c r="JA308" s="425"/>
      <c r="JB308" s="425"/>
      <c r="JC308" s="425"/>
      <c r="JD308" s="426"/>
      <c r="JE308" s="418"/>
      <c r="JF308" s="419"/>
      <c r="JG308" s="419"/>
      <c r="JH308" s="420"/>
      <c r="JI308" s="418"/>
      <c r="JJ308" s="419"/>
      <c r="JK308" s="419"/>
      <c r="JL308" s="420"/>
      <c r="JM308" s="418"/>
      <c r="JN308" s="419"/>
      <c r="JO308" s="419"/>
      <c r="JP308" s="420"/>
      <c r="JQ308" s="418"/>
      <c r="JR308" s="419"/>
      <c r="JS308" s="419"/>
      <c r="JT308" s="420"/>
      <c r="JU308" s="405"/>
      <c r="JV308" s="407"/>
      <c r="JW308" s="327"/>
      <c r="JX308" s="327"/>
      <c r="JY308" s="327"/>
      <c r="JZ308" s="327"/>
      <c r="KA308" s="327"/>
      <c r="KB308" s="327"/>
      <c r="KC308" s="327"/>
      <c r="KD308" s="327"/>
      <c r="KE308" s="406"/>
      <c r="KF308" s="394" t="s">
        <v>128</v>
      </c>
      <c r="KG308" s="395"/>
      <c r="KH308" s="395"/>
      <c r="KI308" s="395"/>
      <c r="KJ308" s="395"/>
      <c r="KK308" s="397"/>
      <c r="KL308" s="397"/>
      <c r="KM308" s="397"/>
      <c r="KN308" s="397"/>
      <c r="KO308" s="397"/>
      <c r="KP308" s="397"/>
      <c r="KQ308" s="397"/>
      <c r="KR308" s="397"/>
      <c r="KS308" s="397"/>
      <c r="KT308" s="395" t="s">
        <v>45</v>
      </c>
      <c r="KU308" s="395"/>
      <c r="KV308" s="395"/>
      <c r="KW308" s="395"/>
      <c r="KX308" s="399"/>
      <c r="KY308" s="265"/>
      <c r="KZ308" s="266"/>
      <c r="LA308" s="266"/>
      <c r="LB308" s="266"/>
      <c r="LC308" s="266"/>
      <c r="LD308" s="266"/>
      <c r="LE308" s="266"/>
      <c r="LF308" s="266"/>
      <c r="LG308" s="266"/>
      <c r="LH308" s="267"/>
      <c r="LI308" s="265"/>
      <c r="LJ308" s="266"/>
      <c r="LK308" s="267"/>
      <c r="LL308" s="265"/>
      <c r="LM308" s="266"/>
      <c r="LN308" s="267"/>
      <c r="LO308" s="265"/>
      <c r="LP308" s="266"/>
      <c r="LQ308" s="267"/>
      <c r="LR308" s="400"/>
      <c r="LS308" s="401"/>
      <c r="LT308" s="401"/>
      <c r="LU308" s="395" t="s">
        <v>69</v>
      </c>
      <c r="LV308" s="395"/>
      <c r="LW308" s="399"/>
      <c r="LX308" s="388"/>
      <c r="LY308" s="389"/>
      <c r="LZ308" s="389"/>
      <c r="MA308" s="390"/>
      <c r="MB308" s="388"/>
      <c r="MC308" s="389"/>
      <c r="MD308" s="389"/>
      <c r="ME308" s="390"/>
      <c r="MF308" s="388"/>
      <c r="MG308" s="389"/>
      <c r="MH308" s="389"/>
      <c r="MI308" s="390"/>
      <c r="MJ308" s="388"/>
      <c r="MK308" s="389"/>
      <c r="ML308" s="389"/>
      <c r="MM308" s="390"/>
      <c r="MN308" s="268"/>
      <c r="MO308" s="269"/>
      <c r="MP308" s="269"/>
      <c r="MQ308" s="269"/>
      <c r="MR308" s="270"/>
      <c r="MS308" s="388"/>
      <c r="MT308" s="389"/>
      <c r="MU308" s="389"/>
      <c r="MV308" s="390"/>
      <c r="MW308" s="268"/>
      <c r="MX308" s="269"/>
      <c r="MY308" s="269"/>
      <c r="MZ308" s="269"/>
      <c r="NA308" s="270"/>
      <c r="NB308" s="388"/>
      <c r="NC308" s="389"/>
      <c r="ND308" s="389"/>
      <c r="NE308" s="390"/>
      <c r="NF308" s="268"/>
      <c r="NG308" s="269"/>
      <c r="NH308" s="269"/>
      <c r="NI308" s="269"/>
      <c r="NJ308" s="270"/>
      <c r="NK308" s="388"/>
      <c r="NL308" s="389"/>
      <c r="NM308" s="389"/>
      <c r="NN308" s="390"/>
      <c r="NO308" s="388"/>
      <c r="NP308" s="389"/>
      <c r="NQ308" s="389"/>
      <c r="NR308" s="390"/>
      <c r="NS308" s="388"/>
      <c r="NT308" s="389"/>
      <c r="NU308" s="389"/>
      <c r="NV308" s="390"/>
      <c r="NW308" s="388"/>
      <c r="NX308" s="389"/>
      <c r="NY308" s="389"/>
      <c r="NZ308" s="390"/>
      <c r="OA308" s="405"/>
      <c r="OB308" s="407"/>
      <c r="OC308" s="327"/>
      <c r="OD308" s="327"/>
      <c r="OE308" s="327"/>
      <c r="OF308" s="327"/>
      <c r="OG308" s="327"/>
      <c r="OH308" s="327"/>
      <c r="OI308" s="327"/>
      <c r="OJ308" s="327"/>
      <c r="OK308" s="406"/>
      <c r="OL308" s="394" t="s">
        <v>133</v>
      </c>
      <c r="OM308" s="395"/>
      <c r="ON308" s="395"/>
      <c r="OO308" s="395"/>
      <c r="OP308" s="395"/>
      <c r="OQ308" s="397"/>
      <c r="OR308" s="397"/>
      <c r="OS308" s="397"/>
      <c r="OT308" s="397"/>
      <c r="OU308" s="397"/>
      <c r="OV308" s="397"/>
      <c r="OW308" s="397"/>
      <c r="OX308" s="397"/>
      <c r="OY308" s="397"/>
      <c r="OZ308" s="395" t="s">
        <v>45</v>
      </c>
      <c r="PA308" s="395"/>
      <c r="PB308" s="395"/>
      <c r="PC308" s="395"/>
      <c r="PD308" s="399"/>
      <c r="PE308" s="265"/>
      <c r="PF308" s="266"/>
      <c r="PG308" s="266"/>
      <c r="PH308" s="266"/>
      <c r="PI308" s="266"/>
      <c r="PJ308" s="266"/>
      <c r="PK308" s="266"/>
      <c r="PL308" s="266"/>
      <c r="PM308" s="266"/>
      <c r="PN308" s="267"/>
      <c r="PO308" s="265"/>
      <c r="PP308" s="266"/>
      <c r="PQ308" s="267"/>
      <c r="PR308" s="265"/>
      <c r="PS308" s="266"/>
      <c r="PT308" s="267"/>
      <c r="PU308" s="265"/>
      <c r="PV308" s="266"/>
      <c r="PW308" s="267"/>
      <c r="PX308" s="400"/>
      <c r="PY308" s="401"/>
      <c r="PZ308" s="401"/>
      <c r="QA308" s="395" t="s">
        <v>69</v>
      </c>
      <c r="QB308" s="395"/>
      <c r="QC308" s="399"/>
      <c r="QD308" s="388"/>
      <c r="QE308" s="389"/>
      <c r="QF308" s="389"/>
      <c r="QG308" s="390"/>
      <c r="QH308" s="388"/>
      <c r="QI308" s="389"/>
      <c r="QJ308" s="389"/>
      <c r="QK308" s="390"/>
      <c r="QL308" s="388"/>
      <c r="QM308" s="389"/>
      <c r="QN308" s="389"/>
      <c r="QO308" s="390"/>
      <c r="QP308" s="388"/>
      <c r="QQ308" s="389"/>
      <c r="QR308" s="389"/>
      <c r="QS308" s="390"/>
      <c r="QT308" s="268"/>
      <c r="QU308" s="269"/>
      <c r="QV308" s="269"/>
      <c r="QW308" s="269"/>
      <c r="QX308" s="270"/>
      <c r="QY308" s="388"/>
      <c r="QZ308" s="389"/>
      <c r="RA308" s="389"/>
      <c r="RB308" s="390"/>
      <c r="RC308" s="268"/>
      <c r="RD308" s="269"/>
      <c r="RE308" s="269"/>
      <c r="RF308" s="269"/>
      <c r="RG308" s="270"/>
      <c r="RH308" s="388"/>
      <c r="RI308" s="389"/>
      <c r="RJ308" s="389"/>
      <c r="RK308" s="390"/>
      <c r="RL308" s="268"/>
      <c r="RM308" s="269"/>
      <c r="RN308" s="269"/>
      <c r="RO308" s="269"/>
      <c r="RP308" s="270"/>
      <c r="RQ308" s="388"/>
      <c r="RR308" s="389"/>
      <c r="RS308" s="389"/>
      <c r="RT308" s="390"/>
      <c r="RU308" s="388"/>
      <c r="RV308" s="389"/>
      <c r="RW308" s="389"/>
      <c r="RX308" s="390"/>
      <c r="RY308" s="388"/>
      <c r="RZ308" s="389"/>
      <c r="SA308" s="389"/>
      <c r="SB308" s="390"/>
      <c r="SC308" s="388"/>
      <c r="SD308" s="389"/>
      <c r="SE308" s="389"/>
      <c r="SF308" s="390"/>
      <c r="SG308" s="405"/>
    </row>
    <row r="309" spans="2:501" ht="2.1" customHeight="1" x14ac:dyDescent="0.2">
      <c r="B309" s="466"/>
      <c r="C309" s="467"/>
      <c r="D309" s="467"/>
      <c r="E309" s="467"/>
      <c r="F309" s="467"/>
      <c r="G309" s="467"/>
      <c r="H309" s="467"/>
      <c r="I309" s="467"/>
      <c r="J309" s="467"/>
      <c r="K309" s="467"/>
      <c r="L309" s="467"/>
      <c r="M309" s="467"/>
      <c r="N309" s="467"/>
      <c r="O309" s="467"/>
      <c r="P309" s="467"/>
      <c r="Q309" s="467"/>
      <c r="R309" s="467"/>
      <c r="S309" s="467"/>
      <c r="T309" s="467"/>
      <c r="U309" s="467"/>
      <c r="V309" s="467"/>
      <c r="W309" s="467"/>
      <c r="X309" s="467"/>
      <c r="Y309" s="467"/>
      <c r="Z309" s="467"/>
      <c r="AA309" s="468"/>
      <c r="AB309" s="492"/>
      <c r="AC309" s="476"/>
      <c r="AD309" s="476"/>
      <c r="AE309" s="476"/>
      <c r="AF309" s="476"/>
      <c r="AG309" s="476"/>
      <c r="AH309" s="476"/>
      <c r="AI309" s="476"/>
      <c r="AJ309" s="476"/>
      <c r="AK309" s="476"/>
      <c r="AL309" s="476"/>
      <c r="AM309" s="386"/>
      <c r="AN309" s="386"/>
      <c r="AO309" s="386"/>
      <c r="AP309" s="386"/>
      <c r="AQ309" s="387"/>
      <c r="AR309" s="154"/>
      <c r="AS309" s="155"/>
      <c r="AT309" s="155"/>
      <c r="AU309" s="155"/>
      <c r="AV309" s="155"/>
      <c r="AW309" s="155"/>
      <c r="AX309" s="155"/>
      <c r="AY309" s="155"/>
      <c r="AZ309" s="155"/>
      <c r="BA309" s="386"/>
      <c r="BB309" s="386"/>
      <c r="BC309" s="386"/>
      <c r="BD309" s="386"/>
      <c r="BE309" s="387"/>
      <c r="BF309" s="475"/>
      <c r="BG309" s="476"/>
      <c r="BH309" s="476"/>
      <c r="BI309" s="476"/>
      <c r="BJ309" s="476"/>
      <c r="BK309" s="476"/>
      <c r="BL309" s="476"/>
      <c r="BM309" s="476"/>
      <c r="BN309" s="476"/>
      <c r="BO309" s="386"/>
      <c r="BP309" s="386"/>
      <c r="BQ309" s="386"/>
      <c r="BR309" s="386"/>
      <c r="BS309" s="387"/>
      <c r="BT309" s="435"/>
      <c r="BU309" s="436"/>
      <c r="BV309" s="436"/>
      <c r="BW309" s="436"/>
      <c r="BX309" s="436"/>
      <c r="BY309" s="438"/>
      <c r="BZ309" s="438"/>
      <c r="CA309" s="438"/>
      <c r="CB309" s="438"/>
      <c r="CC309" s="438"/>
      <c r="CD309" s="438"/>
      <c r="CE309" s="438"/>
      <c r="CF309" s="438"/>
      <c r="CG309" s="438"/>
      <c r="CH309" s="436"/>
      <c r="CI309" s="436"/>
      <c r="CJ309" s="436"/>
      <c r="CK309" s="436"/>
      <c r="CL309" s="440"/>
      <c r="CM309" s="444"/>
      <c r="CN309" s="445"/>
      <c r="CO309" s="445"/>
      <c r="CP309" s="445"/>
      <c r="CQ309" s="445"/>
      <c r="CR309" s="445"/>
      <c r="CS309" s="445"/>
      <c r="CT309" s="445"/>
      <c r="CU309" s="445"/>
      <c r="CV309" s="446"/>
      <c r="CW309" s="276"/>
      <c r="CX309" s="277"/>
      <c r="CY309" s="278"/>
      <c r="CZ309" s="276"/>
      <c r="DA309" s="277"/>
      <c r="DB309" s="278"/>
      <c r="DC309" s="276"/>
      <c r="DD309" s="277"/>
      <c r="DE309" s="278"/>
      <c r="DF309" s="449"/>
      <c r="DG309" s="450"/>
      <c r="DH309" s="450"/>
      <c r="DI309" s="436"/>
      <c r="DJ309" s="436"/>
      <c r="DK309" s="440"/>
      <c r="DL309" s="421"/>
      <c r="DM309" s="422"/>
      <c r="DN309" s="422"/>
      <c r="DO309" s="423"/>
      <c r="DP309" s="421"/>
      <c r="DQ309" s="422"/>
      <c r="DR309" s="422"/>
      <c r="DS309" s="423"/>
      <c r="DT309" s="421"/>
      <c r="DU309" s="422"/>
      <c r="DV309" s="422"/>
      <c r="DW309" s="423"/>
      <c r="DX309" s="421"/>
      <c r="DY309" s="422"/>
      <c r="DZ309" s="422"/>
      <c r="EA309" s="423"/>
      <c r="EB309" s="427"/>
      <c r="EC309" s="428"/>
      <c r="ED309" s="428"/>
      <c r="EE309" s="428"/>
      <c r="EF309" s="429"/>
      <c r="EG309" s="421"/>
      <c r="EH309" s="422"/>
      <c r="EI309" s="422"/>
      <c r="EJ309" s="423"/>
      <c r="EK309" s="427"/>
      <c r="EL309" s="428"/>
      <c r="EM309" s="428"/>
      <c r="EN309" s="428"/>
      <c r="EO309" s="429"/>
      <c r="EP309" s="421"/>
      <c r="EQ309" s="422"/>
      <c r="ER309" s="422"/>
      <c r="ES309" s="423"/>
      <c r="ET309" s="427"/>
      <c r="EU309" s="428"/>
      <c r="EV309" s="428"/>
      <c r="EW309" s="428"/>
      <c r="EX309" s="429"/>
      <c r="EY309" s="421"/>
      <c r="EZ309" s="422"/>
      <c r="FA309" s="422"/>
      <c r="FB309" s="423"/>
      <c r="FC309" s="421"/>
      <c r="FD309" s="422"/>
      <c r="FE309" s="422"/>
      <c r="FF309" s="423"/>
      <c r="FG309" s="421"/>
      <c r="FH309" s="422"/>
      <c r="FI309" s="422"/>
      <c r="FJ309" s="423"/>
      <c r="FK309" s="421"/>
      <c r="FL309" s="422"/>
      <c r="FM309" s="422"/>
      <c r="FN309" s="423"/>
      <c r="FO309" s="405"/>
      <c r="FP309" s="329"/>
      <c r="FQ309" s="330"/>
      <c r="FR309" s="330"/>
      <c r="FS309" s="330"/>
      <c r="FT309" s="330"/>
      <c r="FU309" s="330"/>
      <c r="FV309" s="330"/>
      <c r="FW309" s="330"/>
      <c r="FX309" s="330"/>
      <c r="FY309" s="408"/>
      <c r="FZ309" s="480"/>
      <c r="GA309" s="436"/>
      <c r="GB309" s="436"/>
      <c r="GC309" s="436"/>
      <c r="GD309" s="436"/>
      <c r="GE309" s="438"/>
      <c r="GF309" s="438"/>
      <c r="GG309" s="438"/>
      <c r="GH309" s="438"/>
      <c r="GI309" s="438"/>
      <c r="GJ309" s="438"/>
      <c r="GK309" s="438"/>
      <c r="GL309" s="438"/>
      <c r="GM309" s="438"/>
      <c r="GN309" s="436"/>
      <c r="GO309" s="436"/>
      <c r="GP309" s="436"/>
      <c r="GQ309" s="436"/>
      <c r="GR309" s="440"/>
      <c r="GS309" s="444"/>
      <c r="GT309" s="445"/>
      <c r="GU309" s="445"/>
      <c r="GV309" s="445"/>
      <c r="GW309" s="445"/>
      <c r="GX309" s="445"/>
      <c r="GY309" s="445"/>
      <c r="GZ309" s="445"/>
      <c r="HA309" s="445"/>
      <c r="HB309" s="446"/>
      <c r="HC309" s="276"/>
      <c r="HD309" s="277"/>
      <c r="HE309" s="278"/>
      <c r="HF309" s="276"/>
      <c r="HG309" s="277"/>
      <c r="HH309" s="278"/>
      <c r="HI309" s="276"/>
      <c r="HJ309" s="277"/>
      <c r="HK309" s="278"/>
      <c r="HL309" s="402"/>
      <c r="HM309" s="403"/>
      <c r="HN309" s="403"/>
      <c r="HO309" s="436"/>
      <c r="HP309" s="436"/>
      <c r="HQ309" s="440"/>
      <c r="HR309" s="421"/>
      <c r="HS309" s="422"/>
      <c r="HT309" s="422"/>
      <c r="HU309" s="423"/>
      <c r="HV309" s="421"/>
      <c r="HW309" s="422"/>
      <c r="HX309" s="422"/>
      <c r="HY309" s="423"/>
      <c r="HZ309" s="421"/>
      <c r="IA309" s="422"/>
      <c r="IB309" s="422"/>
      <c r="IC309" s="423"/>
      <c r="ID309" s="421"/>
      <c r="IE309" s="422"/>
      <c r="IF309" s="422"/>
      <c r="IG309" s="423"/>
      <c r="IH309" s="427"/>
      <c r="II309" s="428"/>
      <c r="IJ309" s="428"/>
      <c r="IK309" s="428"/>
      <c r="IL309" s="429"/>
      <c r="IM309" s="421"/>
      <c r="IN309" s="422"/>
      <c r="IO309" s="422"/>
      <c r="IP309" s="423"/>
      <c r="IQ309" s="427"/>
      <c r="IR309" s="428"/>
      <c r="IS309" s="428"/>
      <c r="IT309" s="428"/>
      <c r="IU309" s="429"/>
      <c r="IV309" s="421"/>
      <c r="IW309" s="422"/>
      <c r="IX309" s="422"/>
      <c r="IY309" s="423"/>
      <c r="IZ309" s="427"/>
      <c r="JA309" s="428"/>
      <c r="JB309" s="428"/>
      <c r="JC309" s="428"/>
      <c r="JD309" s="429"/>
      <c r="JE309" s="421"/>
      <c r="JF309" s="422"/>
      <c r="JG309" s="422"/>
      <c r="JH309" s="423"/>
      <c r="JI309" s="421"/>
      <c r="JJ309" s="422"/>
      <c r="JK309" s="422"/>
      <c r="JL309" s="423"/>
      <c r="JM309" s="421"/>
      <c r="JN309" s="422"/>
      <c r="JO309" s="422"/>
      <c r="JP309" s="423"/>
      <c r="JQ309" s="421"/>
      <c r="JR309" s="422"/>
      <c r="JS309" s="422"/>
      <c r="JT309" s="423"/>
      <c r="JU309" s="405"/>
      <c r="JV309" s="329"/>
      <c r="JW309" s="330"/>
      <c r="JX309" s="330"/>
      <c r="JY309" s="330"/>
      <c r="JZ309" s="330"/>
      <c r="KA309" s="330"/>
      <c r="KB309" s="330"/>
      <c r="KC309" s="330"/>
      <c r="KD309" s="330"/>
      <c r="KE309" s="408"/>
      <c r="KF309" s="396"/>
      <c r="KG309" s="386"/>
      <c r="KH309" s="386"/>
      <c r="KI309" s="386"/>
      <c r="KJ309" s="386"/>
      <c r="KK309" s="398"/>
      <c r="KL309" s="398"/>
      <c r="KM309" s="398"/>
      <c r="KN309" s="398"/>
      <c r="KO309" s="398"/>
      <c r="KP309" s="398"/>
      <c r="KQ309" s="398"/>
      <c r="KR309" s="398"/>
      <c r="KS309" s="398"/>
      <c r="KT309" s="386"/>
      <c r="KU309" s="386"/>
      <c r="KV309" s="386"/>
      <c r="KW309" s="386"/>
      <c r="KX309" s="387"/>
      <c r="KY309" s="276"/>
      <c r="KZ309" s="277"/>
      <c r="LA309" s="277"/>
      <c r="LB309" s="277"/>
      <c r="LC309" s="277"/>
      <c r="LD309" s="277"/>
      <c r="LE309" s="277"/>
      <c r="LF309" s="277"/>
      <c r="LG309" s="277"/>
      <c r="LH309" s="278"/>
      <c r="LI309" s="276"/>
      <c r="LJ309" s="277"/>
      <c r="LK309" s="278"/>
      <c r="LL309" s="276"/>
      <c r="LM309" s="277"/>
      <c r="LN309" s="278"/>
      <c r="LO309" s="276"/>
      <c r="LP309" s="277"/>
      <c r="LQ309" s="278"/>
      <c r="LR309" s="402"/>
      <c r="LS309" s="403"/>
      <c r="LT309" s="403"/>
      <c r="LU309" s="386"/>
      <c r="LV309" s="386"/>
      <c r="LW309" s="387"/>
      <c r="LX309" s="391"/>
      <c r="LY309" s="392"/>
      <c r="LZ309" s="392"/>
      <c r="MA309" s="393"/>
      <c r="MB309" s="391"/>
      <c r="MC309" s="392"/>
      <c r="MD309" s="392"/>
      <c r="ME309" s="393"/>
      <c r="MF309" s="391"/>
      <c r="MG309" s="392"/>
      <c r="MH309" s="392"/>
      <c r="MI309" s="393"/>
      <c r="MJ309" s="391"/>
      <c r="MK309" s="392"/>
      <c r="ML309" s="392"/>
      <c r="MM309" s="393"/>
      <c r="MN309" s="279"/>
      <c r="MO309" s="280"/>
      <c r="MP309" s="280"/>
      <c r="MQ309" s="280"/>
      <c r="MR309" s="281"/>
      <c r="MS309" s="391"/>
      <c r="MT309" s="392"/>
      <c r="MU309" s="392"/>
      <c r="MV309" s="393"/>
      <c r="MW309" s="279"/>
      <c r="MX309" s="280"/>
      <c r="MY309" s="280"/>
      <c r="MZ309" s="280"/>
      <c r="NA309" s="281"/>
      <c r="NB309" s="391"/>
      <c r="NC309" s="392"/>
      <c r="ND309" s="392"/>
      <c r="NE309" s="393"/>
      <c r="NF309" s="279"/>
      <c r="NG309" s="280"/>
      <c r="NH309" s="280"/>
      <c r="NI309" s="280"/>
      <c r="NJ309" s="281"/>
      <c r="NK309" s="391"/>
      <c r="NL309" s="392"/>
      <c r="NM309" s="392"/>
      <c r="NN309" s="393"/>
      <c r="NO309" s="391"/>
      <c r="NP309" s="392"/>
      <c r="NQ309" s="392"/>
      <c r="NR309" s="393"/>
      <c r="NS309" s="391"/>
      <c r="NT309" s="392"/>
      <c r="NU309" s="392"/>
      <c r="NV309" s="393"/>
      <c r="NW309" s="391"/>
      <c r="NX309" s="392"/>
      <c r="NY309" s="392"/>
      <c r="NZ309" s="393"/>
      <c r="OA309" s="405"/>
      <c r="OB309" s="329"/>
      <c r="OC309" s="330"/>
      <c r="OD309" s="330"/>
      <c r="OE309" s="330"/>
      <c r="OF309" s="330"/>
      <c r="OG309" s="330"/>
      <c r="OH309" s="330"/>
      <c r="OI309" s="330"/>
      <c r="OJ309" s="330"/>
      <c r="OK309" s="408"/>
      <c r="OL309" s="396"/>
      <c r="OM309" s="386"/>
      <c r="ON309" s="386"/>
      <c r="OO309" s="386"/>
      <c r="OP309" s="386"/>
      <c r="OQ309" s="398"/>
      <c r="OR309" s="398"/>
      <c r="OS309" s="398"/>
      <c r="OT309" s="398"/>
      <c r="OU309" s="398"/>
      <c r="OV309" s="398"/>
      <c r="OW309" s="398"/>
      <c r="OX309" s="398"/>
      <c r="OY309" s="398"/>
      <c r="OZ309" s="386"/>
      <c r="PA309" s="386"/>
      <c r="PB309" s="386"/>
      <c r="PC309" s="386"/>
      <c r="PD309" s="387"/>
      <c r="PE309" s="276"/>
      <c r="PF309" s="277"/>
      <c r="PG309" s="277"/>
      <c r="PH309" s="277"/>
      <c r="PI309" s="277"/>
      <c r="PJ309" s="277"/>
      <c r="PK309" s="277"/>
      <c r="PL309" s="277"/>
      <c r="PM309" s="277"/>
      <c r="PN309" s="278"/>
      <c r="PO309" s="276"/>
      <c r="PP309" s="277"/>
      <c r="PQ309" s="278"/>
      <c r="PR309" s="276"/>
      <c r="PS309" s="277"/>
      <c r="PT309" s="278"/>
      <c r="PU309" s="276"/>
      <c r="PV309" s="277"/>
      <c r="PW309" s="278"/>
      <c r="PX309" s="402"/>
      <c r="PY309" s="403"/>
      <c r="PZ309" s="403"/>
      <c r="QA309" s="386"/>
      <c r="QB309" s="386"/>
      <c r="QC309" s="387"/>
      <c r="QD309" s="391"/>
      <c r="QE309" s="392"/>
      <c r="QF309" s="392"/>
      <c r="QG309" s="393"/>
      <c r="QH309" s="391"/>
      <c r="QI309" s="392"/>
      <c r="QJ309" s="392"/>
      <c r="QK309" s="393"/>
      <c r="QL309" s="391"/>
      <c r="QM309" s="392"/>
      <c r="QN309" s="392"/>
      <c r="QO309" s="393"/>
      <c r="QP309" s="391"/>
      <c r="QQ309" s="392"/>
      <c r="QR309" s="392"/>
      <c r="QS309" s="393"/>
      <c r="QT309" s="279"/>
      <c r="QU309" s="280"/>
      <c r="QV309" s="280"/>
      <c r="QW309" s="280"/>
      <c r="QX309" s="281"/>
      <c r="QY309" s="391"/>
      <c r="QZ309" s="392"/>
      <c r="RA309" s="392"/>
      <c r="RB309" s="393"/>
      <c r="RC309" s="279"/>
      <c r="RD309" s="280"/>
      <c r="RE309" s="280"/>
      <c r="RF309" s="280"/>
      <c r="RG309" s="281"/>
      <c r="RH309" s="391"/>
      <c r="RI309" s="392"/>
      <c r="RJ309" s="392"/>
      <c r="RK309" s="393"/>
      <c r="RL309" s="279"/>
      <c r="RM309" s="280"/>
      <c r="RN309" s="280"/>
      <c r="RO309" s="280"/>
      <c r="RP309" s="281"/>
      <c r="RQ309" s="391"/>
      <c r="RR309" s="392"/>
      <c r="RS309" s="392"/>
      <c r="RT309" s="393"/>
      <c r="RU309" s="391"/>
      <c r="RV309" s="392"/>
      <c r="RW309" s="392"/>
      <c r="RX309" s="393"/>
      <c r="RY309" s="391"/>
      <c r="RZ309" s="392"/>
      <c r="SA309" s="392"/>
      <c r="SB309" s="393"/>
      <c r="SC309" s="391"/>
      <c r="SD309" s="392"/>
      <c r="SE309" s="392"/>
      <c r="SF309" s="393"/>
      <c r="SG309" s="405"/>
    </row>
    <row r="310" spans="2:501" ht="12" customHeight="1" x14ac:dyDescent="0.15">
      <c r="B310" s="326" t="s">
        <v>9270</v>
      </c>
      <c r="C310" s="464"/>
      <c r="D310" s="464"/>
      <c r="E310" s="464"/>
      <c r="F310" s="464"/>
      <c r="G310" s="464"/>
      <c r="H310" s="464"/>
      <c r="I310" s="464"/>
      <c r="J310" s="464"/>
      <c r="K310" s="464"/>
      <c r="L310" s="464"/>
      <c r="M310" s="464"/>
      <c r="N310" s="464"/>
      <c r="O310" s="464"/>
      <c r="P310" s="464"/>
      <c r="Q310" s="464"/>
      <c r="R310" s="464"/>
      <c r="S310" s="464"/>
      <c r="T310" s="464"/>
      <c r="U310" s="464"/>
      <c r="V310" s="464"/>
      <c r="W310" s="464"/>
      <c r="X310" s="464"/>
      <c r="Y310" s="464"/>
      <c r="Z310" s="464"/>
      <c r="AA310" s="465"/>
      <c r="AB310" s="469">
        <f>AR310+BF310</f>
        <v>0</v>
      </c>
      <c r="AC310" s="470"/>
      <c r="AD310" s="470"/>
      <c r="AE310" s="470"/>
      <c r="AF310" s="470"/>
      <c r="AG310" s="470"/>
      <c r="AH310" s="470"/>
      <c r="AI310" s="470"/>
      <c r="AJ310" s="470"/>
      <c r="AK310" s="470"/>
      <c r="AL310" s="470"/>
      <c r="AM310" s="384" t="s">
        <v>45</v>
      </c>
      <c r="AN310" s="384"/>
      <c r="AO310" s="384"/>
      <c r="AP310" s="384"/>
      <c r="AQ310" s="385"/>
      <c r="AR310" s="472"/>
      <c r="AS310" s="473"/>
      <c r="AT310" s="473"/>
      <c r="AU310" s="473"/>
      <c r="AV310" s="473"/>
      <c r="AW310" s="473"/>
      <c r="AX310" s="473"/>
      <c r="AY310" s="473"/>
      <c r="AZ310" s="473"/>
      <c r="BA310" s="384" t="s">
        <v>45</v>
      </c>
      <c r="BB310" s="384"/>
      <c r="BC310" s="384"/>
      <c r="BD310" s="384"/>
      <c r="BE310" s="385"/>
      <c r="BF310" s="474">
        <f>SUM(BY310:CG315,GE310:GM315,KK310:KS315,OQ310:OY315)</f>
        <v>0</v>
      </c>
      <c r="BG310" s="470"/>
      <c r="BH310" s="470"/>
      <c r="BI310" s="470"/>
      <c r="BJ310" s="470"/>
      <c r="BK310" s="470"/>
      <c r="BL310" s="470"/>
      <c r="BM310" s="470"/>
      <c r="BN310" s="470"/>
      <c r="BO310" s="384" t="s">
        <v>45</v>
      </c>
      <c r="BP310" s="384"/>
      <c r="BQ310" s="384"/>
      <c r="BR310" s="384"/>
      <c r="BS310" s="385"/>
      <c r="BT310" s="463" t="s">
        <v>37</v>
      </c>
      <c r="BU310" s="411"/>
      <c r="BV310" s="411"/>
      <c r="BW310" s="411"/>
      <c r="BX310" s="411"/>
      <c r="BY310" s="413"/>
      <c r="BZ310" s="413"/>
      <c r="CA310" s="413"/>
      <c r="CB310" s="413"/>
      <c r="CC310" s="413"/>
      <c r="CD310" s="413"/>
      <c r="CE310" s="413"/>
      <c r="CF310" s="413"/>
      <c r="CG310" s="413"/>
      <c r="CH310" s="411" t="s">
        <v>45</v>
      </c>
      <c r="CI310" s="411"/>
      <c r="CJ310" s="411"/>
      <c r="CK310" s="411"/>
      <c r="CL310" s="414"/>
      <c r="CM310" s="233"/>
      <c r="CN310" s="234"/>
      <c r="CO310" s="234"/>
      <c r="CP310" s="234"/>
      <c r="CQ310" s="234"/>
      <c r="CR310" s="234"/>
      <c r="CS310" s="234"/>
      <c r="CT310" s="234"/>
      <c r="CU310" s="234"/>
      <c r="CV310" s="235"/>
      <c r="CW310" s="415"/>
      <c r="CX310" s="416"/>
      <c r="CY310" s="417"/>
      <c r="CZ310" s="415"/>
      <c r="DA310" s="416"/>
      <c r="DB310" s="417"/>
      <c r="DC310" s="415"/>
      <c r="DD310" s="416"/>
      <c r="DE310" s="417"/>
      <c r="DF310" s="477"/>
      <c r="DG310" s="478"/>
      <c r="DH310" s="478"/>
      <c r="DI310" s="411" t="s">
        <v>69</v>
      </c>
      <c r="DJ310" s="411"/>
      <c r="DK310" s="414"/>
      <c r="DL310" s="430"/>
      <c r="DM310" s="431"/>
      <c r="DN310" s="431"/>
      <c r="DO310" s="432"/>
      <c r="DP310" s="430"/>
      <c r="DQ310" s="431"/>
      <c r="DR310" s="431"/>
      <c r="DS310" s="432"/>
      <c r="DT310" s="430"/>
      <c r="DU310" s="431"/>
      <c r="DV310" s="431"/>
      <c r="DW310" s="432"/>
      <c r="DX310" s="430"/>
      <c r="DY310" s="431"/>
      <c r="DZ310" s="431"/>
      <c r="EA310" s="432"/>
      <c r="EB310" s="239"/>
      <c r="EC310" s="240"/>
      <c r="ED310" s="240"/>
      <c r="EE310" s="240"/>
      <c r="EF310" s="241"/>
      <c r="EG310" s="430"/>
      <c r="EH310" s="431"/>
      <c r="EI310" s="431"/>
      <c r="EJ310" s="432"/>
      <c r="EK310" s="239"/>
      <c r="EL310" s="240"/>
      <c r="EM310" s="240"/>
      <c r="EN310" s="240"/>
      <c r="EO310" s="241"/>
      <c r="EP310" s="430"/>
      <c r="EQ310" s="431"/>
      <c r="ER310" s="431"/>
      <c r="ES310" s="432"/>
      <c r="ET310" s="239"/>
      <c r="EU310" s="240"/>
      <c r="EV310" s="240"/>
      <c r="EW310" s="240"/>
      <c r="EX310" s="241"/>
      <c r="EY310" s="430"/>
      <c r="EZ310" s="431"/>
      <c r="FA310" s="431"/>
      <c r="FB310" s="432"/>
      <c r="FC310" s="430"/>
      <c r="FD310" s="431"/>
      <c r="FE310" s="431"/>
      <c r="FF310" s="432"/>
      <c r="FG310" s="430"/>
      <c r="FH310" s="431"/>
      <c r="FI310" s="431"/>
      <c r="FJ310" s="432"/>
      <c r="FK310" s="430"/>
      <c r="FL310" s="431"/>
      <c r="FM310" s="431"/>
      <c r="FN310" s="432"/>
      <c r="FO310" s="404" t="str">
        <f>IF(AND(CC310&gt;0,CC312&gt;0,CC314&gt;0),"⇒⇒⇒⇒
４箇所以上の場合","")</f>
        <v/>
      </c>
      <c r="FP310" s="323" t="s">
        <v>9270</v>
      </c>
      <c r="FQ310" s="324"/>
      <c r="FR310" s="324"/>
      <c r="FS310" s="324"/>
      <c r="FT310" s="324"/>
      <c r="FU310" s="324"/>
      <c r="FV310" s="324"/>
      <c r="FW310" s="324"/>
      <c r="FX310" s="324"/>
      <c r="FY310" s="489"/>
      <c r="FZ310" s="463" t="s">
        <v>79</v>
      </c>
      <c r="GA310" s="411"/>
      <c r="GB310" s="411"/>
      <c r="GC310" s="411"/>
      <c r="GD310" s="411"/>
      <c r="GE310" s="506"/>
      <c r="GF310" s="506"/>
      <c r="GG310" s="506"/>
      <c r="GH310" s="506"/>
      <c r="GI310" s="506"/>
      <c r="GJ310" s="506"/>
      <c r="GK310" s="506"/>
      <c r="GL310" s="506"/>
      <c r="GM310" s="506"/>
      <c r="GN310" s="501" t="s">
        <v>45</v>
      </c>
      <c r="GO310" s="501"/>
      <c r="GP310" s="501"/>
      <c r="GQ310" s="501"/>
      <c r="GR310" s="502"/>
      <c r="GS310" s="498"/>
      <c r="GT310" s="499"/>
      <c r="GU310" s="499"/>
      <c r="GV310" s="499"/>
      <c r="GW310" s="499"/>
      <c r="GX310" s="499"/>
      <c r="GY310" s="499"/>
      <c r="GZ310" s="499"/>
      <c r="HA310" s="499"/>
      <c r="HB310" s="500"/>
      <c r="HC310" s="230"/>
      <c r="HD310" s="231"/>
      <c r="HE310" s="232"/>
      <c r="HF310" s="230"/>
      <c r="HG310" s="231"/>
      <c r="HH310" s="232"/>
      <c r="HI310" s="230"/>
      <c r="HJ310" s="231"/>
      <c r="HK310" s="232"/>
      <c r="HL310" s="481"/>
      <c r="HM310" s="482"/>
      <c r="HN310" s="482"/>
      <c r="HO310" s="501" t="s">
        <v>69</v>
      </c>
      <c r="HP310" s="501"/>
      <c r="HQ310" s="502"/>
      <c r="HR310" s="495"/>
      <c r="HS310" s="496"/>
      <c r="HT310" s="496"/>
      <c r="HU310" s="497"/>
      <c r="HV310" s="495"/>
      <c r="HW310" s="496"/>
      <c r="HX310" s="496"/>
      <c r="HY310" s="497"/>
      <c r="HZ310" s="495"/>
      <c r="IA310" s="496"/>
      <c r="IB310" s="496"/>
      <c r="IC310" s="497"/>
      <c r="ID310" s="495"/>
      <c r="IE310" s="496"/>
      <c r="IF310" s="496"/>
      <c r="IG310" s="497"/>
      <c r="IH310" s="503"/>
      <c r="II310" s="504"/>
      <c r="IJ310" s="504"/>
      <c r="IK310" s="504"/>
      <c r="IL310" s="505"/>
      <c r="IM310" s="495"/>
      <c r="IN310" s="496"/>
      <c r="IO310" s="496"/>
      <c r="IP310" s="497"/>
      <c r="IQ310" s="503"/>
      <c r="IR310" s="504"/>
      <c r="IS310" s="504"/>
      <c r="IT310" s="504"/>
      <c r="IU310" s="505"/>
      <c r="IV310" s="495"/>
      <c r="IW310" s="496"/>
      <c r="IX310" s="496"/>
      <c r="IY310" s="497"/>
      <c r="IZ310" s="503"/>
      <c r="JA310" s="504"/>
      <c r="JB310" s="504"/>
      <c r="JC310" s="504"/>
      <c r="JD310" s="505"/>
      <c r="JE310" s="495"/>
      <c r="JF310" s="496"/>
      <c r="JG310" s="496"/>
      <c r="JH310" s="497"/>
      <c r="JI310" s="495"/>
      <c r="JJ310" s="496"/>
      <c r="JK310" s="496"/>
      <c r="JL310" s="497"/>
      <c r="JM310" s="495"/>
      <c r="JN310" s="496"/>
      <c r="JO310" s="496"/>
      <c r="JP310" s="497"/>
      <c r="JQ310" s="495"/>
      <c r="JR310" s="496"/>
      <c r="JS310" s="496"/>
      <c r="JT310" s="497"/>
      <c r="JU310" s="404" t="str">
        <f>IF($BH310&gt;SUM($CC310:$CK315,$GE310:$GM315),IF(AND(GE310&gt;0,GE312&gt;0,GE314&gt;0),"⇒⇒⇒⇒
７箇所以上の場合",""),"")</f>
        <v/>
      </c>
      <c r="JV310" s="323" t="s">
        <v>9270</v>
      </c>
      <c r="JW310" s="324"/>
      <c r="JX310" s="324"/>
      <c r="JY310" s="324"/>
      <c r="JZ310" s="324"/>
      <c r="KA310" s="324"/>
      <c r="KB310" s="324"/>
      <c r="KC310" s="324"/>
      <c r="KD310" s="324"/>
      <c r="KE310" s="489"/>
      <c r="KF310" s="487" t="s">
        <v>126</v>
      </c>
      <c r="KG310" s="382"/>
      <c r="KH310" s="382"/>
      <c r="KI310" s="382"/>
      <c r="KJ310" s="382"/>
      <c r="KK310" s="488"/>
      <c r="KL310" s="488"/>
      <c r="KM310" s="488"/>
      <c r="KN310" s="488"/>
      <c r="KO310" s="488"/>
      <c r="KP310" s="488"/>
      <c r="KQ310" s="488"/>
      <c r="KR310" s="488"/>
      <c r="KS310" s="488"/>
      <c r="KT310" s="382" t="s">
        <v>45</v>
      </c>
      <c r="KU310" s="382"/>
      <c r="KV310" s="382"/>
      <c r="KW310" s="382"/>
      <c r="KX310" s="383"/>
      <c r="KY310" s="230"/>
      <c r="KZ310" s="231"/>
      <c r="LA310" s="231"/>
      <c r="LB310" s="231"/>
      <c r="LC310" s="231"/>
      <c r="LD310" s="231"/>
      <c r="LE310" s="231"/>
      <c r="LF310" s="231"/>
      <c r="LG310" s="231"/>
      <c r="LH310" s="232"/>
      <c r="LI310" s="230"/>
      <c r="LJ310" s="231"/>
      <c r="LK310" s="232"/>
      <c r="LL310" s="230"/>
      <c r="LM310" s="231"/>
      <c r="LN310" s="232"/>
      <c r="LO310" s="230"/>
      <c r="LP310" s="231"/>
      <c r="LQ310" s="232"/>
      <c r="LR310" s="481"/>
      <c r="LS310" s="482"/>
      <c r="LT310" s="482"/>
      <c r="LU310" s="382" t="s">
        <v>69</v>
      </c>
      <c r="LV310" s="382"/>
      <c r="LW310" s="383"/>
      <c r="LX310" s="483"/>
      <c r="LY310" s="484"/>
      <c r="LZ310" s="484"/>
      <c r="MA310" s="485"/>
      <c r="MB310" s="483"/>
      <c r="MC310" s="484"/>
      <c r="MD310" s="484"/>
      <c r="ME310" s="485"/>
      <c r="MF310" s="483"/>
      <c r="MG310" s="484"/>
      <c r="MH310" s="484"/>
      <c r="MI310" s="485"/>
      <c r="MJ310" s="483"/>
      <c r="MK310" s="484"/>
      <c r="ML310" s="484"/>
      <c r="MM310" s="485"/>
      <c r="MN310" s="486"/>
      <c r="MO310" s="237"/>
      <c r="MP310" s="237"/>
      <c r="MQ310" s="237"/>
      <c r="MR310" s="238"/>
      <c r="MS310" s="483"/>
      <c r="MT310" s="484"/>
      <c r="MU310" s="484"/>
      <c r="MV310" s="485"/>
      <c r="MW310" s="486"/>
      <c r="MX310" s="237"/>
      <c r="MY310" s="237"/>
      <c r="MZ310" s="237"/>
      <c r="NA310" s="238"/>
      <c r="NB310" s="483"/>
      <c r="NC310" s="484"/>
      <c r="ND310" s="484"/>
      <c r="NE310" s="485"/>
      <c r="NF310" s="486"/>
      <c r="NG310" s="237"/>
      <c r="NH310" s="237"/>
      <c r="NI310" s="237"/>
      <c r="NJ310" s="238"/>
      <c r="NK310" s="483"/>
      <c r="NL310" s="484"/>
      <c r="NM310" s="484"/>
      <c r="NN310" s="485"/>
      <c r="NO310" s="483"/>
      <c r="NP310" s="484"/>
      <c r="NQ310" s="484"/>
      <c r="NR310" s="485"/>
      <c r="NS310" s="483"/>
      <c r="NT310" s="484"/>
      <c r="NU310" s="484"/>
      <c r="NV310" s="485"/>
      <c r="NW310" s="483"/>
      <c r="NX310" s="484"/>
      <c r="NY310" s="484"/>
      <c r="NZ310" s="485"/>
      <c r="OA310" s="404" t="str">
        <f>IF($BH310&gt;SUM($CC310:$CK315,$GE310:$GM315,$KK310:$KS315),IF(AND(KK310&gt;0,KK312&gt;0,KK314&gt;0),"⇒⇒⇒⇒
10箇所以上の場合",""),"")</f>
        <v/>
      </c>
      <c r="OB310" s="323" t="s">
        <v>9270</v>
      </c>
      <c r="OC310" s="324"/>
      <c r="OD310" s="324"/>
      <c r="OE310" s="324"/>
      <c r="OF310" s="324"/>
      <c r="OG310" s="324"/>
      <c r="OH310" s="324"/>
      <c r="OI310" s="324"/>
      <c r="OJ310" s="324"/>
      <c r="OK310" s="489"/>
      <c r="OL310" s="409" t="s">
        <v>131</v>
      </c>
      <c r="OM310" s="384"/>
      <c r="ON310" s="384"/>
      <c r="OO310" s="384"/>
      <c r="OP310" s="384"/>
      <c r="OQ310" s="412"/>
      <c r="OR310" s="412"/>
      <c r="OS310" s="412"/>
      <c r="OT310" s="412"/>
      <c r="OU310" s="412"/>
      <c r="OV310" s="412"/>
      <c r="OW310" s="412"/>
      <c r="OX310" s="412"/>
      <c r="OY310" s="412"/>
      <c r="OZ310" s="384" t="s">
        <v>45</v>
      </c>
      <c r="PA310" s="384"/>
      <c r="PB310" s="384"/>
      <c r="PC310" s="384"/>
      <c r="PD310" s="385"/>
      <c r="PE310" s="415"/>
      <c r="PF310" s="416"/>
      <c r="PG310" s="416"/>
      <c r="PH310" s="416"/>
      <c r="PI310" s="416"/>
      <c r="PJ310" s="416"/>
      <c r="PK310" s="416"/>
      <c r="PL310" s="416"/>
      <c r="PM310" s="416"/>
      <c r="PN310" s="417"/>
      <c r="PO310" s="415"/>
      <c r="PP310" s="416"/>
      <c r="PQ310" s="417"/>
      <c r="PR310" s="415"/>
      <c r="PS310" s="416"/>
      <c r="PT310" s="417"/>
      <c r="PU310" s="415"/>
      <c r="PV310" s="416"/>
      <c r="PW310" s="417"/>
      <c r="PX310" s="454"/>
      <c r="PY310" s="455"/>
      <c r="PZ310" s="455"/>
      <c r="QA310" s="384" t="s">
        <v>69</v>
      </c>
      <c r="QB310" s="384"/>
      <c r="QC310" s="385"/>
      <c r="QD310" s="458"/>
      <c r="QE310" s="459"/>
      <c r="QF310" s="459"/>
      <c r="QG310" s="460"/>
      <c r="QH310" s="458"/>
      <c r="QI310" s="459"/>
      <c r="QJ310" s="459"/>
      <c r="QK310" s="460"/>
      <c r="QL310" s="458"/>
      <c r="QM310" s="459"/>
      <c r="QN310" s="459"/>
      <c r="QO310" s="460"/>
      <c r="QP310" s="458"/>
      <c r="QQ310" s="459"/>
      <c r="QR310" s="459"/>
      <c r="QS310" s="460"/>
      <c r="QT310" s="451"/>
      <c r="QU310" s="452"/>
      <c r="QV310" s="452"/>
      <c r="QW310" s="452"/>
      <c r="QX310" s="453"/>
      <c r="QY310" s="458"/>
      <c r="QZ310" s="459"/>
      <c r="RA310" s="459"/>
      <c r="RB310" s="460"/>
      <c r="RC310" s="451"/>
      <c r="RD310" s="452"/>
      <c r="RE310" s="452"/>
      <c r="RF310" s="452"/>
      <c r="RG310" s="453"/>
      <c r="RH310" s="458"/>
      <c r="RI310" s="459"/>
      <c r="RJ310" s="459"/>
      <c r="RK310" s="460"/>
      <c r="RL310" s="451"/>
      <c r="RM310" s="452"/>
      <c r="RN310" s="452"/>
      <c r="RO310" s="452"/>
      <c r="RP310" s="453"/>
      <c r="RQ310" s="458"/>
      <c r="RR310" s="459"/>
      <c r="RS310" s="459"/>
      <c r="RT310" s="460"/>
      <c r="RU310" s="458"/>
      <c r="RV310" s="459"/>
      <c r="RW310" s="459"/>
      <c r="RX310" s="460"/>
      <c r="RY310" s="458"/>
      <c r="RZ310" s="459"/>
      <c r="SA310" s="459"/>
      <c r="SB310" s="460"/>
      <c r="SC310" s="458"/>
      <c r="SD310" s="459"/>
      <c r="SE310" s="459"/>
      <c r="SF310" s="460"/>
      <c r="SG310" s="404"/>
    </row>
    <row r="311" spans="2:501" ht="2.1" customHeight="1" x14ac:dyDescent="0.15">
      <c r="B311" s="326"/>
      <c r="C311" s="464"/>
      <c r="D311" s="464"/>
      <c r="E311" s="464"/>
      <c r="F311" s="464"/>
      <c r="G311" s="464"/>
      <c r="H311" s="464"/>
      <c r="I311" s="464"/>
      <c r="J311" s="464"/>
      <c r="K311" s="464"/>
      <c r="L311" s="464"/>
      <c r="M311" s="464"/>
      <c r="N311" s="464"/>
      <c r="O311" s="464"/>
      <c r="P311" s="464"/>
      <c r="Q311" s="464"/>
      <c r="R311" s="464"/>
      <c r="S311" s="464"/>
      <c r="T311" s="464"/>
      <c r="U311" s="464"/>
      <c r="V311" s="464"/>
      <c r="W311" s="464"/>
      <c r="X311" s="464"/>
      <c r="Y311" s="464"/>
      <c r="Z311" s="464"/>
      <c r="AA311" s="465"/>
      <c r="AB311" s="469"/>
      <c r="AC311" s="470"/>
      <c r="AD311" s="470"/>
      <c r="AE311" s="470"/>
      <c r="AF311" s="470"/>
      <c r="AG311" s="470"/>
      <c r="AH311" s="470"/>
      <c r="AI311" s="470"/>
      <c r="AJ311" s="470"/>
      <c r="AK311" s="470"/>
      <c r="AL311" s="470"/>
      <c r="AM311" s="384"/>
      <c r="AN311" s="384"/>
      <c r="AO311" s="384"/>
      <c r="AP311" s="384"/>
      <c r="AQ311" s="385"/>
      <c r="AR311" s="472"/>
      <c r="AS311" s="473"/>
      <c r="AT311" s="473"/>
      <c r="AU311" s="473"/>
      <c r="AV311" s="473"/>
      <c r="AW311" s="473"/>
      <c r="AX311" s="473"/>
      <c r="AY311" s="473"/>
      <c r="AZ311" s="473"/>
      <c r="BA311" s="384"/>
      <c r="BB311" s="384"/>
      <c r="BC311" s="384"/>
      <c r="BD311" s="384"/>
      <c r="BE311" s="385"/>
      <c r="BF311" s="474"/>
      <c r="BG311" s="470"/>
      <c r="BH311" s="470"/>
      <c r="BI311" s="470"/>
      <c r="BJ311" s="470"/>
      <c r="BK311" s="470"/>
      <c r="BL311" s="470"/>
      <c r="BM311" s="470"/>
      <c r="BN311" s="470"/>
      <c r="BO311" s="384"/>
      <c r="BP311" s="384"/>
      <c r="BQ311" s="384"/>
      <c r="BR311" s="384"/>
      <c r="BS311" s="385"/>
      <c r="BT311" s="433"/>
      <c r="BU311" s="434"/>
      <c r="BV311" s="434"/>
      <c r="BW311" s="434"/>
      <c r="BX311" s="434"/>
      <c r="BY311" s="437"/>
      <c r="BZ311" s="437"/>
      <c r="CA311" s="437"/>
      <c r="CB311" s="437"/>
      <c r="CC311" s="437"/>
      <c r="CD311" s="437"/>
      <c r="CE311" s="437"/>
      <c r="CF311" s="437"/>
      <c r="CG311" s="437"/>
      <c r="CH311" s="434"/>
      <c r="CI311" s="434"/>
      <c r="CJ311" s="434"/>
      <c r="CK311" s="434"/>
      <c r="CL311" s="439"/>
      <c r="CM311" s="441"/>
      <c r="CN311" s="442"/>
      <c r="CO311" s="442"/>
      <c r="CP311" s="442"/>
      <c r="CQ311" s="442"/>
      <c r="CR311" s="442"/>
      <c r="CS311" s="442"/>
      <c r="CT311" s="442"/>
      <c r="CU311" s="442"/>
      <c r="CV311" s="443"/>
      <c r="CW311" s="233"/>
      <c r="CX311" s="234"/>
      <c r="CY311" s="235"/>
      <c r="CZ311" s="233"/>
      <c r="DA311" s="234"/>
      <c r="DB311" s="235"/>
      <c r="DC311" s="233"/>
      <c r="DD311" s="234"/>
      <c r="DE311" s="235"/>
      <c r="DF311" s="461"/>
      <c r="DG311" s="462"/>
      <c r="DH311" s="462"/>
      <c r="DI311" s="434"/>
      <c r="DJ311" s="434"/>
      <c r="DK311" s="439"/>
      <c r="DL311" s="418"/>
      <c r="DM311" s="419"/>
      <c r="DN311" s="419"/>
      <c r="DO311" s="420"/>
      <c r="DP311" s="418"/>
      <c r="DQ311" s="419"/>
      <c r="DR311" s="419"/>
      <c r="DS311" s="420"/>
      <c r="DT311" s="418"/>
      <c r="DU311" s="419"/>
      <c r="DV311" s="419"/>
      <c r="DW311" s="420"/>
      <c r="DX311" s="418"/>
      <c r="DY311" s="419"/>
      <c r="DZ311" s="419"/>
      <c r="EA311" s="420"/>
      <c r="EB311" s="424"/>
      <c r="EC311" s="425"/>
      <c r="ED311" s="425"/>
      <c r="EE311" s="425"/>
      <c r="EF311" s="426"/>
      <c r="EG311" s="418"/>
      <c r="EH311" s="419"/>
      <c r="EI311" s="419"/>
      <c r="EJ311" s="420"/>
      <c r="EK311" s="424"/>
      <c r="EL311" s="425"/>
      <c r="EM311" s="425"/>
      <c r="EN311" s="425"/>
      <c r="EO311" s="426"/>
      <c r="EP311" s="418"/>
      <c r="EQ311" s="419"/>
      <c r="ER311" s="419"/>
      <c r="ES311" s="420"/>
      <c r="ET311" s="424"/>
      <c r="EU311" s="425"/>
      <c r="EV311" s="425"/>
      <c r="EW311" s="425"/>
      <c r="EX311" s="426"/>
      <c r="EY311" s="418"/>
      <c r="EZ311" s="419"/>
      <c r="FA311" s="419"/>
      <c r="FB311" s="420"/>
      <c r="FC311" s="418"/>
      <c r="FD311" s="419"/>
      <c r="FE311" s="419"/>
      <c r="FF311" s="420"/>
      <c r="FG311" s="418"/>
      <c r="FH311" s="419"/>
      <c r="FI311" s="419"/>
      <c r="FJ311" s="420"/>
      <c r="FK311" s="418"/>
      <c r="FL311" s="419"/>
      <c r="FM311" s="419"/>
      <c r="FN311" s="420"/>
      <c r="FO311" s="405"/>
      <c r="FP311" s="407"/>
      <c r="FQ311" s="327"/>
      <c r="FR311" s="327"/>
      <c r="FS311" s="327"/>
      <c r="FT311" s="327"/>
      <c r="FU311" s="327"/>
      <c r="FV311" s="327"/>
      <c r="FW311" s="327"/>
      <c r="FX311" s="327"/>
      <c r="FY311" s="406"/>
      <c r="FZ311" s="433"/>
      <c r="GA311" s="434"/>
      <c r="GB311" s="434"/>
      <c r="GC311" s="434"/>
      <c r="GD311" s="434"/>
      <c r="GE311" s="437"/>
      <c r="GF311" s="437"/>
      <c r="GG311" s="437"/>
      <c r="GH311" s="437"/>
      <c r="GI311" s="437"/>
      <c r="GJ311" s="437"/>
      <c r="GK311" s="437"/>
      <c r="GL311" s="437"/>
      <c r="GM311" s="437"/>
      <c r="GN311" s="434"/>
      <c r="GO311" s="434"/>
      <c r="GP311" s="434"/>
      <c r="GQ311" s="434"/>
      <c r="GR311" s="439"/>
      <c r="GS311" s="441"/>
      <c r="GT311" s="442"/>
      <c r="GU311" s="442"/>
      <c r="GV311" s="442"/>
      <c r="GW311" s="442"/>
      <c r="GX311" s="442"/>
      <c r="GY311" s="442"/>
      <c r="GZ311" s="442"/>
      <c r="HA311" s="442"/>
      <c r="HB311" s="443"/>
      <c r="HC311" s="233"/>
      <c r="HD311" s="234"/>
      <c r="HE311" s="235"/>
      <c r="HF311" s="233"/>
      <c r="HG311" s="234"/>
      <c r="HH311" s="235"/>
      <c r="HI311" s="233"/>
      <c r="HJ311" s="234"/>
      <c r="HK311" s="235"/>
      <c r="HL311" s="456"/>
      <c r="HM311" s="457"/>
      <c r="HN311" s="457"/>
      <c r="HO311" s="434"/>
      <c r="HP311" s="434"/>
      <c r="HQ311" s="439"/>
      <c r="HR311" s="418"/>
      <c r="HS311" s="419"/>
      <c r="HT311" s="419"/>
      <c r="HU311" s="420"/>
      <c r="HV311" s="418"/>
      <c r="HW311" s="419"/>
      <c r="HX311" s="419"/>
      <c r="HY311" s="420"/>
      <c r="HZ311" s="418"/>
      <c r="IA311" s="419"/>
      <c r="IB311" s="419"/>
      <c r="IC311" s="420"/>
      <c r="ID311" s="418"/>
      <c r="IE311" s="419"/>
      <c r="IF311" s="419"/>
      <c r="IG311" s="420"/>
      <c r="IH311" s="424"/>
      <c r="II311" s="425"/>
      <c r="IJ311" s="425"/>
      <c r="IK311" s="425"/>
      <c r="IL311" s="426"/>
      <c r="IM311" s="418"/>
      <c r="IN311" s="419"/>
      <c r="IO311" s="419"/>
      <c r="IP311" s="420"/>
      <c r="IQ311" s="424"/>
      <c r="IR311" s="425"/>
      <c r="IS311" s="425"/>
      <c r="IT311" s="425"/>
      <c r="IU311" s="426"/>
      <c r="IV311" s="418"/>
      <c r="IW311" s="419"/>
      <c r="IX311" s="419"/>
      <c r="IY311" s="420"/>
      <c r="IZ311" s="424"/>
      <c r="JA311" s="425"/>
      <c r="JB311" s="425"/>
      <c r="JC311" s="425"/>
      <c r="JD311" s="426"/>
      <c r="JE311" s="418"/>
      <c r="JF311" s="419"/>
      <c r="JG311" s="419"/>
      <c r="JH311" s="420"/>
      <c r="JI311" s="418"/>
      <c r="JJ311" s="419"/>
      <c r="JK311" s="419"/>
      <c r="JL311" s="420"/>
      <c r="JM311" s="418"/>
      <c r="JN311" s="419"/>
      <c r="JO311" s="419"/>
      <c r="JP311" s="420"/>
      <c r="JQ311" s="418"/>
      <c r="JR311" s="419"/>
      <c r="JS311" s="419"/>
      <c r="JT311" s="420"/>
      <c r="JU311" s="405"/>
      <c r="JV311" s="407"/>
      <c r="JW311" s="327"/>
      <c r="JX311" s="327"/>
      <c r="JY311" s="327"/>
      <c r="JZ311" s="327"/>
      <c r="KA311" s="327"/>
      <c r="KB311" s="327"/>
      <c r="KC311" s="327"/>
      <c r="KD311" s="327"/>
      <c r="KE311" s="406"/>
      <c r="KF311" s="410"/>
      <c r="KG311" s="411"/>
      <c r="KH311" s="411"/>
      <c r="KI311" s="411"/>
      <c r="KJ311" s="411"/>
      <c r="KK311" s="413"/>
      <c r="KL311" s="413"/>
      <c r="KM311" s="413"/>
      <c r="KN311" s="413"/>
      <c r="KO311" s="413"/>
      <c r="KP311" s="413"/>
      <c r="KQ311" s="413"/>
      <c r="KR311" s="413"/>
      <c r="KS311" s="413"/>
      <c r="KT311" s="411"/>
      <c r="KU311" s="411"/>
      <c r="KV311" s="411"/>
      <c r="KW311" s="411"/>
      <c r="KX311" s="414"/>
      <c r="KY311" s="233"/>
      <c r="KZ311" s="234"/>
      <c r="LA311" s="234"/>
      <c r="LB311" s="234"/>
      <c r="LC311" s="234"/>
      <c r="LD311" s="234"/>
      <c r="LE311" s="234"/>
      <c r="LF311" s="234"/>
      <c r="LG311" s="234"/>
      <c r="LH311" s="235"/>
      <c r="LI311" s="233"/>
      <c r="LJ311" s="234"/>
      <c r="LK311" s="235"/>
      <c r="LL311" s="233"/>
      <c r="LM311" s="234"/>
      <c r="LN311" s="235"/>
      <c r="LO311" s="233"/>
      <c r="LP311" s="234"/>
      <c r="LQ311" s="235"/>
      <c r="LR311" s="456"/>
      <c r="LS311" s="457"/>
      <c r="LT311" s="457"/>
      <c r="LU311" s="411"/>
      <c r="LV311" s="411"/>
      <c r="LW311" s="414"/>
      <c r="LX311" s="430"/>
      <c r="LY311" s="431"/>
      <c r="LZ311" s="431"/>
      <c r="MA311" s="432"/>
      <c r="MB311" s="430"/>
      <c r="MC311" s="431"/>
      <c r="MD311" s="431"/>
      <c r="ME311" s="432"/>
      <c r="MF311" s="430"/>
      <c r="MG311" s="431"/>
      <c r="MH311" s="431"/>
      <c r="MI311" s="432"/>
      <c r="MJ311" s="430"/>
      <c r="MK311" s="431"/>
      <c r="ML311" s="431"/>
      <c r="MM311" s="432"/>
      <c r="MN311" s="239"/>
      <c r="MO311" s="240"/>
      <c r="MP311" s="240"/>
      <c r="MQ311" s="240"/>
      <c r="MR311" s="241"/>
      <c r="MS311" s="430"/>
      <c r="MT311" s="431"/>
      <c r="MU311" s="431"/>
      <c r="MV311" s="432"/>
      <c r="MW311" s="239"/>
      <c r="MX311" s="240"/>
      <c r="MY311" s="240"/>
      <c r="MZ311" s="240"/>
      <c r="NA311" s="241"/>
      <c r="NB311" s="430"/>
      <c r="NC311" s="431"/>
      <c r="ND311" s="431"/>
      <c r="NE311" s="432"/>
      <c r="NF311" s="239"/>
      <c r="NG311" s="240"/>
      <c r="NH311" s="240"/>
      <c r="NI311" s="240"/>
      <c r="NJ311" s="241"/>
      <c r="NK311" s="430"/>
      <c r="NL311" s="431"/>
      <c r="NM311" s="431"/>
      <c r="NN311" s="432"/>
      <c r="NO311" s="430"/>
      <c r="NP311" s="431"/>
      <c r="NQ311" s="431"/>
      <c r="NR311" s="432"/>
      <c r="NS311" s="430"/>
      <c r="NT311" s="431"/>
      <c r="NU311" s="431"/>
      <c r="NV311" s="432"/>
      <c r="NW311" s="430"/>
      <c r="NX311" s="431"/>
      <c r="NY311" s="431"/>
      <c r="NZ311" s="432"/>
      <c r="OA311" s="405"/>
      <c r="OB311" s="407"/>
      <c r="OC311" s="327"/>
      <c r="OD311" s="327"/>
      <c r="OE311" s="327"/>
      <c r="OF311" s="327"/>
      <c r="OG311" s="327"/>
      <c r="OH311" s="327"/>
      <c r="OI311" s="327"/>
      <c r="OJ311" s="327"/>
      <c r="OK311" s="406"/>
      <c r="OL311" s="410"/>
      <c r="OM311" s="411"/>
      <c r="ON311" s="411"/>
      <c r="OO311" s="411"/>
      <c r="OP311" s="411"/>
      <c r="OQ311" s="413"/>
      <c r="OR311" s="413"/>
      <c r="OS311" s="413"/>
      <c r="OT311" s="413"/>
      <c r="OU311" s="413"/>
      <c r="OV311" s="413"/>
      <c r="OW311" s="413"/>
      <c r="OX311" s="413"/>
      <c r="OY311" s="413"/>
      <c r="OZ311" s="411"/>
      <c r="PA311" s="411"/>
      <c r="PB311" s="411"/>
      <c r="PC311" s="411"/>
      <c r="PD311" s="414"/>
      <c r="PE311" s="233"/>
      <c r="PF311" s="234"/>
      <c r="PG311" s="234"/>
      <c r="PH311" s="234"/>
      <c r="PI311" s="234"/>
      <c r="PJ311" s="234"/>
      <c r="PK311" s="234"/>
      <c r="PL311" s="234"/>
      <c r="PM311" s="234"/>
      <c r="PN311" s="235"/>
      <c r="PO311" s="233"/>
      <c r="PP311" s="234"/>
      <c r="PQ311" s="235"/>
      <c r="PR311" s="233"/>
      <c r="PS311" s="234"/>
      <c r="PT311" s="235"/>
      <c r="PU311" s="233"/>
      <c r="PV311" s="234"/>
      <c r="PW311" s="235"/>
      <c r="PX311" s="456"/>
      <c r="PY311" s="457"/>
      <c r="PZ311" s="457"/>
      <c r="QA311" s="411"/>
      <c r="QB311" s="411"/>
      <c r="QC311" s="414"/>
      <c r="QD311" s="430"/>
      <c r="QE311" s="431"/>
      <c r="QF311" s="431"/>
      <c r="QG311" s="432"/>
      <c r="QH311" s="430"/>
      <c r="QI311" s="431"/>
      <c r="QJ311" s="431"/>
      <c r="QK311" s="432"/>
      <c r="QL311" s="430"/>
      <c r="QM311" s="431"/>
      <c r="QN311" s="431"/>
      <c r="QO311" s="432"/>
      <c r="QP311" s="430"/>
      <c r="QQ311" s="431"/>
      <c r="QR311" s="431"/>
      <c r="QS311" s="432"/>
      <c r="QT311" s="239"/>
      <c r="QU311" s="240"/>
      <c r="QV311" s="240"/>
      <c r="QW311" s="240"/>
      <c r="QX311" s="241"/>
      <c r="QY311" s="430"/>
      <c r="QZ311" s="431"/>
      <c r="RA311" s="431"/>
      <c r="RB311" s="432"/>
      <c r="RC311" s="239"/>
      <c r="RD311" s="240"/>
      <c r="RE311" s="240"/>
      <c r="RF311" s="240"/>
      <c r="RG311" s="241"/>
      <c r="RH311" s="430"/>
      <c r="RI311" s="431"/>
      <c r="RJ311" s="431"/>
      <c r="RK311" s="432"/>
      <c r="RL311" s="239"/>
      <c r="RM311" s="240"/>
      <c r="RN311" s="240"/>
      <c r="RO311" s="240"/>
      <c r="RP311" s="241"/>
      <c r="RQ311" s="430"/>
      <c r="RR311" s="431"/>
      <c r="RS311" s="431"/>
      <c r="RT311" s="432"/>
      <c r="RU311" s="430"/>
      <c r="RV311" s="431"/>
      <c r="RW311" s="431"/>
      <c r="RX311" s="432"/>
      <c r="RY311" s="430"/>
      <c r="RZ311" s="431"/>
      <c r="SA311" s="431"/>
      <c r="SB311" s="432"/>
      <c r="SC311" s="430"/>
      <c r="SD311" s="431"/>
      <c r="SE311" s="431"/>
      <c r="SF311" s="432"/>
      <c r="SG311" s="405"/>
    </row>
    <row r="312" spans="2:501" ht="12" customHeight="1" x14ac:dyDescent="0.15">
      <c r="B312" s="326"/>
      <c r="C312" s="464"/>
      <c r="D312" s="464"/>
      <c r="E312" s="464"/>
      <c r="F312" s="464"/>
      <c r="G312" s="464"/>
      <c r="H312" s="464"/>
      <c r="I312" s="464"/>
      <c r="J312" s="464"/>
      <c r="K312" s="464"/>
      <c r="L312" s="464"/>
      <c r="M312" s="464"/>
      <c r="N312" s="464"/>
      <c r="O312" s="464"/>
      <c r="P312" s="464"/>
      <c r="Q312" s="464"/>
      <c r="R312" s="464"/>
      <c r="S312" s="464"/>
      <c r="T312" s="464"/>
      <c r="U312" s="464"/>
      <c r="V312" s="464"/>
      <c r="W312" s="464"/>
      <c r="X312" s="464"/>
      <c r="Y312" s="464"/>
      <c r="Z312" s="464"/>
      <c r="AA312" s="465"/>
      <c r="AB312" s="469"/>
      <c r="AC312" s="470"/>
      <c r="AD312" s="470"/>
      <c r="AE312" s="470"/>
      <c r="AF312" s="470"/>
      <c r="AG312" s="470"/>
      <c r="AH312" s="470"/>
      <c r="AI312" s="470"/>
      <c r="AJ312" s="470"/>
      <c r="AK312" s="470"/>
      <c r="AL312" s="470"/>
      <c r="AM312" s="384"/>
      <c r="AN312" s="384"/>
      <c r="AO312" s="384"/>
      <c r="AP312" s="384"/>
      <c r="AQ312" s="385"/>
      <c r="AR312" s="472"/>
      <c r="AS312" s="473"/>
      <c r="AT312" s="473"/>
      <c r="AU312" s="473"/>
      <c r="AV312" s="473"/>
      <c r="AW312" s="473"/>
      <c r="AX312" s="473"/>
      <c r="AY312" s="473"/>
      <c r="AZ312" s="473"/>
      <c r="BA312" s="384"/>
      <c r="BB312" s="384"/>
      <c r="BC312" s="384"/>
      <c r="BD312" s="384"/>
      <c r="BE312" s="385"/>
      <c r="BF312" s="474"/>
      <c r="BG312" s="470"/>
      <c r="BH312" s="470"/>
      <c r="BI312" s="470"/>
      <c r="BJ312" s="470"/>
      <c r="BK312" s="470"/>
      <c r="BL312" s="470"/>
      <c r="BM312" s="470"/>
      <c r="BN312" s="470"/>
      <c r="BO312" s="384"/>
      <c r="BP312" s="384"/>
      <c r="BQ312" s="384"/>
      <c r="BR312" s="384"/>
      <c r="BS312" s="385"/>
      <c r="BT312" s="433" t="s">
        <v>38</v>
      </c>
      <c r="BU312" s="434"/>
      <c r="BV312" s="434"/>
      <c r="BW312" s="434"/>
      <c r="BX312" s="434"/>
      <c r="BY312" s="437"/>
      <c r="BZ312" s="437"/>
      <c r="CA312" s="437"/>
      <c r="CB312" s="437"/>
      <c r="CC312" s="437"/>
      <c r="CD312" s="437"/>
      <c r="CE312" s="437"/>
      <c r="CF312" s="437"/>
      <c r="CG312" s="437"/>
      <c r="CH312" s="434" t="s">
        <v>45</v>
      </c>
      <c r="CI312" s="434"/>
      <c r="CJ312" s="434"/>
      <c r="CK312" s="434"/>
      <c r="CL312" s="439"/>
      <c r="CM312" s="441"/>
      <c r="CN312" s="442"/>
      <c r="CO312" s="442"/>
      <c r="CP312" s="442"/>
      <c r="CQ312" s="442"/>
      <c r="CR312" s="442"/>
      <c r="CS312" s="442"/>
      <c r="CT312" s="442"/>
      <c r="CU312" s="442"/>
      <c r="CV312" s="443"/>
      <c r="CW312" s="265"/>
      <c r="CX312" s="266"/>
      <c r="CY312" s="267"/>
      <c r="CZ312" s="265"/>
      <c r="DA312" s="266"/>
      <c r="DB312" s="267"/>
      <c r="DC312" s="265"/>
      <c r="DD312" s="266"/>
      <c r="DE312" s="267"/>
      <c r="DF312" s="447"/>
      <c r="DG312" s="448"/>
      <c r="DH312" s="448"/>
      <c r="DI312" s="434" t="s">
        <v>69</v>
      </c>
      <c r="DJ312" s="434"/>
      <c r="DK312" s="439"/>
      <c r="DL312" s="418"/>
      <c r="DM312" s="419"/>
      <c r="DN312" s="419"/>
      <c r="DO312" s="420"/>
      <c r="DP312" s="418"/>
      <c r="DQ312" s="419"/>
      <c r="DR312" s="419"/>
      <c r="DS312" s="420"/>
      <c r="DT312" s="418"/>
      <c r="DU312" s="419"/>
      <c r="DV312" s="419"/>
      <c r="DW312" s="420"/>
      <c r="DX312" s="418"/>
      <c r="DY312" s="419"/>
      <c r="DZ312" s="419"/>
      <c r="EA312" s="420"/>
      <c r="EB312" s="424"/>
      <c r="EC312" s="425"/>
      <c r="ED312" s="425"/>
      <c r="EE312" s="425"/>
      <c r="EF312" s="426"/>
      <c r="EG312" s="418"/>
      <c r="EH312" s="419"/>
      <c r="EI312" s="419"/>
      <c r="EJ312" s="420"/>
      <c r="EK312" s="424"/>
      <c r="EL312" s="425"/>
      <c r="EM312" s="425"/>
      <c r="EN312" s="425"/>
      <c r="EO312" s="426"/>
      <c r="EP312" s="418"/>
      <c r="EQ312" s="419"/>
      <c r="ER312" s="419"/>
      <c r="ES312" s="420"/>
      <c r="ET312" s="424"/>
      <c r="EU312" s="425"/>
      <c r="EV312" s="425"/>
      <c r="EW312" s="425"/>
      <c r="EX312" s="426"/>
      <c r="EY312" s="418"/>
      <c r="EZ312" s="419"/>
      <c r="FA312" s="419"/>
      <c r="FB312" s="420"/>
      <c r="FC312" s="418"/>
      <c r="FD312" s="419"/>
      <c r="FE312" s="419"/>
      <c r="FF312" s="420"/>
      <c r="FG312" s="418"/>
      <c r="FH312" s="419"/>
      <c r="FI312" s="419"/>
      <c r="FJ312" s="420"/>
      <c r="FK312" s="418"/>
      <c r="FL312" s="419"/>
      <c r="FM312" s="419"/>
      <c r="FN312" s="420"/>
      <c r="FO312" s="405"/>
      <c r="FP312" s="407"/>
      <c r="FQ312" s="327"/>
      <c r="FR312" s="327"/>
      <c r="FS312" s="327"/>
      <c r="FT312" s="327"/>
      <c r="FU312" s="327"/>
      <c r="FV312" s="327"/>
      <c r="FW312" s="327"/>
      <c r="FX312" s="327"/>
      <c r="FY312" s="406"/>
      <c r="FZ312" s="433" t="s">
        <v>80</v>
      </c>
      <c r="GA312" s="434"/>
      <c r="GB312" s="434"/>
      <c r="GC312" s="434"/>
      <c r="GD312" s="434"/>
      <c r="GE312" s="437"/>
      <c r="GF312" s="437"/>
      <c r="GG312" s="437"/>
      <c r="GH312" s="437"/>
      <c r="GI312" s="437"/>
      <c r="GJ312" s="437"/>
      <c r="GK312" s="437"/>
      <c r="GL312" s="437"/>
      <c r="GM312" s="437"/>
      <c r="GN312" s="434" t="s">
        <v>45</v>
      </c>
      <c r="GO312" s="434"/>
      <c r="GP312" s="434"/>
      <c r="GQ312" s="434"/>
      <c r="GR312" s="439"/>
      <c r="GS312" s="441"/>
      <c r="GT312" s="442"/>
      <c r="GU312" s="442"/>
      <c r="GV312" s="442"/>
      <c r="GW312" s="442"/>
      <c r="GX312" s="442"/>
      <c r="GY312" s="442"/>
      <c r="GZ312" s="442"/>
      <c r="HA312" s="442"/>
      <c r="HB312" s="443"/>
      <c r="HC312" s="265"/>
      <c r="HD312" s="266"/>
      <c r="HE312" s="267"/>
      <c r="HF312" s="265"/>
      <c r="HG312" s="266"/>
      <c r="HH312" s="267"/>
      <c r="HI312" s="265"/>
      <c r="HJ312" s="266"/>
      <c r="HK312" s="267"/>
      <c r="HL312" s="400"/>
      <c r="HM312" s="401"/>
      <c r="HN312" s="401"/>
      <c r="HO312" s="434" t="s">
        <v>69</v>
      </c>
      <c r="HP312" s="434"/>
      <c r="HQ312" s="439"/>
      <c r="HR312" s="418"/>
      <c r="HS312" s="419"/>
      <c r="HT312" s="419"/>
      <c r="HU312" s="420"/>
      <c r="HV312" s="418"/>
      <c r="HW312" s="419"/>
      <c r="HX312" s="419"/>
      <c r="HY312" s="420"/>
      <c r="HZ312" s="418"/>
      <c r="IA312" s="419"/>
      <c r="IB312" s="419"/>
      <c r="IC312" s="420"/>
      <c r="ID312" s="418"/>
      <c r="IE312" s="419"/>
      <c r="IF312" s="419"/>
      <c r="IG312" s="420"/>
      <c r="IH312" s="424"/>
      <c r="II312" s="425"/>
      <c r="IJ312" s="425"/>
      <c r="IK312" s="425"/>
      <c r="IL312" s="426"/>
      <c r="IM312" s="418"/>
      <c r="IN312" s="419"/>
      <c r="IO312" s="419"/>
      <c r="IP312" s="420"/>
      <c r="IQ312" s="424"/>
      <c r="IR312" s="425"/>
      <c r="IS312" s="425"/>
      <c r="IT312" s="425"/>
      <c r="IU312" s="426"/>
      <c r="IV312" s="418"/>
      <c r="IW312" s="419"/>
      <c r="IX312" s="419"/>
      <c r="IY312" s="420"/>
      <c r="IZ312" s="424"/>
      <c r="JA312" s="425"/>
      <c r="JB312" s="425"/>
      <c r="JC312" s="425"/>
      <c r="JD312" s="426"/>
      <c r="JE312" s="418"/>
      <c r="JF312" s="419"/>
      <c r="JG312" s="419"/>
      <c r="JH312" s="420"/>
      <c r="JI312" s="418"/>
      <c r="JJ312" s="419"/>
      <c r="JK312" s="419"/>
      <c r="JL312" s="420"/>
      <c r="JM312" s="418"/>
      <c r="JN312" s="419"/>
      <c r="JO312" s="419"/>
      <c r="JP312" s="420"/>
      <c r="JQ312" s="418"/>
      <c r="JR312" s="419"/>
      <c r="JS312" s="419"/>
      <c r="JT312" s="420"/>
      <c r="JU312" s="405"/>
      <c r="JV312" s="407"/>
      <c r="JW312" s="327"/>
      <c r="JX312" s="327"/>
      <c r="JY312" s="327"/>
      <c r="JZ312" s="327"/>
      <c r="KA312" s="327"/>
      <c r="KB312" s="327"/>
      <c r="KC312" s="327"/>
      <c r="KD312" s="327"/>
      <c r="KE312" s="406"/>
      <c r="KF312" s="394" t="s">
        <v>127</v>
      </c>
      <c r="KG312" s="395"/>
      <c r="KH312" s="395"/>
      <c r="KI312" s="395"/>
      <c r="KJ312" s="395"/>
      <c r="KK312" s="397"/>
      <c r="KL312" s="397"/>
      <c r="KM312" s="397"/>
      <c r="KN312" s="397"/>
      <c r="KO312" s="397"/>
      <c r="KP312" s="397"/>
      <c r="KQ312" s="397"/>
      <c r="KR312" s="397"/>
      <c r="KS312" s="397"/>
      <c r="KT312" s="395" t="s">
        <v>45</v>
      </c>
      <c r="KU312" s="395"/>
      <c r="KV312" s="395"/>
      <c r="KW312" s="395"/>
      <c r="KX312" s="399"/>
      <c r="KY312" s="265"/>
      <c r="KZ312" s="266"/>
      <c r="LA312" s="266"/>
      <c r="LB312" s="266"/>
      <c r="LC312" s="266"/>
      <c r="LD312" s="266"/>
      <c r="LE312" s="266"/>
      <c r="LF312" s="266"/>
      <c r="LG312" s="266"/>
      <c r="LH312" s="267"/>
      <c r="LI312" s="265"/>
      <c r="LJ312" s="266"/>
      <c r="LK312" s="267"/>
      <c r="LL312" s="265"/>
      <c r="LM312" s="266"/>
      <c r="LN312" s="267"/>
      <c r="LO312" s="265"/>
      <c r="LP312" s="266"/>
      <c r="LQ312" s="267"/>
      <c r="LR312" s="400"/>
      <c r="LS312" s="401"/>
      <c r="LT312" s="401"/>
      <c r="LU312" s="395" t="s">
        <v>69</v>
      </c>
      <c r="LV312" s="395"/>
      <c r="LW312" s="399"/>
      <c r="LX312" s="388"/>
      <c r="LY312" s="389"/>
      <c r="LZ312" s="389"/>
      <c r="MA312" s="390"/>
      <c r="MB312" s="388"/>
      <c r="MC312" s="389"/>
      <c r="MD312" s="389"/>
      <c r="ME312" s="390"/>
      <c r="MF312" s="388"/>
      <c r="MG312" s="389"/>
      <c r="MH312" s="389"/>
      <c r="MI312" s="390"/>
      <c r="MJ312" s="388"/>
      <c r="MK312" s="389"/>
      <c r="ML312" s="389"/>
      <c r="MM312" s="390"/>
      <c r="MN312" s="268"/>
      <c r="MO312" s="269"/>
      <c r="MP312" s="269"/>
      <c r="MQ312" s="269"/>
      <c r="MR312" s="270"/>
      <c r="MS312" s="388"/>
      <c r="MT312" s="389"/>
      <c r="MU312" s="389"/>
      <c r="MV312" s="390"/>
      <c r="MW312" s="268"/>
      <c r="MX312" s="269"/>
      <c r="MY312" s="269"/>
      <c r="MZ312" s="269"/>
      <c r="NA312" s="270"/>
      <c r="NB312" s="388"/>
      <c r="NC312" s="389"/>
      <c r="ND312" s="389"/>
      <c r="NE312" s="390"/>
      <c r="NF312" s="268"/>
      <c r="NG312" s="269"/>
      <c r="NH312" s="269"/>
      <c r="NI312" s="269"/>
      <c r="NJ312" s="270"/>
      <c r="NK312" s="388"/>
      <c r="NL312" s="389"/>
      <c r="NM312" s="389"/>
      <c r="NN312" s="390"/>
      <c r="NO312" s="388"/>
      <c r="NP312" s="389"/>
      <c r="NQ312" s="389"/>
      <c r="NR312" s="390"/>
      <c r="NS312" s="388"/>
      <c r="NT312" s="389"/>
      <c r="NU312" s="389"/>
      <c r="NV312" s="390"/>
      <c r="NW312" s="388"/>
      <c r="NX312" s="389"/>
      <c r="NY312" s="389"/>
      <c r="NZ312" s="390"/>
      <c r="OA312" s="405"/>
      <c r="OB312" s="407"/>
      <c r="OC312" s="327"/>
      <c r="OD312" s="327"/>
      <c r="OE312" s="327"/>
      <c r="OF312" s="327"/>
      <c r="OG312" s="327"/>
      <c r="OH312" s="327"/>
      <c r="OI312" s="327"/>
      <c r="OJ312" s="327"/>
      <c r="OK312" s="406"/>
      <c r="OL312" s="394" t="s">
        <v>132</v>
      </c>
      <c r="OM312" s="395"/>
      <c r="ON312" s="395"/>
      <c r="OO312" s="395"/>
      <c r="OP312" s="395"/>
      <c r="OQ312" s="397"/>
      <c r="OR312" s="397"/>
      <c r="OS312" s="397"/>
      <c r="OT312" s="397"/>
      <c r="OU312" s="397"/>
      <c r="OV312" s="397"/>
      <c r="OW312" s="397"/>
      <c r="OX312" s="397"/>
      <c r="OY312" s="397"/>
      <c r="OZ312" s="395" t="s">
        <v>45</v>
      </c>
      <c r="PA312" s="395"/>
      <c r="PB312" s="395"/>
      <c r="PC312" s="395"/>
      <c r="PD312" s="399"/>
      <c r="PE312" s="265"/>
      <c r="PF312" s="266"/>
      <c r="PG312" s="266"/>
      <c r="PH312" s="266"/>
      <c r="PI312" s="266"/>
      <c r="PJ312" s="266"/>
      <c r="PK312" s="266"/>
      <c r="PL312" s="266"/>
      <c r="PM312" s="266"/>
      <c r="PN312" s="267"/>
      <c r="PO312" s="265"/>
      <c r="PP312" s="266"/>
      <c r="PQ312" s="267"/>
      <c r="PR312" s="265"/>
      <c r="PS312" s="266"/>
      <c r="PT312" s="267"/>
      <c r="PU312" s="265"/>
      <c r="PV312" s="266"/>
      <c r="PW312" s="267"/>
      <c r="PX312" s="400"/>
      <c r="PY312" s="401"/>
      <c r="PZ312" s="401"/>
      <c r="QA312" s="395" t="s">
        <v>69</v>
      </c>
      <c r="QB312" s="395"/>
      <c r="QC312" s="399"/>
      <c r="QD312" s="388"/>
      <c r="QE312" s="389"/>
      <c r="QF312" s="389"/>
      <c r="QG312" s="390"/>
      <c r="QH312" s="388"/>
      <c r="QI312" s="389"/>
      <c r="QJ312" s="389"/>
      <c r="QK312" s="390"/>
      <c r="QL312" s="388"/>
      <c r="QM312" s="389"/>
      <c r="QN312" s="389"/>
      <c r="QO312" s="390"/>
      <c r="QP312" s="388"/>
      <c r="QQ312" s="389"/>
      <c r="QR312" s="389"/>
      <c r="QS312" s="390"/>
      <c r="QT312" s="268"/>
      <c r="QU312" s="269"/>
      <c r="QV312" s="269"/>
      <c r="QW312" s="269"/>
      <c r="QX312" s="270"/>
      <c r="QY312" s="388"/>
      <c r="QZ312" s="389"/>
      <c r="RA312" s="389"/>
      <c r="RB312" s="390"/>
      <c r="RC312" s="268"/>
      <c r="RD312" s="269"/>
      <c r="RE312" s="269"/>
      <c r="RF312" s="269"/>
      <c r="RG312" s="270"/>
      <c r="RH312" s="388"/>
      <c r="RI312" s="389"/>
      <c r="RJ312" s="389"/>
      <c r="RK312" s="390"/>
      <c r="RL312" s="268"/>
      <c r="RM312" s="269"/>
      <c r="RN312" s="269"/>
      <c r="RO312" s="269"/>
      <c r="RP312" s="270"/>
      <c r="RQ312" s="388"/>
      <c r="RR312" s="389"/>
      <c r="RS312" s="389"/>
      <c r="RT312" s="390"/>
      <c r="RU312" s="388"/>
      <c r="RV312" s="389"/>
      <c r="RW312" s="389"/>
      <c r="RX312" s="390"/>
      <c r="RY312" s="388"/>
      <c r="RZ312" s="389"/>
      <c r="SA312" s="389"/>
      <c r="SB312" s="390"/>
      <c r="SC312" s="388"/>
      <c r="SD312" s="389"/>
      <c r="SE312" s="389"/>
      <c r="SF312" s="390"/>
      <c r="SG312" s="405"/>
    </row>
    <row r="313" spans="2:501" ht="2.1" customHeight="1" x14ac:dyDescent="0.15">
      <c r="B313" s="326"/>
      <c r="C313" s="464"/>
      <c r="D313" s="464"/>
      <c r="E313" s="464"/>
      <c r="F313" s="464"/>
      <c r="G313" s="464"/>
      <c r="H313" s="464"/>
      <c r="I313" s="464"/>
      <c r="J313" s="464"/>
      <c r="K313" s="464"/>
      <c r="L313" s="464"/>
      <c r="M313" s="464"/>
      <c r="N313" s="464"/>
      <c r="O313" s="464"/>
      <c r="P313" s="464"/>
      <c r="Q313" s="464"/>
      <c r="R313" s="464"/>
      <c r="S313" s="464"/>
      <c r="T313" s="464"/>
      <c r="U313" s="464"/>
      <c r="V313" s="464"/>
      <c r="W313" s="464"/>
      <c r="X313" s="464"/>
      <c r="Y313" s="464"/>
      <c r="Z313" s="464"/>
      <c r="AA313" s="465"/>
      <c r="AB313" s="469"/>
      <c r="AC313" s="470"/>
      <c r="AD313" s="470"/>
      <c r="AE313" s="470"/>
      <c r="AF313" s="470"/>
      <c r="AG313" s="470"/>
      <c r="AH313" s="470"/>
      <c r="AI313" s="470"/>
      <c r="AJ313" s="470"/>
      <c r="AK313" s="470"/>
      <c r="AL313" s="470"/>
      <c r="AM313" s="384"/>
      <c r="AN313" s="384"/>
      <c r="AO313" s="384"/>
      <c r="AP313" s="384"/>
      <c r="AQ313" s="385"/>
      <c r="AR313" s="472"/>
      <c r="AS313" s="473"/>
      <c r="AT313" s="473"/>
      <c r="AU313" s="473"/>
      <c r="AV313" s="473"/>
      <c r="AW313" s="473"/>
      <c r="AX313" s="473"/>
      <c r="AY313" s="473"/>
      <c r="AZ313" s="473"/>
      <c r="BA313" s="384"/>
      <c r="BB313" s="384"/>
      <c r="BC313" s="384"/>
      <c r="BD313" s="384"/>
      <c r="BE313" s="385"/>
      <c r="BF313" s="474"/>
      <c r="BG313" s="470"/>
      <c r="BH313" s="470"/>
      <c r="BI313" s="470"/>
      <c r="BJ313" s="470"/>
      <c r="BK313" s="470"/>
      <c r="BL313" s="470"/>
      <c r="BM313" s="470"/>
      <c r="BN313" s="470"/>
      <c r="BO313" s="384"/>
      <c r="BP313" s="384"/>
      <c r="BQ313" s="384"/>
      <c r="BR313" s="384"/>
      <c r="BS313" s="385"/>
      <c r="BT313" s="433"/>
      <c r="BU313" s="434"/>
      <c r="BV313" s="434"/>
      <c r="BW313" s="434"/>
      <c r="BX313" s="434"/>
      <c r="BY313" s="437"/>
      <c r="BZ313" s="437"/>
      <c r="CA313" s="437"/>
      <c r="CB313" s="437"/>
      <c r="CC313" s="437"/>
      <c r="CD313" s="437"/>
      <c r="CE313" s="437"/>
      <c r="CF313" s="437"/>
      <c r="CG313" s="437"/>
      <c r="CH313" s="434"/>
      <c r="CI313" s="434"/>
      <c r="CJ313" s="434"/>
      <c r="CK313" s="434"/>
      <c r="CL313" s="439"/>
      <c r="CM313" s="441"/>
      <c r="CN313" s="442"/>
      <c r="CO313" s="442"/>
      <c r="CP313" s="442"/>
      <c r="CQ313" s="442"/>
      <c r="CR313" s="442"/>
      <c r="CS313" s="442"/>
      <c r="CT313" s="442"/>
      <c r="CU313" s="442"/>
      <c r="CV313" s="443"/>
      <c r="CW313" s="233"/>
      <c r="CX313" s="234"/>
      <c r="CY313" s="235"/>
      <c r="CZ313" s="233"/>
      <c r="DA313" s="234"/>
      <c r="DB313" s="235"/>
      <c r="DC313" s="233"/>
      <c r="DD313" s="234"/>
      <c r="DE313" s="235"/>
      <c r="DF313" s="461"/>
      <c r="DG313" s="462"/>
      <c r="DH313" s="462"/>
      <c r="DI313" s="434"/>
      <c r="DJ313" s="434"/>
      <c r="DK313" s="439"/>
      <c r="DL313" s="418"/>
      <c r="DM313" s="419"/>
      <c r="DN313" s="419"/>
      <c r="DO313" s="420"/>
      <c r="DP313" s="418"/>
      <c r="DQ313" s="419"/>
      <c r="DR313" s="419"/>
      <c r="DS313" s="420"/>
      <c r="DT313" s="418"/>
      <c r="DU313" s="419"/>
      <c r="DV313" s="419"/>
      <c r="DW313" s="420"/>
      <c r="DX313" s="418"/>
      <c r="DY313" s="419"/>
      <c r="DZ313" s="419"/>
      <c r="EA313" s="420"/>
      <c r="EB313" s="424"/>
      <c r="EC313" s="425"/>
      <c r="ED313" s="425"/>
      <c r="EE313" s="425"/>
      <c r="EF313" s="426"/>
      <c r="EG313" s="418"/>
      <c r="EH313" s="419"/>
      <c r="EI313" s="419"/>
      <c r="EJ313" s="420"/>
      <c r="EK313" s="424"/>
      <c r="EL313" s="425"/>
      <c r="EM313" s="425"/>
      <c r="EN313" s="425"/>
      <c r="EO313" s="426"/>
      <c r="EP313" s="418"/>
      <c r="EQ313" s="419"/>
      <c r="ER313" s="419"/>
      <c r="ES313" s="420"/>
      <c r="ET313" s="424"/>
      <c r="EU313" s="425"/>
      <c r="EV313" s="425"/>
      <c r="EW313" s="425"/>
      <c r="EX313" s="426"/>
      <c r="EY313" s="418"/>
      <c r="EZ313" s="419"/>
      <c r="FA313" s="419"/>
      <c r="FB313" s="420"/>
      <c r="FC313" s="418"/>
      <c r="FD313" s="419"/>
      <c r="FE313" s="419"/>
      <c r="FF313" s="420"/>
      <c r="FG313" s="418"/>
      <c r="FH313" s="419"/>
      <c r="FI313" s="419"/>
      <c r="FJ313" s="420"/>
      <c r="FK313" s="418"/>
      <c r="FL313" s="419"/>
      <c r="FM313" s="419"/>
      <c r="FN313" s="420"/>
      <c r="FO313" s="405"/>
      <c r="FP313" s="407"/>
      <c r="FQ313" s="327"/>
      <c r="FR313" s="327"/>
      <c r="FS313" s="327"/>
      <c r="FT313" s="327"/>
      <c r="FU313" s="327"/>
      <c r="FV313" s="327"/>
      <c r="FW313" s="327"/>
      <c r="FX313" s="327"/>
      <c r="FY313" s="406"/>
      <c r="FZ313" s="433"/>
      <c r="GA313" s="434"/>
      <c r="GB313" s="434"/>
      <c r="GC313" s="434"/>
      <c r="GD313" s="434"/>
      <c r="GE313" s="437"/>
      <c r="GF313" s="437"/>
      <c r="GG313" s="437"/>
      <c r="GH313" s="437"/>
      <c r="GI313" s="437"/>
      <c r="GJ313" s="437"/>
      <c r="GK313" s="437"/>
      <c r="GL313" s="437"/>
      <c r="GM313" s="437"/>
      <c r="GN313" s="434"/>
      <c r="GO313" s="434"/>
      <c r="GP313" s="434"/>
      <c r="GQ313" s="434"/>
      <c r="GR313" s="439"/>
      <c r="GS313" s="441"/>
      <c r="GT313" s="442"/>
      <c r="GU313" s="442"/>
      <c r="GV313" s="442"/>
      <c r="GW313" s="442"/>
      <c r="GX313" s="442"/>
      <c r="GY313" s="442"/>
      <c r="GZ313" s="442"/>
      <c r="HA313" s="442"/>
      <c r="HB313" s="443"/>
      <c r="HC313" s="233"/>
      <c r="HD313" s="234"/>
      <c r="HE313" s="235"/>
      <c r="HF313" s="233"/>
      <c r="HG313" s="234"/>
      <c r="HH313" s="235"/>
      <c r="HI313" s="233"/>
      <c r="HJ313" s="234"/>
      <c r="HK313" s="235"/>
      <c r="HL313" s="456"/>
      <c r="HM313" s="457"/>
      <c r="HN313" s="457"/>
      <c r="HO313" s="434"/>
      <c r="HP313" s="434"/>
      <c r="HQ313" s="439"/>
      <c r="HR313" s="418"/>
      <c r="HS313" s="419"/>
      <c r="HT313" s="419"/>
      <c r="HU313" s="420"/>
      <c r="HV313" s="418"/>
      <c r="HW313" s="419"/>
      <c r="HX313" s="419"/>
      <c r="HY313" s="420"/>
      <c r="HZ313" s="418"/>
      <c r="IA313" s="419"/>
      <c r="IB313" s="419"/>
      <c r="IC313" s="420"/>
      <c r="ID313" s="418"/>
      <c r="IE313" s="419"/>
      <c r="IF313" s="419"/>
      <c r="IG313" s="420"/>
      <c r="IH313" s="424"/>
      <c r="II313" s="425"/>
      <c r="IJ313" s="425"/>
      <c r="IK313" s="425"/>
      <c r="IL313" s="426"/>
      <c r="IM313" s="418"/>
      <c r="IN313" s="419"/>
      <c r="IO313" s="419"/>
      <c r="IP313" s="420"/>
      <c r="IQ313" s="424"/>
      <c r="IR313" s="425"/>
      <c r="IS313" s="425"/>
      <c r="IT313" s="425"/>
      <c r="IU313" s="426"/>
      <c r="IV313" s="418"/>
      <c r="IW313" s="419"/>
      <c r="IX313" s="419"/>
      <c r="IY313" s="420"/>
      <c r="IZ313" s="424"/>
      <c r="JA313" s="425"/>
      <c r="JB313" s="425"/>
      <c r="JC313" s="425"/>
      <c r="JD313" s="426"/>
      <c r="JE313" s="418"/>
      <c r="JF313" s="419"/>
      <c r="JG313" s="419"/>
      <c r="JH313" s="420"/>
      <c r="JI313" s="418"/>
      <c r="JJ313" s="419"/>
      <c r="JK313" s="419"/>
      <c r="JL313" s="420"/>
      <c r="JM313" s="418"/>
      <c r="JN313" s="419"/>
      <c r="JO313" s="419"/>
      <c r="JP313" s="420"/>
      <c r="JQ313" s="418"/>
      <c r="JR313" s="419"/>
      <c r="JS313" s="419"/>
      <c r="JT313" s="420"/>
      <c r="JU313" s="405"/>
      <c r="JV313" s="407"/>
      <c r="JW313" s="327"/>
      <c r="JX313" s="327"/>
      <c r="JY313" s="327"/>
      <c r="JZ313" s="327"/>
      <c r="KA313" s="327"/>
      <c r="KB313" s="327"/>
      <c r="KC313" s="327"/>
      <c r="KD313" s="327"/>
      <c r="KE313" s="406"/>
      <c r="KF313" s="410"/>
      <c r="KG313" s="411"/>
      <c r="KH313" s="411"/>
      <c r="KI313" s="411"/>
      <c r="KJ313" s="411"/>
      <c r="KK313" s="413"/>
      <c r="KL313" s="413"/>
      <c r="KM313" s="413"/>
      <c r="KN313" s="413"/>
      <c r="KO313" s="413"/>
      <c r="KP313" s="413"/>
      <c r="KQ313" s="413"/>
      <c r="KR313" s="413"/>
      <c r="KS313" s="413"/>
      <c r="KT313" s="411"/>
      <c r="KU313" s="411"/>
      <c r="KV313" s="411"/>
      <c r="KW313" s="411"/>
      <c r="KX313" s="414"/>
      <c r="KY313" s="233"/>
      <c r="KZ313" s="234"/>
      <c r="LA313" s="234"/>
      <c r="LB313" s="234"/>
      <c r="LC313" s="234"/>
      <c r="LD313" s="234"/>
      <c r="LE313" s="234"/>
      <c r="LF313" s="234"/>
      <c r="LG313" s="234"/>
      <c r="LH313" s="235"/>
      <c r="LI313" s="233"/>
      <c r="LJ313" s="234"/>
      <c r="LK313" s="235"/>
      <c r="LL313" s="233"/>
      <c r="LM313" s="234"/>
      <c r="LN313" s="235"/>
      <c r="LO313" s="233"/>
      <c r="LP313" s="234"/>
      <c r="LQ313" s="235"/>
      <c r="LR313" s="456"/>
      <c r="LS313" s="457"/>
      <c r="LT313" s="457"/>
      <c r="LU313" s="411"/>
      <c r="LV313" s="411"/>
      <c r="LW313" s="414"/>
      <c r="LX313" s="430"/>
      <c r="LY313" s="431"/>
      <c r="LZ313" s="431"/>
      <c r="MA313" s="432"/>
      <c r="MB313" s="430"/>
      <c r="MC313" s="431"/>
      <c r="MD313" s="431"/>
      <c r="ME313" s="432"/>
      <c r="MF313" s="430"/>
      <c r="MG313" s="431"/>
      <c r="MH313" s="431"/>
      <c r="MI313" s="432"/>
      <c r="MJ313" s="430"/>
      <c r="MK313" s="431"/>
      <c r="ML313" s="431"/>
      <c r="MM313" s="432"/>
      <c r="MN313" s="239"/>
      <c r="MO313" s="240"/>
      <c r="MP313" s="240"/>
      <c r="MQ313" s="240"/>
      <c r="MR313" s="241"/>
      <c r="MS313" s="430"/>
      <c r="MT313" s="431"/>
      <c r="MU313" s="431"/>
      <c r="MV313" s="432"/>
      <c r="MW313" s="239"/>
      <c r="MX313" s="240"/>
      <c r="MY313" s="240"/>
      <c r="MZ313" s="240"/>
      <c r="NA313" s="241"/>
      <c r="NB313" s="430"/>
      <c r="NC313" s="431"/>
      <c r="ND313" s="431"/>
      <c r="NE313" s="432"/>
      <c r="NF313" s="239"/>
      <c r="NG313" s="240"/>
      <c r="NH313" s="240"/>
      <c r="NI313" s="240"/>
      <c r="NJ313" s="241"/>
      <c r="NK313" s="430"/>
      <c r="NL313" s="431"/>
      <c r="NM313" s="431"/>
      <c r="NN313" s="432"/>
      <c r="NO313" s="430"/>
      <c r="NP313" s="431"/>
      <c r="NQ313" s="431"/>
      <c r="NR313" s="432"/>
      <c r="NS313" s="430"/>
      <c r="NT313" s="431"/>
      <c r="NU313" s="431"/>
      <c r="NV313" s="432"/>
      <c r="NW313" s="430"/>
      <c r="NX313" s="431"/>
      <c r="NY313" s="431"/>
      <c r="NZ313" s="432"/>
      <c r="OA313" s="405"/>
      <c r="OB313" s="407"/>
      <c r="OC313" s="327"/>
      <c r="OD313" s="327"/>
      <c r="OE313" s="327"/>
      <c r="OF313" s="327"/>
      <c r="OG313" s="327"/>
      <c r="OH313" s="327"/>
      <c r="OI313" s="327"/>
      <c r="OJ313" s="327"/>
      <c r="OK313" s="406"/>
      <c r="OL313" s="410"/>
      <c r="OM313" s="411"/>
      <c r="ON313" s="411"/>
      <c r="OO313" s="411"/>
      <c r="OP313" s="411"/>
      <c r="OQ313" s="413"/>
      <c r="OR313" s="413"/>
      <c r="OS313" s="413"/>
      <c r="OT313" s="413"/>
      <c r="OU313" s="413"/>
      <c r="OV313" s="413"/>
      <c r="OW313" s="413"/>
      <c r="OX313" s="413"/>
      <c r="OY313" s="413"/>
      <c r="OZ313" s="411"/>
      <c r="PA313" s="411"/>
      <c r="PB313" s="411"/>
      <c r="PC313" s="411"/>
      <c r="PD313" s="414"/>
      <c r="PE313" s="233"/>
      <c r="PF313" s="234"/>
      <c r="PG313" s="234"/>
      <c r="PH313" s="234"/>
      <c r="PI313" s="234"/>
      <c r="PJ313" s="234"/>
      <c r="PK313" s="234"/>
      <c r="PL313" s="234"/>
      <c r="PM313" s="234"/>
      <c r="PN313" s="235"/>
      <c r="PO313" s="233"/>
      <c r="PP313" s="234"/>
      <c r="PQ313" s="235"/>
      <c r="PR313" s="233"/>
      <c r="PS313" s="234"/>
      <c r="PT313" s="235"/>
      <c r="PU313" s="233"/>
      <c r="PV313" s="234"/>
      <c r="PW313" s="235"/>
      <c r="PX313" s="456"/>
      <c r="PY313" s="457"/>
      <c r="PZ313" s="457"/>
      <c r="QA313" s="411"/>
      <c r="QB313" s="411"/>
      <c r="QC313" s="414"/>
      <c r="QD313" s="430"/>
      <c r="QE313" s="431"/>
      <c r="QF313" s="431"/>
      <c r="QG313" s="432"/>
      <c r="QH313" s="430"/>
      <c r="QI313" s="431"/>
      <c r="QJ313" s="431"/>
      <c r="QK313" s="432"/>
      <c r="QL313" s="430"/>
      <c r="QM313" s="431"/>
      <c r="QN313" s="431"/>
      <c r="QO313" s="432"/>
      <c r="QP313" s="430"/>
      <c r="QQ313" s="431"/>
      <c r="QR313" s="431"/>
      <c r="QS313" s="432"/>
      <c r="QT313" s="239"/>
      <c r="QU313" s="240"/>
      <c r="QV313" s="240"/>
      <c r="QW313" s="240"/>
      <c r="QX313" s="241"/>
      <c r="QY313" s="430"/>
      <c r="QZ313" s="431"/>
      <c r="RA313" s="431"/>
      <c r="RB313" s="432"/>
      <c r="RC313" s="239"/>
      <c r="RD313" s="240"/>
      <c r="RE313" s="240"/>
      <c r="RF313" s="240"/>
      <c r="RG313" s="241"/>
      <c r="RH313" s="430"/>
      <c r="RI313" s="431"/>
      <c r="RJ313" s="431"/>
      <c r="RK313" s="432"/>
      <c r="RL313" s="239"/>
      <c r="RM313" s="240"/>
      <c r="RN313" s="240"/>
      <c r="RO313" s="240"/>
      <c r="RP313" s="241"/>
      <c r="RQ313" s="430"/>
      <c r="RR313" s="431"/>
      <c r="RS313" s="431"/>
      <c r="RT313" s="432"/>
      <c r="RU313" s="430"/>
      <c r="RV313" s="431"/>
      <c r="RW313" s="431"/>
      <c r="RX313" s="432"/>
      <c r="RY313" s="430"/>
      <c r="RZ313" s="431"/>
      <c r="SA313" s="431"/>
      <c r="SB313" s="432"/>
      <c r="SC313" s="430"/>
      <c r="SD313" s="431"/>
      <c r="SE313" s="431"/>
      <c r="SF313" s="432"/>
      <c r="SG313" s="405"/>
    </row>
    <row r="314" spans="2:501" ht="12" customHeight="1" x14ac:dyDescent="0.15">
      <c r="B314" s="326"/>
      <c r="C314" s="464"/>
      <c r="D314" s="464"/>
      <c r="E314" s="464"/>
      <c r="F314" s="464"/>
      <c r="G314" s="464"/>
      <c r="H314" s="464"/>
      <c r="I314" s="464"/>
      <c r="J314" s="464"/>
      <c r="K314" s="464"/>
      <c r="L314" s="464"/>
      <c r="M314" s="464"/>
      <c r="N314" s="464"/>
      <c r="O314" s="464"/>
      <c r="P314" s="464"/>
      <c r="Q314" s="464"/>
      <c r="R314" s="464"/>
      <c r="S314" s="464"/>
      <c r="T314" s="464"/>
      <c r="U314" s="464"/>
      <c r="V314" s="464"/>
      <c r="W314" s="464"/>
      <c r="X314" s="464"/>
      <c r="Y314" s="464"/>
      <c r="Z314" s="464"/>
      <c r="AA314" s="465"/>
      <c r="AB314" s="469"/>
      <c r="AC314" s="470"/>
      <c r="AD314" s="470"/>
      <c r="AE314" s="470"/>
      <c r="AF314" s="470"/>
      <c r="AG314" s="470"/>
      <c r="AH314" s="470"/>
      <c r="AI314" s="470"/>
      <c r="AJ314" s="470"/>
      <c r="AK314" s="470"/>
      <c r="AL314" s="470"/>
      <c r="AM314" s="384"/>
      <c r="AN314" s="384"/>
      <c r="AO314" s="384"/>
      <c r="AP314" s="384"/>
      <c r="AQ314" s="385"/>
      <c r="AR314" s="472"/>
      <c r="AS314" s="473"/>
      <c r="AT314" s="473"/>
      <c r="AU314" s="473"/>
      <c r="AV314" s="473"/>
      <c r="AW314" s="473"/>
      <c r="AX314" s="473"/>
      <c r="AY314" s="473"/>
      <c r="AZ314" s="473"/>
      <c r="BA314" s="384"/>
      <c r="BB314" s="384"/>
      <c r="BC314" s="384"/>
      <c r="BD314" s="384"/>
      <c r="BE314" s="385"/>
      <c r="BF314" s="474"/>
      <c r="BG314" s="470"/>
      <c r="BH314" s="470"/>
      <c r="BI314" s="470"/>
      <c r="BJ314" s="470"/>
      <c r="BK314" s="470"/>
      <c r="BL314" s="470"/>
      <c r="BM314" s="470"/>
      <c r="BN314" s="470"/>
      <c r="BO314" s="384"/>
      <c r="BP314" s="384"/>
      <c r="BQ314" s="384"/>
      <c r="BR314" s="384"/>
      <c r="BS314" s="385"/>
      <c r="BT314" s="433" t="s">
        <v>39</v>
      </c>
      <c r="BU314" s="434"/>
      <c r="BV314" s="434"/>
      <c r="BW314" s="434"/>
      <c r="BX314" s="434"/>
      <c r="BY314" s="437"/>
      <c r="BZ314" s="437"/>
      <c r="CA314" s="437"/>
      <c r="CB314" s="437"/>
      <c r="CC314" s="437"/>
      <c r="CD314" s="437"/>
      <c r="CE314" s="437"/>
      <c r="CF314" s="437"/>
      <c r="CG314" s="437"/>
      <c r="CH314" s="434" t="s">
        <v>45</v>
      </c>
      <c r="CI314" s="434"/>
      <c r="CJ314" s="434"/>
      <c r="CK314" s="434"/>
      <c r="CL314" s="439"/>
      <c r="CM314" s="441"/>
      <c r="CN314" s="442"/>
      <c r="CO314" s="442"/>
      <c r="CP314" s="442"/>
      <c r="CQ314" s="442"/>
      <c r="CR314" s="442"/>
      <c r="CS314" s="442"/>
      <c r="CT314" s="442"/>
      <c r="CU314" s="442"/>
      <c r="CV314" s="443"/>
      <c r="CW314" s="265"/>
      <c r="CX314" s="266"/>
      <c r="CY314" s="267"/>
      <c r="CZ314" s="265"/>
      <c r="DA314" s="266"/>
      <c r="DB314" s="267"/>
      <c r="DC314" s="265"/>
      <c r="DD314" s="266"/>
      <c r="DE314" s="267"/>
      <c r="DF314" s="447"/>
      <c r="DG314" s="448"/>
      <c r="DH314" s="448"/>
      <c r="DI314" s="434" t="s">
        <v>69</v>
      </c>
      <c r="DJ314" s="434"/>
      <c r="DK314" s="439"/>
      <c r="DL314" s="418"/>
      <c r="DM314" s="419"/>
      <c r="DN314" s="419"/>
      <c r="DO314" s="420"/>
      <c r="DP314" s="418"/>
      <c r="DQ314" s="419"/>
      <c r="DR314" s="419"/>
      <c r="DS314" s="420"/>
      <c r="DT314" s="418"/>
      <c r="DU314" s="419"/>
      <c r="DV314" s="419"/>
      <c r="DW314" s="420"/>
      <c r="DX314" s="418"/>
      <c r="DY314" s="419"/>
      <c r="DZ314" s="419"/>
      <c r="EA314" s="420"/>
      <c r="EB314" s="424"/>
      <c r="EC314" s="425"/>
      <c r="ED314" s="425"/>
      <c r="EE314" s="425"/>
      <c r="EF314" s="426"/>
      <c r="EG314" s="418"/>
      <c r="EH314" s="419"/>
      <c r="EI314" s="419"/>
      <c r="EJ314" s="420"/>
      <c r="EK314" s="424"/>
      <c r="EL314" s="425"/>
      <c r="EM314" s="425"/>
      <c r="EN314" s="425"/>
      <c r="EO314" s="426"/>
      <c r="EP314" s="418"/>
      <c r="EQ314" s="419"/>
      <c r="ER314" s="419"/>
      <c r="ES314" s="420"/>
      <c r="ET314" s="424"/>
      <c r="EU314" s="425"/>
      <c r="EV314" s="425"/>
      <c r="EW314" s="425"/>
      <c r="EX314" s="426"/>
      <c r="EY314" s="418"/>
      <c r="EZ314" s="419"/>
      <c r="FA314" s="419"/>
      <c r="FB314" s="420"/>
      <c r="FC314" s="418"/>
      <c r="FD314" s="419"/>
      <c r="FE314" s="419"/>
      <c r="FF314" s="420"/>
      <c r="FG314" s="418"/>
      <c r="FH314" s="419"/>
      <c r="FI314" s="419"/>
      <c r="FJ314" s="420"/>
      <c r="FK314" s="418"/>
      <c r="FL314" s="419"/>
      <c r="FM314" s="419"/>
      <c r="FN314" s="420"/>
      <c r="FO314" s="405"/>
      <c r="FP314" s="407"/>
      <c r="FQ314" s="327"/>
      <c r="FR314" s="327"/>
      <c r="FS314" s="327"/>
      <c r="FT314" s="327"/>
      <c r="FU314" s="327"/>
      <c r="FV314" s="327"/>
      <c r="FW314" s="327"/>
      <c r="FX314" s="327"/>
      <c r="FY314" s="406"/>
      <c r="FZ314" s="479" t="s">
        <v>81</v>
      </c>
      <c r="GA314" s="434"/>
      <c r="GB314" s="434"/>
      <c r="GC314" s="434"/>
      <c r="GD314" s="434"/>
      <c r="GE314" s="437"/>
      <c r="GF314" s="437"/>
      <c r="GG314" s="437"/>
      <c r="GH314" s="437"/>
      <c r="GI314" s="437"/>
      <c r="GJ314" s="437"/>
      <c r="GK314" s="437"/>
      <c r="GL314" s="437"/>
      <c r="GM314" s="437"/>
      <c r="GN314" s="434" t="s">
        <v>45</v>
      </c>
      <c r="GO314" s="434"/>
      <c r="GP314" s="434"/>
      <c r="GQ314" s="434"/>
      <c r="GR314" s="439"/>
      <c r="GS314" s="441"/>
      <c r="GT314" s="442"/>
      <c r="GU314" s="442"/>
      <c r="GV314" s="442"/>
      <c r="GW314" s="442"/>
      <c r="GX314" s="442"/>
      <c r="GY314" s="442"/>
      <c r="GZ314" s="442"/>
      <c r="HA314" s="442"/>
      <c r="HB314" s="443"/>
      <c r="HC314" s="265"/>
      <c r="HD314" s="266"/>
      <c r="HE314" s="267"/>
      <c r="HF314" s="265"/>
      <c r="HG314" s="266"/>
      <c r="HH314" s="267"/>
      <c r="HI314" s="265"/>
      <c r="HJ314" s="266"/>
      <c r="HK314" s="267"/>
      <c r="HL314" s="400"/>
      <c r="HM314" s="401"/>
      <c r="HN314" s="401"/>
      <c r="HO314" s="434" t="s">
        <v>69</v>
      </c>
      <c r="HP314" s="434"/>
      <c r="HQ314" s="439"/>
      <c r="HR314" s="418"/>
      <c r="HS314" s="419"/>
      <c r="HT314" s="419"/>
      <c r="HU314" s="420"/>
      <c r="HV314" s="418"/>
      <c r="HW314" s="419"/>
      <c r="HX314" s="419"/>
      <c r="HY314" s="420"/>
      <c r="HZ314" s="418"/>
      <c r="IA314" s="419"/>
      <c r="IB314" s="419"/>
      <c r="IC314" s="420"/>
      <c r="ID314" s="418"/>
      <c r="IE314" s="419"/>
      <c r="IF314" s="419"/>
      <c r="IG314" s="420"/>
      <c r="IH314" s="424"/>
      <c r="II314" s="425"/>
      <c r="IJ314" s="425"/>
      <c r="IK314" s="425"/>
      <c r="IL314" s="426"/>
      <c r="IM314" s="418"/>
      <c r="IN314" s="419"/>
      <c r="IO314" s="419"/>
      <c r="IP314" s="420"/>
      <c r="IQ314" s="424"/>
      <c r="IR314" s="425"/>
      <c r="IS314" s="425"/>
      <c r="IT314" s="425"/>
      <c r="IU314" s="426"/>
      <c r="IV314" s="418"/>
      <c r="IW314" s="419"/>
      <c r="IX314" s="419"/>
      <c r="IY314" s="420"/>
      <c r="IZ314" s="424"/>
      <c r="JA314" s="425"/>
      <c r="JB314" s="425"/>
      <c r="JC314" s="425"/>
      <c r="JD314" s="426"/>
      <c r="JE314" s="418"/>
      <c r="JF314" s="419"/>
      <c r="JG314" s="419"/>
      <c r="JH314" s="420"/>
      <c r="JI314" s="418"/>
      <c r="JJ314" s="419"/>
      <c r="JK314" s="419"/>
      <c r="JL314" s="420"/>
      <c r="JM314" s="418"/>
      <c r="JN314" s="419"/>
      <c r="JO314" s="419"/>
      <c r="JP314" s="420"/>
      <c r="JQ314" s="418"/>
      <c r="JR314" s="419"/>
      <c r="JS314" s="419"/>
      <c r="JT314" s="420"/>
      <c r="JU314" s="405"/>
      <c r="JV314" s="407"/>
      <c r="JW314" s="327"/>
      <c r="JX314" s="327"/>
      <c r="JY314" s="327"/>
      <c r="JZ314" s="327"/>
      <c r="KA314" s="327"/>
      <c r="KB314" s="327"/>
      <c r="KC314" s="327"/>
      <c r="KD314" s="327"/>
      <c r="KE314" s="406"/>
      <c r="KF314" s="394" t="s">
        <v>128</v>
      </c>
      <c r="KG314" s="395"/>
      <c r="KH314" s="395"/>
      <c r="KI314" s="395"/>
      <c r="KJ314" s="395"/>
      <c r="KK314" s="397"/>
      <c r="KL314" s="397"/>
      <c r="KM314" s="397"/>
      <c r="KN314" s="397"/>
      <c r="KO314" s="397"/>
      <c r="KP314" s="397"/>
      <c r="KQ314" s="397"/>
      <c r="KR314" s="397"/>
      <c r="KS314" s="397"/>
      <c r="KT314" s="395" t="s">
        <v>45</v>
      </c>
      <c r="KU314" s="395"/>
      <c r="KV314" s="395"/>
      <c r="KW314" s="395"/>
      <c r="KX314" s="399"/>
      <c r="KY314" s="265"/>
      <c r="KZ314" s="266"/>
      <c r="LA314" s="266"/>
      <c r="LB314" s="266"/>
      <c r="LC314" s="266"/>
      <c r="LD314" s="266"/>
      <c r="LE314" s="266"/>
      <c r="LF314" s="266"/>
      <c r="LG314" s="266"/>
      <c r="LH314" s="267"/>
      <c r="LI314" s="265"/>
      <c r="LJ314" s="266"/>
      <c r="LK314" s="267"/>
      <c r="LL314" s="265"/>
      <c r="LM314" s="266"/>
      <c r="LN314" s="267"/>
      <c r="LO314" s="265"/>
      <c r="LP314" s="266"/>
      <c r="LQ314" s="267"/>
      <c r="LR314" s="400"/>
      <c r="LS314" s="401"/>
      <c r="LT314" s="401"/>
      <c r="LU314" s="395" t="s">
        <v>69</v>
      </c>
      <c r="LV314" s="395"/>
      <c r="LW314" s="399"/>
      <c r="LX314" s="388"/>
      <c r="LY314" s="389"/>
      <c r="LZ314" s="389"/>
      <c r="MA314" s="390"/>
      <c r="MB314" s="388"/>
      <c r="MC314" s="389"/>
      <c r="MD314" s="389"/>
      <c r="ME314" s="390"/>
      <c r="MF314" s="388"/>
      <c r="MG314" s="389"/>
      <c r="MH314" s="389"/>
      <c r="MI314" s="390"/>
      <c r="MJ314" s="388"/>
      <c r="MK314" s="389"/>
      <c r="ML314" s="389"/>
      <c r="MM314" s="390"/>
      <c r="MN314" s="268"/>
      <c r="MO314" s="269"/>
      <c r="MP314" s="269"/>
      <c r="MQ314" s="269"/>
      <c r="MR314" s="270"/>
      <c r="MS314" s="388"/>
      <c r="MT314" s="389"/>
      <c r="MU314" s="389"/>
      <c r="MV314" s="390"/>
      <c r="MW314" s="268"/>
      <c r="MX314" s="269"/>
      <c r="MY314" s="269"/>
      <c r="MZ314" s="269"/>
      <c r="NA314" s="270"/>
      <c r="NB314" s="388"/>
      <c r="NC314" s="389"/>
      <c r="ND314" s="389"/>
      <c r="NE314" s="390"/>
      <c r="NF314" s="268"/>
      <c r="NG314" s="269"/>
      <c r="NH314" s="269"/>
      <c r="NI314" s="269"/>
      <c r="NJ314" s="270"/>
      <c r="NK314" s="388"/>
      <c r="NL314" s="389"/>
      <c r="NM314" s="389"/>
      <c r="NN314" s="390"/>
      <c r="NO314" s="388"/>
      <c r="NP314" s="389"/>
      <c r="NQ314" s="389"/>
      <c r="NR314" s="390"/>
      <c r="NS314" s="388"/>
      <c r="NT314" s="389"/>
      <c r="NU314" s="389"/>
      <c r="NV314" s="390"/>
      <c r="NW314" s="388"/>
      <c r="NX314" s="389"/>
      <c r="NY314" s="389"/>
      <c r="NZ314" s="390"/>
      <c r="OA314" s="405"/>
      <c r="OB314" s="407"/>
      <c r="OC314" s="327"/>
      <c r="OD314" s="327"/>
      <c r="OE314" s="327"/>
      <c r="OF314" s="327"/>
      <c r="OG314" s="327"/>
      <c r="OH314" s="327"/>
      <c r="OI314" s="327"/>
      <c r="OJ314" s="327"/>
      <c r="OK314" s="406"/>
      <c r="OL314" s="394" t="s">
        <v>133</v>
      </c>
      <c r="OM314" s="395"/>
      <c r="ON314" s="395"/>
      <c r="OO314" s="395"/>
      <c r="OP314" s="395"/>
      <c r="OQ314" s="397"/>
      <c r="OR314" s="397"/>
      <c r="OS314" s="397"/>
      <c r="OT314" s="397"/>
      <c r="OU314" s="397"/>
      <c r="OV314" s="397"/>
      <c r="OW314" s="397"/>
      <c r="OX314" s="397"/>
      <c r="OY314" s="397"/>
      <c r="OZ314" s="395" t="s">
        <v>45</v>
      </c>
      <c r="PA314" s="395"/>
      <c r="PB314" s="395"/>
      <c r="PC314" s="395"/>
      <c r="PD314" s="399"/>
      <c r="PE314" s="265"/>
      <c r="PF314" s="266"/>
      <c r="PG314" s="266"/>
      <c r="PH314" s="266"/>
      <c r="PI314" s="266"/>
      <c r="PJ314" s="266"/>
      <c r="PK314" s="266"/>
      <c r="PL314" s="266"/>
      <c r="PM314" s="266"/>
      <c r="PN314" s="267"/>
      <c r="PO314" s="265"/>
      <c r="PP314" s="266"/>
      <c r="PQ314" s="267"/>
      <c r="PR314" s="265"/>
      <c r="PS314" s="266"/>
      <c r="PT314" s="267"/>
      <c r="PU314" s="265"/>
      <c r="PV314" s="266"/>
      <c r="PW314" s="267"/>
      <c r="PX314" s="400"/>
      <c r="PY314" s="401"/>
      <c r="PZ314" s="401"/>
      <c r="QA314" s="395" t="s">
        <v>69</v>
      </c>
      <c r="QB314" s="395"/>
      <c r="QC314" s="399"/>
      <c r="QD314" s="388"/>
      <c r="QE314" s="389"/>
      <c r="QF314" s="389"/>
      <c r="QG314" s="390"/>
      <c r="QH314" s="388"/>
      <c r="QI314" s="389"/>
      <c r="QJ314" s="389"/>
      <c r="QK314" s="390"/>
      <c r="QL314" s="388"/>
      <c r="QM314" s="389"/>
      <c r="QN314" s="389"/>
      <c r="QO314" s="390"/>
      <c r="QP314" s="388"/>
      <c r="QQ314" s="389"/>
      <c r="QR314" s="389"/>
      <c r="QS314" s="390"/>
      <c r="QT314" s="268"/>
      <c r="QU314" s="269"/>
      <c r="QV314" s="269"/>
      <c r="QW314" s="269"/>
      <c r="QX314" s="270"/>
      <c r="QY314" s="388"/>
      <c r="QZ314" s="389"/>
      <c r="RA314" s="389"/>
      <c r="RB314" s="390"/>
      <c r="RC314" s="268"/>
      <c r="RD314" s="269"/>
      <c r="RE314" s="269"/>
      <c r="RF314" s="269"/>
      <c r="RG314" s="270"/>
      <c r="RH314" s="388"/>
      <c r="RI314" s="389"/>
      <c r="RJ314" s="389"/>
      <c r="RK314" s="390"/>
      <c r="RL314" s="268"/>
      <c r="RM314" s="269"/>
      <c r="RN314" s="269"/>
      <c r="RO314" s="269"/>
      <c r="RP314" s="270"/>
      <c r="RQ314" s="388"/>
      <c r="RR314" s="389"/>
      <c r="RS314" s="389"/>
      <c r="RT314" s="390"/>
      <c r="RU314" s="388"/>
      <c r="RV314" s="389"/>
      <c r="RW314" s="389"/>
      <c r="RX314" s="390"/>
      <c r="RY314" s="388"/>
      <c r="RZ314" s="389"/>
      <c r="SA314" s="389"/>
      <c r="SB314" s="390"/>
      <c r="SC314" s="388"/>
      <c r="SD314" s="389"/>
      <c r="SE314" s="389"/>
      <c r="SF314" s="390"/>
      <c r="SG314" s="405"/>
    </row>
    <row r="315" spans="2:501" ht="2.1" customHeight="1" x14ac:dyDescent="0.2">
      <c r="B315" s="466"/>
      <c r="C315" s="467"/>
      <c r="D315" s="467"/>
      <c r="E315" s="467"/>
      <c r="F315" s="467"/>
      <c r="G315" s="467"/>
      <c r="H315" s="467"/>
      <c r="I315" s="467"/>
      <c r="J315" s="467"/>
      <c r="K315" s="467"/>
      <c r="L315" s="467"/>
      <c r="M315" s="467"/>
      <c r="N315" s="467"/>
      <c r="O315" s="467"/>
      <c r="P315" s="467"/>
      <c r="Q315" s="467"/>
      <c r="R315" s="467"/>
      <c r="S315" s="467"/>
      <c r="T315" s="467"/>
      <c r="U315" s="467"/>
      <c r="V315" s="467"/>
      <c r="W315" s="467"/>
      <c r="X315" s="467"/>
      <c r="Y315" s="467"/>
      <c r="Z315" s="467"/>
      <c r="AA315" s="468"/>
      <c r="AB315" s="492"/>
      <c r="AC315" s="476"/>
      <c r="AD315" s="476"/>
      <c r="AE315" s="476"/>
      <c r="AF315" s="476"/>
      <c r="AG315" s="476"/>
      <c r="AH315" s="476"/>
      <c r="AI315" s="476"/>
      <c r="AJ315" s="476"/>
      <c r="AK315" s="476"/>
      <c r="AL315" s="476"/>
      <c r="AM315" s="386"/>
      <c r="AN315" s="386"/>
      <c r="AO315" s="386"/>
      <c r="AP315" s="386"/>
      <c r="AQ315" s="387"/>
      <c r="AR315" s="154"/>
      <c r="AS315" s="155"/>
      <c r="AT315" s="155"/>
      <c r="AU315" s="155"/>
      <c r="AV315" s="155"/>
      <c r="AW315" s="155"/>
      <c r="AX315" s="155"/>
      <c r="AY315" s="155"/>
      <c r="AZ315" s="155"/>
      <c r="BA315" s="386"/>
      <c r="BB315" s="386"/>
      <c r="BC315" s="386"/>
      <c r="BD315" s="386"/>
      <c r="BE315" s="387"/>
      <c r="BF315" s="475"/>
      <c r="BG315" s="476"/>
      <c r="BH315" s="476"/>
      <c r="BI315" s="476"/>
      <c r="BJ315" s="476"/>
      <c r="BK315" s="476"/>
      <c r="BL315" s="476"/>
      <c r="BM315" s="476"/>
      <c r="BN315" s="476"/>
      <c r="BO315" s="386"/>
      <c r="BP315" s="386"/>
      <c r="BQ315" s="386"/>
      <c r="BR315" s="386"/>
      <c r="BS315" s="387"/>
      <c r="BT315" s="435"/>
      <c r="BU315" s="436"/>
      <c r="BV315" s="436"/>
      <c r="BW315" s="436"/>
      <c r="BX315" s="436"/>
      <c r="BY315" s="438"/>
      <c r="BZ315" s="438"/>
      <c r="CA315" s="438"/>
      <c r="CB315" s="438"/>
      <c r="CC315" s="438"/>
      <c r="CD315" s="438"/>
      <c r="CE315" s="438"/>
      <c r="CF315" s="438"/>
      <c r="CG315" s="438"/>
      <c r="CH315" s="436"/>
      <c r="CI315" s="436"/>
      <c r="CJ315" s="436"/>
      <c r="CK315" s="436"/>
      <c r="CL315" s="440"/>
      <c r="CM315" s="444"/>
      <c r="CN315" s="445"/>
      <c r="CO315" s="445"/>
      <c r="CP315" s="445"/>
      <c r="CQ315" s="445"/>
      <c r="CR315" s="445"/>
      <c r="CS315" s="445"/>
      <c r="CT315" s="445"/>
      <c r="CU315" s="445"/>
      <c r="CV315" s="446"/>
      <c r="CW315" s="276"/>
      <c r="CX315" s="277"/>
      <c r="CY315" s="278"/>
      <c r="CZ315" s="276"/>
      <c r="DA315" s="277"/>
      <c r="DB315" s="278"/>
      <c r="DC315" s="276"/>
      <c r="DD315" s="277"/>
      <c r="DE315" s="278"/>
      <c r="DF315" s="449"/>
      <c r="DG315" s="450"/>
      <c r="DH315" s="450"/>
      <c r="DI315" s="436"/>
      <c r="DJ315" s="436"/>
      <c r="DK315" s="440"/>
      <c r="DL315" s="421"/>
      <c r="DM315" s="422"/>
      <c r="DN315" s="422"/>
      <c r="DO315" s="423"/>
      <c r="DP315" s="421"/>
      <c r="DQ315" s="422"/>
      <c r="DR315" s="422"/>
      <c r="DS315" s="423"/>
      <c r="DT315" s="421"/>
      <c r="DU315" s="422"/>
      <c r="DV315" s="422"/>
      <c r="DW315" s="423"/>
      <c r="DX315" s="421"/>
      <c r="DY315" s="422"/>
      <c r="DZ315" s="422"/>
      <c r="EA315" s="423"/>
      <c r="EB315" s="427"/>
      <c r="EC315" s="428"/>
      <c r="ED315" s="428"/>
      <c r="EE315" s="428"/>
      <c r="EF315" s="429"/>
      <c r="EG315" s="421"/>
      <c r="EH315" s="422"/>
      <c r="EI315" s="422"/>
      <c r="EJ315" s="423"/>
      <c r="EK315" s="427"/>
      <c r="EL315" s="428"/>
      <c r="EM315" s="428"/>
      <c r="EN315" s="428"/>
      <c r="EO315" s="429"/>
      <c r="EP315" s="421"/>
      <c r="EQ315" s="422"/>
      <c r="ER315" s="422"/>
      <c r="ES315" s="423"/>
      <c r="ET315" s="427"/>
      <c r="EU315" s="428"/>
      <c r="EV315" s="428"/>
      <c r="EW315" s="428"/>
      <c r="EX315" s="429"/>
      <c r="EY315" s="421"/>
      <c r="EZ315" s="422"/>
      <c r="FA315" s="422"/>
      <c r="FB315" s="423"/>
      <c r="FC315" s="421"/>
      <c r="FD315" s="422"/>
      <c r="FE315" s="422"/>
      <c r="FF315" s="423"/>
      <c r="FG315" s="421"/>
      <c r="FH315" s="422"/>
      <c r="FI315" s="422"/>
      <c r="FJ315" s="423"/>
      <c r="FK315" s="421"/>
      <c r="FL315" s="422"/>
      <c r="FM315" s="422"/>
      <c r="FN315" s="423"/>
      <c r="FO315" s="405"/>
      <c r="FP315" s="329"/>
      <c r="FQ315" s="330"/>
      <c r="FR315" s="330"/>
      <c r="FS315" s="330"/>
      <c r="FT315" s="330"/>
      <c r="FU315" s="330"/>
      <c r="FV315" s="330"/>
      <c r="FW315" s="330"/>
      <c r="FX315" s="330"/>
      <c r="FY315" s="408"/>
      <c r="FZ315" s="480"/>
      <c r="GA315" s="436"/>
      <c r="GB315" s="436"/>
      <c r="GC315" s="436"/>
      <c r="GD315" s="436"/>
      <c r="GE315" s="438"/>
      <c r="GF315" s="438"/>
      <c r="GG315" s="438"/>
      <c r="GH315" s="438"/>
      <c r="GI315" s="438"/>
      <c r="GJ315" s="438"/>
      <c r="GK315" s="438"/>
      <c r="GL315" s="438"/>
      <c r="GM315" s="438"/>
      <c r="GN315" s="436"/>
      <c r="GO315" s="436"/>
      <c r="GP315" s="436"/>
      <c r="GQ315" s="436"/>
      <c r="GR315" s="440"/>
      <c r="GS315" s="444"/>
      <c r="GT315" s="445"/>
      <c r="GU315" s="445"/>
      <c r="GV315" s="445"/>
      <c r="GW315" s="445"/>
      <c r="GX315" s="445"/>
      <c r="GY315" s="445"/>
      <c r="GZ315" s="445"/>
      <c r="HA315" s="445"/>
      <c r="HB315" s="446"/>
      <c r="HC315" s="276"/>
      <c r="HD315" s="277"/>
      <c r="HE315" s="278"/>
      <c r="HF315" s="276"/>
      <c r="HG315" s="277"/>
      <c r="HH315" s="278"/>
      <c r="HI315" s="276"/>
      <c r="HJ315" s="277"/>
      <c r="HK315" s="278"/>
      <c r="HL315" s="402"/>
      <c r="HM315" s="403"/>
      <c r="HN315" s="403"/>
      <c r="HO315" s="436"/>
      <c r="HP315" s="436"/>
      <c r="HQ315" s="440"/>
      <c r="HR315" s="421"/>
      <c r="HS315" s="422"/>
      <c r="HT315" s="422"/>
      <c r="HU315" s="423"/>
      <c r="HV315" s="421"/>
      <c r="HW315" s="422"/>
      <c r="HX315" s="422"/>
      <c r="HY315" s="423"/>
      <c r="HZ315" s="421"/>
      <c r="IA315" s="422"/>
      <c r="IB315" s="422"/>
      <c r="IC315" s="423"/>
      <c r="ID315" s="421"/>
      <c r="IE315" s="422"/>
      <c r="IF315" s="422"/>
      <c r="IG315" s="423"/>
      <c r="IH315" s="427"/>
      <c r="II315" s="428"/>
      <c r="IJ315" s="428"/>
      <c r="IK315" s="428"/>
      <c r="IL315" s="429"/>
      <c r="IM315" s="421"/>
      <c r="IN315" s="422"/>
      <c r="IO315" s="422"/>
      <c r="IP315" s="423"/>
      <c r="IQ315" s="427"/>
      <c r="IR315" s="428"/>
      <c r="IS315" s="428"/>
      <c r="IT315" s="428"/>
      <c r="IU315" s="429"/>
      <c r="IV315" s="421"/>
      <c r="IW315" s="422"/>
      <c r="IX315" s="422"/>
      <c r="IY315" s="423"/>
      <c r="IZ315" s="427"/>
      <c r="JA315" s="428"/>
      <c r="JB315" s="428"/>
      <c r="JC315" s="428"/>
      <c r="JD315" s="429"/>
      <c r="JE315" s="421"/>
      <c r="JF315" s="422"/>
      <c r="JG315" s="422"/>
      <c r="JH315" s="423"/>
      <c r="JI315" s="421"/>
      <c r="JJ315" s="422"/>
      <c r="JK315" s="422"/>
      <c r="JL315" s="423"/>
      <c r="JM315" s="421"/>
      <c r="JN315" s="422"/>
      <c r="JO315" s="422"/>
      <c r="JP315" s="423"/>
      <c r="JQ315" s="421"/>
      <c r="JR315" s="422"/>
      <c r="JS315" s="422"/>
      <c r="JT315" s="423"/>
      <c r="JU315" s="405"/>
      <c r="JV315" s="329"/>
      <c r="JW315" s="330"/>
      <c r="JX315" s="330"/>
      <c r="JY315" s="330"/>
      <c r="JZ315" s="330"/>
      <c r="KA315" s="330"/>
      <c r="KB315" s="330"/>
      <c r="KC315" s="330"/>
      <c r="KD315" s="330"/>
      <c r="KE315" s="408"/>
      <c r="KF315" s="396"/>
      <c r="KG315" s="386"/>
      <c r="KH315" s="386"/>
      <c r="KI315" s="386"/>
      <c r="KJ315" s="386"/>
      <c r="KK315" s="398"/>
      <c r="KL315" s="398"/>
      <c r="KM315" s="398"/>
      <c r="KN315" s="398"/>
      <c r="KO315" s="398"/>
      <c r="KP315" s="398"/>
      <c r="KQ315" s="398"/>
      <c r="KR315" s="398"/>
      <c r="KS315" s="398"/>
      <c r="KT315" s="386"/>
      <c r="KU315" s="386"/>
      <c r="KV315" s="386"/>
      <c r="KW315" s="386"/>
      <c r="KX315" s="387"/>
      <c r="KY315" s="276"/>
      <c r="KZ315" s="277"/>
      <c r="LA315" s="277"/>
      <c r="LB315" s="277"/>
      <c r="LC315" s="277"/>
      <c r="LD315" s="277"/>
      <c r="LE315" s="277"/>
      <c r="LF315" s="277"/>
      <c r="LG315" s="277"/>
      <c r="LH315" s="278"/>
      <c r="LI315" s="276"/>
      <c r="LJ315" s="277"/>
      <c r="LK315" s="278"/>
      <c r="LL315" s="276"/>
      <c r="LM315" s="277"/>
      <c r="LN315" s="278"/>
      <c r="LO315" s="276"/>
      <c r="LP315" s="277"/>
      <c r="LQ315" s="278"/>
      <c r="LR315" s="402"/>
      <c r="LS315" s="403"/>
      <c r="LT315" s="403"/>
      <c r="LU315" s="386"/>
      <c r="LV315" s="386"/>
      <c r="LW315" s="387"/>
      <c r="LX315" s="391"/>
      <c r="LY315" s="392"/>
      <c r="LZ315" s="392"/>
      <c r="MA315" s="393"/>
      <c r="MB315" s="391"/>
      <c r="MC315" s="392"/>
      <c r="MD315" s="392"/>
      <c r="ME315" s="393"/>
      <c r="MF315" s="391"/>
      <c r="MG315" s="392"/>
      <c r="MH315" s="392"/>
      <c r="MI315" s="393"/>
      <c r="MJ315" s="391"/>
      <c r="MK315" s="392"/>
      <c r="ML315" s="392"/>
      <c r="MM315" s="393"/>
      <c r="MN315" s="279"/>
      <c r="MO315" s="280"/>
      <c r="MP315" s="280"/>
      <c r="MQ315" s="280"/>
      <c r="MR315" s="281"/>
      <c r="MS315" s="391"/>
      <c r="MT315" s="392"/>
      <c r="MU315" s="392"/>
      <c r="MV315" s="393"/>
      <c r="MW315" s="279"/>
      <c r="MX315" s="280"/>
      <c r="MY315" s="280"/>
      <c r="MZ315" s="280"/>
      <c r="NA315" s="281"/>
      <c r="NB315" s="391"/>
      <c r="NC315" s="392"/>
      <c r="ND315" s="392"/>
      <c r="NE315" s="393"/>
      <c r="NF315" s="279"/>
      <c r="NG315" s="280"/>
      <c r="NH315" s="280"/>
      <c r="NI315" s="280"/>
      <c r="NJ315" s="281"/>
      <c r="NK315" s="391"/>
      <c r="NL315" s="392"/>
      <c r="NM315" s="392"/>
      <c r="NN315" s="393"/>
      <c r="NO315" s="391"/>
      <c r="NP315" s="392"/>
      <c r="NQ315" s="392"/>
      <c r="NR315" s="393"/>
      <c r="NS315" s="391"/>
      <c r="NT315" s="392"/>
      <c r="NU315" s="392"/>
      <c r="NV315" s="393"/>
      <c r="NW315" s="391"/>
      <c r="NX315" s="392"/>
      <c r="NY315" s="392"/>
      <c r="NZ315" s="393"/>
      <c r="OA315" s="405"/>
      <c r="OB315" s="329"/>
      <c r="OC315" s="330"/>
      <c r="OD315" s="330"/>
      <c r="OE315" s="330"/>
      <c r="OF315" s="330"/>
      <c r="OG315" s="330"/>
      <c r="OH315" s="330"/>
      <c r="OI315" s="330"/>
      <c r="OJ315" s="330"/>
      <c r="OK315" s="408"/>
      <c r="OL315" s="396"/>
      <c r="OM315" s="386"/>
      <c r="ON315" s="386"/>
      <c r="OO315" s="386"/>
      <c r="OP315" s="386"/>
      <c r="OQ315" s="398"/>
      <c r="OR315" s="398"/>
      <c r="OS315" s="398"/>
      <c r="OT315" s="398"/>
      <c r="OU315" s="398"/>
      <c r="OV315" s="398"/>
      <c r="OW315" s="398"/>
      <c r="OX315" s="398"/>
      <c r="OY315" s="398"/>
      <c r="OZ315" s="386"/>
      <c r="PA315" s="386"/>
      <c r="PB315" s="386"/>
      <c r="PC315" s="386"/>
      <c r="PD315" s="387"/>
      <c r="PE315" s="276"/>
      <c r="PF315" s="277"/>
      <c r="PG315" s="277"/>
      <c r="PH315" s="277"/>
      <c r="PI315" s="277"/>
      <c r="PJ315" s="277"/>
      <c r="PK315" s="277"/>
      <c r="PL315" s="277"/>
      <c r="PM315" s="277"/>
      <c r="PN315" s="278"/>
      <c r="PO315" s="276"/>
      <c r="PP315" s="277"/>
      <c r="PQ315" s="278"/>
      <c r="PR315" s="276"/>
      <c r="PS315" s="277"/>
      <c r="PT315" s="278"/>
      <c r="PU315" s="276"/>
      <c r="PV315" s="277"/>
      <c r="PW315" s="278"/>
      <c r="PX315" s="402"/>
      <c r="PY315" s="403"/>
      <c r="PZ315" s="403"/>
      <c r="QA315" s="386"/>
      <c r="QB315" s="386"/>
      <c r="QC315" s="387"/>
      <c r="QD315" s="391"/>
      <c r="QE315" s="392"/>
      <c r="QF315" s="392"/>
      <c r="QG315" s="393"/>
      <c r="QH315" s="391"/>
      <c r="QI315" s="392"/>
      <c r="QJ315" s="392"/>
      <c r="QK315" s="393"/>
      <c r="QL315" s="391"/>
      <c r="QM315" s="392"/>
      <c r="QN315" s="392"/>
      <c r="QO315" s="393"/>
      <c r="QP315" s="391"/>
      <c r="QQ315" s="392"/>
      <c r="QR315" s="392"/>
      <c r="QS315" s="393"/>
      <c r="QT315" s="279"/>
      <c r="QU315" s="280"/>
      <c r="QV315" s="280"/>
      <c r="QW315" s="280"/>
      <c r="QX315" s="281"/>
      <c r="QY315" s="391"/>
      <c r="QZ315" s="392"/>
      <c r="RA315" s="392"/>
      <c r="RB315" s="393"/>
      <c r="RC315" s="279"/>
      <c r="RD315" s="280"/>
      <c r="RE315" s="280"/>
      <c r="RF315" s="280"/>
      <c r="RG315" s="281"/>
      <c r="RH315" s="391"/>
      <c r="RI315" s="392"/>
      <c r="RJ315" s="392"/>
      <c r="RK315" s="393"/>
      <c r="RL315" s="279"/>
      <c r="RM315" s="280"/>
      <c r="RN315" s="280"/>
      <c r="RO315" s="280"/>
      <c r="RP315" s="281"/>
      <c r="RQ315" s="391"/>
      <c r="RR315" s="392"/>
      <c r="RS315" s="392"/>
      <c r="RT315" s="393"/>
      <c r="RU315" s="391"/>
      <c r="RV315" s="392"/>
      <c r="RW315" s="392"/>
      <c r="RX315" s="393"/>
      <c r="RY315" s="391"/>
      <c r="RZ315" s="392"/>
      <c r="SA315" s="392"/>
      <c r="SB315" s="393"/>
      <c r="SC315" s="391"/>
      <c r="SD315" s="392"/>
      <c r="SE315" s="392"/>
      <c r="SF315" s="393"/>
      <c r="SG315" s="405"/>
    </row>
    <row r="316" spans="2:501" ht="12" customHeight="1" x14ac:dyDescent="0.15">
      <c r="B316" s="326" t="s">
        <v>9271</v>
      </c>
      <c r="C316" s="464"/>
      <c r="D316" s="464"/>
      <c r="E316" s="464"/>
      <c r="F316" s="464"/>
      <c r="G316" s="464"/>
      <c r="H316" s="464"/>
      <c r="I316" s="464"/>
      <c r="J316" s="464"/>
      <c r="K316" s="464"/>
      <c r="L316" s="464"/>
      <c r="M316" s="464"/>
      <c r="N316" s="464"/>
      <c r="O316" s="464"/>
      <c r="P316" s="464"/>
      <c r="Q316" s="464"/>
      <c r="R316" s="464"/>
      <c r="S316" s="464"/>
      <c r="T316" s="464"/>
      <c r="U316" s="464"/>
      <c r="V316" s="464"/>
      <c r="W316" s="464"/>
      <c r="X316" s="464"/>
      <c r="Y316" s="464"/>
      <c r="Z316" s="464"/>
      <c r="AA316" s="465"/>
      <c r="AB316" s="469">
        <f>AR316+BF316</f>
        <v>0</v>
      </c>
      <c r="AC316" s="470"/>
      <c r="AD316" s="470"/>
      <c r="AE316" s="470"/>
      <c r="AF316" s="470"/>
      <c r="AG316" s="470"/>
      <c r="AH316" s="470"/>
      <c r="AI316" s="470"/>
      <c r="AJ316" s="470"/>
      <c r="AK316" s="470"/>
      <c r="AL316" s="470"/>
      <c r="AM316" s="384" t="s">
        <v>45</v>
      </c>
      <c r="AN316" s="384"/>
      <c r="AO316" s="384"/>
      <c r="AP316" s="384"/>
      <c r="AQ316" s="385"/>
      <c r="AR316" s="472"/>
      <c r="AS316" s="473"/>
      <c r="AT316" s="473"/>
      <c r="AU316" s="473"/>
      <c r="AV316" s="473"/>
      <c r="AW316" s="473"/>
      <c r="AX316" s="473"/>
      <c r="AY316" s="473"/>
      <c r="AZ316" s="473"/>
      <c r="BA316" s="384" t="s">
        <v>45</v>
      </c>
      <c r="BB316" s="384"/>
      <c r="BC316" s="384"/>
      <c r="BD316" s="384"/>
      <c r="BE316" s="385"/>
      <c r="BF316" s="474">
        <f>SUM(BY316:CG321,GE316:GM321,KK316:KS321,OQ316:OY321)</f>
        <v>0</v>
      </c>
      <c r="BG316" s="470"/>
      <c r="BH316" s="470"/>
      <c r="BI316" s="470"/>
      <c r="BJ316" s="470"/>
      <c r="BK316" s="470"/>
      <c r="BL316" s="470"/>
      <c r="BM316" s="470"/>
      <c r="BN316" s="470"/>
      <c r="BO316" s="384" t="s">
        <v>45</v>
      </c>
      <c r="BP316" s="384"/>
      <c r="BQ316" s="384"/>
      <c r="BR316" s="384"/>
      <c r="BS316" s="385"/>
      <c r="BT316" s="463" t="s">
        <v>37</v>
      </c>
      <c r="BU316" s="411"/>
      <c r="BV316" s="411"/>
      <c r="BW316" s="411"/>
      <c r="BX316" s="411"/>
      <c r="BY316" s="413"/>
      <c r="BZ316" s="413"/>
      <c r="CA316" s="413"/>
      <c r="CB316" s="413"/>
      <c r="CC316" s="413"/>
      <c r="CD316" s="413"/>
      <c r="CE316" s="413"/>
      <c r="CF316" s="413"/>
      <c r="CG316" s="413"/>
      <c r="CH316" s="411" t="s">
        <v>45</v>
      </c>
      <c r="CI316" s="411"/>
      <c r="CJ316" s="411"/>
      <c r="CK316" s="411"/>
      <c r="CL316" s="414"/>
      <c r="CM316" s="233"/>
      <c r="CN316" s="234"/>
      <c r="CO316" s="234"/>
      <c r="CP316" s="234"/>
      <c r="CQ316" s="234"/>
      <c r="CR316" s="234"/>
      <c r="CS316" s="234"/>
      <c r="CT316" s="234"/>
      <c r="CU316" s="234"/>
      <c r="CV316" s="235"/>
      <c r="CW316" s="415"/>
      <c r="CX316" s="416"/>
      <c r="CY316" s="417"/>
      <c r="CZ316" s="415"/>
      <c r="DA316" s="416"/>
      <c r="DB316" s="417"/>
      <c r="DC316" s="415"/>
      <c r="DD316" s="416"/>
      <c r="DE316" s="417"/>
      <c r="DF316" s="477"/>
      <c r="DG316" s="478"/>
      <c r="DH316" s="478"/>
      <c r="DI316" s="411" t="s">
        <v>69</v>
      </c>
      <c r="DJ316" s="411"/>
      <c r="DK316" s="414"/>
      <c r="DL316" s="430"/>
      <c r="DM316" s="431"/>
      <c r="DN316" s="431"/>
      <c r="DO316" s="432"/>
      <c r="DP316" s="430"/>
      <c r="DQ316" s="431"/>
      <c r="DR316" s="431"/>
      <c r="DS316" s="432"/>
      <c r="DT316" s="430"/>
      <c r="DU316" s="431"/>
      <c r="DV316" s="431"/>
      <c r="DW316" s="432"/>
      <c r="DX316" s="430"/>
      <c r="DY316" s="431"/>
      <c r="DZ316" s="431"/>
      <c r="EA316" s="432"/>
      <c r="EB316" s="239"/>
      <c r="EC316" s="240"/>
      <c r="ED316" s="240"/>
      <c r="EE316" s="240"/>
      <c r="EF316" s="241"/>
      <c r="EG316" s="430"/>
      <c r="EH316" s="431"/>
      <c r="EI316" s="431"/>
      <c r="EJ316" s="432"/>
      <c r="EK316" s="239"/>
      <c r="EL316" s="240"/>
      <c r="EM316" s="240"/>
      <c r="EN316" s="240"/>
      <c r="EO316" s="241"/>
      <c r="EP316" s="430"/>
      <c r="EQ316" s="431"/>
      <c r="ER316" s="431"/>
      <c r="ES316" s="432"/>
      <c r="ET316" s="239"/>
      <c r="EU316" s="240"/>
      <c r="EV316" s="240"/>
      <c r="EW316" s="240"/>
      <c r="EX316" s="241"/>
      <c r="EY316" s="430"/>
      <c r="EZ316" s="431"/>
      <c r="FA316" s="431"/>
      <c r="FB316" s="432"/>
      <c r="FC316" s="430"/>
      <c r="FD316" s="431"/>
      <c r="FE316" s="431"/>
      <c r="FF316" s="432"/>
      <c r="FG316" s="430"/>
      <c r="FH316" s="431"/>
      <c r="FI316" s="431"/>
      <c r="FJ316" s="432"/>
      <c r="FK316" s="430"/>
      <c r="FL316" s="431"/>
      <c r="FM316" s="431"/>
      <c r="FN316" s="432"/>
      <c r="FO316" s="404" t="str">
        <f>IF(AND(CC316&gt;0,CC318&gt;0,CC320&gt;0),"⇒⇒⇒⇒
４箇所以上の場合","")</f>
        <v/>
      </c>
      <c r="FP316" s="323" t="s">
        <v>9271</v>
      </c>
      <c r="FQ316" s="324"/>
      <c r="FR316" s="324"/>
      <c r="FS316" s="324"/>
      <c r="FT316" s="324"/>
      <c r="FU316" s="324"/>
      <c r="FV316" s="324"/>
      <c r="FW316" s="324"/>
      <c r="FX316" s="324"/>
      <c r="FY316" s="489"/>
      <c r="FZ316" s="463" t="s">
        <v>79</v>
      </c>
      <c r="GA316" s="411"/>
      <c r="GB316" s="411"/>
      <c r="GC316" s="411"/>
      <c r="GD316" s="411"/>
      <c r="GE316" s="506"/>
      <c r="GF316" s="506"/>
      <c r="GG316" s="506"/>
      <c r="GH316" s="506"/>
      <c r="GI316" s="506"/>
      <c r="GJ316" s="506"/>
      <c r="GK316" s="506"/>
      <c r="GL316" s="506"/>
      <c r="GM316" s="506"/>
      <c r="GN316" s="501" t="s">
        <v>45</v>
      </c>
      <c r="GO316" s="501"/>
      <c r="GP316" s="501"/>
      <c r="GQ316" s="501"/>
      <c r="GR316" s="502"/>
      <c r="GS316" s="498"/>
      <c r="GT316" s="499"/>
      <c r="GU316" s="499"/>
      <c r="GV316" s="499"/>
      <c r="GW316" s="499"/>
      <c r="GX316" s="499"/>
      <c r="GY316" s="499"/>
      <c r="GZ316" s="499"/>
      <c r="HA316" s="499"/>
      <c r="HB316" s="500"/>
      <c r="HC316" s="230"/>
      <c r="HD316" s="231"/>
      <c r="HE316" s="232"/>
      <c r="HF316" s="230"/>
      <c r="HG316" s="231"/>
      <c r="HH316" s="232"/>
      <c r="HI316" s="230"/>
      <c r="HJ316" s="231"/>
      <c r="HK316" s="232"/>
      <c r="HL316" s="481"/>
      <c r="HM316" s="482"/>
      <c r="HN316" s="482"/>
      <c r="HO316" s="501" t="s">
        <v>69</v>
      </c>
      <c r="HP316" s="501"/>
      <c r="HQ316" s="502"/>
      <c r="HR316" s="495"/>
      <c r="HS316" s="496"/>
      <c r="HT316" s="496"/>
      <c r="HU316" s="497"/>
      <c r="HV316" s="495"/>
      <c r="HW316" s="496"/>
      <c r="HX316" s="496"/>
      <c r="HY316" s="497"/>
      <c r="HZ316" s="495"/>
      <c r="IA316" s="496"/>
      <c r="IB316" s="496"/>
      <c r="IC316" s="497"/>
      <c r="ID316" s="495"/>
      <c r="IE316" s="496"/>
      <c r="IF316" s="496"/>
      <c r="IG316" s="497"/>
      <c r="IH316" s="503"/>
      <c r="II316" s="504"/>
      <c r="IJ316" s="504"/>
      <c r="IK316" s="504"/>
      <c r="IL316" s="505"/>
      <c r="IM316" s="495"/>
      <c r="IN316" s="496"/>
      <c r="IO316" s="496"/>
      <c r="IP316" s="497"/>
      <c r="IQ316" s="503"/>
      <c r="IR316" s="504"/>
      <c r="IS316" s="504"/>
      <c r="IT316" s="504"/>
      <c r="IU316" s="505"/>
      <c r="IV316" s="495"/>
      <c r="IW316" s="496"/>
      <c r="IX316" s="496"/>
      <c r="IY316" s="497"/>
      <c r="IZ316" s="503"/>
      <c r="JA316" s="504"/>
      <c r="JB316" s="504"/>
      <c r="JC316" s="504"/>
      <c r="JD316" s="505"/>
      <c r="JE316" s="495"/>
      <c r="JF316" s="496"/>
      <c r="JG316" s="496"/>
      <c r="JH316" s="497"/>
      <c r="JI316" s="495"/>
      <c r="JJ316" s="496"/>
      <c r="JK316" s="496"/>
      <c r="JL316" s="497"/>
      <c r="JM316" s="495"/>
      <c r="JN316" s="496"/>
      <c r="JO316" s="496"/>
      <c r="JP316" s="497"/>
      <c r="JQ316" s="495"/>
      <c r="JR316" s="496"/>
      <c r="JS316" s="496"/>
      <c r="JT316" s="497"/>
      <c r="JU316" s="404" t="str">
        <f>IF($BH316&gt;SUM($CC316:$CK321,$GE316:$GM321),IF(AND(GE316&gt;0,GE318&gt;0,GE320&gt;0),"⇒⇒⇒⇒
７箇所以上の場合",""),"")</f>
        <v/>
      </c>
      <c r="JV316" s="323" t="s">
        <v>9271</v>
      </c>
      <c r="JW316" s="324"/>
      <c r="JX316" s="324"/>
      <c r="JY316" s="324"/>
      <c r="JZ316" s="324"/>
      <c r="KA316" s="324"/>
      <c r="KB316" s="324"/>
      <c r="KC316" s="324"/>
      <c r="KD316" s="324"/>
      <c r="KE316" s="489"/>
      <c r="KF316" s="487" t="s">
        <v>126</v>
      </c>
      <c r="KG316" s="382"/>
      <c r="KH316" s="382"/>
      <c r="KI316" s="382"/>
      <c r="KJ316" s="382"/>
      <c r="KK316" s="488"/>
      <c r="KL316" s="488"/>
      <c r="KM316" s="488"/>
      <c r="KN316" s="488"/>
      <c r="KO316" s="488"/>
      <c r="KP316" s="488"/>
      <c r="KQ316" s="488"/>
      <c r="KR316" s="488"/>
      <c r="KS316" s="488"/>
      <c r="KT316" s="382" t="s">
        <v>45</v>
      </c>
      <c r="KU316" s="382"/>
      <c r="KV316" s="382"/>
      <c r="KW316" s="382"/>
      <c r="KX316" s="383"/>
      <c r="KY316" s="230"/>
      <c r="KZ316" s="231"/>
      <c r="LA316" s="231"/>
      <c r="LB316" s="231"/>
      <c r="LC316" s="231"/>
      <c r="LD316" s="231"/>
      <c r="LE316" s="231"/>
      <c r="LF316" s="231"/>
      <c r="LG316" s="231"/>
      <c r="LH316" s="232"/>
      <c r="LI316" s="230"/>
      <c r="LJ316" s="231"/>
      <c r="LK316" s="232"/>
      <c r="LL316" s="230"/>
      <c r="LM316" s="231"/>
      <c r="LN316" s="232"/>
      <c r="LO316" s="230"/>
      <c r="LP316" s="231"/>
      <c r="LQ316" s="232"/>
      <c r="LR316" s="481"/>
      <c r="LS316" s="482"/>
      <c r="LT316" s="482"/>
      <c r="LU316" s="382" t="s">
        <v>69</v>
      </c>
      <c r="LV316" s="382"/>
      <c r="LW316" s="383"/>
      <c r="LX316" s="483"/>
      <c r="LY316" s="484"/>
      <c r="LZ316" s="484"/>
      <c r="MA316" s="485"/>
      <c r="MB316" s="483"/>
      <c r="MC316" s="484"/>
      <c r="MD316" s="484"/>
      <c r="ME316" s="485"/>
      <c r="MF316" s="483"/>
      <c r="MG316" s="484"/>
      <c r="MH316" s="484"/>
      <c r="MI316" s="485"/>
      <c r="MJ316" s="483"/>
      <c r="MK316" s="484"/>
      <c r="ML316" s="484"/>
      <c r="MM316" s="485"/>
      <c r="MN316" s="486"/>
      <c r="MO316" s="237"/>
      <c r="MP316" s="237"/>
      <c r="MQ316" s="237"/>
      <c r="MR316" s="238"/>
      <c r="MS316" s="483"/>
      <c r="MT316" s="484"/>
      <c r="MU316" s="484"/>
      <c r="MV316" s="485"/>
      <c r="MW316" s="486"/>
      <c r="MX316" s="237"/>
      <c r="MY316" s="237"/>
      <c r="MZ316" s="237"/>
      <c r="NA316" s="238"/>
      <c r="NB316" s="483"/>
      <c r="NC316" s="484"/>
      <c r="ND316" s="484"/>
      <c r="NE316" s="485"/>
      <c r="NF316" s="486"/>
      <c r="NG316" s="237"/>
      <c r="NH316" s="237"/>
      <c r="NI316" s="237"/>
      <c r="NJ316" s="238"/>
      <c r="NK316" s="483"/>
      <c r="NL316" s="484"/>
      <c r="NM316" s="484"/>
      <c r="NN316" s="485"/>
      <c r="NO316" s="483"/>
      <c r="NP316" s="484"/>
      <c r="NQ316" s="484"/>
      <c r="NR316" s="485"/>
      <c r="NS316" s="483"/>
      <c r="NT316" s="484"/>
      <c r="NU316" s="484"/>
      <c r="NV316" s="485"/>
      <c r="NW316" s="483"/>
      <c r="NX316" s="484"/>
      <c r="NY316" s="484"/>
      <c r="NZ316" s="485"/>
      <c r="OA316" s="404" t="str">
        <f>IF($BH316&gt;SUM($CC316:$CK321,$GE316:$GM321,$KK316:$KS321),IF(AND(KK316&gt;0,KK318&gt;0,KK320&gt;0),"⇒⇒⇒⇒
10箇所以上の場合",""),"")</f>
        <v/>
      </c>
      <c r="OB316" s="323" t="s">
        <v>9271</v>
      </c>
      <c r="OC316" s="324"/>
      <c r="OD316" s="324"/>
      <c r="OE316" s="324"/>
      <c r="OF316" s="324"/>
      <c r="OG316" s="324"/>
      <c r="OH316" s="324"/>
      <c r="OI316" s="324"/>
      <c r="OJ316" s="324"/>
      <c r="OK316" s="489"/>
      <c r="OL316" s="409" t="s">
        <v>131</v>
      </c>
      <c r="OM316" s="384"/>
      <c r="ON316" s="384"/>
      <c r="OO316" s="384"/>
      <c r="OP316" s="384"/>
      <c r="OQ316" s="412"/>
      <c r="OR316" s="412"/>
      <c r="OS316" s="412"/>
      <c r="OT316" s="412"/>
      <c r="OU316" s="412"/>
      <c r="OV316" s="412"/>
      <c r="OW316" s="412"/>
      <c r="OX316" s="412"/>
      <c r="OY316" s="412"/>
      <c r="OZ316" s="384" t="s">
        <v>45</v>
      </c>
      <c r="PA316" s="384"/>
      <c r="PB316" s="384"/>
      <c r="PC316" s="384"/>
      <c r="PD316" s="385"/>
      <c r="PE316" s="415"/>
      <c r="PF316" s="416"/>
      <c r="PG316" s="416"/>
      <c r="PH316" s="416"/>
      <c r="PI316" s="416"/>
      <c r="PJ316" s="416"/>
      <c r="PK316" s="416"/>
      <c r="PL316" s="416"/>
      <c r="PM316" s="416"/>
      <c r="PN316" s="417"/>
      <c r="PO316" s="415"/>
      <c r="PP316" s="416"/>
      <c r="PQ316" s="417"/>
      <c r="PR316" s="415"/>
      <c r="PS316" s="416"/>
      <c r="PT316" s="417"/>
      <c r="PU316" s="415"/>
      <c r="PV316" s="416"/>
      <c r="PW316" s="417"/>
      <c r="PX316" s="454"/>
      <c r="PY316" s="455"/>
      <c r="PZ316" s="455"/>
      <c r="QA316" s="384" t="s">
        <v>69</v>
      </c>
      <c r="QB316" s="384"/>
      <c r="QC316" s="385"/>
      <c r="QD316" s="458"/>
      <c r="QE316" s="459"/>
      <c r="QF316" s="459"/>
      <c r="QG316" s="460"/>
      <c r="QH316" s="458"/>
      <c r="QI316" s="459"/>
      <c r="QJ316" s="459"/>
      <c r="QK316" s="460"/>
      <c r="QL316" s="458"/>
      <c r="QM316" s="459"/>
      <c r="QN316" s="459"/>
      <c r="QO316" s="460"/>
      <c r="QP316" s="458"/>
      <c r="QQ316" s="459"/>
      <c r="QR316" s="459"/>
      <c r="QS316" s="460"/>
      <c r="QT316" s="451"/>
      <c r="QU316" s="452"/>
      <c r="QV316" s="452"/>
      <c r="QW316" s="452"/>
      <c r="QX316" s="453"/>
      <c r="QY316" s="458"/>
      <c r="QZ316" s="459"/>
      <c r="RA316" s="459"/>
      <c r="RB316" s="460"/>
      <c r="RC316" s="451"/>
      <c r="RD316" s="452"/>
      <c r="RE316" s="452"/>
      <c r="RF316" s="452"/>
      <c r="RG316" s="453"/>
      <c r="RH316" s="458"/>
      <c r="RI316" s="459"/>
      <c r="RJ316" s="459"/>
      <c r="RK316" s="460"/>
      <c r="RL316" s="451"/>
      <c r="RM316" s="452"/>
      <c r="RN316" s="452"/>
      <c r="RO316" s="452"/>
      <c r="RP316" s="453"/>
      <c r="RQ316" s="458"/>
      <c r="RR316" s="459"/>
      <c r="RS316" s="459"/>
      <c r="RT316" s="460"/>
      <c r="RU316" s="458"/>
      <c r="RV316" s="459"/>
      <c r="RW316" s="459"/>
      <c r="RX316" s="460"/>
      <c r="RY316" s="458"/>
      <c r="RZ316" s="459"/>
      <c r="SA316" s="459"/>
      <c r="SB316" s="460"/>
      <c r="SC316" s="458"/>
      <c r="SD316" s="459"/>
      <c r="SE316" s="459"/>
      <c r="SF316" s="460"/>
      <c r="SG316" s="404"/>
    </row>
    <row r="317" spans="2:501" ht="2.1" customHeight="1" x14ac:dyDescent="0.15">
      <c r="B317" s="326"/>
      <c r="C317" s="464"/>
      <c r="D317" s="464"/>
      <c r="E317" s="464"/>
      <c r="F317" s="464"/>
      <c r="G317" s="464"/>
      <c r="H317" s="464"/>
      <c r="I317" s="464"/>
      <c r="J317" s="464"/>
      <c r="K317" s="464"/>
      <c r="L317" s="464"/>
      <c r="M317" s="464"/>
      <c r="N317" s="464"/>
      <c r="O317" s="464"/>
      <c r="P317" s="464"/>
      <c r="Q317" s="464"/>
      <c r="R317" s="464"/>
      <c r="S317" s="464"/>
      <c r="T317" s="464"/>
      <c r="U317" s="464"/>
      <c r="V317" s="464"/>
      <c r="W317" s="464"/>
      <c r="X317" s="464"/>
      <c r="Y317" s="464"/>
      <c r="Z317" s="464"/>
      <c r="AA317" s="465"/>
      <c r="AB317" s="469"/>
      <c r="AC317" s="470"/>
      <c r="AD317" s="470"/>
      <c r="AE317" s="470"/>
      <c r="AF317" s="470"/>
      <c r="AG317" s="470"/>
      <c r="AH317" s="470"/>
      <c r="AI317" s="470"/>
      <c r="AJ317" s="470"/>
      <c r="AK317" s="470"/>
      <c r="AL317" s="470"/>
      <c r="AM317" s="384"/>
      <c r="AN317" s="384"/>
      <c r="AO317" s="384"/>
      <c r="AP317" s="384"/>
      <c r="AQ317" s="385"/>
      <c r="AR317" s="472"/>
      <c r="AS317" s="473"/>
      <c r="AT317" s="473"/>
      <c r="AU317" s="473"/>
      <c r="AV317" s="473"/>
      <c r="AW317" s="473"/>
      <c r="AX317" s="473"/>
      <c r="AY317" s="473"/>
      <c r="AZ317" s="473"/>
      <c r="BA317" s="384"/>
      <c r="BB317" s="384"/>
      <c r="BC317" s="384"/>
      <c r="BD317" s="384"/>
      <c r="BE317" s="385"/>
      <c r="BF317" s="474"/>
      <c r="BG317" s="470"/>
      <c r="BH317" s="470"/>
      <c r="BI317" s="470"/>
      <c r="BJ317" s="470"/>
      <c r="BK317" s="470"/>
      <c r="BL317" s="470"/>
      <c r="BM317" s="470"/>
      <c r="BN317" s="470"/>
      <c r="BO317" s="384"/>
      <c r="BP317" s="384"/>
      <c r="BQ317" s="384"/>
      <c r="BR317" s="384"/>
      <c r="BS317" s="385"/>
      <c r="BT317" s="433"/>
      <c r="BU317" s="434"/>
      <c r="BV317" s="434"/>
      <c r="BW317" s="434"/>
      <c r="BX317" s="434"/>
      <c r="BY317" s="437"/>
      <c r="BZ317" s="437"/>
      <c r="CA317" s="437"/>
      <c r="CB317" s="437"/>
      <c r="CC317" s="437"/>
      <c r="CD317" s="437"/>
      <c r="CE317" s="437"/>
      <c r="CF317" s="437"/>
      <c r="CG317" s="437"/>
      <c r="CH317" s="434"/>
      <c r="CI317" s="434"/>
      <c r="CJ317" s="434"/>
      <c r="CK317" s="434"/>
      <c r="CL317" s="439"/>
      <c r="CM317" s="441"/>
      <c r="CN317" s="442"/>
      <c r="CO317" s="442"/>
      <c r="CP317" s="442"/>
      <c r="CQ317" s="442"/>
      <c r="CR317" s="442"/>
      <c r="CS317" s="442"/>
      <c r="CT317" s="442"/>
      <c r="CU317" s="442"/>
      <c r="CV317" s="443"/>
      <c r="CW317" s="233"/>
      <c r="CX317" s="234"/>
      <c r="CY317" s="235"/>
      <c r="CZ317" s="233"/>
      <c r="DA317" s="234"/>
      <c r="DB317" s="235"/>
      <c r="DC317" s="233"/>
      <c r="DD317" s="234"/>
      <c r="DE317" s="235"/>
      <c r="DF317" s="461"/>
      <c r="DG317" s="462"/>
      <c r="DH317" s="462"/>
      <c r="DI317" s="434"/>
      <c r="DJ317" s="434"/>
      <c r="DK317" s="439"/>
      <c r="DL317" s="418"/>
      <c r="DM317" s="419"/>
      <c r="DN317" s="419"/>
      <c r="DO317" s="420"/>
      <c r="DP317" s="418"/>
      <c r="DQ317" s="419"/>
      <c r="DR317" s="419"/>
      <c r="DS317" s="420"/>
      <c r="DT317" s="418"/>
      <c r="DU317" s="419"/>
      <c r="DV317" s="419"/>
      <c r="DW317" s="420"/>
      <c r="DX317" s="418"/>
      <c r="DY317" s="419"/>
      <c r="DZ317" s="419"/>
      <c r="EA317" s="420"/>
      <c r="EB317" s="424"/>
      <c r="EC317" s="425"/>
      <c r="ED317" s="425"/>
      <c r="EE317" s="425"/>
      <c r="EF317" s="426"/>
      <c r="EG317" s="418"/>
      <c r="EH317" s="419"/>
      <c r="EI317" s="419"/>
      <c r="EJ317" s="420"/>
      <c r="EK317" s="424"/>
      <c r="EL317" s="425"/>
      <c r="EM317" s="425"/>
      <c r="EN317" s="425"/>
      <c r="EO317" s="426"/>
      <c r="EP317" s="418"/>
      <c r="EQ317" s="419"/>
      <c r="ER317" s="419"/>
      <c r="ES317" s="420"/>
      <c r="ET317" s="424"/>
      <c r="EU317" s="425"/>
      <c r="EV317" s="425"/>
      <c r="EW317" s="425"/>
      <c r="EX317" s="426"/>
      <c r="EY317" s="418"/>
      <c r="EZ317" s="419"/>
      <c r="FA317" s="419"/>
      <c r="FB317" s="420"/>
      <c r="FC317" s="418"/>
      <c r="FD317" s="419"/>
      <c r="FE317" s="419"/>
      <c r="FF317" s="420"/>
      <c r="FG317" s="418"/>
      <c r="FH317" s="419"/>
      <c r="FI317" s="419"/>
      <c r="FJ317" s="420"/>
      <c r="FK317" s="418"/>
      <c r="FL317" s="419"/>
      <c r="FM317" s="419"/>
      <c r="FN317" s="420"/>
      <c r="FO317" s="405"/>
      <c r="FP317" s="407"/>
      <c r="FQ317" s="327"/>
      <c r="FR317" s="327"/>
      <c r="FS317" s="327"/>
      <c r="FT317" s="327"/>
      <c r="FU317" s="327"/>
      <c r="FV317" s="327"/>
      <c r="FW317" s="327"/>
      <c r="FX317" s="327"/>
      <c r="FY317" s="406"/>
      <c r="FZ317" s="433"/>
      <c r="GA317" s="434"/>
      <c r="GB317" s="434"/>
      <c r="GC317" s="434"/>
      <c r="GD317" s="434"/>
      <c r="GE317" s="437"/>
      <c r="GF317" s="437"/>
      <c r="GG317" s="437"/>
      <c r="GH317" s="437"/>
      <c r="GI317" s="437"/>
      <c r="GJ317" s="437"/>
      <c r="GK317" s="437"/>
      <c r="GL317" s="437"/>
      <c r="GM317" s="437"/>
      <c r="GN317" s="434"/>
      <c r="GO317" s="434"/>
      <c r="GP317" s="434"/>
      <c r="GQ317" s="434"/>
      <c r="GR317" s="439"/>
      <c r="GS317" s="441"/>
      <c r="GT317" s="442"/>
      <c r="GU317" s="442"/>
      <c r="GV317" s="442"/>
      <c r="GW317" s="442"/>
      <c r="GX317" s="442"/>
      <c r="GY317" s="442"/>
      <c r="GZ317" s="442"/>
      <c r="HA317" s="442"/>
      <c r="HB317" s="443"/>
      <c r="HC317" s="233"/>
      <c r="HD317" s="234"/>
      <c r="HE317" s="235"/>
      <c r="HF317" s="233"/>
      <c r="HG317" s="234"/>
      <c r="HH317" s="235"/>
      <c r="HI317" s="233"/>
      <c r="HJ317" s="234"/>
      <c r="HK317" s="235"/>
      <c r="HL317" s="456"/>
      <c r="HM317" s="457"/>
      <c r="HN317" s="457"/>
      <c r="HO317" s="434"/>
      <c r="HP317" s="434"/>
      <c r="HQ317" s="439"/>
      <c r="HR317" s="418"/>
      <c r="HS317" s="419"/>
      <c r="HT317" s="419"/>
      <c r="HU317" s="420"/>
      <c r="HV317" s="418"/>
      <c r="HW317" s="419"/>
      <c r="HX317" s="419"/>
      <c r="HY317" s="420"/>
      <c r="HZ317" s="418"/>
      <c r="IA317" s="419"/>
      <c r="IB317" s="419"/>
      <c r="IC317" s="420"/>
      <c r="ID317" s="418"/>
      <c r="IE317" s="419"/>
      <c r="IF317" s="419"/>
      <c r="IG317" s="420"/>
      <c r="IH317" s="424"/>
      <c r="II317" s="425"/>
      <c r="IJ317" s="425"/>
      <c r="IK317" s="425"/>
      <c r="IL317" s="426"/>
      <c r="IM317" s="418"/>
      <c r="IN317" s="419"/>
      <c r="IO317" s="419"/>
      <c r="IP317" s="420"/>
      <c r="IQ317" s="424"/>
      <c r="IR317" s="425"/>
      <c r="IS317" s="425"/>
      <c r="IT317" s="425"/>
      <c r="IU317" s="426"/>
      <c r="IV317" s="418"/>
      <c r="IW317" s="419"/>
      <c r="IX317" s="419"/>
      <c r="IY317" s="420"/>
      <c r="IZ317" s="424"/>
      <c r="JA317" s="425"/>
      <c r="JB317" s="425"/>
      <c r="JC317" s="425"/>
      <c r="JD317" s="426"/>
      <c r="JE317" s="418"/>
      <c r="JF317" s="419"/>
      <c r="JG317" s="419"/>
      <c r="JH317" s="420"/>
      <c r="JI317" s="418"/>
      <c r="JJ317" s="419"/>
      <c r="JK317" s="419"/>
      <c r="JL317" s="420"/>
      <c r="JM317" s="418"/>
      <c r="JN317" s="419"/>
      <c r="JO317" s="419"/>
      <c r="JP317" s="420"/>
      <c r="JQ317" s="418"/>
      <c r="JR317" s="419"/>
      <c r="JS317" s="419"/>
      <c r="JT317" s="420"/>
      <c r="JU317" s="405"/>
      <c r="JV317" s="407"/>
      <c r="JW317" s="327"/>
      <c r="JX317" s="327"/>
      <c r="JY317" s="327"/>
      <c r="JZ317" s="327"/>
      <c r="KA317" s="327"/>
      <c r="KB317" s="327"/>
      <c r="KC317" s="327"/>
      <c r="KD317" s="327"/>
      <c r="KE317" s="406"/>
      <c r="KF317" s="410"/>
      <c r="KG317" s="411"/>
      <c r="KH317" s="411"/>
      <c r="KI317" s="411"/>
      <c r="KJ317" s="411"/>
      <c r="KK317" s="413"/>
      <c r="KL317" s="413"/>
      <c r="KM317" s="413"/>
      <c r="KN317" s="413"/>
      <c r="KO317" s="413"/>
      <c r="KP317" s="413"/>
      <c r="KQ317" s="413"/>
      <c r="KR317" s="413"/>
      <c r="KS317" s="413"/>
      <c r="KT317" s="411"/>
      <c r="KU317" s="411"/>
      <c r="KV317" s="411"/>
      <c r="KW317" s="411"/>
      <c r="KX317" s="414"/>
      <c r="KY317" s="233"/>
      <c r="KZ317" s="234"/>
      <c r="LA317" s="234"/>
      <c r="LB317" s="234"/>
      <c r="LC317" s="234"/>
      <c r="LD317" s="234"/>
      <c r="LE317" s="234"/>
      <c r="LF317" s="234"/>
      <c r="LG317" s="234"/>
      <c r="LH317" s="235"/>
      <c r="LI317" s="233"/>
      <c r="LJ317" s="234"/>
      <c r="LK317" s="235"/>
      <c r="LL317" s="233"/>
      <c r="LM317" s="234"/>
      <c r="LN317" s="235"/>
      <c r="LO317" s="233"/>
      <c r="LP317" s="234"/>
      <c r="LQ317" s="235"/>
      <c r="LR317" s="456"/>
      <c r="LS317" s="457"/>
      <c r="LT317" s="457"/>
      <c r="LU317" s="411"/>
      <c r="LV317" s="411"/>
      <c r="LW317" s="414"/>
      <c r="LX317" s="430"/>
      <c r="LY317" s="431"/>
      <c r="LZ317" s="431"/>
      <c r="MA317" s="432"/>
      <c r="MB317" s="430"/>
      <c r="MC317" s="431"/>
      <c r="MD317" s="431"/>
      <c r="ME317" s="432"/>
      <c r="MF317" s="430"/>
      <c r="MG317" s="431"/>
      <c r="MH317" s="431"/>
      <c r="MI317" s="432"/>
      <c r="MJ317" s="430"/>
      <c r="MK317" s="431"/>
      <c r="ML317" s="431"/>
      <c r="MM317" s="432"/>
      <c r="MN317" s="239"/>
      <c r="MO317" s="240"/>
      <c r="MP317" s="240"/>
      <c r="MQ317" s="240"/>
      <c r="MR317" s="241"/>
      <c r="MS317" s="430"/>
      <c r="MT317" s="431"/>
      <c r="MU317" s="431"/>
      <c r="MV317" s="432"/>
      <c r="MW317" s="239"/>
      <c r="MX317" s="240"/>
      <c r="MY317" s="240"/>
      <c r="MZ317" s="240"/>
      <c r="NA317" s="241"/>
      <c r="NB317" s="430"/>
      <c r="NC317" s="431"/>
      <c r="ND317" s="431"/>
      <c r="NE317" s="432"/>
      <c r="NF317" s="239"/>
      <c r="NG317" s="240"/>
      <c r="NH317" s="240"/>
      <c r="NI317" s="240"/>
      <c r="NJ317" s="241"/>
      <c r="NK317" s="430"/>
      <c r="NL317" s="431"/>
      <c r="NM317" s="431"/>
      <c r="NN317" s="432"/>
      <c r="NO317" s="430"/>
      <c r="NP317" s="431"/>
      <c r="NQ317" s="431"/>
      <c r="NR317" s="432"/>
      <c r="NS317" s="430"/>
      <c r="NT317" s="431"/>
      <c r="NU317" s="431"/>
      <c r="NV317" s="432"/>
      <c r="NW317" s="430"/>
      <c r="NX317" s="431"/>
      <c r="NY317" s="431"/>
      <c r="NZ317" s="432"/>
      <c r="OA317" s="405"/>
      <c r="OB317" s="407"/>
      <c r="OC317" s="327"/>
      <c r="OD317" s="327"/>
      <c r="OE317" s="327"/>
      <c r="OF317" s="327"/>
      <c r="OG317" s="327"/>
      <c r="OH317" s="327"/>
      <c r="OI317" s="327"/>
      <c r="OJ317" s="327"/>
      <c r="OK317" s="406"/>
      <c r="OL317" s="410"/>
      <c r="OM317" s="411"/>
      <c r="ON317" s="411"/>
      <c r="OO317" s="411"/>
      <c r="OP317" s="411"/>
      <c r="OQ317" s="413"/>
      <c r="OR317" s="413"/>
      <c r="OS317" s="413"/>
      <c r="OT317" s="413"/>
      <c r="OU317" s="413"/>
      <c r="OV317" s="413"/>
      <c r="OW317" s="413"/>
      <c r="OX317" s="413"/>
      <c r="OY317" s="413"/>
      <c r="OZ317" s="411"/>
      <c r="PA317" s="411"/>
      <c r="PB317" s="411"/>
      <c r="PC317" s="411"/>
      <c r="PD317" s="414"/>
      <c r="PE317" s="233"/>
      <c r="PF317" s="234"/>
      <c r="PG317" s="234"/>
      <c r="PH317" s="234"/>
      <c r="PI317" s="234"/>
      <c r="PJ317" s="234"/>
      <c r="PK317" s="234"/>
      <c r="PL317" s="234"/>
      <c r="PM317" s="234"/>
      <c r="PN317" s="235"/>
      <c r="PO317" s="233"/>
      <c r="PP317" s="234"/>
      <c r="PQ317" s="235"/>
      <c r="PR317" s="233"/>
      <c r="PS317" s="234"/>
      <c r="PT317" s="235"/>
      <c r="PU317" s="233"/>
      <c r="PV317" s="234"/>
      <c r="PW317" s="235"/>
      <c r="PX317" s="456"/>
      <c r="PY317" s="457"/>
      <c r="PZ317" s="457"/>
      <c r="QA317" s="411"/>
      <c r="QB317" s="411"/>
      <c r="QC317" s="414"/>
      <c r="QD317" s="430"/>
      <c r="QE317" s="431"/>
      <c r="QF317" s="431"/>
      <c r="QG317" s="432"/>
      <c r="QH317" s="430"/>
      <c r="QI317" s="431"/>
      <c r="QJ317" s="431"/>
      <c r="QK317" s="432"/>
      <c r="QL317" s="430"/>
      <c r="QM317" s="431"/>
      <c r="QN317" s="431"/>
      <c r="QO317" s="432"/>
      <c r="QP317" s="430"/>
      <c r="QQ317" s="431"/>
      <c r="QR317" s="431"/>
      <c r="QS317" s="432"/>
      <c r="QT317" s="239"/>
      <c r="QU317" s="240"/>
      <c r="QV317" s="240"/>
      <c r="QW317" s="240"/>
      <c r="QX317" s="241"/>
      <c r="QY317" s="430"/>
      <c r="QZ317" s="431"/>
      <c r="RA317" s="431"/>
      <c r="RB317" s="432"/>
      <c r="RC317" s="239"/>
      <c r="RD317" s="240"/>
      <c r="RE317" s="240"/>
      <c r="RF317" s="240"/>
      <c r="RG317" s="241"/>
      <c r="RH317" s="430"/>
      <c r="RI317" s="431"/>
      <c r="RJ317" s="431"/>
      <c r="RK317" s="432"/>
      <c r="RL317" s="239"/>
      <c r="RM317" s="240"/>
      <c r="RN317" s="240"/>
      <c r="RO317" s="240"/>
      <c r="RP317" s="241"/>
      <c r="RQ317" s="430"/>
      <c r="RR317" s="431"/>
      <c r="RS317" s="431"/>
      <c r="RT317" s="432"/>
      <c r="RU317" s="430"/>
      <c r="RV317" s="431"/>
      <c r="RW317" s="431"/>
      <c r="RX317" s="432"/>
      <c r="RY317" s="430"/>
      <c r="RZ317" s="431"/>
      <c r="SA317" s="431"/>
      <c r="SB317" s="432"/>
      <c r="SC317" s="430"/>
      <c r="SD317" s="431"/>
      <c r="SE317" s="431"/>
      <c r="SF317" s="432"/>
      <c r="SG317" s="405"/>
    </row>
    <row r="318" spans="2:501" ht="12" customHeight="1" x14ac:dyDescent="0.15">
      <c r="B318" s="326"/>
      <c r="C318" s="464"/>
      <c r="D318" s="464"/>
      <c r="E318" s="464"/>
      <c r="F318" s="464"/>
      <c r="G318" s="464"/>
      <c r="H318" s="464"/>
      <c r="I318" s="464"/>
      <c r="J318" s="464"/>
      <c r="K318" s="464"/>
      <c r="L318" s="464"/>
      <c r="M318" s="464"/>
      <c r="N318" s="464"/>
      <c r="O318" s="464"/>
      <c r="P318" s="464"/>
      <c r="Q318" s="464"/>
      <c r="R318" s="464"/>
      <c r="S318" s="464"/>
      <c r="T318" s="464"/>
      <c r="U318" s="464"/>
      <c r="V318" s="464"/>
      <c r="W318" s="464"/>
      <c r="X318" s="464"/>
      <c r="Y318" s="464"/>
      <c r="Z318" s="464"/>
      <c r="AA318" s="465"/>
      <c r="AB318" s="469"/>
      <c r="AC318" s="470"/>
      <c r="AD318" s="470"/>
      <c r="AE318" s="470"/>
      <c r="AF318" s="470"/>
      <c r="AG318" s="470"/>
      <c r="AH318" s="470"/>
      <c r="AI318" s="470"/>
      <c r="AJ318" s="470"/>
      <c r="AK318" s="470"/>
      <c r="AL318" s="470"/>
      <c r="AM318" s="384"/>
      <c r="AN318" s="384"/>
      <c r="AO318" s="384"/>
      <c r="AP318" s="384"/>
      <c r="AQ318" s="385"/>
      <c r="AR318" s="472"/>
      <c r="AS318" s="473"/>
      <c r="AT318" s="473"/>
      <c r="AU318" s="473"/>
      <c r="AV318" s="473"/>
      <c r="AW318" s="473"/>
      <c r="AX318" s="473"/>
      <c r="AY318" s="473"/>
      <c r="AZ318" s="473"/>
      <c r="BA318" s="384"/>
      <c r="BB318" s="384"/>
      <c r="BC318" s="384"/>
      <c r="BD318" s="384"/>
      <c r="BE318" s="385"/>
      <c r="BF318" s="474"/>
      <c r="BG318" s="470"/>
      <c r="BH318" s="470"/>
      <c r="BI318" s="470"/>
      <c r="BJ318" s="470"/>
      <c r="BK318" s="470"/>
      <c r="BL318" s="470"/>
      <c r="BM318" s="470"/>
      <c r="BN318" s="470"/>
      <c r="BO318" s="384"/>
      <c r="BP318" s="384"/>
      <c r="BQ318" s="384"/>
      <c r="BR318" s="384"/>
      <c r="BS318" s="385"/>
      <c r="BT318" s="433" t="s">
        <v>38</v>
      </c>
      <c r="BU318" s="434"/>
      <c r="BV318" s="434"/>
      <c r="BW318" s="434"/>
      <c r="BX318" s="434"/>
      <c r="BY318" s="437"/>
      <c r="BZ318" s="437"/>
      <c r="CA318" s="437"/>
      <c r="CB318" s="437"/>
      <c r="CC318" s="437"/>
      <c r="CD318" s="437"/>
      <c r="CE318" s="437"/>
      <c r="CF318" s="437"/>
      <c r="CG318" s="437"/>
      <c r="CH318" s="434" t="s">
        <v>45</v>
      </c>
      <c r="CI318" s="434"/>
      <c r="CJ318" s="434"/>
      <c r="CK318" s="434"/>
      <c r="CL318" s="439"/>
      <c r="CM318" s="441"/>
      <c r="CN318" s="442"/>
      <c r="CO318" s="442"/>
      <c r="CP318" s="442"/>
      <c r="CQ318" s="442"/>
      <c r="CR318" s="442"/>
      <c r="CS318" s="442"/>
      <c r="CT318" s="442"/>
      <c r="CU318" s="442"/>
      <c r="CV318" s="443"/>
      <c r="CW318" s="265"/>
      <c r="CX318" s="266"/>
      <c r="CY318" s="267"/>
      <c r="CZ318" s="265"/>
      <c r="DA318" s="266"/>
      <c r="DB318" s="267"/>
      <c r="DC318" s="265"/>
      <c r="DD318" s="266"/>
      <c r="DE318" s="267"/>
      <c r="DF318" s="447"/>
      <c r="DG318" s="448"/>
      <c r="DH318" s="448"/>
      <c r="DI318" s="434" t="s">
        <v>69</v>
      </c>
      <c r="DJ318" s="434"/>
      <c r="DK318" s="439"/>
      <c r="DL318" s="418"/>
      <c r="DM318" s="419"/>
      <c r="DN318" s="419"/>
      <c r="DO318" s="420"/>
      <c r="DP318" s="418"/>
      <c r="DQ318" s="419"/>
      <c r="DR318" s="419"/>
      <c r="DS318" s="420"/>
      <c r="DT318" s="418"/>
      <c r="DU318" s="419"/>
      <c r="DV318" s="419"/>
      <c r="DW318" s="420"/>
      <c r="DX318" s="418"/>
      <c r="DY318" s="419"/>
      <c r="DZ318" s="419"/>
      <c r="EA318" s="420"/>
      <c r="EB318" s="424"/>
      <c r="EC318" s="425"/>
      <c r="ED318" s="425"/>
      <c r="EE318" s="425"/>
      <c r="EF318" s="426"/>
      <c r="EG318" s="418"/>
      <c r="EH318" s="419"/>
      <c r="EI318" s="419"/>
      <c r="EJ318" s="420"/>
      <c r="EK318" s="424"/>
      <c r="EL318" s="425"/>
      <c r="EM318" s="425"/>
      <c r="EN318" s="425"/>
      <c r="EO318" s="426"/>
      <c r="EP318" s="418"/>
      <c r="EQ318" s="419"/>
      <c r="ER318" s="419"/>
      <c r="ES318" s="420"/>
      <c r="ET318" s="424"/>
      <c r="EU318" s="425"/>
      <c r="EV318" s="425"/>
      <c r="EW318" s="425"/>
      <c r="EX318" s="426"/>
      <c r="EY318" s="418"/>
      <c r="EZ318" s="419"/>
      <c r="FA318" s="419"/>
      <c r="FB318" s="420"/>
      <c r="FC318" s="418"/>
      <c r="FD318" s="419"/>
      <c r="FE318" s="419"/>
      <c r="FF318" s="420"/>
      <c r="FG318" s="418"/>
      <c r="FH318" s="419"/>
      <c r="FI318" s="419"/>
      <c r="FJ318" s="420"/>
      <c r="FK318" s="418"/>
      <c r="FL318" s="419"/>
      <c r="FM318" s="419"/>
      <c r="FN318" s="420"/>
      <c r="FO318" s="405"/>
      <c r="FP318" s="407"/>
      <c r="FQ318" s="327"/>
      <c r="FR318" s="327"/>
      <c r="FS318" s="327"/>
      <c r="FT318" s="327"/>
      <c r="FU318" s="327"/>
      <c r="FV318" s="327"/>
      <c r="FW318" s="327"/>
      <c r="FX318" s="327"/>
      <c r="FY318" s="406"/>
      <c r="FZ318" s="433" t="s">
        <v>80</v>
      </c>
      <c r="GA318" s="434"/>
      <c r="GB318" s="434"/>
      <c r="GC318" s="434"/>
      <c r="GD318" s="434"/>
      <c r="GE318" s="437"/>
      <c r="GF318" s="437"/>
      <c r="GG318" s="437"/>
      <c r="GH318" s="437"/>
      <c r="GI318" s="437"/>
      <c r="GJ318" s="437"/>
      <c r="GK318" s="437"/>
      <c r="GL318" s="437"/>
      <c r="GM318" s="437"/>
      <c r="GN318" s="434" t="s">
        <v>45</v>
      </c>
      <c r="GO318" s="434"/>
      <c r="GP318" s="434"/>
      <c r="GQ318" s="434"/>
      <c r="GR318" s="439"/>
      <c r="GS318" s="441"/>
      <c r="GT318" s="442"/>
      <c r="GU318" s="442"/>
      <c r="GV318" s="442"/>
      <c r="GW318" s="442"/>
      <c r="GX318" s="442"/>
      <c r="GY318" s="442"/>
      <c r="GZ318" s="442"/>
      <c r="HA318" s="442"/>
      <c r="HB318" s="443"/>
      <c r="HC318" s="265"/>
      <c r="HD318" s="266"/>
      <c r="HE318" s="267"/>
      <c r="HF318" s="265"/>
      <c r="HG318" s="266"/>
      <c r="HH318" s="267"/>
      <c r="HI318" s="265"/>
      <c r="HJ318" s="266"/>
      <c r="HK318" s="267"/>
      <c r="HL318" s="400"/>
      <c r="HM318" s="401"/>
      <c r="HN318" s="401"/>
      <c r="HO318" s="434" t="s">
        <v>69</v>
      </c>
      <c r="HP318" s="434"/>
      <c r="HQ318" s="439"/>
      <c r="HR318" s="418"/>
      <c r="HS318" s="419"/>
      <c r="HT318" s="419"/>
      <c r="HU318" s="420"/>
      <c r="HV318" s="418"/>
      <c r="HW318" s="419"/>
      <c r="HX318" s="419"/>
      <c r="HY318" s="420"/>
      <c r="HZ318" s="418"/>
      <c r="IA318" s="419"/>
      <c r="IB318" s="419"/>
      <c r="IC318" s="420"/>
      <c r="ID318" s="418"/>
      <c r="IE318" s="419"/>
      <c r="IF318" s="419"/>
      <c r="IG318" s="420"/>
      <c r="IH318" s="424"/>
      <c r="II318" s="425"/>
      <c r="IJ318" s="425"/>
      <c r="IK318" s="425"/>
      <c r="IL318" s="426"/>
      <c r="IM318" s="418"/>
      <c r="IN318" s="419"/>
      <c r="IO318" s="419"/>
      <c r="IP318" s="420"/>
      <c r="IQ318" s="424"/>
      <c r="IR318" s="425"/>
      <c r="IS318" s="425"/>
      <c r="IT318" s="425"/>
      <c r="IU318" s="426"/>
      <c r="IV318" s="418"/>
      <c r="IW318" s="419"/>
      <c r="IX318" s="419"/>
      <c r="IY318" s="420"/>
      <c r="IZ318" s="424"/>
      <c r="JA318" s="425"/>
      <c r="JB318" s="425"/>
      <c r="JC318" s="425"/>
      <c r="JD318" s="426"/>
      <c r="JE318" s="418"/>
      <c r="JF318" s="419"/>
      <c r="JG318" s="419"/>
      <c r="JH318" s="420"/>
      <c r="JI318" s="418"/>
      <c r="JJ318" s="419"/>
      <c r="JK318" s="419"/>
      <c r="JL318" s="420"/>
      <c r="JM318" s="418"/>
      <c r="JN318" s="419"/>
      <c r="JO318" s="419"/>
      <c r="JP318" s="420"/>
      <c r="JQ318" s="418"/>
      <c r="JR318" s="419"/>
      <c r="JS318" s="419"/>
      <c r="JT318" s="420"/>
      <c r="JU318" s="405"/>
      <c r="JV318" s="407"/>
      <c r="JW318" s="327"/>
      <c r="JX318" s="327"/>
      <c r="JY318" s="327"/>
      <c r="JZ318" s="327"/>
      <c r="KA318" s="327"/>
      <c r="KB318" s="327"/>
      <c r="KC318" s="327"/>
      <c r="KD318" s="327"/>
      <c r="KE318" s="406"/>
      <c r="KF318" s="394" t="s">
        <v>127</v>
      </c>
      <c r="KG318" s="395"/>
      <c r="KH318" s="395"/>
      <c r="KI318" s="395"/>
      <c r="KJ318" s="395"/>
      <c r="KK318" s="397"/>
      <c r="KL318" s="397"/>
      <c r="KM318" s="397"/>
      <c r="KN318" s="397"/>
      <c r="KO318" s="397"/>
      <c r="KP318" s="397"/>
      <c r="KQ318" s="397"/>
      <c r="KR318" s="397"/>
      <c r="KS318" s="397"/>
      <c r="KT318" s="395" t="s">
        <v>45</v>
      </c>
      <c r="KU318" s="395"/>
      <c r="KV318" s="395"/>
      <c r="KW318" s="395"/>
      <c r="KX318" s="399"/>
      <c r="KY318" s="265"/>
      <c r="KZ318" s="266"/>
      <c r="LA318" s="266"/>
      <c r="LB318" s="266"/>
      <c r="LC318" s="266"/>
      <c r="LD318" s="266"/>
      <c r="LE318" s="266"/>
      <c r="LF318" s="266"/>
      <c r="LG318" s="266"/>
      <c r="LH318" s="267"/>
      <c r="LI318" s="265"/>
      <c r="LJ318" s="266"/>
      <c r="LK318" s="267"/>
      <c r="LL318" s="265"/>
      <c r="LM318" s="266"/>
      <c r="LN318" s="267"/>
      <c r="LO318" s="265"/>
      <c r="LP318" s="266"/>
      <c r="LQ318" s="267"/>
      <c r="LR318" s="400"/>
      <c r="LS318" s="401"/>
      <c r="LT318" s="401"/>
      <c r="LU318" s="395" t="s">
        <v>69</v>
      </c>
      <c r="LV318" s="395"/>
      <c r="LW318" s="399"/>
      <c r="LX318" s="388"/>
      <c r="LY318" s="389"/>
      <c r="LZ318" s="389"/>
      <c r="MA318" s="390"/>
      <c r="MB318" s="388"/>
      <c r="MC318" s="389"/>
      <c r="MD318" s="389"/>
      <c r="ME318" s="390"/>
      <c r="MF318" s="388"/>
      <c r="MG318" s="389"/>
      <c r="MH318" s="389"/>
      <c r="MI318" s="390"/>
      <c r="MJ318" s="388"/>
      <c r="MK318" s="389"/>
      <c r="ML318" s="389"/>
      <c r="MM318" s="390"/>
      <c r="MN318" s="268"/>
      <c r="MO318" s="269"/>
      <c r="MP318" s="269"/>
      <c r="MQ318" s="269"/>
      <c r="MR318" s="270"/>
      <c r="MS318" s="388"/>
      <c r="MT318" s="389"/>
      <c r="MU318" s="389"/>
      <c r="MV318" s="390"/>
      <c r="MW318" s="268"/>
      <c r="MX318" s="269"/>
      <c r="MY318" s="269"/>
      <c r="MZ318" s="269"/>
      <c r="NA318" s="270"/>
      <c r="NB318" s="388"/>
      <c r="NC318" s="389"/>
      <c r="ND318" s="389"/>
      <c r="NE318" s="390"/>
      <c r="NF318" s="268"/>
      <c r="NG318" s="269"/>
      <c r="NH318" s="269"/>
      <c r="NI318" s="269"/>
      <c r="NJ318" s="270"/>
      <c r="NK318" s="388"/>
      <c r="NL318" s="389"/>
      <c r="NM318" s="389"/>
      <c r="NN318" s="390"/>
      <c r="NO318" s="388"/>
      <c r="NP318" s="389"/>
      <c r="NQ318" s="389"/>
      <c r="NR318" s="390"/>
      <c r="NS318" s="388"/>
      <c r="NT318" s="389"/>
      <c r="NU318" s="389"/>
      <c r="NV318" s="390"/>
      <c r="NW318" s="388"/>
      <c r="NX318" s="389"/>
      <c r="NY318" s="389"/>
      <c r="NZ318" s="390"/>
      <c r="OA318" s="405"/>
      <c r="OB318" s="407"/>
      <c r="OC318" s="327"/>
      <c r="OD318" s="327"/>
      <c r="OE318" s="327"/>
      <c r="OF318" s="327"/>
      <c r="OG318" s="327"/>
      <c r="OH318" s="327"/>
      <c r="OI318" s="327"/>
      <c r="OJ318" s="327"/>
      <c r="OK318" s="406"/>
      <c r="OL318" s="394" t="s">
        <v>132</v>
      </c>
      <c r="OM318" s="395"/>
      <c r="ON318" s="395"/>
      <c r="OO318" s="395"/>
      <c r="OP318" s="395"/>
      <c r="OQ318" s="397"/>
      <c r="OR318" s="397"/>
      <c r="OS318" s="397"/>
      <c r="OT318" s="397"/>
      <c r="OU318" s="397"/>
      <c r="OV318" s="397"/>
      <c r="OW318" s="397"/>
      <c r="OX318" s="397"/>
      <c r="OY318" s="397"/>
      <c r="OZ318" s="395" t="s">
        <v>45</v>
      </c>
      <c r="PA318" s="395"/>
      <c r="PB318" s="395"/>
      <c r="PC318" s="395"/>
      <c r="PD318" s="399"/>
      <c r="PE318" s="265"/>
      <c r="PF318" s="266"/>
      <c r="PG318" s="266"/>
      <c r="PH318" s="266"/>
      <c r="PI318" s="266"/>
      <c r="PJ318" s="266"/>
      <c r="PK318" s="266"/>
      <c r="PL318" s="266"/>
      <c r="PM318" s="266"/>
      <c r="PN318" s="267"/>
      <c r="PO318" s="265"/>
      <c r="PP318" s="266"/>
      <c r="PQ318" s="267"/>
      <c r="PR318" s="265"/>
      <c r="PS318" s="266"/>
      <c r="PT318" s="267"/>
      <c r="PU318" s="265"/>
      <c r="PV318" s="266"/>
      <c r="PW318" s="267"/>
      <c r="PX318" s="400"/>
      <c r="PY318" s="401"/>
      <c r="PZ318" s="401"/>
      <c r="QA318" s="395" t="s">
        <v>69</v>
      </c>
      <c r="QB318" s="395"/>
      <c r="QC318" s="399"/>
      <c r="QD318" s="388"/>
      <c r="QE318" s="389"/>
      <c r="QF318" s="389"/>
      <c r="QG318" s="390"/>
      <c r="QH318" s="388"/>
      <c r="QI318" s="389"/>
      <c r="QJ318" s="389"/>
      <c r="QK318" s="390"/>
      <c r="QL318" s="388"/>
      <c r="QM318" s="389"/>
      <c r="QN318" s="389"/>
      <c r="QO318" s="390"/>
      <c r="QP318" s="388"/>
      <c r="QQ318" s="389"/>
      <c r="QR318" s="389"/>
      <c r="QS318" s="390"/>
      <c r="QT318" s="268"/>
      <c r="QU318" s="269"/>
      <c r="QV318" s="269"/>
      <c r="QW318" s="269"/>
      <c r="QX318" s="270"/>
      <c r="QY318" s="388"/>
      <c r="QZ318" s="389"/>
      <c r="RA318" s="389"/>
      <c r="RB318" s="390"/>
      <c r="RC318" s="268"/>
      <c r="RD318" s="269"/>
      <c r="RE318" s="269"/>
      <c r="RF318" s="269"/>
      <c r="RG318" s="270"/>
      <c r="RH318" s="388"/>
      <c r="RI318" s="389"/>
      <c r="RJ318" s="389"/>
      <c r="RK318" s="390"/>
      <c r="RL318" s="268"/>
      <c r="RM318" s="269"/>
      <c r="RN318" s="269"/>
      <c r="RO318" s="269"/>
      <c r="RP318" s="270"/>
      <c r="RQ318" s="388"/>
      <c r="RR318" s="389"/>
      <c r="RS318" s="389"/>
      <c r="RT318" s="390"/>
      <c r="RU318" s="388"/>
      <c r="RV318" s="389"/>
      <c r="RW318" s="389"/>
      <c r="RX318" s="390"/>
      <c r="RY318" s="388"/>
      <c r="RZ318" s="389"/>
      <c r="SA318" s="389"/>
      <c r="SB318" s="390"/>
      <c r="SC318" s="388"/>
      <c r="SD318" s="389"/>
      <c r="SE318" s="389"/>
      <c r="SF318" s="390"/>
      <c r="SG318" s="405"/>
    </row>
    <row r="319" spans="2:501" ht="2.1" customHeight="1" x14ac:dyDescent="0.15">
      <c r="B319" s="326"/>
      <c r="C319" s="464"/>
      <c r="D319" s="464"/>
      <c r="E319" s="464"/>
      <c r="F319" s="464"/>
      <c r="G319" s="464"/>
      <c r="H319" s="464"/>
      <c r="I319" s="464"/>
      <c r="J319" s="464"/>
      <c r="K319" s="464"/>
      <c r="L319" s="464"/>
      <c r="M319" s="464"/>
      <c r="N319" s="464"/>
      <c r="O319" s="464"/>
      <c r="P319" s="464"/>
      <c r="Q319" s="464"/>
      <c r="R319" s="464"/>
      <c r="S319" s="464"/>
      <c r="T319" s="464"/>
      <c r="U319" s="464"/>
      <c r="V319" s="464"/>
      <c r="W319" s="464"/>
      <c r="X319" s="464"/>
      <c r="Y319" s="464"/>
      <c r="Z319" s="464"/>
      <c r="AA319" s="465"/>
      <c r="AB319" s="469"/>
      <c r="AC319" s="470"/>
      <c r="AD319" s="470"/>
      <c r="AE319" s="470"/>
      <c r="AF319" s="470"/>
      <c r="AG319" s="470"/>
      <c r="AH319" s="470"/>
      <c r="AI319" s="470"/>
      <c r="AJ319" s="470"/>
      <c r="AK319" s="470"/>
      <c r="AL319" s="470"/>
      <c r="AM319" s="384"/>
      <c r="AN319" s="384"/>
      <c r="AO319" s="384"/>
      <c r="AP319" s="384"/>
      <c r="AQ319" s="385"/>
      <c r="AR319" s="472"/>
      <c r="AS319" s="473"/>
      <c r="AT319" s="473"/>
      <c r="AU319" s="473"/>
      <c r="AV319" s="473"/>
      <c r="AW319" s="473"/>
      <c r="AX319" s="473"/>
      <c r="AY319" s="473"/>
      <c r="AZ319" s="473"/>
      <c r="BA319" s="384"/>
      <c r="BB319" s="384"/>
      <c r="BC319" s="384"/>
      <c r="BD319" s="384"/>
      <c r="BE319" s="385"/>
      <c r="BF319" s="474"/>
      <c r="BG319" s="470"/>
      <c r="BH319" s="470"/>
      <c r="BI319" s="470"/>
      <c r="BJ319" s="470"/>
      <c r="BK319" s="470"/>
      <c r="BL319" s="470"/>
      <c r="BM319" s="470"/>
      <c r="BN319" s="470"/>
      <c r="BO319" s="384"/>
      <c r="BP319" s="384"/>
      <c r="BQ319" s="384"/>
      <c r="BR319" s="384"/>
      <c r="BS319" s="385"/>
      <c r="BT319" s="433"/>
      <c r="BU319" s="434"/>
      <c r="BV319" s="434"/>
      <c r="BW319" s="434"/>
      <c r="BX319" s="434"/>
      <c r="BY319" s="437"/>
      <c r="BZ319" s="437"/>
      <c r="CA319" s="437"/>
      <c r="CB319" s="437"/>
      <c r="CC319" s="437"/>
      <c r="CD319" s="437"/>
      <c r="CE319" s="437"/>
      <c r="CF319" s="437"/>
      <c r="CG319" s="437"/>
      <c r="CH319" s="434"/>
      <c r="CI319" s="434"/>
      <c r="CJ319" s="434"/>
      <c r="CK319" s="434"/>
      <c r="CL319" s="439"/>
      <c r="CM319" s="441"/>
      <c r="CN319" s="442"/>
      <c r="CO319" s="442"/>
      <c r="CP319" s="442"/>
      <c r="CQ319" s="442"/>
      <c r="CR319" s="442"/>
      <c r="CS319" s="442"/>
      <c r="CT319" s="442"/>
      <c r="CU319" s="442"/>
      <c r="CV319" s="443"/>
      <c r="CW319" s="233"/>
      <c r="CX319" s="234"/>
      <c r="CY319" s="235"/>
      <c r="CZ319" s="233"/>
      <c r="DA319" s="234"/>
      <c r="DB319" s="235"/>
      <c r="DC319" s="233"/>
      <c r="DD319" s="234"/>
      <c r="DE319" s="235"/>
      <c r="DF319" s="461"/>
      <c r="DG319" s="462"/>
      <c r="DH319" s="462"/>
      <c r="DI319" s="434"/>
      <c r="DJ319" s="434"/>
      <c r="DK319" s="439"/>
      <c r="DL319" s="418"/>
      <c r="DM319" s="419"/>
      <c r="DN319" s="419"/>
      <c r="DO319" s="420"/>
      <c r="DP319" s="418"/>
      <c r="DQ319" s="419"/>
      <c r="DR319" s="419"/>
      <c r="DS319" s="420"/>
      <c r="DT319" s="418"/>
      <c r="DU319" s="419"/>
      <c r="DV319" s="419"/>
      <c r="DW319" s="420"/>
      <c r="DX319" s="418"/>
      <c r="DY319" s="419"/>
      <c r="DZ319" s="419"/>
      <c r="EA319" s="420"/>
      <c r="EB319" s="424"/>
      <c r="EC319" s="425"/>
      <c r="ED319" s="425"/>
      <c r="EE319" s="425"/>
      <c r="EF319" s="426"/>
      <c r="EG319" s="418"/>
      <c r="EH319" s="419"/>
      <c r="EI319" s="419"/>
      <c r="EJ319" s="420"/>
      <c r="EK319" s="424"/>
      <c r="EL319" s="425"/>
      <c r="EM319" s="425"/>
      <c r="EN319" s="425"/>
      <c r="EO319" s="426"/>
      <c r="EP319" s="418"/>
      <c r="EQ319" s="419"/>
      <c r="ER319" s="419"/>
      <c r="ES319" s="420"/>
      <c r="ET319" s="424"/>
      <c r="EU319" s="425"/>
      <c r="EV319" s="425"/>
      <c r="EW319" s="425"/>
      <c r="EX319" s="426"/>
      <c r="EY319" s="418"/>
      <c r="EZ319" s="419"/>
      <c r="FA319" s="419"/>
      <c r="FB319" s="420"/>
      <c r="FC319" s="418"/>
      <c r="FD319" s="419"/>
      <c r="FE319" s="419"/>
      <c r="FF319" s="420"/>
      <c r="FG319" s="418"/>
      <c r="FH319" s="419"/>
      <c r="FI319" s="419"/>
      <c r="FJ319" s="420"/>
      <c r="FK319" s="418"/>
      <c r="FL319" s="419"/>
      <c r="FM319" s="419"/>
      <c r="FN319" s="420"/>
      <c r="FO319" s="405"/>
      <c r="FP319" s="407"/>
      <c r="FQ319" s="327"/>
      <c r="FR319" s="327"/>
      <c r="FS319" s="327"/>
      <c r="FT319" s="327"/>
      <c r="FU319" s="327"/>
      <c r="FV319" s="327"/>
      <c r="FW319" s="327"/>
      <c r="FX319" s="327"/>
      <c r="FY319" s="406"/>
      <c r="FZ319" s="433"/>
      <c r="GA319" s="434"/>
      <c r="GB319" s="434"/>
      <c r="GC319" s="434"/>
      <c r="GD319" s="434"/>
      <c r="GE319" s="437"/>
      <c r="GF319" s="437"/>
      <c r="GG319" s="437"/>
      <c r="GH319" s="437"/>
      <c r="GI319" s="437"/>
      <c r="GJ319" s="437"/>
      <c r="GK319" s="437"/>
      <c r="GL319" s="437"/>
      <c r="GM319" s="437"/>
      <c r="GN319" s="434"/>
      <c r="GO319" s="434"/>
      <c r="GP319" s="434"/>
      <c r="GQ319" s="434"/>
      <c r="GR319" s="439"/>
      <c r="GS319" s="441"/>
      <c r="GT319" s="442"/>
      <c r="GU319" s="442"/>
      <c r="GV319" s="442"/>
      <c r="GW319" s="442"/>
      <c r="GX319" s="442"/>
      <c r="GY319" s="442"/>
      <c r="GZ319" s="442"/>
      <c r="HA319" s="442"/>
      <c r="HB319" s="443"/>
      <c r="HC319" s="233"/>
      <c r="HD319" s="234"/>
      <c r="HE319" s="235"/>
      <c r="HF319" s="233"/>
      <c r="HG319" s="234"/>
      <c r="HH319" s="235"/>
      <c r="HI319" s="233"/>
      <c r="HJ319" s="234"/>
      <c r="HK319" s="235"/>
      <c r="HL319" s="456"/>
      <c r="HM319" s="457"/>
      <c r="HN319" s="457"/>
      <c r="HO319" s="434"/>
      <c r="HP319" s="434"/>
      <c r="HQ319" s="439"/>
      <c r="HR319" s="418"/>
      <c r="HS319" s="419"/>
      <c r="HT319" s="419"/>
      <c r="HU319" s="420"/>
      <c r="HV319" s="418"/>
      <c r="HW319" s="419"/>
      <c r="HX319" s="419"/>
      <c r="HY319" s="420"/>
      <c r="HZ319" s="418"/>
      <c r="IA319" s="419"/>
      <c r="IB319" s="419"/>
      <c r="IC319" s="420"/>
      <c r="ID319" s="418"/>
      <c r="IE319" s="419"/>
      <c r="IF319" s="419"/>
      <c r="IG319" s="420"/>
      <c r="IH319" s="424"/>
      <c r="II319" s="425"/>
      <c r="IJ319" s="425"/>
      <c r="IK319" s="425"/>
      <c r="IL319" s="426"/>
      <c r="IM319" s="418"/>
      <c r="IN319" s="419"/>
      <c r="IO319" s="419"/>
      <c r="IP319" s="420"/>
      <c r="IQ319" s="424"/>
      <c r="IR319" s="425"/>
      <c r="IS319" s="425"/>
      <c r="IT319" s="425"/>
      <c r="IU319" s="426"/>
      <c r="IV319" s="418"/>
      <c r="IW319" s="419"/>
      <c r="IX319" s="419"/>
      <c r="IY319" s="420"/>
      <c r="IZ319" s="424"/>
      <c r="JA319" s="425"/>
      <c r="JB319" s="425"/>
      <c r="JC319" s="425"/>
      <c r="JD319" s="426"/>
      <c r="JE319" s="418"/>
      <c r="JF319" s="419"/>
      <c r="JG319" s="419"/>
      <c r="JH319" s="420"/>
      <c r="JI319" s="418"/>
      <c r="JJ319" s="419"/>
      <c r="JK319" s="419"/>
      <c r="JL319" s="420"/>
      <c r="JM319" s="418"/>
      <c r="JN319" s="419"/>
      <c r="JO319" s="419"/>
      <c r="JP319" s="420"/>
      <c r="JQ319" s="418"/>
      <c r="JR319" s="419"/>
      <c r="JS319" s="419"/>
      <c r="JT319" s="420"/>
      <c r="JU319" s="405"/>
      <c r="JV319" s="407"/>
      <c r="JW319" s="327"/>
      <c r="JX319" s="327"/>
      <c r="JY319" s="327"/>
      <c r="JZ319" s="327"/>
      <c r="KA319" s="327"/>
      <c r="KB319" s="327"/>
      <c r="KC319" s="327"/>
      <c r="KD319" s="327"/>
      <c r="KE319" s="406"/>
      <c r="KF319" s="410"/>
      <c r="KG319" s="411"/>
      <c r="KH319" s="411"/>
      <c r="KI319" s="411"/>
      <c r="KJ319" s="411"/>
      <c r="KK319" s="413"/>
      <c r="KL319" s="413"/>
      <c r="KM319" s="413"/>
      <c r="KN319" s="413"/>
      <c r="KO319" s="413"/>
      <c r="KP319" s="413"/>
      <c r="KQ319" s="413"/>
      <c r="KR319" s="413"/>
      <c r="KS319" s="413"/>
      <c r="KT319" s="411"/>
      <c r="KU319" s="411"/>
      <c r="KV319" s="411"/>
      <c r="KW319" s="411"/>
      <c r="KX319" s="414"/>
      <c r="KY319" s="233"/>
      <c r="KZ319" s="234"/>
      <c r="LA319" s="234"/>
      <c r="LB319" s="234"/>
      <c r="LC319" s="234"/>
      <c r="LD319" s="234"/>
      <c r="LE319" s="234"/>
      <c r="LF319" s="234"/>
      <c r="LG319" s="234"/>
      <c r="LH319" s="235"/>
      <c r="LI319" s="233"/>
      <c r="LJ319" s="234"/>
      <c r="LK319" s="235"/>
      <c r="LL319" s="233"/>
      <c r="LM319" s="234"/>
      <c r="LN319" s="235"/>
      <c r="LO319" s="233"/>
      <c r="LP319" s="234"/>
      <c r="LQ319" s="235"/>
      <c r="LR319" s="456"/>
      <c r="LS319" s="457"/>
      <c r="LT319" s="457"/>
      <c r="LU319" s="411"/>
      <c r="LV319" s="411"/>
      <c r="LW319" s="414"/>
      <c r="LX319" s="430"/>
      <c r="LY319" s="431"/>
      <c r="LZ319" s="431"/>
      <c r="MA319" s="432"/>
      <c r="MB319" s="430"/>
      <c r="MC319" s="431"/>
      <c r="MD319" s="431"/>
      <c r="ME319" s="432"/>
      <c r="MF319" s="430"/>
      <c r="MG319" s="431"/>
      <c r="MH319" s="431"/>
      <c r="MI319" s="432"/>
      <c r="MJ319" s="430"/>
      <c r="MK319" s="431"/>
      <c r="ML319" s="431"/>
      <c r="MM319" s="432"/>
      <c r="MN319" s="239"/>
      <c r="MO319" s="240"/>
      <c r="MP319" s="240"/>
      <c r="MQ319" s="240"/>
      <c r="MR319" s="241"/>
      <c r="MS319" s="430"/>
      <c r="MT319" s="431"/>
      <c r="MU319" s="431"/>
      <c r="MV319" s="432"/>
      <c r="MW319" s="239"/>
      <c r="MX319" s="240"/>
      <c r="MY319" s="240"/>
      <c r="MZ319" s="240"/>
      <c r="NA319" s="241"/>
      <c r="NB319" s="430"/>
      <c r="NC319" s="431"/>
      <c r="ND319" s="431"/>
      <c r="NE319" s="432"/>
      <c r="NF319" s="239"/>
      <c r="NG319" s="240"/>
      <c r="NH319" s="240"/>
      <c r="NI319" s="240"/>
      <c r="NJ319" s="241"/>
      <c r="NK319" s="430"/>
      <c r="NL319" s="431"/>
      <c r="NM319" s="431"/>
      <c r="NN319" s="432"/>
      <c r="NO319" s="430"/>
      <c r="NP319" s="431"/>
      <c r="NQ319" s="431"/>
      <c r="NR319" s="432"/>
      <c r="NS319" s="430"/>
      <c r="NT319" s="431"/>
      <c r="NU319" s="431"/>
      <c r="NV319" s="432"/>
      <c r="NW319" s="430"/>
      <c r="NX319" s="431"/>
      <c r="NY319" s="431"/>
      <c r="NZ319" s="432"/>
      <c r="OA319" s="405"/>
      <c r="OB319" s="407"/>
      <c r="OC319" s="327"/>
      <c r="OD319" s="327"/>
      <c r="OE319" s="327"/>
      <c r="OF319" s="327"/>
      <c r="OG319" s="327"/>
      <c r="OH319" s="327"/>
      <c r="OI319" s="327"/>
      <c r="OJ319" s="327"/>
      <c r="OK319" s="406"/>
      <c r="OL319" s="410"/>
      <c r="OM319" s="411"/>
      <c r="ON319" s="411"/>
      <c r="OO319" s="411"/>
      <c r="OP319" s="411"/>
      <c r="OQ319" s="413"/>
      <c r="OR319" s="413"/>
      <c r="OS319" s="413"/>
      <c r="OT319" s="413"/>
      <c r="OU319" s="413"/>
      <c r="OV319" s="413"/>
      <c r="OW319" s="413"/>
      <c r="OX319" s="413"/>
      <c r="OY319" s="413"/>
      <c r="OZ319" s="411"/>
      <c r="PA319" s="411"/>
      <c r="PB319" s="411"/>
      <c r="PC319" s="411"/>
      <c r="PD319" s="414"/>
      <c r="PE319" s="233"/>
      <c r="PF319" s="234"/>
      <c r="PG319" s="234"/>
      <c r="PH319" s="234"/>
      <c r="PI319" s="234"/>
      <c r="PJ319" s="234"/>
      <c r="PK319" s="234"/>
      <c r="PL319" s="234"/>
      <c r="PM319" s="234"/>
      <c r="PN319" s="235"/>
      <c r="PO319" s="233"/>
      <c r="PP319" s="234"/>
      <c r="PQ319" s="235"/>
      <c r="PR319" s="233"/>
      <c r="PS319" s="234"/>
      <c r="PT319" s="235"/>
      <c r="PU319" s="233"/>
      <c r="PV319" s="234"/>
      <c r="PW319" s="235"/>
      <c r="PX319" s="456"/>
      <c r="PY319" s="457"/>
      <c r="PZ319" s="457"/>
      <c r="QA319" s="411"/>
      <c r="QB319" s="411"/>
      <c r="QC319" s="414"/>
      <c r="QD319" s="430"/>
      <c r="QE319" s="431"/>
      <c r="QF319" s="431"/>
      <c r="QG319" s="432"/>
      <c r="QH319" s="430"/>
      <c r="QI319" s="431"/>
      <c r="QJ319" s="431"/>
      <c r="QK319" s="432"/>
      <c r="QL319" s="430"/>
      <c r="QM319" s="431"/>
      <c r="QN319" s="431"/>
      <c r="QO319" s="432"/>
      <c r="QP319" s="430"/>
      <c r="QQ319" s="431"/>
      <c r="QR319" s="431"/>
      <c r="QS319" s="432"/>
      <c r="QT319" s="239"/>
      <c r="QU319" s="240"/>
      <c r="QV319" s="240"/>
      <c r="QW319" s="240"/>
      <c r="QX319" s="241"/>
      <c r="QY319" s="430"/>
      <c r="QZ319" s="431"/>
      <c r="RA319" s="431"/>
      <c r="RB319" s="432"/>
      <c r="RC319" s="239"/>
      <c r="RD319" s="240"/>
      <c r="RE319" s="240"/>
      <c r="RF319" s="240"/>
      <c r="RG319" s="241"/>
      <c r="RH319" s="430"/>
      <c r="RI319" s="431"/>
      <c r="RJ319" s="431"/>
      <c r="RK319" s="432"/>
      <c r="RL319" s="239"/>
      <c r="RM319" s="240"/>
      <c r="RN319" s="240"/>
      <c r="RO319" s="240"/>
      <c r="RP319" s="241"/>
      <c r="RQ319" s="430"/>
      <c r="RR319" s="431"/>
      <c r="RS319" s="431"/>
      <c r="RT319" s="432"/>
      <c r="RU319" s="430"/>
      <c r="RV319" s="431"/>
      <c r="RW319" s="431"/>
      <c r="RX319" s="432"/>
      <c r="RY319" s="430"/>
      <c r="RZ319" s="431"/>
      <c r="SA319" s="431"/>
      <c r="SB319" s="432"/>
      <c r="SC319" s="430"/>
      <c r="SD319" s="431"/>
      <c r="SE319" s="431"/>
      <c r="SF319" s="432"/>
      <c r="SG319" s="405"/>
    </row>
    <row r="320" spans="2:501" ht="12" customHeight="1" x14ac:dyDescent="0.15">
      <c r="B320" s="326"/>
      <c r="C320" s="464"/>
      <c r="D320" s="464"/>
      <c r="E320" s="464"/>
      <c r="F320" s="464"/>
      <c r="G320" s="464"/>
      <c r="H320" s="464"/>
      <c r="I320" s="464"/>
      <c r="J320" s="464"/>
      <c r="K320" s="464"/>
      <c r="L320" s="464"/>
      <c r="M320" s="464"/>
      <c r="N320" s="464"/>
      <c r="O320" s="464"/>
      <c r="P320" s="464"/>
      <c r="Q320" s="464"/>
      <c r="R320" s="464"/>
      <c r="S320" s="464"/>
      <c r="T320" s="464"/>
      <c r="U320" s="464"/>
      <c r="V320" s="464"/>
      <c r="W320" s="464"/>
      <c r="X320" s="464"/>
      <c r="Y320" s="464"/>
      <c r="Z320" s="464"/>
      <c r="AA320" s="465"/>
      <c r="AB320" s="469"/>
      <c r="AC320" s="470"/>
      <c r="AD320" s="470"/>
      <c r="AE320" s="470"/>
      <c r="AF320" s="470"/>
      <c r="AG320" s="470"/>
      <c r="AH320" s="470"/>
      <c r="AI320" s="470"/>
      <c r="AJ320" s="470"/>
      <c r="AK320" s="470"/>
      <c r="AL320" s="470"/>
      <c r="AM320" s="384"/>
      <c r="AN320" s="384"/>
      <c r="AO320" s="384"/>
      <c r="AP320" s="384"/>
      <c r="AQ320" s="385"/>
      <c r="AR320" s="472"/>
      <c r="AS320" s="473"/>
      <c r="AT320" s="473"/>
      <c r="AU320" s="473"/>
      <c r="AV320" s="473"/>
      <c r="AW320" s="473"/>
      <c r="AX320" s="473"/>
      <c r="AY320" s="473"/>
      <c r="AZ320" s="473"/>
      <c r="BA320" s="384"/>
      <c r="BB320" s="384"/>
      <c r="BC320" s="384"/>
      <c r="BD320" s="384"/>
      <c r="BE320" s="385"/>
      <c r="BF320" s="474"/>
      <c r="BG320" s="470"/>
      <c r="BH320" s="470"/>
      <c r="BI320" s="470"/>
      <c r="BJ320" s="470"/>
      <c r="BK320" s="470"/>
      <c r="BL320" s="470"/>
      <c r="BM320" s="470"/>
      <c r="BN320" s="470"/>
      <c r="BO320" s="384"/>
      <c r="BP320" s="384"/>
      <c r="BQ320" s="384"/>
      <c r="BR320" s="384"/>
      <c r="BS320" s="385"/>
      <c r="BT320" s="433" t="s">
        <v>39</v>
      </c>
      <c r="BU320" s="434"/>
      <c r="BV320" s="434"/>
      <c r="BW320" s="434"/>
      <c r="BX320" s="434"/>
      <c r="BY320" s="437"/>
      <c r="BZ320" s="437"/>
      <c r="CA320" s="437"/>
      <c r="CB320" s="437"/>
      <c r="CC320" s="437"/>
      <c r="CD320" s="437"/>
      <c r="CE320" s="437"/>
      <c r="CF320" s="437"/>
      <c r="CG320" s="437"/>
      <c r="CH320" s="434" t="s">
        <v>45</v>
      </c>
      <c r="CI320" s="434"/>
      <c r="CJ320" s="434"/>
      <c r="CK320" s="434"/>
      <c r="CL320" s="439"/>
      <c r="CM320" s="441"/>
      <c r="CN320" s="442"/>
      <c r="CO320" s="442"/>
      <c r="CP320" s="442"/>
      <c r="CQ320" s="442"/>
      <c r="CR320" s="442"/>
      <c r="CS320" s="442"/>
      <c r="CT320" s="442"/>
      <c r="CU320" s="442"/>
      <c r="CV320" s="443"/>
      <c r="CW320" s="265"/>
      <c r="CX320" s="266"/>
      <c r="CY320" s="267"/>
      <c r="CZ320" s="265"/>
      <c r="DA320" s="266"/>
      <c r="DB320" s="267"/>
      <c r="DC320" s="265"/>
      <c r="DD320" s="266"/>
      <c r="DE320" s="267"/>
      <c r="DF320" s="447"/>
      <c r="DG320" s="448"/>
      <c r="DH320" s="448"/>
      <c r="DI320" s="434" t="s">
        <v>69</v>
      </c>
      <c r="DJ320" s="434"/>
      <c r="DK320" s="439"/>
      <c r="DL320" s="418"/>
      <c r="DM320" s="419"/>
      <c r="DN320" s="419"/>
      <c r="DO320" s="420"/>
      <c r="DP320" s="418"/>
      <c r="DQ320" s="419"/>
      <c r="DR320" s="419"/>
      <c r="DS320" s="420"/>
      <c r="DT320" s="418"/>
      <c r="DU320" s="419"/>
      <c r="DV320" s="419"/>
      <c r="DW320" s="420"/>
      <c r="DX320" s="418"/>
      <c r="DY320" s="419"/>
      <c r="DZ320" s="419"/>
      <c r="EA320" s="420"/>
      <c r="EB320" s="424"/>
      <c r="EC320" s="425"/>
      <c r="ED320" s="425"/>
      <c r="EE320" s="425"/>
      <c r="EF320" s="426"/>
      <c r="EG320" s="418"/>
      <c r="EH320" s="419"/>
      <c r="EI320" s="419"/>
      <c r="EJ320" s="420"/>
      <c r="EK320" s="424"/>
      <c r="EL320" s="425"/>
      <c r="EM320" s="425"/>
      <c r="EN320" s="425"/>
      <c r="EO320" s="426"/>
      <c r="EP320" s="418"/>
      <c r="EQ320" s="419"/>
      <c r="ER320" s="419"/>
      <c r="ES320" s="420"/>
      <c r="ET320" s="424"/>
      <c r="EU320" s="425"/>
      <c r="EV320" s="425"/>
      <c r="EW320" s="425"/>
      <c r="EX320" s="426"/>
      <c r="EY320" s="418"/>
      <c r="EZ320" s="419"/>
      <c r="FA320" s="419"/>
      <c r="FB320" s="420"/>
      <c r="FC320" s="418"/>
      <c r="FD320" s="419"/>
      <c r="FE320" s="419"/>
      <c r="FF320" s="420"/>
      <c r="FG320" s="418"/>
      <c r="FH320" s="419"/>
      <c r="FI320" s="419"/>
      <c r="FJ320" s="420"/>
      <c r="FK320" s="418"/>
      <c r="FL320" s="419"/>
      <c r="FM320" s="419"/>
      <c r="FN320" s="420"/>
      <c r="FO320" s="405"/>
      <c r="FP320" s="407"/>
      <c r="FQ320" s="327"/>
      <c r="FR320" s="327"/>
      <c r="FS320" s="327"/>
      <c r="FT320" s="327"/>
      <c r="FU320" s="327"/>
      <c r="FV320" s="327"/>
      <c r="FW320" s="327"/>
      <c r="FX320" s="327"/>
      <c r="FY320" s="406"/>
      <c r="FZ320" s="479" t="s">
        <v>81</v>
      </c>
      <c r="GA320" s="434"/>
      <c r="GB320" s="434"/>
      <c r="GC320" s="434"/>
      <c r="GD320" s="434"/>
      <c r="GE320" s="437"/>
      <c r="GF320" s="437"/>
      <c r="GG320" s="437"/>
      <c r="GH320" s="437"/>
      <c r="GI320" s="437"/>
      <c r="GJ320" s="437"/>
      <c r="GK320" s="437"/>
      <c r="GL320" s="437"/>
      <c r="GM320" s="437"/>
      <c r="GN320" s="434" t="s">
        <v>45</v>
      </c>
      <c r="GO320" s="434"/>
      <c r="GP320" s="434"/>
      <c r="GQ320" s="434"/>
      <c r="GR320" s="439"/>
      <c r="GS320" s="441"/>
      <c r="GT320" s="442"/>
      <c r="GU320" s="442"/>
      <c r="GV320" s="442"/>
      <c r="GW320" s="442"/>
      <c r="GX320" s="442"/>
      <c r="GY320" s="442"/>
      <c r="GZ320" s="442"/>
      <c r="HA320" s="442"/>
      <c r="HB320" s="443"/>
      <c r="HC320" s="265"/>
      <c r="HD320" s="266"/>
      <c r="HE320" s="267"/>
      <c r="HF320" s="265"/>
      <c r="HG320" s="266"/>
      <c r="HH320" s="267"/>
      <c r="HI320" s="265"/>
      <c r="HJ320" s="266"/>
      <c r="HK320" s="267"/>
      <c r="HL320" s="400"/>
      <c r="HM320" s="401"/>
      <c r="HN320" s="401"/>
      <c r="HO320" s="434" t="s">
        <v>69</v>
      </c>
      <c r="HP320" s="434"/>
      <c r="HQ320" s="439"/>
      <c r="HR320" s="418"/>
      <c r="HS320" s="419"/>
      <c r="HT320" s="419"/>
      <c r="HU320" s="420"/>
      <c r="HV320" s="418"/>
      <c r="HW320" s="419"/>
      <c r="HX320" s="419"/>
      <c r="HY320" s="420"/>
      <c r="HZ320" s="418"/>
      <c r="IA320" s="419"/>
      <c r="IB320" s="419"/>
      <c r="IC320" s="420"/>
      <c r="ID320" s="418"/>
      <c r="IE320" s="419"/>
      <c r="IF320" s="419"/>
      <c r="IG320" s="420"/>
      <c r="IH320" s="424"/>
      <c r="II320" s="425"/>
      <c r="IJ320" s="425"/>
      <c r="IK320" s="425"/>
      <c r="IL320" s="426"/>
      <c r="IM320" s="418"/>
      <c r="IN320" s="419"/>
      <c r="IO320" s="419"/>
      <c r="IP320" s="420"/>
      <c r="IQ320" s="424"/>
      <c r="IR320" s="425"/>
      <c r="IS320" s="425"/>
      <c r="IT320" s="425"/>
      <c r="IU320" s="426"/>
      <c r="IV320" s="418"/>
      <c r="IW320" s="419"/>
      <c r="IX320" s="419"/>
      <c r="IY320" s="420"/>
      <c r="IZ320" s="424"/>
      <c r="JA320" s="425"/>
      <c r="JB320" s="425"/>
      <c r="JC320" s="425"/>
      <c r="JD320" s="426"/>
      <c r="JE320" s="418"/>
      <c r="JF320" s="419"/>
      <c r="JG320" s="419"/>
      <c r="JH320" s="420"/>
      <c r="JI320" s="418"/>
      <c r="JJ320" s="419"/>
      <c r="JK320" s="419"/>
      <c r="JL320" s="420"/>
      <c r="JM320" s="418"/>
      <c r="JN320" s="419"/>
      <c r="JO320" s="419"/>
      <c r="JP320" s="420"/>
      <c r="JQ320" s="418"/>
      <c r="JR320" s="419"/>
      <c r="JS320" s="419"/>
      <c r="JT320" s="420"/>
      <c r="JU320" s="405"/>
      <c r="JV320" s="407"/>
      <c r="JW320" s="327"/>
      <c r="JX320" s="327"/>
      <c r="JY320" s="327"/>
      <c r="JZ320" s="327"/>
      <c r="KA320" s="327"/>
      <c r="KB320" s="327"/>
      <c r="KC320" s="327"/>
      <c r="KD320" s="327"/>
      <c r="KE320" s="406"/>
      <c r="KF320" s="394" t="s">
        <v>128</v>
      </c>
      <c r="KG320" s="395"/>
      <c r="KH320" s="395"/>
      <c r="KI320" s="395"/>
      <c r="KJ320" s="395"/>
      <c r="KK320" s="397"/>
      <c r="KL320" s="397"/>
      <c r="KM320" s="397"/>
      <c r="KN320" s="397"/>
      <c r="KO320" s="397"/>
      <c r="KP320" s="397"/>
      <c r="KQ320" s="397"/>
      <c r="KR320" s="397"/>
      <c r="KS320" s="397"/>
      <c r="KT320" s="395" t="s">
        <v>45</v>
      </c>
      <c r="KU320" s="395"/>
      <c r="KV320" s="395"/>
      <c r="KW320" s="395"/>
      <c r="KX320" s="399"/>
      <c r="KY320" s="265"/>
      <c r="KZ320" s="266"/>
      <c r="LA320" s="266"/>
      <c r="LB320" s="266"/>
      <c r="LC320" s="266"/>
      <c r="LD320" s="266"/>
      <c r="LE320" s="266"/>
      <c r="LF320" s="266"/>
      <c r="LG320" s="266"/>
      <c r="LH320" s="267"/>
      <c r="LI320" s="265"/>
      <c r="LJ320" s="266"/>
      <c r="LK320" s="267"/>
      <c r="LL320" s="265"/>
      <c r="LM320" s="266"/>
      <c r="LN320" s="267"/>
      <c r="LO320" s="265"/>
      <c r="LP320" s="266"/>
      <c r="LQ320" s="267"/>
      <c r="LR320" s="400"/>
      <c r="LS320" s="401"/>
      <c r="LT320" s="401"/>
      <c r="LU320" s="395" t="s">
        <v>69</v>
      </c>
      <c r="LV320" s="395"/>
      <c r="LW320" s="399"/>
      <c r="LX320" s="388"/>
      <c r="LY320" s="389"/>
      <c r="LZ320" s="389"/>
      <c r="MA320" s="390"/>
      <c r="MB320" s="388"/>
      <c r="MC320" s="389"/>
      <c r="MD320" s="389"/>
      <c r="ME320" s="390"/>
      <c r="MF320" s="388"/>
      <c r="MG320" s="389"/>
      <c r="MH320" s="389"/>
      <c r="MI320" s="390"/>
      <c r="MJ320" s="388"/>
      <c r="MK320" s="389"/>
      <c r="ML320" s="389"/>
      <c r="MM320" s="390"/>
      <c r="MN320" s="268"/>
      <c r="MO320" s="269"/>
      <c r="MP320" s="269"/>
      <c r="MQ320" s="269"/>
      <c r="MR320" s="270"/>
      <c r="MS320" s="388"/>
      <c r="MT320" s="389"/>
      <c r="MU320" s="389"/>
      <c r="MV320" s="390"/>
      <c r="MW320" s="268"/>
      <c r="MX320" s="269"/>
      <c r="MY320" s="269"/>
      <c r="MZ320" s="269"/>
      <c r="NA320" s="270"/>
      <c r="NB320" s="388"/>
      <c r="NC320" s="389"/>
      <c r="ND320" s="389"/>
      <c r="NE320" s="390"/>
      <c r="NF320" s="268"/>
      <c r="NG320" s="269"/>
      <c r="NH320" s="269"/>
      <c r="NI320" s="269"/>
      <c r="NJ320" s="270"/>
      <c r="NK320" s="388"/>
      <c r="NL320" s="389"/>
      <c r="NM320" s="389"/>
      <c r="NN320" s="390"/>
      <c r="NO320" s="388"/>
      <c r="NP320" s="389"/>
      <c r="NQ320" s="389"/>
      <c r="NR320" s="390"/>
      <c r="NS320" s="388"/>
      <c r="NT320" s="389"/>
      <c r="NU320" s="389"/>
      <c r="NV320" s="390"/>
      <c r="NW320" s="388"/>
      <c r="NX320" s="389"/>
      <c r="NY320" s="389"/>
      <c r="NZ320" s="390"/>
      <c r="OA320" s="405"/>
      <c r="OB320" s="407"/>
      <c r="OC320" s="327"/>
      <c r="OD320" s="327"/>
      <c r="OE320" s="327"/>
      <c r="OF320" s="327"/>
      <c r="OG320" s="327"/>
      <c r="OH320" s="327"/>
      <c r="OI320" s="327"/>
      <c r="OJ320" s="327"/>
      <c r="OK320" s="406"/>
      <c r="OL320" s="394" t="s">
        <v>133</v>
      </c>
      <c r="OM320" s="395"/>
      <c r="ON320" s="395"/>
      <c r="OO320" s="395"/>
      <c r="OP320" s="395"/>
      <c r="OQ320" s="397"/>
      <c r="OR320" s="397"/>
      <c r="OS320" s="397"/>
      <c r="OT320" s="397"/>
      <c r="OU320" s="397"/>
      <c r="OV320" s="397"/>
      <c r="OW320" s="397"/>
      <c r="OX320" s="397"/>
      <c r="OY320" s="397"/>
      <c r="OZ320" s="395" t="s">
        <v>45</v>
      </c>
      <c r="PA320" s="395"/>
      <c r="PB320" s="395"/>
      <c r="PC320" s="395"/>
      <c r="PD320" s="399"/>
      <c r="PE320" s="265"/>
      <c r="PF320" s="266"/>
      <c r="PG320" s="266"/>
      <c r="PH320" s="266"/>
      <c r="PI320" s="266"/>
      <c r="PJ320" s="266"/>
      <c r="PK320" s="266"/>
      <c r="PL320" s="266"/>
      <c r="PM320" s="266"/>
      <c r="PN320" s="267"/>
      <c r="PO320" s="265"/>
      <c r="PP320" s="266"/>
      <c r="PQ320" s="267"/>
      <c r="PR320" s="265"/>
      <c r="PS320" s="266"/>
      <c r="PT320" s="267"/>
      <c r="PU320" s="265"/>
      <c r="PV320" s="266"/>
      <c r="PW320" s="267"/>
      <c r="PX320" s="400"/>
      <c r="PY320" s="401"/>
      <c r="PZ320" s="401"/>
      <c r="QA320" s="395" t="s">
        <v>69</v>
      </c>
      <c r="QB320" s="395"/>
      <c r="QC320" s="399"/>
      <c r="QD320" s="388"/>
      <c r="QE320" s="389"/>
      <c r="QF320" s="389"/>
      <c r="QG320" s="390"/>
      <c r="QH320" s="388"/>
      <c r="QI320" s="389"/>
      <c r="QJ320" s="389"/>
      <c r="QK320" s="390"/>
      <c r="QL320" s="388"/>
      <c r="QM320" s="389"/>
      <c r="QN320" s="389"/>
      <c r="QO320" s="390"/>
      <c r="QP320" s="388"/>
      <c r="QQ320" s="389"/>
      <c r="QR320" s="389"/>
      <c r="QS320" s="390"/>
      <c r="QT320" s="268"/>
      <c r="QU320" s="269"/>
      <c r="QV320" s="269"/>
      <c r="QW320" s="269"/>
      <c r="QX320" s="270"/>
      <c r="QY320" s="388"/>
      <c r="QZ320" s="389"/>
      <c r="RA320" s="389"/>
      <c r="RB320" s="390"/>
      <c r="RC320" s="268"/>
      <c r="RD320" s="269"/>
      <c r="RE320" s="269"/>
      <c r="RF320" s="269"/>
      <c r="RG320" s="270"/>
      <c r="RH320" s="388"/>
      <c r="RI320" s="389"/>
      <c r="RJ320" s="389"/>
      <c r="RK320" s="390"/>
      <c r="RL320" s="268"/>
      <c r="RM320" s="269"/>
      <c r="RN320" s="269"/>
      <c r="RO320" s="269"/>
      <c r="RP320" s="270"/>
      <c r="RQ320" s="388"/>
      <c r="RR320" s="389"/>
      <c r="RS320" s="389"/>
      <c r="RT320" s="390"/>
      <c r="RU320" s="388"/>
      <c r="RV320" s="389"/>
      <c r="RW320" s="389"/>
      <c r="RX320" s="390"/>
      <c r="RY320" s="388"/>
      <c r="RZ320" s="389"/>
      <c r="SA320" s="389"/>
      <c r="SB320" s="390"/>
      <c r="SC320" s="388"/>
      <c r="SD320" s="389"/>
      <c r="SE320" s="389"/>
      <c r="SF320" s="390"/>
      <c r="SG320" s="405"/>
    </row>
    <row r="321" spans="2:501" ht="2.1" customHeight="1" x14ac:dyDescent="0.2">
      <c r="B321" s="466"/>
      <c r="C321" s="467"/>
      <c r="D321" s="467"/>
      <c r="E321" s="467"/>
      <c r="F321" s="467"/>
      <c r="G321" s="467"/>
      <c r="H321" s="467"/>
      <c r="I321" s="467"/>
      <c r="J321" s="467"/>
      <c r="K321" s="467"/>
      <c r="L321" s="467"/>
      <c r="M321" s="467"/>
      <c r="N321" s="467"/>
      <c r="O321" s="467"/>
      <c r="P321" s="467"/>
      <c r="Q321" s="467"/>
      <c r="R321" s="467"/>
      <c r="S321" s="467"/>
      <c r="T321" s="467"/>
      <c r="U321" s="467"/>
      <c r="V321" s="467"/>
      <c r="W321" s="467"/>
      <c r="X321" s="467"/>
      <c r="Y321" s="467"/>
      <c r="Z321" s="467"/>
      <c r="AA321" s="468"/>
      <c r="AB321" s="492"/>
      <c r="AC321" s="476"/>
      <c r="AD321" s="476"/>
      <c r="AE321" s="476"/>
      <c r="AF321" s="476"/>
      <c r="AG321" s="476"/>
      <c r="AH321" s="476"/>
      <c r="AI321" s="476"/>
      <c r="AJ321" s="476"/>
      <c r="AK321" s="476"/>
      <c r="AL321" s="476"/>
      <c r="AM321" s="386"/>
      <c r="AN321" s="386"/>
      <c r="AO321" s="386"/>
      <c r="AP321" s="386"/>
      <c r="AQ321" s="387"/>
      <c r="AR321" s="154"/>
      <c r="AS321" s="155"/>
      <c r="AT321" s="155"/>
      <c r="AU321" s="155"/>
      <c r="AV321" s="155"/>
      <c r="AW321" s="155"/>
      <c r="AX321" s="155"/>
      <c r="AY321" s="155"/>
      <c r="AZ321" s="155"/>
      <c r="BA321" s="386"/>
      <c r="BB321" s="386"/>
      <c r="BC321" s="386"/>
      <c r="BD321" s="386"/>
      <c r="BE321" s="387"/>
      <c r="BF321" s="475"/>
      <c r="BG321" s="476"/>
      <c r="BH321" s="476"/>
      <c r="BI321" s="476"/>
      <c r="BJ321" s="476"/>
      <c r="BK321" s="476"/>
      <c r="BL321" s="476"/>
      <c r="BM321" s="476"/>
      <c r="BN321" s="476"/>
      <c r="BO321" s="386"/>
      <c r="BP321" s="386"/>
      <c r="BQ321" s="386"/>
      <c r="BR321" s="386"/>
      <c r="BS321" s="387"/>
      <c r="BT321" s="435"/>
      <c r="BU321" s="436"/>
      <c r="BV321" s="436"/>
      <c r="BW321" s="436"/>
      <c r="BX321" s="436"/>
      <c r="BY321" s="438"/>
      <c r="BZ321" s="438"/>
      <c r="CA321" s="438"/>
      <c r="CB321" s="438"/>
      <c r="CC321" s="438"/>
      <c r="CD321" s="438"/>
      <c r="CE321" s="438"/>
      <c r="CF321" s="438"/>
      <c r="CG321" s="438"/>
      <c r="CH321" s="436"/>
      <c r="CI321" s="436"/>
      <c r="CJ321" s="436"/>
      <c r="CK321" s="436"/>
      <c r="CL321" s="440"/>
      <c r="CM321" s="444"/>
      <c r="CN321" s="445"/>
      <c r="CO321" s="445"/>
      <c r="CP321" s="445"/>
      <c r="CQ321" s="445"/>
      <c r="CR321" s="445"/>
      <c r="CS321" s="445"/>
      <c r="CT321" s="445"/>
      <c r="CU321" s="445"/>
      <c r="CV321" s="446"/>
      <c r="CW321" s="276"/>
      <c r="CX321" s="277"/>
      <c r="CY321" s="278"/>
      <c r="CZ321" s="276"/>
      <c r="DA321" s="277"/>
      <c r="DB321" s="278"/>
      <c r="DC321" s="276"/>
      <c r="DD321" s="277"/>
      <c r="DE321" s="278"/>
      <c r="DF321" s="449"/>
      <c r="DG321" s="450"/>
      <c r="DH321" s="450"/>
      <c r="DI321" s="436"/>
      <c r="DJ321" s="436"/>
      <c r="DK321" s="440"/>
      <c r="DL321" s="421"/>
      <c r="DM321" s="422"/>
      <c r="DN321" s="422"/>
      <c r="DO321" s="423"/>
      <c r="DP321" s="421"/>
      <c r="DQ321" s="422"/>
      <c r="DR321" s="422"/>
      <c r="DS321" s="423"/>
      <c r="DT321" s="421"/>
      <c r="DU321" s="422"/>
      <c r="DV321" s="422"/>
      <c r="DW321" s="423"/>
      <c r="DX321" s="421"/>
      <c r="DY321" s="422"/>
      <c r="DZ321" s="422"/>
      <c r="EA321" s="423"/>
      <c r="EB321" s="427"/>
      <c r="EC321" s="428"/>
      <c r="ED321" s="428"/>
      <c r="EE321" s="428"/>
      <c r="EF321" s="429"/>
      <c r="EG321" s="421"/>
      <c r="EH321" s="422"/>
      <c r="EI321" s="422"/>
      <c r="EJ321" s="423"/>
      <c r="EK321" s="427"/>
      <c r="EL321" s="428"/>
      <c r="EM321" s="428"/>
      <c r="EN321" s="428"/>
      <c r="EO321" s="429"/>
      <c r="EP321" s="421"/>
      <c r="EQ321" s="422"/>
      <c r="ER321" s="422"/>
      <c r="ES321" s="423"/>
      <c r="ET321" s="427"/>
      <c r="EU321" s="428"/>
      <c r="EV321" s="428"/>
      <c r="EW321" s="428"/>
      <c r="EX321" s="429"/>
      <c r="EY321" s="421"/>
      <c r="EZ321" s="422"/>
      <c r="FA321" s="422"/>
      <c r="FB321" s="423"/>
      <c r="FC321" s="421"/>
      <c r="FD321" s="422"/>
      <c r="FE321" s="422"/>
      <c r="FF321" s="423"/>
      <c r="FG321" s="421"/>
      <c r="FH321" s="422"/>
      <c r="FI321" s="422"/>
      <c r="FJ321" s="423"/>
      <c r="FK321" s="421"/>
      <c r="FL321" s="422"/>
      <c r="FM321" s="422"/>
      <c r="FN321" s="423"/>
      <c r="FO321" s="405"/>
      <c r="FP321" s="329"/>
      <c r="FQ321" s="330"/>
      <c r="FR321" s="330"/>
      <c r="FS321" s="330"/>
      <c r="FT321" s="330"/>
      <c r="FU321" s="330"/>
      <c r="FV321" s="330"/>
      <c r="FW321" s="330"/>
      <c r="FX321" s="330"/>
      <c r="FY321" s="408"/>
      <c r="FZ321" s="480"/>
      <c r="GA321" s="436"/>
      <c r="GB321" s="436"/>
      <c r="GC321" s="436"/>
      <c r="GD321" s="436"/>
      <c r="GE321" s="438"/>
      <c r="GF321" s="438"/>
      <c r="GG321" s="438"/>
      <c r="GH321" s="438"/>
      <c r="GI321" s="438"/>
      <c r="GJ321" s="438"/>
      <c r="GK321" s="438"/>
      <c r="GL321" s="438"/>
      <c r="GM321" s="438"/>
      <c r="GN321" s="436"/>
      <c r="GO321" s="436"/>
      <c r="GP321" s="436"/>
      <c r="GQ321" s="436"/>
      <c r="GR321" s="440"/>
      <c r="GS321" s="444"/>
      <c r="GT321" s="445"/>
      <c r="GU321" s="445"/>
      <c r="GV321" s="445"/>
      <c r="GW321" s="445"/>
      <c r="GX321" s="445"/>
      <c r="GY321" s="445"/>
      <c r="GZ321" s="445"/>
      <c r="HA321" s="445"/>
      <c r="HB321" s="446"/>
      <c r="HC321" s="276"/>
      <c r="HD321" s="277"/>
      <c r="HE321" s="278"/>
      <c r="HF321" s="276"/>
      <c r="HG321" s="277"/>
      <c r="HH321" s="278"/>
      <c r="HI321" s="276"/>
      <c r="HJ321" s="277"/>
      <c r="HK321" s="278"/>
      <c r="HL321" s="402"/>
      <c r="HM321" s="403"/>
      <c r="HN321" s="403"/>
      <c r="HO321" s="436"/>
      <c r="HP321" s="436"/>
      <c r="HQ321" s="440"/>
      <c r="HR321" s="421"/>
      <c r="HS321" s="422"/>
      <c r="HT321" s="422"/>
      <c r="HU321" s="423"/>
      <c r="HV321" s="421"/>
      <c r="HW321" s="422"/>
      <c r="HX321" s="422"/>
      <c r="HY321" s="423"/>
      <c r="HZ321" s="421"/>
      <c r="IA321" s="422"/>
      <c r="IB321" s="422"/>
      <c r="IC321" s="423"/>
      <c r="ID321" s="421"/>
      <c r="IE321" s="422"/>
      <c r="IF321" s="422"/>
      <c r="IG321" s="423"/>
      <c r="IH321" s="427"/>
      <c r="II321" s="428"/>
      <c r="IJ321" s="428"/>
      <c r="IK321" s="428"/>
      <c r="IL321" s="429"/>
      <c r="IM321" s="421"/>
      <c r="IN321" s="422"/>
      <c r="IO321" s="422"/>
      <c r="IP321" s="423"/>
      <c r="IQ321" s="427"/>
      <c r="IR321" s="428"/>
      <c r="IS321" s="428"/>
      <c r="IT321" s="428"/>
      <c r="IU321" s="429"/>
      <c r="IV321" s="421"/>
      <c r="IW321" s="422"/>
      <c r="IX321" s="422"/>
      <c r="IY321" s="423"/>
      <c r="IZ321" s="427"/>
      <c r="JA321" s="428"/>
      <c r="JB321" s="428"/>
      <c r="JC321" s="428"/>
      <c r="JD321" s="429"/>
      <c r="JE321" s="421"/>
      <c r="JF321" s="422"/>
      <c r="JG321" s="422"/>
      <c r="JH321" s="423"/>
      <c r="JI321" s="421"/>
      <c r="JJ321" s="422"/>
      <c r="JK321" s="422"/>
      <c r="JL321" s="423"/>
      <c r="JM321" s="421"/>
      <c r="JN321" s="422"/>
      <c r="JO321" s="422"/>
      <c r="JP321" s="423"/>
      <c r="JQ321" s="421"/>
      <c r="JR321" s="422"/>
      <c r="JS321" s="422"/>
      <c r="JT321" s="423"/>
      <c r="JU321" s="405"/>
      <c r="JV321" s="329"/>
      <c r="JW321" s="330"/>
      <c r="JX321" s="330"/>
      <c r="JY321" s="330"/>
      <c r="JZ321" s="330"/>
      <c r="KA321" s="330"/>
      <c r="KB321" s="330"/>
      <c r="KC321" s="330"/>
      <c r="KD321" s="330"/>
      <c r="KE321" s="408"/>
      <c r="KF321" s="396"/>
      <c r="KG321" s="386"/>
      <c r="KH321" s="386"/>
      <c r="KI321" s="386"/>
      <c r="KJ321" s="386"/>
      <c r="KK321" s="398"/>
      <c r="KL321" s="398"/>
      <c r="KM321" s="398"/>
      <c r="KN321" s="398"/>
      <c r="KO321" s="398"/>
      <c r="KP321" s="398"/>
      <c r="KQ321" s="398"/>
      <c r="KR321" s="398"/>
      <c r="KS321" s="398"/>
      <c r="KT321" s="386"/>
      <c r="KU321" s="386"/>
      <c r="KV321" s="386"/>
      <c r="KW321" s="386"/>
      <c r="KX321" s="387"/>
      <c r="KY321" s="276"/>
      <c r="KZ321" s="277"/>
      <c r="LA321" s="277"/>
      <c r="LB321" s="277"/>
      <c r="LC321" s="277"/>
      <c r="LD321" s="277"/>
      <c r="LE321" s="277"/>
      <c r="LF321" s="277"/>
      <c r="LG321" s="277"/>
      <c r="LH321" s="278"/>
      <c r="LI321" s="276"/>
      <c r="LJ321" s="277"/>
      <c r="LK321" s="278"/>
      <c r="LL321" s="276"/>
      <c r="LM321" s="277"/>
      <c r="LN321" s="278"/>
      <c r="LO321" s="276"/>
      <c r="LP321" s="277"/>
      <c r="LQ321" s="278"/>
      <c r="LR321" s="402"/>
      <c r="LS321" s="403"/>
      <c r="LT321" s="403"/>
      <c r="LU321" s="386"/>
      <c r="LV321" s="386"/>
      <c r="LW321" s="387"/>
      <c r="LX321" s="391"/>
      <c r="LY321" s="392"/>
      <c r="LZ321" s="392"/>
      <c r="MA321" s="393"/>
      <c r="MB321" s="391"/>
      <c r="MC321" s="392"/>
      <c r="MD321" s="392"/>
      <c r="ME321" s="393"/>
      <c r="MF321" s="391"/>
      <c r="MG321" s="392"/>
      <c r="MH321" s="392"/>
      <c r="MI321" s="393"/>
      <c r="MJ321" s="391"/>
      <c r="MK321" s="392"/>
      <c r="ML321" s="392"/>
      <c r="MM321" s="393"/>
      <c r="MN321" s="279"/>
      <c r="MO321" s="280"/>
      <c r="MP321" s="280"/>
      <c r="MQ321" s="280"/>
      <c r="MR321" s="281"/>
      <c r="MS321" s="391"/>
      <c r="MT321" s="392"/>
      <c r="MU321" s="392"/>
      <c r="MV321" s="393"/>
      <c r="MW321" s="279"/>
      <c r="MX321" s="280"/>
      <c r="MY321" s="280"/>
      <c r="MZ321" s="280"/>
      <c r="NA321" s="281"/>
      <c r="NB321" s="391"/>
      <c r="NC321" s="392"/>
      <c r="ND321" s="392"/>
      <c r="NE321" s="393"/>
      <c r="NF321" s="279"/>
      <c r="NG321" s="280"/>
      <c r="NH321" s="280"/>
      <c r="NI321" s="280"/>
      <c r="NJ321" s="281"/>
      <c r="NK321" s="391"/>
      <c r="NL321" s="392"/>
      <c r="NM321" s="392"/>
      <c r="NN321" s="393"/>
      <c r="NO321" s="391"/>
      <c r="NP321" s="392"/>
      <c r="NQ321" s="392"/>
      <c r="NR321" s="393"/>
      <c r="NS321" s="391"/>
      <c r="NT321" s="392"/>
      <c r="NU321" s="392"/>
      <c r="NV321" s="393"/>
      <c r="NW321" s="391"/>
      <c r="NX321" s="392"/>
      <c r="NY321" s="392"/>
      <c r="NZ321" s="393"/>
      <c r="OA321" s="405"/>
      <c r="OB321" s="329"/>
      <c r="OC321" s="330"/>
      <c r="OD321" s="330"/>
      <c r="OE321" s="330"/>
      <c r="OF321" s="330"/>
      <c r="OG321" s="330"/>
      <c r="OH321" s="330"/>
      <c r="OI321" s="330"/>
      <c r="OJ321" s="330"/>
      <c r="OK321" s="408"/>
      <c r="OL321" s="396"/>
      <c r="OM321" s="386"/>
      <c r="ON321" s="386"/>
      <c r="OO321" s="386"/>
      <c r="OP321" s="386"/>
      <c r="OQ321" s="398"/>
      <c r="OR321" s="398"/>
      <c r="OS321" s="398"/>
      <c r="OT321" s="398"/>
      <c r="OU321" s="398"/>
      <c r="OV321" s="398"/>
      <c r="OW321" s="398"/>
      <c r="OX321" s="398"/>
      <c r="OY321" s="398"/>
      <c r="OZ321" s="386"/>
      <c r="PA321" s="386"/>
      <c r="PB321" s="386"/>
      <c r="PC321" s="386"/>
      <c r="PD321" s="387"/>
      <c r="PE321" s="276"/>
      <c r="PF321" s="277"/>
      <c r="PG321" s="277"/>
      <c r="PH321" s="277"/>
      <c r="PI321" s="277"/>
      <c r="PJ321" s="277"/>
      <c r="PK321" s="277"/>
      <c r="PL321" s="277"/>
      <c r="PM321" s="277"/>
      <c r="PN321" s="278"/>
      <c r="PO321" s="276"/>
      <c r="PP321" s="277"/>
      <c r="PQ321" s="278"/>
      <c r="PR321" s="276"/>
      <c r="PS321" s="277"/>
      <c r="PT321" s="278"/>
      <c r="PU321" s="276"/>
      <c r="PV321" s="277"/>
      <c r="PW321" s="278"/>
      <c r="PX321" s="402"/>
      <c r="PY321" s="403"/>
      <c r="PZ321" s="403"/>
      <c r="QA321" s="386"/>
      <c r="QB321" s="386"/>
      <c r="QC321" s="387"/>
      <c r="QD321" s="391"/>
      <c r="QE321" s="392"/>
      <c r="QF321" s="392"/>
      <c r="QG321" s="393"/>
      <c r="QH321" s="391"/>
      <c r="QI321" s="392"/>
      <c r="QJ321" s="392"/>
      <c r="QK321" s="393"/>
      <c r="QL321" s="391"/>
      <c r="QM321" s="392"/>
      <c r="QN321" s="392"/>
      <c r="QO321" s="393"/>
      <c r="QP321" s="391"/>
      <c r="QQ321" s="392"/>
      <c r="QR321" s="392"/>
      <c r="QS321" s="393"/>
      <c r="QT321" s="279"/>
      <c r="QU321" s="280"/>
      <c r="QV321" s="280"/>
      <c r="QW321" s="280"/>
      <c r="QX321" s="281"/>
      <c r="QY321" s="391"/>
      <c r="QZ321" s="392"/>
      <c r="RA321" s="392"/>
      <c r="RB321" s="393"/>
      <c r="RC321" s="279"/>
      <c r="RD321" s="280"/>
      <c r="RE321" s="280"/>
      <c r="RF321" s="280"/>
      <c r="RG321" s="281"/>
      <c r="RH321" s="391"/>
      <c r="RI321" s="392"/>
      <c r="RJ321" s="392"/>
      <c r="RK321" s="393"/>
      <c r="RL321" s="279"/>
      <c r="RM321" s="280"/>
      <c r="RN321" s="280"/>
      <c r="RO321" s="280"/>
      <c r="RP321" s="281"/>
      <c r="RQ321" s="391"/>
      <c r="RR321" s="392"/>
      <c r="RS321" s="392"/>
      <c r="RT321" s="393"/>
      <c r="RU321" s="391"/>
      <c r="RV321" s="392"/>
      <c r="RW321" s="392"/>
      <c r="RX321" s="393"/>
      <c r="RY321" s="391"/>
      <c r="RZ321" s="392"/>
      <c r="SA321" s="392"/>
      <c r="SB321" s="393"/>
      <c r="SC321" s="391"/>
      <c r="SD321" s="392"/>
      <c r="SE321" s="392"/>
      <c r="SF321" s="393"/>
      <c r="SG321" s="405"/>
    </row>
    <row r="322" spans="2:501" ht="12" customHeight="1" x14ac:dyDescent="0.15">
      <c r="B322" s="326" t="s">
        <v>9272</v>
      </c>
      <c r="C322" s="464"/>
      <c r="D322" s="464"/>
      <c r="E322" s="464"/>
      <c r="F322" s="464"/>
      <c r="G322" s="464"/>
      <c r="H322" s="464"/>
      <c r="I322" s="464"/>
      <c r="J322" s="464"/>
      <c r="K322" s="464"/>
      <c r="L322" s="464"/>
      <c r="M322" s="464"/>
      <c r="N322" s="464"/>
      <c r="O322" s="464"/>
      <c r="P322" s="464"/>
      <c r="Q322" s="464"/>
      <c r="R322" s="464"/>
      <c r="S322" s="464"/>
      <c r="T322" s="464"/>
      <c r="U322" s="464"/>
      <c r="V322" s="464"/>
      <c r="W322" s="464"/>
      <c r="X322" s="464"/>
      <c r="Y322" s="464"/>
      <c r="Z322" s="464"/>
      <c r="AA322" s="465"/>
      <c r="AB322" s="490">
        <f>AR322+BF322</f>
        <v>0</v>
      </c>
      <c r="AC322" s="491"/>
      <c r="AD322" s="491"/>
      <c r="AE322" s="491"/>
      <c r="AF322" s="491"/>
      <c r="AG322" s="491"/>
      <c r="AH322" s="491"/>
      <c r="AI322" s="491"/>
      <c r="AJ322" s="491"/>
      <c r="AK322" s="491"/>
      <c r="AL322" s="491"/>
      <c r="AM322" s="382" t="s">
        <v>45</v>
      </c>
      <c r="AN322" s="382"/>
      <c r="AO322" s="382"/>
      <c r="AP322" s="382"/>
      <c r="AQ322" s="383"/>
      <c r="AR322" s="493"/>
      <c r="AS322" s="494"/>
      <c r="AT322" s="494"/>
      <c r="AU322" s="494"/>
      <c r="AV322" s="494"/>
      <c r="AW322" s="494"/>
      <c r="AX322" s="494"/>
      <c r="AY322" s="494"/>
      <c r="AZ322" s="494"/>
      <c r="BA322" s="382" t="s">
        <v>45</v>
      </c>
      <c r="BB322" s="382"/>
      <c r="BC322" s="382"/>
      <c r="BD322" s="382"/>
      <c r="BE322" s="383"/>
      <c r="BF322" s="474">
        <f>SUM(BY322:CG327,GE322:GM327,KK322:KS327,OQ322:OY327)</f>
        <v>0</v>
      </c>
      <c r="BG322" s="470"/>
      <c r="BH322" s="470"/>
      <c r="BI322" s="470"/>
      <c r="BJ322" s="470"/>
      <c r="BK322" s="470"/>
      <c r="BL322" s="470"/>
      <c r="BM322" s="470"/>
      <c r="BN322" s="470"/>
      <c r="BO322" s="382" t="s">
        <v>45</v>
      </c>
      <c r="BP322" s="382"/>
      <c r="BQ322" s="382"/>
      <c r="BR322" s="382"/>
      <c r="BS322" s="383"/>
      <c r="BT322" s="463" t="s">
        <v>37</v>
      </c>
      <c r="BU322" s="411"/>
      <c r="BV322" s="411"/>
      <c r="BW322" s="411"/>
      <c r="BX322" s="411"/>
      <c r="BY322" s="413"/>
      <c r="BZ322" s="413"/>
      <c r="CA322" s="413"/>
      <c r="CB322" s="413"/>
      <c r="CC322" s="413"/>
      <c r="CD322" s="413"/>
      <c r="CE322" s="413"/>
      <c r="CF322" s="413"/>
      <c r="CG322" s="413"/>
      <c r="CH322" s="411" t="s">
        <v>45</v>
      </c>
      <c r="CI322" s="411"/>
      <c r="CJ322" s="411"/>
      <c r="CK322" s="411"/>
      <c r="CL322" s="414"/>
      <c r="CM322" s="233"/>
      <c r="CN322" s="234"/>
      <c r="CO322" s="234"/>
      <c r="CP322" s="234"/>
      <c r="CQ322" s="234"/>
      <c r="CR322" s="234"/>
      <c r="CS322" s="234"/>
      <c r="CT322" s="234"/>
      <c r="CU322" s="234"/>
      <c r="CV322" s="235"/>
      <c r="CW322" s="415"/>
      <c r="CX322" s="416"/>
      <c r="CY322" s="417"/>
      <c r="CZ322" s="415"/>
      <c r="DA322" s="416"/>
      <c r="DB322" s="417"/>
      <c r="DC322" s="415"/>
      <c r="DD322" s="416"/>
      <c r="DE322" s="417"/>
      <c r="DF322" s="477"/>
      <c r="DG322" s="478"/>
      <c r="DH322" s="478"/>
      <c r="DI322" s="411" t="s">
        <v>69</v>
      </c>
      <c r="DJ322" s="411"/>
      <c r="DK322" s="414"/>
      <c r="DL322" s="430"/>
      <c r="DM322" s="431"/>
      <c r="DN322" s="431"/>
      <c r="DO322" s="432"/>
      <c r="DP322" s="430"/>
      <c r="DQ322" s="431"/>
      <c r="DR322" s="431"/>
      <c r="DS322" s="432"/>
      <c r="DT322" s="430"/>
      <c r="DU322" s="431"/>
      <c r="DV322" s="431"/>
      <c r="DW322" s="432"/>
      <c r="DX322" s="430"/>
      <c r="DY322" s="431"/>
      <c r="DZ322" s="431"/>
      <c r="EA322" s="432"/>
      <c r="EB322" s="239"/>
      <c r="EC322" s="240"/>
      <c r="ED322" s="240"/>
      <c r="EE322" s="240"/>
      <c r="EF322" s="241"/>
      <c r="EG322" s="430"/>
      <c r="EH322" s="431"/>
      <c r="EI322" s="431"/>
      <c r="EJ322" s="432"/>
      <c r="EK322" s="239"/>
      <c r="EL322" s="240"/>
      <c r="EM322" s="240"/>
      <c r="EN322" s="240"/>
      <c r="EO322" s="241"/>
      <c r="EP322" s="430"/>
      <c r="EQ322" s="431"/>
      <c r="ER322" s="431"/>
      <c r="ES322" s="432"/>
      <c r="ET322" s="239"/>
      <c r="EU322" s="240"/>
      <c r="EV322" s="240"/>
      <c r="EW322" s="240"/>
      <c r="EX322" s="241"/>
      <c r="EY322" s="430"/>
      <c r="EZ322" s="431"/>
      <c r="FA322" s="431"/>
      <c r="FB322" s="432"/>
      <c r="FC322" s="430"/>
      <c r="FD322" s="431"/>
      <c r="FE322" s="431"/>
      <c r="FF322" s="432"/>
      <c r="FG322" s="430"/>
      <c r="FH322" s="431"/>
      <c r="FI322" s="431"/>
      <c r="FJ322" s="432"/>
      <c r="FK322" s="430"/>
      <c r="FL322" s="431"/>
      <c r="FM322" s="431"/>
      <c r="FN322" s="432"/>
      <c r="FO322" s="404" t="str">
        <f>IF(AND(CC322&gt;0,CC324&gt;0,CC326&gt;0),"⇒⇒⇒⇒
４箇所以上の場合","")</f>
        <v/>
      </c>
      <c r="FP322" s="326" t="s">
        <v>9272</v>
      </c>
      <c r="FQ322" s="327"/>
      <c r="FR322" s="327"/>
      <c r="FS322" s="327"/>
      <c r="FT322" s="327"/>
      <c r="FU322" s="327"/>
      <c r="FV322" s="327"/>
      <c r="FW322" s="327"/>
      <c r="FX322" s="327"/>
      <c r="FY322" s="406"/>
      <c r="FZ322" s="463" t="s">
        <v>79</v>
      </c>
      <c r="GA322" s="411"/>
      <c r="GB322" s="411"/>
      <c r="GC322" s="411"/>
      <c r="GD322" s="411"/>
      <c r="GE322" s="413"/>
      <c r="GF322" s="413"/>
      <c r="GG322" s="413"/>
      <c r="GH322" s="413"/>
      <c r="GI322" s="413"/>
      <c r="GJ322" s="413"/>
      <c r="GK322" s="413"/>
      <c r="GL322" s="413"/>
      <c r="GM322" s="413"/>
      <c r="GN322" s="411" t="s">
        <v>45</v>
      </c>
      <c r="GO322" s="411"/>
      <c r="GP322" s="411"/>
      <c r="GQ322" s="411"/>
      <c r="GR322" s="414"/>
      <c r="GS322" s="233"/>
      <c r="GT322" s="234"/>
      <c r="GU322" s="234"/>
      <c r="GV322" s="234"/>
      <c r="GW322" s="234"/>
      <c r="GX322" s="234"/>
      <c r="GY322" s="234"/>
      <c r="GZ322" s="234"/>
      <c r="HA322" s="234"/>
      <c r="HB322" s="235"/>
      <c r="HC322" s="415"/>
      <c r="HD322" s="416"/>
      <c r="HE322" s="417"/>
      <c r="HF322" s="415"/>
      <c r="HG322" s="416"/>
      <c r="HH322" s="417"/>
      <c r="HI322" s="415"/>
      <c r="HJ322" s="416"/>
      <c r="HK322" s="417"/>
      <c r="HL322" s="454"/>
      <c r="HM322" s="455"/>
      <c r="HN322" s="455"/>
      <c r="HO322" s="411" t="s">
        <v>69</v>
      </c>
      <c r="HP322" s="411"/>
      <c r="HQ322" s="414"/>
      <c r="HR322" s="430"/>
      <c r="HS322" s="431"/>
      <c r="HT322" s="431"/>
      <c r="HU322" s="432"/>
      <c r="HV322" s="430"/>
      <c r="HW322" s="431"/>
      <c r="HX322" s="431"/>
      <c r="HY322" s="432"/>
      <c r="HZ322" s="430"/>
      <c r="IA322" s="431"/>
      <c r="IB322" s="431"/>
      <c r="IC322" s="432"/>
      <c r="ID322" s="430"/>
      <c r="IE322" s="431"/>
      <c r="IF322" s="431"/>
      <c r="IG322" s="432"/>
      <c r="IH322" s="239"/>
      <c r="II322" s="240"/>
      <c r="IJ322" s="240"/>
      <c r="IK322" s="240"/>
      <c r="IL322" s="241"/>
      <c r="IM322" s="430"/>
      <c r="IN322" s="431"/>
      <c r="IO322" s="431"/>
      <c r="IP322" s="432"/>
      <c r="IQ322" s="239"/>
      <c r="IR322" s="240"/>
      <c r="IS322" s="240"/>
      <c r="IT322" s="240"/>
      <c r="IU322" s="241"/>
      <c r="IV322" s="430"/>
      <c r="IW322" s="431"/>
      <c r="IX322" s="431"/>
      <c r="IY322" s="432"/>
      <c r="IZ322" s="239"/>
      <c r="JA322" s="240"/>
      <c r="JB322" s="240"/>
      <c r="JC322" s="240"/>
      <c r="JD322" s="241"/>
      <c r="JE322" s="430"/>
      <c r="JF322" s="431"/>
      <c r="JG322" s="431"/>
      <c r="JH322" s="432"/>
      <c r="JI322" s="430"/>
      <c r="JJ322" s="431"/>
      <c r="JK322" s="431"/>
      <c r="JL322" s="432"/>
      <c r="JM322" s="430"/>
      <c r="JN322" s="431"/>
      <c r="JO322" s="431"/>
      <c r="JP322" s="432"/>
      <c r="JQ322" s="430"/>
      <c r="JR322" s="431"/>
      <c r="JS322" s="431"/>
      <c r="JT322" s="432"/>
      <c r="JU322" s="404" t="str">
        <f>IF($BH322&gt;SUM($CC322:$CK327,$GE322:$GM327),IF(AND(GE322&gt;0,GE324&gt;0,GE326&gt;0),"⇒⇒⇒⇒
７箇所以上の場合",""),"")</f>
        <v/>
      </c>
      <c r="JV322" s="326" t="s">
        <v>9272</v>
      </c>
      <c r="JW322" s="327"/>
      <c r="JX322" s="327"/>
      <c r="JY322" s="327"/>
      <c r="JZ322" s="327"/>
      <c r="KA322" s="327"/>
      <c r="KB322" s="327"/>
      <c r="KC322" s="327"/>
      <c r="KD322" s="327"/>
      <c r="KE322" s="406"/>
      <c r="KF322" s="487" t="s">
        <v>126</v>
      </c>
      <c r="KG322" s="382"/>
      <c r="KH322" s="382"/>
      <c r="KI322" s="382"/>
      <c r="KJ322" s="382"/>
      <c r="KK322" s="488"/>
      <c r="KL322" s="488"/>
      <c r="KM322" s="488"/>
      <c r="KN322" s="488"/>
      <c r="KO322" s="488"/>
      <c r="KP322" s="488"/>
      <c r="KQ322" s="488"/>
      <c r="KR322" s="488"/>
      <c r="KS322" s="488"/>
      <c r="KT322" s="382" t="s">
        <v>45</v>
      </c>
      <c r="KU322" s="382"/>
      <c r="KV322" s="382"/>
      <c r="KW322" s="382"/>
      <c r="KX322" s="383"/>
      <c r="KY322" s="230"/>
      <c r="KZ322" s="231"/>
      <c r="LA322" s="231"/>
      <c r="LB322" s="231"/>
      <c r="LC322" s="231"/>
      <c r="LD322" s="231"/>
      <c r="LE322" s="231"/>
      <c r="LF322" s="231"/>
      <c r="LG322" s="231"/>
      <c r="LH322" s="232"/>
      <c r="LI322" s="230"/>
      <c r="LJ322" s="231"/>
      <c r="LK322" s="232"/>
      <c r="LL322" s="230"/>
      <c r="LM322" s="231"/>
      <c r="LN322" s="232"/>
      <c r="LO322" s="230"/>
      <c r="LP322" s="231"/>
      <c r="LQ322" s="232"/>
      <c r="LR322" s="481"/>
      <c r="LS322" s="482"/>
      <c r="LT322" s="482"/>
      <c r="LU322" s="382" t="s">
        <v>69</v>
      </c>
      <c r="LV322" s="382"/>
      <c r="LW322" s="383"/>
      <c r="LX322" s="483"/>
      <c r="LY322" s="484"/>
      <c r="LZ322" s="484"/>
      <c r="MA322" s="485"/>
      <c r="MB322" s="483"/>
      <c r="MC322" s="484"/>
      <c r="MD322" s="484"/>
      <c r="ME322" s="485"/>
      <c r="MF322" s="483"/>
      <c r="MG322" s="484"/>
      <c r="MH322" s="484"/>
      <c r="MI322" s="485"/>
      <c r="MJ322" s="483"/>
      <c r="MK322" s="484"/>
      <c r="ML322" s="484"/>
      <c r="MM322" s="485"/>
      <c r="MN322" s="486"/>
      <c r="MO322" s="237"/>
      <c r="MP322" s="237"/>
      <c r="MQ322" s="237"/>
      <c r="MR322" s="238"/>
      <c r="MS322" s="483"/>
      <c r="MT322" s="484"/>
      <c r="MU322" s="484"/>
      <c r="MV322" s="485"/>
      <c r="MW322" s="486"/>
      <c r="MX322" s="237"/>
      <c r="MY322" s="237"/>
      <c r="MZ322" s="237"/>
      <c r="NA322" s="238"/>
      <c r="NB322" s="483"/>
      <c r="NC322" s="484"/>
      <c r="ND322" s="484"/>
      <c r="NE322" s="485"/>
      <c r="NF322" s="486"/>
      <c r="NG322" s="237"/>
      <c r="NH322" s="237"/>
      <c r="NI322" s="237"/>
      <c r="NJ322" s="238"/>
      <c r="NK322" s="483"/>
      <c r="NL322" s="484"/>
      <c r="NM322" s="484"/>
      <c r="NN322" s="485"/>
      <c r="NO322" s="483"/>
      <c r="NP322" s="484"/>
      <c r="NQ322" s="484"/>
      <c r="NR322" s="485"/>
      <c r="NS322" s="483"/>
      <c r="NT322" s="484"/>
      <c r="NU322" s="484"/>
      <c r="NV322" s="485"/>
      <c r="NW322" s="483"/>
      <c r="NX322" s="484"/>
      <c r="NY322" s="484"/>
      <c r="NZ322" s="485"/>
      <c r="OA322" s="404" t="str">
        <f>IF($BH322&gt;SUM($CC322:$CK327,$GE322:$GM327,$KK322:$KS327),IF(AND(KK322&gt;0,KK324&gt;0,KK326&gt;0),"⇒⇒⇒⇒
10箇所以上の場合",""),"")</f>
        <v/>
      </c>
      <c r="OB322" s="326" t="s">
        <v>9272</v>
      </c>
      <c r="OC322" s="327"/>
      <c r="OD322" s="327"/>
      <c r="OE322" s="327"/>
      <c r="OF322" s="327"/>
      <c r="OG322" s="327"/>
      <c r="OH322" s="327"/>
      <c r="OI322" s="327"/>
      <c r="OJ322" s="327"/>
      <c r="OK322" s="406"/>
      <c r="OL322" s="409" t="s">
        <v>131</v>
      </c>
      <c r="OM322" s="384"/>
      <c r="ON322" s="384"/>
      <c r="OO322" s="384"/>
      <c r="OP322" s="384"/>
      <c r="OQ322" s="412"/>
      <c r="OR322" s="412"/>
      <c r="OS322" s="412"/>
      <c r="OT322" s="412"/>
      <c r="OU322" s="412"/>
      <c r="OV322" s="412"/>
      <c r="OW322" s="412"/>
      <c r="OX322" s="412"/>
      <c r="OY322" s="412"/>
      <c r="OZ322" s="384" t="s">
        <v>45</v>
      </c>
      <c r="PA322" s="384"/>
      <c r="PB322" s="384"/>
      <c r="PC322" s="384"/>
      <c r="PD322" s="385"/>
      <c r="PE322" s="415"/>
      <c r="PF322" s="416"/>
      <c r="PG322" s="416"/>
      <c r="PH322" s="416"/>
      <c r="PI322" s="416"/>
      <c r="PJ322" s="416"/>
      <c r="PK322" s="416"/>
      <c r="PL322" s="416"/>
      <c r="PM322" s="416"/>
      <c r="PN322" s="417"/>
      <c r="PO322" s="415"/>
      <c r="PP322" s="416"/>
      <c r="PQ322" s="417"/>
      <c r="PR322" s="415"/>
      <c r="PS322" s="416"/>
      <c r="PT322" s="417"/>
      <c r="PU322" s="415"/>
      <c r="PV322" s="416"/>
      <c r="PW322" s="417"/>
      <c r="PX322" s="454"/>
      <c r="PY322" s="455"/>
      <c r="PZ322" s="455"/>
      <c r="QA322" s="384" t="s">
        <v>69</v>
      </c>
      <c r="QB322" s="384"/>
      <c r="QC322" s="385"/>
      <c r="QD322" s="458"/>
      <c r="QE322" s="459"/>
      <c r="QF322" s="459"/>
      <c r="QG322" s="460"/>
      <c r="QH322" s="458"/>
      <c r="QI322" s="459"/>
      <c r="QJ322" s="459"/>
      <c r="QK322" s="460"/>
      <c r="QL322" s="458"/>
      <c r="QM322" s="459"/>
      <c r="QN322" s="459"/>
      <c r="QO322" s="460"/>
      <c r="QP322" s="458"/>
      <c r="QQ322" s="459"/>
      <c r="QR322" s="459"/>
      <c r="QS322" s="460"/>
      <c r="QT322" s="451"/>
      <c r="QU322" s="452"/>
      <c r="QV322" s="452"/>
      <c r="QW322" s="452"/>
      <c r="QX322" s="453"/>
      <c r="QY322" s="458"/>
      <c r="QZ322" s="459"/>
      <c r="RA322" s="459"/>
      <c r="RB322" s="460"/>
      <c r="RC322" s="451"/>
      <c r="RD322" s="452"/>
      <c r="RE322" s="452"/>
      <c r="RF322" s="452"/>
      <c r="RG322" s="453"/>
      <c r="RH322" s="458"/>
      <c r="RI322" s="459"/>
      <c r="RJ322" s="459"/>
      <c r="RK322" s="460"/>
      <c r="RL322" s="451"/>
      <c r="RM322" s="452"/>
      <c r="RN322" s="452"/>
      <c r="RO322" s="452"/>
      <c r="RP322" s="453"/>
      <c r="RQ322" s="458"/>
      <c r="RR322" s="459"/>
      <c r="RS322" s="459"/>
      <c r="RT322" s="460"/>
      <c r="RU322" s="458"/>
      <c r="RV322" s="459"/>
      <c r="RW322" s="459"/>
      <c r="RX322" s="460"/>
      <c r="RY322" s="458"/>
      <c r="RZ322" s="459"/>
      <c r="SA322" s="459"/>
      <c r="SB322" s="460"/>
      <c r="SC322" s="458"/>
      <c r="SD322" s="459"/>
      <c r="SE322" s="459"/>
      <c r="SF322" s="460"/>
      <c r="SG322" s="404"/>
    </row>
    <row r="323" spans="2:501" ht="2.1" customHeight="1" x14ac:dyDescent="0.15">
      <c r="B323" s="326"/>
      <c r="C323" s="464"/>
      <c r="D323" s="464"/>
      <c r="E323" s="464"/>
      <c r="F323" s="464"/>
      <c r="G323" s="464"/>
      <c r="H323" s="464"/>
      <c r="I323" s="464"/>
      <c r="J323" s="464"/>
      <c r="K323" s="464"/>
      <c r="L323" s="464"/>
      <c r="M323" s="464"/>
      <c r="N323" s="464"/>
      <c r="O323" s="464"/>
      <c r="P323" s="464"/>
      <c r="Q323" s="464"/>
      <c r="R323" s="464"/>
      <c r="S323" s="464"/>
      <c r="T323" s="464"/>
      <c r="U323" s="464"/>
      <c r="V323" s="464"/>
      <c r="W323" s="464"/>
      <c r="X323" s="464"/>
      <c r="Y323" s="464"/>
      <c r="Z323" s="464"/>
      <c r="AA323" s="465"/>
      <c r="AB323" s="469"/>
      <c r="AC323" s="470"/>
      <c r="AD323" s="470"/>
      <c r="AE323" s="470"/>
      <c r="AF323" s="470"/>
      <c r="AG323" s="470"/>
      <c r="AH323" s="470"/>
      <c r="AI323" s="470"/>
      <c r="AJ323" s="470"/>
      <c r="AK323" s="470"/>
      <c r="AL323" s="470"/>
      <c r="AM323" s="384"/>
      <c r="AN323" s="384"/>
      <c r="AO323" s="384"/>
      <c r="AP323" s="384"/>
      <c r="AQ323" s="385"/>
      <c r="AR323" s="472"/>
      <c r="AS323" s="473"/>
      <c r="AT323" s="473"/>
      <c r="AU323" s="473"/>
      <c r="AV323" s="473"/>
      <c r="AW323" s="473"/>
      <c r="AX323" s="473"/>
      <c r="AY323" s="473"/>
      <c r="AZ323" s="473"/>
      <c r="BA323" s="384"/>
      <c r="BB323" s="384"/>
      <c r="BC323" s="384"/>
      <c r="BD323" s="384"/>
      <c r="BE323" s="385"/>
      <c r="BF323" s="474"/>
      <c r="BG323" s="470"/>
      <c r="BH323" s="470"/>
      <c r="BI323" s="470"/>
      <c r="BJ323" s="470"/>
      <c r="BK323" s="470"/>
      <c r="BL323" s="470"/>
      <c r="BM323" s="470"/>
      <c r="BN323" s="470"/>
      <c r="BO323" s="384"/>
      <c r="BP323" s="384"/>
      <c r="BQ323" s="384"/>
      <c r="BR323" s="384"/>
      <c r="BS323" s="385"/>
      <c r="BT323" s="433"/>
      <c r="BU323" s="434"/>
      <c r="BV323" s="434"/>
      <c r="BW323" s="434"/>
      <c r="BX323" s="434"/>
      <c r="BY323" s="437"/>
      <c r="BZ323" s="437"/>
      <c r="CA323" s="437"/>
      <c r="CB323" s="437"/>
      <c r="CC323" s="437"/>
      <c r="CD323" s="437"/>
      <c r="CE323" s="437"/>
      <c r="CF323" s="437"/>
      <c r="CG323" s="437"/>
      <c r="CH323" s="434"/>
      <c r="CI323" s="434"/>
      <c r="CJ323" s="434"/>
      <c r="CK323" s="434"/>
      <c r="CL323" s="439"/>
      <c r="CM323" s="441"/>
      <c r="CN323" s="442"/>
      <c r="CO323" s="442"/>
      <c r="CP323" s="442"/>
      <c r="CQ323" s="442"/>
      <c r="CR323" s="442"/>
      <c r="CS323" s="442"/>
      <c r="CT323" s="442"/>
      <c r="CU323" s="442"/>
      <c r="CV323" s="443"/>
      <c r="CW323" s="233"/>
      <c r="CX323" s="234"/>
      <c r="CY323" s="235"/>
      <c r="CZ323" s="233"/>
      <c r="DA323" s="234"/>
      <c r="DB323" s="235"/>
      <c r="DC323" s="233"/>
      <c r="DD323" s="234"/>
      <c r="DE323" s="235"/>
      <c r="DF323" s="461"/>
      <c r="DG323" s="462"/>
      <c r="DH323" s="462"/>
      <c r="DI323" s="434"/>
      <c r="DJ323" s="434"/>
      <c r="DK323" s="439"/>
      <c r="DL323" s="418"/>
      <c r="DM323" s="419"/>
      <c r="DN323" s="419"/>
      <c r="DO323" s="420"/>
      <c r="DP323" s="418"/>
      <c r="DQ323" s="419"/>
      <c r="DR323" s="419"/>
      <c r="DS323" s="420"/>
      <c r="DT323" s="418"/>
      <c r="DU323" s="419"/>
      <c r="DV323" s="419"/>
      <c r="DW323" s="420"/>
      <c r="DX323" s="418"/>
      <c r="DY323" s="419"/>
      <c r="DZ323" s="419"/>
      <c r="EA323" s="420"/>
      <c r="EB323" s="424"/>
      <c r="EC323" s="425"/>
      <c r="ED323" s="425"/>
      <c r="EE323" s="425"/>
      <c r="EF323" s="426"/>
      <c r="EG323" s="418"/>
      <c r="EH323" s="419"/>
      <c r="EI323" s="419"/>
      <c r="EJ323" s="420"/>
      <c r="EK323" s="424"/>
      <c r="EL323" s="425"/>
      <c r="EM323" s="425"/>
      <c r="EN323" s="425"/>
      <c r="EO323" s="426"/>
      <c r="EP323" s="418"/>
      <c r="EQ323" s="419"/>
      <c r="ER323" s="419"/>
      <c r="ES323" s="420"/>
      <c r="ET323" s="424"/>
      <c r="EU323" s="425"/>
      <c r="EV323" s="425"/>
      <c r="EW323" s="425"/>
      <c r="EX323" s="426"/>
      <c r="EY323" s="418"/>
      <c r="EZ323" s="419"/>
      <c r="FA323" s="419"/>
      <c r="FB323" s="420"/>
      <c r="FC323" s="418"/>
      <c r="FD323" s="419"/>
      <c r="FE323" s="419"/>
      <c r="FF323" s="420"/>
      <c r="FG323" s="418"/>
      <c r="FH323" s="419"/>
      <c r="FI323" s="419"/>
      <c r="FJ323" s="420"/>
      <c r="FK323" s="418"/>
      <c r="FL323" s="419"/>
      <c r="FM323" s="419"/>
      <c r="FN323" s="420"/>
      <c r="FO323" s="405"/>
      <c r="FP323" s="407"/>
      <c r="FQ323" s="327"/>
      <c r="FR323" s="327"/>
      <c r="FS323" s="327"/>
      <c r="FT323" s="327"/>
      <c r="FU323" s="327"/>
      <c r="FV323" s="327"/>
      <c r="FW323" s="327"/>
      <c r="FX323" s="327"/>
      <c r="FY323" s="406"/>
      <c r="FZ323" s="433"/>
      <c r="GA323" s="434"/>
      <c r="GB323" s="434"/>
      <c r="GC323" s="434"/>
      <c r="GD323" s="434"/>
      <c r="GE323" s="437"/>
      <c r="GF323" s="437"/>
      <c r="GG323" s="437"/>
      <c r="GH323" s="437"/>
      <c r="GI323" s="437"/>
      <c r="GJ323" s="437"/>
      <c r="GK323" s="437"/>
      <c r="GL323" s="437"/>
      <c r="GM323" s="437"/>
      <c r="GN323" s="434"/>
      <c r="GO323" s="434"/>
      <c r="GP323" s="434"/>
      <c r="GQ323" s="434"/>
      <c r="GR323" s="439"/>
      <c r="GS323" s="441"/>
      <c r="GT323" s="442"/>
      <c r="GU323" s="442"/>
      <c r="GV323" s="442"/>
      <c r="GW323" s="442"/>
      <c r="GX323" s="442"/>
      <c r="GY323" s="442"/>
      <c r="GZ323" s="442"/>
      <c r="HA323" s="442"/>
      <c r="HB323" s="443"/>
      <c r="HC323" s="233"/>
      <c r="HD323" s="234"/>
      <c r="HE323" s="235"/>
      <c r="HF323" s="233"/>
      <c r="HG323" s="234"/>
      <c r="HH323" s="235"/>
      <c r="HI323" s="233"/>
      <c r="HJ323" s="234"/>
      <c r="HK323" s="235"/>
      <c r="HL323" s="456"/>
      <c r="HM323" s="457"/>
      <c r="HN323" s="457"/>
      <c r="HO323" s="434"/>
      <c r="HP323" s="434"/>
      <c r="HQ323" s="439"/>
      <c r="HR323" s="418"/>
      <c r="HS323" s="419"/>
      <c r="HT323" s="419"/>
      <c r="HU323" s="420"/>
      <c r="HV323" s="418"/>
      <c r="HW323" s="419"/>
      <c r="HX323" s="419"/>
      <c r="HY323" s="420"/>
      <c r="HZ323" s="418"/>
      <c r="IA323" s="419"/>
      <c r="IB323" s="419"/>
      <c r="IC323" s="420"/>
      <c r="ID323" s="418"/>
      <c r="IE323" s="419"/>
      <c r="IF323" s="419"/>
      <c r="IG323" s="420"/>
      <c r="IH323" s="424"/>
      <c r="II323" s="425"/>
      <c r="IJ323" s="425"/>
      <c r="IK323" s="425"/>
      <c r="IL323" s="426"/>
      <c r="IM323" s="418"/>
      <c r="IN323" s="419"/>
      <c r="IO323" s="419"/>
      <c r="IP323" s="420"/>
      <c r="IQ323" s="424"/>
      <c r="IR323" s="425"/>
      <c r="IS323" s="425"/>
      <c r="IT323" s="425"/>
      <c r="IU323" s="426"/>
      <c r="IV323" s="418"/>
      <c r="IW323" s="419"/>
      <c r="IX323" s="419"/>
      <c r="IY323" s="420"/>
      <c r="IZ323" s="424"/>
      <c r="JA323" s="425"/>
      <c r="JB323" s="425"/>
      <c r="JC323" s="425"/>
      <c r="JD323" s="426"/>
      <c r="JE323" s="418"/>
      <c r="JF323" s="419"/>
      <c r="JG323" s="419"/>
      <c r="JH323" s="420"/>
      <c r="JI323" s="418"/>
      <c r="JJ323" s="419"/>
      <c r="JK323" s="419"/>
      <c r="JL323" s="420"/>
      <c r="JM323" s="418"/>
      <c r="JN323" s="419"/>
      <c r="JO323" s="419"/>
      <c r="JP323" s="420"/>
      <c r="JQ323" s="418"/>
      <c r="JR323" s="419"/>
      <c r="JS323" s="419"/>
      <c r="JT323" s="420"/>
      <c r="JU323" s="405"/>
      <c r="JV323" s="407"/>
      <c r="JW323" s="327"/>
      <c r="JX323" s="327"/>
      <c r="JY323" s="327"/>
      <c r="JZ323" s="327"/>
      <c r="KA323" s="327"/>
      <c r="KB323" s="327"/>
      <c r="KC323" s="327"/>
      <c r="KD323" s="327"/>
      <c r="KE323" s="406"/>
      <c r="KF323" s="410"/>
      <c r="KG323" s="411"/>
      <c r="KH323" s="411"/>
      <c r="KI323" s="411"/>
      <c r="KJ323" s="411"/>
      <c r="KK323" s="413"/>
      <c r="KL323" s="413"/>
      <c r="KM323" s="413"/>
      <c r="KN323" s="413"/>
      <c r="KO323" s="413"/>
      <c r="KP323" s="413"/>
      <c r="KQ323" s="413"/>
      <c r="KR323" s="413"/>
      <c r="KS323" s="413"/>
      <c r="KT323" s="411"/>
      <c r="KU323" s="411"/>
      <c r="KV323" s="411"/>
      <c r="KW323" s="411"/>
      <c r="KX323" s="414"/>
      <c r="KY323" s="233"/>
      <c r="KZ323" s="234"/>
      <c r="LA323" s="234"/>
      <c r="LB323" s="234"/>
      <c r="LC323" s="234"/>
      <c r="LD323" s="234"/>
      <c r="LE323" s="234"/>
      <c r="LF323" s="234"/>
      <c r="LG323" s="234"/>
      <c r="LH323" s="235"/>
      <c r="LI323" s="233"/>
      <c r="LJ323" s="234"/>
      <c r="LK323" s="235"/>
      <c r="LL323" s="233"/>
      <c r="LM323" s="234"/>
      <c r="LN323" s="235"/>
      <c r="LO323" s="233"/>
      <c r="LP323" s="234"/>
      <c r="LQ323" s="235"/>
      <c r="LR323" s="456"/>
      <c r="LS323" s="457"/>
      <c r="LT323" s="457"/>
      <c r="LU323" s="411"/>
      <c r="LV323" s="411"/>
      <c r="LW323" s="414"/>
      <c r="LX323" s="430"/>
      <c r="LY323" s="431"/>
      <c r="LZ323" s="431"/>
      <c r="MA323" s="432"/>
      <c r="MB323" s="430"/>
      <c r="MC323" s="431"/>
      <c r="MD323" s="431"/>
      <c r="ME323" s="432"/>
      <c r="MF323" s="430"/>
      <c r="MG323" s="431"/>
      <c r="MH323" s="431"/>
      <c r="MI323" s="432"/>
      <c r="MJ323" s="430"/>
      <c r="MK323" s="431"/>
      <c r="ML323" s="431"/>
      <c r="MM323" s="432"/>
      <c r="MN323" s="239"/>
      <c r="MO323" s="240"/>
      <c r="MP323" s="240"/>
      <c r="MQ323" s="240"/>
      <c r="MR323" s="241"/>
      <c r="MS323" s="430"/>
      <c r="MT323" s="431"/>
      <c r="MU323" s="431"/>
      <c r="MV323" s="432"/>
      <c r="MW323" s="239"/>
      <c r="MX323" s="240"/>
      <c r="MY323" s="240"/>
      <c r="MZ323" s="240"/>
      <c r="NA323" s="241"/>
      <c r="NB323" s="430"/>
      <c r="NC323" s="431"/>
      <c r="ND323" s="431"/>
      <c r="NE323" s="432"/>
      <c r="NF323" s="239"/>
      <c r="NG323" s="240"/>
      <c r="NH323" s="240"/>
      <c r="NI323" s="240"/>
      <c r="NJ323" s="241"/>
      <c r="NK323" s="430"/>
      <c r="NL323" s="431"/>
      <c r="NM323" s="431"/>
      <c r="NN323" s="432"/>
      <c r="NO323" s="430"/>
      <c r="NP323" s="431"/>
      <c r="NQ323" s="431"/>
      <c r="NR323" s="432"/>
      <c r="NS323" s="430"/>
      <c r="NT323" s="431"/>
      <c r="NU323" s="431"/>
      <c r="NV323" s="432"/>
      <c r="NW323" s="430"/>
      <c r="NX323" s="431"/>
      <c r="NY323" s="431"/>
      <c r="NZ323" s="432"/>
      <c r="OA323" s="405"/>
      <c r="OB323" s="407"/>
      <c r="OC323" s="327"/>
      <c r="OD323" s="327"/>
      <c r="OE323" s="327"/>
      <c r="OF323" s="327"/>
      <c r="OG323" s="327"/>
      <c r="OH323" s="327"/>
      <c r="OI323" s="327"/>
      <c r="OJ323" s="327"/>
      <c r="OK323" s="406"/>
      <c r="OL323" s="410"/>
      <c r="OM323" s="411"/>
      <c r="ON323" s="411"/>
      <c r="OO323" s="411"/>
      <c r="OP323" s="411"/>
      <c r="OQ323" s="413"/>
      <c r="OR323" s="413"/>
      <c r="OS323" s="413"/>
      <c r="OT323" s="413"/>
      <c r="OU323" s="413"/>
      <c r="OV323" s="413"/>
      <c r="OW323" s="413"/>
      <c r="OX323" s="413"/>
      <c r="OY323" s="413"/>
      <c r="OZ323" s="411"/>
      <c r="PA323" s="411"/>
      <c r="PB323" s="411"/>
      <c r="PC323" s="411"/>
      <c r="PD323" s="414"/>
      <c r="PE323" s="233"/>
      <c r="PF323" s="234"/>
      <c r="PG323" s="234"/>
      <c r="PH323" s="234"/>
      <c r="PI323" s="234"/>
      <c r="PJ323" s="234"/>
      <c r="PK323" s="234"/>
      <c r="PL323" s="234"/>
      <c r="PM323" s="234"/>
      <c r="PN323" s="235"/>
      <c r="PO323" s="233"/>
      <c r="PP323" s="234"/>
      <c r="PQ323" s="235"/>
      <c r="PR323" s="233"/>
      <c r="PS323" s="234"/>
      <c r="PT323" s="235"/>
      <c r="PU323" s="233"/>
      <c r="PV323" s="234"/>
      <c r="PW323" s="235"/>
      <c r="PX323" s="456"/>
      <c r="PY323" s="457"/>
      <c r="PZ323" s="457"/>
      <c r="QA323" s="411"/>
      <c r="QB323" s="411"/>
      <c r="QC323" s="414"/>
      <c r="QD323" s="430"/>
      <c r="QE323" s="431"/>
      <c r="QF323" s="431"/>
      <c r="QG323" s="432"/>
      <c r="QH323" s="430"/>
      <c r="QI323" s="431"/>
      <c r="QJ323" s="431"/>
      <c r="QK323" s="432"/>
      <c r="QL323" s="430"/>
      <c r="QM323" s="431"/>
      <c r="QN323" s="431"/>
      <c r="QO323" s="432"/>
      <c r="QP323" s="430"/>
      <c r="QQ323" s="431"/>
      <c r="QR323" s="431"/>
      <c r="QS323" s="432"/>
      <c r="QT323" s="239"/>
      <c r="QU323" s="240"/>
      <c r="QV323" s="240"/>
      <c r="QW323" s="240"/>
      <c r="QX323" s="241"/>
      <c r="QY323" s="430"/>
      <c r="QZ323" s="431"/>
      <c r="RA323" s="431"/>
      <c r="RB323" s="432"/>
      <c r="RC323" s="239"/>
      <c r="RD323" s="240"/>
      <c r="RE323" s="240"/>
      <c r="RF323" s="240"/>
      <c r="RG323" s="241"/>
      <c r="RH323" s="430"/>
      <c r="RI323" s="431"/>
      <c r="RJ323" s="431"/>
      <c r="RK323" s="432"/>
      <c r="RL323" s="239"/>
      <c r="RM323" s="240"/>
      <c r="RN323" s="240"/>
      <c r="RO323" s="240"/>
      <c r="RP323" s="241"/>
      <c r="RQ323" s="430"/>
      <c r="RR323" s="431"/>
      <c r="RS323" s="431"/>
      <c r="RT323" s="432"/>
      <c r="RU323" s="430"/>
      <c r="RV323" s="431"/>
      <c r="RW323" s="431"/>
      <c r="RX323" s="432"/>
      <c r="RY323" s="430"/>
      <c r="RZ323" s="431"/>
      <c r="SA323" s="431"/>
      <c r="SB323" s="432"/>
      <c r="SC323" s="430"/>
      <c r="SD323" s="431"/>
      <c r="SE323" s="431"/>
      <c r="SF323" s="432"/>
      <c r="SG323" s="405"/>
    </row>
    <row r="324" spans="2:501" ht="12" customHeight="1" x14ac:dyDescent="0.15">
      <c r="B324" s="326"/>
      <c r="C324" s="464"/>
      <c r="D324" s="464"/>
      <c r="E324" s="464"/>
      <c r="F324" s="464"/>
      <c r="G324" s="464"/>
      <c r="H324" s="464"/>
      <c r="I324" s="464"/>
      <c r="J324" s="464"/>
      <c r="K324" s="464"/>
      <c r="L324" s="464"/>
      <c r="M324" s="464"/>
      <c r="N324" s="464"/>
      <c r="O324" s="464"/>
      <c r="P324" s="464"/>
      <c r="Q324" s="464"/>
      <c r="R324" s="464"/>
      <c r="S324" s="464"/>
      <c r="T324" s="464"/>
      <c r="U324" s="464"/>
      <c r="V324" s="464"/>
      <c r="W324" s="464"/>
      <c r="X324" s="464"/>
      <c r="Y324" s="464"/>
      <c r="Z324" s="464"/>
      <c r="AA324" s="465"/>
      <c r="AB324" s="469"/>
      <c r="AC324" s="470"/>
      <c r="AD324" s="470"/>
      <c r="AE324" s="470"/>
      <c r="AF324" s="470"/>
      <c r="AG324" s="470"/>
      <c r="AH324" s="470"/>
      <c r="AI324" s="470"/>
      <c r="AJ324" s="470"/>
      <c r="AK324" s="470"/>
      <c r="AL324" s="470"/>
      <c r="AM324" s="384"/>
      <c r="AN324" s="384"/>
      <c r="AO324" s="384"/>
      <c r="AP324" s="384"/>
      <c r="AQ324" s="385"/>
      <c r="AR324" s="472"/>
      <c r="AS324" s="473"/>
      <c r="AT324" s="473"/>
      <c r="AU324" s="473"/>
      <c r="AV324" s="473"/>
      <c r="AW324" s="473"/>
      <c r="AX324" s="473"/>
      <c r="AY324" s="473"/>
      <c r="AZ324" s="473"/>
      <c r="BA324" s="384"/>
      <c r="BB324" s="384"/>
      <c r="BC324" s="384"/>
      <c r="BD324" s="384"/>
      <c r="BE324" s="385"/>
      <c r="BF324" s="474"/>
      <c r="BG324" s="470"/>
      <c r="BH324" s="470"/>
      <c r="BI324" s="470"/>
      <c r="BJ324" s="470"/>
      <c r="BK324" s="470"/>
      <c r="BL324" s="470"/>
      <c r="BM324" s="470"/>
      <c r="BN324" s="470"/>
      <c r="BO324" s="384"/>
      <c r="BP324" s="384"/>
      <c r="BQ324" s="384"/>
      <c r="BR324" s="384"/>
      <c r="BS324" s="385"/>
      <c r="BT324" s="433" t="s">
        <v>38</v>
      </c>
      <c r="BU324" s="434"/>
      <c r="BV324" s="434"/>
      <c r="BW324" s="434"/>
      <c r="BX324" s="434"/>
      <c r="BY324" s="437"/>
      <c r="BZ324" s="437"/>
      <c r="CA324" s="437"/>
      <c r="CB324" s="437"/>
      <c r="CC324" s="437"/>
      <c r="CD324" s="437"/>
      <c r="CE324" s="437"/>
      <c r="CF324" s="437"/>
      <c r="CG324" s="437"/>
      <c r="CH324" s="434" t="s">
        <v>45</v>
      </c>
      <c r="CI324" s="434"/>
      <c r="CJ324" s="434"/>
      <c r="CK324" s="434"/>
      <c r="CL324" s="439"/>
      <c r="CM324" s="441"/>
      <c r="CN324" s="442"/>
      <c r="CO324" s="442"/>
      <c r="CP324" s="442"/>
      <c r="CQ324" s="442"/>
      <c r="CR324" s="442"/>
      <c r="CS324" s="442"/>
      <c r="CT324" s="442"/>
      <c r="CU324" s="442"/>
      <c r="CV324" s="443"/>
      <c r="CW324" s="265"/>
      <c r="CX324" s="266"/>
      <c r="CY324" s="267"/>
      <c r="CZ324" s="265"/>
      <c r="DA324" s="266"/>
      <c r="DB324" s="267"/>
      <c r="DC324" s="265"/>
      <c r="DD324" s="266"/>
      <c r="DE324" s="267"/>
      <c r="DF324" s="447"/>
      <c r="DG324" s="448"/>
      <c r="DH324" s="448"/>
      <c r="DI324" s="434" t="s">
        <v>69</v>
      </c>
      <c r="DJ324" s="434"/>
      <c r="DK324" s="439"/>
      <c r="DL324" s="418"/>
      <c r="DM324" s="419"/>
      <c r="DN324" s="419"/>
      <c r="DO324" s="420"/>
      <c r="DP324" s="418"/>
      <c r="DQ324" s="419"/>
      <c r="DR324" s="419"/>
      <c r="DS324" s="420"/>
      <c r="DT324" s="418"/>
      <c r="DU324" s="419"/>
      <c r="DV324" s="419"/>
      <c r="DW324" s="420"/>
      <c r="DX324" s="418"/>
      <c r="DY324" s="419"/>
      <c r="DZ324" s="419"/>
      <c r="EA324" s="420"/>
      <c r="EB324" s="424"/>
      <c r="EC324" s="425"/>
      <c r="ED324" s="425"/>
      <c r="EE324" s="425"/>
      <c r="EF324" s="426"/>
      <c r="EG324" s="418"/>
      <c r="EH324" s="419"/>
      <c r="EI324" s="419"/>
      <c r="EJ324" s="420"/>
      <c r="EK324" s="424"/>
      <c r="EL324" s="425"/>
      <c r="EM324" s="425"/>
      <c r="EN324" s="425"/>
      <c r="EO324" s="426"/>
      <c r="EP324" s="418"/>
      <c r="EQ324" s="419"/>
      <c r="ER324" s="419"/>
      <c r="ES324" s="420"/>
      <c r="ET324" s="424"/>
      <c r="EU324" s="425"/>
      <c r="EV324" s="425"/>
      <c r="EW324" s="425"/>
      <c r="EX324" s="426"/>
      <c r="EY324" s="418"/>
      <c r="EZ324" s="419"/>
      <c r="FA324" s="419"/>
      <c r="FB324" s="420"/>
      <c r="FC324" s="418"/>
      <c r="FD324" s="419"/>
      <c r="FE324" s="419"/>
      <c r="FF324" s="420"/>
      <c r="FG324" s="418"/>
      <c r="FH324" s="419"/>
      <c r="FI324" s="419"/>
      <c r="FJ324" s="420"/>
      <c r="FK324" s="418"/>
      <c r="FL324" s="419"/>
      <c r="FM324" s="419"/>
      <c r="FN324" s="420"/>
      <c r="FO324" s="405"/>
      <c r="FP324" s="407"/>
      <c r="FQ324" s="327"/>
      <c r="FR324" s="327"/>
      <c r="FS324" s="327"/>
      <c r="FT324" s="327"/>
      <c r="FU324" s="327"/>
      <c r="FV324" s="327"/>
      <c r="FW324" s="327"/>
      <c r="FX324" s="327"/>
      <c r="FY324" s="406"/>
      <c r="FZ324" s="433" t="s">
        <v>80</v>
      </c>
      <c r="GA324" s="434"/>
      <c r="GB324" s="434"/>
      <c r="GC324" s="434"/>
      <c r="GD324" s="434"/>
      <c r="GE324" s="437"/>
      <c r="GF324" s="437"/>
      <c r="GG324" s="437"/>
      <c r="GH324" s="437"/>
      <c r="GI324" s="437"/>
      <c r="GJ324" s="437"/>
      <c r="GK324" s="437"/>
      <c r="GL324" s="437"/>
      <c r="GM324" s="437"/>
      <c r="GN324" s="434" t="s">
        <v>45</v>
      </c>
      <c r="GO324" s="434"/>
      <c r="GP324" s="434"/>
      <c r="GQ324" s="434"/>
      <c r="GR324" s="439"/>
      <c r="GS324" s="441"/>
      <c r="GT324" s="442"/>
      <c r="GU324" s="442"/>
      <c r="GV324" s="442"/>
      <c r="GW324" s="442"/>
      <c r="GX324" s="442"/>
      <c r="GY324" s="442"/>
      <c r="GZ324" s="442"/>
      <c r="HA324" s="442"/>
      <c r="HB324" s="443"/>
      <c r="HC324" s="265"/>
      <c r="HD324" s="266"/>
      <c r="HE324" s="267"/>
      <c r="HF324" s="265"/>
      <c r="HG324" s="266"/>
      <c r="HH324" s="267"/>
      <c r="HI324" s="265"/>
      <c r="HJ324" s="266"/>
      <c r="HK324" s="267"/>
      <c r="HL324" s="400"/>
      <c r="HM324" s="401"/>
      <c r="HN324" s="401"/>
      <c r="HO324" s="434" t="s">
        <v>69</v>
      </c>
      <c r="HP324" s="434"/>
      <c r="HQ324" s="439"/>
      <c r="HR324" s="418"/>
      <c r="HS324" s="419"/>
      <c r="HT324" s="419"/>
      <c r="HU324" s="420"/>
      <c r="HV324" s="418"/>
      <c r="HW324" s="419"/>
      <c r="HX324" s="419"/>
      <c r="HY324" s="420"/>
      <c r="HZ324" s="418"/>
      <c r="IA324" s="419"/>
      <c r="IB324" s="419"/>
      <c r="IC324" s="420"/>
      <c r="ID324" s="418"/>
      <c r="IE324" s="419"/>
      <c r="IF324" s="419"/>
      <c r="IG324" s="420"/>
      <c r="IH324" s="424"/>
      <c r="II324" s="425"/>
      <c r="IJ324" s="425"/>
      <c r="IK324" s="425"/>
      <c r="IL324" s="426"/>
      <c r="IM324" s="418"/>
      <c r="IN324" s="419"/>
      <c r="IO324" s="419"/>
      <c r="IP324" s="420"/>
      <c r="IQ324" s="424"/>
      <c r="IR324" s="425"/>
      <c r="IS324" s="425"/>
      <c r="IT324" s="425"/>
      <c r="IU324" s="426"/>
      <c r="IV324" s="418"/>
      <c r="IW324" s="419"/>
      <c r="IX324" s="419"/>
      <c r="IY324" s="420"/>
      <c r="IZ324" s="424"/>
      <c r="JA324" s="425"/>
      <c r="JB324" s="425"/>
      <c r="JC324" s="425"/>
      <c r="JD324" s="426"/>
      <c r="JE324" s="418"/>
      <c r="JF324" s="419"/>
      <c r="JG324" s="419"/>
      <c r="JH324" s="420"/>
      <c r="JI324" s="418"/>
      <c r="JJ324" s="419"/>
      <c r="JK324" s="419"/>
      <c r="JL324" s="420"/>
      <c r="JM324" s="418"/>
      <c r="JN324" s="419"/>
      <c r="JO324" s="419"/>
      <c r="JP324" s="420"/>
      <c r="JQ324" s="418"/>
      <c r="JR324" s="419"/>
      <c r="JS324" s="419"/>
      <c r="JT324" s="420"/>
      <c r="JU324" s="405"/>
      <c r="JV324" s="407"/>
      <c r="JW324" s="327"/>
      <c r="JX324" s="327"/>
      <c r="JY324" s="327"/>
      <c r="JZ324" s="327"/>
      <c r="KA324" s="327"/>
      <c r="KB324" s="327"/>
      <c r="KC324" s="327"/>
      <c r="KD324" s="327"/>
      <c r="KE324" s="406"/>
      <c r="KF324" s="394" t="s">
        <v>127</v>
      </c>
      <c r="KG324" s="395"/>
      <c r="KH324" s="395"/>
      <c r="KI324" s="395"/>
      <c r="KJ324" s="395"/>
      <c r="KK324" s="397"/>
      <c r="KL324" s="397"/>
      <c r="KM324" s="397"/>
      <c r="KN324" s="397"/>
      <c r="KO324" s="397"/>
      <c r="KP324" s="397"/>
      <c r="KQ324" s="397"/>
      <c r="KR324" s="397"/>
      <c r="KS324" s="397"/>
      <c r="KT324" s="395" t="s">
        <v>45</v>
      </c>
      <c r="KU324" s="395"/>
      <c r="KV324" s="395"/>
      <c r="KW324" s="395"/>
      <c r="KX324" s="399"/>
      <c r="KY324" s="265"/>
      <c r="KZ324" s="266"/>
      <c r="LA324" s="266"/>
      <c r="LB324" s="266"/>
      <c r="LC324" s="266"/>
      <c r="LD324" s="266"/>
      <c r="LE324" s="266"/>
      <c r="LF324" s="266"/>
      <c r="LG324" s="266"/>
      <c r="LH324" s="267"/>
      <c r="LI324" s="265"/>
      <c r="LJ324" s="266"/>
      <c r="LK324" s="267"/>
      <c r="LL324" s="265"/>
      <c r="LM324" s="266"/>
      <c r="LN324" s="267"/>
      <c r="LO324" s="265"/>
      <c r="LP324" s="266"/>
      <c r="LQ324" s="267"/>
      <c r="LR324" s="400"/>
      <c r="LS324" s="401"/>
      <c r="LT324" s="401"/>
      <c r="LU324" s="395" t="s">
        <v>69</v>
      </c>
      <c r="LV324" s="395"/>
      <c r="LW324" s="399"/>
      <c r="LX324" s="388"/>
      <c r="LY324" s="389"/>
      <c r="LZ324" s="389"/>
      <c r="MA324" s="390"/>
      <c r="MB324" s="388"/>
      <c r="MC324" s="389"/>
      <c r="MD324" s="389"/>
      <c r="ME324" s="390"/>
      <c r="MF324" s="388"/>
      <c r="MG324" s="389"/>
      <c r="MH324" s="389"/>
      <c r="MI324" s="390"/>
      <c r="MJ324" s="388"/>
      <c r="MK324" s="389"/>
      <c r="ML324" s="389"/>
      <c r="MM324" s="390"/>
      <c r="MN324" s="268"/>
      <c r="MO324" s="269"/>
      <c r="MP324" s="269"/>
      <c r="MQ324" s="269"/>
      <c r="MR324" s="270"/>
      <c r="MS324" s="388"/>
      <c r="MT324" s="389"/>
      <c r="MU324" s="389"/>
      <c r="MV324" s="390"/>
      <c r="MW324" s="268"/>
      <c r="MX324" s="269"/>
      <c r="MY324" s="269"/>
      <c r="MZ324" s="269"/>
      <c r="NA324" s="270"/>
      <c r="NB324" s="388"/>
      <c r="NC324" s="389"/>
      <c r="ND324" s="389"/>
      <c r="NE324" s="390"/>
      <c r="NF324" s="268"/>
      <c r="NG324" s="269"/>
      <c r="NH324" s="269"/>
      <c r="NI324" s="269"/>
      <c r="NJ324" s="270"/>
      <c r="NK324" s="388"/>
      <c r="NL324" s="389"/>
      <c r="NM324" s="389"/>
      <c r="NN324" s="390"/>
      <c r="NO324" s="388"/>
      <c r="NP324" s="389"/>
      <c r="NQ324" s="389"/>
      <c r="NR324" s="390"/>
      <c r="NS324" s="388"/>
      <c r="NT324" s="389"/>
      <c r="NU324" s="389"/>
      <c r="NV324" s="390"/>
      <c r="NW324" s="388"/>
      <c r="NX324" s="389"/>
      <c r="NY324" s="389"/>
      <c r="NZ324" s="390"/>
      <c r="OA324" s="405"/>
      <c r="OB324" s="407"/>
      <c r="OC324" s="327"/>
      <c r="OD324" s="327"/>
      <c r="OE324" s="327"/>
      <c r="OF324" s="327"/>
      <c r="OG324" s="327"/>
      <c r="OH324" s="327"/>
      <c r="OI324" s="327"/>
      <c r="OJ324" s="327"/>
      <c r="OK324" s="406"/>
      <c r="OL324" s="394" t="s">
        <v>132</v>
      </c>
      <c r="OM324" s="395"/>
      <c r="ON324" s="395"/>
      <c r="OO324" s="395"/>
      <c r="OP324" s="395"/>
      <c r="OQ324" s="397"/>
      <c r="OR324" s="397"/>
      <c r="OS324" s="397"/>
      <c r="OT324" s="397"/>
      <c r="OU324" s="397"/>
      <c r="OV324" s="397"/>
      <c r="OW324" s="397"/>
      <c r="OX324" s="397"/>
      <c r="OY324" s="397"/>
      <c r="OZ324" s="395" t="s">
        <v>45</v>
      </c>
      <c r="PA324" s="395"/>
      <c r="PB324" s="395"/>
      <c r="PC324" s="395"/>
      <c r="PD324" s="399"/>
      <c r="PE324" s="265"/>
      <c r="PF324" s="266"/>
      <c r="PG324" s="266"/>
      <c r="PH324" s="266"/>
      <c r="PI324" s="266"/>
      <c r="PJ324" s="266"/>
      <c r="PK324" s="266"/>
      <c r="PL324" s="266"/>
      <c r="PM324" s="266"/>
      <c r="PN324" s="267"/>
      <c r="PO324" s="265"/>
      <c r="PP324" s="266"/>
      <c r="PQ324" s="267"/>
      <c r="PR324" s="265"/>
      <c r="PS324" s="266"/>
      <c r="PT324" s="267"/>
      <c r="PU324" s="265"/>
      <c r="PV324" s="266"/>
      <c r="PW324" s="267"/>
      <c r="PX324" s="400"/>
      <c r="PY324" s="401"/>
      <c r="PZ324" s="401"/>
      <c r="QA324" s="395" t="s">
        <v>69</v>
      </c>
      <c r="QB324" s="395"/>
      <c r="QC324" s="399"/>
      <c r="QD324" s="388"/>
      <c r="QE324" s="389"/>
      <c r="QF324" s="389"/>
      <c r="QG324" s="390"/>
      <c r="QH324" s="388"/>
      <c r="QI324" s="389"/>
      <c r="QJ324" s="389"/>
      <c r="QK324" s="390"/>
      <c r="QL324" s="388"/>
      <c r="QM324" s="389"/>
      <c r="QN324" s="389"/>
      <c r="QO324" s="390"/>
      <c r="QP324" s="388"/>
      <c r="QQ324" s="389"/>
      <c r="QR324" s="389"/>
      <c r="QS324" s="390"/>
      <c r="QT324" s="268"/>
      <c r="QU324" s="269"/>
      <c r="QV324" s="269"/>
      <c r="QW324" s="269"/>
      <c r="QX324" s="270"/>
      <c r="QY324" s="388"/>
      <c r="QZ324" s="389"/>
      <c r="RA324" s="389"/>
      <c r="RB324" s="390"/>
      <c r="RC324" s="268"/>
      <c r="RD324" s="269"/>
      <c r="RE324" s="269"/>
      <c r="RF324" s="269"/>
      <c r="RG324" s="270"/>
      <c r="RH324" s="388"/>
      <c r="RI324" s="389"/>
      <c r="RJ324" s="389"/>
      <c r="RK324" s="390"/>
      <c r="RL324" s="268"/>
      <c r="RM324" s="269"/>
      <c r="RN324" s="269"/>
      <c r="RO324" s="269"/>
      <c r="RP324" s="270"/>
      <c r="RQ324" s="388"/>
      <c r="RR324" s="389"/>
      <c r="RS324" s="389"/>
      <c r="RT324" s="390"/>
      <c r="RU324" s="388"/>
      <c r="RV324" s="389"/>
      <c r="RW324" s="389"/>
      <c r="RX324" s="390"/>
      <c r="RY324" s="388"/>
      <c r="RZ324" s="389"/>
      <c r="SA324" s="389"/>
      <c r="SB324" s="390"/>
      <c r="SC324" s="388"/>
      <c r="SD324" s="389"/>
      <c r="SE324" s="389"/>
      <c r="SF324" s="390"/>
      <c r="SG324" s="405"/>
    </row>
    <row r="325" spans="2:501" ht="2.1" customHeight="1" x14ac:dyDescent="0.15">
      <c r="B325" s="326"/>
      <c r="C325" s="464"/>
      <c r="D325" s="464"/>
      <c r="E325" s="464"/>
      <c r="F325" s="464"/>
      <c r="G325" s="464"/>
      <c r="H325" s="464"/>
      <c r="I325" s="464"/>
      <c r="J325" s="464"/>
      <c r="K325" s="464"/>
      <c r="L325" s="464"/>
      <c r="M325" s="464"/>
      <c r="N325" s="464"/>
      <c r="O325" s="464"/>
      <c r="P325" s="464"/>
      <c r="Q325" s="464"/>
      <c r="R325" s="464"/>
      <c r="S325" s="464"/>
      <c r="T325" s="464"/>
      <c r="U325" s="464"/>
      <c r="V325" s="464"/>
      <c r="W325" s="464"/>
      <c r="X325" s="464"/>
      <c r="Y325" s="464"/>
      <c r="Z325" s="464"/>
      <c r="AA325" s="465"/>
      <c r="AB325" s="469"/>
      <c r="AC325" s="470"/>
      <c r="AD325" s="470"/>
      <c r="AE325" s="470"/>
      <c r="AF325" s="470"/>
      <c r="AG325" s="470"/>
      <c r="AH325" s="470"/>
      <c r="AI325" s="470"/>
      <c r="AJ325" s="470"/>
      <c r="AK325" s="470"/>
      <c r="AL325" s="470"/>
      <c r="AM325" s="384"/>
      <c r="AN325" s="384"/>
      <c r="AO325" s="384"/>
      <c r="AP325" s="384"/>
      <c r="AQ325" s="385"/>
      <c r="AR325" s="472"/>
      <c r="AS325" s="473"/>
      <c r="AT325" s="473"/>
      <c r="AU325" s="473"/>
      <c r="AV325" s="473"/>
      <c r="AW325" s="473"/>
      <c r="AX325" s="473"/>
      <c r="AY325" s="473"/>
      <c r="AZ325" s="473"/>
      <c r="BA325" s="384"/>
      <c r="BB325" s="384"/>
      <c r="BC325" s="384"/>
      <c r="BD325" s="384"/>
      <c r="BE325" s="385"/>
      <c r="BF325" s="474"/>
      <c r="BG325" s="470"/>
      <c r="BH325" s="470"/>
      <c r="BI325" s="470"/>
      <c r="BJ325" s="470"/>
      <c r="BK325" s="470"/>
      <c r="BL325" s="470"/>
      <c r="BM325" s="470"/>
      <c r="BN325" s="470"/>
      <c r="BO325" s="384"/>
      <c r="BP325" s="384"/>
      <c r="BQ325" s="384"/>
      <c r="BR325" s="384"/>
      <c r="BS325" s="385"/>
      <c r="BT325" s="433"/>
      <c r="BU325" s="434"/>
      <c r="BV325" s="434"/>
      <c r="BW325" s="434"/>
      <c r="BX325" s="434"/>
      <c r="BY325" s="437"/>
      <c r="BZ325" s="437"/>
      <c r="CA325" s="437"/>
      <c r="CB325" s="437"/>
      <c r="CC325" s="437"/>
      <c r="CD325" s="437"/>
      <c r="CE325" s="437"/>
      <c r="CF325" s="437"/>
      <c r="CG325" s="437"/>
      <c r="CH325" s="434"/>
      <c r="CI325" s="434"/>
      <c r="CJ325" s="434"/>
      <c r="CK325" s="434"/>
      <c r="CL325" s="439"/>
      <c r="CM325" s="441"/>
      <c r="CN325" s="442"/>
      <c r="CO325" s="442"/>
      <c r="CP325" s="442"/>
      <c r="CQ325" s="442"/>
      <c r="CR325" s="442"/>
      <c r="CS325" s="442"/>
      <c r="CT325" s="442"/>
      <c r="CU325" s="442"/>
      <c r="CV325" s="443"/>
      <c r="CW325" s="233"/>
      <c r="CX325" s="234"/>
      <c r="CY325" s="235"/>
      <c r="CZ325" s="233"/>
      <c r="DA325" s="234"/>
      <c r="DB325" s="235"/>
      <c r="DC325" s="233"/>
      <c r="DD325" s="234"/>
      <c r="DE325" s="235"/>
      <c r="DF325" s="461"/>
      <c r="DG325" s="462"/>
      <c r="DH325" s="462"/>
      <c r="DI325" s="434"/>
      <c r="DJ325" s="434"/>
      <c r="DK325" s="439"/>
      <c r="DL325" s="418"/>
      <c r="DM325" s="419"/>
      <c r="DN325" s="419"/>
      <c r="DO325" s="420"/>
      <c r="DP325" s="418"/>
      <c r="DQ325" s="419"/>
      <c r="DR325" s="419"/>
      <c r="DS325" s="420"/>
      <c r="DT325" s="418"/>
      <c r="DU325" s="419"/>
      <c r="DV325" s="419"/>
      <c r="DW325" s="420"/>
      <c r="DX325" s="418"/>
      <c r="DY325" s="419"/>
      <c r="DZ325" s="419"/>
      <c r="EA325" s="420"/>
      <c r="EB325" s="424"/>
      <c r="EC325" s="425"/>
      <c r="ED325" s="425"/>
      <c r="EE325" s="425"/>
      <c r="EF325" s="426"/>
      <c r="EG325" s="418"/>
      <c r="EH325" s="419"/>
      <c r="EI325" s="419"/>
      <c r="EJ325" s="420"/>
      <c r="EK325" s="424"/>
      <c r="EL325" s="425"/>
      <c r="EM325" s="425"/>
      <c r="EN325" s="425"/>
      <c r="EO325" s="426"/>
      <c r="EP325" s="418"/>
      <c r="EQ325" s="419"/>
      <c r="ER325" s="419"/>
      <c r="ES325" s="420"/>
      <c r="ET325" s="424"/>
      <c r="EU325" s="425"/>
      <c r="EV325" s="425"/>
      <c r="EW325" s="425"/>
      <c r="EX325" s="426"/>
      <c r="EY325" s="418"/>
      <c r="EZ325" s="419"/>
      <c r="FA325" s="419"/>
      <c r="FB325" s="420"/>
      <c r="FC325" s="418"/>
      <c r="FD325" s="419"/>
      <c r="FE325" s="419"/>
      <c r="FF325" s="420"/>
      <c r="FG325" s="418"/>
      <c r="FH325" s="419"/>
      <c r="FI325" s="419"/>
      <c r="FJ325" s="420"/>
      <c r="FK325" s="418"/>
      <c r="FL325" s="419"/>
      <c r="FM325" s="419"/>
      <c r="FN325" s="420"/>
      <c r="FO325" s="405"/>
      <c r="FP325" s="407"/>
      <c r="FQ325" s="327"/>
      <c r="FR325" s="327"/>
      <c r="FS325" s="327"/>
      <c r="FT325" s="327"/>
      <c r="FU325" s="327"/>
      <c r="FV325" s="327"/>
      <c r="FW325" s="327"/>
      <c r="FX325" s="327"/>
      <c r="FY325" s="406"/>
      <c r="FZ325" s="433"/>
      <c r="GA325" s="434"/>
      <c r="GB325" s="434"/>
      <c r="GC325" s="434"/>
      <c r="GD325" s="434"/>
      <c r="GE325" s="437"/>
      <c r="GF325" s="437"/>
      <c r="GG325" s="437"/>
      <c r="GH325" s="437"/>
      <c r="GI325" s="437"/>
      <c r="GJ325" s="437"/>
      <c r="GK325" s="437"/>
      <c r="GL325" s="437"/>
      <c r="GM325" s="437"/>
      <c r="GN325" s="434"/>
      <c r="GO325" s="434"/>
      <c r="GP325" s="434"/>
      <c r="GQ325" s="434"/>
      <c r="GR325" s="439"/>
      <c r="GS325" s="441"/>
      <c r="GT325" s="442"/>
      <c r="GU325" s="442"/>
      <c r="GV325" s="442"/>
      <c r="GW325" s="442"/>
      <c r="GX325" s="442"/>
      <c r="GY325" s="442"/>
      <c r="GZ325" s="442"/>
      <c r="HA325" s="442"/>
      <c r="HB325" s="443"/>
      <c r="HC325" s="233"/>
      <c r="HD325" s="234"/>
      <c r="HE325" s="235"/>
      <c r="HF325" s="233"/>
      <c r="HG325" s="234"/>
      <c r="HH325" s="235"/>
      <c r="HI325" s="233"/>
      <c r="HJ325" s="234"/>
      <c r="HK325" s="235"/>
      <c r="HL325" s="456"/>
      <c r="HM325" s="457"/>
      <c r="HN325" s="457"/>
      <c r="HO325" s="434"/>
      <c r="HP325" s="434"/>
      <c r="HQ325" s="439"/>
      <c r="HR325" s="418"/>
      <c r="HS325" s="419"/>
      <c r="HT325" s="419"/>
      <c r="HU325" s="420"/>
      <c r="HV325" s="418"/>
      <c r="HW325" s="419"/>
      <c r="HX325" s="419"/>
      <c r="HY325" s="420"/>
      <c r="HZ325" s="418"/>
      <c r="IA325" s="419"/>
      <c r="IB325" s="419"/>
      <c r="IC325" s="420"/>
      <c r="ID325" s="418"/>
      <c r="IE325" s="419"/>
      <c r="IF325" s="419"/>
      <c r="IG325" s="420"/>
      <c r="IH325" s="424"/>
      <c r="II325" s="425"/>
      <c r="IJ325" s="425"/>
      <c r="IK325" s="425"/>
      <c r="IL325" s="426"/>
      <c r="IM325" s="418"/>
      <c r="IN325" s="419"/>
      <c r="IO325" s="419"/>
      <c r="IP325" s="420"/>
      <c r="IQ325" s="424"/>
      <c r="IR325" s="425"/>
      <c r="IS325" s="425"/>
      <c r="IT325" s="425"/>
      <c r="IU325" s="426"/>
      <c r="IV325" s="418"/>
      <c r="IW325" s="419"/>
      <c r="IX325" s="419"/>
      <c r="IY325" s="420"/>
      <c r="IZ325" s="424"/>
      <c r="JA325" s="425"/>
      <c r="JB325" s="425"/>
      <c r="JC325" s="425"/>
      <c r="JD325" s="426"/>
      <c r="JE325" s="418"/>
      <c r="JF325" s="419"/>
      <c r="JG325" s="419"/>
      <c r="JH325" s="420"/>
      <c r="JI325" s="418"/>
      <c r="JJ325" s="419"/>
      <c r="JK325" s="419"/>
      <c r="JL325" s="420"/>
      <c r="JM325" s="418"/>
      <c r="JN325" s="419"/>
      <c r="JO325" s="419"/>
      <c r="JP325" s="420"/>
      <c r="JQ325" s="418"/>
      <c r="JR325" s="419"/>
      <c r="JS325" s="419"/>
      <c r="JT325" s="420"/>
      <c r="JU325" s="405"/>
      <c r="JV325" s="407"/>
      <c r="JW325" s="327"/>
      <c r="JX325" s="327"/>
      <c r="JY325" s="327"/>
      <c r="JZ325" s="327"/>
      <c r="KA325" s="327"/>
      <c r="KB325" s="327"/>
      <c r="KC325" s="327"/>
      <c r="KD325" s="327"/>
      <c r="KE325" s="406"/>
      <c r="KF325" s="410"/>
      <c r="KG325" s="411"/>
      <c r="KH325" s="411"/>
      <c r="KI325" s="411"/>
      <c r="KJ325" s="411"/>
      <c r="KK325" s="413"/>
      <c r="KL325" s="413"/>
      <c r="KM325" s="413"/>
      <c r="KN325" s="413"/>
      <c r="KO325" s="413"/>
      <c r="KP325" s="413"/>
      <c r="KQ325" s="413"/>
      <c r="KR325" s="413"/>
      <c r="KS325" s="413"/>
      <c r="KT325" s="411"/>
      <c r="KU325" s="411"/>
      <c r="KV325" s="411"/>
      <c r="KW325" s="411"/>
      <c r="KX325" s="414"/>
      <c r="KY325" s="233"/>
      <c r="KZ325" s="234"/>
      <c r="LA325" s="234"/>
      <c r="LB325" s="234"/>
      <c r="LC325" s="234"/>
      <c r="LD325" s="234"/>
      <c r="LE325" s="234"/>
      <c r="LF325" s="234"/>
      <c r="LG325" s="234"/>
      <c r="LH325" s="235"/>
      <c r="LI325" s="233"/>
      <c r="LJ325" s="234"/>
      <c r="LK325" s="235"/>
      <c r="LL325" s="233"/>
      <c r="LM325" s="234"/>
      <c r="LN325" s="235"/>
      <c r="LO325" s="233"/>
      <c r="LP325" s="234"/>
      <c r="LQ325" s="235"/>
      <c r="LR325" s="456"/>
      <c r="LS325" s="457"/>
      <c r="LT325" s="457"/>
      <c r="LU325" s="411"/>
      <c r="LV325" s="411"/>
      <c r="LW325" s="414"/>
      <c r="LX325" s="430"/>
      <c r="LY325" s="431"/>
      <c r="LZ325" s="431"/>
      <c r="MA325" s="432"/>
      <c r="MB325" s="430"/>
      <c r="MC325" s="431"/>
      <c r="MD325" s="431"/>
      <c r="ME325" s="432"/>
      <c r="MF325" s="430"/>
      <c r="MG325" s="431"/>
      <c r="MH325" s="431"/>
      <c r="MI325" s="432"/>
      <c r="MJ325" s="430"/>
      <c r="MK325" s="431"/>
      <c r="ML325" s="431"/>
      <c r="MM325" s="432"/>
      <c r="MN325" s="239"/>
      <c r="MO325" s="240"/>
      <c r="MP325" s="240"/>
      <c r="MQ325" s="240"/>
      <c r="MR325" s="241"/>
      <c r="MS325" s="430"/>
      <c r="MT325" s="431"/>
      <c r="MU325" s="431"/>
      <c r="MV325" s="432"/>
      <c r="MW325" s="239"/>
      <c r="MX325" s="240"/>
      <c r="MY325" s="240"/>
      <c r="MZ325" s="240"/>
      <c r="NA325" s="241"/>
      <c r="NB325" s="430"/>
      <c r="NC325" s="431"/>
      <c r="ND325" s="431"/>
      <c r="NE325" s="432"/>
      <c r="NF325" s="239"/>
      <c r="NG325" s="240"/>
      <c r="NH325" s="240"/>
      <c r="NI325" s="240"/>
      <c r="NJ325" s="241"/>
      <c r="NK325" s="430"/>
      <c r="NL325" s="431"/>
      <c r="NM325" s="431"/>
      <c r="NN325" s="432"/>
      <c r="NO325" s="430"/>
      <c r="NP325" s="431"/>
      <c r="NQ325" s="431"/>
      <c r="NR325" s="432"/>
      <c r="NS325" s="430"/>
      <c r="NT325" s="431"/>
      <c r="NU325" s="431"/>
      <c r="NV325" s="432"/>
      <c r="NW325" s="430"/>
      <c r="NX325" s="431"/>
      <c r="NY325" s="431"/>
      <c r="NZ325" s="432"/>
      <c r="OA325" s="405"/>
      <c r="OB325" s="407"/>
      <c r="OC325" s="327"/>
      <c r="OD325" s="327"/>
      <c r="OE325" s="327"/>
      <c r="OF325" s="327"/>
      <c r="OG325" s="327"/>
      <c r="OH325" s="327"/>
      <c r="OI325" s="327"/>
      <c r="OJ325" s="327"/>
      <c r="OK325" s="406"/>
      <c r="OL325" s="410"/>
      <c r="OM325" s="411"/>
      <c r="ON325" s="411"/>
      <c r="OO325" s="411"/>
      <c r="OP325" s="411"/>
      <c r="OQ325" s="413"/>
      <c r="OR325" s="413"/>
      <c r="OS325" s="413"/>
      <c r="OT325" s="413"/>
      <c r="OU325" s="413"/>
      <c r="OV325" s="413"/>
      <c r="OW325" s="413"/>
      <c r="OX325" s="413"/>
      <c r="OY325" s="413"/>
      <c r="OZ325" s="411"/>
      <c r="PA325" s="411"/>
      <c r="PB325" s="411"/>
      <c r="PC325" s="411"/>
      <c r="PD325" s="414"/>
      <c r="PE325" s="233"/>
      <c r="PF325" s="234"/>
      <c r="PG325" s="234"/>
      <c r="PH325" s="234"/>
      <c r="PI325" s="234"/>
      <c r="PJ325" s="234"/>
      <c r="PK325" s="234"/>
      <c r="PL325" s="234"/>
      <c r="PM325" s="234"/>
      <c r="PN325" s="235"/>
      <c r="PO325" s="233"/>
      <c r="PP325" s="234"/>
      <c r="PQ325" s="235"/>
      <c r="PR325" s="233"/>
      <c r="PS325" s="234"/>
      <c r="PT325" s="235"/>
      <c r="PU325" s="233"/>
      <c r="PV325" s="234"/>
      <c r="PW325" s="235"/>
      <c r="PX325" s="456"/>
      <c r="PY325" s="457"/>
      <c r="PZ325" s="457"/>
      <c r="QA325" s="411"/>
      <c r="QB325" s="411"/>
      <c r="QC325" s="414"/>
      <c r="QD325" s="430"/>
      <c r="QE325" s="431"/>
      <c r="QF325" s="431"/>
      <c r="QG325" s="432"/>
      <c r="QH325" s="430"/>
      <c r="QI325" s="431"/>
      <c r="QJ325" s="431"/>
      <c r="QK325" s="432"/>
      <c r="QL325" s="430"/>
      <c r="QM325" s="431"/>
      <c r="QN325" s="431"/>
      <c r="QO325" s="432"/>
      <c r="QP325" s="430"/>
      <c r="QQ325" s="431"/>
      <c r="QR325" s="431"/>
      <c r="QS325" s="432"/>
      <c r="QT325" s="239"/>
      <c r="QU325" s="240"/>
      <c r="QV325" s="240"/>
      <c r="QW325" s="240"/>
      <c r="QX325" s="241"/>
      <c r="QY325" s="430"/>
      <c r="QZ325" s="431"/>
      <c r="RA325" s="431"/>
      <c r="RB325" s="432"/>
      <c r="RC325" s="239"/>
      <c r="RD325" s="240"/>
      <c r="RE325" s="240"/>
      <c r="RF325" s="240"/>
      <c r="RG325" s="241"/>
      <c r="RH325" s="430"/>
      <c r="RI325" s="431"/>
      <c r="RJ325" s="431"/>
      <c r="RK325" s="432"/>
      <c r="RL325" s="239"/>
      <c r="RM325" s="240"/>
      <c r="RN325" s="240"/>
      <c r="RO325" s="240"/>
      <c r="RP325" s="241"/>
      <c r="RQ325" s="430"/>
      <c r="RR325" s="431"/>
      <c r="RS325" s="431"/>
      <c r="RT325" s="432"/>
      <c r="RU325" s="430"/>
      <c r="RV325" s="431"/>
      <c r="RW325" s="431"/>
      <c r="RX325" s="432"/>
      <c r="RY325" s="430"/>
      <c r="RZ325" s="431"/>
      <c r="SA325" s="431"/>
      <c r="SB325" s="432"/>
      <c r="SC325" s="430"/>
      <c r="SD325" s="431"/>
      <c r="SE325" s="431"/>
      <c r="SF325" s="432"/>
      <c r="SG325" s="405"/>
    </row>
    <row r="326" spans="2:501" ht="12" customHeight="1" x14ac:dyDescent="0.15">
      <c r="B326" s="326"/>
      <c r="C326" s="464"/>
      <c r="D326" s="464"/>
      <c r="E326" s="464"/>
      <c r="F326" s="464"/>
      <c r="G326" s="464"/>
      <c r="H326" s="464"/>
      <c r="I326" s="464"/>
      <c r="J326" s="464"/>
      <c r="K326" s="464"/>
      <c r="L326" s="464"/>
      <c r="M326" s="464"/>
      <c r="N326" s="464"/>
      <c r="O326" s="464"/>
      <c r="P326" s="464"/>
      <c r="Q326" s="464"/>
      <c r="R326" s="464"/>
      <c r="S326" s="464"/>
      <c r="T326" s="464"/>
      <c r="U326" s="464"/>
      <c r="V326" s="464"/>
      <c r="W326" s="464"/>
      <c r="X326" s="464"/>
      <c r="Y326" s="464"/>
      <c r="Z326" s="464"/>
      <c r="AA326" s="465"/>
      <c r="AB326" s="469"/>
      <c r="AC326" s="470"/>
      <c r="AD326" s="470"/>
      <c r="AE326" s="470"/>
      <c r="AF326" s="470"/>
      <c r="AG326" s="470"/>
      <c r="AH326" s="470"/>
      <c r="AI326" s="470"/>
      <c r="AJ326" s="470"/>
      <c r="AK326" s="470"/>
      <c r="AL326" s="470"/>
      <c r="AM326" s="384"/>
      <c r="AN326" s="384"/>
      <c r="AO326" s="384"/>
      <c r="AP326" s="384"/>
      <c r="AQ326" s="385"/>
      <c r="AR326" s="472"/>
      <c r="AS326" s="473"/>
      <c r="AT326" s="473"/>
      <c r="AU326" s="473"/>
      <c r="AV326" s="473"/>
      <c r="AW326" s="473"/>
      <c r="AX326" s="473"/>
      <c r="AY326" s="473"/>
      <c r="AZ326" s="473"/>
      <c r="BA326" s="384"/>
      <c r="BB326" s="384"/>
      <c r="BC326" s="384"/>
      <c r="BD326" s="384"/>
      <c r="BE326" s="385"/>
      <c r="BF326" s="474"/>
      <c r="BG326" s="470"/>
      <c r="BH326" s="470"/>
      <c r="BI326" s="470"/>
      <c r="BJ326" s="470"/>
      <c r="BK326" s="470"/>
      <c r="BL326" s="470"/>
      <c r="BM326" s="470"/>
      <c r="BN326" s="470"/>
      <c r="BO326" s="384"/>
      <c r="BP326" s="384"/>
      <c r="BQ326" s="384"/>
      <c r="BR326" s="384"/>
      <c r="BS326" s="385"/>
      <c r="BT326" s="433" t="s">
        <v>39</v>
      </c>
      <c r="BU326" s="434"/>
      <c r="BV326" s="434"/>
      <c r="BW326" s="434"/>
      <c r="BX326" s="434"/>
      <c r="BY326" s="437"/>
      <c r="BZ326" s="437"/>
      <c r="CA326" s="437"/>
      <c r="CB326" s="437"/>
      <c r="CC326" s="437"/>
      <c r="CD326" s="437"/>
      <c r="CE326" s="437"/>
      <c r="CF326" s="437"/>
      <c r="CG326" s="437"/>
      <c r="CH326" s="434" t="s">
        <v>45</v>
      </c>
      <c r="CI326" s="434"/>
      <c r="CJ326" s="434"/>
      <c r="CK326" s="434"/>
      <c r="CL326" s="439"/>
      <c r="CM326" s="441"/>
      <c r="CN326" s="442"/>
      <c r="CO326" s="442"/>
      <c r="CP326" s="442"/>
      <c r="CQ326" s="442"/>
      <c r="CR326" s="442"/>
      <c r="CS326" s="442"/>
      <c r="CT326" s="442"/>
      <c r="CU326" s="442"/>
      <c r="CV326" s="443"/>
      <c r="CW326" s="265"/>
      <c r="CX326" s="266"/>
      <c r="CY326" s="267"/>
      <c r="CZ326" s="265"/>
      <c r="DA326" s="266"/>
      <c r="DB326" s="267"/>
      <c r="DC326" s="265"/>
      <c r="DD326" s="266"/>
      <c r="DE326" s="267"/>
      <c r="DF326" s="447"/>
      <c r="DG326" s="448"/>
      <c r="DH326" s="448"/>
      <c r="DI326" s="434" t="s">
        <v>69</v>
      </c>
      <c r="DJ326" s="434"/>
      <c r="DK326" s="439"/>
      <c r="DL326" s="418"/>
      <c r="DM326" s="419"/>
      <c r="DN326" s="419"/>
      <c r="DO326" s="420"/>
      <c r="DP326" s="418"/>
      <c r="DQ326" s="419"/>
      <c r="DR326" s="419"/>
      <c r="DS326" s="420"/>
      <c r="DT326" s="418"/>
      <c r="DU326" s="419"/>
      <c r="DV326" s="419"/>
      <c r="DW326" s="420"/>
      <c r="DX326" s="418"/>
      <c r="DY326" s="419"/>
      <c r="DZ326" s="419"/>
      <c r="EA326" s="420"/>
      <c r="EB326" s="424"/>
      <c r="EC326" s="425"/>
      <c r="ED326" s="425"/>
      <c r="EE326" s="425"/>
      <c r="EF326" s="426"/>
      <c r="EG326" s="418"/>
      <c r="EH326" s="419"/>
      <c r="EI326" s="419"/>
      <c r="EJ326" s="420"/>
      <c r="EK326" s="424"/>
      <c r="EL326" s="425"/>
      <c r="EM326" s="425"/>
      <c r="EN326" s="425"/>
      <c r="EO326" s="426"/>
      <c r="EP326" s="418"/>
      <c r="EQ326" s="419"/>
      <c r="ER326" s="419"/>
      <c r="ES326" s="420"/>
      <c r="ET326" s="424"/>
      <c r="EU326" s="425"/>
      <c r="EV326" s="425"/>
      <c r="EW326" s="425"/>
      <c r="EX326" s="426"/>
      <c r="EY326" s="418"/>
      <c r="EZ326" s="419"/>
      <c r="FA326" s="419"/>
      <c r="FB326" s="420"/>
      <c r="FC326" s="418"/>
      <c r="FD326" s="419"/>
      <c r="FE326" s="419"/>
      <c r="FF326" s="420"/>
      <c r="FG326" s="418"/>
      <c r="FH326" s="419"/>
      <c r="FI326" s="419"/>
      <c r="FJ326" s="420"/>
      <c r="FK326" s="418"/>
      <c r="FL326" s="419"/>
      <c r="FM326" s="419"/>
      <c r="FN326" s="420"/>
      <c r="FO326" s="405"/>
      <c r="FP326" s="407"/>
      <c r="FQ326" s="327"/>
      <c r="FR326" s="327"/>
      <c r="FS326" s="327"/>
      <c r="FT326" s="327"/>
      <c r="FU326" s="327"/>
      <c r="FV326" s="327"/>
      <c r="FW326" s="327"/>
      <c r="FX326" s="327"/>
      <c r="FY326" s="406"/>
      <c r="FZ326" s="479" t="s">
        <v>81</v>
      </c>
      <c r="GA326" s="434"/>
      <c r="GB326" s="434"/>
      <c r="GC326" s="434"/>
      <c r="GD326" s="434"/>
      <c r="GE326" s="437"/>
      <c r="GF326" s="437"/>
      <c r="GG326" s="437"/>
      <c r="GH326" s="437"/>
      <c r="GI326" s="437"/>
      <c r="GJ326" s="437"/>
      <c r="GK326" s="437"/>
      <c r="GL326" s="437"/>
      <c r="GM326" s="437"/>
      <c r="GN326" s="434" t="s">
        <v>45</v>
      </c>
      <c r="GO326" s="434"/>
      <c r="GP326" s="434"/>
      <c r="GQ326" s="434"/>
      <c r="GR326" s="439"/>
      <c r="GS326" s="441"/>
      <c r="GT326" s="442"/>
      <c r="GU326" s="442"/>
      <c r="GV326" s="442"/>
      <c r="GW326" s="442"/>
      <c r="GX326" s="442"/>
      <c r="GY326" s="442"/>
      <c r="GZ326" s="442"/>
      <c r="HA326" s="442"/>
      <c r="HB326" s="443"/>
      <c r="HC326" s="265"/>
      <c r="HD326" s="266"/>
      <c r="HE326" s="267"/>
      <c r="HF326" s="265"/>
      <c r="HG326" s="266"/>
      <c r="HH326" s="267"/>
      <c r="HI326" s="265"/>
      <c r="HJ326" s="266"/>
      <c r="HK326" s="267"/>
      <c r="HL326" s="400"/>
      <c r="HM326" s="401"/>
      <c r="HN326" s="401"/>
      <c r="HO326" s="434" t="s">
        <v>69</v>
      </c>
      <c r="HP326" s="434"/>
      <c r="HQ326" s="439"/>
      <c r="HR326" s="418"/>
      <c r="HS326" s="419"/>
      <c r="HT326" s="419"/>
      <c r="HU326" s="420"/>
      <c r="HV326" s="418"/>
      <c r="HW326" s="419"/>
      <c r="HX326" s="419"/>
      <c r="HY326" s="420"/>
      <c r="HZ326" s="418"/>
      <c r="IA326" s="419"/>
      <c r="IB326" s="419"/>
      <c r="IC326" s="420"/>
      <c r="ID326" s="418"/>
      <c r="IE326" s="419"/>
      <c r="IF326" s="419"/>
      <c r="IG326" s="420"/>
      <c r="IH326" s="424"/>
      <c r="II326" s="425"/>
      <c r="IJ326" s="425"/>
      <c r="IK326" s="425"/>
      <c r="IL326" s="426"/>
      <c r="IM326" s="418"/>
      <c r="IN326" s="419"/>
      <c r="IO326" s="419"/>
      <c r="IP326" s="420"/>
      <c r="IQ326" s="424"/>
      <c r="IR326" s="425"/>
      <c r="IS326" s="425"/>
      <c r="IT326" s="425"/>
      <c r="IU326" s="426"/>
      <c r="IV326" s="418"/>
      <c r="IW326" s="419"/>
      <c r="IX326" s="419"/>
      <c r="IY326" s="420"/>
      <c r="IZ326" s="424"/>
      <c r="JA326" s="425"/>
      <c r="JB326" s="425"/>
      <c r="JC326" s="425"/>
      <c r="JD326" s="426"/>
      <c r="JE326" s="418"/>
      <c r="JF326" s="419"/>
      <c r="JG326" s="419"/>
      <c r="JH326" s="420"/>
      <c r="JI326" s="418"/>
      <c r="JJ326" s="419"/>
      <c r="JK326" s="419"/>
      <c r="JL326" s="420"/>
      <c r="JM326" s="418"/>
      <c r="JN326" s="419"/>
      <c r="JO326" s="419"/>
      <c r="JP326" s="420"/>
      <c r="JQ326" s="418"/>
      <c r="JR326" s="419"/>
      <c r="JS326" s="419"/>
      <c r="JT326" s="420"/>
      <c r="JU326" s="405"/>
      <c r="JV326" s="407"/>
      <c r="JW326" s="327"/>
      <c r="JX326" s="327"/>
      <c r="JY326" s="327"/>
      <c r="JZ326" s="327"/>
      <c r="KA326" s="327"/>
      <c r="KB326" s="327"/>
      <c r="KC326" s="327"/>
      <c r="KD326" s="327"/>
      <c r="KE326" s="406"/>
      <c r="KF326" s="394" t="s">
        <v>128</v>
      </c>
      <c r="KG326" s="395"/>
      <c r="KH326" s="395"/>
      <c r="KI326" s="395"/>
      <c r="KJ326" s="395"/>
      <c r="KK326" s="397"/>
      <c r="KL326" s="397"/>
      <c r="KM326" s="397"/>
      <c r="KN326" s="397"/>
      <c r="KO326" s="397"/>
      <c r="KP326" s="397"/>
      <c r="KQ326" s="397"/>
      <c r="KR326" s="397"/>
      <c r="KS326" s="397"/>
      <c r="KT326" s="395" t="s">
        <v>45</v>
      </c>
      <c r="KU326" s="395"/>
      <c r="KV326" s="395"/>
      <c r="KW326" s="395"/>
      <c r="KX326" s="399"/>
      <c r="KY326" s="265"/>
      <c r="KZ326" s="266"/>
      <c r="LA326" s="266"/>
      <c r="LB326" s="266"/>
      <c r="LC326" s="266"/>
      <c r="LD326" s="266"/>
      <c r="LE326" s="266"/>
      <c r="LF326" s="266"/>
      <c r="LG326" s="266"/>
      <c r="LH326" s="267"/>
      <c r="LI326" s="265"/>
      <c r="LJ326" s="266"/>
      <c r="LK326" s="267"/>
      <c r="LL326" s="265"/>
      <c r="LM326" s="266"/>
      <c r="LN326" s="267"/>
      <c r="LO326" s="265"/>
      <c r="LP326" s="266"/>
      <c r="LQ326" s="267"/>
      <c r="LR326" s="400"/>
      <c r="LS326" s="401"/>
      <c r="LT326" s="401"/>
      <c r="LU326" s="395" t="s">
        <v>69</v>
      </c>
      <c r="LV326" s="395"/>
      <c r="LW326" s="399"/>
      <c r="LX326" s="388"/>
      <c r="LY326" s="389"/>
      <c r="LZ326" s="389"/>
      <c r="MA326" s="390"/>
      <c r="MB326" s="388"/>
      <c r="MC326" s="389"/>
      <c r="MD326" s="389"/>
      <c r="ME326" s="390"/>
      <c r="MF326" s="388"/>
      <c r="MG326" s="389"/>
      <c r="MH326" s="389"/>
      <c r="MI326" s="390"/>
      <c r="MJ326" s="388"/>
      <c r="MK326" s="389"/>
      <c r="ML326" s="389"/>
      <c r="MM326" s="390"/>
      <c r="MN326" s="268"/>
      <c r="MO326" s="269"/>
      <c r="MP326" s="269"/>
      <c r="MQ326" s="269"/>
      <c r="MR326" s="270"/>
      <c r="MS326" s="388"/>
      <c r="MT326" s="389"/>
      <c r="MU326" s="389"/>
      <c r="MV326" s="390"/>
      <c r="MW326" s="268"/>
      <c r="MX326" s="269"/>
      <c r="MY326" s="269"/>
      <c r="MZ326" s="269"/>
      <c r="NA326" s="270"/>
      <c r="NB326" s="388"/>
      <c r="NC326" s="389"/>
      <c r="ND326" s="389"/>
      <c r="NE326" s="390"/>
      <c r="NF326" s="268"/>
      <c r="NG326" s="269"/>
      <c r="NH326" s="269"/>
      <c r="NI326" s="269"/>
      <c r="NJ326" s="270"/>
      <c r="NK326" s="388"/>
      <c r="NL326" s="389"/>
      <c r="NM326" s="389"/>
      <c r="NN326" s="390"/>
      <c r="NO326" s="388"/>
      <c r="NP326" s="389"/>
      <c r="NQ326" s="389"/>
      <c r="NR326" s="390"/>
      <c r="NS326" s="388"/>
      <c r="NT326" s="389"/>
      <c r="NU326" s="389"/>
      <c r="NV326" s="390"/>
      <c r="NW326" s="388"/>
      <c r="NX326" s="389"/>
      <c r="NY326" s="389"/>
      <c r="NZ326" s="390"/>
      <c r="OA326" s="405"/>
      <c r="OB326" s="407"/>
      <c r="OC326" s="327"/>
      <c r="OD326" s="327"/>
      <c r="OE326" s="327"/>
      <c r="OF326" s="327"/>
      <c r="OG326" s="327"/>
      <c r="OH326" s="327"/>
      <c r="OI326" s="327"/>
      <c r="OJ326" s="327"/>
      <c r="OK326" s="406"/>
      <c r="OL326" s="394" t="s">
        <v>133</v>
      </c>
      <c r="OM326" s="395"/>
      <c r="ON326" s="395"/>
      <c r="OO326" s="395"/>
      <c r="OP326" s="395"/>
      <c r="OQ326" s="397"/>
      <c r="OR326" s="397"/>
      <c r="OS326" s="397"/>
      <c r="OT326" s="397"/>
      <c r="OU326" s="397"/>
      <c r="OV326" s="397"/>
      <c r="OW326" s="397"/>
      <c r="OX326" s="397"/>
      <c r="OY326" s="397"/>
      <c r="OZ326" s="395" t="s">
        <v>45</v>
      </c>
      <c r="PA326" s="395"/>
      <c r="PB326" s="395"/>
      <c r="PC326" s="395"/>
      <c r="PD326" s="399"/>
      <c r="PE326" s="265"/>
      <c r="PF326" s="266"/>
      <c r="PG326" s="266"/>
      <c r="PH326" s="266"/>
      <c r="PI326" s="266"/>
      <c r="PJ326" s="266"/>
      <c r="PK326" s="266"/>
      <c r="PL326" s="266"/>
      <c r="PM326" s="266"/>
      <c r="PN326" s="267"/>
      <c r="PO326" s="265"/>
      <c r="PP326" s="266"/>
      <c r="PQ326" s="267"/>
      <c r="PR326" s="265"/>
      <c r="PS326" s="266"/>
      <c r="PT326" s="267"/>
      <c r="PU326" s="265"/>
      <c r="PV326" s="266"/>
      <c r="PW326" s="267"/>
      <c r="PX326" s="400"/>
      <c r="PY326" s="401"/>
      <c r="PZ326" s="401"/>
      <c r="QA326" s="395" t="s">
        <v>69</v>
      </c>
      <c r="QB326" s="395"/>
      <c r="QC326" s="399"/>
      <c r="QD326" s="388"/>
      <c r="QE326" s="389"/>
      <c r="QF326" s="389"/>
      <c r="QG326" s="390"/>
      <c r="QH326" s="388"/>
      <c r="QI326" s="389"/>
      <c r="QJ326" s="389"/>
      <c r="QK326" s="390"/>
      <c r="QL326" s="388"/>
      <c r="QM326" s="389"/>
      <c r="QN326" s="389"/>
      <c r="QO326" s="390"/>
      <c r="QP326" s="388"/>
      <c r="QQ326" s="389"/>
      <c r="QR326" s="389"/>
      <c r="QS326" s="390"/>
      <c r="QT326" s="268"/>
      <c r="QU326" s="269"/>
      <c r="QV326" s="269"/>
      <c r="QW326" s="269"/>
      <c r="QX326" s="270"/>
      <c r="QY326" s="388"/>
      <c r="QZ326" s="389"/>
      <c r="RA326" s="389"/>
      <c r="RB326" s="390"/>
      <c r="RC326" s="268"/>
      <c r="RD326" s="269"/>
      <c r="RE326" s="269"/>
      <c r="RF326" s="269"/>
      <c r="RG326" s="270"/>
      <c r="RH326" s="388"/>
      <c r="RI326" s="389"/>
      <c r="RJ326" s="389"/>
      <c r="RK326" s="390"/>
      <c r="RL326" s="268"/>
      <c r="RM326" s="269"/>
      <c r="RN326" s="269"/>
      <c r="RO326" s="269"/>
      <c r="RP326" s="270"/>
      <c r="RQ326" s="388"/>
      <c r="RR326" s="389"/>
      <c r="RS326" s="389"/>
      <c r="RT326" s="390"/>
      <c r="RU326" s="388"/>
      <c r="RV326" s="389"/>
      <c r="RW326" s="389"/>
      <c r="RX326" s="390"/>
      <c r="RY326" s="388"/>
      <c r="RZ326" s="389"/>
      <c r="SA326" s="389"/>
      <c r="SB326" s="390"/>
      <c r="SC326" s="388"/>
      <c r="SD326" s="389"/>
      <c r="SE326" s="389"/>
      <c r="SF326" s="390"/>
      <c r="SG326" s="405"/>
    </row>
    <row r="327" spans="2:501" ht="2.1" customHeight="1" x14ac:dyDescent="0.2">
      <c r="B327" s="466"/>
      <c r="C327" s="467"/>
      <c r="D327" s="467"/>
      <c r="E327" s="467"/>
      <c r="F327" s="467"/>
      <c r="G327" s="467"/>
      <c r="H327" s="467"/>
      <c r="I327" s="467"/>
      <c r="J327" s="467"/>
      <c r="K327" s="467"/>
      <c r="L327" s="467"/>
      <c r="M327" s="467"/>
      <c r="N327" s="467"/>
      <c r="O327" s="467"/>
      <c r="P327" s="467"/>
      <c r="Q327" s="467"/>
      <c r="R327" s="467"/>
      <c r="S327" s="467"/>
      <c r="T327" s="467"/>
      <c r="U327" s="467"/>
      <c r="V327" s="467"/>
      <c r="W327" s="467"/>
      <c r="X327" s="467"/>
      <c r="Y327" s="467"/>
      <c r="Z327" s="467"/>
      <c r="AA327" s="468"/>
      <c r="AB327" s="492"/>
      <c r="AC327" s="476"/>
      <c r="AD327" s="476"/>
      <c r="AE327" s="476"/>
      <c r="AF327" s="476"/>
      <c r="AG327" s="476"/>
      <c r="AH327" s="476"/>
      <c r="AI327" s="476"/>
      <c r="AJ327" s="476"/>
      <c r="AK327" s="476"/>
      <c r="AL327" s="476"/>
      <c r="AM327" s="386"/>
      <c r="AN327" s="386"/>
      <c r="AO327" s="386"/>
      <c r="AP327" s="386"/>
      <c r="AQ327" s="387"/>
      <c r="AR327" s="154"/>
      <c r="AS327" s="155"/>
      <c r="AT327" s="155"/>
      <c r="AU327" s="155"/>
      <c r="AV327" s="155"/>
      <c r="AW327" s="155"/>
      <c r="AX327" s="155"/>
      <c r="AY327" s="155"/>
      <c r="AZ327" s="155"/>
      <c r="BA327" s="386"/>
      <c r="BB327" s="386"/>
      <c r="BC327" s="386"/>
      <c r="BD327" s="386"/>
      <c r="BE327" s="387"/>
      <c r="BF327" s="475"/>
      <c r="BG327" s="476"/>
      <c r="BH327" s="476"/>
      <c r="BI327" s="476"/>
      <c r="BJ327" s="476"/>
      <c r="BK327" s="476"/>
      <c r="BL327" s="476"/>
      <c r="BM327" s="476"/>
      <c r="BN327" s="476"/>
      <c r="BO327" s="386"/>
      <c r="BP327" s="386"/>
      <c r="BQ327" s="386"/>
      <c r="BR327" s="386"/>
      <c r="BS327" s="387"/>
      <c r="BT327" s="435"/>
      <c r="BU327" s="436"/>
      <c r="BV327" s="436"/>
      <c r="BW327" s="436"/>
      <c r="BX327" s="436"/>
      <c r="BY327" s="438"/>
      <c r="BZ327" s="438"/>
      <c r="CA327" s="438"/>
      <c r="CB327" s="438"/>
      <c r="CC327" s="438"/>
      <c r="CD327" s="438"/>
      <c r="CE327" s="438"/>
      <c r="CF327" s="438"/>
      <c r="CG327" s="438"/>
      <c r="CH327" s="436"/>
      <c r="CI327" s="436"/>
      <c r="CJ327" s="436"/>
      <c r="CK327" s="436"/>
      <c r="CL327" s="440"/>
      <c r="CM327" s="444"/>
      <c r="CN327" s="445"/>
      <c r="CO327" s="445"/>
      <c r="CP327" s="445"/>
      <c r="CQ327" s="445"/>
      <c r="CR327" s="445"/>
      <c r="CS327" s="445"/>
      <c r="CT327" s="445"/>
      <c r="CU327" s="445"/>
      <c r="CV327" s="446"/>
      <c r="CW327" s="276"/>
      <c r="CX327" s="277"/>
      <c r="CY327" s="278"/>
      <c r="CZ327" s="276"/>
      <c r="DA327" s="277"/>
      <c r="DB327" s="278"/>
      <c r="DC327" s="276"/>
      <c r="DD327" s="277"/>
      <c r="DE327" s="278"/>
      <c r="DF327" s="449"/>
      <c r="DG327" s="450"/>
      <c r="DH327" s="450"/>
      <c r="DI327" s="436"/>
      <c r="DJ327" s="436"/>
      <c r="DK327" s="440"/>
      <c r="DL327" s="421"/>
      <c r="DM327" s="422"/>
      <c r="DN327" s="422"/>
      <c r="DO327" s="423"/>
      <c r="DP327" s="421"/>
      <c r="DQ327" s="422"/>
      <c r="DR327" s="422"/>
      <c r="DS327" s="423"/>
      <c r="DT327" s="421"/>
      <c r="DU327" s="422"/>
      <c r="DV327" s="422"/>
      <c r="DW327" s="423"/>
      <c r="DX327" s="421"/>
      <c r="DY327" s="422"/>
      <c r="DZ327" s="422"/>
      <c r="EA327" s="423"/>
      <c r="EB327" s="427"/>
      <c r="EC327" s="428"/>
      <c r="ED327" s="428"/>
      <c r="EE327" s="428"/>
      <c r="EF327" s="429"/>
      <c r="EG327" s="421"/>
      <c r="EH327" s="422"/>
      <c r="EI327" s="422"/>
      <c r="EJ327" s="423"/>
      <c r="EK327" s="427"/>
      <c r="EL327" s="428"/>
      <c r="EM327" s="428"/>
      <c r="EN327" s="428"/>
      <c r="EO327" s="429"/>
      <c r="EP327" s="421"/>
      <c r="EQ327" s="422"/>
      <c r="ER327" s="422"/>
      <c r="ES327" s="423"/>
      <c r="ET327" s="427"/>
      <c r="EU327" s="428"/>
      <c r="EV327" s="428"/>
      <c r="EW327" s="428"/>
      <c r="EX327" s="429"/>
      <c r="EY327" s="421"/>
      <c r="EZ327" s="422"/>
      <c r="FA327" s="422"/>
      <c r="FB327" s="423"/>
      <c r="FC327" s="421"/>
      <c r="FD327" s="422"/>
      <c r="FE327" s="422"/>
      <c r="FF327" s="423"/>
      <c r="FG327" s="421"/>
      <c r="FH327" s="422"/>
      <c r="FI327" s="422"/>
      <c r="FJ327" s="423"/>
      <c r="FK327" s="421"/>
      <c r="FL327" s="422"/>
      <c r="FM327" s="422"/>
      <c r="FN327" s="423"/>
      <c r="FO327" s="405"/>
      <c r="FP327" s="329"/>
      <c r="FQ327" s="330"/>
      <c r="FR327" s="330"/>
      <c r="FS327" s="330"/>
      <c r="FT327" s="330"/>
      <c r="FU327" s="330"/>
      <c r="FV327" s="330"/>
      <c r="FW327" s="330"/>
      <c r="FX327" s="330"/>
      <c r="FY327" s="408"/>
      <c r="FZ327" s="480"/>
      <c r="GA327" s="436"/>
      <c r="GB327" s="436"/>
      <c r="GC327" s="436"/>
      <c r="GD327" s="436"/>
      <c r="GE327" s="438"/>
      <c r="GF327" s="438"/>
      <c r="GG327" s="438"/>
      <c r="GH327" s="438"/>
      <c r="GI327" s="438"/>
      <c r="GJ327" s="438"/>
      <c r="GK327" s="438"/>
      <c r="GL327" s="438"/>
      <c r="GM327" s="438"/>
      <c r="GN327" s="436"/>
      <c r="GO327" s="436"/>
      <c r="GP327" s="436"/>
      <c r="GQ327" s="436"/>
      <c r="GR327" s="440"/>
      <c r="GS327" s="444"/>
      <c r="GT327" s="445"/>
      <c r="GU327" s="445"/>
      <c r="GV327" s="445"/>
      <c r="GW327" s="445"/>
      <c r="GX327" s="445"/>
      <c r="GY327" s="445"/>
      <c r="GZ327" s="445"/>
      <c r="HA327" s="445"/>
      <c r="HB327" s="446"/>
      <c r="HC327" s="276"/>
      <c r="HD327" s="277"/>
      <c r="HE327" s="278"/>
      <c r="HF327" s="276"/>
      <c r="HG327" s="277"/>
      <c r="HH327" s="278"/>
      <c r="HI327" s="276"/>
      <c r="HJ327" s="277"/>
      <c r="HK327" s="278"/>
      <c r="HL327" s="402"/>
      <c r="HM327" s="403"/>
      <c r="HN327" s="403"/>
      <c r="HO327" s="436"/>
      <c r="HP327" s="436"/>
      <c r="HQ327" s="440"/>
      <c r="HR327" s="421"/>
      <c r="HS327" s="422"/>
      <c r="HT327" s="422"/>
      <c r="HU327" s="423"/>
      <c r="HV327" s="421"/>
      <c r="HW327" s="422"/>
      <c r="HX327" s="422"/>
      <c r="HY327" s="423"/>
      <c r="HZ327" s="421"/>
      <c r="IA327" s="422"/>
      <c r="IB327" s="422"/>
      <c r="IC327" s="423"/>
      <c r="ID327" s="421"/>
      <c r="IE327" s="422"/>
      <c r="IF327" s="422"/>
      <c r="IG327" s="423"/>
      <c r="IH327" s="427"/>
      <c r="II327" s="428"/>
      <c r="IJ327" s="428"/>
      <c r="IK327" s="428"/>
      <c r="IL327" s="429"/>
      <c r="IM327" s="421"/>
      <c r="IN327" s="422"/>
      <c r="IO327" s="422"/>
      <c r="IP327" s="423"/>
      <c r="IQ327" s="427"/>
      <c r="IR327" s="428"/>
      <c r="IS327" s="428"/>
      <c r="IT327" s="428"/>
      <c r="IU327" s="429"/>
      <c r="IV327" s="421"/>
      <c r="IW327" s="422"/>
      <c r="IX327" s="422"/>
      <c r="IY327" s="423"/>
      <c r="IZ327" s="427"/>
      <c r="JA327" s="428"/>
      <c r="JB327" s="428"/>
      <c r="JC327" s="428"/>
      <c r="JD327" s="429"/>
      <c r="JE327" s="421"/>
      <c r="JF327" s="422"/>
      <c r="JG327" s="422"/>
      <c r="JH327" s="423"/>
      <c r="JI327" s="421"/>
      <c r="JJ327" s="422"/>
      <c r="JK327" s="422"/>
      <c r="JL327" s="423"/>
      <c r="JM327" s="421"/>
      <c r="JN327" s="422"/>
      <c r="JO327" s="422"/>
      <c r="JP327" s="423"/>
      <c r="JQ327" s="421"/>
      <c r="JR327" s="422"/>
      <c r="JS327" s="422"/>
      <c r="JT327" s="423"/>
      <c r="JU327" s="405"/>
      <c r="JV327" s="329"/>
      <c r="JW327" s="330"/>
      <c r="JX327" s="330"/>
      <c r="JY327" s="330"/>
      <c r="JZ327" s="330"/>
      <c r="KA327" s="330"/>
      <c r="KB327" s="330"/>
      <c r="KC327" s="330"/>
      <c r="KD327" s="330"/>
      <c r="KE327" s="408"/>
      <c r="KF327" s="396"/>
      <c r="KG327" s="386"/>
      <c r="KH327" s="386"/>
      <c r="KI327" s="386"/>
      <c r="KJ327" s="386"/>
      <c r="KK327" s="398"/>
      <c r="KL327" s="398"/>
      <c r="KM327" s="398"/>
      <c r="KN327" s="398"/>
      <c r="KO327" s="398"/>
      <c r="KP327" s="398"/>
      <c r="KQ327" s="398"/>
      <c r="KR327" s="398"/>
      <c r="KS327" s="398"/>
      <c r="KT327" s="386"/>
      <c r="KU327" s="386"/>
      <c r="KV327" s="386"/>
      <c r="KW327" s="386"/>
      <c r="KX327" s="387"/>
      <c r="KY327" s="276"/>
      <c r="KZ327" s="277"/>
      <c r="LA327" s="277"/>
      <c r="LB327" s="277"/>
      <c r="LC327" s="277"/>
      <c r="LD327" s="277"/>
      <c r="LE327" s="277"/>
      <c r="LF327" s="277"/>
      <c r="LG327" s="277"/>
      <c r="LH327" s="278"/>
      <c r="LI327" s="276"/>
      <c r="LJ327" s="277"/>
      <c r="LK327" s="278"/>
      <c r="LL327" s="276"/>
      <c r="LM327" s="277"/>
      <c r="LN327" s="278"/>
      <c r="LO327" s="276"/>
      <c r="LP327" s="277"/>
      <c r="LQ327" s="278"/>
      <c r="LR327" s="402"/>
      <c r="LS327" s="403"/>
      <c r="LT327" s="403"/>
      <c r="LU327" s="386"/>
      <c r="LV327" s="386"/>
      <c r="LW327" s="387"/>
      <c r="LX327" s="391"/>
      <c r="LY327" s="392"/>
      <c r="LZ327" s="392"/>
      <c r="MA327" s="393"/>
      <c r="MB327" s="391"/>
      <c r="MC327" s="392"/>
      <c r="MD327" s="392"/>
      <c r="ME327" s="393"/>
      <c r="MF327" s="391"/>
      <c r="MG327" s="392"/>
      <c r="MH327" s="392"/>
      <c r="MI327" s="393"/>
      <c r="MJ327" s="391"/>
      <c r="MK327" s="392"/>
      <c r="ML327" s="392"/>
      <c r="MM327" s="393"/>
      <c r="MN327" s="279"/>
      <c r="MO327" s="280"/>
      <c r="MP327" s="280"/>
      <c r="MQ327" s="280"/>
      <c r="MR327" s="281"/>
      <c r="MS327" s="391"/>
      <c r="MT327" s="392"/>
      <c r="MU327" s="392"/>
      <c r="MV327" s="393"/>
      <c r="MW327" s="279"/>
      <c r="MX327" s="280"/>
      <c r="MY327" s="280"/>
      <c r="MZ327" s="280"/>
      <c r="NA327" s="281"/>
      <c r="NB327" s="391"/>
      <c r="NC327" s="392"/>
      <c r="ND327" s="392"/>
      <c r="NE327" s="393"/>
      <c r="NF327" s="279"/>
      <c r="NG327" s="280"/>
      <c r="NH327" s="280"/>
      <c r="NI327" s="280"/>
      <c r="NJ327" s="281"/>
      <c r="NK327" s="391"/>
      <c r="NL327" s="392"/>
      <c r="NM327" s="392"/>
      <c r="NN327" s="393"/>
      <c r="NO327" s="391"/>
      <c r="NP327" s="392"/>
      <c r="NQ327" s="392"/>
      <c r="NR327" s="393"/>
      <c r="NS327" s="391"/>
      <c r="NT327" s="392"/>
      <c r="NU327" s="392"/>
      <c r="NV327" s="393"/>
      <c r="NW327" s="391"/>
      <c r="NX327" s="392"/>
      <c r="NY327" s="392"/>
      <c r="NZ327" s="393"/>
      <c r="OA327" s="405"/>
      <c r="OB327" s="329"/>
      <c r="OC327" s="330"/>
      <c r="OD327" s="330"/>
      <c r="OE327" s="330"/>
      <c r="OF327" s="330"/>
      <c r="OG327" s="330"/>
      <c r="OH327" s="330"/>
      <c r="OI327" s="330"/>
      <c r="OJ327" s="330"/>
      <c r="OK327" s="408"/>
      <c r="OL327" s="396"/>
      <c r="OM327" s="386"/>
      <c r="ON327" s="386"/>
      <c r="OO327" s="386"/>
      <c r="OP327" s="386"/>
      <c r="OQ327" s="398"/>
      <c r="OR327" s="398"/>
      <c r="OS327" s="398"/>
      <c r="OT327" s="398"/>
      <c r="OU327" s="398"/>
      <c r="OV327" s="398"/>
      <c r="OW327" s="398"/>
      <c r="OX327" s="398"/>
      <c r="OY327" s="398"/>
      <c r="OZ327" s="386"/>
      <c r="PA327" s="386"/>
      <c r="PB327" s="386"/>
      <c r="PC327" s="386"/>
      <c r="PD327" s="387"/>
      <c r="PE327" s="276"/>
      <c r="PF327" s="277"/>
      <c r="PG327" s="277"/>
      <c r="PH327" s="277"/>
      <c r="PI327" s="277"/>
      <c r="PJ327" s="277"/>
      <c r="PK327" s="277"/>
      <c r="PL327" s="277"/>
      <c r="PM327" s="277"/>
      <c r="PN327" s="278"/>
      <c r="PO327" s="276"/>
      <c r="PP327" s="277"/>
      <c r="PQ327" s="278"/>
      <c r="PR327" s="276"/>
      <c r="PS327" s="277"/>
      <c r="PT327" s="278"/>
      <c r="PU327" s="276"/>
      <c r="PV327" s="277"/>
      <c r="PW327" s="278"/>
      <c r="PX327" s="402"/>
      <c r="PY327" s="403"/>
      <c r="PZ327" s="403"/>
      <c r="QA327" s="386"/>
      <c r="QB327" s="386"/>
      <c r="QC327" s="387"/>
      <c r="QD327" s="391"/>
      <c r="QE327" s="392"/>
      <c r="QF327" s="392"/>
      <c r="QG327" s="393"/>
      <c r="QH327" s="391"/>
      <c r="QI327" s="392"/>
      <c r="QJ327" s="392"/>
      <c r="QK327" s="393"/>
      <c r="QL327" s="391"/>
      <c r="QM327" s="392"/>
      <c r="QN327" s="392"/>
      <c r="QO327" s="393"/>
      <c r="QP327" s="391"/>
      <c r="QQ327" s="392"/>
      <c r="QR327" s="392"/>
      <c r="QS327" s="393"/>
      <c r="QT327" s="279"/>
      <c r="QU327" s="280"/>
      <c r="QV327" s="280"/>
      <c r="QW327" s="280"/>
      <c r="QX327" s="281"/>
      <c r="QY327" s="391"/>
      <c r="QZ327" s="392"/>
      <c r="RA327" s="392"/>
      <c r="RB327" s="393"/>
      <c r="RC327" s="279"/>
      <c r="RD327" s="280"/>
      <c r="RE327" s="280"/>
      <c r="RF327" s="280"/>
      <c r="RG327" s="281"/>
      <c r="RH327" s="391"/>
      <c r="RI327" s="392"/>
      <c r="RJ327" s="392"/>
      <c r="RK327" s="393"/>
      <c r="RL327" s="279"/>
      <c r="RM327" s="280"/>
      <c r="RN327" s="280"/>
      <c r="RO327" s="280"/>
      <c r="RP327" s="281"/>
      <c r="RQ327" s="391"/>
      <c r="RR327" s="392"/>
      <c r="RS327" s="392"/>
      <c r="RT327" s="393"/>
      <c r="RU327" s="391"/>
      <c r="RV327" s="392"/>
      <c r="RW327" s="392"/>
      <c r="RX327" s="393"/>
      <c r="RY327" s="391"/>
      <c r="RZ327" s="392"/>
      <c r="SA327" s="392"/>
      <c r="SB327" s="393"/>
      <c r="SC327" s="391"/>
      <c r="SD327" s="392"/>
      <c r="SE327" s="392"/>
      <c r="SF327" s="393"/>
      <c r="SG327" s="405"/>
    </row>
    <row r="328" spans="2:501" ht="12" customHeight="1" x14ac:dyDescent="0.15">
      <c r="B328" s="326" t="s">
        <v>9274</v>
      </c>
      <c r="C328" s="464"/>
      <c r="D328" s="464"/>
      <c r="E328" s="464"/>
      <c r="F328" s="464"/>
      <c r="G328" s="464"/>
      <c r="H328" s="464"/>
      <c r="I328" s="464"/>
      <c r="J328" s="464"/>
      <c r="K328" s="464"/>
      <c r="L328" s="464"/>
      <c r="M328" s="464"/>
      <c r="N328" s="464"/>
      <c r="O328" s="464"/>
      <c r="P328" s="464"/>
      <c r="Q328" s="464"/>
      <c r="R328" s="464"/>
      <c r="S328" s="464"/>
      <c r="T328" s="464"/>
      <c r="U328" s="464"/>
      <c r="V328" s="464"/>
      <c r="W328" s="464"/>
      <c r="X328" s="464"/>
      <c r="Y328" s="464"/>
      <c r="Z328" s="464"/>
      <c r="AA328" s="465"/>
      <c r="AB328" s="469">
        <f>AR328+BF328</f>
        <v>0</v>
      </c>
      <c r="AC328" s="470"/>
      <c r="AD328" s="470"/>
      <c r="AE328" s="470"/>
      <c r="AF328" s="470"/>
      <c r="AG328" s="470"/>
      <c r="AH328" s="470"/>
      <c r="AI328" s="470"/>
      <c r="AJ328" s="470"/>
      <c r="AK328" s="470"/>
      <c r="AL328" s="470"/>
      <c r="AM328" s="384" t="s">
        <v>45</v>
      </c>
      <c r="AN328" s="384"/>
      <c r="AO328" s="384"/>
      <c r="AP328" s="384"/>
      <c r="AQ328" s="385"/>
      <c r="AR328" s="472"/>
      <c r="AS328" s="473"/>
      <c r="AT328" s="473"/>
      <c r="AU328" s="473"/>
      <c r="AV328" s="473"/>
      <c r="AW328" s="473"/>
      <c r="AX328" s="473"/>
      <c r="AY328" s="473"/>
      <c r="AZ328" s="473"/>
      <c r="BA328" s="384" t="s">
        <v>45</v>
      </c>
      <c r="BB328" s="384"/>
      <c r="BC328" s="384"/>
      <c r="BD328" s="384"/>
      <c r="BE328" s="385"/>
      <c r="BF328" s="474">
        <f>SUM(BY328:CG333,GE328:GM333,KK328:KS333,OQ328:OY333)</f>
        <v>0</v>
      </c>
      <c r="BG328" s="470"/>
      <c r="BH328" s="470"/>
      <c r="BI328" s="470"/>
      <c r="BJ328" s="470"/>
      <c r="BK328" s="470"/>
      <c r="BL328" s="470"/>
      <c r="BM328" s="470"/>
      <c r="BN328" s="470"/>
      <c r="BO328" s="384" t="s">
        <v>45</v>
      </c>
      <c r="BP328" s="384"/>
      <c r="BQ328" s="384"/>
      <c r="BR328" s="384"/>
      <c r="BS328" s="385"/>
      <c r="BT328" s="463" t="s">
        <v>37</v>
      </c>
      <c r="BU328" s="411"/>
      <c r="BV328" s="411"/>
      <c r="BW328" s="411"/>
      <c r="BX328" s="411"/>
      <c r="BY328" s="413"/>
      <c r="BZ328" s="413"/>
      <c r="CA328" s="413"/>
      <c r="CB328" s="413"/>
      <c r="CC328" s="413"/>
      <c r="CD328" s="413"/>
      <c r="CE328" s="413"/>
      <c r="CF328" s="413"/>
      <c r="CG328" s="413"/>
      <c r="CH328" s="411" t="s">
        <v>45</v>
      </c>
      <c r="CI328" s="411"/>
      <c r="CJ328" s="411"/>
      <c r="CK328" s="411"/>
      <c r="CL328" s="414"/>
      <c r="CM328" s="233"/>
      <c r="CN328" s="234"/>
      <c r="CO328" s="234"/>
      <c r="CP328" s="234"/>
      <c r="CQ328" s="234"/>
      <c r="CR328" s="234"/>
      <c r="CS328" s="234"/>
      <c r="CT328" s="234"/>
      <c r="CU328" s="234"/>
      <c r="CV328" s="235"/>
      <c r="CW328" s="415"/>
      <c r="CX328" s="416"/>
      <c r="CY328" s="417"/>
      <c r="CZ328" s="415"/>
      <c r="DA328" s="416"/>
      <c r="DB328" s="417"/>
      <c r="DC328" s="415"/>
      <c r="DD328" s="416"/>
      <c r="DE328" s="417"/>
      <c r="DF328" s="477"/>
      <c r="DG328" s="478"/>
      <c r="DH328" s="478"/>
      <c r="DI328" s="411" t="s">
        <v>69</v>
      </c>
      <c r="DJ328" s="411"/>
      <c r="DK328" s="414"/>
      <c r="DL328" s="430"/>
      <c r="DM328" s="431"/>
      <c r="DN328" s="431"/>
      <c r="DO328" s="432"/>
      <c r="DP328" s="430"/>
      <c r="DQ328" s="431"/>
      <c r="DR328" s="431"/>
      <c r="DS328" s="432"/>
      <c r="DT328" s="430"/>
      <c r="DU328" s="431"/>
      <c r="DV328" s="431"/>
      <c r="DW328" s="432"/>
      <c r="DX328" s="430"/>
      <c r="DY328" s="431"/>
      <c r="DZ328" s="431"/>
      <c r="EA328" s="432"/>
      <c r="EB328" s="239"/>
      <c r="EC328" s="240"/>
      <c r="ED328" s="240"/>
      <c r="EE328" s="240"/>
      <c r="EF328" s="241"/>
      <c r="EG328" s="430"/>
      <c r="EH328" s="431"/>
      <c r="EI328" s="431"/>
      <c r="EJ328" s="432"/>
      <c r="EK328" s="239"/>
      <c r="EL328" s="240"/>
      <c r="EM328" s="240"/>
      <c r="EN328" s="240"/>
      <c r="EO328" s="241"/>
      <c r="EP328" s="430"/>
      <c r="EQ328" s="431"/>
      <c r="ER328" s="431"/>
      <c r="ES328" s="432"/>
      <c r="ET328" s="239"/>
      <c r="EU328" s="240"/>
      <c r="EV328" s="240"/>
      <c r="EW328" s="240"/>
      <c r="EX328" s="241"/>
      <c r="EY328" s="430"/>
      <c r="EZ328" s="431"/>
      <c r="FA328" s="431"/>
      <c r="FB328" s="432"/>
      <c r="FC328" s="430"/>
      <c r="FD328" s="431"/>
      <c r="FE328" s="431"/>
      <c r="FF328" s="432"/>
      <c r="FG328" s="430"/>
      <c r="FH328" s="431"/>
      <c r="FI328" s="431"/>
      <c r="FJ328" s="432"/>
      <c r="FK328" s="430"/>
      <c r="FL328" s="431"/>
      <c r="FM328" s="431"/>
      <c r="FN328" s="432"/>
      <c r="FO328" s="404" t="str">
        <f>IF(AND(CC328&gt;0,CC330&gt;0,CC332&gt;0),"⇒⇒⇒⇒
４箇所以上の場合","")</f>
        <v/>
      </c>
      <c r="FP328" s="326" t="s">
        <v>9274</v>
      </c>
      <c r="FQ328" s="327"/>
      <c r="FR328" s="327"/>
      <c r="FS328" s="327"/>
      <c r="FT328" s="327"/>
      <c r="FU328" s="327"/>
      <c r="FV328" s="327"/>
      <c r="FW328" s="327"/>
      <c r="FX328" s="327"/>
      <c r="FY328" s="406"/>
      <c r="FZ328" s="463" t="s">
        <v>79</v>
      </c>
      <c r="GA328" s="411"/>
      <c r="GB328" s="411"/>
      <c r="GC328" s="411"/>
      <c r="GD328" s="411"/>
      <c r="GE328" s="413"/>
      <c r="GF328" s="413"/>
      <c r="GG328" s="413"/>
      <c r="GH328" s="413"/>
      <c r="GI328" s="413"/>
      <c r="GJ328" s="413"/>
      <c r="GK328" s="413"/>
      <c r="GL328" s="413"/>
      <c r="GM328" s="413"/>
      <c r="GN328" s="411" t="s">
        <v>45</v>
      </c>
      <c r="GO328" s="411"/>
      <c r="GP328" s="411"/>
      <c r="GQ328" s="411"/>
      <c r="GR328" s="414"/>
      <c r="GS328" s="233"/>
      <c r="GT328" s="234"/>
      <c r="GU328" s="234"/>
      <c r="GV328" s="234"/>
      <c r="GW328" s="234"/>
      <c r="GX328" s="234"/>
      <c r="GY328" s="234"/>
      <c r="GZ328" s="234"/>
      <c r="HA328" s="234"/>
      <c r="HB328" s="235"/>
      <c r="HC328" s="415"/>
      <c r="HD328" s="416"/>
      <c r="HE328" s="417"/>
      <c r="HF328" s="415"/>
      <c r="HG328" s="416"/>
      <c r="HH328" s="417"/>
      <c r="HI328" s="415"/>
      <c r="HJ328" s="416"/>
      <c r="HK328" s="417"/>
      <c r="HL328" s="454"/>
      <c r="HM328" s="455"/>
      <c r="HN328" s="455"/>
      <c r="HO328" s="411" t="s">
        <v>69</v>
      </c>
      <c r="HP328" s="411"/>
      <c r="HQ328" s="414"/>
      <c r="HR328" s="430"/>
      <c r="HS328" s="431"/>
      <c r="HT328" s="431"/>
      <c r="HU328" s="432"/>
      <c r="HV328" s="430"/>
      <c r="HW328" s="431"/>
      <c r="HX328" s="431"/>
      <c r="HY328" s="432"/>
      <c r="HZ328" s="430"/>
      <c r="IA328" s="431"/>
      <c r="IB328" s="431"/>
      <c r="IC328" s="432"/>
      <c r="ID328" s="430"/>
      <c r="IE328" s="431"/>
      <c r="IF328" s="431"/>
      <c r="IG328" s="432"/>
      <c r="IH328" s="239"/>
      <c r="II328" s="240"/>
      <c r="IJ328" s="240"/>
      <c r="IK328" s="240"/>
      <c r="IL328" s="241"/>
      <c r="IM328" s="430"/>
      <c r="IN328" s="431"/>
      <c r="IO328" s="431"/>
      <c r="IP328" s="432"/>
      <c r="IQ328" s="239"/>
      <c r="IR328" s="240"/>
      <c r="IS328" s="240"/>
      <c r="IT328" s="240"/>
      <c r="IU328" s="241"/>
      <c r="IV328" s="430"/>
      <c r="IW328" s="431"/>
      <c r="IX328" s="431"/>
      <c r="IY328" s="432"/>
      <c r="IZ328" s="239"/>
      <c r="JA328" s="240"/>
      <c r="JB328" s="240"/>
      <c r="JC328" s="240"/>
      <c r="JD328" s="241"/>
      <c r="JE328" s="430"/>
      <c r="JF328" s="431"/>
      <c r="JG328" s="431"/>
      <c r="JH328" s="432"/>
      <c r="JI328" s="430"/>
      <c r="JJ328" s="431"/>
      <c r="JK328" s="431"/>
      <c r="JL328" s="432"/>
      <c r="JM328" s="430"/>
      <c r="JN328" s="431"/>
      <c r="JO328" s="431"/>
      <c r="JP328" s="432"/>
      <c r="JQ328" s="430"/>
      <c r="JR328" s="431"/>
      <c r="JS328" s="431"/>
      <c r="JT328" s="432"/>
      <c r="JU328" s="404" t="str">
        <f>IF($BH328&gt;SUM($CC328:$CK333,$GE328:$GM333),IF(AND(GE328&gt;0,GE330&gt;0,GE332&gt;0),"⇒⇒⇒⇒
７箇所以上の場合",""),"")</f>
        <v/>
      </c>
      <c r="JV328" s="326" t="s">
        <v>9274</v>
      </c>
      <c r="JW328" s="327"/>
      <c r="JX328" s="327"/>
      <c r="JY328" s="327"/>
      <c r="JZ328" s="327"/>
      <c r="KA328" s="327"/>
      <c r="KB328" s="327"/>
      <c r="KC328" s="327"/>
      <c r="KD328" s="327"/>
      <c r="KE328" s="406"/>
      <c r="KF328" s="409" t="s">
        <v>126</v>
      </c>
      <c r="KG328" s="384"/>
      <c r="KH328" s="384"/>
      <c r="KI328" s="384"/>
      <c r="KJ328" s="384"/>
      <c r="KK328" s="412"/>
      <c r="KL328" s="412"/>
      <c r="KM328" s="412"/>
      <c r="KN328" s="412"/>
      <c r="KO328" s="412"/>
      <c r="KP328" s="412"/>
      <c r="KQ328" s="412"/>
      <c r="KR328" s="412"/>
      <c r="KS328" s="412"/>
      <c r="KT328" s="384" t="s">
        <v>45</v>
      </c>
      <c r="KU328" s="384"/>
      <c r="KV328" s="384"/>
      <c r="KW328" s="384"/>
      <c r="KX328" s="385"/>
      <c r="KY328" s="415"/>
      <c r="KZ328" s="416"/>
      <c r="LA328" s="416"/>
      <c r="LB328" s="416"/>
      <c r="LC328" s="416"/>
      <c r="LD328" s="416"/>
      <c r="LE328" s="416"/>
      <c r="LF328" s="416"/>
      <c r="LG328" s="416"/>
      <c r="LH328" s="417"/>
      <c r="LI328" s="415"/>
      <c r="LJ328" s="416"/>
      <c r="LK328" s="417"/>
      <c r="LL328" s="415"/>
      <c r="LM328" s="416"/>
      <c r="LN328" s="417"/>
      <c r="LO328" s="415"/>
      <c r="LP328" s="416"/>
      <c r="LQ328" s="417"/>
      <c r="LR328" s="454"/>
      <c r="LS328" s="455"/>
      <c r="LT328" s="455"/>
      <c r="LU328" s="384" t="s">
        <v>69</v>
      </c>
      <c r="LV328" s="384"/>
      <c r="LW328" s="385"/>
      <c r="LX328" s="458"/>
      <c r="LY328" s="459"/>
      <c r="LZ328" s="459"/>
      <c r="MA328" s="460"/>
      <c r="MB328" s="458"/>
      <c r="MC328" s="459"/>
      <c r="MD328" s="459"/>
      <c r="ME328" s="460"/>
      <c r="MF328" s="458"/>
      <c r="MG328" s="459"/>
      <c r="MH328" s="459"/>
      <c r="MI328" s="460"/>
      <c r="MJ328" s="458"/>
      <c r="MK328" s="459"/>
      <c r="ML328" s="459"/>
      <c r="MM328" s="460"/>
      <c r="MN328" s="451"/>
      <c r="MO328" s="452"/>
      <c r="MP328" s="452"/>
      <c r="MQ328" s="452"/>
      <c r="MR328" s="453"/>
      <c r="MS328" s="458"/>
      <c r="MT328" s="459"/>
      <c r="MU328" s="459"/>
      <c r="MV328" s="460"/>
      <c r="MW328" s="451"/>
      <c r="MX328" s="452"/>
      <c r="MY328" s="452"/>
      <c r="MZ328" s="452"/>
      <c r="NA328" s="453"/>
      <c r="NB328" s="458"/>
      <c r="NC328" s="459"/>
      <c r="ND328" s="459"/>
      <c r="NE328" s="460"/>
      <c r="NF328" s="451"/>
      <c r="NG328" s="452"/>
      <c r="NH328" s="452"/>
      <c r="NI328" s="452"/>
      <c r="NJ328" s="453"/>
      <c r="NK328" s="458"/>
      <c r="NL328" s="459"/>
      <c r="NM328" s="459"/>
      <c r="NN328" s="460"/>
      <c r="NO328" s="458"/>
      <c r="NP328" s="459"/>
      <c r="NQ328" s="459"/>
      <c r="NR328" s="460"/>
      <c r="NS328" s="458"/>
      <c r="NT328" s="459"/>
      <c r="NU328" s="459"/>
      <c r="NV328" s="460"/>
      <c r="NW328" s="458"/>
      <c r="NX328" s="459"/>
      <c r="NY328" s="459"/>
      <c r="NZ328" s="460"/>
      <c r="OA328" s="404" t="str">
        <f>IF($BH328&gt;SUM($CC328:$CK333,$GE328:$GM333,$KK328:$KS333),IF(AND(KK328&gt;0,KK330&gt;0,KK332&gt;0),"⇒⇒⇒⇒
10箇所以上の場合",""),"")</f>
        <v/>
      </c>
      <c r="OB328" s="326" t="s">
        <v>9274</v>
      </c>
      <c r="OC328" s="327"/>
      <c r="OD328" s="327"/>
      <c r="OE328" s="327"/>
      <c r="OF328" s="327"/>
      <c r="OG328" s="327"/>
      <c r="OH328" s="327"/>
      <c r="OI328" s="327"/>
      <c r="OJ328" s="327"/>
      <c r="OK328" s="406"/>
      <c r="OL328" s="409" t="s">
        <v>131</v>
      </c>
      <c r="OM328" s="384"/>
      <c r="ON328" s="384"/>
      <c r="OO328" s="384"/>
      <c r="OP328" s="384"/>
      <c r="OQ328" s="412"/>
      <c r="OR328" s="412"/>
      <c r="OS328" s="412"/>
      <c r="OT328" s="412"/>
      <c r="OU328" s="412"/>
      <c r="OV328" s="412"/>
      <c r="OW328" s="412"/>
      <c r="OX328" s="412"/>
      <c r="OY328" s="412"/>
      <c r="OZ328" s="384" t="s">
        <v>45</v>
      </c>
      <c r="PA328" s="384"/>
      <c r="PB328" s="384"/>
      <c r="PC328" s="384"/>
      <c r="PD328" s="385"/>
      <c r="PE328" s="415"/>
      <c r="PF328" s="416"/>
      <c r="PG328" s="416"/>
      <c r="PH328" s="416"/>
      <c r="PI328" s="416"/>
      <c r="PJ328" s="416"/>
      <c r="PK328" s="416"/>
      <c r="PL328" s="416"/>
      <c r="PM328" s="416"/>
      <c r="PN328" s="417"/>
      <c r="PO328" s="415"/>
      <c r="PP328" s="416"/>
      <c r="PQ328" s="417"/>
      <c r="PR328" s="415"/>
      <c r="PS328" s="416"/>
      <c r="PT328" s="417"/>
      <c r="PU328" s="415"/>
      <c r="PV328" s="416"/>
      <c r="PW328" s="417"/>
      <c r="PX328" s="454"/>
      <c r="PY328" s="455"/>
      <c r="PZ328" s="455"/>
      <c r="QA328" s="384" t="s">
        <v>69</v>
      </c>
      <c r="QB328" s="384"/>
      <c r="QC328" s="385"/>
      <c r="QD328" s="458"/>
      <c r="QE328" s="459"/>
      <c r="QF328" s="459"/>
      <c r="QG328" s="460"/>
      <c r="QH328" s="458"/>
      <c r="QI328" s="459"/>
      <c r="QJ328" s="459"/>
      <c r="QK328" s="460"/>
      <c r="QL328" s="458"/>
      <c r="QM328" s="459"/>
      <c r="QN328" s="459"/>
      <c r="QO328" s="460"/>
      <c r="QP328" s="458"/>
      <c r="QQ328" s="459"/>
      <c r="QR328" s="459"/>
      <c r="QS328" s="460"/>
      <c r="QT328" s="451"/>
      <c r="QU328" s="452"/>
      <c r="QV328" s="452"/>
      <c r="QW328" s="452"/>
      <c r="QX328" s="453"/>
      <c r="QY328" s="458"/>
      <c r="QZ328" s="459"/>
      <c r="RA328" s="459"/>
      <c r="RB328" s="460"/>
      <c r="RC328" s="451"/>
      <c r="RD328" s="452"/>
      <c r="RE328" s="452"/>
      <c r="RF328" s="452"/>
      <c r="RG328" s="453"/>
      <c r="RH328" s="458"/>
      <c r="RI328" s="459"/>
      <c r="RJ328" s="459"/>
      <c r="RK328" s="460"/>
      <c r="RL328" s="451"/>
      <c r="RM328" s="452"/>
      <c r="RN328" s="452"/>
      <c r="RO328" s="452"/>
      <c r="RP328" s="453"/>
      <c r="RQ328" s="458"/>
      <c r="RR328" s="459"/>
      <c r="RS328" s="459"/>
      <c r="RT328" s="460"/>
      <c r="RU328" s="458"/>
      <c r="RV328" s="459"/>
      <c r="RW328" s="459"/>
      <c r="RX328" s="460"/>
      <c r="RY328" s="458"/>
      <c r="RZ328" s="459"/>
      <c r="SA328" s="459"/>
      <c r="SB328" s="460"/>
      <c r="SC328" s="458"/>
      <c r="SD328" s="459"/>
      <c r="SE328" s="459"/>
      <c r="SF328" s="460"/>
      <c r="SG328" s="404"/>
    </row>
    <row r="329" spans="2:501" ht="2.1" customHeight="1" x14ac:dyDescent="0.15">
      <c r="B329" s="326"/>
      <c r="C329" s="464"/>
      <c r="D329" s="464"/>
      <c r="E329" s="464"/>
      <c r="F329" s="464"/>
      <c r="G329" s="464"/>
      <c r="H329" s="464"/>
      <c r="I329" s="464"/>
      <c r="J329" s="464"/>
      <c r="K329" s="464"/>
      <c r="L329" s="464"/>
      <c r="M329" s="464"/>
      <c r="N329" s="464"/>
      <c r="O329" s="464"/>
      <c r="P329" s="464"/>
      <c r="Q329" s="464"/>
      <c r="R329" s="464"/>
      <c r="S329" s="464"/>
      <c r="T329" s="464"/>
      <c r="U329" s="464"/>
      <c r="V329" s="464"/>
      <c r="W329" s="464"/>
      <c r="X329" s="464"/>
      <c r="Y329" s="464"/>
      <c r="Z329" s="464"/>
      <c r="AA329" s="465"/>
      <c r="AB329" s="469"/>
      <c r="AC329" s="471"/>
      <c r="AD329" s="471"/>
      <c r="AE329" s="471"/>
      <c r="AF329" s="471"/>
      <c r="AG329" s="471"/>
      <c r="AH329" s="471"/>
      <c r="AI329" s="471"/>
      <c r="AJ329" s="471"/>
      <c r="AK329" s="471"/>
      <c r="AL329" s="471"/>
      <c r="AM329" s="384"/>
      <c r="AN329" s="384"/>
      <c r="AO329" s="384"/>
      <c r="AP329" s="384"/>
      <c r="AQ329" s="385"/>
      <c r="AR329" s="472"/>
      <c r="AS329" s="473"/>
      <c r="AT329" s="473"/>
      <c r="AU329" s="473"/>
      <c r="AV329" s="473"/>
      <c r="AW329" s="473"/>
      <c r="AX329" s="473"/>
      <c r="AY329" s="473"/>
      <c r="AZ329" s="473"/>
      <c r="BA329" s="384"/>
      <c r="BB329" s="384"/>
      <c r="BC329" s="384"/>
      <c r="BD329" s="384"/>
      <c r="BE329" s="385"/>
      <c r="BF329" s="474"/>
      <c r="BG329" s="470"/>
      <c r="BH329" s="470"/>
      <c r="BI329" s="470"/>
      <c r="BJ329" s="470"/>
      <c r="BK329" s="470"/>
      <c r="BL329" s="470"/>
      <c r="BM329" s="470"/>
      <c r="BN329" s="470"/>
      <c r="BO329" s="384"/>
      <c r="BP329" s="384"/>
      <c r="BQ329" s="384"/>
      <c r="BR329" s="384"/>
      <c r="BS329" s="385"/>
      <c r="BT329" s="433"/>
      <c r="BU329" s="434"/>
      <c r="BV329" s="434"/>
      <c r="BW329" s="434"/>
      <c r="BX329" s="434"/>
      <c r="BY329" s="437"/>
      <c r="BZ329" s="437"/>
      <c r="CA329" s="437"/>
      <c r="CB329" s="437"/>
      <c r="CC329" s="437"/>
      <c r="CD329" s="437"/>
      <c r="CE329" s="437"/>
      <c r="CF329" s="437"/>
      <c r="CG329" s="437"/>
      <c r="CH329" s="434"/>
      <c r="CI329" s="434"/>
      <c r="CJ329" s="434"/>
      <c r="CK329" s="434"/>
      <c r="CL329" s="439"/>
      <c r="CM329" s="441"/>
      <c r="CN329" s="442"/>
      <c r="CO329" s="442"/>
      <c r="CP329" s="442"/>
      <c r="CQ329" s="442"/>
      <c r="CR329" s="442"/>
      <c r="CS329" s="442"/>
      <c r="CT329" s="442"/>
      <c r="CU329" s="442"/>
      <c r="CV329" s="443"/>
      <c r="CW329" s="233"/>
      <c r="CX329" s="234"/>
      <c r="CY329" s="235"/>
      <c r="CZ329" s="233"/>
      <c r="DA329" s="234"/>
      <c r="DB329" s="235"/>
      <c r="DC329" s="233"/>
      <c r="DD329" s="234"/>
      <c r="DE329" s="235"/>
      <c r="DF329" s="461"/>
      <c r="DG329" s="462"/>
      <c r="DH329" s="462"/>
      <c r="DI329" s="434"/>
      <c r="DJ329" s="434"/>
      <c r="DK329" s="439"/>
      <c r="DL329" s="418"/>
      <c r="DM329" s="419"/>
      <c r="DN329" s="419"/>
      <c r="DO329" s="420"/>
      <c r="DP329" s="418"/>
      <c r="DQ329" s="419"/>
      <c r="DR329" s="419"/>
      <c r="DS329" s="420"/>
      <c r="DT329" s="418"/>
      <c r="DU329" s="419"/>
      <c r="DV329" s="419"/>
      <c r="DW329" s="420"/>
      <c r="DX329" s="418"/>
      <c r="DY329" s="419"/>
      <c r="DZ329" s="419"/>
      <c r="EA329" s="420"/>
      <c r="EB329" s="424"/>
      <c r="EC329" s="425"/>
      <c r="ED329" s="425"/>
      <c r="EE329" s="425"/>
      <c r="EF329" s="426"/>
      <c r="EG329" s="418"/>
      <c r="EH329" s="419"/>
      <c r="EI329" s="419"/>
      <c r="EJ329" s="420"/>
      <c r="EK329" s="424"/>
      <c r="EL329" s="425"/>
      <c r="EM329" s="425"/>
      <c r="EN329" s="425"/>
      <c r="EO329" s="426"/>
      <c r="EP329" s="418"/>
      <c r="EQ329" s="419"/>
      <c r="ER329" s="419"/>
      <c r="ES329" s="420"/>
      <c r="ET329" s="424"/>
      <c r="EU329" s="425"/>
      <c r="EV329" s="425"/>
      <c r="EW329" s="425"/>
      <c r="EX329" s="426"/>
      <c r="EY329" s="418"/>
      <c r="EZ329" s="419"/>
      <c r="FA329" s="419"/>
      <c r="FB329" s="420"/>
      <c r="FC329" s="418"/>
      <c r="FD329" s="419"/>
      <c r="FE329" s="419"/>
      <c r="FF329" s="420"/>
      <c r="FG329" s="418"/>
      <c r="FH329" s="419"/>
      <c r="FI329" s="419"/>
      <c r="FJ329" s="420"/>
      <c r="FK329" s="418"/>
      <c r="FL329" s="419"/>
      <c r="FM329" s="419"/>
      <c r="FN329" s="420"/>
      <c r="FO329" s="405"/>
      <c r="FP329" s="407"/>
      <c r="FQ329" s="327"/>
      <c r="FR329" s="327"/>
      <c r="FS329" s="327"/>
      <c r="FT329" s="327"/>
      <c r="FU329" s="327"/>
      <c r="FV329" s="327"/>
      <c r="FW329" s="327"/>
      <c r="FX329" s="327"/>
      <c r="FY329" s="406"/>
      <c r="FZ329" s="433"/>
      <c r="GA329" s="434"/>
      <c r="GB329" s="434"/>
      <c r="GC329" s="434"/>
      <c r="GD329" s="434"/>
      <c r="GE329" s="437"/>
      <c r="GF329" s="437"/>
      <c r="GG329" s="437"/>
      <c r="GH329" s="437"/>
      <c r="GI329" s="437"/>
      <c r="GJ329" s="437"/>
      <c r="GK329" s="437"/>
      <c r="GL329" s="437"/>
      <c r="GM329" s="437"/>
      <c r="GN329" s="434"/>
      <c r="GO329" s="434"/>
      <c r="GP329" s="434"/>
      <c r="GQ329" s="434"/>
      <c r="GR329" s="439"/>
      <c r="GS329" s="441"/>
      <c r="GT329" s="442"/>
      <c r="GU329" s="442"/>
      <c r="GV329" s="442"/>
      <c r="GW329" s="442"/>
      <c r="GX329" s="442"/>
      <c r="GY329" s="442"/>
      <c r="GZ329" s="442"/>
      <c r="HA329" s="442"/>
      <c r="HB329" s="443"/>
      <c r="HC329" s="233"/>
      <c r="HD329" s="234"/>
      <c r="HE329" s="235"/>
      <c r="HF329" s="233"/>
      <c r="HG329" s="234"/>
      <c r="HH329" s="235"/>
      <c r="HI329" s="233"/>
      <c r="HJ329" s="234"/>
      <c r="HK329" s="235"/>
      <c r="HL329" s="456"/>
      <c r="HM329" s="457"/>
      <c r="HN329" s="457"/>
      <c r="HO329" s="434"/>
      <c r="HP329" s="434"/>
      <c r="HQ329" s="439"/>
      <c r="HR329" s="418"/>
      <c r="HS329" s="419"/>
      <c r="HT329" s="419"/>
      <c r="HU329" s="420"/>
      <c r="HV329" s="418"/>
      <c r="HW329" s="419"/>
      <c r="HX329" s="419"/>
      <c r="HY329" s="420"/>
      <c r="HZ329" s="418"/>
      <c r="IA329" s="419"/>
      <c r="IB329" s="419"/>
      <c r="IC329" s="420"/>
      <c r="ID329" s="418"/>
      <c r="IE329" s="419"/>
      <c r="IF329" s="419"/>
      <c r="IG329" s="420"/>
      <c r="IH329" s="424"/>
      <c r="II329" s="425"/>
      <c r="IJ329" s="425"/>
      <c r="IK329" s="425"/>
      <c r="IL329" s="426"/>
      <c r="IM329" s="418"/>
      <c r="IN329" s="419"/>
      <c r="IO329" s="419"/>
      <c r="IP329" s="420"/>
      <c r="IQ329" s="424"/>
      <c r="IR329" s="425"/>
      <c r="IS329" s="425"/>
      <c r="IT329" s="425"/>
      <c r="IU329" s="426"/>
      <c r="IV329" s="418"/>
      <c r="IW329" s="419"/>
      <c r="IX329" s="419"/>
      <c r="IY329" s="420"/>
      <c r="IZ329" s="424"/>
      <c r="JA329" s="425"/>
      <c r="JB329" s="425"/>
      <c r="JC329" s="425"/>
      <c r="JD329" s="426"/>
      <c r="JE329" s="418"/>
      <c r="JF329" s="419"/>
      <c r="JG329" s="419"/>
      <c r="JH329" s="420"/>
      <c r="JI329" s="418"/>
      <c r="JJ329" s="419"/>
      <c r="JK329" s="419"/>
      <c r="JL329" s="420"/>
      <c r="JM329" s="418"/>
      <c r="JN329" s="419"/>
      <c r="JO329" s="419"/>
      <c r="JP329" s="420"/>
      <c r="JQ329" s="418"/>
      <c r="JR329" s="419"/>
      <c r="JS329" s="419"/>
      <c r="JT329" s="420"/>
      <c r="JU329" s="405"/>
      <c r="JV329" s="407"/>
      <c r="JW329" s="327"/>
      <c r="JX329" s="327"/>
      <c r="JY329" s="327"/>
      <c r="JZ329" s="327"/>
      <c r="KA329" s="327"/>
      <c r="KB329" s="327"/>
      <c r="KC329" s="327"/>
      <c r="KD329" s="327"/>
      <c r="KE329" s="406"/>
      <c r="KF329" s="410"/>
      <c r="KG329" s="411"/>
      <c r="KH329" s="411"/>
      <c r="KI329" s="411"/>
      <c r="KJ329" s="411"/>
      <c r="KK329" s="413"/>
      <c r="KL329" s="413"/>
      <c r="KM329" s="413"/>
      <c r="KN329" s="413"/>
      <c r="KO329" s="413"/>
      <c r="KP329" s="413"/>
      <c r="KQ329" s="413"/>
      <c r="KR329" s="413"/>
      <c r="KS329" s="413"/>
      <c r="KT329" s="411"/>
      <c r="KU329" s="411"/>
      <c r="KV329" s="411"/>
      <c r="KW329" s="411"/>
      <c r="KX329" s="414"/>
      <c r="KY329" s="233"/>
      <c r="KZ329" s="234"/>
      <c r="LA329" s="234"/>
      <c r="LB329" s="234"/>
      <c r="LC329" s="234"/>
      <c r="LD329" s="234"/>
      <c r="LE329" s="234"/>
      <c r="LF329" s="234"/>
      <c r="LG329" s="234"/>
      <c r="LH329" s="235"/>
      <c r="LI329" s="233"/>
      <c r="LJ329" s="234"/>
      <c r="LK329" s="235"/>
      <c r="LL329" s="233"/>
      <c r="LM329" s="234"/>
      <c r="LN329" s="235"/>
      <c r="LO329" s="233"/>
      <c r="LP329" s="234"/>
      <c r="LQ329" s="235"/>
      <c r="LR329" s="456"/>
      <c r="LS329" s="457"/>
      <c r="LT329" s="457"/>
      <c r="LU329" s="411"/>
      <c r="LV329" s="411"/>
      <c r="LW329" s="414"/>
      <c r="LX329" s="430"/>
      <c r="LY329" s="431"/>
      <c r="LZ329" s="431"/>
      <c r="MA329" s="432"/>
      <c r="MB329" s="430"/>
      <c r="MC329" s="431"/>
      <c r="MD329" s="431"/>
      <c r="ME329" s="432"/>
      <c r="MF329" s="430"/>
      <c r="MG329" s="431"/>
      <c r="MH329" s="431"/>
      <c r="MI329" s="432"/>
      <c r="MJ329" s="430"/>
      <c r="MK329" s="431"/>
      <c r="ML329" s="431"/>
      <c r="MM329" s="432"/>
      <c r="MN329" s="239"/>
      <c r="MO329" s="240"/>
      <c r="MP329" s="240"/>
      <c r="MQ329" s="240"/>
      <c r="MR329" s="241"/>
      <c r="MS329" s="430"/>
      <c r="MT329" s="431"/>
      <c r="MU329" s="431"/>
      <c r="MV329" s="432"/>
      <c r="MW329" s="239"/>
      <c r="MX329" s="240"/>
      <c r="MY329" s="240"/>
      <c r="MZ329" s="240"/>
      <c r="NA329" s="241"/>
      <c r="NB329" s="430"/>
      <c r="NC329" s="431"/>
      <c r="ND329" s="431"/>
      <c r="NE329" s="432"/>
      <c r="NF329" s="239"/>
      <c r="NG329" s="240"/>
      <c r="NH329" s="240"/>
      <c r="NI329" s="240"/>
      <c r="NJ329" s="241"/>
      <c r="NK329" s="430"/>
      <c r="NL329" s="431"/>
      <c r="NM329" s="431"/>
      <c r="NN329" s="432"/>
      <c r="NO329" s="430"/>
      <c r="NP329" s="431"/>
      <c r="NQ329" s="431"/>
      <c r="NR329" s="432"/>
      <c r="NS329" s="430"/>
      <c r="NT329" s="431"/>
      <c r="NU329" s="431"/>
      <c r="NV329" s="432"/>
      <c r="NW329" s="430"/>
      <c r="NX329" s="431"/>
      <c r="NY329" s="431"/>
      <c r="NZ329" s="432"/>
      <c r="OA329" s="405"/>
      <c r="OB329" s="407"/>
      <c r="OC329" s="327"/>
      <c r="OD329" s="327"/>
      <c r="OE329" s="327"/>
      <c r="OF329" s="327"/>
      <c r="OG329" s="327"/>
      <c r="OH329" s="327"/>
      <c r="OI329" s="327"/>
      <c r="OJ329" s="327"/>
      <c r="OK329" s="406"/>
      <c r="OL329" s="410"/>
      <c r="OM329" s="411"/>
      <c r="ON329" s="411"/>
      <c r="OO329" s="411"/>
      <c r="OP329" s="411"/>
      <c r="OQ329" s="413"/>
      <c r="OR329" s="413"/>
      <c r="OS329" s="413"/>
      <c r="OT329" s="413"/>
      <c r="OU329" s="413"/>
      <c r="OV329" s="413"/>
      <c r="OW329" s="413"/>
      <c r="OX329" s="413"/>
      <c r="OY329" s="413"/>
      <c r="OZ329" s="411"/>
      <c r="PA329" s="411"/>
      <c r="PB329" s="411"/>
      <c r="PC329" s="411"/>
      <c r="PD329" s="414"/>
      <c r="PE329" s="233"/>
      <c r="PF329" s="234"/>
      <c r="PG329" s="234"/>
      <c r="PH329" s="234"/>
      <c r="PI329" s="234"/>
      <c r="PJ329" s="234"/>
      <c r="PK329" s="234"/>
      <c r="PL329" s="234"/>
      <c r="PM329" s="234"/>
      <c r="PN329" s="235"/>
      <c r="PO329" s="233"/>
      <c r="PP329" s="234"/>
      <c r="PQ329" s="235"/>
      <c r="PR329" s="233"/>
      <c r="PS329" s="234"/>
      <c r="PT329" s="235"/>
      <c r="PU329" s="233"/>
      <c r="PV329" s="234"/>
      <c r="PW329" s="235"/>
      <c r="PX329" s="456"/>
      <c r="PY329" s="457"/>
      <c r="PZ329" s="457"/>
      <c r="QA329" s="411"/>
      <c r="QB329" s="411"/>
      <c r="QC329" s="414"/>
      <c r="QD329" s="430"/>
      <c r="QE329" s="431"/>
      <c r="QF329" s="431"/>
      <c r="QG329" s="432"/>
      <c r="QH329" s="430"/>
      <c r="QI329" s="431"/>
      <c r="QJ329" s="431"/>
      <c r="QK329" s="432"/>
      <c r="QL329" s="430"/>
      <c r="QM329" s="431"/>
      <c r="QN329" s="431"/>
      <c r="QO329" s="432"/>
      <c r="QP329" s="430"/>
      <c r="QQ329" s="431"/>
      <c r="QR329" s="431"/>
      <c r="QS329" s="432"/>
      <c r="QT329" s="239"/>
      <c r="QU329" s="240"/>
      <c r="QV329" s="240"/>
      <c r="QW329" s="240"/>
      <c r="QX329" s="241"/>
      <c r="QY329" s="430"/>
      <c r="QZ329" s="431"/>
      <c r="RA329" s="431"/>
      <c r="RB329" s="432"/>
      <c r="RC329" s="239"/>
      <c r="RD329" s="240"/>
      <c r="RE329" s="240"/>
      <c r="RF329" s="240"/>
      <c r="RG329" s="241"/>
      <c r="RH329" s="430"/>
      <c r="RI329" s="431"/>
      <c r="RJ329" s="431"/>
      <c r="RK329" s="432"/>
      <c r="RL329" s="239"/>
      <c r="RM329" s="240"/>
      <c r="RN329" s="240"/>
      <c r="RO329" s="240"/>
      <c r="RP329" s="241"/>
      <c r="RQ329" s="430"/>
      <c r="RR329" s="431"/>
      <c r="RS329" s="431"/>
      <c r="RT329" s="432"/>
      <c r="RU329" s="430"/>
      <c r="RV329" s="431"/>
      <c r="RW329" s="431"/>
      <c r="RX329" s="432"/>
      <c r="RY329" s="430"/>
      <c r="RZ329" s="431"/>
      <c r="SA329" s="431"/>
      <c r="SB329" s="432"/>
      <c r="SC329" s="430"/>
      <c r="SD329" s="431"/>
      <c r="SE329" s="431"/>
      <c r="SF329" s="432"/>
      <c r="SG329" s="405"/>
    </row>
    <row r="330" spans="2:501" ht="12" customHeight="1" x14ac:dyDescent="0.15">
      <c r="B330" s="326"/>
      <c r="C330" s="464"/>
      <c r="D330" s="464"/>
      <c r="E330" s="464"/>
      <c r="F330" s="464"/>
      <c r="G330" s="464"/>
      <c r="H330" s="464"/>
      <c r="I330" s="464"/>
      <c r="J330" s="464"/>
      <c r="K330" s="464"/>
      <c r="L330" s="464"/>
      <c r="M330" s="464"/>
      <c r="N330" s="464"/>
      <c r="O330" s="464"/>
      <c r="P330" s="464"/>
      <c r="Q330" s="464"/>
      <c r="R330" s="464"/>
      <c r="S330" s="464"/>
      <c r="T330" s="464"/>
      <c r="U330" s="464"/>
      <c r="V330" s="464"/>
      <c r="W330" s="464"/>
      <c r="X330" s="464"/>
      <c r="Y330" s="464"/>
      <c r="Z330" s="464"/>
      <c r="AA330" s="465"/>
      <c r="AB330" s="469"/>
      <c r="AC330" s="471"/>
      <c r="AD330" s="471"/>
      <c r="AE330" s="471"/>
      <c r="AF330" s="471"/>
      <c r="AG330" s="471"/>
      <c r="AH330" s="471"/>
      <c r="AI330" s="471"/>
      <c r="AJ330" s="471"/>
      <c r="AK330" s="471"/>
      <c r="AL330" s="471"/>
      <c r="AM330" s="384"/>
      <c r="AN330" s="384"/>
      <c r="AO330" s="384"/>
      <c r="AP330" s="384"/>
      <c r="AQ330" s="385"/>
      <c r="AR330" s="472"/>
      <c r="AS330" s="473"/>
      <c r="AT330" s="473"/>
      <c r="AU330" s="473"/>
      <c r="AV330" s="473"/>
      <c r="AW330" s="473"/>
      <c r="AX330" s="473"/>
      <c r="AY330" s="473"/>
      <c r="AZ330" s="473"/>
      <c r="BA330" s="384"/>
      <c r="BB330" s="384"/>
      <c r="BC330" s="384"/>
      <c r="BD330" s="384"/>
      <c r="BE330" s="385"/>
      <c r="BF330" s="474"/>
      <c r="BG330" s="470"/>
      <c r="BH330" s="470"/>
      <c r="BI330" s="470"/>
      <c r="BJ330" s="470"/>
      <c r="BK330" s="470"/>
      <c r="BL330" s="470"/>
      <c r="BM330" s="470"/>
      <c r="BN330" s="470"/>
      <c r="BO330" s="384"/>
      <c r="BP330" s="384"/>
      <c r="BQ330" s="384"/>
      <c r="BR330" s="384"/>
      <c r="BS330" s="385"/>
      <c r="BT330" s="433" t="s">
        <v>38</v>
      </c>
      <c r="BU330" s="434"/>
      <c r="BV330" s="434"/>
      <c r="BW330" s="434"/>
      <c r="BX330" s="434"/>
      <c r="BY330" s="437"/>
      <c r="BZ330" s="437"/>
      <c r="CA330" s="437"/>
      <c r="CB330" s="437"/>
      <c r="CC330" s="437"/>
      <c r="CD330" s="437"/>
      <c r="CE330" s="437"/>
      <c r="CF330" s="437"/>
      <c r="CG330" s="437"/>
      <c r="CH330" s="434" t="s">
        <v>45</v>
      </c>
      <c r="CI330" s="434"/>
      <c r="CJ330" s="434"/>
      <c r="CK330" s="434"/>
      <c r="CL330" s="439"/>
      <c r="CM330" s="441"/>
      <c r="CN330" s="442"/>
      <c r="CO330" s="442"/>
      <c r="CP330" s="442"/>
      <c r="CQ330" s="442"/>
      <c r="CR330" s="442"/>
      <c r="CS330" s="442"/>
      <c r="CT330" s="442"/>
      <c r="CU330" s="442"/>
      <c r="CV330" s="443"/>
      <c r="CW330" s="265"/>
      <c r="CX330" s="266"/>
      <c r="CY330" s="267"/>
      <c r="CZ330" s="265"/>
      <c r="DA330" s="266"/>
      <c r="DB330" s="267"/>
      <c r="DC330" s="265"/>
      <c r="DD330" s="266"/>
      <c r="DE330" s="267"/>
      <c r="DF330" s="447"/>
      <c r="DG330" s="448"/>
      <c r="DH330" s="448"/>
      <c r="DI330" s="434" t="s">
        <v>69</v>
      </c>
      <c r="DJ330" s="434"/>
      <c r="DK330" s="439"/>
      <c r="DL330" s="418"/>
      <c r="DM330" s="419"/>
      <c r="DN330" s="419"/>
      <c r="DO330" s="420"/>
      <c r="DP330" s="418"/>
      <c r="DQ330" s="419"/>
      <c r="DR330" s="419"/>
      <c r="DS330" s="420"/>
      <c r="DT330" s="418"/>
      <c r="DU330" s="419"/>
      <c r="DV330" s="419"/>
      <c r="DW330" s="420"/>
      <c r="DX330" s="418"/>
      <c r="DY330" s="419"/>
      <c r="DZ330" s="419"/>
      <c r="EA330" s="420"/>
      <c r="EB330" s="424"/>
      <c r="EC330" s="425"/>
      <c r="ED330" s="425"/>
      <c r="EE330" s="425"/>
      <c r="EF330" s="426"/>
      <c r="EG330" s="418"/>
      <c r="EH330" s="419"/>
      <c r="EI330" s="419"/>
      <c r="EJ330" s="420"/>
      <c r="EK330" s="424"/>
      <c r="EL330" s="425"/>
      <c r="EM330" s="425"/>
      <c r="EN330" s="425"/>
      <c r="EO330" s="426"/>
      <c r="EP330" s="418"/>
      <c r="EQ330" s="419"/>
      <c r="ER330" s="419"/>
      <c r="ES330" s="420"/>
      <c r="ET330" s="424"/>
      <c r="EU330" s="425"/>
      <c r="EV330" s="425"/>
      <c r="EW330" s="425"/>
      <c r="EX330" s="426"/>
      <c r="EY330" s="418"/>
      <c r="EZ330" s="419"/>
      <c r="FA330" s="419"/>
      <c r="FB330" s="420"/>
      <c r="FC330" s="418"/>
      <c r="FD330" s="419"/>
      <c r="FE330" s="419"/>
      <c r="FF330" s="420"/>
      <c r="FG330" s="418"/>
      <c r="FH330" s="419"/>
      <c r="FI330" s="419"/>
      <c r="FJ330" s="420"/>
      <c r="FK330" s="418"/>
      <c r="FL330" s="419"/>
      <c r="FM330" s="419"/>
      <c r="FN330" s="420"/>
      <c r="FO330" s="405"/>
      <c r="FP330" s="407"/>
      <c r="FQ330" s="327"/>
      <c r="FR330" s="327"/>
      <c r="FS330" s="327"/>
      <c r="FT330" s="327"/>
      <c r="FU330" s="327"/>
      <c r="FV330" s="327"/>
      <c r="FW330" s="327"/>
      <c r="FX330" s="327"/>
      <c r="FY330" s="406"/>
      <c r="FZ330" s="433" t="s">
        <v>80</v>
      </c>
      <c r="GA330" s="434"/>
      <c r="GB330" s="434"/>
      <c r="GC330" s="434"/>
      <c r="GD330" s="434"/>
      <c r="GE330" s="437"/>
      <c r="GF330" s="437"/>
      <c r="GG330" s="437"/>
      <c r="GH330" s="437"/>
      <c r="GI330" s="437"/>
      <c r="GJ330" s="437"/>
      <c r="GK330" s="437"/>
      <c r="GL330" s="437"/>
      <c r="GM330" s="437"/>
      <c r="GN330" s="434" t="s">
        <v>45</v>
      </c>
      <c r="GO330" s="434"/>
      <c r="GP330" s="434"/>
      <c r="GQ330" s="434"/>
      <c r="GR330" s="439"/>
      <c r="GS330" s="441"/>
      <c r="GT330" s="442"/>
      <c r="GU330" s="442"/>
      <c r="GV330" s="442"/>
      <c r="GW330" s="442"/>
      <c r="GX330" s="442"/>
      <c r="GY330" s="442"/>
      <c r="GZ330" s="442"/>
      <c r="HA330" s="442"/>
      <c r="HB330" s="443"/>
      <c r="HC330" s="265"/>
      <c r="HD330" s="266"/>
      <c r="HE330" s="267"/>
      <c r="HF330" s="265"/>
      <c r="HG330" s="266"/>
      <c r="HH330" s="267"/>
      <c r="HI330" s="265"/>
      <c r="HJ330" s="266"/>
      <c r="HK330" s="267"/>
      <c r="HL330" s="400"/>
      <c r="HM330" s="401"/>
      <c r="HN330" s="401"/>
      <c r="HO330" s="434" t="s">
        <v>69</v>
      </c>
      <c r="HP330" s="434"/>
      <c r="HQ330" s="439"/>
      <c r="HR330" s="418"/>
      <c r="HS330" s="419"/>
      <c r="HT330" s="419"/>
      <c r="HU330" s="420"/>
      <c r="HV330" s="418"/>
      <c r="HW330" s="419"/>
      <c r="HX330" s="419"/>
      <c r="HY330" s="420"/>
      <c r="HZ330" s="418"/>
      <c r="IA330" s="419"/>
      <c r="IB330" s="419"/>
      <c r="IC330" s="420"/>
      <c r="ID330" s="418"/>
      <c r="IE330" s="419"/>
      <c r="IF330" s="419"/>
      <c r="IG330" s="420"/>
      <c r="IH330" s="424"/>
      <c r="II330" s="425"/>
      <c r="IJ330" s="425"/>
      <c r="IK330" s="425"/>
      <c r="IL330" s="426"/>
      <c r="IM330" s="418"/>
      <c r="IN330" s="419"/>
      <c r="IO330" s="419"/>
      <c r="IP330" s="420"/>
      <c r="IQ330" s="424"/>
      <c r="IR330" s="425"/>
      <c r="IS330" s="425"/>
      <c r="IT330" s="425"/>
      <c r="IU330" s="426"/>
      <c r="IV330" s="418"/>
      <c r="IW330" s="419"/>
      <c r="IX330" s="419"/>
      <c r="IY330" s="420"/>
      <c r="IZ330" s="424"/>
      <c r="JA330" s="425"/>
      <c r="JB330" s="425"/>
      <c r="JC330" s="425"/>
      <c r="JD330" s="426"/>
      <c r="JE330" s="418"/>
      <c r="JF330" s="419"/>
      <c r="JG330" s="419"/>
      <c r="JH330" s="420"/>
      <c r="JI330" s="418"/>
      <c r="JJ330" s="419"/>
      <c r="JK330" s="419"/>
      <c r="JL330" s="420"/>
      <c r="JM330" s="418"/>
      <c r="JN330" s="419"/>
      <c r="JO330" s="419"/>
      <c r="JP330" s="420"/>
      <c r="JQ330" s="418"/>
      <c r="JR330" s="419"/>
      <c r="JS330" s="419"/>
      <c r="JT330" s="420"/>
      <c r="JU330" s="405"/>
      <c r="JV330" s="407"/>
      <c r="JW330" s="327"/>
      <c r="JX330" s="327"/>
      <c r="JY330" s="327"/>
      <c r="JZ330" s="327"/>
      <c r="KA330" s="327"/>
      <c r="KB330" s="327"/>
      <c r="KC330" s="327"/>
      <c r="KD330" s="327"/>
      <c r="KE330" s="406"/>
      <c r="KF330" s="394" t="s">
        <v>127</v>
      </c>
      <c r="KG330" s="395"/>
      <c r="KH330" s="395"/>
      <c r="KI330" s="395"/>
      <c r="KJ330" s="395"/>
      <c r="KK330" s="397"/>
      <c r="KL330" s="397"/>
      <c r="KM330" s="397"/>
      <c r="KN330" s="397"/>
      <c r="KO330" s="397"/>
      <c r="KP330" s="397"/>
      <c r="KQ330" s="397"/>
      <c r="KR330" s="397"/>
      <c r="KS330" s="397"/>
      <c r="KT330" s="395" t="s">
        <v>45</v>
      </c>
      <c r="KU330" s="395"/>
      <c r="KV330" s="395"/>
      <c r="KW330" s="395"/>
      <c r="KX330" s="399"/>
      <c r="KY330" s="265"/>
      <c r="KZ330" s="266"/>
      <c r="LA330" s="266"/>
      <c r="LB330" s="266"/>
      <c r="LC330" s="266"/>
      <c r="LD330" s="266"/>
      <c r="LE330" s="266"/>
      <c r="LF330" s="266"/>
      <c r="LG330" s="266"/>
      <c r="LH330" s="267"/>
      <c r="LI330" s="265"/>
      <c r="LJ330" s="266"/>
      <c r="LK330" s="267"/>
      <c r="LL330" s="265"/>
      <c r="LM330" s="266"/>
      <c r="LN330" s="267"/>
      <c r="LO330" s="265"/>
      <c r="LP330" s="266"/>
      <c r="LQ330" s="267"/>
      <c r="LR330" s="400"/>
      <c r="LS330" s="401"/>
      <c r="LT330" s="401"/>
      <c r="LU330" s="395" t="s">
        <v>69</v>
      </c>
      <c r="LV330" s="395"/>
      <c r="LW330" s="399"/>
      <c r="LX330" s="388"/>
      <c r="LY330" s="389"/>
      <c r="LZ330" s="389"/>
      <c r="MA330" s="390"/>
      <c r="MB330" s="388"/>
      <c r="MC330" s="389"/>
      <c r="MD330" s="389"/>
      <c r="ME330" s="390"/>
      <c r="MF330" s="388"/>
      <c r="MG330" s="389"/>
      <c r="MH330" s="389"/>
      <c r="MI330" s="390"/>
      <c r="MJ330" s="388"/>
      <c r="MK330" s="389"/>
      <c r="ML330" s="389"/>
      <c r="MM330" s="390"/>
      <c r="MN330" s="268"/>
      <c r="MO330" s="269"/>
      <c r="MP330" s="269"/>
      <c r="MQ330" s="269"/>
      <c r="MR330" s="270"/>
      <c r="MS330" s="388"/>
      <c r="MT330" s="389"/>
      <c r="MU330" s="389"/>
      <c r="MV330" s="390"/>
      <c r="MW330" s="268"/>
      <c r="MX330" s="269"/>
      <c r="MY330" s="269"/>
      <c r="MZ330" s="269"/>
      <c r="NA330" s="270"/>
      <c r="NB330" s="388"/>
      <c r="NC330" s="389"/>
      <c r="ND330" s="389"/>
      <c r="NE330" s="390"/>
      <c r="NF330" s="268"/>
      <c r="NG330" s="269"/>
      <c r="NH330" s="269"/>
      <c r="NI330" s="269"/>
      <c r="NJ330" s="270"/>
      <c r="NK330" s="388"/>
      <c r="NL330" s="389"/>
      <c r="NM330" s="389"/>
      <c r="NN330" s="390"/>
      <c r="NO330" s="388"/>
      <c r="NP330" s="389"/>
      <c r="NQ330" s="389"/>
      <c r="NR330" s="390"/>
      <c r="NS330" s="388"/>
      <c r="NT330" s="389"/>
      <c r="NU330" s="389"/>
      <c r="NV330" s="390"/>
      <c r="NW330" s="388"/>
      <c r="NX330" s="389"/>
      <c r="NY330" s="389"/>
      <c r="NZ330" s="390"/>
      <c r="OA330" s="405"/>
      <c r="OB330" s="407"/>
      <c r="OC330" s="327"/>
      <c r="OD330" s="327"/>
      <c r="OE330" s="327"/>
      <c r="OF330" s="327"/>
      <c r="OG330" s="327"/>
      <c r="OH330" s="327"/>
      <c r="OI330" s="327"/>
      <c r="OJ330" s="327"/>
      <c r="OK330" s="406"/>
      <c r="OL330" s="394" t="s">
        <v>132</v>
      </c>
      <c r="OM330" s="395"/>
      <c r="ON330" s="395"/>
      <c r="OO330" s="395"/>
      <c r="OP330" s="395"/>
      <c r="OQ330" s="397"/>
      <c r="OR330" s="397"/>
      <c r="OS330" s="397"/>
      <c r="OT330" s="397"/>
      <c r="OU330" s="397"/>
      <c r="OV330" s="397"/>
      <c r="OW330" s="397"/>
      <c r="OX330" s="397"/>
      <c r="OY330" s="397"/>
      <c r="OZ330" s="395" t="s">
        <v>45</v>
      </c>
      <c r="PA330" s="395"/>
      <c r="PB330" s="395"/>
      <c r="PC330" s="395"/>
      <c r="PD330" s="399"/>
      <c r="PE330" s="265"/>
      <c r="PF330" s="266"/>
      <c r="PG330" s="266"/>
      <c r="PH330" s="266"/>
      <c r="PI330" s="266"/>
      <c r="PJ330" s="266"/>
      <c r="PK330" s="266"/>
      <c r="PL330" s="266"/>
      <c r="PM330" s="266"/>
      <c r="PN330" s="267"/>
      <c r="PO330" s="265"/>
      <c r="PP330" s="266"/>
      <c r="PQ330" s="267"/>
      <c r="PR330" s="265"/>
      <c r="PS330" s="266"/>
      <c r="PT330" s="267"/>
      <c r="PU330" s="265"/>
      <c r="PV330" s="266"/>
      <c r="PW330" s="267"/>
      <c r="PX330" s="400"/>
      <c r="PY330" s="401"/>
      <c r="PZ330" s="401"/>
      <c r="QA330" s="395" t="s">
        <v>69</v>
      </c>
      <c r="QB330" s="395"/>
      <c r="QC330" s="399"/>
      <c r="QD330" s="388"/>
      <c r="QE330" s="389"/>
      <c r="QF330" s="389"/>
      <c r="QG330" s="390"/>
      <c r="QH330" s="388"/>
      <c r="QI330" s="389"/>
      <c r="QJ330" s="389"/>
      <c r="QK330" s="390"/>
      <c r="QL330" s="388"/>
      <c r="QM330" s="389"/>
      <c r="QN330" s="389"/>
      <c r="QO330" s="390"/>
      <c r="QP330" s="388"/>
      <c r="QQ330" s="389"/>
      <c r="QR330" s="389"/>
      <c r="QS330" s="390"/>
      <c r="QT330" s="268"/>
      <c r="QU330" s="269"/>
      <c r="QV330" s="269"/>
      <c r="QW330" s="269"/>
      <c r="QX330" s="270"/>
      <c r="QY330" s="388"/>
      <c r="QZ330" s="389"/>
      <c r="RA330" s="389"/>
      <c r="RB330" s="390"/>
      <c r="RC330" s="268"/>
      <c r="RD330" s="269"/>
      <c r="RE330" s="269"/>
      <c r="RF330" s="269"/>
      <c r="RG330" s="270"/>
      <c r="RH330" s="388"/>
      <c r="RI330" s="389"/>
      <c r="RJ330" s="389"/>
      <c r="RK330" s="390"/>
      <c r="RL330" s="268"/>
      <c r="RM330" s="269"/>
      <c r="RN330" s="269"/>
      <c r="RO330" s="269"/>
      <c r="RP330" s="270"/>
      <c r="RQ330" s="388"/>
      <c r="RR330" s="389"/>
      <c r="RS330" s="389"/>
      <c r="RT330" s="390"/>
      <c r="RU330" s="388"/>
      <c r="RV330" s="389"/>
      <c r="RW330" s="389"/>
      <c r="RX330" s="390"/>
      <c r="RY330" s="388"/>
      <c r="RZ330" s="389"/>
      <c r="SA330" s="389"/>
      <c r="SB330" s="390"/>
      <c r="SC330" s="388"/>
      <c r="SD330" s="389"/>
      <c r="SE330" s="389"/>
      <c r="SF330" s="390"/>
      <c r="SG330" s="405"/>
    </row>
    <row r="331" spans="2:501" ht="2.1" customHeight="1" x14ac:dyDescent="0.15">
      <c r="B331" s="326"/>
      <c r="C331" s="464"/>
      <c r="D331" s="464"/>
      <c r="E331" s="464"/>
      <c r="F331" s="464"/>
      <c r="G331" s="464"/>
      <c r="H331" s="464"/>
      <c r="I331" s="464"/>
      <c r="J331" s="464"/>
      <c r="K331" s="464"/>
      <c r="L331" s="464"/>
      <c r="M331" s="464"/>
      <c r="N331" s="464"/>
      <c r="O331" s="464"/>
      <c r="P331" s="464"/>
      <c r="Q331" s="464"/>
      <c r="R331" s="464"/>
      <c r="S331" s="464"/>
      <c r="T331" s="464"/>
      <c r="U331" s="464"/>
      <c r="V331" s="464"/>
      <c r="W331" s="464"/>
      <c r="X331" s="464"/>
      <c r="Y331" s="464"/>
      <c r="Z331" s="464"/>
      <c r="AA331" s="465"/>
      <c r="AB331" s="469"/>
      <c r="AC331" s="471"/>
      <c r="AD331" s="471"/>
      <c r="AE331" s="471"/>
      <c r="AF331" s="471"/>
      <c r="AG331" s="471"/>
      <c r="AH331" s="471"/>
      <c r="AI331" s="471"/>
      <c r="AJ331" s="471"/>
      <c r="AK331" s="471"/>
      <c r="AL331" s="471"/>
      <c r="AM331" s="384"/>
      <c r="AN331" s="384"/>
      <c r="AO331" s="384"/>
      <c r="AP331" s="384"/>
      <c r="AQ331" s="385"/>
      <c r="AR331" s="472"/>
      <c r="AS331" s="473"/>
      <c r="AT331" s="473"/>
      <c r="AU331" s="473"/>
      <c r="AV331" s="473"/>
      <c r="AW331" s="473"/>
      <c r="AX331" s="473"/>
      <c r="AY331" s="473"/>
      <c r="AZ331" s="473"/>
      <c r="BA331" s="384"/>
      <c r="BB331" s="384"/>
      <c r="BC331" s="384"/>
      <c r="BD331" s="384"/>
      <c r="BE331" s="385"/>
      <c r="BF331" s="474"/>
      <c r="BG331" s="470"/>
      <c r="BH331" s="470"/>
      <c r="BI331" s="470"/>
      <c r="BJ331" s="470"/>
      <c r="BK331" s="470"/>
      <c r="BL331" s="470"/>
      <c r="BM331" s="470"/>
      <c r="BN331" s="470"/>
      <c r="BO331" s="384"/>
      <c r="BP331" s="384"/>
      <c r="BQ331" s="384"/>
      <c r="BR331" s="384"/>
      <c r="BS331" s="385"/>
      <c r="BT331" s="433"/>
      <c r="BU331" s="434"/>
      <c r="BV331" s="434"/>
      <c r="BW331" s="434"/>
      <c r="BX331" s="434"/>
      <c r="BY331" s="437"/>
      <c r="BZ331" s="437"/>
      <c r="CA331" s="437"/>
      <c r="CB331" s="437"/>
      <c r="CC331" s="437"/>
      <c r="CD331" s="437"/>
      <c r="CE331" s="437"/>
      <c r="CF331" s="437"/>
      <c r="CG331" s="437"/>
      <c r="CH331" s="434"/>
      <c r="CI331" s="434"/>
      <c r="CJ331" s="434"/>
      <c r="CK331" s="434"/>
      <c r="CL331" s="439"/>
      <c r="CM331" s="441"/>
      <c r="CN331" s="442"/>
      <c r="CO331" s="442"/>
      <c r="CP331" s="442"/>
      <c r="CQ331" s="442"/>
      <c r="CR331" s="442"/>
      <c r="CS331" s="442"/>
      <c r="CT331" s="442"/>
      <c r="CU331" s="442"/>
      <c r="CV331" s="443"/>
      <c r="CW331" s="233"/>
      <c r="CX331" s="234"/>
      <c r="CY331" s="235"/>
      <c r="CZ331" s="233"/>
      <c r="DA331" s="234"/>
      <c r="DB331" s="235"/>
      <c r="DC331" s="233"/>
      <c r="DD331" s="234"/>
      <c r="DE331" s="235"/>
      <c r="DF331" s="461"/>
      <c r="DG331" s="462"/>
      <c r="DH331" s="462"/>
      <c r="DI331" s="434"/>
      <c r="DJ331" s="434"/>
      <c r="DK331" s="439"/>
      <c r="DL331" s="418"/>
      <c r="DM331" s="419"/>
      <c r="DN331" s="419"/>
      <c r="DO331" s="420"/>
      <c r="DP331" s="418"/>
      <c r="DQ331" s="419"/>
      <c r="DR331" s="419"/>
      <c r="DS331" s="420"/>
      <c r="DT331" s="418"/>
      <c r="DU331" s="419"/>
      <c r="DV331" s="419"/>
      <c r="DW331" s="420"/>
      <c r="DX331" s="418"/>
      <c r="DY331" s="419"/>
      <c r="DZ331" s="419"/>
      <c r="EA331" s="420"/>
      <c r="EB331" s="424"/>
      <c r="EC331" s="425"/>
      <c r="ED331" s="425"/>
      <c r="EE331" s="425"/>
      <c r="EF331" s="426"/>
      <c r="EG331" s="418"/>
      <c r="EH331" s="419"/>
      <c r="EI331" s="419"/>
      <c r="EJ331" s="420"/>
      <c r="EK331" s="424"/>
      <c r="EL331" s="425"/>
      <c r="EM331" s="425"/>
      <c r="EN331" s="425"/>
      <c r="EO331" s="426"/>
      <c r="EP331" s="418"/>
      <c r="EQ331" s="419"/>
      <c r="ER331" s="419"/>
      <c r="ES331" s="420"/>
      <c r="ET331" s="424"/>
      <c r="EU331" s="425"/>
      <c r="EV331" s="425"/>
      <c r="EW331" s="425"/>
      <c r="EX331" s="426"/>
      <c r="EY331" s="418"/>
      <c r="EZ331" s="419"/>
      <c r="FA331" s="419"/>
      <c r="FB331" s="420"/>
      <c r="FC331" s="418"/>
      <c r="FD331" s="419"/>
      <c r="FE331" s="419"/>
      <c r="FF331" s="420"/>
      <c r="FG331" s="418"/>
      <c r="FH331" s="419"/>
      <c r="FI331" s="419"/>
      <c r="FJ331" s="420"/>
      <c r="FK331" s="418"/>
      <c r="FL331" s="419"/>
      <c r="FM331" s="419"/>
      <c r="FN331" s="420"/>
      <c r="FO331" s="405"/>
      <c r="FP331" s="407"/>
      <c r="FQ331" s="327"/>
      <c r="FR331" s="327"/>
      <c r="FS331" s="327"/>
      <c r="FT331" s="327"/>
      <c r="FU331" s="327"/>
      <c r="FV331" s="327"/>
      <c r="FW331" s="327"/>
      <c r="FX331" s="327"/>
      <c r="FY331" s="406"/>
      <c r="FZ331" s="433"/>
      <c r="GA331" s="434"/>
      <c r="GB331" s="434"/>
      <c r="GC331" s="434"/>
      <c r="GD331" s="434"/>
      <c r="GE331" s="437"/>
      <c r="GF331" s="437"/>
      <c r="GG331" s="437"/>
      <c r="GH331" s="437"/>
      <c r="GI331" s="437"/>
      <c r="GJ331" s="437"/>
      <c r="GK331" s="437"/>
      <c r="GL331" s="437"/>
      <c r="GM331" s="437"/>
      <c r="GN331" s="434"/>
      <c r="GO331" s="434"/>
      <c r="GP331" s="434"/>
      <c r="GQ331" s="434"/>
      <c r="GR331" s="439"/>
      <c r="GS331" s="441"/>
      <c r="GT331" s="442"/>
      <c r="GU331" s="442"/>
      <c r="GV331" s="442"/>
      <c r="GW331" s="442"/>
      <c r="GX331" s="442"/>
      <c r="GY331" s="442"/>
      <c r="GZ331" s="442"/>
      <c r="HA331" s="442"/>
      <c r="HB331" s="443"/>
      <c r="HC331" s="233"/>
      <c r="HD331" s="234"/>
      <c r="HE331" s="235"/>
      <c r="HF331" s="233"/>
      <c r="HG331" s="234"/>
      <c r="HH331" s="235"/>
      <c r="HI331" s="233"/>
      <c r="HJ331" s="234"/>
      <c r="HK331" s="235"/>
      <c r="HL331" s="456"/>
      <c r="HM331" s="457"/>
      <c r="HN331" s="457"/>
      <c r="HO331" s="434"/>
      <c r="HP331" s="434"/>
      <c r="HQ331" s="439"/>
      <c r="HR331" s="418"/>
      <c r="HS331" s="419"/>
      <c r="HT331" s="419"/>
      <c r="HU331" s="420"/>
      <c r="HV331" s="418"/>
      <c r="HW331" s="419"/>
      <c r="HX331" s="419"/>
      <c r="HY331" s="420"/>
      <c r="HZ331" s="418"/>
      <c r="IA331" s="419"/>
      <c r="IB331" s="419"/>
      <c r="IC331" s="420"/>
      <c r="ID331" s="418"/>
      <c r="IE331" s="419"/>
      <c r="IF331" s="419"/>
      <c r="IG331" s="420"/>
      <c r="IH331" s="424"/>
      <c r="II331" s="425"/>
      <c r="IJ331" s="425"/>
      <c r="IK331" s="425"/>
      <c r="IL331" s="426"/>
      <c r="IM331" s="418"/>
      <c r="IN331" s="419"/>
      <c r="IO331" s="419"/>
      <c r="IP331" s="420"/>
      <c r="IQ331" s="424"/>
      <c r="IR331" s="425"/>
      <c r="IS331" s="425"/>
      <c r="IT331" s="425"/>
      <c r="IU331" s="426"/>
      <c r="IV331" s="418"/>
      <c r="IW331" s="419"/>
      <c r="IX331" s="419"/>
      <c r="IY331" s="420"/>
      <c r="IZ331" s="424"/>
      <c r="JA331" s="425"/>
      <c r="JB331" s="425"/>
      <c r="JC331" s="425"/>
      <c r="JD331" s="426"/>
      <c r="JE331" s="418"/>
      <c r="JF331" s="419"/>
      <c r="JG331" s="419"/>
      <c r="JH331" s="420"/>
      <c r="JI331" s="418"/>
      <c r="JJ331" s="419"/>
      <c r="JK331" s="419"/>
      <c r="JL331" s="420"/>
      <c r="JM331" s="418"/>
      <c r="JN331" s="419"/>
      <c r="JO331" s="419"/>
      <c r="JP331" s="420"/>
      <c r="JQ331" s="418"/>
      <c r="JR331" s="419"/>
      <c r="JS331" s="419"/>
      <c r="JT331" s="420"/>
      <c r="JU331" s="405"/>
      <c r="JV331" s="407"/>
      <c r="JW331" s="327"/>
      <c r="JX331" s="327"/>
      <c r="JY331" s="327"/>
      <c r="JZ331" s="327"/>
      <c r="KA331" s="327"/>
      <c r="KB331" s="327"/>
      <c r="KC331" s="327"/>
      <c r="KD331" s="327"/>
      <c r="KE331" s="406"/>
      <c r="KF331" s="410"/>
      <c r="KG331" s="411"/>
      <c r="KH331" s="411"/>
      <c r="KI331" s="411"/>
      <c r="KJ331" s="411"/>
      <c r="KK331" s="413"/>
      <c r="KL331" s="413"/>
      <c r="KM331" s="413"/>
      <c r="KN331" s="413"/>
      <c r="KO331" s="413"/>
      <c r="KP331" s="413"/>
      <c r="KQ331" s="413"/>
      <c r="KR331" s="413"/>
      <c r="KS331" s="413"/>
      <c r="KT331" s="411"/>
      <c r="KU331" s="411"/>
      <c r="KV331" s="411"/>
      <c r="KW331" s="411"/>
      <c r="KX331" s="414"/>
      <c r="KY331" s="233"/>
      <c r="KZ331" s="234"/>
      <c r="LA331" s="234"/>
      <c r="LB331" s="234"/>
      <c r="LC331" s="234"/>
      <c r="LD331" s="234"/>
      <c r="LE331" s="234"/>
      <c r="LF331" s="234"/>
      <c r="LG331" s="234"/>
      <c r="LH331" s="235"/>
      <c r="LI331" s="233"/>
      <c r="LJ331" s="234"/>
      <c r="LK331" s="235"/>
      <c r="LL331" s="233"/>
      <c r="LM331" s="234"/>
      <c r="LN331" s="235"/>
      <c r="LO331" s="233"/>
      <c r="LP331" s="234"/>
      <c r="LQ331" s="235"/>
      <c r="LR331" s="456"/>
      <c r="LS331" s="457"/>
      <c r="LT331" s="457"/>
      <c r="LU331" s="411"/>
      <c r="LV331" s="411"/>
      <c r="LW331" s="414"/>
      <c r="LX331" s="430"/>
      <c r="LY331" s="431"/>
      <c r="LZ331" s="431"/>
      <c r="MA331" s="432"/>
      <c r="MB331" s="430"/>
      <c r="MC331" s="431"/>
      <c r="MD331" s="431"/>
      <c r="ME331" s="432"/>
      <c r="MF331" s="430"/>
      <c r="MG331" s="431"/>
      <c r="MH331" s="431"/>
      <c r="MI331" s="432"/>
      <c r="MJ331" s="430"/>
      <c r="MK331" s="431"/>
      <c r="ML331" s="431"/>
      <c r="MM331" s="432"/>
      <c r="MN331" s="239"/>
      <c r="MO331" s="240"/>
      <c r="MP331" s="240"/>
      <c r="MQ331" s="240"/>
      <c r="MR331" s="241"/>
      <c r="MS331" s="430"/>
      <c r="MT331" s="431"/>
      <c r="MU331" s="431"/>
      <c r="MV331" s="432"/>
      <c r="MW331" s="239"/>
      <c r="MX331" s="240"/>
      <c r="MY331" s="240"/>
      <c r="MZ331" s="240"/>
      <c r="NA331" s="241"/>
      <c r="NB331" s="430"/>
      <c r="NC331" s="431"/>
      <c r="ND331" s="431"/>
      <c r="NE331" s="432"/>
      <c r="NF331" s="239"/>
      <c r="NG331" s="240"/>
      <c r="NH331" s="240"/>
      <c r="NI331" s="240"/>
      <c r="NJ331" s="241"/>
      <c r="NK331" s="430"/>
      <c r="NL331" s="431"/>
      <c r="NM331" s="431"/>
      <c r="NN331" s="432"/>
      <c r="NO331" s="430"/>
      <c r="NP331" s="431"/>
      <c r="NQ331" s="431"/>
      <c r="NR331" s="432"/>
      <c r="NS331" s="430"/>
      <c r="NT331" s="431"/>
      <c r="NU331" s="431"/>
      <c r="NV331" s="432"/>
      <c r="NW331" s="430"/>
      <c r="NX331" s="431"/>
      <c r="NY331" s="431"/>
      <c r="NZ331" s="432"/>
      <c r="OA331" s="405"/>
      <c r="OB331" s="407"/>
      <c r="OC331" s="327"/>
      <c r="OD331" s="327"/>
      <c r="OE331" s="327"/>
      <c r="OF331" s="327"/>
      <c r="OG331" s="327"/>
      <c r="OH331" s="327"/>
      <c r="OI331" s="327"/>
      <c r="OJ331" s="327"/>
      <c r="OK331" s="406"/>
      <c r="OL331" s="410"/>
      <c r="OM331" s="411"/>
      <c r="ON331" s="411"/>
      <c r="OO331" s="411"/>
      <c r="OP331" s="411"/>
      <c r="OQ331" s="413"/>
      <c r="OR331" s="413"/>
      <c r="OS331" s="413"/>
      <c r="OT331" s="413"/>
      <c r="OU331" s="413"/>
      <c r="OV331" s="413"/>
      <c r="OW331" s="413"/>
      <c r="OX331" s="413"/>
      <c r="OY331" s="413"/>
      <c r="OZ331" s="411"/>
      <c r="PA331" s="411"/>
      <c r="PB331" s="411"/>
      <c r="PC331" s="411"/>
      <c r="PD331" s="414"/>
      <c r="PE331" s="233"/>
      <c r="PF331" s="234"/>
      <c r="PG331" s="234"/>
      <c r="PH331" s="234"/>
      <c r="PI331" s="234"/>
      <c r="PJ331" s="234"/>
      <c r="PK331" s="234"/>
      <c r="PL331" s="234"/>
      <c r="PM331" s="234"/>
      <c r="PN331" s="235"/>
      <c r="PO331" s="233"/>
      <c r="PP331" s="234"/>
      <c r="PQ331" s="235"/>
      <c r="PR331" s="233"/>
      <c r="PS331" s="234"/>
      <c r="PT331" s="235"/>
      <c r="PU331" s="233"/>
      <c r="PV331" s="234"/>
      <c r="PW331" s="235"/>
      <c r="PX331" s="456"/>
      <c r="PY331" s="457"/>
      <c r="PZ331" s="457"/>
      <c r="QA331" s="411"/>
      <c r="QB331" s="411"/>
      <c r="QC331" s="414"/>
      <c r="QD331" s="430"/>
      <c r="QE331" s="431"/>
      <c r="QF331" s="431"/>
      <c r="QG331" s="432"/>
      <c r="QH331" s="430"/>
      <c r="QI331" s="431"/>
      <c r="QJ331" s="431"/>
      <c r="QK331" s="432"/>
      <c r="QL331" s="430"/>
      <c r="QM331" s="431"/>
      <c r="QN331" s="431"/>
      <c r="QO331" s="432"/>
      <c r="QP331" s="430"/>
      <c r="QQ331" s="431"/>
      <c r="QR331" s="431"/>
      <c r="QS331" s="432"/>
      <c r="QT331" s="239"/>
      <c r="QU331" s="240"/>
      <c r="QV331" s="240"/>
      <c r="QW331" s="240"/>
      <c r="QX331" s="241"/>
      <c r="QY331" s="430"/>
      <c r="QZ331" s="431"/>
      <c r="RA331" s="431"/>
      <c r="RB331" s="432"/>
      <c r="RC331" s="239"/>
      <c r="RD331" s="240"/>
      <c r="RE331" s="240"/>
      <c r="RF331" s="240"/>
      <c r="RG331" s="241"/>
      <c r="RH331" s="430"/>
      <c r="RI331" s="431"/>
      <c r="RJ331" s="431"/>
      <c r="RK331" s="432"/>
      <c r="RL331" s="239"/>
      <c r="RM331" s="240"/>
      <c r="RN331" s="240"/>
      <c r="RO331" s="240"/>
      <c r="RP331" s="241"/>
      <c r="RQ331" s="430"/>
      <c r="RR331" s="431"/>
      <c r="RS331" s="431"/>
      <c r="RT331" s="432"/>
      <c r="RU331" s="430"/>
      <c r="RV331" s="431"/>
      <c r="RW331" s="431"/>
      <c r="RX331" s="432"/>
      <c r="RY331" s="430"/>
      <c r="RZ331" s="431"/>
      <c r="SA331" s="431"/>
      <c r="SB331" s="432"/>
      <c r="SC331" s="430"/>
      <c r="SD331" s="431"/>
      <c r="SE331" s="431"/>
      <c r="SF331" s="432"/>
      <c r="SG331" s="405"/>
    </row>
    <row r="332" spans="2:501" ht="12" customHeight="1" x14ac:dyDescent="0.15">
      <c r="B332" s="326"/>
      <c r="C332" s="464"/>
      <c r="D332" s="464"/>
      <c r="E332" s="464"/>
      <c r="F332" s="464"/>
      <c r="G332" s="464"/>
      <c r="H332" s="464"/>
      <c r="I332" s="464"/>
      <c r="J332" s="464"/>
      <c r="K332" s="464"/>
      <c r="L332" s="464"/>
      <c r="M332" s="464"/>
      <c r="N332" s="464"/>
      <c r="O332" s="464"/>
      <c r="P332" s="464"/>
      <c r="Q332" s="464"/>
      <c r="R332" s="464"/>
      <c r="S332" s="464"/>
      <c r="T332" s="464"/>
      <c r="U332" s="464"/>
      <c r="V332" s="464"/>
      <c r="W332" s="464"/>
      <c r="X332" s="464"/>
      <c r="Y332" s="464"/>
      <c r="Z332" s="464"/>
      <c r="AA332" s="465"/>
      <c r="AB332" s="469"/>
      <c r="AC332" s="471"/>
      <c r="AD332" s="471"/>
      <c r="AE332" s="471"/>
      <c r="AF332" s="471"/>
      <c r="AG332" s="471"/>
      <c r="AH332" s="471"/>
      <c r="AI332" s="471"/>
      <c r="AJ332" s="471"/>
      <c r="AK332" s="471"/>
      <c r="AL332" s="471"/>
      <c r="AM332" s="384"/>
      <c r="AN332" s="384"/>
      <c r="AO332" s="384"/>
      <c r="AP332" s="384"/>
      <c r="AQ332" s="385"/>
      <c r="AR332" s="472"/>
      <c r="AS332" s="473"/>
      <c r="AT332" s="473"/>
      <c r="AU332" s="473"/>
      <c r="AV332" s="473"/>
      <c r="AW332" s="473"/>
      <c r="AX332" s="473"/>
      <c r="AY332" s="473"/>
      <c r="AZ332" s="473"/>
      <c r="BA332" s="384"/>
      <c r="BB332" s="384"/>
      <c r="BC332" s="384"/>
      <c r="BD332" s="384"/>
      <c r="BE332" s="385"/>
      <c r="BF332" s="474"/>
      <c r="BG332" s="470"/>
      <c r="BH332" s="470"/>
      <c r="BI332" s="470"/>
      <c r="BJ332" s="470"/>
      <c r="BK332" s="470"/>
      <c r="BL332" s="470"/>
      <c r="BM332" s="470"/>
      <c r="BN332" s="470"/>
      <c r="BO332" s="384"/>
      <c r="BP332" s="384"/>
      <c r="BQ332" s="384"/>
      <c r="BR332" s="384"/>
      <c r="BS332" s="385"/>
      <c r="BT332" s="433" t="s">
        <v>39</v>
      </c>
      <c r="BU332" s="434"/>
      <c r="BV332" s="434"/>
      <c r="BW332" s="434"/>
      <c r="BX332" s="434"/>
      <c r="BY332" s="437"/>
      <c r="BZ332" s="437"/>
      <c r="CA332" s="437"/>
      <c r="CB332" s="437"/>
      <c r="CC332" s="437"/>
      <c r="CD332" s="437"/>
      <c r="CE332" s="437"/>
      <c r="CF332" s="437"/>
      <c r="CG332" s="437"/>
      <c r="CH332" s="434" t="s">
        <v>45</v>
      </c>
      <c r="CI332" s="434"/>
      <c r="CJ332" s="434"/>
      <c r="CK332" s="434"/>
      <c r="CL332" s="439"/>
      <c r="CM332" s="441"/>
      <c r="CN332" s="442"/>
      <c r="CO332" s="442"/>
      <c r="CP332" s="442"/>
      <c r="CQ332" s="442"/>
      <c r="CR332" s="442"/>
      <c r="CS332" s="442"/>
      <c r="CT332" s="442"/>
      <c r="CU332" s="442"/>
      <c r="CV332" s="443"/>
      <c r="CW332" s="265"/>
      <c r="CX332" s="266"/>
      <c r="CY332" s="267"/>
      <c r="CZ332" s="265"/>
      <c r="DA332" s="266"/>
      <c r="DB332" s="267"/>
      <c r="DC332" s="265"/>
      <c r="DD332" s="266"/>
      <c r="DE332" s="267"/>
      <c r="DF332" s="447"/>
      <c r="DG332" s="448"/>
      <c r="DH332" s="448"/>
      <c r="DI332" s="434" t="s">
        <v>69</v>
      </c>
      <c r="DJ332" s="434"/>
      <c r="DK332" s="439"/>
      <c r="DL332" s="418"/>
      <c r="DM332" s="419"/>
      <c r="DN332" s="419"/>
      <c r="DO332" s="420"/>
      <c r="DP332" s="418"/>
      <c r="DQ332" s="419"/>
      <c r="DR332" s="419"/>
      <c r="DS332" s="420"/>
      <c r="DT332" s="418"/>
      <c r="DU332" s="419"/>
      <c r="DV332" s="419"/>
      <c r="DW332" s="420"/>
      <c r="DX332" s="418"/>
      <c r="DY332" s="419"/>
      <c r="DZ332" s="419"/>
      <c r="EA332" s="420"/>
      <c r="EB332" s="424"/>
      <c r="EC332" s="425"/>
      <c r="ED332" s="425"/>
      <c r="EE332" s="425"/>
      <c r="EF332" s="426"/>
      <c r="EG332" s="418"/>
      <c r="EH332" s="419"/>
      <c r="EI332" s="419"/>
      <c r="EJ332" s="420"/>
      <c r="EK332" s="424"/>
      <c r="EL332" s="425"/>
      <c r="EM332" s="425"/>
      <c r="EN332" s="425"/>
      <c r="EO332" s="426"/>
      <c r="EP332" s="418"/>
      <c r="EQ332" s="419"/>
      <c r="ER332" s="419"/>
      <c r="ES332" s="420"/>
      <c r="ET332" s="424"/>
      <c r="EU332" s="425"/>
      <c r="EV332" s="425"/>
      <c r="EW332" s="425"/>
      <c r="EX332" s="426"/>
      <c r="EY332" s="418"/>
      <c r="EZ332" s="419"/>
      <c r="FA332" s="419"/>
      <c r="FB332" s="420"/>
      <c r="FC332" s="418"/>
      <c r="FD332" s="419"/>
      <c r="FE332" s="419"/>
      <c r="FF332" s="420"/>
      <c r="FG332" s="418"/>
      <c r="FH332" s="419"/>
      <c r="FI332" s="419"/>
      <c r="FJ332" s="420"/>
      <c r="FK332" s="418"/>
      <c r="FL332" s="419"/>
      <c r="FM332" s="419"/>
      <c r="FN332" s="420"/>
      <c r="FO332" s="405"/>
      <c r="FP332" s="407"/>
      <c r="FQ332" s="327"/>
      <c r="FR332" s="327"/>
      <c r="FS332" s="327"/>
      <c r="FT332" s="327"/>
      <c r="FU332" s="327"/>
      <c r="FV332" s="327"/>
      <c r="FW332" s="327"/>
      <c r="FX332" s="327"/>
      <c r="FY332" s="406"/>
      <c r="FZ332" s="433" t="s">
        <v>81</v>
      </c>
      <c r="GA332" s="434"/>
      <c r="GB332" s="434"/>
      <c r="GC332" s="434"/>
      <c r="GD332" s="434"/>
      <c r="GE332" s="437"/>
      <c r="GF332" s="437"/>
      <c r="GG332" s="437"/>
      <c r="GH332" s="437"/>
      <c r="GI332" s="437"/>
      <c r="GJ332" s="437"/>
      <c r="GK332" s="437"/>
      <c r="GL332" s="437"/>
      <c r="GM332" s="437"/>
      <c r="GN332" s="434" t="s">
        <v>45</v>
      </c>
      <c r="GO332" s="434"/>
      <c r="GP332" s="434"/>
      <c r="GQ332" s="434"/>
      <c r="GR332" s="439"/>
      <c r="GS332" s="441"/>
      <c r="GT332" s="442"/>
      <c r="GU332" s="442"/>
      <c r="GV332" s="442"/>
      <c r="GW332" s="442"/>
      <c r="GX332" s="442"/>
      <c r="GY332" s="442"/>
      <c r="GZ332" s="442"/>
      <c r="HA332" s="442"/>
      <c r="HB332" s="443"/>
      <c r="HC332" s="265"/>
      <c r="HD332" s="266"/>
      <c r="HE332" s="267"/>
      <c r="HF332" s="265"/>
      <c r="HG332" s="266"/>
      <c r="HH332" s="267"/>
      <c r="HI332" s="265"/>
      <c r="HJ332" s="266"/>
      <c r="HK332" s="267"/>
      <c r="HL332" s="400"/>
      <c r="HM332" s="401"/>
      <c r="HN332" s="401"/>
      <c r="HO332" s="434" t="s">
        <v>69</v>
      </c>
      <c r="HP332" s="434"/>
      <c r="HQ332" s="439"/>
      <c r="HR332" s="418"/>
      <c r="HS332" s="419"/>
      <c r="HT332" s="419"/>
      <c r="HU332" s="420"/>
      <c r="HV332" s="418"/>
      <c r="HW332" s="419"/>
      <c r="HX332" s="419"/>
      <c r="HY332" s="420"/>
      <c r="HZ332" s="418"/>
      <c r="IA332" s="419"/>
      <c r="IB332" s="419"/>
      <c r="IC332" s="420"/>
      <c r="ID332" s="418"/>
      <c r="IE332" s="419"/>
      <c r="IF332" s="419"/>
      <c r="IG332" s="420"/>
      <c r="IH332" s="424"/>
      <c r="II332" s="425"/>
      <c r="IJ332" s="425"/>
      <c r="IK332" s="425"/>
      <c r="IL332" s="426"/>
      <c r="IM332" s="418"/>
      <c r="IN332" s="419"/>
      <c r="IO332" s="419"/>
      <c r="IP332" s="420"/>
      <c r="IQ332" s="424"/>
      <c r="IR332" s="425"/>
      <c r="IS332" s="425"/>
      <c r="IT332" s="425"/>
      <c r="IU332" s="426"/>
      <c r="IV332" s="418"/>
      <c r="IW332" s="419"/>
      <c r="IX332" s="419"/>
      <c r="IY332" s="420"/>
      <c r="IZ332" s="424"/>
      <c r="JA332" s="425"/>
      <c r="JB332" s="425"/>
      <c r="JC332" s="425"/>
      <c r="JD332" s="426"/>
      <c r="JE332" s="418"/>
      <c r="JF332" s="419"/>
      <c r="JG332" s="419"/>
      <c r="JH332" s="420"/>
      <c r="JI332" s="418"/>
      <c r="JJ332" s="419"/>
      <c r="JK332" s="419"/>
      <c r="JL332" s="420"/>
      <c r="JM332" s="418"/>
      <c r="JN332" s="419"/>
      <c r="JO332" s="419"/>
      <c r="JP332" s="420"/>
      <c r="JQ332" s="418"/>
      <c r="JR332" s="419"/>
      <c r="JS332" s="419"/>
      <c r="JT332" s="420"/>
      <c r="JU332" s="405"/>
      <c r="JV332" s="407"/>
      <c r="JW332" s="327"/>
      <c r="JX332" s="327"/>
      <c r="JY332" s="327"/>
      <c r="JZ332" s="327"/>
      <c r="KA332" s="327"/>
      <c r="KB332" s="327"/>
      <c r="KC332" s="327"/>
      <c r="KD332" s="327"/>
      <c r="KE332" s="406"/>
      <c r="KF332" s="394" t="s">
        <v>128</v>
      </c>
      <c r="KG332" s="395"/>
      <c r="KH332" s="395"/>
      <c r="KI332" s="395"/>
      <c r="KJ332" s="395"/>
      <c r="KK332" s="397"/>
      <c r="KL332" s="397"/>
      <c r="KM332" s="397"/>
      <c r="KN332" s="397"/>
      <c r="KO332" s="397"/>
      <c r="KP332" s="397"/>
      <c r="KQ332" s="397"/>
      <c r="KR332" s="397"/>
      <c r="KS332" s="397"/>
      <c r="KT332" s="395" t="s">
        <v>45</v>
      </c>
      <c r="KU332" s="395"/>
      <c r="KV332" s="395"/>
      <c r="KW332" s="395"/>
      <c r="KX332" s="399"/>
      <c r="KY332" s="265"/>
      <c r="KZ332" s="266"/>
      <c r="LA332" s="266"/>
      <c r="LB332" s="266"/>
      <c r="LC332" s="266"/>
      <c r="LD332" s="266"/>
      <c r="LE332" s="266"/>
      <c r="LF332" s="266"/>
      <c r="LG332" s="266"/>
      <c r="LH332" s="267"/>
      <c r="LI332" s="265"/>
      <c r="LJ332" s="266"/>
      <c r="LK332" s="267"/>
      <c r="LL332" s="265"/>
      <c r="LM332" s="266"/>
      <c r="LN332" s="267"/>
      <c r="LO332" s="265"/>
      <c r="LP332" s="266"/>
      <c r="LQ332" s="267"/>
      <c r="LR332" s="400"/>
      <c r="LS332" s="401"/>
      <c r="LT332" s="401"/>
      <c r="LU332" s="395" t="s">
        <v>69</v>
      </c>
      <c r="LV332" s="395"/>
      <c r="LW332" s="399"/>
      <c r="LX332" s="388"/>
      <c r="LY332" s="389"/>
      <c r="LZ332" s="389"/>
      <c r="MA332" s="390"/>
      <c r="MB332" s="388"/>
      <c r="MC332" s="389"/>
      <c r="MD332" s="389"/>
      <c r="ME332" s="390"/>
      <c r="MF332" s="388"/>
      <c r="MG332" s="389"/>
      <c r="MH332" s="389"/>
      <c r="MI332" s="390"/>
      <c r="MJ332" s="388"/>
      <c r="MK332" s="389"/>
      <c r="ML332" s="389"/>
      <c r="MM332" s="390"/>
      <c r="MN332" s="268"/>
      <c r="MO332" s="269"/>
      <c r="MP332" s="269"/>
      <c r="MQ332" s="269"/>
      <c r="MR332" s="270"/>
      <c r="MS332" s="388"/>
      <c r="MT332" s="389"/>
      <c r="MU332" s="389"/>
      <c r="MV332" s="390"/>
      <c r="MW332" s="268"/>
      <c r="MX332" s="269"/>
      <c r="MY332" s="269"/>
      <c r="MZ332" s="269"/>
      <c r="NA332" s="270"/>
      <c r="NB332" s="388"/>
      <c r="NC332" s="389"/>
      <c r="ND332" s="389"/>
      <c r="NE332" s="390"/>
      <c r="NF332" s="268"/>
      <c r="NG332" s="269"/>
      <c r="NH332" s="269"/>
      <c r="NI332" s="269"/>
      <c r="NJ332" s="270"/>
      <c r="NK332" s="388"/>
      <c r="NL332" s="389"/>
      <c r="NM332" s="389"/>
      <c r="NN332" s="390"/>
      <c r="NO332" s="388"/>
      <c r="NP332" s="389"/>
      <c r="NQ332" s="389"/>
      <c r="NR332" s="390"/>
      <c r="NS332" s="388"/>
      <c r="NT332" s="389"/>
      <c r="NU332" s="389"/>
      <c r="NV332" s="390"/>
      <c r="NW332" s="388"/>
      <c r="NX332" s="389"/>
      <c r="NY332" s="389"/>
      <c r="NZ332" s="390"/>
      <c r="OA332" s="405"/>
      <c r="OB332" s="407"/>
      <c r="OC332" s="327"/>
      <c r="OD332" s="327"/>
      <c r="OE332" s="327"/>
      <c r="OF332" s="327"/>
      <c r="OG332" s="327"/>
      <c r="OH332" s="327"/>
      <c r="OI332" s="327"/>
      <c r="OJ332" s="327"/>
      <c r="OK332" s="406"/>
      <c r="OL332" s="394" t="s">
        <v>133</v>
      </c>
      <c r="OM332" s="395"/>
      <c r="ON332" s="395"/>
      <c r="OO332" s="395"/>
      <c r="OP332" s="395"/>
      <c r="OQ332" s="397"/>
      <c r="OR332" s="397"/>
      <c r="OS332" s="397"/>
      <c r="OT332" s="397"/>
      <c r="OU332" s="397"/>
      <c r="OV332" s="397"/>
      <c r="OW332" s="397"/>
      <c r="OX332" s="397"/>
      <c r="OY332" s="397"/>
      <c r="OZ332" s="395" t="s">
        <v>45</v>
      </c>
      <c r="PA332" s="395"/>
      <c r="PB332" s="395"/>
      <c r="PC332" s="395"/>
      <c r="PD332" s="399"/>
      <c r="PE332" s="265"/>
      <c r="PF332" s="266"/>
      <c r="PG332" s="266"/>
      <c r="PH332" s="266"/>
      <c r="PI332" s="266"/>
      <c r="PJ332" s="266"/>
      <c r="PK332" s="266"/>
      <c r="PL332" s="266"/>
      <c r="PM332" s="266"/>
      <c r="PN332" s="267"/>
      <c r="PO332" s="265"/>
      <c r="PP332" s="266"/>
      <c r="PQ332" s="267"/>
      <c r="PR332" s="265"/>
      <c r="PS332" s="266"/>
      <c r="PT332" s="267"/>
      <c r="PU332" s="265"/>
      <c r="PV332" s="266"/>
      <c r="PW332" s="267"/>
      <c r="PX332" s="400"/>
      <c r="PY332" s="401"/>
      <c r="PZ332" s="401"/>
      <c r="QA332" s="395" t="s">
        <v>69</v>
      </c>
      <c r="QB332" s="395"/>
      <c r="QC332" s="399"/>
      <c r="QD332" s="388"/>
      <c r="QE332" s="389"/>
      <c r="QF332" s="389"/>
      <c r="QG332" s="390"/>
      <c r="QH332" s="388"/>
      <c r="QI332" s="389"/>
      <c r="QJ332" s="389"/>
      <c r="QK332" s="390"/>
      <c r="QL332" s="388"/>
      <c r="QM332" s="389"/>
      <c r="QN332" s="389"/>
      <c r="QO332" s="390"/>
      <c r="QP332" s="388"/>
      <c r="QQ332" s="389"/>
      <c r="QR332" s="389"/>
      <c r="QS332" s="390"/>
      <c r="QT332" s="268"/>
      <c r="QU332" s="269"/>
      <c r="QV332" s="269"/>
      <c r="QW332" s="269"/>
      <c r="QX332" s="270"/>
      <c r="QY332" s="388"/>
      <c r="QZ332" s="389"/>
      <c r="RA332" s="389"/>
      <c r="RB332" s="390"/>
      <c r="RC332" s="268"/>
      <c r="RD332" s="269"/>
      <c r="RE332" s="269"/>
      <c r="RF332" s="269"/>
      <c r="RG332" s="270"/>
      <c r="RH332" s="388"/>
      <c r="RI332" s="389"/>
      <c r="RJ332" s="389"/>
      <c r="RK332" s="390"/>
      <c r="RL332" s="268"/>
      <c r="RM332" s="269"/>
      <c r="RN332" s="269"/>
      <c r="RO332" s="269"/>
      <c r="RP332" s="270"/>
      <c r="RQ332" s="388"/>
      <c r="RR332" s="389"/>
      <c r="RS332" s="389"/>
      <c r="RT332" s="390"/>
      <c r="RU332" s="388"/>
      <c r="RV332" s="389"/>
      <c r="RW332" s="389"/>
      <c r="RX332" s="390"/>
      <c r="RY332" s="388"/>
      <c r="RZ332" s="389"/>
      <c r="SA332" s="389"/>
      <c r="SB332" s="390"/>
      <c r="SC332" s="388"/>
      <c r="SD332" s="389"/>
      <c r="SE332" s="389"/>
      <c r="SF332" s="390"/>
      <c r="SG332" s="405"/>
    </row>
    <row r="333" spans="2:501" ht="2.1" customHeight="1" x14ac:dyDescent="0.2">
      <c r="B333" s="466"/>
      <c r="C333" s="467"/>
      <c r="D333" s="467"/>
      <c r="E333" s="467"/>
      <c r="F333" s="467"/>
      <c r="G333" s="467"/>
      <c r="H333" s="467"/>
      <c r="I333" s="467"/>
      <c r="J333" s="467"/>
      <c r="K333" s="467"/>
      <c r="L333" s="467"/>
      <c r="M333" s="467"/>
      <c r="N333" s="467"/>
      <c r="O333" s="467"/>
      <c r="P333" s="467"/>
      <c r="Q333" s="467"/>
      <c r="R333" s="467"/>
      <c r="S333" s="467"/>
      <c r="T333" s="467"/>
      <c r="U333" s="467"/>
      <c r="V333" s="467"/>
      <c r="W333" s="467"/>
      <c r="X333" s="467"/>
      <c r="Y333" s="467"/>
      <c r="Z333" s="467"/>
      <c r="AA333" s="468"/>
      <c r="AB333" s="469"/>
      <c r="AC333" s="471"/>
      <c r="AD333" s="471"/>
      <c r="AE333" s="471"/>
      <c r="AF333" s="471"/>
      <c r="AG333" s="471"/>
      <c r="AH333" s="471"/>
      <c r="AI333" s="471"/>
      <c r="AJ333" s="471"/>
      <c r="AK333" s="471"/>
      <c r="AL333" s="471"/>
      <c r="AM333" s="386"/>
      <c r="AN333" s="386"/>
      <c r="AO333" s="386"/>
      <c r="AP333" s="386"/>
      <c r="AQ333" s="387"/>
      <c r="AR333" s="152"/>
      <c r="AS333" s="153"/>
      <c r="AT333" s="153"/>
      <c r="AU333" s="153"/>
      <c r="AV333" s="153"/>
      <c r="AW333" s="153"/>
      <c r="AX333" s="153"/>
      <c r="AY333" s="153"/>
      <c r="AZ333" s="153"/>
      <c r="BA333" s="386"/>
      <c r="BB333" s="386"/>
      <c r="BC333" s="386"/>
      <c r="BD333" s="386"/>
      <c r="BE333" s="387"/>
      <c r="BF333" s="475"/>
      <c r="BG333" s="476"/>
      <c r="BH333" s="476"/>
      <c r="BI333" s="476"/>
      <c r="BJ333" s="476"/>
      <c r="BK333" s="476"/>
      <c r="BL333" s="476"/>
      <c r="BM333" s="476"/>
      <c r="BN333" s="476"/>
      <c r="BO333" s="386"/>
      <c r="BP333" s="386"/>
      <c r="BQ333" s="386"/>
      <c r="BR333" s="386"/>
      <c r="BS333" s="387"/>
      <c r="BT333" s="435"/>
      <c r="BU333" s="436"/>
      <c r="BV333" s="436"/>
      <c r="BW333" s="436"/>
      <c r="BX333" s="436"/>
      <c r="BY333" s="438"/>
      <c r="BZ333" s="438"/>
      <c r="CA333" s="438"/>
      <c r="CB333" s="438"/>
      <c r="CC333" s="438"/>
      <c r="CD333" s="438"/>
      <c r="CE333" s="438"/>
      <c r="CF333" s="438"/>
      <c r="CG333" s="438"/>
      <c r="CH333" s="436"/>
      <c r="CI333" s="436"/>
      <c r="CJ333" s="436"/>
      <c r="CK333" s="436"/>
      <c r="CL333" s="440"/>
      <c r="CM333" s="444"/>
      <c r="CN333" s="445"/>
      <c r="CO333" s="445"/>
      <c r="CP333" s="445"/>
      <c r="CQ333" s="445"/>
      <c r="CR333" s="445"/>
      <c r="CS333" s="445"/>
      <c r="CT333" s="445"/>
      <c r="CU333" s="445"/>
      <c r="CV333" s="446"/>
      <c r="CW333" s="276"/>
      <c r="CX333" s="277"/>
      <c r="CY333" s="278"/>
      <c r="CZ333" s="276"/>
      <c r="DA333" s="277"/>
      <c r="DB333" s="278"/>
      <c r="DC333" s="276"/>
      <c r="DD333" s="277"/>
      <c r="DE333" s="278"/>
      <c r="DF333" s="449"/>
      <c r="DG333" s="450"/>
      <c r="DH333" s="450"/>
      <c r="DI333" s="436"/>
      <c r="DJ333" s="436"/>
      <c r="DK333" s="440"/>
      <c r="DL333" s="421"/>
      <c r="DM333" s="422"/>
      <c r="DN333" s="422"/>
      <c r="DO333" s="423"/>
      <c r="DP333" s="421"/>
      <c r="DQ333" s="422"/>
      <c r="DR333" s="422"/>
      <c r="DS333" s="423"/>
      <c r="DT333" s="421"/>
      <c r="DU333" s="422"/>
      <c r="DV333" s="422"/>
      <c r="DW333" s="423"/>
      <c r="DX333" s="421"/>
      <c r="DY333" s="422"/>
      <c r="DZ333" s="422"/>
      <c r="EA333" s="423"/>
      <c r="EB333" s="427"/>
      <c r="EC333" s="428"/>
      <c r="ED333" s="428"/>
      <c r="EE333" s="428"/>
      <c r="EF333" s="429"/>
      <c r="EG333" s="421"/>
      <c r="EH333" s="422"/>
      <c r="EI333" s="422"/>
      <c r="EJ333" s="423"/>
      <c r="EK333" s="427"/>
      <c r="EL333" s="428"/>
      <c r="EM333" s="428"/>
      <c r="EN333" s="428"/>
      <c r="EO333" s="429"/>
      <c r="EP333" s="421"/>
      <c r="EQ333" s="422"/>
      <c r="ER333" s="422"/>
      <c r="ES333" s="423"/>
      <c r="ET333" s="427"/>
      <c r="EU333" s="428"/>
      <c r="EV333" s="428"/>
      <c r="EW333" s="428"/>
      <c r="EX333" s="429"/>
      <c r="EY333" s="421"/>
      <c r="EZ333" s="422"/>
      <c r="FA333" s="422"/>
      <c r="FB333" s="423"/>
      <c r="FC333" s="421"/>
      <c r="FD333" s="422"/>
      <c r="FE333" s="422"/>
      <c r="FF333" s="423"/>
      <c r="FG333" s="421"/>
      <c r="FH333" s="422"/>
      <c r="FI333" s="422"/>
      <c r="FJ333" s="423"/>
      <c r="FK333" s="421"/>
      <c r="FL333" s="422"/>
      <c r="FM333" s="422"/>
      <c r="FN333" s="423"/>
      <c r="FO333" s="405"/>
      <c r="FP333" s="329"/>
      <c r="FQ333" s="330"/>
      <c r="FR333" s="330"/>
      <c r="FS333" s="330"/>
      <c r="FT333" s="330"/>
      <c r="FU333" s="330"/>
      <c r="FV333" s="330"/>
      <c r="FW333" s="330"/>
      <c r="FX333" s="330"/>
      <c r="FY333" s="408"/>
      <c r="FZ333" s="435"/>
      <c r="GA333" s="436"/>
      <c r="GB333" s="436"/>
      <c r="GC333" s="436"/>
      <c r="GD333" s="436"/>
      <c r="GE333" s="438"/>
      <c r="GF333" s="438"/>
      <c r="GG333" s="438"/>
      <c r="GH333" s="438"/>
      <c r="GI333" s="438"/>
      <c r="GJ333" s="438"/>
      <c r="GK333" s="438"/>
      <c r="GL333" s="438"/>
      <c r="GM333" s="438"/>
      <c r="GN333" s="436"/>
      <c r="GO333" s="436"/>
      <c r="GP333" s="436"/>
      <c r="GQ333" s="436"/>
      <c r="GR333" s="440"/>
      <c r="GS333" s="444"/>
      <c r="GT333" s="445"/>
      <c r="GU333" s="445"/>
      <c r="GV333" s="445"/>
      <c r="GW333" s="445"/>
      <c r="GX333" s="445"/>
      <c r="GY333" s="445"/>
      <c r="GZ333" s="445"/>
      <c r="HA333" s="445"/>
      <c r="HB333" s="446"/>
      <c r="HC333" s="276"/>
      <c r="HD333" s="277"/>
      <c r="HE333" s="278"/>
      <c r="HF333" s="276"/>
      <c r="HG333" s="277"/>
      <c r="HH333" s="278"/>
      <c r="HI333" s="276"/>
      <c r="HJ333" s="277"/>
      <c r="HK333" s="278"/>
      <c r="HL333" s="402"/>
      <c r="HM333" s="403"/>
      <c r="HN333" s="403"/>
      <c r="HO333" s="436"/>
      <c r="HP333" s="436"/>
      <c r="HQ333" s="440"/>
      <c r="HR333" s="421"/>
      <c r="HS333" s="422"/>
      <c r="HT333" s="422"/>
      <c r="HU333" s="423"/>
      <c r="HV333" s="421"/>
      <c r="HW333" s="422"/>
      <c r="HX333" s="422"/>
      <c r="HY333" s="423"/>
      <c r="HZ333" s="421"/>
      <c r="IA333" s="422"/>
      <c r="IB333" s="422"/>
      <c r="IC333" s="423"/>
      <c r="ID333" s="421"/>
      <c r="IE333" s="422"/>
      <c r="IF333" s="422"/>
      <c r="IG333" s="423"/>
      <c r="IH333" s="427"/>
      <c r="II333" s="428"/>
      <c r="IJ333" s="428"/>
      <c r="IK333" s="428"/>
      <c r="IL333" s="429"/>
      <c r="IM333" s="421"/>
      <c r="IN333" s="422"/>
      <c r="IO333" s="422"/>
      <c r="IP333" s="423"/>
      <c r="IQ333" s="427"/>
      <c r="IR333" s="428"/>
      <c r="IS333" s="428"/>
      <c r="IT333" s="428"/>
      <c r="IU333" s="429"/>
      <c r="IV333" s="421"/>
      <c r="IW333" s="422"/>
      <c r="IX333" s="422"/>
      <c r="IY333" s="423"/>
      <c r="IZ333" s="427"/>
      <c r="JA333" s="428"/>
      <c r="JB333" s="428"/>
      <c r="JC333" s="428"/>
      <c r="JD333" s="429"/>
      <c r="JE333" s="421"/>
      <c r="JF333" s="422"/>
      <c r="JG333" s="422"/>
      <c r="JH333" s="423"/>
      <c r="JI333" s="421"/>
      <c r="JJ333" s="422"/>
      <c r="JK333" s="422"/>
      <c r="JL333" s="423"/>
      <c r="JM333" s="421"/>
      <c r="JN333" s="422"/>
      <c r="JO333" s="422"/>
      <c r="JP333" s="423"/>
      <c r="JQ333" s="421"/>
      <c r="JR333" s="422"/>
      <c r="JS333" s="422"/>
      <c r="JT333" s="423"/>
      <c r="JU333" s="405"/>
      <c r="JV333" s="329"/>
      <c r="JW333" s="330"/>
      <c r="JX333" s="330"/>
      <c r="JY333" s="330"/>
      <c r="JZ333" s="330"/>
      <c r="KA333" s="330"/>
      <c r="KB333" s="330"/>
      <c r="KC333" s="330"/>
      <c r="KD333" s="330"/>
      <c r="KE333" s="408"/>
      <c r="KF333" s="396"/>
      <c r="KG333" s="386"/>
      <c r="KH333" s="386"/>
      <c r="KI333" s="386"/>
      <c r="KJ333" s="386"/>
      <c r="KK333" s="398"/>
      <c r="KL333" s="398"/>
      <c r="KM333" s="398"/>
      <c r="KN333" s="398"/>
      <c r="KO333" s="398"/>
      <c r="KP333" s="398"/>
      <c r="KQ333" s="398"/>
      <c r="KR333" s="398"/>
      <c r="KS333" s="398"/>
      <c r="KT333" s="386"/>
      <c r="KU333" s="386"/>
      <c r="KV333" s="386"/>
      <c r="KW333" s="386"/>
      <c r="KX333" s="387"/>
      <c r="KY333" s="276"/>
      <c r="KZ333" s="277"/>
      <c r="LA333" s="277"/>
      <c r="LB333" s="277"/>
      <c r="LC333" s="277"/>
      <c r="LD333" s="277"/>
      <c r="LE333" s="277"/>
      <c r="LF333" s="277"/>
      <c r="LG333" s="277"/>
      <c r="LH333" s="278"/>
      <c r="LI333" s="276"/>
      <c r="LJ333" s="277"/>
      <c r="LK333" s="278"/>
      <c r="LL333" s="276"/>
      <c r="LM333" s="277"/>
      <c r="LN333" s="278"/>
      <c r="LO333" s="276"/>
      <c r="LP333" s="277"/>
      <c r="LQ333" s="278"/>
      <c r="LR333" s="402"/>
      <c r="LS333" s="403"/>
      <c r="LT333" s="403"/>
      <c r="LU333" s="386"/>
      <c r="LV333" s="386"/>
      <c r="LW333" s="387"/>
      <c r="LX333" s="391"/>
      <c r="LY333" s="392"/>
      <c r="LZ333" s="392"/>
      <c r="MA333" s="393"/>
      <c r="MB333" s="391"/>
      <c r="MC333" s="392"/>
      <c r="MD333" s="392"/>
      <c r="ME333" s="393"/>
      <c r="MF333" s="391"/>
      <c r="MG333" s="392"/>
      <c r="MH333" s="392"/>
      <c r="MI333" s="393"/>
      <c r="MJ333" s="391"/>
      <c r="MK333" s="392"/>
      <c r="ML333" s="392"/>
      <c r="MM333" s="393"/>
      <c r="MN333" s="279"/>
      <c r="MO333" s="280"/>
      <c r="MP333" s="280"/>
      <c r="MQ333" s="280"/>
      <c r="MR333" s="281"/>
      <c r="MS333" s="391"/>
      <c r="MT333" s="392"/>
      <c r="MU333" s="392"/>
      <c r="MV333" s="393"/>
      <c r="MW333" s="279"/>
      <c r="MX333" s="280"/>
      <c r="MY333" s="280"/>
      <c r="MZ333" s="280"/>
      <c r="NA333" s="281"/>
      <c r="NB333" s="391"/>
      <c r="NC333" s="392"/>
      <c r="ND333" s="392"/>
      <c r="NE333" s="393"/>
      <c r="NF333" s="279"/>
      <c r="NG333" s="280"/>
      <c r="NH333" s="280"/>
      <c r="NI333" s="280"/>
      <c r="NJ333" s="281"/>
      <c r="NK333" s="391"/>
      <c r="NL333" s="392"/>
      <c r="NM333" s="392"/>
      <c r="NN333" s="393"/>
      <c r="NO333" s="391"/>
      <c r="NP333" s="392"/>
      <c r="NQ333" s="392"/>
      <c r="NR333" s="393"/>
      <c r="NS333" s="391"/>
      <c r="NT333" s="392"/>
      <c r="NU333" s="392"/>
      <c r="NV333" s="393"/>
      <c r="NW333" s="391"/>
      <c r="NX333" s="392"/>
      <c r="NY333" s="392"/>
      <c r="NZ333" s="393"/>
      <c r="OA333" s="405"/>
      <c r="OB333" s="329"/>
      <c r="OC333" s="330"/>
      <c r="OD333" s="330"/>
      <c r="OE333" s="330"/>
      <c r="OF333" s="330"/>
      <c r="OG333" s="330"/>
      <c r="OH333" s="330"/>
      <c r="OI333" s="330"/>
      <c r="OJ333" s="330"/>
      <c r="OK333" s="408"/>
      <c r="OL333" s="396"/>
      <c r="OM333" s="386"/>
      <c r="ON333" s="386"/>
      <c r="OO333" s="386"/>
      <c r="OP333" s="386"/>
      <c r="OQ333" s="398"/>
      <c r="OR333" s="398"/>
      <c r="OS333" s="398"/>
      <c r="OT333" s="398"/>
      <c r="OU333" s="398"/>
      <c r="OV333" s="398"/>
      <c r="OW333" s="398"/>
      <c r="OX333" s="398"/>
      <c r="OY333" s="398"/>
      <c r="OZ333" s="386"/>
      <c r="PA333" s="386"/>
      <c r="PB333" s="386"/>
      <c r="PC333" s="386"/>
      <c r="PD333" s="387"/>
      <c r="PE333" s="276"/>
      <c r="PF333" s="277"/>
      <c r="PG333" s="277"/>
      <c r="PH333" s="277"/>
      <c r="PI333" s="277"/>
      <c r="PJ333" s="277"/>
      <c r="PK333" s="277"/>
      <c r="PL333" s="277"/>
      <c r="PM333" s="277"/>
      <c r="PN333" s="278"/>
      <c r="PO333" s="276"/>
      <c r="PP333" s="277"/>
      <c r="PQ333" s="278"/>
      <c r="PR333" s="276"/>
      <c r="PS333" s="277"/>
      <c r="PT333" s="278"/>
      <c r="PU333" s="276"/>
      <c r="PV333" s="277"/>
      <c r="PW333" s="278"/>
      <c r="PX333" s="402"/>
      <c r="PY333" s="403"/>
      <c r="PZ333" s="403"/>
      <c r="QA333" s="386"/>
      <c r="QB333" s="386"/>
      <c r="QC333" s="387"/>
      <c r="QD333" s="391"/>
      <c r="QE333" s="392"/>
      <c r="QF333" s="392"/>
      <c r="QG333" s="393"/>
      <c r="QH333" s="391"/>
      <c r="QI333" s="392"/>
      <c r="QJ333" s="392"/>
      <c r="QK333" s="393"/>
      <c r="QL333" s="391"/>
      <c r="QM333" s="392"/>
      <c r="QN333" s="392"/>
      <c r="QO333" s="393"/>
      <c r="QP333" s="391"/>
      <c r="QQ333" s="392"/>
      <c r="QR333" s="392"/>
      <c r="QS333" s="393"/>
      <c r="QT333" s="279"/>
      <c r="QU333" s="280"/>
      <c r="QV333" s="280"/>
      <c r="QW333" s="280"/>
      <c r="QX333" s="281"/>
      <c r="QY333" s="391"/>
      <c r="QZ333" s="392"/>
      <c r="RA333" s="392"/>
      <c r="RB333" s="393"/>
      <c r="RC333" s="279"/>
      <c r="RD333" s="280"/>
      <c r="RE333" s="280"/>
      <c r="RF333" s="280"/>
      <c r="RG333" s="281"/>
      <c r="RH333" s="391"/>
      <c r="RI333" s="392"/>
      <c r="RJ333" s="392"/>
      <c r="RK333" s="393"/>
      <c r="RL333" s="279"/>
      <c r="RM333" s="280"/>
      <c r="RN333" s="280"/>
      <c r="RO333" s="280"/>
      <c r="RP333" s="281"/>
      <c r="RQ333" s="391"/>
      <c r="RR333" s="392"/>
      <c r="RS333" s="392"/>
      <c r="RT333" s="393"/>
      <c r="RU333" s="391"/>
      <c r="RV333" s="392"/>
      <c r="RW333" s="392"/>
      <c r="RX333" s="393"/>
      <c r="RY333" s="391"/>
      <c r="RZ333" s="392"/>
      <c r="SA333" s="392"/>
      <c r="SB333" s="393"/>
      <c r="SC333" s="391"/>
      <c r="SD333" s="392"/>
      <c r="SE333" s="392"/>
      <c r="SF333" s="393"/>
      <c r="SG333" s="405"/>
    </row>
    <row r="334" spans="2:501" ht="6.95" customHeight="1" x14ac:dyDescent="0.15">
      <c r="B334" s="1325"/>
      <c r="C334" s="1325"/>
      <c r="D334" s="1325"/>
      <c r="E334" s="1325"/>
      <c r="F334" s="1325"/>
      <c r="G334" s="1325"/>
      <c r="H334" s="1325"/>
      <c r="I334" s="1325"/>
      <c r="J334" s="1325"/>
      <c r="K334" s="1325"/>
      <c r="L334" s="1325"/>
      <c r="M334" s="1325"/>
      <c r="N334" s="1325"/>
      <c r="O334" s="1325"/>
      <c r="P334" s="1325"/>
      <c r="Q334" s="1325"/>
      <c r="R334" s="1325"/>
      <c r="S334" s="1325"/>
      <c r="T334" s="1325"/>
      <c r="U334" s="1325"/>
      <c r="V334" s="1325"/>
      <c r="W334" s="1325"/>
      <c r="X334" s="1325"/>
      <c r="Y334" s="1325"/>
      <c r="Z334" s="1325"/>
      <c r="AA334" s="1325"/>
      <c r="AB334" s="1325"/>
      <c r="AC334" s="1325"/>
      <c r="AD334" s="1325"/>
      <c r="AE334" s="1325"/>
      <c r="AF334" s="1325"/>
      <c r="AG334" s="1325"/>
      <c r="AH334" s="1325"/>
      <c r="AI334" s="1325"/>
      <c r="AJ334" s="1325"/>
      <c r="AK334" s="1325"/>
      <c r="AL334" s="1325"/>
      <c r="AM334" s="1325"/>
      <c r="AN334" s="1325"/>
      <c r="AO334" s="1325"/>
      <c r="AP334" s="1325"/>
      <c r="AQ334" s="1325"/>
      <c r="AR334" s="1325"/>
      <c r="AS334" s="1325"/>
      <c r="AT334" s="1325"/>
      <c r="AU334" s="1325"/>
      <c r="AV334" s="1325"/>
      <c r="AW334" s="1325"/>
      <c r="AX334" s="1325"/>
      <c r="AY334" s="1325"/>
      <c r="AZ334" s="1325"/>
      <c r="BA334" s="1325"/>
      <c r="BB334" s="1325"/>
      <c r="BC334" s="1325"/>
      <c r="BD334" s="1325"/>
      <c r="BE334" s="1325"/>
      <c r="BF334" s="1325"/>
      <c r="BG334" s="1325"/>
      <c r="BH334" s="1325"/>
      <c r="BI334" s="1325"/>
      <c r="BJ334" s="1325"/>
      <c r="BK334" s="1325"/>
      <c r="BL334" s="1325"/>
      <c r="BM334" s="1325"/>
      <c r="BN334" s="1325"/>
      <c r="BO334" s="1325"/>
      <c r="BP334" s="1325"/>
      <c r="BQ334" s="1325"/>
      <c r="BR334" s="1325"/>
      <c r="BS334" s="1325"/>
      <c r="BT334" s="1325"/>
      <c r="BU334" s="1325"/>
      <c r="BV334" s="1325"/>
      <c r="BW334" s="1325"/>
      <c r="BX334" s="1325"/>
      <c r="BY334" s="1325"/>
      <c r="BZ334" s="1325"/>
      <c r="CA334" s="1325"/>
      <c r="CB334" s="1325"/>
      <c r="CC334" s="1325"/>
      <c r="CD334" s="1325"/>
      <c r="CE334" s="1325"/>
      <c r="CF334" s="1325"/>
      <c r="CG334" s="1325"/>
      <c r="CH334" s="1325"/>
      <c r="CI334" s="1325"/>
      <c r="CJ334" s="1325"/>
      <c r="CK334" s="1325"/>
      <c r="CL334" s="1325"/>
      <c r="CM334" s="1325"/>
      <c r="CN334" s="1325"/>
      <c r="CO334" s="1325"/>
      <c r="CP334" s="1325"/>
      <c r="CQ334" s="1325"/>
      <c r="CR334" s="1325"/>
      <c r="CS334" s="1325"/>
      <c r="CT334" s="1325"/>
      <c r="CU334" s="1325"/>
      <c r="CV334" s="1325"/>
      <c r="CW334" s="1325"/>
      <c r="CX334" s="1325"/>
      <c r="CY334" s="1325"/>
      <c r="CZ334" s="1325"/>
      <c r="DA334" s="1325"/>
      <c r="DB334" s="1325"/>
      <c r="DC334" s="1325"/>
      <c r="DD334" s="1325"/>
      <c r="DE334" s="1325"/>
      <c r="DF334" s="1325"/>
      <c r="DG334" s="1325"/>
      <c r="DH334" s="1325"/>
      <c r="DI334" s="1325"/>
      <c r="DJ334" s="1325"/>
      <c r="DK334" s="1325"/>
      <c r="DL334" s="1325"/>
      <c r="DM334" s="1325"/>
      <c r="DN334" s="1325"/>
      <c r="DO334" s="1325"/>
      <c r="DP334" s="1325"/>
      <c r="DQ334" s="1325"/>
      <c r="DR334" s="1325"/>
      <c r="DS334" s="1325"/>
      <c r="DT334" s="1325"/>
      <c r="DU334" s="1325"/>
      <c r="DV334" s="1325"/>
      <c r="DW334" s="1325"/>
      <c r="DX334" s="1325"/>
      <c r="DY334" s="1325"/>
      <c r="DZ334" s="1325"/>
      <c r="EA334" s="1325"/>
      <c r="EB334" s="1325"/>
      <c r="EC334" s="1325"/>
      <c r="ED334" s="1325"/>
      <c r="EE334" s="1325"/>
      <c r="EF334" s="1325"/>
      <c r="EG334" s="1325"/>
      <c r="EH334" s="1325"/>
      <c r="EI334" s="1325"/>
      <c r="EJ334" s="1325"/>
      <c r="EK334" s="1325"/>
      <c r="EL334" s="1325"/>
      <c r="EM334" s="1325"/>
      <c r="EN334" s="1325"/>
      <c r="EO334" s="1325"/>
      <c r="EP334" s="1325"/>
      <c r="EQ334" s="1325"/>
      <c r="ER334" s="1325"/>
      <c r="ES334" s="1325"/>
      <c r="ET334" s="1325"/>
      <c r="EU334" s="1325"/>
      <c r="EV334" s="1325"/>
      <c r="EW334" s="1325"/>
      <c r="EX334" s="1325"/>
      <c r="EY334" s="1325"/>
      <c r="EZ334" s="1325"/>
      <c r="FA334" s="1325"/>
      <c r="FB334" s="1325"/>
      <c r="FC334" s="1325"/>
      <c r="FD334" s="1325"/>
      <c r="FE334" s="1325"/>
      <c r="FF334" s="1325"/>
      <c r="FG334" s="1325"/>
      <c r="FH334" s="1325"/>
      <c r="FI334" s="1325"/>
      <c r="FJ334" s="1325"/>
      <c r="FK334" s="1325"/>
      <c r="FL334" s="1325"/>
      <c r="FM334" s="1325"/>
      <c r="FN334" s="1325"/>
      <c r="FO334" s="748"/>
      <c r="FP334" s="1325"/>
      <c r="FQ334" s="1325"/>
      <c r="FR334" s="1325"/>
      <c r="FS334" s="1325"/>
      <c r="FT334" s="1325"/>
      <c r="FU334" s="1325"/>
      <c r="FV334" s="1325"/>
      <c r="FW334" s="1325"/>
      <c r="FX334" s="1325"/>
      <c r="FY334" s="1325"/>
      <c r="FZ334" s="1325"/>
      <c r="GA334" s="1325"/>
      <c r="GB334" s="1325"/>
      <c r="GC334" s="1325"/>
      <c r="GD334" s="1325"/>
      <c r="GE334" s="1325"/>
      <c r="GF334" s="1325"/>
      <c r="GG334" s="1325"/>
      <c r="GH334" s="1325"/>
      <c r="GI334" s="1325"/>
      <c r="GJ334" s="1325"/>
      <c r="GK334" s="1325"/>
      <c r="GL334" s="1325"/>
      <c r="GM334" s="1325"/>
      <c r="GN334" s="1325"/>
      <c r="GO334" s="1325"/>
      <c r="GP334" s="1325"/>
      <c r="GQ334" s="1325"/>
      <c r="GR334" s="1325"/>
      <c r="GS334" s="1325"/>
      <c r="GT334" s="1325"/>
      <c r="GU334" s="1325"/>
      <c r="GV334" s="1325"/>
      <c r="GW334" s="1325"/>
      <c r="GX334" s="1325"/>
      <c r="GY334" s="1325"/>
      <c r="GZ334" s="1325"/>
      <c r="HA334" s="1325"/>
      <c r="HB334" s="1325"/>
      <c r="HC334" s="1325"/>
      <c r="HD334" s="1325"/>
      <c r="HE334" s="1325"/>
      <c r="HF334" s="1325"/>
      <c r="HG334" s="1325"/>
      <c r="HH334" s="1325"/>
      <c r="HI334" s="1325"/>
      <c r="HJ334" s="1325"/>
      <c r="HK334" s="1325"/>
      <c r="HL334" s="1325"/>
      <c r="HM334" s="1325"/>
      <c r="HN334" s="1325"/>
      <c r="HO334" s="1325"/>
      <c r="HP334" s="1325"/>
      <c r="HQ334" s="1325"/>
      <c r="HR334" s="1325"/>
      <c r="HS334" s="1325"/>
      <c r="HT334" s="1325"/>
      <c r="HU334" s="1325"/>
      <c r="HV334" s="1325"/>
      <c r="HW334" s="1325"/>
      <c r="HX334" s="1325"/>
      <c r="HY334" s="1325"/>
      <c r="HZ334" s="1325"/>
      <c r="IA334" s="1325"/>
      <c r="IB334" s="1325"/>
      <c r="IC334" s="1325"/>
      <c r="ID334" s="1325"/>
      <c r="IE334" s="1325"/>
      <c r="IF334" s="1325"/>
      <c r="IG334" s="1325"/>
      <c r="IH334" s="1325"/>
      <c r="II334" s="1325"/>
      <c r="IJ334" s="1325"/>
      <c r="IK334" s="1325"/>
      <c r="IL334" s="1325"/>
      <c r="IM334" s="1325"/>
      <c r="IN334" s="1325"/>
      <c r="IO334" s="1325"/>
      <c r="IP334" s="1325"/>
      <c r="IQ334" s="1325"/>
      <c r="IR334" s="1325"/>
      <c r="IS334" s="1325"/>
      <c r="IT334" s="1325"/>
      <c r="IU334" s="1325"/>
      <c r="IV334" s="1325"/>
      <c r="IW334" s="1325"/>
      <c r="IX334" s="1325"/>
      <c r="IY334" s="1325"/>
      <c r="IZ334" s="1325"/>
      <c r="JA334" s="1325"/>
      <c r="JB334" s="1325"/>
      <c r="JC334" s="1325"/>
      <c r="JD334" s="1325"/>
      <c r="JE334" s="1325"/>
      <c r="JF334" s="1325"/>
      <c r="JG334" s="1325"/>
      <c r="JH334" s="1325"/>
      <c r="JI334" s="1325"/>
      <c r="JJ334" s="1325"/>
      <c r="JK334" s="1325"/>
      <c r="JL334" s="1325"/>
      <c r="JM334" s="1325"/>
      <c r="JN334" s="1325"/>
      <c r="JO334" s="1325"/>
      <c r="JP334" s="1325"/>
      <c r="JQ334" s="1325"/>
      <c r="JR334" s="1325"/>
      <c r="JS334" s="1325"/>
      <c r="JT334" s="1325"/>
      <c r="JU334" s="698"/>
      <c r="JV334" s="1325"/>
      <c r="JW334" s="1325"/>
      <c r="JX334" s="1325"/>
      <c r="JY334" s="1325"/>
      <c r="JZ334" s="1325"/>
      <c r="KA334" s="1325"/>
      <c r="KB334" s="1325"/>
      <c r="KC334" s="1325"/>
      <c r="KD334" s="1325"/>
      <c r="KE334" s="1325"/>
      <c r="KF334" s="1325"/>
      <c r="KG334" s="1325"/>
      <c r="KH334" s="1325"/>
      <c r="KI334" s="1325"/>
      <c r="KJ334" s="1325"/>
      <c r="KK334" s="1325"/>
      <c r="KL334" s="1325"/>
      <c r="KM334" s="1325"/>
      <c r="KN334" s="1325"/>
      <c r="KO334" s="1325"/>
      <c r="KP334" s="1325"/>
      <c r="KQ334" s="1325"/>
      <c r="KR334" s="1325"/>
      <c r="KS334" s="1325"/>
      <c r="KT334" s="1325"/>
      <c r="KU334" s="1325"/>
      <c r="KV334" s="1325"/>
      <c r="KW334" s="1325"/>
      <c r="KX334" s="1325"/>
      <c r="KY334" s="1325"/>
      <c r="KZ334" s="1325"/>
      <c r="LA334" s="1325"/>
      <c r="LB334" s="1325"/>
      <c r="LC334" s="1325"/>
      <c r="LD334" s="1325"/>
      <c r="LE334" s="1325"/>
      <c r="LF334" s="1325"/>
      <c r="LG334" s="1325"/>
      <c r="LH334" s="1325"/>
      <c r="LI334" s="1325"/>
      <c r="LJ334" s="1325"/>
      <c r="LK334" s="1325"/>
      <c r="LL334" s="1325"/>
      <c r="LM334" s="1325"/>
      <c r="LN334" s="1325"/>
      <c r="LO334" s="1325"/>
      <c r="LP334" s="1325"/>
      <c r="LQ334" s="1325"/>
      <c r="LR334" s="1325"/>
      <c r="LS334" s="1325"/>
      <c r="LT334" s="1325"/>
      <c r="LU334" s="1325"/>
      <c r="LV334" s="1325"/>
      <c r="LW334" s="1325"/>
      <c r="LX334" s="1325"/>
      <c r="LY334" s="1325"/>
      <c r="LZ334" s="1325"/>
      <c r="MA334" s="1325"/>
      <c r="MB334" s="1325"/>
      <c r="MC334" s="1325"/>
      <c r="MD334" s="1325"/>
      <c r="ME334" s="1325"/>
      <c r="MF334" s="1325"/>
      <c r="MG334" s="1325"/>
      <c r="MH334" s="1325"/>
      <c r="MI334" s="1325"/>
      <c r="MJ334" s="1325"/>
      <c r="MK334" s="1325"/>
      <c r="ML334" s="1325"/>
      <c r="MM334" s="1325"/>
      <c r="MN334" s="1325"/>
      <c r="MO334" s="1325"/>
      <c r="MP334" s="1325"/>
      <c r="MQ334" s="1325"/>
      <c r="MR334" s="1325"/>
      <c r="MS334" s="1325"/>
      <c r="MT334" s="1325"/>
      <c r="MU334" s="1325"/>
      <c r="MV334" s="1325"/>
      <c r="MW334" s="1325"/>
      <c r="MX334" s="1325"/>
      <c r="MY334" s="1325"/>
      <c r="MZ334" s="1325"/>
      <c r="NA334" s="1325"/>
      <c r="NB334" s="1325"/>
      <c r="NC334" s="1325"/>
      <c r="ND334" s="1325"/>
      <c r="NE334" s="1325"/>
      <c r="NF334" s="1325"/>
      <c r="NG334" s="1325"/>
      <c r="NH334" s="1325"/>
      <c r="NI334" s="1325"/>
      <c r="NJ334" s="1325"/>
      <c r="NK334" s="1325"/>
      <c r="NL334" s="1325"/>
      <c r="NM334" s="1325"/>
      <c r="NN334" s="1325"/>
      <c r="NO334" s="1325"/>
      <c r="NP334" s="1325"/>
      <c r="NQ334" s="1325"/>
      <c r="NR334" s="1325"/>
      <c r="NS334" s="1325"/>
      <c r="NT334" s="1325"/>
      <c r="NU334" s="1325"/>
      <c r="NV334" s="1325"/>
      <c r="NW334" s="1325"/>
      <c r="NX334" s="1325"/>
      <c r="NY334" s="1325"/>
      <c r="NZ334" s="1325"/>
      <c r="OA334" s="698"/>
      <c r="OB334" s="1325"/>
      <c r="OC334" s="1325"/>
      <c r="OD334" s="1325"/>
      <c r="OE334" s="1325"/>
      <c r="OF334" s="1325"/>
      <c r="OG334" s="1325"/>
      <c r="OH334" s="1325"/>
      <c r="OI334" s="1325"/>
      <c r="OJ334" s="1325"/>
      <c r="OK334" s="1325"/>
      <c r="OL334" s="1325"/>
      <c r="OM334" s="1325"/>
      <c r="ON334" s="1325"/>
      <c r="OO334" s="1325"/>
      <c r="OP334" s="1325"/>
      <c r="OQ334" s="1325"/>
      <c r="OR334" s="1325"/>
      <c r="OS334" s="1325"/>
      <c r="OT334" s="1325"/>
      <c r="OU334" s="1325"/>
      <c r="OV334" s="1325"/>
      <c r="OW334" s="1325"/>
      <c r="OX334" s="1325"/>
      <c r="OY334" s="1325"/>
      <c r="OZ334" s="1325"/>
      <c r="PA334" s="1325"/>
      <c r="PB334" s="1325"/>
      <c r="PC334" s="1325"/>
      <c r="PD334" s="1325"/>
      <c r="PE334" s="1325"/>
      <c r="PF334" s="1325"/>
      <c r="PG334" s="1325"/>
      <c r="PH334" s="1325"/>
      <c r="PI334" s="1325"/>
      <c r="PJ334" s="1325"/>
      <c r="PK334" s="1325"/>
      <c r="PL334" s="1325"/>
      <c r="PM334" s="1325"/>
      <c r="PN334" s="1325"/>
      <c r="PO334" s="1325"/>
      <c r="PP334" s="1325"/>
      <c r="PQ334" s="1325"/>
      <c r="PR334" s="1325"/>
      <c r="PS334" s="1325"/>
      <c r="PT334" s="1325"/>
      <c r="PU334" s="1325"/>
      <c r="PV334" s="1325"/>
      <c r="PW334" s="1325"/>
      <c r="PX334" s="1325"/>
      <c r="PY334" s="1325"/>
      <c r="PZ334" s="1325"/>
      <c r="QA334" s="1325"/>
      <c r="QB334" s="1325"/>
      <c r="QC334" s="1325"/>
      <c r="QD334" s="1325"/>
      <c r="QE334" s="1325"/>
      <c r="QF334" s="1325"/>
      <c r="QG334" s="1325"/>
      <c r="QH334" s="1325"/>
      <c r="QI334" s="1325"/>
      <c r="QJ334" s="1325"/>
      <c r="QK334" s="1325"/>
      <c r="QL334" s="1325"/>
      <c r="QM334" s="1325"/>
      <c r="QN334" s="1325"/>
      <c r="QO334" s="1325"/>
      <c r="QP334" s="1325"/>
      <c r="QQ334" s="1325"/>
      <c r="QR334" s="1325"/>
      <c r="QS334" s="1325"/>
      <c r="QT334" s="1325"/>
      <c r="QU334" s="1325"/>
      <c r="QV334" s="1325"/>
      <c r="QW334" s="1325"/>
      <c r="QX334" s="1325"/>
      <c r="QY334" s="1325"/>
      <c r="QZ334" s="1325"/>
      <c r="RA334" s="1325"/>
      <c r="RB334" s="1325"/>
      <c r="RC334" s="1325"/>
      <c r="RD334" s="1325"/>
      <c r="RE334" s="1325"/>
      <c r="RF334" s="1325"/>
      <c r="RG334" s="1325"/>
      <c r="RH334" s="1325"/>
      <c r="RI334" s="1325"/>
      <c r="RJ334" s="1325"/>
      <c r="RK334" s="1325"/>
      <c r="RL334" s="1325"/>
      <c r="RM334" s="1325"/>
      <c r="RN334" s="1325"/>
      <c r="RO334" s="1325"/>
      <c r="RP334" s="1325"/>
      <c r="RQ334" s="1325"/>
      <c r="RR334" s="1325"/>
      <c r="RS334" s="1325"/>
      <c r="RT334" s="1325"/>
      <c r="RU334" s="1325"/>
      <c r="RV334" s="1325"/>
      <c r="RW334" s="1325"/>
      <c r="RX334" s="1325"/>
      <c r="RY334" s="1325"/>
      <c r="RZ334" s="1325"/>
      <c r="SA334" s="1325"/>
      <c r="SB334" s="1325"/>
      <c r="SC334" s="1325"/>
      <c r="SD334" s="1325"/>
      <c r="SE334" s="1325"/>
      <c r="SF334" s="1325"/>
      <c r="SG334" s="698"/>
    </row>
    <row r="335" spans="2:501" ht="6.95" customHeight="1" x14ac:dyDescent="0.15">
      <c r="B335" s="698"/>
      <c r="C335" s="698"/>
      <c r="D335" s="698"/>
      <c r="E335" s="698"/>
      <c r="F335" s="698"/>
      <c r="G335" s="698"/>
      <c r="H335" s="698"/>
      <c r="I335" s="698"/>
      <c r="J335" s="698"/>
      <c r="K335" s="698"/>
      <c r="L335" s="698"/>
      <c r="M335" s="698"/>
      <c r="N335" s="698"/>
      <c r="O335" s="698"/>
      <c r="P335" s="698"/>
      <c r="Q335" s="698"/>
      <c r="R335" s="698"/>
      <c r="S335" s="698"/>
      <c r="T335" s="698"/>
      <c r="U335" s="698"/>
      <c r="V335" s="698"/>
      <c r="W335" s="698"/>
      <c r="X335" s="698"/>
      <c r="Y335" s="698"/>
      <c r="Z335" s="698"/>
      <c r="AA335" s="698"/>
      <c r="AB335" s="698"/>
      <c r="AC335" s="698"/>
      <c r="AD335" s="698"/>
      <c r="AE335" s="698"/>
      <c r="AF335" s="698"/>
      <c r="AG335" s="698"/>
      <c r="AH335" s="698"/>
      <c r="AI335" s="698"/>
      <c r="AJ335" s="698"/>
      <c r="AK335" s="698"/>
      <c r="AL335" s="698"/>
      <c r="AM335" s="698"/>
      <c r="AN335" s="698"/>
      <c r="AO335" s="698"/>
      <c r="AP335" s="698"/>
      <c r="AQ335" s="698"/>
      <c r="AR335" s="698"/>
      <c r="AS335" s="698"/>
      <c r="AT335" s="698"/>
      <c r="AU335" s="698"/>
      <c r="AV335" s="698"/>
      <c r="AW335" s="698"/>
      <c r="AX335" s="698"/>
      <c r="AY335" s="698"/>
      <c r="AZ335" s="698"/>
      <c r="BA335" s="698"/>
      <c r="BB335" s="698"/>
      <c r="BC335" s="698"/>
      <c r="BD335" s="698"/>
      <c r="BE335" s="698"/>
      <c r="BF335" s="698"/>
      <c r="BG335" s="698"/>
      <c r="BH335" s="698"/>
      <c r="BI335" s="698"/>
      <c r="BJ335" s="698"/>
      <c r="BK335" s="698"/>
      <c r="BL335" s="698"/>
      <c r="BM335" s="698"/>
      <c r="BN335" s="698"/>
      <c r="BO335" s="698"/>
      <c r="BP335" s="698"/>
      <c r="BQ335" s="698"/>
      <c r="BR335" s="698"/>
      <c r="BS335" s="698"/>
      <c r="BT335" s="698"/>
      <c r="BU335" s="698"/>
      <c r="BV335" s="698"/>
      <c r="BW335" s="698"/>
      <c r="BX335" s="698"/>
      <c r="BY335" s="698"/>
      <c r="BZ335" s="698"/>
      <c r="CA335" s="698"/>
      <c r="CB335" s="698"/>
      <c r="CC335" s="698"/>
      <c r="CD335" s="698"/>
      <c r="CE335" s="698"/>
      <c r="CF335" s="698"/>
      <c r="CG335" s="698"/>
      <c r="CH335" s="698"/>
      <c r="CI335" s="698"/>
      <c r="CJ335" s="698"/>
      <c r="CK335" s="698"/>
      <c r="CL335" s="698"/>
      <c r="CM335" s="698"/>
      <c r="CN335" s="698"/>
      <c r="CO335" s="698"/>
      <c r="CP335" s="698"/>
      <c r="CQ335" s="698"/>
      <c r="CR335" s="698"/>
      <c r="CS335" s="698"/>
      <c r="CT335" s="698"/>
      <c r="CU335" s="698"/>
      <c r="CV335" s="698"/>
      <c r="CW335" s="698"/>
      <c r="CX335" s="698"/>
      <c r="CY335" s="698"/>
      <c r="CZ335" s="698"/>
      <c r="DA335" s="698"/>
      <c r="DB335" s="698"/>
      <c r="DC335" s="698"/>
      <c r="DD335" s="698"/>
      <c r="DE335" s="698"/>
      <c r="DF335" s="698"/>
      <c r="DG335" s="698"/>
      <c r="DH335" s="698"/>
      <c r="DI335" s="698"/>
      <c r="DJ335" s="698"/>
      <c r="DK335" s="698"/>
      <c r="DL335" s="698"/>
      <c r="DM335" s="698"/>
      <c r="DN335" s="698"/>
      <c r="DO335" s="698"/>
      <c r="DP335" s="698"/>
      <c r="DQ335" s="698"/>
      <c r="DR335" s="698"/>
      <c r="DS335" s="698"/>
      <c r="DT335" s="698"/>
      <c r="DU335" s="698"/>
      <c r="DV335" s="698"/>
      <c r="DW335" s="698"/>
      <c r="DX335" s="698"/>
      <c r="DY335" s="698"/>
      <c r="DZ335" s="698"/>
      <c r="EA335" s="698"/>
      <c r="EB335" s="698"/>
      <c r="EC335" s="698"/>
      <c r="ED335" s="698"/>
      <c r="EE335" s="698"/>
      <c r="EF335" s="698"/>
      <c r="EG335" s="698"/>
      <c r="EH335" s="698"/>
      <c r="EI335" s="698"/>
      <c r="EJ335" s="698"/>
      <c r="EK335" s="698"/>
      <c r="EL335" s="698"/>
      <c r="EM335" s="698"/>
      <c r="EN335" s="698"/>
      <c r="EO335" s="698"/>
      <c r="EP335" s="698"/>
      <c r="EQ335" s="698"/>
      <c r="ER335" s="698"/>
      <c r="ES335" s="698"/>
      <c r="ET335" s="698"/>
      <c r="EU335" s="698"/>
      <c r="EV335" s="698"/>
      <c r="EW335" s="698"/>
      <c r="EX335" s="698"/>
      <c r="EY335" s="698"/>
      <c r="EZ335" s="698"/>
      <c r="FA335" s="698"/>
      <c r="FB335" s="698"/>
      <c r="FC335" s="698"/>
      <c r="FD335" s="698"/>
      <c r="FE335" s="698"/>
      <c r="FF335" s="698"/>
      <c r="FG335" s="698"/>
      <c r="FH335" s="698"/>
      <c r="FI335" s="698"/>
      <c r="FJ335" s="698"/>
      <c r="FK335" s="698"/>
      <c r="FL335" s="698"/>
      <c r="FM335" s="698"/>
      <c r="FN335" s="698"/>
      <c r="FO335" s="748"/>
      <c r="FP335" s="698"/>
      <c r="FQ335" s="698"/>
      <c r="FR335" s="698"/>
      <c r="FS335" s="698"/>
      <c r="FT335" s="698"/>
      <c r="FU335" s="698"/>
      <c r="FV335" s="698"/>
      <c r="FW335" s="698"/>
      <c r="FX335" s="698"/>
      <c r="FY335" s="698"/>
      <c r="FZ335" s="698"/>
      <c r="GA335" s="698"/>
      <c r="GB335" s="698"/>
      <c r="GC335" s="698"/>
      <c r="GD335" s="698"/>
      <c r="GE335" s="698"/>
      <c r="GF335" s="698"/>
      <c r="GG335" s="698"/>
      <c r="GH335" s="698"/>
      <c r="GI335" s="698"/>
      <c r="GJ335" s="698"/>
      <c r="GK335" s="698"/>
      <c r="GL335" s="698"/>
      <c r="GM335" s="698"/>
      <c r="GN335" s="698"/>
      <c r="GO335" s="698"/>
      <c r="GP335" s="698"/>
      <c r="GQ335" s="698"/>
      <c r="GR335" s="698"/>
      <c r="GS335" s="698"/>
      <c r="GT335" s="698"/>
      <c r="GU335" s="698"/>
      <c r="GV335" s="698"/>
      <c r="GW335" s="698"/>
      <c r="GX335" s="698"/>
      <c r="GY335" s="698"/>
      <c r="GZ335" s="698"/>
      <c r="HA335" s="698"/>
      <c r="HB335" s="698"/>
      <c r="HC335" s="698"/>
      <c r="HD335" s="698"/>
      <c r="HE335" s="698"/>
      <c r="HF335" s="698"/>
      <c r="HG335" s="698"/>
      <c r="HH335" s="698"/>
      <c r="HI335" s="698"/>
      <c r="HJ335" s="698"/>
      <c r="HK335" s="698"/>
      <c r="HL335" s="698"/>
      <c r="HM335" s="698"/>
      <c r="HN335" s="698"/>
      <c r="HO335" s="698"/>
      <c r="HP335" s="698"/>
      <c r="HQ335" s="698"/>
      <c r="HR335" s="698"/>
      <c r="HS335" s="698"/>
      <c r="HT335" s="698"/>
      <c r="HU335" s="698"/>
      <c r="HV335" s="698"/>
      <c r="HW335" s="698"/>
      <c r="HX335" s="698"/>
      <c r="HY335" s="698"/>
      <c r="HZ335" s="698"/>
      <c r="IA335" s="698"/>
      <c r="IB335" s="698"/>
      <c r="IC335" s="698"/>
      <c r="ID335" s="698"/>
      <c r="IE335" s="698"/>
      <c r="IF335" s="698"/>
      <c r="IG335" s="698"/>
      <c r="IH335" s="698"/>
      <c r="II335" s="698"/>
      <c r="IJ335" s="698"/>
      <c r="IK335" s="698"/>
      <c r="IL335" s="698"/>
      <c r="IM335" s="698"/>
      <c r="IN335" s="698"/>
      <c r="IO335" s="698"/>
      <c r="IP335" s="698"/>
      <c r="IQ335" s="698"/>
      <c r="IR335" s="698"/>
      <c r="IS335" s="698"/>
      <c r="IT335" s="698"/>
      <c r="IU335" s="698"/>
      <c r="IV335" s="698"/>
      <c r="IW335" s="698"/>
      <c r="IX335" s="698"/>
      <c r="IY335" s="698"/>
      <c r="IZ335" s="698"/>
      <c r="JA335" s="698"/>
      <c r="JB335" s="698"/>
      <c r="JC335" s="698"/>
      <c r="JD335" s="698"/>
      <c r="JE335" s="698"/>
      <c r="JF335" s="698"/>
      <c r="JG335" s="698"/>
      <c r="JH335" s="698"/>
      <c r="JI335" s="698"/>
      <c r="JJ335" s="698"/>
      <c r="JK335" s="698"/>
      <c r="JL335" s="698"/>
      <c r="JM335" s="698"/>
      <c r="JN335" s="698"/>
      <c r="JO335" s="698"/>
      <c r="JP335" s="698"/>
      <c r="JQ335" s="698"/>
      <c r="JR335" s="698"/>
      <c r="JS335" s="698"/>
      <c r="JT335" s="698"/>
      <c r="JU335" s="698"/>
      <c r="JV335" s="698"/>
      <c r="JW335" s="698"/>
      <c r="JX335" s="698"/>
      <c r="JY335" s="698"/>
      <c r="JZ335" s="698"/>
      <c r="KA335" s="698"/>
      <c r="KB335" s="698"/>
      <c r="KC335" s="698"/>
      <c r="KD335" s="698"/>
      <c r="KE335" s="698"/>
      <c r="KF335" s="698"/>
      <c r="KG335" s="698"/>
      <c r="KH335" s="698"/>
      <c r="KI335" s="698"/>
      <c r="KJ335" s="698"/>
      <c r="KK335" s="698"/>
      <c r="KL335" s="698"/>
      <c r="KM335" s="698"/>
      <c r="KN335" s="698"/>
      <c r="KO335" s="698"/>
      <c r="KP335" s="698"/>
      <c r="KQ335" s="698"/>
      <c r="KR335" s="698"/>
      <c r="KS335" s="698"/>
      <c r="KT335" s="698"/>
      <c r="KU335" s="698"/>
      <c r="KV335" s="698"/>
      <c r="KW335" s="698"/>
      <c r="KX335" s="698"/>
      <c r="KY335" s="698"/>
      <c r="KZ335" s="698"/>
      <c r="LA335" s="698"/>
      <c r="LB335" s="698"/>
      <c r="LC335" s="698"/>
      <c r="LD335" s="698"/>
      <c r="LE335" s="698"/>
      <c r="LF335" s="698"/>
      <c r="LG335" s="698"/>
      <c r="LH335" s="698"/>
      <c r="LI335" s="698"/>
      <c r="LJ335" s="698"/>
      <c r="LK335" s="698"/>
      <c r="LL335" s="698"/>
      <c r="LM335" s="698"/>
      <c r="LN335" s="698"/>
      <c r="LO335" s="698"/>
      <c r="LP335" s="698"/>
      <c r="LQ335" s="698"/>
      <c r="LR335" s="698"/>
      <c r="LS335" s="698"/>
      <c r="LT335" s="698"/>
      <c r="LU335" s="698"/>
      <c r="LV335" s="698"/>
      <c r="LW335" s="698"/>
      <c r="LX335" s="698"/>
      <c r="LY335" s="698"/>
      <c r="LZ335" s="698"/>
      <c r="MA335" s="698"/>
      <c r="MB335" s="698"/>
      <c r="MC335" s="698"/>
      <c r="MD335" s="698"/>
      <c r="ME335" s="698"/>
      <c r="MF335" s="698"/>
      <c r="MG335" s="698"/>
      <c r="MH335" s="698"/>
      <c r="MI335" s="698"/>
      <c r="MJ335" s="698"/>
      <c r="MK335" s="698"/>
      <c r="ML335" s="698"/>
      <c r="MM335" s="698"/>
      <c r="MN335" s="698"/>
      <c r="MO335" s="698"/>
      <c r="MP335" s="698"/>
      <c r="MQ335" s="698"/>
      <c r="MR335" s="698"/>
      <c r="MS335" s="698"/>
      <c r="MT335" s="698"/>
      <c r="MU335" s="698"/>
      <c r="MV335" s="698"/>
      <c r="MW335" s="698"/>
      <c r="MX335" s="698"/>
      <c r="MY335" s="698"/>
      <c r="MZ335" s="698"/>
      <c r="NA335" s="698"/>
      <c r="NB335" s="698"/>
      <c r="NC335" s="698"/>
      <c r="ND335" s="698"/>
      <c r="NE335" s="698"/>
      <c r="NF335" s="698"/>
      <c r="NG335" s="698"/>
      <c r="NH335" s="698"/>
      <c r="NI335" s="698"/>
      <c r="NJ335" s="698"/>
      <c r="NK335" s="698"/>
      <c r="NL335" s="698"/>
      <c r="NM335" s="698"/>
      <c r="NN335" s="698"/>
      <c r="NO335" s="698"/>
      <c r="NP335" s="698"/>
      <c r="NQ335" s="698"/>
      <c r="NR335" s="698"/>
      <c r="NS335" s="698"/>
      <c r="NT335" s="698"/>
      <c r="NU335" s="698"/>
      <c r="NV335" s="698"/>
      <c r="NW335" s="698"/>
      <c r="NX335" s="698"/>
      <c r="NY335" s="698"/>
      <c r="NZ335" s="698"/>
      <c r="OA335" s="698"/>
      <c r="OB335" s="698"/>
      <c r="OC335" s="698"/>
      <c r="OD335" s="698"/>
      <c r="OE335" s="698"/>
      <c r="OF335" s="698"/>
      <c r="OG335" s="698"/>
      <c r="OH335" s="698"/>
      <c r="OI335" s="698"/>
      <c r="OJ335" s="698"/>
      <c r="OK335" s="698"/>
      <c r="OL335" s="698"/>
      <c r="OM335" s="698"/>
      <c r="ON335" s="698"/>
      <c r="OO335" s="698"/>
      <c r="OP335" s="698"/>
      <c r="OQ335" s="698"/>
      <c r="OR335" s="698"/>
      <c r="OS335" s="698"/>
      <c r="OT335" s="698"/>
      <c r="OU335" s="698"/>
      <c r="OV335" s="698"/>
      <c r="OW335" s="698"/>
      <c r="OX335" s="698"/>
      <c r="OY335" s="698"/>
      <c r="OZ335" s="698"/>
      <c r="PA335" s="698"/>
      <c r="PB335" s="698"/>
      <c r="PC335" s="698"/>
      <c r="PD335" s="698"/>
      <c r="PE335" s="698"/>
      <c r="PF335" s="698"/>
      <c r="PG335" s="698"/>
      <c r="PH335" s="698"/>
      <c r="PI335" s="698"/>
      <c r="PJ335" s="698"/>
      <c r="PK335" s="698"/>
      <c r="PL335" s="698"/>
      <c r="PM335" s="698"/>
      <c r="PN335" s="698"/>
      <c r="PO335" s="698"/>
      <c r="PP335" s="698"/>
      <c r="PQ335" s="698"/>
      <c r="PR335" s="698"/>
      <c r="PS335" s="698"/>
      <c r="PT335" s="698"/>
      <c r="PU335" s="698"/>
      <c r="PV335" s="698"/>
      <c r="PW335" s="698"/>
      <c r="PX335" s="698"/>
      <c r="PY335" s="698"/>
      <c r="PZ335" s="698"/>
      <c r="QA335" s="698"/>
      <c r="QB335" s="698"/>
      <c r="QC335" s="698"/>
      <c r="QD335" s="698"/>
      <c r="QE335" s="698"/>
      <c r="QF335" s="698"/>
      <c r="QG335" s="698"/>
      <c r="QH335" s="698"/>
      <c r="QI335" s="698"/>
      <c r="QJ335" s="698"/>
      <c r="QK335" s="698"/>
      <c r="QL335" s="698"/>
      <c r="QM335" s="698"/>
      <c r="QN335" s="698"/>
      <c r="QO335" s="698"/>
      <c r="QP335" s="698"/>
      <c r="QQ335" s="698"/>
      <c r="QR335" s="698"/>
      <c r="QS335" s="698"/>
      <c r="QT335" s="698"/>
      <c r="QU335" s="698"/>
      <c r="QV335" s="698"/>
      <c r="QW335" s="698"/>
      <c r="QX335" s="698"/>
      <c r="QY335" s="698"/>
      <c r="QZ335" s="698"/>
      <c r="RA335" s="698"/>
      <c r="RB335" s="698"/>
      <c r="RC335" s="698"/>
      <c r="RD335" s="698"/>
      <c r="RE335" s="698"/>
      <c r="RF335" s="698"/>
      <c r="RG335" s="698"/>
      <c r="RH335" s="698"/>
      <c r="RI335" s="698"/>
      <c r="RJ335" s="698"/>
      <c r="RK335" s="698"/>
      <c r="RL335" s="698"/>
      <c r="RM335" s="698"/>
      <c r="RN335" s="698"/>
      <c r="RO335" s="698"/>
      <c r="RP335" s="698"/>
      <c r="RQ335" s="698"/>
      <c r="RR335" s="698"/>
      <c r="RS335" s="698"/>
      <c r="RT335" s="698"/>
      <c r="RU335" s="698"/>
      <c r="RV335" s="698"/>
      <c r="RW335" s="698"/>
      <c r="RX335" s="698"/>
      <c r="RY335" s="698"/>
      <c r="RZ335" s="698"/>
      <c r="SA335" s="698"/>
      <c r="SB335" s="698"/>
      <c r="SC335" s="698"/>
      <c r="SD335" s="698"/>
      <c r="SE335" s="698"/>
      <c r="SF335" s="698"/>
      <c r="SG335" s="698"/>
    </row>
    <row r="336" spans="2:501" ht="6.95" customHeight="1" x14ac:dyDescent="0.15">
      <c r="B336" s="698"/>
      <c r="C336" s="698"/>
      <c r="D336" s="698"/>
      <c r="E336" s="698"/>
      <c r="F336" s="698"/>
      <c r="G336" s="698"/>
      <c r="H336" s="698"/>
      <c r="I336" s="698"/>
      <c r="J336" s="698"/>
      <c r="K336" s="698"/>
      <c r="L336" s="698"/>
      <c r="M336" s="698"/>
      <c r="N336" s="698"/>
      <c r="O336" s="698"/>
      <c r="P336" s="698"/>
      <c r="Q336" s="698"/>
      <c r="R336" s="698"/>
      <c r="S336" s="698"/>
      <c r="T336" s="698"/>
      <c r="U336" s="698"/>
      <c r="V336" s="698"/>
      <c r="W336" s="698"/>
      <c r="X336" s="698"/>
      <c r="Y336" s="698"/>
      <c r="Z336" s="698"/>
      <c r="AA336" s="698"/>
      <c r="AB336" s="698"/>
      <c r="AC336" s="698"/>
      <c r="AD336" s="698"/>
      <c r="AE336" s="698"/>
      <c r="AF336" s="698"/>
      <c r="AG336" s="698"/>
      <c r="AH336" s="698"/>
      <c r="AI336" s="698"/>
      <c r="AJ336" s="698"/>
      <c r="AK336" s="698"/>
      <c r="AL336" s="698"/>
      <c r="AM336" s="698"/>
      <c r="AN336" s="698"/>
      <c r="AO336" s="698"/>
      <c r="AP336" s="698"/>
      <c r="AQ336" s="698"/>
      <c r="AR336" s="698"/>
      <c r="AS336" s="698"/>
      <c r="AT336" s="698"/>
      <c r="AU336" s="698"/>
      <c r="AV336" s="698"/>
      <c r="AW336" s="698"/>
      <c r="AX336" s="698"/>
      <c r="AY336" s="698"/>
      <c r="AZ336" s="698"/>
      <c r="BA336" s="698"/>
      <c r="BB336" s="698"/>
      <c r="BC336" s="698"/>
      <c r="BD336" s="698"/>
      <c r="BE336" s="698"/>
      <c r="BF336" s="698"/>
      <c r="BG336" s="698"/>
      <c r="BH336" s="698"/>
      <c r="BI336" s="698"/>
      <c r="BJ336" s="698"/>
      <c r="BK336" s="698"/>
      <c r="BL336" s="698"/>
      <c r="BM336" s="698"/>
      <c r="BN336" s="698"/>
      <c r="BO336" s="698"/>
      <c r="BP336" s="698"/>
      <c r="BQ336" s="698"/>
      <c r="BR336" s="698"/>
      <c r="BS336" s="698"/>
      <c r="BT336" s="698"/>
      <c r="BU336" s="698"/>
      <c r="BV336" s="698"/>
      <c r="BW336" s="698"/>
      <c r="BX336" s="698"/>
      <c r="BY336" s="698"/>
      <c r="BZ336" s="698"/>
      <c r="CA336" s="698"/>
      <c r="CB336" s="698"/>
      <c r="CC336" s="698"/>
      <c r="CD336" s="698"/>
      <c r="CE336" s="698"/>
      <c r="CF336" s="698"/>
      <c r="CG336" s="698"/>
      <c r="CH336" s="698"/>
      <c r="CI336" s="698"/>
      <c r="CJ336" s="698"/>
      <c r="CK336" s="698"/>
      <c r="CL336" s="698"/>
      <c r="CM336" s="698"/>
      <c r="CN336" s="698"/>
      <c r="CO336" s="698"/>
      <c r="CP336" s="698"/>
      <c r="CQ336" s="698"/>
      <c r="CR336" s="698"/>
      <c r="CS336" s="698"/>
      <c r="CT336" s="698"/>
      <c r="CU336" s="698"/>
      <c r="CV336" s="698"/>
      <c r="CW336" s="698"/>
      <c r="CX336" s="698"/>
      <c r="CY336" s="698"/>
      <c r="CZ336" s="698"/>
      <c r="DA336" s="698"/>
      <c r="DB336" s="698"/>
      <c r="DC336" s="698"/>
      <c r="DD336" s="698"/>
      <c r="DE336" s="698"/>
      <c r="DF336" s="698"/>
      <c r="DG336" s="698"/>
      <c r="DH336" s="698"/>
      <c r="DI336" s="698"/>
      <c r="DJ336" s="698"/>
      <c r="DK336" s="698"/>
      <c r="DL336" s="698"/>
      <c r="DM336" s="698"/>
      <c r="DN336" s="698"/>
      <c r="DO336" s="698"/>
      <c r="DP336" s="698"/>
      <c r="DQ336" s="698"/>
      <c r="DR336" s="698"/>
      <c r="DS336" s="698"/>
      <c r="DT336" s="698"/>
      <c r="DU336" s="698"/>
      <c r="DV336" s="698"/>
      <c r="DW336" s="698"/>
      <c r="DX336" s="698"/>
      <c r="DY336" s="698"/>
      <c r="DZ336" s="698"/>
      <c r="EA336" s="698"/>
      <c r="EB336" s="698"/>
      <c r="EC336" s="698"/>
      <c r="ED336" s="698"/>
      <c r="EE336" s="698"/>
      <c r="EF336" s="698"/>
      <c r="EG336" s="698"/>
      <c r="EH336" s="698"/>
      <c r="EI336" s="698"/>
      <c r="EJ336" s="698"/>
      <c r="EK336" s="698"/>
      <c r="EL336" s="698"/>
      <c r="EM336" s="698"/>
      <c r="EN336" s="698"/>
      <c r="EO336" s="698"/>
      <c r="EP336" s="698"/>
      <c r="EQ336" s="698"/>
      <c r="ER336" s="698"/>
      <c r="ES336" s="698"/>
      <c r="ET336" s="698"/>
      <c r="EU336" s="698"/>
      <c r="EV336" s="698"/>
      <c r="EW336" s="698"/>
      <c r="EX336" s="698"/>
      <c r="EY336" s="698"/>
      <c r="EZ336" s="698"/>
      <c r="FA336" s="698"/>
      <c r="FB336" s="698"/>
      <c r="FC336" s="698"/>
      <c r="FD336" s="698"/>
      <c r="FE336" s="698"/>
      <c r="FF336" s="698"/>
      <c r="FG336" s="698"/>
      <c r="FH336" s="698"/>
      <c r="FI336" s="698"/>
      <c r="FJ336" s="698"/>
      <c r="FK336" s="698"/>
      <c r="FL336" s="698"/>
      <c r="FM336" s="698"/>
      <c r="FN336" s="698"/>
      <c r="FO336" s="748"/>
      <c r="FP336" s="698"/>
      <c r="FQ336" s="698"/>
      <c r="FR336" s="698"/>
      <c r="FS336" s="698"/>
      <c r="FT336" s="698"/>
      <c r="FU336" s="698"/>
      <c r="FV336" s="698"/>
      <c r="FW336" s="698"/>
      <c r="FX336" s="698"/>
      <c r="FY336" s="698"/>
      <c r="FZ336" s="698"/>
      <c r="GA336" s="698"/>
      <c r="GB336" s="698"/>
      <c r="GC336" s="698"/>
      <c r="GD336" s="698"/>
      <c r="GE336" s="698"/>
      <c r="GF336" s="698"/>
      <c r="GG336" s="698"/>
      <c r="GH336" s="698"/>
      <c r="GI336" s="698"/>
      <c r="GJ336" s="698"/>
      <c r="GK336" s="698"/>
      <c r="GL336" s="698"/>
      <c r="GM336" s="698"/>
      <c r="GN336" s="698"/>
      <c r="GO336" s="698"/>
      <c r="GP336" s="698"/>
      <c r="GQ336" s="698"/>
      <c r="GR336" s="698"/>
      <c r="GS336" s="698"/>
      <c r="GT336" s="698"/>
      <c r="GU336" s="698"/>
      <c r="GV336" s="698"/>
      <c r="GW336" s="698"/>
      <c r="GX336" s="698"/>
      <c r="GY336" s="698"/>
      <c r="GZ336" s="698"/>
      <c r="HA336" s="698"/>
      <c r="HB336" s="698"/>
      <c r="HC336" s="698"/>
      <c r="HD336" s="698"/>
      <c r="HE336" s="698"/>
      <c r="HF336" s="698"/>
      <c r="HG336" s="698"/>
      <c r="HH336" s="698"/>
      <c r="HI336" s="698"/>
      <c r="HJ336" s="698"/>
      <c r="HK336" s="698"/>
      <c r="HL336" s="698"/>
      <c r="HM336" s="698"/>
      <c r="HN336" s="698"/>
      <c r="HO336" s="698"/>
      <c r="HP336" s="698"/>
      <c r="HQ336" s="698"/>
      <c r="HR336" s="698"/>
      <c r="HS336" s="698"/>
      <c r="HT336" s="698"/>
      <c r="HU336" s="698"/>
      <c r="HV336" s="698"/>
      <c r="HW336" s="698"/>
      <c r="HX336" s="698"/>
      <c r="HY336" s="698"/>
      <c r="HZ336" s="698"/>
      <c r="IA336" s="698"/>
      <c r="IB336" s="698"/>
      <c r="IC336" s="698"/>
      <c r="ID336" s="698"/>
      <c r="IE336" s="698"/>
      <c r="IF336" s="698"/>
      <c r="IG336" s="698"/>
      <c r="IH336" s="698"/>
      <c r="II336" s="698"/>
      <c r="IJ336" s="698"/>
      <c r="IK336" s="698"/>
      <c r="IL336" s="698"/>
      <c r="IM336" s="698"/>
      <c r="IN336" s="698"/>
      <c r="IO336" s="698"/>
      <c r="IP336" s="698"/>
      <c r="IQ336" s="698"/>
      <c r="IR336" s="698"/>
      <c r="IS336" s="698"/>
      <c r="IT336" s="698"/>
      <c r="IU336" s="698"/>
      <c r="IV336" s="698"/>
      <c r="IW336" s="698"/>
      <c r="IX336" s="698"/>
      <c r="IY336" s="698"/>
      <c r="IZ336" s="698"/>
      <c r="JA336" s="698"/>
      <c r="JB336" s="698"/>
      <c r="JC336" s="698"/>
      <c r="JD336" s="698"/>
      <c r="JE336" s="698"/>
      <c r="JF336" s="698"/>
      <c r="JG336" s="698"/>
      <c r="JH336" s="698"/>
      <c r="JI336" s="698"/>
      <c r="JJ336" s="698"/>
      <c r="JK336" s="698"/>
      <c r="JL336" s="698"/>
      <c r="JM336" s="698"/>
      <c r="JN336" s="698"/>
      <c r="JO336" s="698"/>
      <c r="JP336" s="698"/>
      <c r="JQ336" s="698"/>
      <c r="JR336" s="698"/>
      <c r="JS336" s="698"/>
      <c r="JT336" s="698"/>
      <c r="JU336" s="698"/>
      <c r="JV336" s="698"/>
      <c r="JW336" s="698"/>
      <c r="JX336" s="698"/>
      <c r="JY336" s="698"/>
      <c r="JZ336" s="698"/>
      <c r="KA336" s="698"/>
      <c r="KB336" s="698"/>
      <c r="KC336" s="698"/>
      <c r="KD336" s="698"/>
      <c r="KE336" s="698"/>
      <c r="KF336" s="698"/>
      <c r="KG336" s="698"/>
      <c r="KH336" s="698"/>
      <c r="KI336" s="698"/>
      <c r="KJ336" s="698"/>
      <c r="KK336" s="698"/>
      <c r="KL336" s="698"/>
      <c r="KM336" s="698"/>
      <c r="KN336" s="698"/>
      <c r="KO336" s="698"/>
      <c r="KP336" s="698"/>
      <c r="KQ336" s="698"/>
      <c r="KR336" s="698"/>
      <c r="KS336" s="698"/>
      <c r="KT336" s="698"/>
      <c r="KU336" s="698"/>
      <c r="KV336" s="698"/>
      <c r="KW336" s="698"/>
      <c r="KX336" s="698"/>
      <c r="KY336" s="698"/>
      <c r="KZ336" s="698"/>
      <c r="LA336" s="698"/>
      <c r="LB336" s="698"/>
      <c r="LC336" s="698"/>
      <c r="LD336" s="698"/>
      <c r="LE336" s="698"/>
      <c r="LF336" s="698"/>
      <c r="LG336" s="698"/>
      <c r="LH336" s="698"/>
      <c r="LI336" s="698"/>
      <c r="LJ336" s="698"/>
      <c r="LK336" s="698"/>
      <c r="LL336" s="698"/>
      <c r="LM336" s="698"/>
      <c r="LN336" s="698"/>
      <c r="LO336" s="698"/>
      <c r="LP336" s="698"/>
      <c r="LQ336" s="698"/>
      <c r="LR336" s="698"/>
      <c r="LS336" s="698"/>
      <c r="LT336" s="698"/>
      <c r="LU336" s="698"/>
      <c r="LV336" s="698"/>
      <c r="LW336" s="698"/>
      <c r="LX336" s="698"/>
      <c r="LY336" s="698"/>
      <c r="LZ336" s="698"/>
      <c r="MA336" s="698"/>
      <c r="MB336" s="698"/>
      <c r="MC336" s="698"/>
      <c r="MD336" s="698"/>
      <c r="ME336" s="698"/>
      <c r="MF336" s="698"/>
      <c r="MG336" s="698"/>
      <c r="MH336" s="698"/>
      <c r="MI336" s="698"/>
      <c r="MJ336" s="698"/>
      <c r="MK336" s="698"/>
      <c r="ML336" s="698"/>
      <c r="MM336" s="698"/>
      <c r="MN336" s="698"/>
      <c r="MO336" s="698"/>
      <c r="MP336" s="698"/>
      <c r="MQ336" s="698"/>
      <c r="MR336" s="698"/>
      <c r="MS336" s="698"/>
      <c r="MT336" s="698"/>
      <c r="MU336" s="698"/>
      <c r="MV336" s="698"/>
      <c r="MW336" s="698"/>
      <c r="MX336" s="698"/>
      <c r="MY336" s="698"/>
      <c r="MZ336" s="698"/>
      <c r="NA336" s="698"/>
      <c r="NB336" s="698"/>
      <c r="NC336" s="698"/>
      <c r="ND336" s="698"/>
      <c r="NE336" s="698"/>
      <c r="NF336" s="698"/>
      <c r="NG336" s="698"/>
      <c r="NH336" s="698"/>
      <c r="NI336" s="698"/>
      <c r="NJ336" s="698"/>
      <c r="NK336" s="698"/>
      <c r="NL336" s="698"/>
      <c r="NM336" s="698"/>
      <c r="NN336" s="698"/>
      <c r="NO336" s="698"/>
      <c r="NP336" s="698"/>
      <c r="NQ336" s="698"/>
      <c r="NR336" s="698"/>
      <c r="NS336" s="698"/>
      <c r="NT336" s="698"/>
      <c r="NU336" s="698"/>
      <c r="NV336" s="698"/>
      <c r="NW336" s="698"/>
      <c r="NX336" s="698"/>
      <c r="NY336" s="698"/>
      <c r="NZ336" s="698"/>
      <c r="OA336" s="698"/>
      <c r="OB336" s="698"/>
      <c r="OC336" s="698"/>
      <c r="OD336" s="698"/>
      <c r="OE336" s="698"/>
      <c r="OF336" s="698"/>
      <c r="OG336" s="698"/>
      <c r="OH336" s="698"/>
      <c r="OI336" s="698"/>
      <c r="OJ336" s="698"/>
      <c r="OK336" s="698"/>
      <c r="OL336" s="698"/>
      <c r="OM336" s="698"/>
      <c r="ON336" s="698"/>
      <c r="OO336" s="698"/>
      <c r="OP336" s="698"/>
      <c r="OQ336" s="698"/>
      <c r="OR336" s="698"/>
      <c r="OS336" s="698"/>
      <c r="OT336" s="698"/>
      <c r="OU336" s="698"/>
      <c r="OV336" s="698"/>
      <c r="OW336" s="698"/>
      <c r="OX336" s="698"/>
      <c r="OY336" s="698"/>
      <c r="OZ336" s="698"/>
      <c r="PA336" s="698"/>
      <c r="PB336" s="698"/>
      <c r="PC336" s="698"/>
      <c r="PD336" s="698"/>
      <c r="PE336" s="698"/>
      <c r="PF336" s="698"/>
      <c r="PG336" s="698"/>
      <c r="PH336" s="698"/>
      <c r="PI336" s="698"/>
      <c r="PJ336" s="698"/>
      <c r="PK336" s="698"/>
      <c r="PL336" s="698"/>
      <c r="PM336" s="698"/>
      <c r="PN336" s="698"/>
      <c r="PO336" s="698"/>
      <c r="PP336" s="698"/>
      <c r="PQ336" s="698"/>
      <c r="PR336" s="698"/>
      <c r="PS336" s="698"/>
      <c r="PT336" s="698"/>
      <c r="PU336" s="698"/>
      <c r="PV336" s="698"/>
      <c r="PW336" s="698"/>
      <c r="PX336" s="698"/>
      <c r="PY336" s="698"/>
      <c r="PZ336" s="698"/>
      <c r="QA336" s="698"/>
      <c r="QB336" s="698"/>
      <c r="QC336" s="698"/>
      <c r="QD336" s="698"/>
      <c r="QE336" s="698"/>
      <c r="QF336" s="698"/>
      <c r="QG336" s="698"/>
      <c r="QH336" s="698"/>
      <c r="QI336" s="698"/>
      <c r="QJ336" s="698"/>
      <c r="QK336" s="698"/>
      <c r="QL336" s="698"/>
      <c r="QM336" s="698"/>
      <c r="QN336" s="698"/>
      <c r="QO336" s="698"/>
      <c r="QP336" s="698"/>
      <c r="QQ336" s="698"/>
      <c r="QR336" s="698"/>
      <c r="QS336" s="698"/>
      <c r="QT336" s="698"/>
      <c r="QU336" s="698"/>
      <c r="QV336" s="698"/>
      <c r="QW336" s="698"/>
      <c r="QX336" s="698"/>
      <c r="QY336" s="698"/>
      <c r="QZ336" s="698"/>
      <c r="RA336" s="698"/>
      <c r="RB336" s="698"/>
      <c r="RC336" s="698"/>
      <c r="RD336" s="698"/>
      <c r="RE336" s="698"/>
      <c r="RF336" s="698"/>
      <c r="RG336" s="698"/>
      <c r="RH336" s="698"/>
      <c r="RI336" s="698"/>
      <c r="RJ336" s="698"/>
      <c r="RK336" s="698"/>
      <c r="RL336" s="698"/>
      <c r="RM336" s="698"/>
      <c r="RN336" s="698"/>
      <c r="RO336" s="698"/>
      <c r="RP336" s="698"/>
      <c r="RQ336" s="698"/>
      <c r="RR336" s="698"/>
      <c r="RS336" s="698"/>
      <c r="RT336" s="698"/>
      <c r="RU336" s="698"/>
      <c r="RV336" s="698"/>
      <c r="RW336" s="698"/>
      <c r="RX336" s="698"/>
      <c r="RY336" s="698"/>
      <c r="RZ336" s="698"/>
      <c r="SA336" s="698"/>
      <c r="SB336" s="698"/>
      <c r="SC336" s="698"/>
      <c r="SD336" s="698"/>
      <c r="SE336" s="698"/>
      <c r="SF336" s="698"/>
      <c r="SG336" s="698"/>
    </row>
    <row r="337" spans="2:501" ht="6.95" customHeight="1" x14ac:dyDescent="0.15">
      <c r="B337" s="698"/>
      <c r="C337" s="698"/>
      <c r="D337" s="698"/>
      <c r="E337" s="698"/>
      <c r="F337" s="698"/>
      <c r="G337" s="698"/>
      <c r="H337" s="698"/>
      <c r="I337" s="698"/>
      <c r="J337" s="698"/>
      <c r="K337" s="698"/>
      <c r="L337" s="698"/>
      <c r="M337" s="698"/>
      <c r="N337" s="698"/>
      <c r="O337" s="698"/>
      <c r="P337" s="698"/>
      <c r="Q337" s="698"/>
      <c r="R337" s="698"/>
      <c r="S337" s="698"/>
      <c r="T337" s="698"/>
      <c r="U337" s="698"/>
      <c r="V337" s="698"/>
      <c r="W337" s="698"/>
      <c r="X337" s="698"/>
      <c r="Y337" s="698"/>
      <c r="Z337" s="698"/>
      <c r="AA337" s="698"/>
      <c r="AB337" s="698"/>
      <c r="AC337" s="698"/>
      <c r="AD337" s="698"/>
      <c r="AE337" s="698"/>
      <c r="AF337" s="698"/>
      <c r="AG337" s="698"/>
      <c r="AH337" s="698"/>
      <c r="AI337" s="698"/>
      <c r="AJ337" s="698"/>
      <c r="AK337" s="698"/>
      <c r="AL337" s="698"/>
      <c r="AM337" s="698"/>
      <c r="AN337" s="698"/>
      <c r="AO337" s="698"/>
      <c r="AP337" s="698"/>
      <c r="AQ337" s="698"/>
      <c r="AR337" s="698"/>
      <c r="AS337" s="698"/>
      <c r="AT337" s="698"/>
      <c r="AU337" s="698"/>
      <c r="AV337" s="698"/>
      <c r="AW337" s="698"/>
      <c r="AX337" s="698"/>
      <c r="AY337" s="698"/>
      <c r="AZ337" s="698"/>
      <c r="BA337" s="698"/>
      <c r="BB337" s="698"/>
      <c r="BC337" s="698"/>
      <c r="BD337" s="698"/>
      <c r="BE337" s="698"/>
      <c r="BF337" s="698"/>
      <c r="BG337" s="698"/>
      <c r="BH337" s="698"/>
      <c r="BI337" s="698"/>
      <c r="BJ337" s="698"/>
      <c r="BK337" s="698"/>
      <c r="BL337" s="698"/>
      <c r="BM337" s="698"/>
      <c r="BN337" s="698"/>
      <c r="BO337" s="698"/>
      <c r="BP337" s="698"/>
      <c r="BQ337" s="698"/>
      <c r="BR337" s="698"/>
      <c r="BS337" s="698"/>
      <c r="BT337" s="698"/>
      <c r="BU337" s="698"/>
      <c r="BV337" s="698"/>
      <c r="BW337" s="698"/>
      <c r="BX337" s="698"/>
      <c r="BY337" s="698"/>
      <c r="BZ337" s="698"/>
      <c r="CA337" s="698"/>
      <c r="CB337" s="698"/>
      <c r="CC337" s="698"/>
      <c r="CD337" s="698"/>
      <c r="CE337" s="698"/>
      <c r="CF337" s="698"/>
      <c r="CG337" s="698"/>
      <c r="CH337" s="698"/>
      <c r="CI337" s="698"/>
      <c r="CJ337" s="698"/>
      <c r="CK337" s="698"/>
      <c r="CL337" s="698"/>
      <c r="CM337" s="698"/>
      <c r="CN337" s="698"/>
      <c r="CO337" s="698"/>
      <c r="CP337" s="698"/>
      <c r="CQ337" s="698"/>
      <c r="CR337" s="698"/>
      <c r="CS337" s="698"/>
      <c r="CT337" s="698"/>
      <c r="CU337" s="698"/>
      <c r="CV337" s="698"/>
      <c r="CW337" s="698"/>
      <c r="CX337" s="698"/>
      <c r="CY337" s="698"/>
      <c r="CZ337" s="698"/>
      <c r="DA337" s="698"/>
      <c r="DB337" s="698"/>
      <c r="DC337" s="698"/>
      <c r="DD337" s="698"/>
      <c r="DE337" s="698"/>
      <c r="DF337" s="698"/>
      <c r="DG337" s="698"/>
      <c r="DH337" s="698"/>
      <c r="DI337" s="698"/>
      <c r="DJ337" s="698"/>
      <c r="DK337" s="698"/>
      <c r="DL337" s="698"/>
      <c r="DM337" s="698"/>
      <c r="DN337" s="698"/>
      <c r="DO337" s="698"/>
      <c r="DP337" s="698"/>
      <c r="DQ337" s="698"/>
      <c r="DR337" s="698"/>
      <c r="DS337" s="698"/>
      <c r="DT337" s="698"/>
      <c r="DU337" s="698"/>
      <c r="DV337" s="698"/>
      <c r="DW337" s="698"/>
      <c r="DX337" s="698"/>
      <c r="DY337" s="698"/>
      <c r="DZ337" s="698"/>
      <c r="EA337" s="698"/>
      <c r="EB337" s="698"/>
      <c r="EC337" s="698"/>
      <c r="ED337" s="698"/>
      <c r="EE337" s="698"/>
      <c r="EF337" s="698"/>
      <c r="EG337" s="698"/>
      <c r="EH337" s="698"/>
      <c r="EI337" s="698"/>
      <c r="EJ337" s="698"/>
      <c r="EK337" s="698"/>
      <c r="EL337" s="698"/>
      <c r="EM337" s="698"/>
      <c r="EN337" s="698"/>
      <c r="EO337" s="698"/>
      <c r="EP337" s="698"/>
      <c r="EQ337" s="698"/>
      <c r="ER337" s="698"/>
      <c r="ES337" s="698"/>
      <c r="ET337" s="698"/>
      <c r="EU337" s="698"/>
      <c r="EV337" s="698"/>
      <c r="EW337" s="698"/>
      <c r="EX337" s="698"/>
      <c r="EY337" s="698"/>
      <c r="EZ337" s="698"/>
      <c r="FA337" s="698"/>
      <c r="FB337" s="698"/>
      <c r="FC337" s="698"/>
      <c r="FD337" s="698"/>
      <c r="FE337" s="698"/>
      <c r="FF337" s="698"/>
      <c r="FG337" s="698"/>
      <c r="FH337" s="698"/>
      <c r="FI337" s="698"/>
      <c r="FJ337" s="698"/>
      <c r="FK337" s="698"/>
      <c r="FL337" s="698"/>
      <c r="FM337" s="698"/>
      <c r="FN337" s="698"/>
      <c r="FO337" s="748"/>
      <c r="FP337" s="698"/>
      <c r="FQ337" s="698"/>
      <c r="FR337" s="698"/>
      <c r="FS337" s="698"/>
      <c r="FT337" s="698"/>
      <c r="FU337" s="698"/>
      <c r="FV337" s="698"/>
      <c r="FW337" s="698"/>
      <c r="FX337" s="698"/>
      <c r="FY337" s="698"/>
      <c r="FZ337" s="698"/>
      <c r="GA337" s="698"/>
      <c r="GB337" s="698"/>
      <c r="GC337" s="698"/>
      <c r="GD337" s="698"/>
      <c r="GE337" s="698"/>
      <c r="GF337" s="698"/>
      <c r="GG337" s="698"/>
      <c r="GH337" s="698"/>
      <c r="GI337" s="698"/>
      <c r="GJ337" s="698"/>
      <c r="GK337" s="698"/>
      <c r="GL337" s="698"/>
      <c r="GM337" s="698"/>
      <c r="GN337" s="698"/>
      <c r="GO337" s="698"/>
      <c r="GP337" s="698"/>
      <c r="GQ337" s="698"/>
      <c r="GR337" s="698"/>
      <c r="GS337" s="698"/>
      <c r="GT337" s="698"/>
      <c r="GU337" s="698"/>
      <c r="GV337" s="698"/>
      <c r="GW337" s="698"/>
      <c r="GX337" s="698"/>
      <c r="GY337" s="698"/>
      <c r="GZ337" s="698"/>
      <c r="HA337" s="698"/>
      <c r="HB337" s="698"/>
      <c r="HC337" s="698"/>
      <c r="HD337" s="698"/>
      <c r="HE337" s="698"/>
      <c r="HF337" s="698"/>
      <c r="HG337" s="698"/>
      <c r="HH337" s="698"/>
      <c r="HI337" s="698"/>
      <c r="HJ337" s="698"/>
      <c r="HK337" s="698"/>
      <c r="HL337" s="698"/>
      <c r="HM337" s="698"/>
      <c r="HN337" s="698"/>
      <c r="HO337" s="698"/>
      <c r="HP337" s="698"/>
      <c r="HQ337" s="698"/>
      <c r="HR337" s="698"/>
      <c r="HS337" s="698"/>
      <c r="HT337" s="698"/>
      <c r="HU337" s="698"/>
      <c r="HV337" s="698"/>
      <c r="HW337" s="698"/>
      <c r="HX337" s="698"/>
      <c r="HY337" s="698"/>
      <c r="HZ337" s="698"/>
      <c r="IA337" s="698"/>
      <c r="IB337" s="698"/>
      <c r="IC337" s="698"/>
      <c r="ID337" s="698"/>
      <c r="IE337" s="698"/>
      <c r="IF337" s="698"/>
      <c r="IG337" s="698"/>
      <c r="IH337" s="698"/>
      <c r="II337" s="698"/>
      <c r="IJ337" s="698"/>
      <c r="IK337" s="698"/>
      <c r="IL337" s="698"/>
      <c r="IM337" s="698"/>
      <c r="IN337" s="698"/>
      <c r="IO337" s="698"/>
      <c r="IP337" s="698"/>
      <c r="IQ337" s="698"/>
      <c r="IR337" s="698"/>
      <c r="IS337" s="698"/>
      <c r="IT337" s="698"/>
      <c r="IU337" s="698"/>
      <c r="IV337" s="698"/>
      <c r="IW337" s="698"/>
      <c r="IX337" s="698"/>
      <c r="IY337" s="698"/>
      <c r="IZ337" s="698"/>
      <c r="JA337" s="698"/>
      <c r="JB337" s="698"/>
      <c r="JC337" s="698"/>
      <c r="JD337" s="698"/>
      <c r="JE337" s="698"/>
      <c r="JF337" s="698"/>
      <c r="JG337" s="698"/>
      <c r="JH337" s="698"/>
      <c r="JI337" s="698"/>
      <c r="JJ337" s="698"/>
      <c r="JK337" s="698"/>
      <c r="JL337" s="698"/>
      <c r="JM337" s="698"/>
      <c r="JN337" s="698"/>
      <c r="JO337" s="698"/>
      <c r="JP337" s="698"/>
      <c r="JQ337" s="698"/>
      <c r="JR337" s="698"/>
      <c r="JS337" s="698"/>
      <c r="JT337" s="698"/>
      <c r="JU337" s="698"/>
      <c r="JV337" s="698"/>
      <c r="JW337" s="698"/>
      <c r="JX337" s="698"/>
      <c r="JY337" s="698"/>
      <c r="JZ337" s="698"/>
      <c r="KA337" s="698"/>
      <c r="KB337" s="698"/>
      <c r="KC337" s="698"/>
      <c r="KD337" s="698"/>
      <c r="KE337" s="698"/>
      <c r="KF337" s="698"/>
      <c r="KG337" s="698"/>
      <c r="KH337" s="698"/>
      <c r="KI337" s="698"/>
      <c r="KJ337" s="698"/>
      <c r="KK337" s="698"/>
      <c r="KL337" s="698"/>
      <c r="KM337" s="698"/>
      <c r="KN337" s="698"/>
      <c r="KO337" s="698"/>
      <c r="KP337" s="698"/>
      <c r="KQ337" s="698"/>
      <c r="KR337" s="698"/>
      <c r="KS337" s="698"/>
      <c r="KT337" s="698"/>
      <c r="KU337" s="698"/>
      <c r="KV337" s="698"/>
      <c r="KW337" s="698"/>
      <c r="KX337" s="698"/>
      <c r="KY337" s="698"/>
      <c r="KZ337" s="698"/>
      <c r="LA337" s="698"/>
      <c r="LB337" s="698"/>
      <c r="LC337" s="698"/>
      <c r="LD337" s="698"/>
      <c r="LE337" s="698"/>
      <c r="LF337" s="698"/>
      <c r="LG337" s="698"/>
      <c r="LH337" s="698"/>
      <c r="LI337" s="698"/>
      <c r="LJ337" s="698"/>
      <c r="LK337" s="698"/>
      <c r="LL337" s="698"/>
      <c r="LM337" s="698"/>
      <c r="LN337" s="698"/>
      <c r="LO337" s="698"/>
      <c r="LP337" s="698"/>
      <c r="LQ337" s="698"/>
      <c r="LR337" s="698"/>
      <c r="LS337" s="698"/>
      <c r="LT337" s="698"/>
      <c r="LU337" s="698"/>
      <c r="LV337" s="698"/>
      <c r="LW337" s="698"/>
      <c r="LX337" s="698"/>
      <c r="LY337" s="698"/>
      <c r="LZ337" s="698"/>
      <c r="MA337" s="698"/>
      <c r="MB337" s="698"/>
      <c r="MC337" s="698"/>
      <c r="MD337" s="698"/>
      <c r="ME337" s="698"/>
      <c r="MF337" s="698"/>
      <c r="MG337" s="698"/>
      <c r="MH337" s="698"/>
      <c r="MI337" s="698"/>
      <c r="MJ337" s="698"/>
      <c r="MK337" s="698"/>
      <c r="ML337" s="698"/>
      <c r="MM337" s="698"/>
      <c r="MN337" s="698"/>
      <c r="MO337" s="698"/>
      <c r="MP337" s="698"/>
      <c r="MQ337" s="698"/>
      <c r="MR337" s="698"/>
      <c r="MS337" s="698"/>
      <c r="MT337" s="698"/>
      <c r="MU337" s="698"/>
      <c r="MV337" s="698"/>
      <c r="MW337" s="698"/>
      <c r="MX337" s="698"/>
      <c r="MY337" s="698"/>
      <c r="MZ337" s="698"/>
      <c r="NA337" s="698"/>
      <c r="NB337" s="698"/>
      <c r="NC337" s="698"/>
      <c r="ND337" s="698"/>
      <c r="NE337" s="698"/>
      <c r="NF337" s="698"/>
      <c r="NG337" s="698"/>
      <c r="NH337" s="698"/>
      <c r="NI337" s="698"/>
      <c r="NJ337" s="698"/>
      <c r="NK337" s="698"/>
      <c r="NL337" s="698"/>
      <c r="NM337" s="698"/>
      <c r="NN337" s="698"/>
      <c r="NO337" s="698"/>
      <c r="NP337" s="698"/>
      <c r="NQ337" s="698"/>
      <c r="NR337" s="698"/>
      <c r="NS337" s="698"/>
      <c r="NT337" s="698"/>
      <c r="NU337" s="698"/>
      <c r="NV337" s="698"/>
      <c r="NW337" s="698"/>
      <c r="NX337" s="698"/>
      <c r="NY337" s="698"/>
      <c r="NZ337" s="698"/>
      <c r="OA337" s="698"/>
      <c r="OB337" s="698"/>
      <c r="OC337" s="698"/>
      <c r="OD337" s="698"/>
      <c r="OE337" s="698"/>
      <c r="OF337" s="698"/>
      <c r="OG337" s="698"/>
      <c r="OH337" s="698"/>
      <c r="OI337" s="698"/>
      <c r="OJ337" s="698"/>
      <c r="OK337" s="698"/>
      <c r="OL337" s="698"/>
      <c r="OM337" s="698"/>
      <c r="ON337" s="698"/>
      <c r="OO337" s="698"/>
      <c r="OP337" s="698"/>
      <c r="OQ337" s="698"/>
      <c r="OR337" s="698"/>
      <c r="OS337" s="698"/>
      <c r="OT337" s="698"/>
      <c r="OU337" s="698"/>
      <c r="OV337" s="698"/>
      <c r="OW337" s="698"/>
      <c r="OX337" s="698"/>
      <c r="OY337" s="698"/>
      <c r="OZ337" s="698"/>
      <c r="PA337" s="698"/>
      <c r="PB337" s="698"/>
      <c r="PC337" s="698"/>
      <c r="PD337" s="698"/>
      <c r="PE337" s="698"/>
      <c r="PF337" s="698"/>
      <c r="PG337" s="698"/>
      <c r="PH337" s="698"/>
      <c r="PI337" s="698"/>
      <c r="PJ337" s="698"/>
      <c r="PK337" s="698"/>
      <c r="PL337" s="698"/>
      <c r="PM337" s="698"/>
      <c r="PN337" s="698"/>
      <c r="PO337" s="698"/>
      <c r="PP337" s="698"/>
      <c r="PQ337" s="698"/>
      <c r="PR337" s="698"/>
      <c r="PS337" s="698"/>
      <c r="PT337" s="698"/>
      <c r="PU337" s="698"/>
      <c r="PV337" s="698"/>
      <c r="PW337" s="698"/>
      <c r="PX337" s="698"/>
      <c r="PY337" s="698"/>
      <c r="PZ337" s="698"/>
      <c r="QA337" s="698"/>
      <c r="QB337" s="698"/>
      <c r="QC337" s="698"/>
      <c r="QD337" s="698"/>
      <c r="QE337" s="698"/>
      <c r="QF337" s="698"/>
      <c r="QG337" s="698"/>
      <c r="QH337" s="698"/>
      <c r="QI337" s="698"/>
      <c r="QJ337" s="698"/>
      <c r="QK337" s="698"/>
      <c r="QL337" s="698"/>
      <c r="QM337" s="698"/>
      <c r="QN337" s="698"/>
      <c r="QO337" s="698"/>
      <c r="QP337" s="698"/>
      <c r="QQ337" s="698"/>
      <c r="QR337" s="698"/>
      <c r="QS337" s="698"/>
      <c r="QT337" s="698"/>
      <c r="QU337" s="698"/>
      <c r="QV337" s="698"/>
      <c r="QW337" s="698"/>
      <c r="QX337" s="698"/>
      <c r="QY337" s="698"/>
      <c r="QZ337" s="698"/>
      <c r="RA337" s="698"/>
      <c r="RB337" s="698"/>
      <c r="RC337" s="698"/>
      <c r="RD337" s="698"/>
      <c r="RE337" s="698"/>
      <c r="RF337" s="698"/>
      <c r="RG337" s="698"/>
      <c r="RH337" s="698"/>
      <c r="RI337" s="698"/>
      <c r="RJ337" s="698"/>
      <c r="RK337" s="698"/>
      <c r="RL337" s="698"/>
      <c r="RM337" s="698"/>
      <c r="RN337" s="698"/>
      <c r="RO337" s="698"/>
      <c r="RP337" s="698"/>
      <c r="RQ337" s="698"/>
      <c r="RR337" s="698"/>
      <c r="RS337" s="698"/>
      <c r="RT337" s="698"/>
      <c r="RU337" s="698"/>
      <c r="RV337" s="698"/>
      <c r="RW337" s="698"/>
      <c r="RX337" s="698"/>
      <c r="RY337" s="698"/>
      <c r="RZ337" s="698"/>
      <c r="SA337" s="698"/>
      <c r="SB337" s="698"/>
      <c r="SC337" s="698"/>
      <c r="SD337" s="698"/>
      <c r="SE337" s="698"/>
      <c r="SF337" s="698"/>
      <c r="SG337" s="698"/>
    </row>
    <row r="338" spans="2:501" ht="6.95" customHeight="1" x14ac:dyDescent="0.15">
      <c r="B338" s="698"/>
      <c r="C338" s="698"/>
      <c r="D338" s="698"/>
      <c r="E338" s="698"/>
      <c r="F338" s="698"/>
      <c r="G338" s="698"/>
      <c r="H338" s="698"/>
      <c r="I338" s="698"/>
      <c r="J338" s="698"/>
      <c r="K338" s="698"/>
      <c r="L338" s="698"/>
      <c r="M338" s="698"/>
      <c r="N338" s="698"/>
      <c r="O338" s="698"/>
      <c r="P338" s="698"/>
      <c r="Q338" s="698"/>
      <c r="R338" s="698"/>
      <c r="S338" s="698"/>
      <c r="T338" s="698"/>
      <c r="U338" s="698"/>
      <c r="V338" s="698"/>
      <c r="W338" s="698"/>
      <c r="X338" s="698"/>
      <c r="Y338" s="698"/>
      <c r="Z338" s="698"/>
      <c r="AA338" s="698"/>
      <c r="AB338" s="698"/>
      <c r="AC338" s="698"/>
      <c r="AD338" s="698"/>
      <c r="AE338" s="698"/>
      <c r="AF338" s="698"/>
      <c r="AG338" s="698"/>
      <c r="AH338" s="698"/>
      <c r="AI338" s="698"/>
      <c r="AJ338" s="698"/>
      <c r="AK338" s="698"/>
      <c r="AL338" s="698"/>
      <c r="AM338" s="698"/>
      <c r="AN338" s="698"/>
      <c r="AO338" s="698"/>
      <c r="AP338" s="698"/>
      <c r="AQ338" s="698"/>
      <c r="AR338" s="698"/>
      <c r="AS338" s="698"/>
      <c r="AT338" s="698"/>
      <c r="AU338" s="698"/>
      <c r="AV338" s="698"/>
      <c r="AW338" s="698"/>
      <c r="AX338" s="698"/>
      <c r="AY338" s="698"/>
      <c r="AZ338" s="698"/>
      <c r="BA338" s="698"/>
      <c r="BB338" s="698"/>
      <c r="BC338" s="698"/>
      <c r="BD338" s="698"/>
      <c r="BE338" s="698"/>
      <c r="BF338" s="698"/>
      <c r="BG338" s="698"/>
      <c r="BH338" s="698"/>
      <c r="BI338" s="698"/>
      <c r="BJ338" s="698"/>
      <c r="BK338" s="698"/>
      <c r="BL338" s="698"/>
      <c r="BM338" s="698"/>
      <c r="BN338" s="698"/>
      <c r="BO338" s="698"/>
      <c r="BP338" s="698"/>
      <c r="BQ338" s="698"/>
      <c r="BR338" s="698"/>
      <c r="BS338" s="698"/>
      <c r="BT338" s="698"/>
      <c r="BU338" s="698"/>
      <c r="BV338" s="698"/>
      <c r="BW338" s="698"/>
      <c r="BX338" s="698"/>
      <c r="BY338" s="698"/>
      <c r="BZ338" s="698"/>
      <c r="CA338" s="698"/>
      <c r="CB338" s="698"/>
      <c r="CC338" s="698"/>
      <c r="CD338" s="698"/>
      <c r="CE338" s="698"/>
      <c r="CF338" s="698"/>
      <c r="CG338" s="698"/>
      <c r="CH338" s="698"/>
      <c r="CI338" s="698"/>
      <c r="CJ338" s="698"/>
      <c r="CK338" s="698"/>
      <c r="CL338" s="698"/>
      <c r="CM338" s="698"/>
      <c r="CN338" s="698"/>
      <c r="CO338" s="698"/>
      <c r="CP338" s="698"/>
      <c r="CQ338" s="698"/>
      <c r="CR338" s="698"/>
      <c r="CS338" s="698"/>
      <c r="CT338" s="698"/>
      <c r="CU338" s="698"/>
      <c r="CV338" s="698"/>
      <c r="CW338" s="698"/>
      <c r="CX338" s="698"/>
      <c r="CY338" s="698"/>
      <c r="CZ338" s="698"/>
      <c r="DA338" s="698"/>
      <c r="DB338" s="698"/>
      <c r="DC338" s="698"/>
      <c r="DD338" s="698"/>
      <c r="DE338" s="698"/>
      <c r="DF338" s="698"/>
      <c r="DG338" s="698"/>
      <c r="DH338" s="698"/>
      <c r="DI338" s="698"/>
      <c r="DJ338" s="698"/>
      <c r="DK338" s="698"/>
      <c r="DL338" s="698"/>
      <c r="DM338" s="698"/>
      <c r="DN338" s="698"/>
      <c r="DO338" s="698"/>
      <c r="DP338" s="698"/>
      <c r="DQ338" s="698"/>
      <c r="DR338" s="698"/>
      <c r="DS338" s="698"/>
      <c r="DT338" s="698"/>
      <c r="DU338" s="698"/>
      <c r="DV338" s="698"/>
      <c r="DW338" s="698"/>
      <c r="DX338" s="698"/>
      <c r="DY338" s="698"/>
      <c r="DZ338" s="698"/>
      <c r="EA338" s="698"/>
      <c r="EB338" s="698"/>
      <c r="EC338" s="698"/>
      <c r="ED338" s="698"/>
      <c r="EE338" s="698"/>
      <c r="EF338" s="698"/>
      <c r="EG338" s="698"/>
      <c r="EH338" s="698"/>
      <c r="EI338" s="698"/>
      <c r="EJ338" s="698"/>
      <c r="EK338" s="698"/>
      <c r="EL338" s="698"/>
      <c r="EM338" s="698"/>
      <c r="EN338" s="698"/>
      <c r="EO338" s="698"/>
      <c r="EP338" s="698"/>
      <c r="EQ338" s="698"/>
      <c r="ER338" s="698"/>
      <c r="ES338" s="698"/>
      <c r="ET338" s="698"/>
      <c r="EU338" s="698"/>
      <c r="EV338" s="698"/>
      <c r="EW338" s="698"/>
      <c r="EX338" s="698"/>
      <c r="EY338" s="698"/>
      <c r="EZ338" s="698"/>
      <c r="FA338" s="698"/>
      <c r="FB338" s="698"/>
      <c r="FC338" s="698"/>
      <c r="FD338" s="698"/>
      <c r="FE338" s="698"/>
      <c r="FF338" s="698"/>
      <c r="FG338" s="698"/>
      <c r="FH338" s="698"/>
      <c r="FI338" s="698"/>
      <c r="FJ338" s="698"/>
      <c r="FK338" s="698"/>
      <c r="FL338" s="698"/>
      <c r="FM338" s="698"/>
      <c r="FN338" s="698"/>
      <c r="FP338" s="698"/>
      <c r="FQ338" s="698"/>
      <c r="FR338" s="698"/>
      <c r="FS338" s="698"/>
      <c r="FT338" s="698"/>
      <c r="FU338" s="698"/>
      <c r="FV338" s="698"/>
      <c r="FW338" s="698"/>
      <c r="FX338" s="698"/>
      <c r="FY338" s="698"/>
      <c r="FZ338" s="698"/>
      <c r="GA338" s="698"/>
      <c r="GB338" s="698"/>
      <c r="GC338" s="698"/>
      <c r="GD338" s="698"/>
      <c r="GE338" s="698"/>
      <c r="GF338" s="698"/>
      <c r="GG338" s="698"/>
      <c r="GH338" s="698"/>
      <c r="GI338" s="698"/>
      <c r="GJ338" s="698"/>
      <c r="GK338" s="698"/>
      <c r="GL338" s="698"/>
      <c r="GM338" s="698"/>
      <c r="GN338" s="698"/>
      <c r="GO338" s="698"/>
      <c r="GP338" s="698"/>
      <c r="GQ338" s="698"/>
      <c r="GR338" s="698"/>
      <c r="GS338" s="698"/>
      <c r="GT338" s="698"/>
      <c r="GU338" s="698"/>
      <c r="GV338" s="698"/>
      <c r="GW338" s="698"/>
      <c r="GX338" s="698"/>
      <c r="GY338" s="698"/>
      <c r="GZ338" s="698"/>
      <c r="HA338" s="698"/>
      <c r="HB338" s="698"/>
      <c r="HC338" s="698"/>
      <c r="HD338" s="698"/>
      <c r="HE338" s="698"/>
      <c r="HF338" s="698"/>
      <c r="HG338" s="698"/>
      <c r="HH338" s="698"/>
      <c r="HI338" s="698"/>
      <c r="HJ338" s="698"/>
      <c r="HK338" s="698"/>
      <c r="HL338" s="698"/>
      <c r="HM338" s="698"/>
      <c r="HN338" s="698"/>
      <c r="HO338" s="698"/>
      <c r="HP338" s="698"/>
      <c r="HQ338" s="698"/>
      <c r="HR338" s="698"/>
      <c r="HS338" s="698"/>
      <c r="HT338" s="698"/>
      <c r="HU338" s="698"/>
      <c r="HV338" s="698"/>
      <c r="HW338" s="698"/>
      <c r="HX338" s="698"/>
      <c r="HY338" s="698"/>
      <c r="HZ338" s="698"/>
      <c r="IA338" s="698"/>
      <c r="IB338" s="698"/>
      <c r="IC338" s="698"/>
      <c r="ID338" s="698"/>
      <c r="IE338" s="698"/>
      <c r="IF338" s="698"/>
      <c r="IG338" s="698"/>
      <c r="IH338" s="698"/>
      <c r="II338" s="698"/>
      <c r="IJ338" s="698"/>
      <c r="IK338" s="698"/>
      <c r="IL338" s="698"/>
      <c r="IM338" s="698"/>
      <c r="IN338" s="698"/>
      <c r="IO338" s="698"/>
      <c r="IP338" s="698"/>
      <c r="IQ338" s="698"/>
      <c r="IR338" s="698"/>
      <c r="IS338" s="698"/>
      <c r="IT338" s="698"/>
      <c r="IU338" s="698"/>
      <c r="IV338" s="698"/>
      <c r="IW338" s="698"/>
      <c r="IX338" s="698"/>
      <c r="IY338" s="698"/>
      <c r="IZ338" s="698"/>
      <c r="JA338" s="698"/>
      <c r="JB338" s="698"/>
      <c r="JC338" s="698"/>
      <c r="JD338" s="698"/>
      <c r="JE338" s="698"/>
      <c r="JF338" s="698"/>
      <c r="JG338" s="698"/>
      <c r="JH338" s="698"/>
      <c r="JI338" s="698"/>
      <c r="JJ338" s="698"/>
      <c r="JK338" s="698"/>
      <c r="JL338" s="698"/>
      <c r="JM338" s="698"/>
      <c r="JN338" s="698"/>
      <c r="JO338" s="698"/>
      <c r="JP338" s="698"/>
      <c r="JQ338" s="698"/>
      <c r="JR338" s="698"/>
      <c r="JS338" s="698"/>
      <c r="JT338" s="698"/>
      <c r="JU338" s="698"/>
      <c r="JV338" s="698"/>
      <c r="JW338" s="698"/>
      <c r="JX338" s="698"/>
      <c r="JY338" s="698"/>
      <c r="JZ338" s="698"/>
      <c r="KA338" s="698"/>
      <c r="KB338" s="698"/>
      <c r="KC338" s="698"/>
      <c r="KD338" s="698"/>
      <c r="KE338" s="698"/>
      <c r="KF338" s="698"/>
      <c r="KG338" s="698"/>
      <c r="KH338" s="698"/>
      <c r="KI338" s="698"/>
      <c r="KJ338" s="698"/>
      <c r="KK338" s="698"/>
      <c r="KL338" s="698"/>
      <c r="KM338" s="698"/>
      <c r="KN338" s="698"/>
      <c r="KO338" s="698"/>
      <c r="KP338" s="698"/>
      <c r="KQ338" s="698"/>
      <c r="KR338" s="698"/>
      <c r="KS338" s="698"/>
      <c r="KT338" s="698"/>
      <c r="KU338" s="698"/>
      <c r="KV338" s="698"/>
      <c r="KW338" s="698"/>
      <c r="KX338" s="698"/>
      <c r="KY338" s="698"/>
      <c r="KZ338" s="698"/>
      <c r="LA338" s="698"/>
      <c r="LB338" s="698"/>
      <c r="LC338" s="698"/>
      <c r="LD338" s="698"/>
      <c r="LE338" s="698"/>
      <c r="LF338" s="698"/>
      <c r="LG338" s="698"/>
      <c r="LH338" s="698"/>
      <c r="LI338" s="698"/>
      <c r="LJ338" s="698"/>
      <c r="LK338" s="698"/>
      <c r="LL338" s="698"/>
      <c r="LM338" s="698"/>
      <c r="LN338" s="698"/>
      <c r="LO338" s="698"/>
      <c r="LP338" s="698"/>
      <c r="LQ338" s="698"/>
      <c r="LR338" s="698"/>
      <c r="LS338" s="698"/>
      <c r="LT338" s="698"/>
      <c r="LU338" s="698"/>
      <c r="LV338" s="698"/>
      <c r="LW338" s="698"/>
      <c r="LX338" s="698"/>
      <c r="LY338" s="698"/>
      <c r="LZ338" s="698"/>
      <c r="MA338" s="698"/>
      <c r="MB338" s="698"/>
      <c r="MC338" s="698"/>
      <c r="MD338" s="698"/>
      <c r="ME338" s="698"/>
      <c r="MF338" s="698"/>
      <c r="MG338" s="698"/>
      <c r="MH338" s="698"/>
      <c r="MI338" s="698"/>
      <c r="MJ338" s="698"/>
      <c r="MK338" s="698"/>
      <c r="ML338" s="698"/>
      <c r="MM338" s="698"/>
      <c r="MN338" s="698"/>
      <c r="MO338" s="698"/>
      <c r="MP338" s="698"/>
      <c r="MQ338" s="698"/>
      <c r="MR338" s="698"/>
      <c r="MS338" s="698"/>
      <c r="MT338" s="698"/>
      <c r="MU338" s="698"/>
      <c r="MV338" s="698"/>
      <c r="MW338" s="698"/>
      <c r="MX338" s="698"/>
      <c r="MY338" s="698"/>
      <c r="MZ338" s="698"/>
      <c r="NA338" s="698"/>
      <c r="NB338" s="698"/>
      <c r="NC338" s="698"/>
      <c r="ND338" s="698"/>
      <c r="NE338" s="698"/>
      <c r="NF338" s="698"/>
      <c r="NG338" s="698"/>
      <c r="NH338" s="698"/>
      <c r="NI338" s="698"/>
      <c r="NJ338" s="698"/>
      <c r="NK338" s="698"/>
      <c r="NL338" s="698"/>
      <c r="NM338" s="698"/>
      <c r="NN338" s="698"/>
      <c r="NO338" s="698"/>
      <c r="NP338" s="698"/>
      <c r="NQ338" s="698"/>
      <c r="NR338" s="698"/>
      <c r="NS338" s="698"/>
      <c r="NT338" s="698"/>
      <c r="NU338" s="698"/>
      <c r="NV338" s="698"/>
      <c r="NW338" s="698"/>
      <c r="NX338" s="698"/>
      <c r="NY338" s="698"/>
      <c r="NZ338" s="698"/>
      <c r="OA338" s="698"/>
      <c r="OB338" s="698"/>
      <c r="OC338" s="698"/>
      <c r="OD338" s="698"/>
      <c r="OE338" s="698"/>
      <c r="OF338" s="698"/>
      <c r="OG338" s="698"/>
      <c r="OH338" s="698"/>
      <c r="OI338" s="698"/>
      <c r="OJ338" s="698"/>
      <c r="OK338" s="698"/>
      <c r="OL338" s="698"/>
      <c r="OM338" s="698"/>
      <c r="ON338" s="698"/>
      <c r="OO338" s="698"/>
      <c r="OP338" s="698"/>
      <c r="OQ338" s="698"/>
      <c r="OR338" s="698"/>
      <c r="OS338" s="698"/>
      <c r="OT338" s="698"/>
      <c r="OU338" s="698"/>
      <c r="OV338" s="698"/>
      <c r="OW338" s="698"/>
      <c r="OX338" s="698"/>
      <c r="OY338" s="698"/>
      <c r="OZ338" s="698"/>
      <c r="PA338" s="698"/>
      <c r="PB338" s="698"/>
      <c r="PC338" s="698"/>
      <c r="PD338" s="698"/>
      <c r="PE338" s="698"/>
      <c r="PF338" s="698"/>
      <c r="PG338" s="698"/>
      <c r="PH338" s="698"/>
      <c r="PI338" s="698"/>
      <c r="PJ338" s="698"/>
      <c r="PK338" s="698"/>
      <c r="PL338" s="698"/>
      <c r="PM338" s="698"/>
      <c r="PN338" s="698"/>
      <c r="PO338" s="698"/>
      <c r="PP338" s="698"/>
      <c r="PQ338" s="698"/>
      <c r="PR338" s="698"/>
      <c r="PS338" s="698"/>
      <c r="PT338" s="698"/>
      <c r="PU338" s="698"/>
      <c r="PV338" s="698"/>
      <c r="PW338" s="698"/>
      <c r="PX338" s="698"/>
      <c r="PY338" s="698"/>
      <c r="PZ338" s="698"/>
      <c r="QA338" s="698"/>
      <c r="QB338" s="698"/>
      <c r="QC338" s="698"/>
      <c r="QD338" s="698"/>
      <c r="QE338" s="698"/>
      <c r="QF338" s="698"/>
      <c r="QG338" s="698"/>
      <c r="QH338" s="698"/>
      <c r="QI338" s="698"/>
      <c r="QJ338" s="698"/>
      <c r="QK338" s="698"/>
      <c r="QL338" s="698"/>
      <c r="QM338" s="698"/>
      <c r="QN338" s="698"/>
      <c r="QO338" s="698"/>
      <c r="QP338" s="698"/>
      <c r="QQ338" s="698"/>
      <c r="QR338" s="698"/>
      <c r="QS338" s="698"/>
      <c r="QT338" s="698"/>
      <c r="QU338" s="698"/>
      <c r="QV338" s="698"/>
      <c r="QW338" s="698"/>
      <c r="QX338" s="698"/>
      <c r="QY338" s="698"/>
      <c r="QZ338" s="698"/>
      <c r="RA338" s="698"/>
      <c r="RB338" s="698"/>
      <c r="RC338" s="698"/>
      <c r="RD338" s="698"/>
      <c r="RE338" s="698"/>
      <c r="RF338" s="698"/>
      <c r="RG338" s="698"/>
      <c r="RH338" s="698"/>
      <c r="RI338" s="698"/>
      <c r="RJ338" s="698"/>
      <c r="RK338" s="698"/>
      <c r="RL338" s="698"/>
      <c r="RM338" s="698"/>
      <c r="RN338" s="698"/>
      <c r="RO338" s="698"/>
      <c r="RP338" s="698"/>
      <c r="RQ338" s="698"/>
      <c r="RR338" s="698"/>
      <c r="RS338" s="698"/>
      <c r="RT338" s="698"/>
      <c r="RU338" s="698"/>
      <c r="RV338" s="698"/>
      <c r="RW338" s="698"/>
      <c r="RX338" s="698"/>
      <c r="RY338" s="698"/>
      <c r="RZ338" s="698"/>
      <c r="SA338" s="698"/>
      <c r="SB338" s="698"/>
      <c r="SC338" s="698"/>
      <c r="SD338" s="698"/>
      <c r="SE338" s="698"/>
      <c r="SF338" s="698"/>
      <c r="SG338" s="698"/>
    </row>
    <row r="339" spans="2:501" ht="6.95" customHeight="1" x14ac:dyDescent="0.15">
      <c r="B339" s="698"/>
      <c r="C339" s="698"/>
      <c r="D339" s="698"/>
      <c r="E339" s="698"/>
      <c r="F339" s="698"/>
      <c r="G339" s="698"/>
      <c r="H339" s="698"/>
      <c r="I339" s="698"/>
      <c r="J339" s="698"/>
      <c r="K339" s="698"/>
      <c r="L339" s="698"/>
      <c r="M339" s="698"/>
      <c r="N339" s="698"/>
      <c r="O339" s="698"/>
      <c r="P339" s="698"/>
      <c r="Q339" s="698"/>
      <c r="R339" s="698"/>
      <c r="S339" s="698"/>
      <c r="T339" s="698"/>
      <c r="U339" s="698"/>
      <c r="V339" s="698"/>
      <c r="W339" s="698"/>
      <c r="X339" s="698"/>
      <c r="Y339" s="698"/>
      <c r="Z339" s="698"/>
      <c r="AA339" s="698"/>
      <c r="AB339" s="698"/>
      <c r="AC339" s="698"/>
      <c r="AD339" s="698"/>
      <c r="AE339" s="698"/>
      <c r="AF339" s="698"/>
      <c r="AG339" s="698"/>
      <c r="AH339" s="698"/>
      <c r="AI339" s="698"/>
      <c r="AJ339" s="698"/>
      <c r="AK339" s="698"/>
      <c r="AL339" s="698"/>
      <c r="AM339" s="698"/>
      <c r="AN339" s="698"/>
      <c r="AO339" s="698"/>
      <c r="AP339" s="698"/>
      <c r="AQ339" s="698"/>
      <c r="AR339" s="698"/>
      <c r="AS339" s="698"/>
      <c r="AT339" s="698"/>
      <c r="AU339" s="698"/>
      <c r="AV339" s="698"/>
      <c r="AW339" s="698"/>
      <c r="AX339" s="698"/>
      <c r="AY339" s="698"/>
      <c r="AZ339" s="698"/>
      <c r="BA339" s="698"/>
      <c r="BB339" s="698"/>
      <c r="BC339" s="698"/>
      <c r="BD339" s="698"/>
      <c r="BE339" s="698"/>
      <c r="BF339" s="698"/>
      <c r="BG339" s="698"/>
      <c r="BH339" s="698"/>
      <c r="BI339" s="698"/>
      <c r="BJ339" s="698"/>
      <c r="BK339" s="698"/>
      <c r="BL339" s="698"/>
      <c r="BM339" s="698"/>
      <c r="BN339" s="698"/>
      <c r="BO339" s="698"/>
      <c r="BP339" s="698"/>
      <c r="BQ339" s="698"/>
      <c r="BR339" s="698"/>
      <c r="BS339" s="698"/>
      <c r="BT339" s="698"/>
      <c r="BU339" s="698"/>
      <c r="BV339" s="698"/>
      <c r="BW339" s="698"/>
      <c r="BX339" s="698"/>
      <c r="BY339" s="698"/>
      <c r="BZ339" s="698"/>
      <c r="CA339" s="698"/>
      <c r="CB339" s="698"/>
      <c r="CC339" s="698"/>
      <c r="CD339" s="698"/>
      <c r="CE339" s="698"/>
      <c r="CF339" s="698"/>
      <c r="CG339" s="698"/>
      <c r="CH339" s="698"/>
      <c r="CI339" s="698"/>
      <c r="CJ339" s="698"/>
      <c r="CK339" s="698"/>
      <c r="CL339" s="698"/>
      <c r="CM339" s="698"/>
      <c r="CN339" s="698"/>
      <c r="CO339" s="698"/>
      <c r="CP339" s="698"/>
      <c r="CQ339" s="698"/>
      <c r="CR339" s="698"/>
      <c r="CS339" s="698"/>
      <c r="CT339" s="698"/>
      <c r="CU339" s="698"/>
      <c r="CV339" s="698"/>
      <c r="CW339" s="698"/>
      <c r="CX339" s="698"/>
      <c r="CY339" s="698"/>
      <c r="CZ339" s="698"/>
      <c r="DA339" s="698"/>
      <c r="DB339" s="698"/>
      <c r="DC339" s="698"/>
      <c r="DD339" s="698"/>
      <c r="DE339" s="698"/>
      <c r="DF339" s="698"/>
      <c r="DG339" s="698"/>
      <c r="DH339" s="698"/>
      <c r="DI339" s="698"/>
      <c r="DJ339" s="698"/>
      <c r="DK339" s="698"/>
      <c r="DL339" s="698"/>
      <c r="DM339" s="698"/>
      <c r="DN339" s="698"/>
      <c r="DO339" s="698"/>
      <c r="DP339" s="698"/>
      <c r="DQ339" s="698"/>
      <c r="DR339" s="698"/>
      <c r="DS339" s="698"/>
      <c r="DT339" s="698"/>
      <c r="DU339" s="698"/>
      <c r="DV339" s="698"/>
      <c r="DW339" s="698"/>
      <c r="DX339" s="698"/>
      <c r="DY339" s="698"/>
      <c r="DZ339" s="698"/>
      <c r="EA339" s="698"/>
      <c r="EB339" s="698"/>
      <c r="EC339" s="698"/>
      <c r="ED339" s="698"/>
      <c r="EE339" s="698"/>
      <c r="EF339" s="698"/>
      <c r="EG339" s="698"/>
      <c r="EH339" s="698"/>
      <c r="EI339" s="698"/>
      <c r="EJ339" s="698"/>
      <c r="EK339" s="698"/>
      <c r="EL339" s="698"/>
      <c r="EM339" s="698"/>
      <c r="EN339" s="698"/>
      <c r="EO339" s="698"/>
      <c r="EP339" s="698"/>
      <c r="EQ339" s="698"/>
      <c r="ER339" s="698"/>
      <c r="ES339" s="698"/>
      <c r="ET339" s="698"/>
      <c r="EU339" s="698"/>
      <c r="EV339" s="698"/>
      <c r="EW339" s="698"/>
      <c r="EX339" s="698"/>
      <c r="EY339" s="698"/>
      <c r="EZ339" s="698"/>
      <c r="FA339" s="698"/>
      <c r="FB339" s="698"/>
      <c r="FC339" s="698"/>
      <c r="FD339" s="698"/>
      <c r="FE339" s="698"/>
      <c r="FF339" s="698"/>
      <c r="FG339" s="698"/>
      <c r="FH339" s="698"/>
      <c r="FI339" s="698"/>
      <c r="FJ339" s="698"/>
      <c r="FK339" s="698"/>
      <c r="FL339" s="698"/>
      <c r="FM339" s="698"/>
      <c r="FN339" s="698"/>
      <c r="FP339" s="698"/>
      <c r="FQ339" s="698"/>
      <c r="FR339" s="698"/>
      <c r="FS339" s="698"/>
      <c r="FT339" s="698"/>
      <c r="FU339" s="698"/>
      <c r="FV339" s="698"/>
      <c r="FW339" s="698"/>
      <c r="FX339" s="698"/>
      <c r="FY339" s="698"/>
      <c r="FZ339" s="698"/>
      <c r="GA339" s="698"/>
      <c r="GB339" s="698"/>
      <c r="GC339" s="698"/>
      <c r="GD339" s="698"/>
      <c r="GE339" s="698"/>
      <c r="GF339" s="698"/>
      <c r="GG339" s="698"/>
      <c r="GH339" s="698"/>
      <c r="GI339" s="698"/>
      <c r="GJ339" s="698"/>
      <c r="GK339" s="698"/>
      <c r="GL339" s="698"/>
      <c r="GM339" s="698"/>
      <c r="GN339" s="698"/>
      <c r="GO339" s="698"/>
      <c r="GP339" s="698"/>
      <c r="GQ339" s="698"/>
      <c r="GR339" s="698"/>
      <c r="GS339" s="698"/>
      <c r="GT339" s="698"/>
      <c r="GU339" s="698"/>
      <c r="GV339" s="698"/>
      <c r="GW339" s="698"/>
      <c r="GX339" s="698"/>
      <c r="GY339" s="698"/>
      <c r="GZ339" s="698"/>
      <c r="HA339" s="698"/>
      <c r="HB339" s="698"/>
      <c r="HC339" s="698"/>
      <c r="HD339" s="698"/>
      <c r="HE339" s="698"/>
      <c r="HF339" s="698"/>
      <c r="HG339" s="698"/>
      <c r="HH339" s="698"/>
      <c r="HI339" s="698"/>
      <c r="HJ339" s="698"/>
      <c r="HK339" s="698"/>
      <c r="HL339" s="698"/>
      <c r="HM339" s="698"/>
      <c r="HN339" s="698"/>
      <c r="HO339" s="698"/>
      <c r="HP339" s="698"/>
      <c r="HQ339" s="698"/>
      <c r="HR339" s="698"/>
      <c r="HS339" s="698"/>
      <c r="HT339" s="698"/>
      <c r="HU339" s="698"/>
      <c r="HV339" s="698"/>
      <c r="HW339" s="698"/>
      <c r="HX339" s="698"/>
      <c r="HY339" s="698"/>
      <c r="HZ339" s="698"/>
      <c r="IA339" s="698"/>
      <c r="IB339" s="698"/>
      <c r="IC339" s="698"/>
      <c r="ID339" s="698"/>
      <c r="IE339" s="698"/>
      <c r="IF339" s="698"/>
      <c r="IG339" s="698"/>
      <c r="IH339" s="698"/>
      <c r="II339" s="698"/>
      <c r="IJ339" s="698"/>
      <c r="IK339" s="698"/>
      <c r="IL339" s="698"/>
      <c r="IM339" s="698"/>
      <c r="IN339" s="698"/>
      <c r="IO339" s="698"/>
      <c r="IP339" s="698"/>
      <c r="IQ339" s="698"/>
      <c r="IR339" s="698"/>
      <c r="IS339" s="698"/>
      <c r="IT339" s="698"/>
      <c r="IU339" s="698"/>
      <c r="IV339" s="698"/>
      <c r="IW339" s="698"/>
      <c r="IX339" s="698"/>
      <c r="IY339" s="698"/>
      <c r="IZ339" s="698"/>
      <c r="JA339" s="698"/>
      <c r="JB339" s="698"/>
      <c r="JC339" s="698"/>
      <c r="JD339" s="698"/>
      <c r="JE339" s="698"/>
      <c r="JF339" s="698"/>
      <c r="JG339" s="698"/>
      <c r="JH339" s="698"/>
      <c r="JI339" s="698"/>
      <c r="JJ339" s="698"/>
      <c r="JK339" s="698"/>
      <c r="JL339" s="698"/>
      <c r="JM339" s="698"/>
      <c r="JN339" s="698"/>
      <c r="JO339" s="698"/>
      <c r="JP339" s="698"/>
      <c r="JQ339" s="698"/>
      <c r="JR339" s="698"/>
      <c r="JS339" s="698"/>
      <c r="JT339" s="698"/>
      <c r="JU339" s="698"/>
      <c r="JV339" s="698"/>
      <c r="JW339" s="698"/>
      <c r="JX339" s="698"/>
      <c r="JY339" s="698"/>
      <c r="JZ339" s="698"/>
      <c r="KA339" s="698"/>
      <c r="KB339" s="698"/>
      <c r="KC339" s="698"/>
      <c r="KD339" s="698"/>
      <c r="KE339" s="698"/>
      <c r="KF339" s="698"/>
      <c r="KG339" s="698"/>
      <c r="KH339" s="698"/>
      <c r="KI339" s="698"/>
      <c r="KJ339" s="698"/>
      <c r="KK339" s="698"/>
      <c r="KL339" s="698"/>
      <c r="KM339" s="698"/>
      <c r="KN339" s="698"/>
      <c r="KO339" s="698"/>
      <c r="KP339" s="698"/>
      <c r="KQ339" s="698"/>
      <c r="KR339" s="698"/>
      <c r="KS339" s="698"/>
      <c r="KT339" s="698"/>
      <c r="KU339" s="698"/>
      <c r="KV339" s="698"/>
      <c r="KW339" s="698"/>
      <c r="KX339" s="698"/>
      <c r="KY339" s="698"/>
      <c r="KZ339" s="698"/>
      <c r="LA339" s="698"/>
      <c r="LB339" s="698"/>
      <c r="LC339" s="698"/>
      <c r="LD339" s="698"/>
      <c r="LE339" s="698"/>
      <c r="LF339" s="698"/>
      <c r="LG339" s="698"/>
      <c r="LH339" s="698"/>
      <c r="LI339" s="698"/>
      <c r="LJ339" s="698"/>
      <c r="LK339" s="698"/>
      <c r="LL339" s="698"/>
      <c r="LM339" s="698"/>
      <c r="LN339" s="698"/>
      <c r="LO339" s="698"/>
      <c r="LP339" s="698"/>
      <c r="LQ339" s="698"/>
      <c r="LR339" s="698"/>
      <c r="LS339" s="698"/>
      <c r="LT339" s="698"/>
      <c r="LU339" s="698"/>
      <c r="LV339" s="698"/>
      <c r="LW339" s="698"/>
      <c r="LX339" s="698"/>
      <c r="LY339" s="698"/>
      <c r="LZ339" s="698"/>
      <c r="MA339" s="698"/>
      <c r="MB339" s="698"/>
      <c r="MC339" s="698"/>
      <c r="MD339" s="698"/>
      <c r="ME339" s="698"/>
      <c r="MF339" s="698"/>
      <c r="MG339" s="698"/>
      <c r="MH339" s="698"/>
      <c r="MI339" s="698"/>
      <c r="MJ339" s="698"/>
      <c r="MK339" s="698"/>
      <c r="ML339" s="698"/>
      <c r="MM339" s="698"/>
      <c r="MN339" s="698"/>
      <c r="MO339" s="698"/>
      <c r="MP339" s="698"/>
      <c r="MQ339" s="698"/>
      <c r="MR339" s="698"/>
      <c r="MS339" s="698"/>
      <c r="MT339" s="698"/>
      <c r="MU339" s="698"/>
      <c r="MV339" s="698"/>
      <c r="MW339" s="698"/>
      <c r="MX339" s="698"/>
      <c r="MY339" s="698"/>
      <c r="MZ339" s="698"/>
      <c r="NA339" s="698"/>
      <c r="NB339" s="698"/>
      <c r="NC339" s="698"/>
      <c r="ND339" s="698"/>
      <c r="NE339" s="698"/>
      <c r="NF339" s="698"/>
      <c r="NG339" s="698"/>
      <c r="NH339" s="698"/>
      <c r="NI339" s="698"/>
      <c r="NJ339" s="698"/>
      <c r="NK339" s="698"/>
      <c r="NL339" s="698"/>
      <c r="NM339" s="698"/>
      <c r="NN339" s="698"/>
      <c r="NO339" s="698"/>
      <c r="NP339" s="698"/>
      <c r="NQ339" s="698"/>
      <c r="NR339" s="698"/>
      <c r="NS339" s="698"/>
      <c r="NT339" s="698"/>
      <c r="NU339" s="698"/>
      <c r="NV339" s="698"/>
      <c r="NW339" s="698"/>
      <c r="NX339" s="698"/>
      <c r="NY339" s="698"/>
      <c r="NZ339" s="698"/>
      <c r="OA339" s="698"/>
      <c r="OB339" s="698"/>
      <c r="OC339" s="698"/>
      <c r="OD339" s="698"/>
      <c r="OE339" s="698"/>
      <c r="OF339" s="698"/>
      <c r="OG339" s="698"/>
      <c r="OH339" s="698"/>
      <c r="OI339" s="698"/>
      <c r="OJ339" s="698"/>
      <c r="OK339" s="698"/>
      <c r="OL339" s="698"/>
      <c r="OM339" s="698"/>
      <c r="ON339" s="698"/>
      <c r="OO339" s="698"/>
      <c r="OP339" s="698"/>
      <c r="OQ339" s="698"/>
      <c r="OR339" s="698"/>
      <c r="OS339" s="698"/>
      <c r="OT339" s="698"/>
      <c r="OU339" s="698"/>
      <c r="OV339" s="698"/>
      <c r="OW339" s="698"/>
      <c r="OX339" s="698"/>
      <c r="OY339" s="698"/>
      <c r="OZ339" s="698"/>
      <c r="PA339" s="698"/>
      <c r="PB339" s="698"/>
      <c r="PC339" s="698"/>
      <c r="PD339" s="698"/>
      <c r="PE339" s="698"/>
      <c r="PF339" s="698"/>
      <c r="PG339" s="698"/>
      <c r="PH339" s="698"/>
      <c r="PI339" s="698"/>
      <c r="PJ339" s="698"/>
      <c r="PK339" s="698"/>
      <c r="PL339" s="698"/>
      <c r="PM339" s="698"/>
      <c r="PN339" s="698"/>
      <c r="PO339" s="698"/>
      <c r="PP339" s="698"/>
      <c r="PQ339" s="698"/>
      <c r="PR339" s="698"/>
      <c r="PS339" s="698"/>
      <c r="PT339" s="698"/>
      <c r="PU339" s="698"/>
      <c r="PV339" s="698"/>
      <c r="PW339" s="698"/>
      <c r="PX339" s="698"/>
      <c r="PY339" s="698"/>
      <c r="PZ339" s="698"/>
      <c r="QA339" s="698"/>
      <c r="QB339" s="698"/>
      <c r="QC339" s="698"/>
      <c r="QD339" s="698"/>
      <c r="QE339" s="698"/>
      <c r="QF339" s="698"/>
      <c r="QG339" s="698"/>
      <c r="QH339" s="698"/>
      <c r="QI339" s="698"/>
      <c r="QJ339" s="698"/>
      <c r="QK339" s="698"/>
      <c r="QL339" s="698"/>
      <c r="QM339" s="698"/>
      <c r="QN339" s="698"/>
      <c r="QO339" s="698"/>
      <c r="QP339" s="698"/>
      <c r="QQ339" s="698"/>
      <c r="QR339" s="698"/>
      <c r="QS339" s="698"/>
      <c r="QT339" s="698"/>
      <c r="QU339" s="698"/>
      <c r="QV339" s="698"/>
      <c r="QW339" s="698"/>
      <c r="QX339" s="698"/>
      <c r="QY339" s="698"/>
      <c r="QZ339" s="698"/>
      <c r="RA339" s="698"/>
      <c r="RB339" s="698"/>
      <c r="RC339" s="698"/>
      <c r="RD339" s="698"/>
      <c r="RE339" s="698"/>
      <c r="RF339" s="698"/>
      <c r="RG339" s="698"/>
      <c r="RH339" s="698"/>
      <c r="RI339" s="698"/>
      <c r="RJ339" s="698"/>
      <c r="RK339" s="698"/>
      <c r="RL339" s="698"/>
      <c r="RM339" s="698"/>
      <c r="RN339" s="698"/>
      <c r="RO339" s="698"/>
      <c r="RP339" s="698"/>
      <c r="RQ339" s="698"/>
      <c r="RR339" s="698"/>
      <c r="RS339" s="698"/>
      <c r="RT339" s="698"/>
      <c r="RU339" s="698"/>
      <c r="RV339" s="698"/>
      <c r="RW339" s="698"/>
      <c r="RX339" s="698"/>
      <c r="RY339" s="698"/>
      <c r="RZ339" s="698"/>
      <c r="SA339" s="698"/>
      <c r="SB339" s="698"/>
      <c r="SC339" s="698"/>
      <c r="SD339" s="698"/>
      <c r="SE339" s="698"/>
      <c r="SF339" s="698"/>
      <c r="SG339" s="698"/>
    </row>
    <row r="340" spans="2:501" ht="6.95" customHeight="1" x14ac:dyDescent="0.15">
      <c r="B340" s="698"/>
      <c r="C340" s="698"/>
      <c r="D340" s="698"/>
      <c r="E340" s="698"/>
      <c r="F340" s="698"/>
      <c r="G340" s="698"/>
      <c r="H340" s="698"/>
      <c r="I340" s="698"/>
      <c r="J340" s="698"/>
      <c r="K340" s="698"/>
      <c r="L340" s="698"/>
      <c r="M340" s="698"/>
      <c r="N340" s="698"/>
      <c r="O340" s="698"/>
      <c r="P340" s="698"/>
      <c r="Q340" s="698"/>
      <c r="R340" s="698"/>
      <c r="S340" s="698"/>
      <c r="T340" s="698"/>
      <c r="U340" s="698"/>
      <c r="V340" s="698"/>
      <c r="W340" s="698"/>
      <c r="X340" s="698"/>
      <c r="Y340" s="698"/>
      <c r="Z340" s="698"/>
      <c r="AA340" s="698"/>
      <c r="AB340" s="698"/>
      <c r="AC340" s="698"/>
      <c r="AD340" s="698"/>
      <c r="AE340" s="698"/>
      <c r="AF340" s="698"/>
      <c r="AG340" s="698"/>
      <c r="AH340" s="698"/>
      <c r="AI340" s="698"/>
      <c r="AJ340" s="698"/>
      <c r="AK340" s="698"/>
      <c r="AL340" s="698"/>
      <c r="AM340" s="698"/>
      <c r="AN340" s="698"/>
      <c r="AO340" s="698"/>
      <c r="AP340" s="698"/>
      <c r="AQ340" s="698"/>
      <c r="AR340" s="698"/>
      <c r="AS340" s="698"/>
      <c r="AT340" s="698"/>
      <c r="AU340" s="698"/>
      <c r="AV340" s="698"/>
      <c r="AW340" s="698"/>
      <c r="AX340" s="698"/>
      <c r="AY340" s="698"/>
      <c r="AZ340" s="698"/>
      <c r="BA340" s="698"/>
      <c r="BB340" s="698"/>
      <c r="BC340" s="698"/>
      <c r="BD340" s="698"/>
      <c r="BE340" s="698"/>
      <c r="BF340" s="698"/>
      <c r="BG340" s="698"/>
      <c r="BH340" s="698"/>
      <c r="BI340" s="698"/>
      <c r="BJ340" s="698"/>
      <c r="BK340" s="698"/>
      <c r="BL340" s="698"/>
      <c r="BM340" s="698"/>
      <c r="BN340" s="698"/>
      <c r="BO340" s="698"/>
      <c r="BP340" s="698"/>
      <c r="BQ340" s="698"/>
      <c r="BR340" s="698"/>
      <c r="BS340" s="698"/>
      <c r="BT340" s="698"/>
      <c r="BU340" s="698"/>
      <c r="BV340" s="698"/>
      <c r="BW340" s="698"/>
      <c r="BX340" s="698"/>
      <c r="BY340" s="698"/>
      <c r="BZ340" s="698"/>
      <c r="CA340" s="698"/>
      <c r="CB340" s="698"/>
      <c r="CC340" s="698"/>
      <c r="CD340" s="698"/>
      <c r="CE340" s="698"/>
      <c r="CF340" s="698"/>
      <c r="CG340" s="698"/>
      <c r="CH340" s="698"/>
      <c r="CI340" s="698"/>
      <c r="CJ340" s="698"/>
      <c r="CK340" s="698"/>
      <c r="CL340" s="698"/>
      <c r="CM340" s="698"/>
      <c r="CN340" s="698"/>
      <c r="CO340" s="698"/>
      <c r="CP340" s="698"/>
      <c r="CQ340" s="698"/>
      <c r="CR340" s="698"/>
      <c r="CS340" s="698"/>
      <c r="CT340" s="698"/>
      <c r="CU340" s="698"/>
      <c r="CV340" s="698"/>
      <c r="CW340" s="698"/>
      <c r="CX340" s="698"/>
      <c r="CY340" s="698"/>
      <c r="CZ340" s="698"/>
      <c r="DA340" s="698"/>
      <c r="DB340" s="698"/>
      <c r="DC340" s="698"/>
      <c r="DD340" s="698"/>
      <c r="DE340" s="698"/>
      <c r="DF340" s="698"/>
      <c r="DG340" s="698"/>
      <c r="DH340" s="698"/>
      <c r="DI340" s="698"/>
      <c r="DJ340" s="698"/>
      <c r="DK340" s="698"/>
      <c r="DL340" s="698"/>
      <c r="DM340" s="698"/>
      <c r="DN340" s="698"/>
      <c r="DO340" s="698"/>
      <c r="DP340" s="698"/>
      <c r="DQ340" s="698"/>
      <c r="DR340" s="698"/>
      <c r="DS340" s="698"/>
      <c r="DT340" s="698"/>
      <c r="DU340" s="698"/>
      <c r="DV340" s="698"/>
      <c r="DW340" s="698"/>
      <c r="DX340" s="698"/>
      <c r="DY340" s="698"/>
      <c r="DZ340" s="698"/>
      <c r="EA340" s="698"/>
      <c r="EB340" s="698"/>
      <c r="EC340" s="698"/>
      <c r="ED340" s="698"/>
      <c r="EE340" s="698"/>
      <c r="EF340" s="698"/>
      <c r="EG340" s="698"/>
      <c r="EH340" s="698"/>
      <c r="EI340" s="698"/>
      <c r="EJ340" s="698"/>
      <c r="EK340" s="698"/>
      <c r="EL340" s="698"/>
      <c r="EM340" s="698"/>
      <c r="EN340" s="698"/>
      <c r="EO340" s="698"/>
      <c r="EP340" s="698"/>
      <c r="EQ340" s="698"/>
      <c r="ER340" s="698"/>
      <c r="ES340" s="698"/>
      <c r="ET340" s="698"/>
      <c r="EU340" s="698"/>
      <c r="EV340" s="698"/>
      <c r="EW340" s="698"/>
      <c r="EX340" s="698"/>
      <c r="EY340" s="698"/>
      <c r="EZ340" s="698"/>
      <c r="FA340" s="698"/>
      <c r="FB340" s="698"/>
      <c r="FC340" s="698"/>
      <c r="FD340" s="698"/>
      <c r="FE340" s="698"/>
      <c r="FF340" s="698"/>
      <c r="FG340" s="698"/>
      <c r="FH340" s="698"/>
      <c r="FI340" s="698"/>
      <c r="FJ340" s="698"/>
      <c r="FK340" s="698"/>
      <c r="FL340" s="698"/>
      <c r="FM340" s="698"/>
      <c r="FN340" s="698"/>
      <c r="FP340" s="698"/>
      <c r="FQ340" s="698"/>
      <c r="FR340" s="698"/>
      <c r="FS340" s="698"/>
      <c r="FT340" s="698"/>
      <c r="FU340" s="698"/>
      <c r="FV340" s="698"/>
      <c r="FW340" s="698"/>
      <c r="FX340" s="698"/>
      <c r="FY340" s="698"/>
      <c r="FZ340" s="698"/>
      <c r="GA340" s="698"/>
      <c r="GB340" s="698"/>
      <c r="GC340" s="698"/>
      <c r="GD340" s="698"/>
      <c r="GE340" s="698"/>
      <c r="GF340" s="698"/>
      <c r="GG340" s="698"/>
      <c r="GH340" s="698"/>
      <c r="GI340" s="698"/>
      <c r="GJ340" s="698"/>
      <c r="GK340" s="698"/>
      <c r="GL340" s="698"/>
      <c r="GM340" s="698"/>
      <c r="GN340" s="698"/>
      <c r="GO340" s="698"/>
      <c r="GP340" s="698"/>
      <c r="GQ340" s="698"/>
      <c r="GR340" s="698"/>
      <c r="GS340" s="698"/>
      <c r="GT340" s="698"/>
      <c r="GU340" s="698"/>
      <c r="GV340" s="698"/>
      <c r="GW340" s="698"/>
      <c r="GX340" s="698"/>
      <c r="GY340" s="698"/>
      <c r="GZ340" s="698"/>
      <c r="HA340" s="698"/>
      <c r="HB340" s="698"/>
      <c r="HC340" s="698"/>
      <c r="HD340" s="698"/>
      <c r="HE340" s="698"/>
      <c r="HF340" s="698"/>
      <c r="HG340" s="698"/>
      <c r="HH340" s="698"/>
      <c r="HI340" s="698"/>
      <c r="HJ340" s="698"/>
      <c r="HK340" s="698"/>
      <c r="HL340" s="698"/>
      <c r="HM340" s="698"/>
      <c r="HN340" s="698"/>
      <c r="HO340" s="698"/>
      <c r="HP340" s="698"/>
      <c r="HQ340" s="698"/>
      <c r="HR340" s="698"/>
      <c r="HS340" s="698"/>
      <c r="HT340" s="698"/>
      <c r="HU340" s="698"/>
      <c r="HV340" s="698"/>
      <c r="HW340" s="698"/>
      <c r="HX340" s="698"/>
      <c r="HY340" s="698"/>
      <c r="HZ340" s="698"/>
      <c r="IA340" s="698"/>
      <c r="IB340" s="698"/>
      <c r="IC340" s="698"/>
      <c r="ID340" s="698"/>
      <c r="IE340" s="698"/>
      <c r="IF340" s="698"/>
      <c r="IG340" s="698"/>
      <c r="IH340" s="698"/>
      <c r="II340" s="698"/>
      <c r="IJ340" s="698"/>
      <c r="IK340" s="698"/>
      <c r="IL340" s="698"/>
      <c r="IM340" s="698"/>
      <c r="IN340" s="698"/>
      <c r="IO340" s="698"/>
      <c r="IP340" s="698"/>
      <c r="IQ340" s="698"/>
      <c r="IR340" s="698"/>
      <c r="IS340" s="698"/>
      <c r="IT340" s="698"/>
      <c r="IU340" s="698"/>
      <c r="IV340" s="698"/>
      <c r="IW340" s="698"/>
      <c r="IX340" s="698"/>
      <c r="IY340" s="698"/>
      <c r="IZ340" s="698"/>
      <c r="JA340" s="698"/>
      <c r="JB340" s="698"/>
      <c r="JC340" s="698"/>
      <c r="JD340" s="698"/>
      <c r="JE340" s="698"/>
      <c r="JF340" s="698"/>
      <c r="JG340" s="698"/>
      <c r="JH340" s="698"/>
      <c r="JI340" s="698"/>
      <c r="JJ340" s="698"/>
      <c r="JK340" s="698"/>
      <c r="JL340" s="698"/>
      <c r="JM340" s="698"/>
      <c r="JN340" s="698"/>
      <c r="JO340" s="698"/>
      <c r="JP340" s="698"/>
      <c r="JQ340" s="698"/>
      <c r="JR340" s="698"/>
      <c r="JS340" s="698"/>
      <c r="JT340" s="698"/>
      <c r="JU340" s="698"/>
      <c r="JV340" s="698"/>
      <c r="JW340" s="698"/>
      <c r="JX340" s="698"/>
      <c r="JY340" s="698"/>
      <c r="JZ340" s="698"/>
      <c r="KA340" s="698"/>
      <c r="KB340" s="698"/>
      <c r="KC340" s="698"/>
      <c r="KD340" s="698"/>
      <c r="KE340" s="698"/>
      <c r="KF340" s="698"/>
      <c r="KG340" s="698"/>
      <c r="KH340" s="698"/>
      <c r="KI340" s="698"/>
      <c r="KJ340" s="698"/>
      <c r="KK340" s="698"/>
      <c r="KL340" s="698"/>
      <c r="KM340" s="698"/>
      <c r="KN340" s="698"/>
      <c r="KO340" s="698"/>
      <c r="KP340" s="698"/>
      <c r="KQ340" s="698"/>
      <c r="KR340" s="698"/>
      <c r="KS340" s="698"/>
      <c r="KT340" s="698"/>
      <c r="KU340" s="698"/>
      <c r="KV340" s="698"/>
      <c r="KW340" s="698"/>
      <c r="KX340" s="698"/>
      <c r="KY340" s="698"/>
      <c r="KZ340" s="698"/>
      <c r="LA340" s="698"/>
      <c r="LB340" s="698"/>
      <c r="LC340" s="698"/>
      <c r="LD340" s="698"/>
      <c r="LE340" s="698"/>
      <c r="LF340" s="698"/>
      <c r="LG340" s="698"/>
      <c r="LH340" s="698"/>
      <c r="LI340" s="698"/>
      <c r="LJ340" s="698"/>
      <c r="LK340" s="698"/>
      <c r="LL340" s="698"/>
      <c r="LM340" s="698"/>
      <c r="LN340" s="698"/>
      <c r="LO340" s="698"/>
      <c r="LP340" s="698"/>
      <c r="LQ340" s="698"/>
      <c r="LR340" s="698"/>
      <c r="LS340" s="698"/>
      <c r="LT340" s="698"/>
      <c r="LU340" s="698"/>
      <c r="LV340" s="698"/>
      <c r="LW340" s="698"/>
      <c r="LX340" s="698"/>
      <c r="LY340" s="698"/>
      <c r="LZ340" s="698"/>
      <c r="MA340" s="698"/>
      <c r="MB340" s="698"/>
      <c r="MC340" s="698"/>
      <c r="MD340" s="698"/>
      <c r="ME340" s="698"/>
      <c r="MF340" s="698"/>
      <c r="MG340" s="698"/>
      <c r="MH340" s="698"/>
      <c r="MI340" s="698"/>
      <c r="MJ340" s="698"/>
      <c r="MK340" s="698"/>
      <c r="ML340" s="698"/>
      <c r="MM340" s="698"/>
      <c r="MN340" s="698"/>
      <c r="MO340" s="698"/>
      <c r="MP340" s="698"/>
      <c r="MQ340" s="698"/>
      <c r="MR340" s="698"/>
      <c r="MS340" s="698"/>
      <c r="MT340" s="698"/>
      <c r="MU340" s="698"/>
      <c r="MV340" s="698"/>
      <c r="MW340" s="698"/>
      <c r="MX340" s="698"/>
      <c r="MY340" s="698"/>
      <c r="MZ340" s="698"/>
      <c r="NA340" s="698"/>
      <c r="NB340" s="698"/>
      <c r="NC340" s="698"/>
      <c r="ND340" s="698"/>
      <c r="NE340" s="698"/>
      <c r="NF340" s="698"/>
      <c r="NG340" s="698"/>
      <c r="NH340" s="698"/>
      <c r="NI340" s="698"/>
      <c r="NJ340" s="698"/>
      <c r="NK340" s="698"/>
      <c r="NL340" s="698"/>
      <c r="NM340" s="698"/>
      <c r="NN340" s="698"/>
      <c r="NO340" s="698"/>
      <c r="NP340" s="698"/>
      <c r="NQ340" s="698"/>
      <c r="NR340" s="698"/>
      <c r="NS340" s="698"/>
      <c r="NT340" s="698"/>
      <c r="NU340" s="698"/>
      <c r="NV340" s="698"/>
      <c r="NW340" s="698"/>
      <c r="NX340" s="698"/>
      <c r="NY340" s="698"/>
      <c r="NZ340" s="698"/>
      <c r="OA340" s="698"/>
      <c r="OB340" s="698"/>
      <c r="OC340" s="698"/>
      <c r="OD340" s="698"/>
      <c r="OE340" s="698"/>
      <c r="OF340" s="698"/>
      <c r="OG340" s="698"/>
      <c r="OH340" s="698"/>
      <c r="OI340" s="698"/>
      <c r="OJ340" s="698"/>
      <c r="OK340" s="698"/>
      <c r="OL340" s="698"/>
      <c r="OM340" s="698"/>
      <c r="ON340" s="698"/>
      <c r="OO340" s="698"/>
      <c r="OP340" s="698"/>
      <c r="OQ340" s="698"/>
      <c r="OR340" s="698"/>
      <c r="OS340" s="698"/>
      <c r="OT340" s="698"/>
      <c r="OU340" s="698"/>
      <c r="OV340" s="698"/>
      <c r="OW340" s="698"/>
      <c r="OX340" s="698"/>
      <c r="OY340" s="698"/>
      <c r="OZ340" s="698"/>
      <c r="PA340" s="698"/>
      <c r="PB340" s="698"/>
      <c r="PC340" s="698"/>
      <c r="PD340" s="698"/>
      <c r="PE340" s="698"/>
      <c r="PF340" s="698"/>
      <c r="PG340" s="698"/>
      <c r="PH340" s="698"/>
      <c r="PI340" s="698"/>
      <c r="PJ340" s="698"/>
      <c r="PK340" s="698"/>
      <c r="PL340" s="698"/>
      <c r="PM340" s="698"/>
      <c r="PN340" s="698"/>
      <c r="PO340" s="698"/>
      <c r="PP340" s="698"/>
      <c r="PQ340" s="698"/>
      <c r="PR340" s="698"/>
      <c r="PS340" s="698"/>
      <c r="PT340" s="698"/>
      <c r="PU340" s="698"/>
      <c r="PV340" s="698"/>
      <c r="PW340" s="698"/>
      <c r="PX340" s="698"/>
      <c r="PY340" s="698"/>
      <c r="PZ340" s="698"/>
      <c r="QA340" s="698"/>
      <c r="QB340" s="698"/>
      <c r="QC340" s="698"/>
      <c r="QD340" s="698"/>
      <c r="QE340" s="698"/>
      <c r="QF340" s="698"/>
      <c r="QG340" s="698"/>
      <c r="QH340" s="698"/>
      <c r="QI340" s="698"/>
      <c r="QJ340" s="698"/>
      <c r="QK340" s="698"/>
      <c r="QL340" s="698"/>
      <c r="QM340" s="698"/>
      <c r="QN340" s="698"/>
      <c r="QO340" s="698"/>
      <c r="QP340" s="698"/>
      <c r="QQ340" s="698"/>
      <c r="QR340" s="698"/>
      <c r="QS340" s="698"/>
      <c r="QT340" s="698"/>
      <c r="QU340" s="698"/>
      <c r="QV340" s="698"/>
      <c r="QW340" s="698"/>
      <c r="QX340" s="698"/>
      <c r="QY340" s="698"/>
      <c r="QZ340" s="698"/>
      <c r="RA340" s="698"/>
      <c r="RB340" s="698"/>
      <c r="RC340" s="698"/>
      <c r="RD340" s="698"/>
      <c r="RE340" s="698"/>
      <c r="RF340" s="698"/>
      <c r="RG340" s="698"/>
      <c r="RH340" s="698"/>
      <c r="RI340" s="698"/>
      <c r="RJ340" s="698"/>
      <c r="RK340" s="698"/>
      <c r="RL340" s="698"/>
      <c r="RM340" s="698"/>
      <c r="RN340" s="698"/>
      <c r="RO340" s="698"/>
      <c r="RP340" s="698"/>
      <c r="RQ340" s="698"/>
      <c r="RR340" s="698"/>
      <c r="RS340" s="698"/>
      <c r="RT340" s="698"/>
      <c r="RU340" s="698"/>
      <c r="RV340" s="698"/>
      <c r="RW340" s="698"/>
      <c r="RX340" s="698"/>
      <c r="RY340" s="698"/>
      <c r="RZ340" s="698"/>
      <c r="SA340" s="698"/>
      <c r="SB340" s="698"/>
      <c r="SC340" s="698"/>
      <c r="SD340" s="698"/>
      <c r="SE340" s="698"/>
      <c r="SF340" s="698"/>
      <c r="SG340" s="698"/>
    </row>
    <row r="341" spans="2:501" ht="6.95" customHeight="1" x14ac:dyDescent="0.15">
      <c r="B341" s="698"/>
      <c r="C341" s="698"/>
      <c r="D341" s="698"/>
      <c r="E341" s="698"/>
      <c r="F341" s="698"/>
      <c r="G341" s="698"/>
      <c r="H341" s="698"/>
      <c r="I341" s="698"/>
      <c r="J341" s="698"/>
      <c r="K341" s="698"/>
      <c r="L341" s="698"/>
      <c r="M341" s="698"/>
      <c r="N341" s="698"/>
      <c r="O341" s="698"/>
      <c r="P341" s="698"/>
      <c r="Q341" s="698"/>
      <c r="R341" s="698"/>
      <c r="S341" s="698"/>
      <c r="T341" s="698"/>
      <c r="U341" s="698"/>
      <c r="V341" s="698"/>
      <c r="W341" s="698"/>
      <c r="X341" s="698"/>
      <c r="Y341" s="698"/>
      <c r="Z341" s="698"/>
      <c r="AA341" s="698"/>
      <c r="AB341" s="698"/>
      <c r="AC341" s="698"/>
      <c r="AD341" s="698"/>
      <c r="AE341" s="698"/>
      <c r="AF341" s="698"/>
      <c r="AG341" s="698"/>
      <c r="AH341" s="698"/>
      <c r="AI341" s="698"/>
      <c r="AJ341" s="698"/>
      <c r="AK341" s="698"/>
      <c r="AL341" s="698"/>
      <c r="AM341" s="698"/>
      <c r="AN341" s="698"/>
      <c r="AO341" s="698"/>
      <c r="AP341" s="698"/>
      <c r="AQ341" s="698"/>
      <c r="AR341" s="698"/>
      <c r="AS341" s="698"/>
      <c r="AT341" s="698"/>
      <c r="AU341" s="698"/>
      <c r="AV341" s="698"/>
      <c r="AW341" s="698"/>
      <c r="AX341" s="698"/>
      <c r="AY341" s="698"/>
      <c r="AZ341" s="698"/>
      <c r="BA341" s="698"/>
      <c r="BB341" s="698"/>
      <c r="BC341" s="698"/>
      <c r="BD341" s="698"/>
      <c r="BE341" s="698"/>
      <c r="BF341" s="698"/>
      <c r="BG341" s="698"/>
      <c r="BH341" s="698"/>
      <c r="BI341" s="698"/>
      <c r="BJ341" s="698"/>
      <c r="BK341" s="698"/>
      <c r="BL341" s="698"/>
      <c r="BM341" s="698"/>
      <c r="BN341" s="698"/>
      <c r="BO341" s="698"/>
      <c r="BP341" s="698"/>
      <c r="BQ341" s="698"/>
      <c r="BR341" s="698"/>
      <c r="BS341" s="698"/>
      <c r="BT341" s="698"/>
      <c r="BU341" s="698"/>
      <c r="BV341" s="698"/>
      <c r="BW341" s="698"/>
      <c r="BX341" s="698"/>
      <c r="BY341" s="698"/>
      <c r="BZ341" s="698"/>
      <c r="CA341" s="698"/>
      <c r="CB341" s="698"/>
      <c r="CC341" s="698"/>
      <c r="CD341" s="698"/>
      <c r="CE341" s="698"/>
      <c r="CF341" s="698"/>
      <c r="CG341" s="698"/>
      <c r="CH341" s="698"/>
      <c r="CI341" s="698"/>
      <c r="CJ341" s="698"/>
      <c r="CK341" s="698"/>
      <c r="CL341" s="698"/>
      <c r="CM341" s="698"/>
      <c r="CN341" s="698"/>
      <c r="CO341" s="698"/>
      <c r="CP341" s="698"/>
      <c r="CQ341" s="698"/>
      <c r="CR341" s="698"/>
      <c r="CS341" s="698"/>
      <c r="CT341" s="698"/>
      <c r="CU341" s="698"/>
      <c r="CV341" s="698"/>
      <c r="CW341" s="698"/>
      <c r="CX341" s="698"/>
      <c r="CY341" s="698"/>
      <c r="CZ341" s="698"/>
      <c r="DA341" s="698"/>
      <c r="DB341" s="698"/>
      <c r="DC341" s="698"/>
      <c r="DD341" s="698"/>
      <c r="DE341" s="698"/>
      <c r="DF341" s="698"/>
      <c r="DG341" s="698"/>
      <c r="DH341" s="698"/>
      <c r="DI341" s="698"/>
      <c r="DJ341" s="698"/>
      <c r="DK341" s="698"/>
      <c r="DL341" s="698"/>
      <c r="DM341" s="698"/>
      <c r="DN341" s="698"/>
      <c r="DO341" s="698"/>
      <c r="DP341" s="698"/>
      <c r="DQ341" s="698"/>
      <c r="DR341" s="698"/>
      <c r="DS341" s="698"/>
      <c r="DT341" s="698"/>
      <c r="DU341" s="698"/>
      <c r="DV341" s="698"/>
      <c r="DW341" s="698"/>
      <c r="DX341" s="698"/>
      <c r="DY341" s="698"/>
      <c r="DZ341" s="698"/>
      <c r="EA341" s="698"/>
      <c r="EB341" s="698"/>
      <c r="EC341" s="698"/>
      <c r="ED341" s="698"/>
      <c r="EE341" s="698"/>
      <c r="EF341" s="698"/>
      <c r="EG341" s="698"/>
      <c r="EH341" s="698"/>
      <c r="EI341" s="698"/>
      <c r="EJ341" s="698"/>
      <c r="EK341" s="698"/>
      <c r="EL341" s="698"/>
      <c r="EM341" s="698"/>
      <c r="EN341" s="698"/>
      <c r="EO341" s="698"/>
      <c r="EP341" s="698"/>
      <c r="EQ341" s="698"/>
      <c r="ER341" s="698"/>
      <c r="ES341" s="698"/>
      <c r="ET341" s="698"/>
      <c r="EU341" s="698"/>
      <c r="EV341" s="698"/>
      <c r="EW341" s="698"/>
      <c r="EX341" s="698"/>
      <c r="EY341" s="698"/>
      <c r="EZ341" s="698"/>
      <c r="FA341" s="698"/>
      <c r="FB341" s="698"/>
      <c r="FC341" s="698"/>
      <c r="FD341" s="698"/>
      <c r="FE341" s="698"/>
      <c r="FF341" s="698"/>
      <c r="FG341" s="698"/>
      <c r="FH341" s="698"/>
      <c r="FI341" s="698"/>
      <c r="FJ341" s="698"/>
      <c r="FK341" s="698"/>
      <c r="FL341" s="698"/>
      <c r="FM341" s="698"/>
      <c r="FN341" s="698"/>
      <c r="FP341" s="698"/>
      <c r="FQ341" s="698"/>
      <c r="FR341" s="698"/>
      <c r="FS341" s="698"/>
      <c r="FT341" s="698"/>
      <c r="FU341" s="698"/>
      <c r="FV341" s="698"/>
      <c r="FW341" s="698"/>
      <c r="FX341" s="698"/>
      <c r="FY341" s="698"/>
      <c r="FZ341" s="698"/>
      <c r="GA341" s="698"/>
      <c r="GB341" s="698"/>
      <c r="GC341" s="698"/>
      <c r="GD341" s="698"/>
      <c r="GE341" s="698"/>
      <c r="GF341" s="698"/>
      <c r="GG341" s="698"/>
      <c r="GH341" s="698"/>
      <c r="GI341" s="698"/>
      <c r="GJ341" s="698"/>
      <c r="GK341" s="698"/>
      <c r="GL341" s="698"/>
      <c r="GM341" s="698"/>
      <c r="GN341" s="698"/>
      <c r="GO341" s="698"/>
      <c r="GP341" s="698"/>
      <c r="GQ341" s="698"/>
      <c r="GR341" s="698"/>
      <c r="GS341" s="698"/>
      <c r="GT341" s="698"/>
      <c r="GU341" s="698"/>
      <c r="GV341" s="698"/>
      <c r="GW341" s="698"/>
      <c r="GX341" s="698"/>
      <c r="GY341" s="698"/>
      <c r="GZ341" s="698"/>
      <c r="HA341" s="698"/>
      <c r="HB341" s="698"/>
      <c r="HC341" s="698"/>
      <c r="HD341" s="698"/>
      <c r="HE341" s="698"/>
      <c r="HF341" s="698"/>
      <c r="HG341" s="698"/>
      <c r="HH341" s="698"/>
      <c r="HI341" s="698"/>
      <c r="HJ341" s="698"/>
      <c r="HK341" s="698"/>
      <c r="HL341" s="698"/>
      <c r="HM341" s="698"/>
      <c r="HN341" s="698"/>
      <c r="HO341" s="698"/>
      <c r="HP341" s="698"/>
      <c r="HQ341" s="698"/>
      <c r="HR341" s="698"/>
      <c r="HS341" s="698"/>
      <c r="HT341" s="698"/>
      <c r="HU341" s="698"/>
      <c r="HV341" s="698"/>
      <c r="HW341" s="698"/>
      <c r="HX341" s="698"/>
      <c r="HY341" s="698"/>
      <c r="HZ341" s="698"/>
      <c r="IA341" s="698"/>
      <c r="IB341" s="698"/>
      <c r="IC341" s="698"/>
      <c r="ID341" s="698"/>
      <c r="IE341" s="698"/>
      <c r="IF341" s="698"/>
      <c r="IG341" s="698"/>
      <c r="IH341" s="698"/>
      <c r="II341" s="698"/>
      <c r="IJ341" s="698"/>
      <c r="IK341" s="698"/>
      <c r="IL341" s="698"/>
      <c r="IM341" s="698"/>
      <c r="IN341" s="698"/>
      <c r="IO341" s="698"/>
      <c r="IP341" s="698"/>
      <c r="IQ341" s="698"/>
      <c r="IR341" s="698"/>
      <c r="IS341" s="698"/>
      <c r="IT341" s="698"/>
      <c r="IU341" s="698"/>
      <c r="IV341" s="698"/>
      <c r="IW341" s="698"/>
      <c r="IX341" s="698"/>
      <c r="IY341" s="698"/>
      <c r="IZ341" s="698"/>
      <c r="JA341" s="698"/>
      <c r="JB341" s="698"/>
      <c r="JC341" s="698"/>
      <c r="JD341" s="698"/>
      <c r="JE341" s="698"/>
      <c r="JF341" s="698"/>
      <c r="JG341" s="698"/>
      <c r="JH341" s="698"/>
      <c r="JI341" s="698"/>
      <c r="JJ341" s="698"/>
      <c r="JK341" s="698"/>
      <c r="JL341" s="698"/>
      <c r="JM341" s="698"/>
      <c r="JN341" s="698"/>
      <c r="JO341" s="698"/>
      <c r="JP341" s="698"/>
      <c r="JQ341" s="698"/>
      <c r="JR341" s="698"/>
      <c r="JS341" s="698"/>
      <c r="JT341" s="698"/>
      <c r="JU341" s="698"/>
      <c r="JV341" s="698"/>
      <c r="JW341" s="698"/>
      <c r="JX341" s="698"/>
      <c r="JY341" s="698"/>
      <c r="JZ341" s="698"/>
      <c r="KA341" s="698"/>
      <c r="KB341" s="698"/>
      <c r="KC341" s="698"/>
      <c r="KD341" s="698"/>
      <c r="KE341" s="698"/>
      <c r="KF341" s="698"/>
      <c r="KG341" s="698"/>
      <c r="KH341" s="698"/>
      <c r="KI341" s="698"/>
      <c r="KJ341" s="698"/>
      <c r="KK341" s="698"/>
      <c r="KL341" s="698"/>
      <c r="KM341" s="698"/>
      <c r="KN341" s="698"/>
      <c r="KO341" s="698"/>
      <c r="KP341" s="698"/>
      <c r="KQ341" s="698"/>
      <c r="KR341" s="698"/>
      <c r="KS341" s="698"/>
      <c r="KT341" s="698"/>
      <c r="KU341" s="698"/>
      <c r="KV341" s="698"/>
      <c r="KW341" s="698"/>
      <c r="KX341" s="698"/>
      <c r="KY341" s="698"/>
      <c r="KZ341" s="698"/>
      <c r="LA341" s="698"/>
      <c r="LB341" s="698"/>
      <c r="LC341" s="698"/>
      <c r="LD341" s="698"/>
      <c r="LE341" s="698"/>
      <c r="LF341" s="698"/>
      <c r="LG341" s="698"/>
      <c r="LH341" s="698"/>
      <c r="LI341" s="698"/>
      <c r="LJ341" s="698"/>
      <c r="LK341" s="698"/>
      <c r="LL341" s="698"/>
      <c r="LM341" s="698"/>
      <c r="LN341" s="698"/>
      <c r="LO341" s="698"/>
      <c r="LP341" s="698"/>
      <c r="LQ341" s="698"/>
      <c r="LR341" s="698"/>
      <c r="LS341" s="698"/>
      <c r="LT341" s="698"/>
      <c r="LU341" s="698"/>
      <c r="LV341" s="698"/>
      <c r="LW341" s="698"/>
      <c r="LX341" s="698"/>
      <c r="LY341" s="698"/>
      <c r="LZ341" s="698"/>
      <c r="MA341" s="698"/>
      <c r="MB341" s="698"/>
      <c r="MC341" s="698"/>
      <c r="MD341" s="698"/>
      <c r="ME341" s="698"/>
      <c r="MF341" s="698"/>
      <c r="MG341" s="698"/>
      <c r="MH341" s="698"/>
      <c r="MI341" s="698"/>
      <c r="MJ341" s="698"/>
      <c r="MK341" s="698"/>
      <c r="ML341" s="698"/>
      <c r="MM341" s="698"/>
      <c r="MN341" s="698"/>
      <c r="MO341" s="698"/>
      <c r="MP341" s="698"/>
      <c r="MQ341" s="698"/>
      <c r="MR341" s="698"/>
      <c r="MS341" s="698"/>
      <c r="MT341" s="698"/>
      <c r="MU341" s="698"/>
      <c r="MV341" s="698"/>
      <c r="MW341" s="698"/>
      <c r="MX341" s="698"/>
      <c r="MY341" s="698"/>
      <c r="MZ341" s="698"/>
      <c r="NA341" s="698"/>
      <c r="NB341" s="698"/>
      <c r="NC341" s="698"/>
      <c r="ND341" s="698"/>
      <c r="NE341" s="698"/>
      <c r="NF341" s="698"/>
      <c r="NG341" s="698"/>
      <c r="NH341" s="698"/>
      <c r="NI341" s="698"/>
      <c r="NJ341" s="698"/>
      <c r="NK341" s="698"/>
      <c r="NL341" s="698"/>
      <c r="NM341" s="698"/>
      <c r="NN341" s="698"/>
      <c r="NO341" s="698"/>
      <c r="NP341" s="698"/>
      <c r="NQ341" s="698"/>
      <c r="NR341" s="698"/>
      <c r="NS341" s="698"/>
      <c r="NT341" s="698"/>
      <c r="NU341" s="698"/>
      <c r="NV341" s="698"/>
      <c r="NW341" s="698"/>
      <c r="NX341" s="698"/>
      <c r="NY341" s="698"/>
      <c r="NZ341" s="698"/>
      <c r="OA341" s="698"/>
      <c r="OB341" s="698"/>
      <c r="OC341" s="698"/>
      <c r="OD341" s="698"/>
      <c r="OE341" s="698"/>
      <c r="OF341" s="698"/>
      <c r="OG341" s="698"/>
      <c r="OH341" s="698"/>
      <c r="OI341" s="698"/>
      <c r="OJ341" s="698"/>
      <c r="OK341" s="698"/>
      <c r="OL341" s="698"/>
      <c r="OM341" s="698"/>
      <c r="ON341" s="698"/>
      <c r="OO341" s="698"/>
      <c r="OP341" s="698"/>
      <c r="OQ341" s="698"/>
      <c r="OR341" s="698"/>
      <c r="OS341" s="698"/>
      <c r="OT341" s="698"/>
      <c r="OU341" s="698"/>
      <c r="OV341" s="698"/>
      <c r="OW341" s="698"/>
      <c r="OX341" s="698"/>
      <c r="OY341" s="698"/>
      <c r="OZ341" s="698"/>
      <c r="PA341" s="698"/>
      <c r="PB341" s="698"/>
      <c r="PC341" s="698"/>
      <c r="PD341" s="698"/>
      <c r="PE341" s="698"/>
      <c r="PF341" s="698"/>
      <c r="PG341" s="698"/>
      <c r="PH341" s="698"/>
      <c r="PI341" s="698"/>
      <c r="PJ341" s="698"/>
      <c r="PK341" s="698"/>
      <c r="PL341" s="698"/>
      <c r="PM341" s="698"/>
      <c r="PN341" s="698"/>
      <c r="PO341" s="698"/>
      <c r="PP341" s="698"/>
      <c r="PQ341" s="698"/>
      <c r="PR341" s="698"/>
      <c r="PS341" s="698"/>
      <c r="PT341" s="698"/>
      <c r="PU341" s="698"/>
      <c r="PV341" s="698"/>
      <c r="PW341" s="698"/>
      <c r="PX341" s="698"/>
      <c r="PY341" s="698"/>
      <c r="PZ341" s="698"/>
      <c r="QA341" s="698"/>
      <c r="QB341" s="698"/>
      <c r="QC341" s="698"/>
      <c r="QD341" s="698"/>
      <c r="QE341" s="698"/>
      <c r="QF341" s="698"/>
      <c r="QG341" s="698"/>
      <c r="QH341" s="698"/>
      <c r="QI341" s="698"/>
      <c r="QJ341" s="698"/>
      <c r="QK341" s="698"/>
      <c r="QL341" s="698"/>
      <c r="QM341" s="698"/>
      <c r="QN341" s="698"/>
      <c r="QO341" s="698"/>
      <c r="QP341" s="698"/>
      <c r="QQ341" s="698"/>
      <c r="QR341" s="698"/>
      <c r="QS341" s="698"/>
      <c r="QT341" s="698"/>
      <c r="QU341" s="698"/>
      <c r="QV341" s="698"/>
      <c r="QW341" s="698"/>
      <c r="QX341" s="698"/>
      <c r="QY341" s="698"/>
      <c r="QZ341" s="698"/>
      <c r="RA341" s="698"/>
      <c r="RB341" s="698"/>
      <c r="RC341" s="698"/>
      <c r="RD341" s="698"/>
      <c r="RE341" s="698"/>
      <c r="RF341" s="698"/>
      <c r="RG341" s="698"/>
      <c r="RH341" s="698"/>
      <c r="RI341" s="698"/>
      <c r="RJ341" s="698"/>
      <c r="RK341" s="698"/>
      <c r="RL341" s="698"/>
      <c r="RM341" s="698"/>
      <c r="RN341" s="698"/>
      <c r="RO341" s="698"/>
      <c r="RP341" s="698"/>
      <c r="RQ341" s="698"/>
      <c r="RR341" s="698"/>
      <c r="RS341" s="698"/>
      <c r="RT341" s="698"/>
      <c r="RU341" s="698"/>
      <c r="RV341" s="698"/>
      <c r="RW341" s="698"/>
      <c r="RX341" s="698"/>
      <c r="RY341" s="698"/>
      <c r="RZ341" s="698"/>
      <c r="SA341" s="698"/>
      <c r="SB341" s="698"/>
      <c r="SC341" s="698"/>
      <c r="SD341" s="698"/>
      <c r="SE341" s="698"/>
      <c r="SF341" s="698"/>
      <c r="SG341" s="698"/>
    </row>
    <row r="342" spans="2:501" ht="6.95" customHeight="1" x14ac:dyDescent="0.15">
      <c r="B342" s="698"/>
      <c r="C342" s="698"/>
      <c r="D342" s="698"/>
      <c r="E342" s="698"/>
      <c r="F342" s="698"/>
      <c r="G342" s="698"/>
      <c r="H342" s="698"/>
      <c r="I342" s="698"/>
      <c r="J342" s="698"/>
      <c r="K342" s="698"/>
      <c r="L342" s="698"/>
      <c r="M342" s="698"/>
      <c r="N342" s="698"/>
      <c r="O342" s="698"/>
      <c r="P342" s="698"/>
      <c r="Q342" s="698"/>
      <c r="R342" s="698"/>
      <c r="S342" s="698"/>
      <c r="T342" s="698"/>
      <c r="U342" s="698"/>
      <c r="V342" s="698"/>
      <c r="W342" s="698"/>
      <c r="X342" s="698"/>
      <c r="Y342" s="698"/>
      <c r="Z342" s="698"/>
      <c r="AA342" s="698"/>
      <c r="AB342" s="698"/>
      <c r="AC342" s="698"/>
      <c r="AD342" s="698"/>
      <c r="AE342" s="698"/>
      <c r="AF342" s="698"/>
      <c r="AG342" s="698"/>
      <c r="AH342" s="698"/>
      <c r="AI342" s="698"/>
      <c r="AJ342" s="698"/>
      <c r="AK342" s="698"/>
      <c r="AL342" s="698"/>
      <c r="AM342" s="698"/>
      <c r="AN342" s="698"/>
      <c r="AO342" s="698"/>
      <c r="AP342" s="698"/>
      <c r="AQ342" s="698"/>
      <c r="AR342" s="698"/>
      <c r="AS342" s="698"/>
      <c r="AT342" s="698"/>
      <c r="AU342" s="698"/>
      <c r="AV342" s="698"/>
      <c r="AW342" s="698"/>
      <c r="AX342" s="698"/>
      <c r="AY342" s="698"/>
      <c r="AZ342" s="698"/>
      <c r="BA342" s="698"/>
      <c r="BB342" s="698"/>
      <c r="BC342" s="698"/>
      <c r="BD342" s="698"/>
      <c r="BE342" s="698"/>
      <c r="BF342" s="698"/>
      <c r="BG342" s="698"/>
      <c r="BH342" s="698"/>
      <c r="BI342" s="698"/>
      <c r="BJ342" s="698"/>
      <c r="BK342" s="698"/>
      <c r="BL342" s="698"/>
      <c r="BM342" s="698"/>
      <c r="BN342" s="698"/>
      <c r="BO342" s="698"/>
      <c r="BP342" s="698"/>
      <c r="BQ342" s="698"/>
      <c r="BR342" s="698"/>
      <c r="BS342" s="698"/>
      <c r="BT342" s="698"/>
      <c r="BU342" s="698"/>
      <c r="BV342" s="698"/>
      <c r="BW342" s="698"/>
      <c r="BX342" s="698"/>
      <c r="BY342" s="698"/>
      <c r="BZ342" s="698"/>
      <c r="CA342" s="698"/>
      <c r="CB342" s="698"/>
      <c r="CC342" s="698"/>
      <c r="CD342" s="698"/>
      <c r="CE342" s="698"/>
      <c r="CF342" s="698"/>
      <c r="CG342" s="698"/>
      <c r="CH342" s="698"/>
      <c r="CI342" s="698"/>
      <c r="CJ342" s="698"/>
      <c r="CK342" s="698"/>
      <c r="CL342" s="698"/>
      <c r="CM342" s="698"/>
      <c r="CN342" s="698"/>
      <c r="CO342" s="698"/>
      <c r="CP342" s="698"/>
      <c r="CQ342" s="698"/>
      <c r="CR342" s="698"/>
      <c r="CS342" s="698"/>
      <c r="CT342" s="698"/>
      <c r="CU342" s="698"/>
      <c r="CV342" s="698"/>
      <c r="CW342" s="698"/>
      <c r="CX342" s="698"/>
      <c r="CY342" s="698"/>
      <c r="CZ342" s="698"/>
      <c r="DA342" s="698"/>
      <c r="DB342" s="698"/>
      <c r="DC342" s="698"/>
      <c r="DD342" s="698"/>
      <c r="DE342" s="698"/>
      <c r="DF342" s="698"/>
      <c r="DG342" s="698"/>
      <c r="DH342" s="698"/>
      <c r="DI342" s="698"/>
      <c r="DJ342" s="698"/>
      <c r="DK342" s="698"/>
      <c r="DL342" s="698"/>
      <c r="DM342" s="698"/>
      <c r="DN342" s="698"/>
      <c r="DO342" s="698"/>
      <c r="DP342" s="698"/>
      <c r="DQ342" s="698"/>
      <c r="DR342" s="698"/>
      <c r="DS342" s="698"/>
      <c r="DT342" s="698"/>
      <c r="DU342" s="698"/>
      <c r="DV342" s="698"/>
      <c r="DW342" s="698"/>
      <c r="DX342" s="698"/>
      <c r="DY342" s="698"/>
      <c r="DZ342" s="698"/>
      <c r="EA342" s="698"/>
      <c r="EB342" s="698"/>
      <c r="EC342" s="698"/>
      <c r="ED342" s="698"/>
      <c r="EE342" s="698"/>
      <c r="EF342" s="698"/>
      <c r="EG342" s="698"/>
      <c r="EH342" s="698"/>
      <c r="EI342" s="698"/>
      <c r="EJ342" s="698"/>
      <c r="EK342" s="698"/>
      <c r="EL342" s="698"/>
      <c r="EM342" s="698"/>
      <c r="EN342" s="698"/>
      <c r="EO342" s="698"/>
      <c r="EP342" s="698"/>
      <c r="EQ342" s="698"/>
      <c r="ER342" s="698"/>
      <c r="ES342" s="698"/>
      <c r="ET342" s="698"/>
      <c r="EU342" s="698"/>
      <c r="EV342" s="698"/>
      <c r="EW342" s="698"/>
      <c r="EX342" s="698"/>
      <c r="EY342" s="698"/>
      <c r="EZ342" s="698"/>
      <c r="FA342" s="698"/>
      <c r="FB342" s="698"/>
      <c r="FC342" s="698"/>
      <c r="FD342" s="698"/>
      <c r="FE342" s="698"/>
      <c r="FF342" s="698"/>
      <c r="FG342" s="698"/>
      <c r="FH342" s="698"/>
      <c r="FI342" s="698"/>
      <c r="FJ342" s="698"/>
      <c r="FK342" s="698"/>
      <c r="FL342" s="698"/>
      <c r="FM342" s="698"/>
      <c r="FN342" s="698"/>
      <c r="FP342" s="698"/>
      <c r="FQ342" s="698"/>
      <c r="FR342" s="698"/>
      <c r="FS342" s="698"/>
      <c r="FT342" s="698"/>
      <c r="FU342" s="698"/>
      <c r="FV342" s="698"/>
      <c r="FW342" s="698"/>
      <c r="FX342" s="698"/>
      <c r="FY342" s="698"/>
      <c r="FZ342" s="698"/>
      <c r="GA342" s="698"/>
      <c r="GB342" s="698"/>
      <c r="GC342" s="698"/>
      <c r="GD342" s="698"/>
      <c r="GE342" s="698"/>
      <c r="GF342" s="698"/>
      <c r="GG342" s="698"/>
      <c r="GH342" s="698"/>
      <c r="GI342" s="698"/>
      <c r="GJ342" s="698"/>
      <c r="GK342" s="698"/>
      <c r="GL342" s="698"/>
      <c r="GM342" s="698"/>
      <c r="GN342" s="698"/>
      <c r="GO342" s="698"/>
      <c r="GP342" s="698"/>
      <c r="GQ342" s="698"/>
      <c r="GR342" s="698"/>
      <c r="GS342" s="698"/>
      <c r="GT342" s="698"/>
      <c r="GU342" s="698"/>
      <c r="GV342" s="698"/>
      <c r="GW342" s="698"/>
      <c r="GX342" s="698"/>
      <c r="GY342" s="698"/>
      <c r="GZ342" s="698"/>
      <c r="HA342" s="698"/>
      <c r="HB342" s="698"/>
      <c r="HC342" s="698"/>
      <c r="HD342" s="698"/>
      <c r="HE342" s="698"/>
      <c r="HF342" s="698"/>
      <c r="HG342" s="698"/>
      <c r="HH342" s="698"/>
      <c r="HI342" s="698"/>
      <c r="HJ342" s="698"/>
      <c r="HK342" s="698"/>
      <c r="HL342" s="698"/>
      <c r="HM342" s="698"/>
      <c r="HN342" s="698"/>
      <c r="HO342" s="698"/>
      <c r="HP342" s="698"/>
      <c r="HQ342" s="698"/>
      <c r="HR342" s="698"/>
      <c r="HS342" s="698"/>
      <c r="HT342" s="698"/>
      <c r="HU342" s="698"/>
      <c r="HV342" s="698"/>
      <c r="HW342" s="698"/>
      <c r="HX342" s="698"/>
      <c r="HY342" s="698"/>
      <c r="HZ342" s="698"/>
      <c r="IA342" s="698"/>
      <c r="IB342" s="698"/>
      <c r="IC342" s="698"/>
      <c r="ID342" s="698"/>
      <c r="IE342" s="698"/>
      <c r="IF342" s="698"/>
      <c r="IG342" s="698"/>
      <c r="IH342" s="698"/>
      <c r="II342" s="698"/>
      <c r="IJ342" s="698"/>
      <c r="IK342" s="698"/>
      <c r="IL342" s="698"/>
      <c r="IM342" s="698"/>
      <c r="IN342" s="698"/>
      <c r="IO342" s="698"/>
      <c r="IP342" s="698"/>
      <c r="IQ342" s="698"/>
      <c r="IR342" s="698"/>
      <c r="IS342" s="698"/>
      <c r="IT342" s="698"/>
      <c r="IU342" s="698"/>
      <c r="IV342" s="698"/>
      <c r="IW342" s="698"/>
      <c r="IX342" s="698"/>
      <c r="IY342" s="698"/>
      <c r="IZ342" s="698"/>
      <c r="JA342" s="698"/>
      <c r="JB342" s="698"/>
      <c r="JC342" s="698"/>
      <c r="JD342" s="698"/>
      <c r="JE342" s="698"/>
      <c r="JF342" s="698"/>
      <c r="JG342" s="698"/>
      <c r="JH342" s="698"/>
      <c r="JI342" s="698"/>
      <c r="JJ342" s="698"/>
      <c r="JK342" s="698"/>
      <c r="JL342" s="698"/>
      <c r="JM342" s="698"/>
      <c r="JN342" s="698"/>
      <c r="JO342" s="698"/>
      <c r="JP342" s="698"/>
      <c r="JQ342" s="698"/>
      <c r="JR342" s="698"/>
      <c r="JS342" s="698"/>
      <c r="JT342" s="698"/>
      <c r="JU342" s="698"/>
      <c r="JV342" s="698"/>
      <c r="JW342" s="698"/>
      <c r="JX342" s="698"/>
      <c r="JY342" s="698"/>
      <c r="JZ342" s="698"/>
      <c r="KA342" s="698"/>
      <c r="KB342" s="698"/>
      <c r="KC342" s="698"/>
      <c r="KD342" s="698"/>
      <c r="KE342" s="698"/>
      <c r="KF342" s="698"/>
      <c r="KG342" s="698"/>
      <c r="KH342" s="698"/>
      <c r="KI342" s="698"/>
      <c r="KJ342" s="698"/>
      <c r="KK342" s="698"/>
      <c r="KL342" s="698"/>
      <c r="KM342" s="698"/>
      <c r="KN342" s="698"/>
      <c r="KO342" s="698"/>
      <c r="KP342" s="698"/>
      <c r="KQ342" s="698"/>
      <c r="KR342" s="698"/>
      <c r="KS342" s="698"/>
      <c r="KT342" s="698"/>
      <c r="KU342" s="698"/>
      <c r="KV342" s="698"/>
      <c r="KW342" s="698"/>
      <c r="KX342" s="698"/>
      <c r="KY342" s="698"/>
      <c r="KZ342" s="698"/>
      <c r="LA342" s="698"/>
      <c r="LB342" s="698"/>
      <c r="LC342" s="698"/>
      <c r="LD342" s="698"/>
      <c r="LE342" s="698"/>
      <c r="LF342" s="698"/>
      <c r="LG342" s="698"/>
      <c r="LH342" s="698"/>
      <c r="LI342" s="698"/>
      <c r="LJ342" s="698"/>
      <c r="LK342" s="698"/>
      <c r="LL342" s="698"/>
      <c r="LM342" s="698"/>
      <c r="LN342" s="698"/>
      <c r="LO342" s="698"/>
      <c r="LP342" s="698"/>
      <c r="LQ342" s="698"/>
      <c r="LR342" s="698"/>
      <c r="LS342" s="698"/>
      <c r="LT342" s="698"/>
      <c r="LU342" s="698"/>
      <c r="LV342" s="698"/>
      <c r="LW342" s="698"/>
      <c r="LX342" s="698"/>
      <c r="LY342" s="698"/>
      <c r="LZ342" s="698"/>
      <c r="MA342" s="698"/>
      <c r="MB342" s="698"/>
      <c r="MC342" s="698"/>
      <c r="MD342" s="698"/>
      <c r="ME342" s="698"/>
      <c r="MF342" s="698"/>
      <c r="MG342" s="698"/>
      <c r="MH342" s="698"/>
      <c r="MI342" s="698"/>
      <c r="MJ342" s="698"/>
      <c r="MK342" s="698"/>
      <c r="ML342" s="698"/>
      <c r="MM342" s="698"/>
      <c r="MN342" s="698"/>
      <c r="MO342" s="698"/>
      <c r="MP342" s="698"/>
      <c r="MQ342" s="698"/>
      <c r="MR342" s="698"/>
      <c r="MS342" s="698"/>
      <c r="MT342" s="698"/>
      <c r="MU342" s="698"/>
      <c r="MV342" s="698"/>
      <c r="MW342" s="698"/>
      <c r="MX342" s="698"/>
      <c r="MY342" s="698"/>
      <c r="MZ342" s="698"/>
      <c r="NA342" s="698"/>
      <c r="NB342" s="698"/>
      <c r="NC342" s="698"/>
      <c r="ND342" s="698"/>
      <c r="NE342" s="698"/>
      <c r="NF342" s="698"/>
      <c r="NG342" s="698"/>
      <c r="NH342" s="698"/>
      <c r="NI342" s="698"/>
      <c r="NJ342" s="698"/>
      <c r="NK342" s="698"/>
      <c r="NL342" s="698"/>
      <c r="NM342" s="698"/>
      <c r="NN342" s="698"/>
      <c r="NO342" s="698"/>
      <c r="NP342" s="698"/>
      <c r="NQ342" s="698"/>
      <c r="NR342" s="698"/>
      <c r="NS342" s="698"/>
      <c r="NT342" s="698"/>
      <c r="NU342" s="698"/>
      <c r="NV342" s="698"/>
      <c r="NW342" s="698"/>
      <c r="NX342" s="698"/>
      <c r="NY342" s="698"/>
      <c r="NZ342" s="698"/>
      <c r="OA342" s="698"/>
      <c r="OB342" s="698"/>
      <c r="OC342" s="698"/>
      <c r="OD342" s="698"/>
      <c r="OE342" s="698"/>
      <c r="OF342" s="698"/>
      <c r="OG342" s="698"/>
      <c r="OH342" s="698"/>
      <c r="OI342" s="698"/>
      <c r="OJ342" s="698"/>
      <c r="OK342" s="698"/>
      <c r="OL342" s="698"/>
      <c r="OM342" s="698"/>
      <c r="ON342" s="698"/>
      <c r="OO342" s="698"/>
      <c r="OP342" s="698"/>
      <c r="OQ342" s="698"/>
      <c r="OR342" s="698"/>
      <c r="OS342" s="698"/>
      <c r="OT342" s="698"/>
      <c r="OU342" s="698"/>
      <c r="OV342" s="698"/>
      <c r="OW342" s="698"/>
      <c r="OX342" s="698"/>
      <c r="OY342" s="698"/>
      <c r="OZ342" s="698"/>
      <c r="PA342" s="698"/>
      <c r="PB342" s="698"/>
      <c r="PC342" s="698"/>
      <c r="PD342" s="698"/>
      <c r="PE342" s="698"/>
      <c r="PF342" s="698"/>
      <c r="PG342" s="698"/>
      <c r="PH342" s="698"/>
      <c r="PI342" s="698"/>
      <c r="PJ342" s="698"/>
      <c r="PK342" s="698"/>
      <c r="PL342" s="698"/>
      <c r="PM342" s="698"/>
      <c r="PN342" s="698"/>
      <c r="PO342" s="698"/>
      <c r="PP342" s="698"/>
      <c r="PQ342" s="698"/>
      <c r="PR342" s="698"/>
      <c r="PS342" s="698"/>
      <c r="PT342" s="698"/>
      <c r="PU342" s="698"/>
      <c r="PV342" s="698"/>
      <c r="PW342" s="698"/>
      <c r="PX342" s="698"/>
      <c r="PY342" s="698"/>
      <c r="PZ342" s="698"/>
      <c r="QA342" s="698"/>
      <c r="QB342" s="698"/>
      <c r="QC342" s="698"/>
      <c r="QD342" s="698"/>
      <c r="QE342" s="698"/>
      <c r="QF342" s="698"/>
      <c r="QG342" s="698"/>
      <c r="QH342" s="698"/>
      <c r="QI342" s="698"/>
      <c r="QJ342" s="698"/>
      <c r="QK342" s="698"/>
      <c r="QL342" s="698"/>
      <c r="QM342" s="698"/>
      <c r="QN342" s="698"/>
      <c r="QO342" s="698"/>
      <c r="QP342" s="698"/>
      <c r="QQ342" s="698"/>
      <c r="QR342" s="698"/>
      <c r="QS342" s="698"/>
      <c r="QT342" s="698"/>
      <c r="QU342" s="698"/>
      <c r="QV342" s="698"/>
      <c r="QW342" s="698"/>
      <c r="QX342" s="698"/>
      <c r="QY342" s="698"/>
      <c r="QZ342" s="698"/>
      <c r="RA342" s="698"/>
      <c r="RB342" s="698"/>
      <c r="RC342" s="698"/>
      <c r="RD342" s="698"/>
      <c r="RE342" s="698"/>
      <c r="RF342" s="698"/>
      <c r="RG342" s="698"/>
      <c r="RH342" s="698"/>
      <c r="RI342" s="698"/>
      <c r="RJ342" s="698"/>
      <c r="RK342" s="698"/>
      <c r="RL342" s="698"/>
      <c r="RM342" s="698"/>
      <c r="RN342" s="698"/>
      <c r="RO342" s="698"/>
      <c r="RP342" s="698"/>
      <c r="RQ342" s="698"/>
      <c r="RR342" s="698"/>
      <c r="RS342" s="698"/>
      <c r="RT342" s="698"/>
      <c r="RU342" s="698"/>
      <c r="RV342" s="698"/>
      <c r="RW342" s="698"/>
      <c r="RX342" s="698"/>
      <c r="RY342" s="698"/>
      <c r="RZ342" s="698"/>
      <c r="SA342" s="698"/>
      <c r="SB342" s="698"/>
      <c r="SC342" s="698"/>
      <c r="SD342" s="698"/>
      <c r="SE342" s="698"/>
      <c r="SF342" s="698"/>
      <c r="SG342" s="698"/>
    </row>
    <row r="343" spans="2:501" ht="6.95" customHeight="1" x14ac:dyDescent="0.15">
      <c r="B343" s="698"/>
      <c r="C343" s="698"/>
      <c r="D343" s="698"/>
      <c r="E343" s="698"/>
      <c r="F343" s="698"/>
      <c r="G343" s="698"/>
      <c r="H343" s="698"/>
      <c r="I343" s="698"/>
      <c r="J343" s="698"/>
      <c r="K343" s="698"/>
      <c r="L343" s="698"/>
      <c r="M343" s="698"/>
      <c r="N343" s="698"/>
      <c r="O343" s="698"/>
      <c r="P343" s="698"/>
      <c r="Q343" s="698"/>
      <c r="R343" s="698"/>
      <c r="S343" s="698"/>
      <c r="T343" s="698"/>
      <c r="U343" s="698"/>
      <c r="V343" s="698"/>
      <c r="W343" s="698"/>
      <c r="X343" s="698"/>
      <c r="Y343" s="698"/>
      <c r="Z343" s="698"/>
      <c r="AA343" s="698"/>
      <c r="AB343" s="698"/>
      <c r="AC343" s="698"/>
      <c r="AD343" s="698"/>
      <c r="AE343" s="698"/>
      <c r="AF343" s="698"/>
      <c r="AG343" s="698"/>
      <c r="AH343" s="698"/>
      <c r="AI343" s="698"/>
      <c r="AJ343" s="698"/>
      <c r="AK343" s="698"/>
      <c r="AL343" s="698"/>
      <c r="AM343" s="698"/>
      <c r="AN343" s="698"/>
      <c r="AO343" s="698"/>
      <c r="AP343" s="698"/>
      <c r="AQ343" s="698"/>
      <c r="AR343" s="698"/>
      <c r="AS343" s="698"/>
      <c r="AT343" s="698"/>
      <c r="AU343" s="698"/>
      <c r="AV343" s="698"/>
      <c r="AW343" s="698"/>
      <c r="AX343" s="698"/>
      <c r="AY343" s="698"/>
      <c r="AZ343" s="698"/>
      <c r="BA343" s="698"/>
      <c r="BB343" s="698"/>
      <c r="BC343" s="698"/>
      <c r="BD343" s="698"/>
      <c r="BE343" s="698"/>
      <c r="BF343" s="698"/>
      <c r="BG343" s="698"/>
      <c r="BH343" s="698"/>
      <c r="BI343" s="698"/>
      <c r="BJ343" s="698"/>
      <c r="BK343" s="698"/>
      <c r="BL343" s="698"/>
      <c r="BM343" s="698"/>
      <c r="BN343" s="698"/>
      <c r="BO343" s="698"/>
      <c r="BP343" s="698"/>
      <c r="BQ343" s="698"/>
      <c r="BR343" s="698"/>
      <c r="BS343" s="698"/>
      <c r="BT343" s="698"/>
      <c r="BU343" s="698"/>
      <c r="BV343" s="698"/>
      <c r="BW343" s="698"/>
      <c r="BX343" s="698"/>
      <c r="BY343" s="698"/>
      <c r="BZ343" s="698"/>
      <c r="CA343" s="698"/>
      <c r="CB343" s="698"/>
      <c r="CC343" s="698"/>
      <c r="CD343" s="698"/>
      <c r="CE343" s="698"/>
      <c r="CF343" s="698"/>
      <c r="CG343" s="698"/>
      <c r="CH343" s="698"/>
      <c r="CI343" s="698"/>
      <c r="CJ343" s="698"/>
      <c r="CK343" s="698"/>
      <c r="CL343" s="698"/>
      <c r="CM343" s="698"/>
      <c r="CN343" s="698"/>
      <c r="CO343" s="698"/>
      <c r="CP343" s="698"/>
      <c r="CQ343" s="698"/>
      <c r="CR343" s="698"/>
      <c r="CS343" s="698"/>
      <c r="CT343" s="698"/>
      <c r="CU343" s="698"/>
      <c r="CV343" s="698"/>
      <c r="CW343" s="698"/>
      <c r="CX343" s="698"/>
      <c r="CY343" s="698"/>
      <c r="CZ343" s="698"/>
      <c r="DA343" s="698"/>
      <c r="DB343" s="698"/>
      <c r="DC343" s="698"/>
      <c r="DD343" s="698"/>
      <c r="DE343" s="698"/>
      <c r="DF343" s="698"/>
      <c r="DG343" s="698"/>
      <c r="DH343" s="698"/>
      <c r="DI343" s="698"/>
      <c r="DJ343" s="698"/>
      <c r="DK343" s="698"/>
      <c r="DL343" s="698"/>
      <c r="DM343" s="698"/>
      <c r="DN343" s="698"/>
      <c r="DO343" s="698"/>
      <c r="DP343" s="698"/>
      <c r="DQ343" s="698"/>
      <c r="DR343" s="698"/>
      <c r="DS343" s="698"/>
      <c r="DT343" s="698"/>
      <c r="DU343" s="698"/>
      <c r="DV343" s="698"/>
      <c r="DW343" s="698"/>
      <c r="DX343" s="698"/>
      <c r="DY343" s="698"/>
      <c r="DZ343" s="698"/>
      <c r="EA343" s="698"/>
      <c r="EB343" s="698"/>
      <c r="EC343" s="698"/>
      <c r="ED343" s="698"/>
      <c r="EE343" s="698"/>
      <c r="EF343" s="698"/>
      <c r="EG343" s="698"/>
      <c r="EH343" s="698"/>
      <c r="EI343" s="698"/>
      <c r="EJ343" s="698"/>
      <c r="EK343" s="698"/>
      <c r="EL343" s="698"/>
      <c r="EM343" s="698"/>
      <c r="EN343" s="698"/>
      <c r="EO343" s="698"/>
      <c r="EP343" s="698"/>
      <c r="EQ343" s="698"/>
      <c r="ER343" s="698"/>
      <c r="ES343" s="698"/>
      <c r="ET343" s="698"/>
      <c r="EU343" s="698"/>
      <c r="EV343" s="698"/>
      <c r="EW343" s="698"/>
      <c r="EX343" s="698"/>
      <c r="EY343" s="698"/>
      <c r="EZ343" s="698"/>
      <c r="FA343" s="698"/>
      <c r="FB343" s="698"/>
      <c r="FC343" s="698"/>
      <c r="FD343" s="698"/>
      <c r="FE343" s="698"/>
      <c r="FF343" s="698"/>
      <c r="FG343" s="698"/>
      <c r="FH343" s="698"/>
      <c r="FI343" s="698"/>
      <c r="FJ343" s="698"/>
      <c r="FK343" s="698"/>
      <c r="FL343" s="698"/>
      <c r="FM343" s="698"/>
      <c r="FN343" s="698"/>
      <c r="FP343" s="698"/>
      <c r="FQ343" s="698"/>
      <c r="FR343" s="698"/>
      <c r="FS343" s="698"/>
      <c r="FT343" s="698"/>
      <c r="FU343" s="698"/>
      <c r="FV343" s="698"/>
      <c r="FW343" s="698"/>
      <c r="FX343" s="698"/>
      <c r="FY343" s="698"/>
      <c r="FZ343" s="698"/>
      <c r="GA343" s="698"/>
      <c r="GB343" s="698"/>
      <c r="GC343" s="698"/>
      <c r="GD343" s="698"/>
      <c r="GE343" s="698"/>
      <c r="GF343" s="698"/>
      <c r="GG343" s="698"/>
      <c r="GH343" s="698"/>
      <c r="GI343" s="698"/>
      <c r="GJ343" s="698"/>
      <c r="GK343" s="698"/>
      <c r="GL343" s="698"/>
      <c r="GM343" s="698"/>
      <c r="GN343" s="698"/>
      <c r="GO343" s="698"/>
      <c r="GP343" s="698"/>
      <c r="GQ343" s="698"/>
      <c r="GR343" s="698"/>
      <c r="GS343" s="698"/>
      <c r="GT343" s="698"/>
      <c r="GU343" s="698"/>
      <c r="GV343" s="698"/>
      <c r="GW343" s="698"/>
      <c r="GX343" s="698"/>
      <c r="GY343" s="698"/>
      <c r="GZ343" s="698"/>
      <c r="HA343" s="698"/>
      <c r="HB343" s="698"/>
      <c r="HC343" s="698"/>
      <c r="HD343" s="698"/>
      <c r="HE343" s="698"/>
      <c r="HF343" s="698"/>
      <c r="HG343" s="698"/>
      <c r="HH343" s="698"/>
      <c r="HI343" s="698"/>
      <c r="HJ343" s="698"/>
      <c r="HK343" s="698"/>
      <c r="HL343" s="698"/>
      <c r="HM343" s="698"/>
      <c r="HN343" s="698"/>
      <c r="HO343" s="698"/>
      <c r="HP343" s="698"/>
      <c r="HQ343" s="698"/>
      <c r="HR343" s="698"/>
      <c r="HS343" s="698"/>
      <c r="HT343" s="698"/>
      <c r="HU343" s="698"/>
      <c r="HV343" s="698"/>
      <c r="HW343" s="698"/>
      <c r="HX343" s="698"/>
      <c r="HY343" s="698"/>
      <c r="HZ343" s="698"/>
      <c r="IA343" s="698"/>
      <c r="IB343" s="698"/>
      <c r="IC343" s="698"/>
      <c r="ID343" s="698"/>
      <c r="IE343" s="698"/>
      <c r="IF343" s="698"/>
      <c r="IG343" s="698"/>
      <c r="IH343" s="698"/>
      <c r="II343" s="698"/>
      <c r="IJ343" s="698"/>
      <c r="IK343" s="698"/>
      <c r="IL343" s="698"/>
      <c r="IM343" s="698"/>
      <c r="IN343" s="698"/>
      <c r="IO343" s="698"/>
      <c r="IP343" s="698"/>
      <c r="IQ343" s="698"/>
      <c r="IR343" s="698"/>
      <c r="IS343" s="698"/>
      <c r="IT343" s="698"/>
      <c r="IU343" s="698"/>
      <c r="IV343" s="698"/>
      <c r="IW343" s="698"/>
      <c r="IX343" s="698"/>
      <c r="IY343" s="698"/>
      <c r="IZ343" s="698"/>
      <c r="JA343" s="698"/>
      <c r="JB343" s="698"/>
      <c r="JC343" s="698"/>
      <c r="JD343" s="698"/>
      <c r="JE343" s="698"/>
      <c r="JF343" s="698"/>
      <c r="JG343" s="698"/>
      <c r="JH343" s="698"/>
      <c r="JI343" s="698"/>
      <c r="JJ343" s="698"/>
      <c r="JK343" s="698"/>
      <c r="JL343" s="698"/>
      <c r="JM343" s="698"/>
      <c r="JN343" s="698"/>
      <c r="JO343" s="698"/>
      <c r="JP343" s="698"/>
      <c r="JQ343" s="698"/>
      <c r="JR343" s="698"/>
      <c r="JS343" s="698"/>
      <c r="JT343" s="698"/>
      <c r="JU343" s="698"/>
      <c r="JV343" s="698"/>
      <c r="JW343" s="698"/>
      <c r="JX343" s="698"/>
      <c r="JY343" s="698"/>
      <c r="JZ343" s="698"/>
      <c r="KA343" s="698"/>
      <c r="KB343" s="698"/>
      <c r="KC343" s="698"/>
      <c r="KD343" s="698"/>
      <c r="KE343" s="698"/>
      <c r="KF343" s="698"/>
      <c r="KG343" s="698"/>
      <c r="KH343" s="698"/>
      <c r="KI343" s="698"/>
      <c r="KJ343" s="698"/>
      <c r="KK343" s="698"/>
      <c r="KL343" s="698"/>
      <c r="KM343" s="698"/>
      <c r="KN343" s="698"/>
      <c r="KO343" s="698"/>
      <c r="KP343" s="698"/>
      <c r="KQ343" s="698"/>
      <c r="KR343" s="698"/>
      <c r="KS343" s="698"/>
      <c r="KT343" s="698"/>
      <c r="KU343" s="698"/>
      <c r="KV343" s="698"/>
      <c r="KW343" s="698"/>
      <c r="KX343" s="698"/>
      <c r="KY343" s="698"/>
      <c r="KZ343" s="698"/>
      <c r="LA343" s="698"/>
      <c r="LB343" s="698"/>
      <c r="LC343" s="698"/>
      <c r="LD343" s="698"/>
      <c r="LE343" s="698"/>
      <c r="LF343" s="698"/>
      <c r="LG343" s="698"/>
      <c r="LH343" s="698"/>
      <c r="LI343" s="698"/>
      <c r="LJ343" s="698"/>
      <c r="LK343" s="698"/>
      <c r="LL343" s="698"/>
      <c r="LM343" s="698"/>
      <c r="LN343" s="698"/>
      <c r="LO343" s="698"/>
      <c r="LP343" s="698"/>
      <c r="LQ343" s="698"/>
      <c r="LR343" s="698"/>
      <c r="LS343" s="698"/>
      <c r="LT343" s="698"/>
      <c r="LU343" s="698"/>
      <c r="LV343" s="698"/>
      <c r="LW343" s="698"/>
      <c r="LX343" s="698"/>
      <c r="LY343" s="698"/>
      <c r="LZ343" s="698"/>
      <c r="MA343" s="698"/>
      <c r="MB343" s="698"/>
      <c r="MC343" s="698"/>
      <c r="MD343" s="698"/>
      <c r="ME343" s="698"/>
      <c r="MF343" s="698"/>
      <c r="MG343" s="698"/>
      <c r="MH343" s="698"/>
      <c r="MI343" s="698"/>
      <c r="MJ343" s="698"/>
      <c r="MK343" s="698"/>
      <c r="ML343" s="698"/>
      <c r="MM343" s="698"/>
      <c r="MN343" s="698"/>
      <c r="MO343" s="698"/>
      <c r="MP343" s="698"/>
      <c r="MQ343" s="698"/>
      <c r="MR343" s="698"/>
      <c r="MS343" s="698"/>
      <c r="MT343" s="698"/>
      <c r="MU343" s="698"/>
      <c r="MV343" s="698"/>
      <c r="MW343" s="698"/>
      <c r="MX343" s="698"/>
      <c r="MY343" s="698"/>
      <c r="MZ343" s="698"/>
      <c r="NA343" s="698"/>
      <c r="NB343" s="698"/>
      <c r="NC343" s="698"/>
      <c r="ND343" s="698"/>
      <c r="NE343" s="698"/>
      <c r="NF343" s="698"/>
      <c r="NG343" s="698"/>
      <c r="NH343" s="698"/>
      <c r="NI343" s="698"/>
      <c r="NJ343" s="698"/>
      <c r="NK343" s="698"/>
      <c r="NL343" s="698"/>
      <c r="NM343" s="698"/>
      <c r="NN343" s="698"/>
      <c r="NO343" s="698"/>
      <c r="NP343" s="698"/>
      <c r="NQ343" s="698"/>
      <c r="NR343" s="698"/>
      <c r="NS343" s="698"/>
      <c r="NT343" s="698"/>
      <c r="NU343" s="698"/>
      <c r="NV343" s="698"/>
      <c r="NW343" s="698"/>
      <c r="NX343" s="698"/>
      <c r="NY343" s="698"/>
      <c r="NZ343" s="698"/>
      <c r="OA343" s="698"/>
      <c r="OB343" s="698"/>
      <c r="OC343" s="698"/>
      <c r="OD343" s="698"/>
      <c r="OE343" s="698"/>
      <c r="OF343" s="698"/>
      <c r="OG343" s="698"/>
      <c r="OH343" s="698"/>
      <c r="OI343" s="698"/>
      <c r="OJ343" s="698"/>
      <c r="OK343" s="698"/>
      <c r="OL343" s="698"/>
      <c r="OM343" s="698"/>
      <c r="ON343" s="698"/>
      <c r="OO343" s="698"/>
      <c r="OP343" s="698"/>
      <c r="OQ343" s="698"/>
      <c r="OR343" s="698"/>
      <c r="OS343" s="698"/>
      <c r="OT343" s="698"/>
      <c r="OU343" s="698"/>
      <c r="OV343" s="698"/>
      <c r="OW343" s="698"/>
      <c r="OX343" s="698"/>
      <c r="OY343" s="698"/>
      <c r="OZ343" s="698"/>
      <c r="PA343" s="698"/>
      <c r="PB343" s="698"/>
      <c r="PC343" s="698"/>
      <c r="PD343" s="698"/>
      <c r="PE343" s="698"/>
      <c r="PF343" s="698"/>
      <c r="PG343" s="698"/>
      <c r="PH343" s="698"/>
      <c r="PI343" s="698"/>
      <c r="PJ343" s="698"/>
      <c r="PK343" s="698"/>
      <c r="PL343" s="698"/>
      <c r="PM343" s="698"/>
      <c r="PN343" s="698"/>
      <c r="PO343" s="698"/>
      <c r="PP343" s="698"/>
      <c r="PQ343" s="698"/>
      <c r="PR343" s="698"/>
      <c r="PS343" s="698"/>
      <c r="PT343" s="698"/>
      <c r="PU343" s="698"/>
      <c r="PV343" s="698"/>
      <c r="PW343" s="698"/>
      <c r="PX343" s="698"/>
      <c r="PY343" s="698"/>
      <c r="PZ343" s="698"/>
      <c r="QA343" s="698"/>
      <c r="QB343" s="698"/>
      <c r="QC343" s="698"/>
      <c r="QD343" s="698"/>
      <c r="QE343" s="698"/>
      <c r="QF343" s="698"/>
      <c r="QG343" s="698"/>
      <c r="QH343" s="698"/>
      <c r="QI343" s="698"/>
      <c r="QJ343" s="698"/>
      <c r="QK343" s="698"/>
      <c r="QL343" s="698"/>
      <c r="QM343" s="698"/>
      <c r="QN343" s="698"/>
      <c r="QO343" s="698"/>
      <c r="QP343" s="698"/>
      <c r="QQ343" s="698"/>
      <c r="QR343" s="698"/>
      <c r="QS343" s="698"/>
      <c r="QT343" s="698"/>
      <c r="QU343" s="698"/>
      <c r="QV343" s="698"/>
      <c r="QW343" s="698"/>
      <c r="QX343" s="698"/>
      <c r="QY343" s="698"/>
      <c r="QZ343" s="698"/>
      <c r="RA343" s="698"/>
      <c r="RB343" s="698"/>
      <c r="RC343" s="698"/>
      <c r="RD343" s="698"/>
      <c r="RE343" s="698"/>
      <c r="RF343" s="698"/>
      <c r="RG343" s="698"/>
      <c r="RH343" s="698"/>
      <c r="RI343" s="698"/>
      <c r="RJ343" s="698"/>
      <c r="RK343" s="698"/>
      <c r="RL343" s="698"/>
      <c r="RM343" s="698"/>
      <c r="RN343" s="698"/>
      <c r="RO343" s="698"/>
      <c r="RP343" s="698"/>
      <c r="RQ343" s="698"/>
      <c r="RR343" s="698"/>
      <c r="RS343" s="698"/>
      <c r="RT343" s="698"/>
      <c r="RU343" s="698"/>
      <c r="RV343" s="698"/>
      <c r="RW343" s="698"/>
      <c r="RX343" s="698"/>
      <c r="RY343" s="698"/>
      <c r="RZ343" s="698"/>
      <c r="SA343" s="698"/>
      <c r="SB343" s="698"/>
      <c r="SC343" s="698"/>
      <c r="SD343" s="698"/>
      <c r="SE343" s="698"/>
      <c r="SF343" s="698"/>
      <c r="SG343" s="698"/>
    </row>
    <row r="344" spans="2:501" ht="6.95" customHeight="1" x14ac:dyDescent="0.15"/>
    <row r="345" spans="2:501" ht="6.95" hidden="1" customHeight="1" x14ac:dyDescent="0.15"/>
    <row r="346" spans="2:501" ht="6.95" hidden="1" customHeight="1" x14ac:dyDescent="0.15"/>
    <row r="347" spans="2:501" ht="6.95" hidden="1" customHeight="1" x14ac:dyDescent="0.15"/>
    <row r="348" spans="2:501" ht="6.95" hidden="1" customHeight="1" x14ac:dyDescent="0.15"/>
    <row r="349" spans="2:501" ht="6.95" hidden="1" customHeight="1" x14ac:dyDescent="0.15"/>
    <row r="350" spans="2:501" ht="6.95" hidden="1" customHeight="1" x14ac:dyDescent="0.15"/>
    <row r="351" spans="2:501" ht="6.95" hidden="1" customHeight="1" x14ac:dyDescent="0.15"/>
    <row r="352" spans="2:501" ht="6.95" hidden="1" customHeight="1" x14ac:dyDescent="0.15"/>
    <row r="353" ht="6.95" hidden="1" customHeight="1" x14ac:dyDescent="0.15"/>
    <row r="354" ht="6.95" hidden="1" customHeight="1" x14ac:dyDescent="0.15"/>
    <row r="355" ht="6.95" hidden="1" customHeight="1" x14ac:dyDescent="0.15"/>
    <row r="356" ht="6.95" hidden="1" customHeight="1" x14ac:dyDescent="0.15"/>
    <row r="357" ht="6.95" hidden="1" customHeight="1" x14ac:dyDescent="0.15"/>
    <row r="358" ht="6.95" hidden="1" customHeight="1" x14ac:dyDescent="0.15"/>
    <row r="359" ht="6.95" hidden="1" customHeight="1" x14ac:dyDescent="0.15"/>
    <row r="360" ht="6.95" hidden="1" customHeight="1" x14ac:dyDescent="0.15"/>
    <row r="361" ht="6.95" hidden="1" customHeight="1" x14ac:dyDescent="0.15"/>
    <row r="362" ht="6.95" hidden="1" customHeight="1" x14ac:dyDescent="0.15"/>
    <row r="363" ht="6.95" hidden="1" customHeight="1" x14ac:dyDescent="0.15"/>
    <row r="364" ht="6.95" hidden="1" customHeight="1" x14ac:dyDescent="0.15"/>
    <row r="365" ht="6.95" hidden="1" customHeight="1" x14ac:dyDescent="0.15"/>
    <row r="366" ht="6.95" hidden="1" customHeight="1" x14ac:dyDescent="0.15"/>
    <row r="367" ht="6.95" hidden="1" customHeight="1" x14ac:dyDescent="0.15"/>
    <row r="368" ht="6.95" hidden="1" customHeight="1" x14ac:dyDescent="0.15"/>
    <row r="369" ht="6.95" hidden="1" customHeight="1" x14ac:dyDescent="0.15"/>
    <row r="370" ht="6.95" hidden="1" customHeight="1" x14ac:dyDescent="0.15"/>
    <row r="371" ht="6.95" hidden="1" customHeight="1" x14ac:dyDescent="0.15"/>
    <row r="372" ht="6.95" hidden="1" customHeight="1" x14ac:dyDescent="0.15"/>
    <row r="373" ht="6.95" hidden="1" customHeight="1" x14ac:dyDescent="0.15"/>
    <row r="374" ht="6.95" hidden="1" customHeight="1" x14ac:dyDescent="0.15"/>
    <row r="375" ht="6.95" hidden="1" customHeight="1" x14ac:dyDescent="0.15"/>
    <row r="376" ht="6.95" hidden="1" customHeight="1" x14ac:dyDescent="0.15"/>
    <row r="377" ht="6.95" hidden="1" customHeight="1" x14ac:dyDescent="0.15"/>
    <row r="378" ht="6.95" hidden="1" customHeight="1" x14ac:dyDescent="0.15"/>
    <row r="379" ht="6.95" hidden="1" customHeight="1" x14ac:dyDescent="0.15"/>
    <row r="380" ht="6.95" hidden="1" customHeight="1" x14ac:dyDescent="0.15"/>
    <row r="381" ht="6.95" hidden="1" customHeight="1" x14ac:dyDescent="0.15"/>
    <row r="382" ht="6.95" hidden="1" customHeight="1" x14ac:dyDescent="0.15"/>
    <row r="383" ht="6.95" hidden="1" customHeight="1" x14ac:dyDescent="0.15"/>
    <row r="384" ht="6.95" hidden="1" customHeight="1" x14ac:dyDescent="0.15"/>
    <row r="385" ht="6.95" hidden="1" customHeight="1" x14ac:dyDescent="0.15"/>
    <row r="386" ht="6.95" hidden="1" customHeight="1" x14ac:dyDescent="0.15"/>
    <row r="387" ht="6.95" hidden="1" customHeight="1" x14ac:dyDescent="0.15"/>
    <row r="388" ht="6.95" hidden="1" customHeight="1" x14ac:dyDescent="0.15"/>
    <row r="389" ht="6.95" hidden="1" customHeight="1" x14ac:dyDescent="0.15"/>
    <row r="390" ht="6.95" hidden="1" customHeight="1" x14ac:dyDescent="0.15"/>
    <row r="391" ht="6.95" hidden="1" customHeight="1" x14ac:dyDescent="0.15"/>
    <row r="392" ht="6.95" hidden="1" customHeight="1" x14ac:dyDescent="0.15"/>
    <row r="393" ht="6.95" hidden="1" customHeight="1" x14ac:dyDescent="0.15"/>
    <row r="394" ht="6.95" hidden="1" customHeight="1" x14ac:dyDescent="0.15"/>
    <row r="395" ht="6.95" hidden="1" customHeight="1" x14ac:dyDescent="0.15"/>
    <row r="396" ht="6.95" hidden="1" customHeight="1" x14ac:dyDescent="0.15"/>
    <row r="397" ht="6.95" hidden="1" customHeight="1" x14ac:dyDescent="0.15"/>
    <row r="398" ht="6.95" hidden="1" customHeight="1" x14ac:dyDescent="0.15"/>
    <row r="399" ht="6.95" hidden="1" customHeight="1" x14ac:dyDescent="0.15"/>
    <row r="400" ht="6.95" hidden="1" customHeight="1" x14ac:dyDescent="0.15"/>
    <row r="401" ht="6.95" hidden="1" customHeight="1" x14ac:dyDescent="0.15"/>
    <row r="402" ht="6.95" hidden="1" customHeight="1" x14ac:dyDescent="0.15"/>
    <row r="403" ht="6.95" hidden="1" customHeight="1" x14ac:dyDescent="0.15"/>
    <row r="404" ht="6.95" hidden="1" customHeight="1" x14ac:dyDescent="0.15"/>
    <row r="405" ht="6.95" hidden="1" customHeight="1" x14ac:dyDescent="0.15"/>
    <row r="406" ht="6.95" hidden="1" customHeight="1" x14ac:dyDescent="0.15"/>
    <row r="407" ht="6.95" hidden="1" customHeight="1" x14ac:dyDescent="0.15"/>
    <row r="408" ht="6.95" hidden="1" customHeight="1" x14ac:dyDescent="0.15"/>
    <row r="409" ht="6.95" hidden="1" customHeight="1" x14ac:dyDescent="0.15"/>
    <row r="410" ht="6.95" hidden="1" customHeight="1" x14ac:dyDescent="0.15"/>
    <row r="411" ht="6.95" hidden="1" customHeight="1" x14ac:dyDescent="0.15"/>
    <row r="412" ht="6.95" hidden="1" customHeight="1" x14ac:dyDescent="0.15"/>
    <row r="413" ht="6.95" hidden="1" customHeight="1" x14ac:dyDescent="0.15"/>
    <row r="414" ht="6.95" hidden="1" customHeight="1" x14ac:dyDescent="0.15"/>
    <row r="415" ht="6.95" hidden="1" customHeight="1" x14ac:dyDescent="0.15"/>
    <row r="416" ht="6.95" hidden="1" customHeight="1" x14ac:dyDescent="0.15"/>
    <row r="417" ht="6.95" hidden="1" customHeight="1" x14ac:dyDescent="0.15"/>
    <row r="418" ht="6.95" hidden="1" customHeight="1" x14ac:dyDescent="0.15"/>
  </sheetData>
  <sheetProtection algorithmName="SHA-512" hashValue="x+66TNuvmWYhsTYmgDF54ggTAkDwX4VUWBYY2h5TYOsfLxttTI9m79m6B4uhy7oF9Oq24QoBeDEXv/rb1oFAxw==" saltValue="M6MBI18YjkkOA1wRFNRtyg==" spinCount="100000" sheet="1" objects="1" scenarios="1"/>
  <mergeCells count="6346">
    <mergeCell ref="JG226:JT231"/>
    <mergeCell ref="EA207:EE213"/>
    <mergeCell ref="OA36:OA40"/>
    <mergeCell ref="FZ61:GE62"/>
    <mergeCell ref="FO268:FO273"/>
    <mergeCell ref="OA220:OA225"/>
    <mergeCell ref="OA226:OA231"/>
    <mergeCell ref="PE214:PS215"/>
    <mergeCell ref="PE216:PS217"/>
    <mergeCell ref="DX26:DY35"/>
    <mergeCell ref="FO109:FO191"/>
    <mergeCell ref="FO193:FO198"/>
    <mergeCell ref="FO199:FO201"/>
    <mergeCell ref="FO202:FO204"/>
    <mergeCell ref="FO205:FO213"/>
    <mergeCell ref="FO214:FO219"/>
    <mergeCell ref="FO220:FO225"/>
    <mergeCell ref="FO226:FO231"/>
    <mergeCell ref="FO232:FO237"/>
    <mergeCell ref="FO238:FO243"/>
    <mergeCell ref="FO244:FO249"/>
    <mergeCell ref="FO250:FO255"/>
    <mergeCell ref="FO256:FO261"/>
    <mergeCell ref="FO262:FO267"/>
    <mergeCell ref="KV230:KX231"/>
    <mergeCell ref="JB248:JF249"/>
    <mergeCell ref="MX220:NB221"/>
    <mergeCell ref="NC220:NG221"/>
    <mergeCell ref="LY224:MC225"/>
    <mergeCell ref="MI224:MM225"/>
    <mergeCell ref="MX224:NB225"/>
    <mergeCell ref="LV246:LX247"/>
    <mergeCell ref="LY246:MC247"/>
    <mergeCell ref="MN250:MR251"/>
    <mergeCell ref="OA205:OA213"/>
    <mergeCell ref="OA214:OA219"/>
    <mergeCell ref="RS238:SF243"/>
    <mergeCell ref="RS244:SF249"/>
    <mergeCell ref="RS250:SF255"/>
    <mergeCell ref="RS256:SF261"/>
    <mergeCell ref="RS262:SF267"/>
    <mergeCell ref="RS268:SF273"/>
    <mergeCell ref="RS274:SF279"/>
    <mergeCell ref="RS280:SF285"/>
    <mergeCell ref="RS286:SF289"/>
    <mergeCell ref="AA4:AJ4"/>
    <mergeCell ref="AK3:BI4"/>
    <mergeCell ref="FZ3:GI3"/>
    <mergeCell ref="FZ4:GI4"/>
    <mergeCell ref="GJ3:HH4"/>
    <mergeCell ref="KF3:KO3"/>
    <mergeCell ref="KF4:KO4"/>
    <mergeCell ref="KP3:LN4"/>
    <mergeCell ref="OL3:OU3"/>
    <mergeCell ref="OL4:OU4"/>
    <mergeCell ref="OV3:PT4"/>
    <mergeCell ref="PE252:PS253"/>
    <mergeCell ref="PE254:PS255"/>
    <mergeCell ref="PE256:PS257"/>
    <mergeCell ref="PB224:PD225"/>
    <mergeCell ref="OW36:SF38"/>
    <mergeCell ref="JU109:JU191"/>
    <mergeCell ref="OA274:OA279"/>
    <mergeCell ref="OA280:OA285"/>
    <mergeCell ref="PT232:QA233"/>
    <mergeCell ref="QB232:QD233"/>
    <mergeCell ref="F250:AC255"/>
    <mergeCell ref="F256:AC261"/>
    <mergeCell ref="B1:D1"/>
    <mergeCell ref="E1:Z1"/>
    <mergeCell ref="B2:Z4"/>
    <mergeCell ref="FP2:FY4"/>
    <mergeCell ref="FS1:FY1"/>
    <mergeCell ref="JY1:KE1"/>
    <mergeCell ref="JV2:KE4"/>
    <mergeCell ref="OE1:OK1"/>
    <mergeCell ref="OB2:OK4"/>
    <mergeCell ref="GD193:GF196"/>
    <mergeCell ref="B7:O10"/>
    <mergeCell ref="B193:O196"/>
    <mergeCell ref="OA7:OA12"/>
    <mergeCell ref="OA13:OA35"/>
    <mergeCell ref="OB13:SF35"/>
    <mergeCell ref="RS232:SF237"/>
    <mergeCell ref="QT209:RC210"/>
    <mergeCell ref="RD209:RH213"/>
    <mergeCell ref="RI209:RM213"/>
    <mergeCell ref="GD7:GF10"/>
    <mergeCell ref="KJ7:KL10"/>
    <mergeCell ref="OP7:OR10"/>
    <mergeCell ref="OP193:OR196"/>
    <mergeCell ref="PF199:SF201"/>
    <mergeCell ref="PE218:PS219"/>
    <mergeCell ref="PE220:PS221"/>
    <mergeCell ref="PE222:PS223"/>
    <mergeCell ref="AA3:AJ3"/>
    <mergeCell ref="QT211:QX213"/>
    <mergeCell ref="QY211:RC213"/>
    <mergeCell ref="RN228:RR229"/>
    <mergeCell ref="RD230:RH231"/>
    <mergeCell ref="B334:FN343"/>
    <mergeCell ref="FP291:JT293"/>
    <mergeCell ref="FP334:JT343"/>
    <mergeCell ref="JU291:JU293"/>
    <mergeCell ref="JU294:JU303"/>
    <mergeCell ref="JU304:JU309"/>
    <mergeCell ref="JU334:JU343"/>
    <mergeCell ref="JV291:NZ293"/>
    <mergeCell ref="JV334:NZ343"/>
    <mergeCell ref="NM286:NZ289"/>
    <mergeCell ref="OA291:OA293"/>
    <mergeCell ref="FO274:FO279"/>
    <mergeCell ref="FO280:FO285"/>
    <mergeCell ref="FO286:FO289"/>
    <mergeCell ref="FO291:FO293"/>
    <mergeCell ref="FO294:FO303"/>
    <mergeCell ref="FO304:FO309"/>
    <mergeCell ref="FO310:FO315"/>
    <mergeCell ref="FO316:FO321"/>
    <mergeCell ref="FO322:FO327"/>
    <mergeCell ref="FO328:FO333"/>
    <mergeCell ref="FO334:FO337"/>
    <mergeCell ref="JG280:JT285"/>
    <mergeCell ref="DX284:DZ285"/>
    <mergeCell ref="NM280:NZ285"/>
    <mergeCell ref="OA334:OA343"/>
    <mergeCell ref="OA294:OA303"/>
    <mergeCell ref="OA304:OA309"/>
    <mergeCell ref="C244:E285"/>
    <mergeCell ref="F244:AC249"/>
    <mergeCell ref="JB242:JF243"/>
    <mergeCell ref="JB244:JF245"/>
    <mergeCell ref="PE280:PS281"/>
    <mergeCell ref="PE282:PS283"/>
    <mergeCell ref="PE284:PS285"/>
    <mergeCell ref="OB334:SF343"/>
    <mergeCell ref="OD226:OK231"/>
    <mergeCell ref="OL226:OQ227"/>
    <mergeCell ref="OR226:PA227"/>
    <mergeCell ref="PB226:PD227"/>
    <mergeCell ref="PB250:PD251"/>
    <mergeCell ref="OD262:OK267"/>
    <mergeCell ref="OL262:OQ263"/>
    <mergeCell ref="OR262:PA263"/>
    <mergeCell ref="PB262:PD263"/>
    <mergeCell ref="OL266:OQ267"/>
    <mergeCell ref="OR266:PA267"/>
    <mergeCell ref="PB266:PD267"/>
    <mergeCell ref="OA256:OA261"/>
    <mergeCell ref="OA286:OA289"/>
    <mergeCell ref="QT230:QX231"/>
    <mergeCell ref="PT226:QA227"/>
    <mergeCell ref="QB226:QD227"/>
    <mergeCell ref="QE226:QI227"/>
    <mergeCell ref="QJ226:QN227"/>
    <mergeCell ref="QO226:QS227"/>
    <mergeCell ref="QY226:RC227"/>
    <mergeCell ref="OL230:OQ231"/>
    <mergeCell ref="OR230:PA231"/>
    <mergeCell ref="PB230:PD231"/>
    <mergeCell ref="PT230:QA231"/>
    <mergeCell ref="RI228:RM229"/>
    <mergeCell ref="GS240:HG241"/>
    <mergeCell ref="EA226:EE227"/>
    <mergeCell ref="EF226:EJ227"/>
    <mergeCell ref="EF207:EJ213"/>
    <mergeCell ref="EK207:EO213"/>
    <mergeCell ref="EP207:FI208"/>
    <mergeCell ref="FJ207:FN213"/>
    <mergeCell ref="EP209:EY210"/>
    <mergeCell ref="HH224:HO225"/>
    <mergeCell ref="HP224:HR225"/>
    <mergeCell ref="HX224:IB225"/>
    <mergeCell ref="IH224:IL225"/>
    <mergeCell ref="IM224:IQ225"/>
    <mergeCell ref="JU280:JU285"/>
    <mergeCell ref="JU286:JU289"/>
    <mergeCell ref="JV202:NL204"/>
    <mergeCell ref="NM202:NZ204"/>
    <mergeCell ref="KF205:KX207"/>
    <mergeCell ref="KF208:KX213"/>
    <mergeCell ref="KY214:LM215"/>
    <mergeCell ref="KY216:LM217"/>
    <mergeCell ref="KY218:LM219"/>
    <mergeCell ref="KY220:LM221"/>
    <mergeCell ref="KY222:LM223"/>
    <mergeCell ref="KY224:LM225"/>
    <mergeCell ref="KY226:LM227"/>
    <mergeCell ref="KY228:LM229"/>
    <mergeCell ref="KY230:LM231"/>
    <mergeCell ref="KY232:LM233"/>
    <mergeCell ref="KY234:LM235"/>
    <mergeCell ref="KY236:LM237"/>
    <mergeCell ref="KY238:LM239"/>
    <mergeCell ref="DA218:DO219"/>
    <mergeCell ref="DA220:DO221"/>
    <mergeCell ref="DA222:DO223"/>
    <mergeCell ref="DA224:DO225"/>
    <mergeCell ref="FJ214:FN215"/>
    <mergeCell ref="EU236:EY237"/>
    <mergeCell ref="EZ236:FD237"/>
    <mergeCell ref="FE236:FI237"/>
    <mergeCell ref="FJ236:FN237"/>
    <mergeCell ref="FP202:JF204"/>
    <mergeCell ref="GS214:HG215"/>
    <mergeCell ref="GS216:HG217"/>
    <mergeCell ref="GS218:HG219"/>
    <mergeCell ref="GS220:HG221"/>
    <mergeCell ref="GS222:HG223"/>
    <mergeCell ref="GS224:HG225"/>
    <mergeCell ref="GS226:HG227"/>
    <mergeCell ref="GS228:HG229"/>
    <mergeCell ref="GS230:HG231"/>
    <mergeCell ref="GS232:HG233"/>
    <mergeCell ref="GS234:HG235"/>
    <mergeCell ref="GS236:HG237"/>
    <mergeCell ref="IW226:JA227"/>
    <mergeCell ref="JG250:JT255"/>
    <mergeCell ref="JG256:JT261"/>
    <mergeCell ref="JG262:JT267"/>
    <mergeCell ref="JG268:JT273"/>
    <mergeCell ref="JG274:JT279"/>
    <mergeCell ref="JU238:JU243"/>
    <mergeCell ref="JU244:JU249"/>
    <mergeCell ref="JU250:JU255"/>
    <mergeCell ref="JU256:JU261"/>
    <mergeCell ref="JU262:JU267"/>
    <mergeCell ref="JU268:JU273"/>
    <mergeCell ref="JU274:JU279"/>
    <mergeCell ref="PE224:PS225"/>
    <mergeCell ref="NM262:NZ267"/>
    <mergeCell ref="NM268:NZ273"/>
    <mergeCell ref="NM256:NZ261"/>
    <mergeCell ref="KY242:LM243"/>
    <mergeCell ref="KY244:LM245"/>
    <mergeCell ref="OA262:OA267"/>
    <mergeCell ref="OA232:OA237"/>
    <mergeCell ref="OA238:OA243"/>
    <mergeCell ref="KV260:KX261"/>
    <mergeCell ref="KF266:KK267"/>
    <mergeCell ref="KL266:KU267"/>
    <mergeCell ref="KV266:KX267"/>
    <mergeCell ref="KL228:KU229"/>
    <mergeCell ref="JX232:KE237"/>
    <mergeCell ref="KF232:KK233"/>
    <mergeCell ref="KL232:KU233"/>
    <mergeCell ref="KV232:KX233"/>
    <mergeCell ref="NM220:NZ225"/>
    <mergeCell ref="NM226:NZ231"/>
    <mergeCell ref="EU226:EY227"/>
    <mergeCell ref="EZ226:FD227"/>
    <mergeCell ref="EZ228:FD229"/>
    <mergeCell ref="DP226:DW227"/>
    <mergeCell ref="DX226:DZ227"/>
    <mergeCell ref="FE230:FI231"/>
    <mergeCell ref="DX214:DZ215"/>
    <mergeCell ref="EF214:EJ215"/>
    <mergeCell ref="EA205:FN206"/>
    <mergeCell ref="JB230:JF231"/>
    <mergeCell ref="IR195:JI198"/>
    <mergeCell ref="FP199:GR201"/>
    <mergeCell ref="JG238:JT243"/>
    <mergeCell ref="JG244:JT249"/>
    <mergeCell ref="JB234:JF235"/>
    <mergeCell ref="FZ228:GE229"/>
    <mergeCell ref="GF228:GO229"/>
    <mergeCell ref="GP228:GR229"/>
    <mergeCell ref="HH228:HO229"/>
    <mergeCell ref="FE226:FI227"/>
    <mergeCell ref="FJ226:FN227"/>
    <mergeCell ref="GS246:HG247"/>
    <mergeCell ref="GS248:HG249"/>
    <mergeCell ref="JG232:JT237"/>
    <mergeCell ref="JB226:JF227"/>
    <mergeCell ref="IM234:IQ235"/>
    <mergeCell ref="IR234:IV235"/>
    <mergeCell ref="IW234:JA235"/>
    <mergeCell ref="IW230:JA231"/>
    <mergeCell ref="EP234:ET235"/>
    <mergeCell ref="EK230:EO231"/>
    <mergeCell ref="HH248:HO249"/>
    <mergeCell ref="JU202:JU204"/>
    <mergeCell ref="JU205:JU213"/>
    <mergeCell ref="JU214:JU219"/>
    <mergeCell ref="JG205:JT213"/>
    <mergeCell ref="JG214:JT219"/>
    <mergeCell ref="JG220:JT225"/>
    <mergeCell ref="FH55:FN60"/>
    <mergeCell ref="ET103:EZ108"/>
    <mergeCell ref="DL65:DP66"/>
    <mergeCell ref="DA103:DK104"/>
    <mergeCell ref="DL103:DP104"/>
    <mergeCell ref="DA105:DK106"/>
    <mergeCell ref="DL105:DP106"/>
    <mergeCell ref="FZ205:GR207"/>
    <mergeCell ref="FZ208:GR213"/>
    <mergeCell ref="EF101:EL102"/>
    <mergeCell ref="ET101:EZ102"/>
    <mergeCell ref="EU214:EY215"/>
    <mergeCell ref="DP214:DW215"/>
    <mergeCell ref="JG202:JT204"/>
    <mergeCell ref="GT199:JT201"/>
    <mergeCell ref="GF61:GP62"/>
    <mergeCell ref="JU220:JU225"/>
    <mergeCell ref="EJ195:EJ198"/>
    <mergeCell ref="EA220:EE221"/>
    <mergeCell ref="EK220:EO221"/>
    <mergeCell ref="EZ220:FD221"/>
    <mergeCell ref="FE220:FI221"/>
    <mergeCell ref="EA222:EE223"/>
    <mergeCell ref="EK222:EO223"/>
    <mergeCell ref="EZ222:FD223"/>
    <mergeCell ref="FE222:FI223"/>
    <mergeCell ref="JU226:JU231"/>
    <mergeCell ref="JU232:JU237"/>
    <mergeCell ref="OA41:OA48"/>
    <mergeCell ref="OA49:OA54"/>
    <mergeCell ref="OA55:OA60"/>
    <mergeCell ref="DQ103:EE104"/>
    <mergeCell ref="DQ105:EE106"/>
    <mergeCell ref="FZ57:GE58"/>
    <mergeCell ref="FP61:FY66"/>
    <mergeCell ref="NM232:NZ237"/>
    <mergeCell ref="FE224:FI225"/>
    <mergeCell ref="EP226:ET227"/>
    <mergeCell ref="EP228:ET229"/>
    <mergeCell ref="EP230:ET231"/>
    <mergeCell ref="JB224:JF225"/>
    <mergeCell ref="HX220:IB221"/>
    <mergeCell ref="IH220:IL221"/>
    <mergeCell ref="IM220:IQ221"/>
    <mergeCell ref="JB220:JF221"/>
    <mergeCell ref="IH222:IL223"/>
    <mergeCell ref="IM222:IQ223"/>
    <mergeCell ref="IC234:IG235"/>
    <mergeCell ref="IH234:IL235"/>
    <mergeCell ref="NC214:NG215"/>
    <mergeCell ref="LY226:MC227"/>
    <mergeCell ref="OA199:OA201"/>
    <mergeCell ref="FD195:FN198"/>
    <mergeCell ref="DP228:DW229"/>
    <mergeCell ref="DX228:DZ229"/>
    <mergeCell ref="EA228:EE229"/>
    <mergeCell ref="JU199:JU201"/>
    <mergeCell ref="EF63:EL64"/>
    <mergeCell ref="OR57:PB58"/>
    <mergeCell ref="PC57:PG58"/>
    <mergeCell ref="OL59:OQ60"/>
    <mergeCell ref="OR59:PB60"/>
    <mergeCell ref="PC59:PG60"/>
    <mergeCell ref="OB202:RR204"/>
    <mergeCell ref="PH103:PV104"/>
    <mergeCell ref="MI244:MM245"/>
    <mergeCell ref="MN244:MR245"/>
    <mergeCell ref="MX244:NB245"/>
    <mergeCell ref="NC244:NG245"/>
    <mergeCell ref="MS260:MW261"/>
    <mergeCell ref="MX260:NB261"/>
    <mergeCell ref="MI254:MM255"/>
    <mergeCell ref="MN254:MR255"/>
    <mergeCell ref="NC254:NG255"/>
    <mergeCell ref="MS254:MW255"/>
    <mergeCell ref="MN256:MR257"/>
    <mergeCell ref="NC256:NG257"/>
    <mergeCell ref="NM214:NZ219"/>
    <mergeCell ref="NM238:NZ243"/>
    <mergeCell ref="NM244:NZ249"/>
    <mergeCell ref="NM250:NZ255"/>
    <mergeCell ref="KZ199:NZ201"/>
    <mergeCell ref="KY240:LM241"/>
    <mergeCell ref="QE232:QI233"/>
    <mergeCell ref="QJ232:QN233"/>
    <mergeCell ref="QY232:RC233"/>
    <mergeCell ref="OL236:OQ237"/>
    <mergeCell ref="OA244:OA249"/>
    <mergeCell ref="OA250:OA255"/>
    <mergeCell ref="OA202:OA204"/>
    <mergeCell ref="CH286:CZ289"/>
    <mergeCell ref="DA286:DO289"/>
    <mergeCell ref="CH268:CM269"/>
    <mergeCell ref="CX268:CZ269"/>
    <mergeCell ref="CX266:CZ267"/>
    <mergeCell ref="DP274:DW275"/>
    <mergeCell ref="DP250:DW251"/>
    <mergeCell ref="DX250:DZ251"/>
    <mergeCell ref="EA250:EE251"/>
    <mergeCell ref="QF1:SF4"/>
    <mergeCell ref="BJ3:BS3"/>
    <mergeCell ref="HI3:HR3"/>
    <mergeCell ref="LO3:LX3"/>
    <mergeCell ref="PU3:QD3"/>
    <mergeCell ref="BJ4:BS4"/>
    <mergeCell ref="HI4:HR4"/>
    <mergeCell ref="LO4:LX4"/>
    <mergeCell ref="FZ1:HR2"/>
    <mergeCell ref="HT1:JT4"/>
    <mergeCell ref="KF1:LX2"/>
    <mergeCell ref="LZ1:NZ4"/>
    <mergeCell ref="OL1:QD2"/>
    <mergeCell ref="PU4:QD4"/>
    <mergeCell ref="BT226:CD231"/>
    <mergeCell ref="CE226:CG231"/>
    <mergeCell ref="CH226:CM227"/>
    <mergeCell ref="CN226:CW227"/>
    <mergeCell ref="CX226:CZ227"/>
    <mergeCell ref="CN230:CW231"/>
    <mergeCell ref="CX230:CZ231"/>
    <mergeCell ref="CH264:CM265"/>
    <mergeCell ref="OL57:OQ58"/>
    <mergeCell ref="F262:AC267"/>
    <mergeCell ref="F268:AC273"/>
    <mergeCell ref="F274:AC279"/>
    <mergeCell ref="F280:AC285"/>
    <mergeCell ref="B49:D108"/>
    <mergeCell ref="E49:AF54"/>
    <mergeCell ref="E55:AF60"/>
    <mergeCell ref="E61:AF66"/>
    <mergeCell ref="E91:AF96"/>
    <mergeCell ref="E97:AF102"/>
    <mergeCell ref="E103:AF108"/>
    <mergeCell ref="BY103:CT108"/>
    <mergeCell ref="CU103:CZ104"/>
    <mergeCell ref="BT103:BX108"/>
    <mergeCell ref="B162:AF167"/>
    <mergeCell ref="AG162:AW167"/>
    <mergeCell ref="AX162:BB167"/>
    <mergeCell ref="BC162:BS167"/>
    <mergeCell ref="BT162:BX167"/>
    <mergeCell ref="BY162:CO167"/>
    <mergeCell ref="B156:AF161"/>
    <mergeCell ref="AG156:AW161"/>
    <mergeCell ref="AX156:BB161"/>
    <mergeCell ref="BC156:BS161"/>
    <mergeCell ref="BT156:BX161"/>
    <mergeCell ref="BY156:CO161"/>
    <mergeCell ref="CH260:CM261"/>
    <mergeCell ref="CN260:CW261"/>
    <mergeCell ref="BT61:BX66"/>
    <mergeCell ref="AG55:AW60"/>
    <mergeCell ref="AX55:BB60"/>
    <mergeCell ref="AX103:BB108"/>
    <mergeCell ref="FD9:FN12"/>
    <mergeCell ref="CU57:CZ58"/>
    <mergeCell ref="DA57:DK58"/>
    <mergeCell ref="DL57:DP58"/>
    <mergeCell ref="DL55:DP56"/>
    <mergeCell ref="BE26:BJ29"/>
    <mergeCell ref="BT33:BV35"/>
    <mergeCell ref="BW33:BZ35"/>
    <mergeCell ref="BK30:BO32"/>
    <mergeCell ref="BP30:BS32"/>
    <mergeCell ref="BT30:BV32"/>
    <mergeCell ref="BW30:BZ32"/>
    <mergeCell ref="CA30:CB32"/>
    <mergeCell ref="DS26:DV27"/>
    <mergeCell ref="BK26:BZ29"/>
    <mergeCell ref="CA26:CK27"/>
    <mergeCell ref="CA28:CD29"/>
    <mergeCell ref="CE28:CK29"/>
    <mergeCell ref="S9:CA12"/>
    <mergeCell ref="CV9:CV12"/>
    <mergeCell ref="EF17:EP18"/>
    <mergeCell ref="EQ17:ER18"/>
    <mergeCell ref="ES17:EV18"/>
    <mergeCell ref="DO23:EE24"/>
    <mergeCell ref="EQ22:FJ24"/>
    <mergeCell ref="L32:U35"/>
    <mergeCell ref="CA33:CB35"/>
    <mergeCell ref="CC33:CF35"/>
    <mergeCell ref="CG33:CK35"/>
    <mergeCell ref="BK33:BO35"/>
    <mergeCell ref="BP33:BS35"/>
    <mergeCell ref="CM30:CW35"/>
    <mergeCell ref="FA61:FG62"/>
    <mergeCell ref="CD195:CU198"/>
    <mergeCell ref="CV195:CV198"/>
    <mergeCell ref="DP280:DW281"/>
    <mergeCell ref="DA280:DO281"/>
    <mergeCell ref="CX260:CZ261"/>
    <mergeCell ref="DA236:DO237"/>
    <mergeCell ref="FA63:FG64"/>
    <mergeCell ref="DA226:DO227"/>
    <mergeCell ref="DA228:DO229"/>
    <mergeCell ref="DA230:DO231"/>
    <mergeCell ref="DA232:DO233"/>
    <mergeCell ref="DA234:DO235"/>
    <mergeCell ref="DA282:DO283"/>
    <mergeCell ref="CX30:DV35"/>
    <mergeCell ref="EF55:EL60"/>
    <mergeCell ref="BY61:CO66"/>
    <mergeCell ref="CP61:CT66"/>
    <mergeCell ref="EF61:EL62"/>
    <mergeCell ref="CU63:CZ64"/>
    <mergeCell ref="CU112:DP119"/>
    <mergeCell ref="DQ112:EE113"/>
    <mergeCell ref="EF112:FN114"/>
    <mergeCell ref="DQ114:EE119"/>
    <mergeCell ref="EF115:EL119"/>
    <mergeCell ref="CP180:CT185"/>
    <mergeCell ref="EZ209:FD213"/>
    <mergeCell ref="FE209:FI213"/>
    <mergeCell ref="DX224:DZ225"/>
    <mergeCell ref="EF224:EJ225"/>
    <mergeCell ref="CE268:CG273"/>
    <mergeCell ref="EK226:EO227"/>
    <mergeCell ref="L30:U31"/>
    <mergeCell ref="V30:V35"/>
    <mergeCell ref="W30:AJ32"/>
    <mergeCell ref="AK30:AS32"/>
    <mergeCell ref="AT30:AY32"/>
    <mergeCell ref="DA260:DO261"/>
    <mergeCell ref="CH246:CM247"/>
    <mergeCell ref="CN246:CW247"/>
    <mergeCell ref="BC30:BC35"/>
    <mergeCell ref="BE30:BJ35"/>
    <mergeCell ref="CC30:CF32"/>
    <mergeCell ref="CM26:CW29"/>
    <mergeCell ref="CX26:DR29"/>
    <mergeCell ref="EF19:EP21"/>
    <mergeCell ref="EQ19:FJ21"/>
    <mergeCell ref="EW17:EX18"/>
    <mergeCell ref="EY17:FB18"/>
    <mergeCell ref="FC17:FD18"/>
    <mergeCell ref="FE17:FH18"/>
    <mergeCell ref="FI17:FJ18"/>
    <mergeCell ref="CG30:CK32"/>
    <mergeCell ref="FH61:FN62"/>
    <mergeCell ref="FH63:FN64"/>
    <mergeCell ref="FA49:FG54"/>
    <mergeCell ref="FH49:FN54"/>
    <mergeCell ref="EM55:ES60"/>
    <mergeCell ref="ET55:EZ60"/>
    <mergeCell ref="EF44:EL48"/>
    <mergeCell ref="EM44:ES48"/>
    <mergeCell ref="ET44:EZ48"/>
    <mergeCell ref="FA44:FG48"/>
    <mergeCell ref="FA55:FG60"/>
    <mergeCell ref="FH44:FN48"/>
    <mergeCell ref="DA63:DK64"/>
    <mergeCell ref="DZ26:FN35"/>
    <mergeCell ref="DK23:DN24"/>
    <mergeCell ref="DQ59:EE60"/>
    <mergeCell ref="DQ61:EE62"/>
    <mergeCell ref="DQ63:EE64"/>
    <mergeCell ref="BC55:BS60"/>
    <mergeCell ref="B39:AF48"/>
    <mergeCell ref="AG39:CT40"/>
    <mergeCell ref="CU39:FN40"/>
    <mergeCell ref="AG41:BB48"/>
    <mergeCell ref="BC41:BX48"/>
    <mergeCell ref="BY41:CT48"/>
    <mergeCell ref="EF41:FN43"/>
    <mergeCell ref="FA65:FG66"/>
    <mergeCell ref="FH65:FN66"/>
    <mergeCell ref="EF65:EL66"/>
    <mergeCell ref="CU36:FN38"/>
    <mergeCell ref="CU65:CZ66"/>
    <mergeCell ref="DA65:DK66"/>
    <mergeCell ref="DL63:DP64"/>
    <mergeCell ref="DL61:DP62"/>
    <mergeCell ref="CU61:CZ62"/>
    <mergeCell ref="DA61:DK62"/>
    <mergeCell ref="AG49:AW54"/>
    <mergeCell ref="AX49:BB54"/>
    <mergeCell ref="BC49:BS54"/>
    <mergeCell ref="BT49:BX54"/>
    <mergeCell ref="CU59:CZ60"/>
    <mergeCell ref="DA59:DK60"/>
    <mergeCell ref="DL59:DP60"/>
    <mergeCell ref="BC103:BS108"/>
    <mergeCell ref="DA95:DK96"/>
    <mergeCell ref="DL95:DP96"/>
    <mergeCell ref="EF95:EL96"/>
    <mergeCell ref="FH95:FN96"/>
    <mergeCell ref="EF97:EL98"/>
    <mergeCell ref="ET97:EZ98"/>
    <mergeCell ref="FH97:FN98"/>
    <mergeCell ref="FH101:FN102"/>
    <mergeCell ref="EF103:EL108"/>
    <mergeCell ref="EM103:ES108"/>
    <mergeCell ref="DQ107:EE108"/>
    <mergeCell ref="FA103:FG108"/>
    <mergeCell ref="FH103:FN108"/>
    <mergeCell ref="CU99:CZ100"/>
    <mergeCell ref="DA99:DK100"/>
    <mergeCell ref="DQ101:EE102"/>
    <mergeCell ref="AX91:BB96"/>
    <mergeCell ref="BC91:BS96"/>
    <mergeCell ref="BT91:BX96"/>
    <mergeCell ref="BY91:CO96"/>
    <mergeCell ref="CP91:CT96"/>
    <mergeCell ref="B110:AF119"/>
    <mergeCell ref="E150:AF155"/>
    <mergeCell ref="AG150:AW155"/>
    <mergeCell ref="AX150:BB155"/>
    <mergeCell ref="BC150:BS155"/>
    <mergeCell ref="BT150:BX155"/>
    <mergeCell ref="E138:AF143"/>
    <mergeCell ref="BC132:BS137"/>
    <mergeCell ref="BT132:BX137"/>
    <mergeCell ref="CU132:CZ133"/>
    <mergeCell ref="DA132:DK133"/>
    <mergeCell ref="DL132:DP133"/>
    <mergeCell ref="E120:AF125"/>
    <mergeCell ref="E126:AF131"/>
    <mergeCell ref="E132:AF137"/>
    <mergeCell ref="AG126:AW131"/>
    <mergeCell ref="AX126:BB131"/>
    <mergeCell ref="AG132:AW137"/>
    <mergeCell ref="BY144:CT149"/>
    <mergeCell ref="AG120:AW125"/>
    <mergeCell ref="AX120:BB125"/>
    <mergeCell ref="BY120:CT125"/>
    <mergeCell ref="AG110:CT111"/>
    <mergeCell ref="CU110:FN111"/>
    <mergeCell ref="AG112:BB119"/>
    <mergeCell ref="BC112:BX119"/>
    <mergeCell ref="BY112:CT119"/>
    <mergeCell ref="B211:AC213"/>
    <mergeCell ref="EP211:ET213"/>
    <mergeCell ref="EU211:EY213"/>
    <mergeCell ref="BC174:BS179"/>
    <mergeCell ref="BT174:BX179"/>
    <mergeCell ref="CW195:EI198"/>
    <mergeCell ref="B168:D191"/>
    <mergeCell ref="E168:AF173"/>
    <mergeCell ref="E174:AF179"/>
    <mergeCell ref="E180:AF185"/>
    <mergeCell ref="E186:AF191"/>
    <mergeCell ref="BC168:BX173"/>
    <mergeCell ref="BY168:CT173"/>
    <mergeCell ref="AX132:BB137"/>
    <mergeCell ref="CP162:CT167"/>
    <mergeCell ref="AG168:AW173"/>
    <mergeCell ref="AX168:BB173"/>
    <mergeCell ref="CP156:CT161"/>
    <mergeCell ref="AG144:AW149"/>
    <mergeCell ref="AX144:BB149"/>
    <mergeCell ref="AG138:AW143"/>
    <mergeCell ref="AX138:BB143"/>
    <mergeCell ref="BC138:BS143"/>
    <mergeCell ref="BT138:BX143"/>
    <mergeCell ref="BY174:CO179"/>
    <mergeCell ref="B120:D155"/>
    <mergeCell ref="BY126:CT131"/>
    <mergeCell ref="BY132:CT137"/>
    <mergeCell ref="E144:AF149"/>
    <mergeCell ref="B199:AC201"/>
    <mergeCell ref="S193:AT194"/>
    <mergeCell ref="S195:CA198"/>
    <mergeCell ref="AG186:AW191"/>
    <mergeCell ref="AX186:BB191"/>
    <mergeCell ref="BC186:BS191"/>
    <mergeCell ref="BT186:BX191"/>
    <mergeCell ref="BY186:CO191"/>
    <mergeCell ref="CP186:CT191"/>
    <mergeCell ref="CP174:CT179"/>
    <mergeCell ref="AG180:AW185"/>
    <mergeCell ref="AX180:BB185"/>
    <mergeCell ref="BC180:BS185"/>
    <mergeCell ref="BT180:BX185"/>
    <mergeCell ref="BY180:CO185"/>
    <mergeCell ref="AG174:AW179"/>
    <mergeCell ref="AX174:BB179"/>
    <mergeCell ref="B214:B284"/>
    <mergeCell ref="C214:E225"/>
    <mergeCell ref="F214:AC219"/>
    <mergeCell ref="AD214:AN219"/>
    <mergeCell ref="AO214:AQ219"/>
    <mergeCell ref="AR214:BB219"/>
    <mergeCell ref="BC214:BE219"/>
    <mergeCell ref="CE220:CG225"/>
    <mergeCell ref="CH220:CM221"/>
    <mergeCell ref="F232:AC237"/>
    <mergeCell ref="AD232:AN237"/>
    <mergeCell ref="AO232:AQ237"/>
    <mergeCell ref="AR232:BB237"/>
    <mergeCell ref="BC232:BE237"/>
    <mergeCell ref="BF232:BS237"/>
    <mergeCell ref="BT232:CD237"/>
    <mergeCell ref="BQ238:BS243"/>
    <mergeCell ref="B202:AC210"/>
    <mergeCell ref="AD202:AQ213"/>
    <mergeCell ref="AR202:FN202"/>
    <mergeCell ref="AR203:BE213"/>
    <mergeCell ref="BF203:BS213"/>
    <mergeCell ref="BT203:FN204"/>
    <mergeCell ref="EF218:EJ219"/>
    <mergeCell ref="EU218:EY219"/>
    <mergeCell ref="DP222:DW223"/>
    <mergeCell ref="DX222:DZ223"/>
    <mergeCell ref="EZ224:FD225"/>
    <mergeCell ref="BF214:BS219"/>
    <mergeCell ref="BT214:CD219"/>
    <mergeCell ref="CE214:CG219"/>
    <mergeCell ref="CH205:CZ207"/>
    <mergeCell ref="CH208:CZ213"/>
    <mergeCell ref="CH214:CM215"/>
    <mergeCell ref="CN214:CW215"/>
    <mergeCell ref="CX214:CZ215"/>
    <mergeCell ref="CH218:CM219"/>
    <mergeCell ref="CN218:CW219"/>
    <mergeCell ref="CX218:CZ219"/>
    <mergeCell ref="FJ218:FN219"/>
    <mergeCell ref="EP220:ET221"/>
    <mergeCell ref="EU220:EY221"/>
    <mergeCell ref="FJ220:FN221"/>
    <mergeCell ref="CH222:CM223"/>
    <mergeCell ref="CN222:CW223"/>
    <mergeCell ref="CX222:CZ223"/>
    <mergeCell ref="DP220:DW221"/>
    <mergeCell ref="DX220:DZ221"/>
    <mergeCell ref="EF220:EJ221"/>
    <mergeCell ref="DP224:DW225"/>
    <mergeCell ref="F220:AC225"/>
    <mergeCell ref="AD220:AN225"/>
    <mergeCell ref="AO220:AQ225"/>
    <mergeCell ref="AR220:BB225"/>
    <mergeCell ref="BC220:BE225"/>
    <mergeCell ref="BF220:BS225"/>
    <mergeCell ref="BT220:CD225"/>
    <mergeCell ref="DP218:DW219"/>
    <mergeCell ref="DP216:DW217"/>
    <mergeCell ref="DX216:DZ217"/>
    <mergeCell ref="EF216:EJ217"/>
    <mergeCell ref="EU216:EY217"/>
    <mergeCell ref="FJ216:FN217"/>
    <mergeCell ref="DA214:DO215"/>
    <mergeCell ref="DA216:DO217"/>
    <mergeCell ref="EA214:EE215"/>
    <mergeCell ref="EK214:EO215"/>
    <mergeCell ref="EP214:ET215"/>
    <mergeCell ref="EZ214:FD215"/>
    <mergeCell ref="FE214:FI215"/>
    <mergeCell ref="EA216:EE217"/>
    <mergeCell ref="EK216:EO217"/>
    <mergeCell ref="EP216:ET217"/>
    <mergeCell ref="CH216:CM217"/>
    <mergeCell ref="CN216:CW217"/>
    <mergeCell ref="CX216:CZ217"/>
    <mergeCell ref="DX218:DZ219"/>
    <mergeCell ref="EZ216:FD217"/>
    <mergeCell ref="FE216:FI217"/>
    <mergeCell ref="EA218:EE219"/>
    <mergeCell ref="EK218:EO219"/>
    <mergeCell ref="EP218:ET219"/>
    <mergeCell ref="CN220:CW221"/>
    <mergeCell ref="CX220:CZ221"/>
    <mergeCell ref="EP224:ET225"/>
    <mergeCell ref="EU224:EY225"/>
    <mergeCell ref="FJ224:FN225"/>
    <mergeCell ref="EP222:ET223"/>
    <mergeCell ref="EU222:EY223"/>
    <mergeCell ref="FJ222:FN223"/>
    <mergeCell ref="CH224:CM225"/>
    <mergeCell ref="CN224:CW225"/>
    <mergeCell ref="CX224:CZ225"/>
    <mergeCell ref="EK228:EO229"/>
    <mergeCell ref="EU228:EY229"/>
    <mergeCell ref="FJ232:FN233"/>
    <mergeCell ref="EU234:EY235"/>
    <mergeCell ref="EZ234:FD235"/>
    <mergeCell ref="FE234:FI235"/>
    <mergeCell ref="FJ234:FN235"/>
    <mergeCell ref="DP232:DW233"/>
    <mergeCell ref="DX232:DZ233"/>
    <mergeCell ref="EA232:EE233"/>
    <mergeCell ref="EF232:EJ233"/>
    <mergeCell ref="EU232:EY233"/>
    <mergeCell ref="EZ232:FD233"/>
    <mergeCell ref="FE232:FI233"/>
    <mergeCell ref="DP234:DW235"/>
    <mergeCell ref="DX234:DZ235"/>
    <mergeCell ref="EA234:EE235"/>
    <mergeCell ref="EF234:EJ235"/>
    <mergeCell ref="EK232:EO233"/>
    <mergeCell ref="EP232:ET233"/>
    <mergeCell ref="EK234:EO235"/>
    <mergeCell ref="C238:AC243"/>
    <mergeCell ref="AD238:AN243"/>
    <mergeCell ref="AO238:AQ243"/>
    <mergeCell ref="AR238:BB243"/>
    <mergeCell ref="BC238:BE243"/>
    <mergeCell ref="BF238:BP243"/>
    <mergeCell ref="DP236:DW237"/>
    <mergeCell ref="DX236:DZ237"/>
    <mergeCell ref="EA236:EE237"/>
    <mergeCell ref="EF236:EJ237"/>
    <mergeCell ref="CH236:CM237"/>
    <mergeCell ref="CN236:CW237"/>
    <mergeCell ref="CX236:CZ237"/>
    <mergeCell ref="DX238:DZ239"/>
    <mergeCell ref="EF238:EJ239"/>
    <mergeCell ref="C226:E237"/>
    <mergeCell ref="F226:AC231"/>
    <mergeCell ref="CE232:CG237"/>
    <mergeCell ref="DP230:DW231"/>
    <mergeCell ref="AD226:AN231"/>
    <mergeCell ref="AO226:AQ231"/>
    <mergeCell ref="AR226:BB231"/>
    <mergeCell ref="BC226:BE231"/>
    <mergeCell ref="DX230:DZ231"/>
    <mergeCell ref="EA230:EE231"/>
    <mergeCell ref="EF230:EJ231"/>
    <mergeCell ref="BF226:BS231"/>
    <mergeCell ref="CH228:CM229"/>
    <mergeCell ref="EP236:ET237"/>
    <mergeCell ref="DA238:DO239"/>
    <mergeCell ref="DA240:DO241"/>
    <mergeCell ref="DA242:DO243"/>
    <mergeCell ref="FJ240:FN241"/>
    <mergeCell ref="FJ238:FN239"/>
    <mergeCell ref="CH240:CM241"/>
    <mergeCell ref="CN240:CW241"/>
    <mergeCell ref="CX240:CZ241"/>
    <mergeCell ref="CN228:CW229"/>
    <mergeCell ref="CX228:CZ229"/>
    <mergeCell ref="EF228:EJ229"/>
    <mergeCell ref="CH230:CM231"/>
    <mergeCell ref="CN232:CW233"/>
    <mergeCell ref="CX232:CZ233"/>
    <mergeCell ref="CH234:CM235"/>
    <mergeCell ref="CN234:CW235"/>
    <mergeCell ref="CX234:CZ235"/>
    <mergeCell ref="CH232:CM233"/>
    <mergeCell ref="EZ238:FD239"/>
    <mergeCell ref="FE238:FI239"/>
    <mergeCell ref="EA240:EE241"/>
    <mergeCell ref="EK240:EO241"/>
    <mergeCell ref="EP240:ET241"/>
    <mergeCell ref="EZ240:FD241"/>
    <mergeCell ref="FE240:FI241"/>
    <mergeCell ref="EU230:EY231"/>
    <mergeCell ref="FE228:FI229"/>
    <mergeCell ref="FJ228:FN229"/>
    <mergeCell ref="FJ230:FN231"/>
    <mergeCell ref="FJ244:FN245"/>
    <mergeCell ref="EU246:EY247"/>
    <mergeCell ref="FJ246:FN247"/>
    <mergeCell ref="EU248:EY249"/>
    <mergeCell ref="FJ248:FN249"/>
    <mergeCell ref="DP244:DW245"/>
    <mergeCell ref="DX244:DZ245"/>
    <mergeCell ref="EA244:EE245"/>
    <mergeCell ref="EF244:EJ245"/>
    <mergeCell ref="CH244:CM245"/>
    <mergeCell ref="EU238:EY239"/>
    <mergeCell ref="DX242:DZ243"/>
    <mergeCell ref="EF242:EJ243"/>
    <mergeCell ref="CH238:CM239"/>
    <mergeCell ref="CN238:CW239"/>
    <mergeCell ref="CX238:CZ239"/>
    <mergeCell ref="CH242:CM243"/>
    <mergeCell ref="CN242:CW243"/>
    <mergeCell ref="CX242:CZ243"/>
    <mergeCell ref="FJ242:FN243"/>
    <mergeCell ref="EA238:EE239"/>
    <mergeCell ref="EK238:EO239"/>
    <mergeCell ref="EP238:ET239"/>
    <mergeCell ref="EZ244:FD245"/>
    <mergeCell ref="DP246:DW247"/>
    <mergeCell ref="DX246:DZ247"/>
    <mergeCell ref="EA242:EE243"/>
    <mergeCell ref="EK242:EO243"/>
    <mergeCell ref="EP242:ET243"/>
    <mergeCell ref="EZ242:FD243"/>
    <mergeCell ref="FE242:FI243"/>
    <mergeCell ref="EU242:EY243"/>
    <mergeCell ref="AD244:AN249"/>
    <mergeCell ref="AO244:AQ249"/>
    <mergeCell ref="AR244:BE249"/>
    <mergeCell ref="BF244:BS249"/>
    <mergeCell ref="BT244:CD249"/>
    <mergeCell ref="CE244:CG249"/>
    <mergeCell ref="DP242:DW243"/>
    <mergeCell ref="DP240:DW241"/>
    <mergeCell ref="DX240:DZ241"/>
    <mergeCell ref="EF240:EJ241"/>
    <mergeCell ref="EU240:EY241"/>
    <mergeCell ref="CX246:CZ247"/>
    <mergeCell ref="BT238:CD243"/>
    <mergeCell ref="CE238:CG243"/>
    <mergeCell ref="CE250:CG255"/>
    <mergeCell ref="DA254:DO255"/>
    <mergeCell ref="EK254:EO255"/>
    <mergeCell ref="EP254:ET255"/>
    <mergeCell ref="DA246:DO247"/>
    <mergeCell ref="DA248:DO249"/>
    <mergeCell ref="DA250:DO251"/>
    <mergeCell ref="AD250:AN255"/>
    <mergeCell ref="AO250:AQ255"/>
    <mergeCell ref="AR250:BE255"/>
    <mergeCell ref="BT250:CD255"/>
    <mergeCell ref="EA246:EE247"/>
    <mergeCell ref="DA244:DO245"/>
    <mergeCell ref="DA252:DO253"/>
    <mergeCell ref="BF250:BS255"/>
    <mergeCell ref="EU244:EY245"/>
    <mergeCell ref="DP238:DW239"/>
    <mergeCell ref="CH250:CM251"/>
    <mergeCell ref="CN250:CW251"/>
    <mergeCell ref="EU254:EY255"/>
    <mergeCell ref="EZ254:FD255"/>
    <mergeCell ref="DP254:DW255"/>
    <mergeCell ref="DX254:DZ255"/>
    <mergeCell ref="EA254:EE255"/>
    <mergeCell ref="CN244:CW245"/>
    <mergeCell ref="CX244:CZ245"/>
    <mergeCell ref="DP248:DW249"/>
    <mergeCell ref="DX248:DZ249"/>
    <mergeCell ref="EA248:EE249"/>
    <mergeCell ref="EF248:EJ249"/>
    <mergeCell ref="CH248:CM249"/>
    <mergeCell ref="CN248:CW249"/>
    <mergeCell ref="CX248:CZ249"/>
    <mergeCell ref="EF246:EJ247"/>
    <mergeCell ref="CX250:CZ251"/>
    <mergeCell ref="CH254:CM255"/>
    <mergeCell ref="CN254:CW255"/>
    <mergeCell ref="CX254:CZ255"/>
    <mergeCell ref="DP252:DW253"/>
    <mergeCell ref="EU250:EY251"/>
    <mergeCell ref="EK244:EO245"/>
    <mergeCell ref="EP244:ET245"/>
    <mergeCell ref="CN258:CW259"/>
    <mergeCell ref="CX258:CZ259"/>
    <mergeCell ref="DP256:DW257"/>
    <mergeCell ref="DX256:DZ257"/>
    <mergeCell ref="EK256:EO257"/>
    <mergeCell ref="DP260:DW261"/>
    <mergeCell ref="DX260:DZ261"/>
    <mergeCell ref="EK260:EO261"/>
    <mergeCell ref="CX256:CZ257"/>
    <mergeCell ref="FJ250:FN251"/>
    <mergeCell ref="CH252:CM253"/>
    <mergeCell ref="CN252:CW253"/>
    <mergeCell ref="CX252:CZ253"/>
    <mergeCell ref="EK258:EO259"/>
    <mergeCell ref="EU258:EY259"/>
    <mergeCell ref="DX252:DZ253"/>
    <mergeCell ref="EA252:EE253"/>
    <mergeCell ref="EU252:EY253"/>
    <mergeCell ref="DA256:DO257"/>
    <mergeCell ref="DA258:DO259"/>
    <mergeCell ref="FJ260:FN261"/>
    <mergeCell ref="EF254:EJ255"/>
    <mergeCell ref="EA258:EE259"/>
    <mergeCell ref="EF258:EJ259"/>
    <mergeCell ref="EP258:ET259"/>
    <mergeCell ref="EU256:EY257"/>
    <mergeCell ref="EZ258:FD259"/>
    <mergeCell ref="FJ258:FN259"/>
    <mergeCell ref="DX258:DZ259"/>
    <mergeCell ref="FJ254:FN255"/>
    <mergeCell ref="EZ252:FD253"/>
    <mergeCell ref="FJ252:FN253"/>
    <mergeCell ref="AD262:AN267"/>
    <mergeCell ref="AO262:AQ267"/>
    <mergeCell ref="AR262:BE267"/>
    <mergeCell ref="BF262:BS267"/>
    <mergeCell ref="BT262:CD267"/>
    <mergeCell ref="CE262:CG267"/>
    <mergeCell ref="AD256:AN261"/>
    <mergeCell ref="AO256:AQ261"/>
    <mergeCell ref="AR256:BE261"/>
    <mergeCell ref="BF256:BS261"/>
    <mergeCell ref="BT256:CD261"/>
    <mergeCell ref="CE256:CG261"/>
    <mergeCell ref="EA264:EE265"/>
    <mergeCell ref="EK264:EO265"/>
    <mergeCell ref="EU264:EY265"/>
    <mergeCell ref="EZ264:FD265"/>
    <mergeCell ref="EZ262:FD263"/>
    <mergeCell ref="EU262:EY263"/>
    <mergeCell ref="CX262:CZ263"/>
    <mergeCell ref="CN264:CW265"/>
    <mergeCell ref="CX264:CZ265"/>
    <mergeCell ref="CH262:CM263"/>
    <mergeCell ref="CN262:CW263"/>
    <mergeCell ref="EK266:EO267"/>
    <mergeCell ref="EU266:EY267"/>
    <mergeCell ref="EZ266:FD267"/>
    <mergeCell ref="DP262:DW263"/>
    <mergeCell ref="DA262:DO263"/>
    <mergeCell ref="DA264:DO265"/>
    <mergeCell ref="DA266:DO267"/>
    <mergeCell ref="DX266:DZ267"/>
    <mergeCell ref="EA266:EE267"/>
    <mergeCell ref="FJ264:FN265"/>
    <mergeCell ref="CH266:CM267"/>
    <mergeCell ref="CN266:CW267"/>
    <mergeCell ref="CH256:CM257"/>
    <mergeCell ref="CN256:CW257"/>
    <mergeCell ref="AR274:BE279"/>
    <mergeCell ref="BF274:BS279"/>
    <mergeCell ref="BT274:CD279"/>
    <mergeCell ref="CE274:CG279"/>
    <mergeCell ref="EF268:EJ269"/>
    <mergeCell ref="EP268:ET269"/>
    <mergeCell ref="EZ268:FD269"/>
    <mergeCell ref="FE268:FI269"/>
    <mergeCell ref="DX270:DZ271"/>
    <mergeCell ref="DX272:DZ273"/>
    <mergeCell ref="DA270:DO271"/>
    <mergeCell ref="DA272:DO273"/>
    <mergeCell ref="FJ274:FN275"/>
    <mergeCell ref="CH276:CM277"/>
    <mergeCell ref="CN276:CW277"/>
    <mergeCell ref="EK270:EO271"/>
    <mergeCell ref="FJ262:FN263"/>
    <mergeCell ref="FJ266:FN267"/>
    <mergeCell ref="EF264:EJ265"/>
    <mergeCell ref="EP264:ET265"/>
    <mergeCell ref="FE264:FI265"/>
    <mergeCell ref="EF266:EJ267"/>
    <mergeCell ref="EP266:ET267"/>
    <mergeCell ref="FE266:FI267"/>
    <mergeCell ref="EZ256:FD257"/>
    <mergeCell ref="FJ256:FN257"/>
    <mergeCell ref="CH258:CM259"/>
    <mergeCell ref="CH274:CM275"/>
    <mergeCell ref="CN274:CW275"/>
    <mergeCell ref="EF276:EJ277"/>
    <mergeCell ref="EF274:EJ275"/>
    <mergeCell ref="EK274:EO275"/>
    <mergeCell ref="EA272:EE273"/>
    <mergeCell ref="EF272:EJ273"/>
    <mergeCell ref="EP272:ET273"/>
    <mergeCell ref="EZ272:FD273"/>
    <mergeCell ref="FE272:FI273"/>
    <mergeCell ref="FJ268:FN269"/>
    <mergeCell ref="EA268:EE269"/>
    <mergeCell ref="CN268:CW269"/>
    <mergeCell ref="AD268:AN273"/>
    <mergeCell ref="AO268:AQ273"/>
    <mergeCell ref="AR268:BE273"/>
    <mergeCell ref="BF268:BS273"/>
    <mergeCell ref="BT268:CD273"/>
    <mergeCell ref="FJ272:FN273"/>
    <mergeCell ref="EK272:EO273"/>
    <mergeCell ref="FE284:FI285"/>
    <mergeCell ref="EZ284:FD285"/>
    <mergeCell ref="EZ274:FD275"/>
    <mergeCell ref="FE274:FI275"/>
    <mergeCell ref="FJ280:FN281"/>
    <mergeCell ref="CX276:CZ277"/>
    <mergeCell ref="FE280:FI281"/>
    <mergeCell ref="FJ278:FN279"/>
    <mergeCell ref="EU280:EY281"/>
    <mergeCell ref="EZ280:FD281"/>
    <mergeCell ref="EU284:EY285"/>
    <mergeCell ref="DA284:DO285"/>
    <mergeCell ref="EU270:EY271"/>
    <mergeCell ref="FJ270:FN271"/>
    <mergeCell ref="CH272:CM273"/>
    <mergeCell ref="CX278:CZ279"/>
    <mergeCell ref="DX278:DZ279"/>
    <mergeCell ref="EA278:EE279"/>
    <mergeCell ref="DA278:DO279"/>
    <mergeCell ref="DA274:DO275"/>
    <mergeCell ref="FJ284:FN285"/>
    <mergeCell ref="FJ282:FN283"/>
    <mergeCell ref="CN272:CW273"/>
    <mergeCell ref="CX272:CZ273"/>
    <mergeCell ref="DP272:DW273"/>
    <mergeCell ref="EU276:EY277"/>
    <mergeCell ref="EZ276:FD277"/>
    <mergeCell ref="FE276:FI277"/>
    <mergeCell ref="FJ276:FN277"/>
    <mergeCell ref="DP276:DW277"/>
    <mergeCell ref="CN280:CW281"/>
    <mergeCell ref="CX280:CZ281"/>
    <mergeCell ref="CE280:CG285"/>
    <mergeCell ref="AD280:AN285"/>
    <mergeCell ref="AO280:AQ285"/>
    <mergeCell ref="AR280:BE285"/>
    <mergeCell ref="BF280:BS285"/>
    <mergeCell ref="BT280:CD285"/>
    <mergeCell ref="EZ278:FD279"/>
    <mergeCell ref="FE278:FI279"/>
    <mergeCell ref="EP278:ET279"/>
    <mergeCell ref="EA280:EE281"/>
    <mergeCell ref="EF280:EJ281"/>
    <mergeCell ref="EK280:EO281"/>
    <mergeCell ref="EP280:ET281"/>
    <mergeCell ref="EA282:EE283"/>
    <mergeCell ref="EF282:EJ283"/>
    <mergeCell ref="EK282:EO283"/>
    <mergeCell ref="EP282:ET283"/>
    <mergeCell ref="EA284:EE285"/>
    <mergeCell ref="EF284:EJ285"/>
    <mergeCell ref="EU282:EY283"/>
    <mergeCell ref="EZ282:FD283"/>
    <mergeCell ref="FE282:FI283"/>
    <mergeCell ref="EU278:EY279"/>
    <mergeCell ref="DP278:DW279"/>
    <mergeCell ref="DX280:DZ281"/>
    <mergeCell ref="DX282:DZ283"/>
    <mergeCell ref="EA224:EE225"/>
    <mergeCell ref="EK224:EO225"/>
    <mergeCell ref="CX282:CZ283"/>
    <mergeCell ref="FE254:FI255"/>
    <mergeCell ref="EA256:EE257"/>
    <mergeCell ref="EF256:EJ257"/>
    <mergeCell ref="EP256:ET257"/>
    <mergeCell ref="FE256:FI257"/>
    <mergeCell ref="EF222:EJ223"/>
    <mergeCell ref="EZ230:FD231"/>
    <mergeCell ref="DX262:DZ263"/>
    <mergeCell ref="EA262:EE263"/>
    <mergeCell ref="EK262:EO263"/>
    <mergeCell ref="DP264:DW265"/>
    <mergeCell ref="DX264:DZ265"/>
    <mergeCell ref="DA268:DO269"/>
    <mergeCell ref="DP268:DW269"/>
    <mergeCell ref="DX268:DZ269"/>
    <mergeCell ref="DP266:DW267"/>
    <mergeCell ref="EP274:ET275"/>
    <mergeCell ref="EP276:ET277"/>
    <mergeCell ref="DX274:DZ275"/>
    <mergeCell ref="EA274:EE275"/>
    <mergeCell ref="DA276:DO277"/>
    <mergeCell ref="DX276:DZ277"/>
    <mergeCell ref="EA276:EE277"/>
    <mergeCell ref="EK276:EO277"/>
    <mergeCell ref="CX274:CZ275"/>
    <mergeCell ref="EU260:EY261"/>
    <mergeCell ref="DP258:DW259"/>
    <mergeCell ref="EZ260:FD261"/>
    <mergeCell ref="EK236:EO237"/>
    <mergeCell ref="B291:AA298"/>
    <mergeCell ref="AO286:AQ289"/>
    <mergeCell ref="AR286:BB289"/>
    <mergeCell ref="BC286:BE289"/>
    <mergeCell ref="BF286:BP289"/>
    <mergeCell ref="BQ286:BS289"/>
    <mergeCell ref="CH284:CM285"/>
    <mergeCell ref="CN284:CW285"/>
    <mergeCell ref="CX284:CZ285"/>
    <mergeCell ref="DP284:DW285"/>
    <mergeCell ref="DP282:DW283"/>
    <mergeCell ref="CH280:CM281"/>
    <mergeCell ref="CH282:CM283"/>
    <mergeCell ref="CN282:CW283"/>
    <mergeCell ref="EK252:EO253"/>
    <mergeCell ref="EZ250:FD251"/>
    <mergeCell ref="EF278:EJ279"/>
    <mergeCell ref="EK278:EO279"/>
    <mergeCell ref="CH278:CM279"/>
    <mergeCell ref="CN278:CW279"/>
    <mergeCell ref="EK284:EO285"/>
    <mergeCell ref="EP284:ET285"/>
    <mergeCell ref="CH270:CM271"/>
    <mergeCell ref="CN270:CW271"/>
    <mergeCell ref="CX270:CZ271"/>
    <mergeCell ref="DP270:DW271"/>
    <mergeCell ref="EK268:EO269"/>
    <mergeCell ref="EU268:EY269"/>
    <mergeCell ref="EU272:EY273"/>
    <mergeCell ref="EU274:EY275"/>
    <mergeCell ref="AD274:AN279"/>
    <mergeCell ref="AO274:AQ279"/>
    <mergeCell ref="B304:AA309"/>
    <mergeCell ref="AB291:AQ303"/>
    <mergeCell ref="AR291:FN291"/>
    <mergeCell ref="EK304:EO305"/>
    <mergeCell ref="FJ286:FN289"/>
    <mergeCell ref="EF286:EJ289"/>
    <mergeCell ref="EK286:EO289"/>
    <mergeCell ref="EP286:ET289"/>
    <mergeCell ref="EU286:EY289"/>
    <mergeCell ref="EZ286:FD289"/>
    <mergeCell ref="FE286:FI289"/>
    <mergeCell ref="BT286:CD289"/>
    <mergeCell ref="CE286:CG289"/>
    <mergeCell ref="DP286:DZ289"/>
    <mergeCell ref="EA286:EE289"/>
    <mergeCell ref="B299:AA303"/>
    <mergeCell ref="B286:AC289"/>
    <mergeCell ref="AD286:AN289"/>
    <mergeCell ref="AB304:AL309"/>
    <mergeCell ref="AM304:AQ309"/>
    <mergeCell ref="EK308:EO309"/>
    <mergeCell ref="EK306:EO307"/>
    <mergeCell ref="EP304:ES305"/>
    <mergeCell ref="ET304:EX305"/>
    <mergeCell ref="EY304:FB305"/>
    <mergeCell ref="FC304:FF305"/>
    <mergeCell ref="FG304:FJ305"/>
    <mergeCell ref="FK304:FN305"/>
    <mergeCell ref="BT306:BX307"/>
    <mergeCell ref="BY306:CG307"/>
    <mergeCell ref="AR304:AZ308"/>
    <mergeCell ref="BA304:BE309"/>
    <mergeCell ref="GF57:GP58"/>
    <mergeCell ref="GQ57:GU58"/>
    <mergeCell ref="FZ59:GE60"/>
    <mergeCell ref="GF59:GP60"/>
    <mergeCell ref="GQ59:GU60"/>
    <mergeCell ref="CU105:CZ106"/>
    <mergeCell ref="FZ107:GE108"/>
    <mergeCell ref="FZ65:GE66"/>
    <mergeCell ref="GF65:GP66"/>
    <mergeCell ref="GQ65:GU66"/>
    <mergeCell ref="FZ101:GE102"/>
    <mergeCell ref="FP91:FY96"/>
    <mergeCell ref="FZ91:GE92"/>
    <mergeCell ref="GF91:GP92"/>
    <mergeCell ref="GQ91:GU92"/>
    <mergeCell ref="FZ93:GE94"/>
    <mergeCell ref="DA93:DK94"/>
    <mergeCell ref="DL93:DP94"/>
    <mergeCell ref="FA93:FG94"/>
    <mergeCell ref="EM95:ES96"/>
    <mergeCell ref="FA95:FG96"/>
    <mergeCell ref="FP103:FY108"/>
    <mergeCell ref="FZ103:GE104"/>
    <mergeCell ref="FZ105:GE106"/>
    <mergeCell ref="GF105:GP106"/>
    <mergeCell ref="CU93:CZ94"/>
    <mergeCell ref="FH93:FN94"/>
    <mergeCell ref="CU95:CZ96"/>
    <mergeCell ref="GF93:GP94"/>
    <mergeCell ref="GQ93:GU94"/>
    <mergeCell ref="FZ95:GE96"/>
    <mergeCell ref="GF95:GP96"/>
    <mergeCell ref="BT55:BX60"/>
    <mergeCell ref="CU107:CZ108"/>
    <mergeCell ref="DA107:DK108"/>
    <mergeCell ref="DL107:DP108"/>
    <mergeCell ref="AG103:AW108"/>
    <mergeCell ref="IR9:JI12"/>
    <mergeCell ref="FP36:GI38"/>
    <mergeCell ref="FP41:FY48"/>
    <mergeCell ref="FP49:FY54"/>
    <mergeCell ref="FZ49:GU54"/>
    <mergeCell ref="GV49:HJ54"/>
    <mergeCell ref="FZ63:GE64"/>
    <mergeCell ref="GF63:GP64"/>
    <mergeCell ref="GQ63:GU64"/>
    <mergeCell ref="HS205:JF206"/>
    <mergeCell ref="FP193:GC196"/>
    <mergeCell ref="FP205:FY213"/>
    <mergeCell ref="GV65:HJ66"/>
    <mergeCell ref="GV91:HJ92"/>
    <mergeCell ref="GV93:HJ94"/>
    <mergeCell ref="GV95:HJ96"/>
    <mergeCell ref="GV97:HJ98"/>
    <mergeCell ref="GV99:HJ100"/>
    <mergeCell ref="GV101:HJ102"/>
    <mergeCell ref="GF101:GP102"/>
    <mergeCell ref="GQ101:GU102"/>
    <mergeCell ref="GV103:HJ104"/>
    <mergeCell ref="FP7:GC10"/>
    <mergeCell ref="FP55:FY60"/>
    <mergeCell ref="FZ55:GE56"/>
    <mergeCell ref="GF55:GP56"/>
    <mergeCell ref="GQ55:GU56"/>
    <mergeCell ref="HS207:HW213"/>
    <mergeCell ref="HX207:IB213"/>
    <mergeCell ref="IC207:IG213"/>
    <mergeCell ref="IH207:JA208"/>
    <mergeCell ref="JB207:JF213"/>
    <mergeCell ref="IH209:IQ210"/>
    <mergeCell ref="IR209:IV213"/>
    <mergeCell ref="IW209:JA213"/>
    <mergeCell ref="IH211:IL213"/>
    <mergeCell ref="IM211:IQ213"/>
    <mergeCell ref="HX214:IB215"/>
    <mergeCell ref="GF222:GO223"/>
    <mergeCell ref="GP222:GR223"/>
    <mergeCell ref="HH222:HO223"/>
    <mergeCell ref="HP222:HR223"/>
    <mergeCell ref="HX222:IB223"/>
    <mergeCell ref="GP218:GR219"/>
    <mergeCell ref="HX218:IB219"/>
    <mergeCell ref="IM218:IQ219"/>
    <mergeCell ref="JB218:JF219"/>
    <mergeCell ref="IM214:IQ215"/>
    <mergeCell ref="HH220:HO221"/>
    <mergeCell ref="HP220:HR221"/>
    <mergeCell ref="IW216:JA217"/>
    <mergeCell ref="IW218:JA219"/>
    <mergeCell ref="IW220:JA221"/>
    <mergeCell ref="IW222:JA223"/>
    <mergeCell ref="IR214:IV215"/>
    <mergeCell ref="HS216:HW217"/>
    <mergeCell ref="IC216:IG217"/>
    <mergeCell ref="IH216:IL217"/>
    <mergeCell ref="HH218:HO219"/>
    <mergeCell ref="JB214:JF215"/>
    <mergeCell ref="FZ216:GE217"/>
    <mergeCell ref="GF216:GO217"/>
    <mergeCell ref="GP216:GR217"/>
    <mergeCell ref="HH216:HO217"/>
    <mergeCell ref="HP216:HR217"/>
    <mergeCell ref="HX216:IB217"/>
    <mergeCell ref="IM216:IQ217"/>
    <mergeCell ref="JB216:JF217"/>
    <mergeCell ref="FZ218:GE219"/>
    <mergeCell ref="GF218:GO219"/>
    <mergeCell ref="JB222:JF223"/>
    <mergeCell ref="FZ224:GE225"/>
    <mergeCell ref="GF224:GO225"/>
    <mergeCell ref="GP224:GR225"/>
    <mergeCell ref="IW214:JA215"/>
    <mergeCell ref="HS214:HW215"/>
    <mergeCell ref="IC214:IG215"/>
    <mergeCell ref="IH214:IL215"/>
    <mergeCell ref="FZ226:GE227"/>
    <mergeCell ref="IM226:IQ227"/>
    <mergeCell ref="IR226:IV227"/>
    <mergeCell ref="GF226:GO227"/>
    <mergeCell ref="GP226:GR227"/>
    <mergeCell ref="HH226:HO227"/>
    <mergeCell ref="HP226:HR227"/>
    <mergeCell ref="HS226:HW227"/>
    <mergeCell ref="HX226:IB227"/>
    <mergeCell ref="IC226:IG227"/>
    <mergeCell ref="IH226:IL227"/>
    <mergeCell ref="IH228:IL229"/>
    <mergeCell ref="HP218:HR219"/>
    <mergeCell ref="FZ214:GE215"/>
    <mergeCell ref="GF214:GO215"/>
    <mergeCell ref="GP214:GR215"/>
    <mergeCell ref="FP214:FQ225"/>
    <mergeCell ref="FR214:FY219"/>
    <mergeCell ref="FR220:FY225"/>
    <mergeCell ref="HH214:HO215"/>
    <mergeCell ref="GP220:GR221"/>
    <mergeCell ref="HP214:HR215"/>
    <mergeCell ref="FZ220:GE221"/>
    <mergeCell ref="GF220:GO221"/>
    <mergeCell ref="FZ222:GE223"/>
    <mergeCell ref="IC220:IG221"/>
    <mergeCell ref="IR220:IV221"/>
    <mergeCell ref="HS222:HW223"/>
    <mergeCell ref="IC222:IG223"/>
    <mergeCell ref="IR222:IV223"/>
    <mergeCell ref="FZ232:GE233"/>
    <mergeCell ref="GF232:GO233"/>
    <mergeCell ref="GP232:GR233"/>
    <mergeCell ref="HH232:HO233"/>
    <mergeCell ref="HP232:HR233"/>
    <mergeCell ref="HS232:HW233"/>
    <mergeCell ref="HX232:IB233"/>
    <mergeCell ref="IM232:IQ233"/>
    <mergeCell ref="IR232:IV233"/>
    <mergeCell ref="IW232:JA233"/>
    <mergeCell ref="JB232:JF233"/>
    <mergeCell ref="HH230:HO231"/>
    <mergeCell ref="HP230:HR231"/>
    <mergeCell ref="HS230:HW231"/>
    <mergeCell ref="HX230:IB231"/>
    <mergeCell ref="IC230:IG231"/>
    <mergeCell ref="IM230:IQ231"/>
    <mergeCell ref="IR230:IV231"/>
    <mergeCell ref="FZ230:GE231"/>
    <mergeCell ref="GF230:GO231"/>
    <mergeCell ref="GP230:GR231"/>
    <mergeCell ref="IH230:IL231"/>
    <mergeCell ref="IC232:IG233"/>
    <mergeCell ref="IH232:IL233"/>
    <mergeCell ref="FZ234:GE235"/>
    <mergeCell ref="GF234:GO235"/>
    <mergeCell ref="GP234:GR235"/>
    <mergeCell ref="JB236:JF237"/>
    <mergeCell ref="FP238:FY243"/>
    <mergeCell ref="FZ238:GE239"/>
    <mergeCell ref="GF238:GO239"/>
    <mergeCell ref="GP238:GR239"/>
    <mergeCell ref="HH238:HO239"/>
    <mergeCell ref="HP238:HR239"/>
    <mergeCell ref="HX238:IB239"/>
    <mergeCell ref="IM238:IQ239"/>
    <mergeCell ref="JB238:JF239"/>
    <mergeCell ref="FZ240:GE241"/>
    <mergeCell ref="GF240:GO241"/>
    <mergeCell ref="GP240:GR241"/>
    <mergeCell ref="HH240:HO241"/>
    <mergeCell ref="HP240:HR241"/>
    <mergeCell ref="HX240:IB241"/>
    <mergeCell ref="IM240:IQ241"/>
    <mergeCell ref="JB240:JF241"/>
    <mergeCell ref="FZ242:GE243"/>
    <mergeCell ref="GF242:GO243"/>
    <mergeCell ref="GP242:GR243"/>
    <mergeCell ref="HH242:HO243"/>
    <mergeCell ref="HP242:HR243"/>
    <mergeCell ref="IC236:IG237"/>
    <mergeCell ref="IH236:IL237"/>
    <mergeCell ref="IR238:IV239"/>
    <mergeCell ref="IW238:JA239"/>
    <mergeCell ref="HS242:HW243"/>
    <mergeCell ref="IC242:IG243"/>
    <mergeCell ref="GS252:HG253"/>
    <mergeCell ref="HS280:HW281"/>
    <mergeCell ref="HX280:IB281"/>
    <mergeCell ref="IC280:IG281"/>
    <mergeCell ref="IH280:IL281"/>
    <mergeCell ref="IR276:IV277"/>
    <mergeCell ref="HS262:HW263"/>
    <mergeCell ref="IC262:IG263"/>
    <mergeCell ref="IM262:IQ263"/>
    <mergeCell ref="GS262:HG263"/>
    <mergeCell ref="GS264:HG265"/>
    <mergeCell ref="GS266:HG267"/>
    <mergeCell ref="HS270:HW271"/>
    <mergeCell ref="HS272:HW273"/>
    <mergeCell ref="IC276:IG277"/>
    <mergeCell ref="GS278:HG279"/>
    <mergeCell ref="GS280:HG281"/>
    <mergeCell ref="IR264:IV265"/>
    <mergeCell ref="IR270:IV271"/>
    <mergeCell ref="IM276:IQ277"/>
    <mergeCell ref="IM280:IQ281"/>
    <mergeCell ref="IR280:IV281"/>
    <mergeCell ref="GF262:GO263"/>
    <mergeCell ref="GP262:GR263"/>
    <mergeCell ref="HH262:HO263"/>
    <mergeCell ref="HP262:HR263"/>
    <mergeCell ref="IM270:IQ271"/>
    <mergeCell ref="IH276:IL277"/>
    <mergeCell ref="IM258:IQ259"/>
    <mergeCell ref="IC270:IG271"/>
    <mergeCell ref="IC264:IG265"/>
    <mergeCell ref="IM264:IQ265"/>
    <mergeCell ref="HH260:HO261"/>
    <mergeCell ref="HP260:HR261"/>
    <mergeCell ref="IC260:IG261"/>
    <mergeCell ref="IM260:IQ261"/>
    <mergeCell ref="GS254:HG255"/>
    <mergeCell ref="GS256:HG257"/>
    <mergeCell ref="GS258:HG259"/>
    <mergeCell ref="IC258:IG259"/>
    <mergeCell ref="FZ250:GE251"/>
    <mergeCell ref="GF236:GO237"/>
    <mergeCell ref="GP236:GR237"/>
    <mergeCell ref="HH236:HO237"/>
    <mergeCell ref="HP236:HR237"/>
    <mergeCell ref="HS236:HW237"/>
    <mergeCell ref="HX236:IB237"/>
    <mergeCell ref="IM236:IQ237"/>
    <mergeCell ref="HS238:HW239"/>
    <mergeCell ref="FZ246:GE247"/>
    <mergeCell ref="GF246:GO247"/>
    <mergeCell ref="GP246:GR247"/>
    <mergeCell ref="HH246:HO247"/>
    <mergeCell ref="HP246:HR247"/>
    <mergeCell ref="HS246:HW247"/>
    <mergeCell ref="HX246:IB247"/>
    <mergeCell ref="IM246:IQ247"/>
    <mergeCell ref="FZ248:GE249"/>
    <mergeCell ref="GF248:GO249"/>
    <mergeCell ref="GP248:GR249"/>
    <mergeCell ref="HX242:IB243"/>
    <mergeCell ref="IM242:IQ243"/>
    <mergeCell ref="GS242:HG243"/>
    <mergeCell ref="GS244:HG245"/>
    <mergeCell ref="GF250:GO251"/>
    <mergeCell ref="GP250:GR251"/>
    <mergeCell ref="GS250:HG251"/>
    <mergeCell ref="HP248:HR249"/>
    <mergeCell ref="HS248:HW249"/>
    <mergeCell ref="HX248:IB249"/>
    <mergeCell ref="IM248:IQ249"/>
    <mergeCell ref="GS238:HG239"/>
    <mergeCell ref="FZ266:GE267"/>
    <mergeCell ref="GF266:GO267"/>
    <mergeCell ref="GP266:GR267"/>
    <mergeCell ref="HH266:HO267"/>
    <mergeCell ref="HX264:IB265"/>
    <mergeCell ref="IH264:IL265"/>
    <mergeCell ref="IW264:JA265"/>
    <mergeCell ref="HX266:IB267"/>
    <mergeCell ref="IH266:IL267"/>
    <mergeCell ref="IW266:JA267"/>
    <mergeCell ref="HX262:IB263"/>
    <mergeCell ref="IH262:IL263"/>
    <mergeCell ref="IW262:JA263"/>
    <mergeCell ref="FZ236:GE237"/>
    <mergeCell ref="GS260:HG261"/>
    <mergeCell ref="JB250:JF251"/>
    <mergeCell ref="FZ252:GE253"/>
    <mergeCell ref="GF252:GO253"/>
    <mergeCell ref="GP252:GR253"/>
    <mergeCell ref="HH252:HO253"/>
    <mergeCell ref="HP252:HR253"/>
    <mergeCell ref="HS252:HW253"/>
    <mergeCell ref="IM252:IQ253"/>
    <mergeCell ref="IR252:IV253"/>
    <mergeCell ref="JB252:JF253"/>
    <mergeCell ref="FZ254:GE255"/>
    <mergeCell ref="GF254:GO255"/>
    <mergeCell ref="GP254:GR255"/>
    <mergeCell ref="HH254:HO255"/>
    <mergeCell ref="HP254:HR255"/>
    <mergeCell ref="JB254:JF255"/>
    <mergeCell ref="HX250:IB251"/>
    <mergeCell ref="FR256:FY261"/>
    <mergeCell ref="FZ256:GE257"/>
    <mergeCell ref="GF256:GO257"/>
    <mergeCell ref="HP266:HR267"/>
    <mergeCell ref="HS266:HW267"/>
    <mergeCell ref="IC266:IG267"/>
    <mergeCell ref="IM266:IQ267"/>
    <mergeCell ref="IR266:IV267"/>
    <mergeCell ref="FR262:FY267"/>
    <mergeCell ref="FZ262:GE263"/>
    <mergeCell ref="FZ264:GE265"/>
    <mergeCell ref="GF264:GO265"/>
    <mergeCell ref="GP264:GR265"/>
    <mergeCell ref="HH264:HO265"/>
    <mergeCell ref="JB258:JF259"/>
    <mergeCell ref="FZ260:GE261"/>
    <mergeCell ref="GF260:GO261"/>
    <mergeCell ref="GP260:GR261"/>
    <mergeCell ref="IR260:IV261"/>
    <mergeCell ref="JB260:JF261"/>
    <mergeCell ref="HS258:HW259"/>
    <mergeCell ref="IH258:IL259"/>
    <mergeCell ref="IW258:JA259"/>
    <mergeCell ref="IH260:IL261"/>
    <mergeCell ref="IW260:JA261"/>
    <mergeCell ref="HX258:IB259"/>
    <mergeCell ref="HS260:HW261"/>
    <mergeCell ref="HX260:IB261"/>
    <mergeCell ref="FZ258:GE259"/>
    <mergeCell ref="GP258:GR259"/>
    <mergeCell ref="HH258:HO259"/>
    <mergeCell ref="HP258:HR259"/>
    <mergeCell ref="FR268:FY273"/>
    <mergeCell ref="FZ268:GE269"/>
    <mergeCell ref="GF268:GO269"/>
    <mergeCell ref="GP268:GR269"/>
    <mergeCell ref="HH268:HO269"/>
    <mergeCell ref="HP268:HR269"/>
    <mergeCell ref="IC268:IG269"/>
    <mergeCell ref="IM268:IQ269"/>
    <mergeCell ref="GS268:HG269"/>
    <mergeCell ref="GS270:HG271"/>
    <mergeCell ref="GS272:HG273"/>
    <mergeCell ref="FZ270:GE271"/>
    <mergeCell ref="GF270:GO271"/>
    <mergeCell ref="GP270:GR271"/>
    <mergeCell ref="FZ272:GE273"/>
    <mergeCell ref="GF272:GO273"/>
    <mergeCell ref="GP272:GR273"/>
    <mergeCell ref="IH270:IL271"/>
    <mergeCell ref="HH272:HO273"/>
    <mergeCell ref="HP272:HR273"/>
    <mergeCell ref="IC272:IG273"/>
    <mergeCell ref="IM272:IQ273"/>
    <mergeCell ref="FZ282:GE283"/>
    <mergeCell ref="GF282:GO283"/>
    <mergeCell ref="GP282:GR283"/>
    <mergeCell ref="HH282:HO283"/>
    <mergeCell ref="HP282:HR283"/>
    <mergeCell ref="IM282:IQ283"/>
    <mergeCell ref="IR282:IV283"/>
    <mergeCell ref="IW282:JA283"/>
    <mergeCell ref="JB282:JF283"/>
    <mergeCell ref="FZ284:GE285"/>
    <mergeCell ref="GP284:GR285"/>
    <mergeCell ref="HH284:HO285"/>
    <mergeCell ref="HP284:HR285"/>
    <mergeCell ref="IM284:IQ285"/>
    <mergeCell ref="FR274:FY279"/>
    <mergeCell ref="FZ274:GE275"/>
    <mergeCell ref="FZ278:GE279"/>
    <mergeCell ref="GF278:GO279"/>
    <mergeCell ref="GP278:GR279"/>
    <mergeCell ref="HH278:HO279"/>
    <mergeCell ref="HP278:HR279"/>
    <mergeCell ref="HS278:HW279"/>
    <mergeCell ref="HX278:IB279"/>
    <mergeCell ref="IC278:IG279"/>
    <mergeCell ref="IM278:IQ279"/>
    <mergeCell ref="IR278:IV279"/>
    <mergeCell ref="IH278:IL279"/>
    <mergeCell ref="HX276:IB277"/>
    <mergeCell ref="GS282:HG283"/>
    <mergeCell ref="GS284:HG285"/>
    <mergeCell ref="IR284:IV285"/>
    <mergeCell ref="IH284:IL285"/>
    <mergeCell ref="FP244:FQ285"/>
    <mergeCell ref="FR244:FY249"/>
    <mergeCell ref="FZ244:GE245"/>
    <mergeCell ref="GF244:GO245"/>
    <mergeCell ref="GP244:GR245"/>
    <mergeCell ref="HH244:HO245"/>
    <mergeCell ref="HP244:HR245"/>
    <mergeCell ref="HS244:HW245"/>
    <mergeCell ref="HX244:IB245"/>
    <mergeCell ref="IM244:IQ245"/>
    <mergeCell ref="FR250:FY255"/>
    <mergeCell ref="HH250:HO251"/>
    <mergeCell ref="HP250:HR251"/>
    <mergeCell ref="JB276:JF277"/>
    <mergeCell ref="GS274:HG275"/>
    <mergeCell ref="GS276:HG277"/>
    <mergeCell ref="IW278:JA279"/>
    <mergeCell ref="JB278:JF279"/>
    <mergeCell ref="IW274:JA275"/>
    <mergeCell ref="JB274:JF275"/>
    <mergeCell ref="FZ276:GE277"/>
    <mergeCell ref="GF276:GO277"/>
    <mergeCell ref="GP276:GR277"/>
    <mergeCell ref="HH276:HO277"/>
    <mergeCell ref="HP276:HR277"/>
    <mergeCell ref="HS276:HW277"/>
    <mergeCell ref="FR280:FY285"/>
    <mergeCell ref="FZ280:GE281"/>
    <mergeCell ref="GF280:GO281"/>
    <mergeCell ref="GP280:GR281"/>
    <mergeCell ref="HH280:HO281"/>
    <mergeCell ref="HP280:HR281"/>
    <mergeCell ref="FP304:FY309"/>
    <mergeCell ref="FZ304:GD305"/>
    <mergeCell ref="GE304:GM305"/>
    <mergeCell ref="GN304:GR305"/>
    <mergeCell ref="FP294:FY303"/>
    <mergeCell ref="GN308:GR309"/>
    <mergeCell ref="IH308:IL309"/>
    <mergeCell ref="FZ294:GR295"/>
    <mergeCell ref="GS294:HB295"/>
    <mergeCell ref="HC294:HK297"/>
    <mergeCell ref="HL294:HQ295"/>
    <mergeCell ref="HR294:JT295"/>
    <mergeCell ref="FP286:FY289"/>
    <mergeCell ref="FZ286:GR289"/>
    <mergeCell ref="GS286:HG289"/>
    <mergeCell ref="HH286:HR289"/>
    <mergeCell ref="HS286:HW289"/>
    <mergeCell ref="HX286:IB289"/>
    <mergeCell ref="IC286:IG289"/>
    <mergeCell ref="IH286:IL289"/>
    <mergeCell ref="IM286:IQ289"/>
    <mergeCell ref="IR286:IV289"/>
    <mergeCell ref="IW286:JA289"/>
    <mergeCell ref="JB286:JF289"/>
    <mergeCell ref="FZ296:GR303"/>
    <mergeCell ref="GS296:HB303"/>
    <mergeCell ref="HL296:HQ303"/>
    <mergeCell ref="HR296:HU303"/>
    <mergeCell ref="HV296:IC297"/>
    <mergeCell ref="ID296:IL297"/>
    <mergeCell ref="IM296:JD297"/>
    <mergeCell ref="JE296:JH303"/>
    <mergeCell ref="IW280:JA281"/>
    <mergeCell ref="JB280:JF281"/>
    <mergeCell ref="JB272:JF273"/>
    <mergeCell ref="JB262:JF263"/>
    <mergeCell ref="HP264:HR265"/>
    <mergeCell ref="HS264:HW265"/>
    <mergeCell ref="KF216:KK217"/>
    <mergeCell ref="KL216:KU217"/>
    <mergeCell ref="KV216:KX217"/>
    <mergeCell ref="KF228:KK229"/>
    <mergeCell ref="JG286:JT289"/>
    <mergeCell ref="IW284:JA285"/>
    <mergeCell ref="JB284:JF285"/>
    <mergeCell ref="HX274:IB275"/>
    <mergeCell ref="IC274:IG275"/>
    <mergeCell ref="IM274:IQ275"/>
    <mergeCell ref="IR274:IV275"/>
    <mergeCell ref="IR258:IV259"/>
    <mergeCell ref="JB264:JF265"/>
    <mergeCell ref="IC250:IG251"/>
    <mergeCell ref="IH250:IL251"/>
    <mergeCell ref="IW250:JA251"/>
    <mergeCell ref="HX252:IB253"/>
    <mergeCell ref="IC252:IG253"/>
    <mergeCell ref="IH252:IL253"/>
    <mergeCell ref="IW252:JA253"/>
    <mergeCell ref="HX254:IB255"/>
    <mergeCell ref="IC254:IG255"/>
    <mergeCell ref="JB246:JF247"/>
    <mergeCell ref="HP256:HR257"/>
    <mergeCell ref="JB266:JF267"/>
    <mergeCell ref="JB268:JF269"/>
    <mergeCell ref="JB270:JF271"/>
    <mergeCell ref="JB256:JF257"/>
    <mergeCell ref="GF258:GO259"/>
    <mergeCell ref="JX220:KE225"/>
    <mergeCell ref="KF220:KK221"/>
    <mergeCell ref="KL220:KU221"/>
    <mergeCell ref="KV220:KX221"/>
    <mergeCell ref="KL99:KV100"/>
    <mergeCell ref="KW99:LA100"/>
    <mergeCell ref="KW97:LA98"/>
    <mergeCell ref="KF99:KK100"/>
    <mergeCell ref="JV199:KX201"/>
    <mergeCell ref="KL105:KV106"/>
    <mergeCell ref="KW105:LA106"/>
    <mergeCell ref="KF230:KK231"/>
    <mergeCell ref="KL230:KU231"/>
    <mergeCell ref="HX270:IB271"/>
    <mergeCell ref="GP256:GR257"/>
    <mergeCell ref="HH256:HO257"/>
    <mergeCell ref="IC256:IG257"/>
    <mergeCell ref="IM256:IQ257"/>
    <mergeCell ref="IR262:IV263"/>
    <mergeCell ref="HP228:HR229"/>
    <mergeCell ref="HS228:HW229"/>
    <mergeCell ref="HX228:IB229"/>
    <mergeCell ref="IC228:IG229"/>
    <mergeCell ref="IM228:IQ229"/>
    <mergeCell ref="IR228:IV229"/>
    <mergeCell ref="IW228:JA229"/>
    <mergeCell ref="JB228:JF229"/>
    <mergeCell ref="KF236:KK237"/>
    <mergeCell ref="KL236:KU237"/>
    <mergeCell ref="LB99:LP100"/>
    <mergeCell ref="LB101:LP102"/>
    <mergeCell ref="JV97:KE102"/>
    <mergeCell ref="KF97:KK98"/>
    <mergeCell ref="KL97:KV98"/>
    <mergeCell ref="FP226:FQ237"/>
    <mergeCell ref="FR226:FY231"/>
    <mergeCell ref="FR232:FY237"/>
    <mergeCell ref="FZ306:GD307"/>
    <mergeCell ref="GE306:GM307"/>
    <mergeCell ref="GN306:GR307"/>
    <mergeCell ref="IH306:IL307"/>
    <mergeCell ref="FZ308:GD309"/>
    <mergeCell ref="GE308:GM309"/>
    <mergeCell ref="JV226:JW237"/>
    <mergeCell ref="JX226:KE231"/>
    <mergeCell ref="KF226:KK227"/>
    <mergeCell ref="KL226:KU227"/>
    <mergeCell ref="KV226:KX227"/>
    <mergeCell ref="KF238:KK239"/>
    <mergeCell ref="KL238:KU239"/>
    <mergeCell ref="KV238:KX239"/>
    <mergeCell ref="KF254:KK255"/>
    <mergeCell ref="GF274:GO275"/>
    <mergeCell ref="GP274:GR275"/>
    <mergeCell ref="HH274:HO275"/>
    <mergeCell ref="HP274:HR275"/>
    <mergeCell ref="HS274:HW275"/>
    <mergeCell ref="HH270:HO271"/>
    <mergeCell ref="HP270:HR271"/>
    <mergeCell ref="KV228:KX229"/>
    <mergeCell ref="KF260:KK261"/>
    <mergeCell ref="KL61:KV62"/>
    <mergeCell ref="KW61:LA62"/>
    <mergeCell ref="KL55:KV56"/>
    <mergeCell ref="KW55:LA56"/>
    <mergeCell ref="KF57:KK58"/>
    <mergeCell ref="KL57:KV58"/>
    <mergeCell ref="KW57:LA58"/>
    <mergeCell ref="KF59:KK60"/>
    <mergeCell ref="KL59:KV60"/>
    <mergeCell ref="KW59:LA60"/>
    <mergeCell ref="MS91:MY92"/>
    <mergeCell ref="ML93:MR94"/>
    <mergeCell ref="MS93:MY94"/>
    <mergeCell ref="ML95:MR96"/>
    <mergeCell ref="MS95:MY96"/>
    <mergeCell ref="ML49:MR54"/>
    <mergeCell ref="LQ55:LW60"/>
    <mergeCell ref="LB63:LP64"/>
    <mergeCell ref="LB65:LP66"/>
    <mergeCell ref="LB91:LP92"/>
    <mergeCell ref="LX55:MD60"/>
    <mergeCell ref="ME55:MK60"/>
    <mergeCell ref="ML55:MR60"/>
    <mergeCell ref="MS55:MY60"/>
    <mergeCell ref="KL63:KV64"/>
    <mergeCell ref="LQ93:LW94"/>
    <mergeCell ref="ML61:MR62"/>
    <mergeCell ref="KW63:LA64"/>
    <mergeCell ref="KL65:KV66"/>
    <mergeCell ref="LQ91:LW92"/>
    <mergeCell ref="LX91:MD92"/>
    <mergeCell ref="ML91:MR92"/>
    <mergeCell ref="MS101:MY102"/>
    <mergeCell ref="ML101:MR102"/>
    <mergeCell ref="LQ103:LW108"/>
    <mergeCell ref="KF101:KK102"/>
    <mergeCell ref="KL101:KV102"/>
    <mergeCell ref="KW101:LA102"/>
    <mergeCell ref="LX103:MD108"/>
    <mergeCell ref="ME103:MK108"/>
    <mergeCell ref="KL126:KV127"/>
    <mergeCell ref="KW126:LA127"/>
    <mergeCell ref="LB126:LP127"/>
    <mergeCell ref="LQ126:LW131"/>
    <mergeCell ref="LX126:MD131"/>
    <mergeCell ref="ME126:MK131"/>
    <mergeCell ref="ML126:MR131"/>
    <mergeCell ref="MS126:MY131"/>
    <mergeCell ref="NM205:NZ213"/>
    <mergeCell ref="KL107:KV108"/>
    <mergeCell ref="KW107:LA108"/>
    <mergeCell ref="LY205:NL206"/>
    <mergeCell ref="LY207:MC213"/>
    <mergeCell ref="MD207:MH213"/>
    <mergeCell ref="LQ132:LW137"/>
    <mergeCell ref="LX132:MD137"/>
    <mergeCell ref="ME132:MK137"/>
    <mergeCell ref="ML132:MR137"/>
    <mergeCell ref="MS132:MY137"/>
    <mergeCell ref="KF134:KK135"/>
    <mergeCell ref="KL134:KV135"/>
    <mergeCell ref="KW134:LA135"/>
    <mergeCell ref="LB134:LP135"/>
    <mergeCell ref="KF136:KK137"/>
    <mergeCell ref="MI207:MM213"/>
    <mergeCell ref="KF128:KK129"/>
    <mergeCell ref="KL128:KV129"/>
    <mergeCell ref="KW128:LA129"/>
    <mergeCell ref="MN207:NG208"/>
    <mergeCell ref="NH207:NL213"/>
    <mergeCell ref="MN209:MW210"/>
    <mergeCell ref="MX209:NB213"/>
    <mergeCell ref="NC209:NG213"/>
    <mergeCell ref="MN211:MR213"/>
    <mergeCell ref="MS211:MW213"/>
    <mergeCell ref="JV193:KI196"/>
    <mergeCell ref="MX195:NO198"/>
    <mergeCell ref="JV103:KE108"/>
    <mergeCell ref="KF103:KK104"/>
    <mergeCell ref="KL103:KV104"/>
    <mergeCell ref="KW103:LA104"/>
    <mergeCell ref="KF105:KK106"/>
    <mergeCell ref="LB103:LP104"/>
    <mergeCell ref="JV205:KE213"/>
    <mergeCell ref="LB128:LP129"/>
    <mergeCell ref="KF130:KK131"/>
    <mergeCell ref="KL130:KV131"/>
    <mergeCell ref="KW130:LA131"/>
    <mergeCell ref="LB130:LP131"/>
    <mergeCell ref="JV132:KE137"/>
    <mergeCell ref="KF132:KK133"/>
    <mergeCell ref="KL132:KV133"/>
    <mergeCell ref="KW132:LA133"/>
    <mergeCell ref="LB132:LP133"/>
    <mergeCell ref="MI222:MM223"/>
    <mergeCell ref="MX222:NB223"/>
    <mergeCell ref="NC222:NG223"/>
    <mergeCell ref="KF222:KK223"/>
    <mergeCell ref="KL222:KU223"/>
    <mergeCell ref="KV222:KX223"/>
    <mergeCell ref="LN222:LU223"/>
    <mergeCell ref="LV222:LX223"/>
    <mergeCell ref="MD222:MH223"/>
    <mergeCell ref="MZ103:NZ108"/>
    <mergeCell ref="MD220:MH221"/>
    <mergeCell ref="LN216:LU217"/>
    <mergeCell ref="LV216:LX217"/>
    <mergeCell ref="MD216:MH217"/>
    <mergeCell ref="MS216:MW217"/>
    <mergeCell ref="NH216:NL217"/>
    <mergeCell ref="KF218:KK219"/>
    <mergeCell ref="KL218:KU219"/>
    <mergeCell ref="LN218:LU219"/>
    <mergeCell ref="LV218:LX219"/>
    <mergeCell ref="MD218:MH219"/>
    <mergeCell ref="MS218:MW219"/>
    <mergeCell ref="NH218:NL219"/>
    <mergeCell ref="ML103:MR108"/>
    <mergeCell ref="MS103:MY108"/>
    <mergeCell ref="KJ193:KL196"/>
    <mergeCell ref="LY214:MC215"/>
    <mergeCell ref="MI214:MM215"/>
    <mergeCell ref="KV218:KX219"/>
    <mergeCell ref="LB105:LP106"/>
    <mergeCell ref="LB107:LP108"/>
    <mergeCell ref="KF107:KK108"/>
    <mergeCell ref="KV236:KX237"/>
    <mergeCell ref="LN236:LU237"/>
    <mergeCell ref="LV236:LX237"/>
    <mergeCell ref="LY236:MC237"/>
    <mergeCell ref="MD236:MH237"/>
    <mergeCell ref="MS236:MW237"/>
    <mergeCell ref="KF234:KK235"/>
    <mergeCell ref="KL234:KU235"/>
    <mergeCell ref="MN236:MR237"/>
    <mergeCell ref="MI236:MM237"/>
    <mergeCell ref="MI234:MM235"/>
    <mergeCell ref="MN234:MR235"/>
    <mergeCell ref="LB97:LP98"/>
    <mergeCell ref="MS99:MY100"/>
    <mergeCell ref="LQ101:LW102"/>
    <mergeCell ref="ME101:MK102"/>
    <mergeCell ref="MD226:MH227"/>
    <mergeCell ref="MI226:MM227"/>
    <mergeCell ref="MS226:MW227"/>
    <mergeCell ref="MN226:MR227"/>
    <mergeCell ref="MN222:MR223"/>
    <mergeCell ref="MS222:MW223"/>
    <mergeCell ref="KF224:KK225"/>
    <mergeCell ref="KL224:KU225"/>
    <mergeCell ref="KV224:KX225"/>
    <mergeCell ref="LN224:LU225"/>
    <mergeCell ref="LV224:LX225"/>
    <mergeCell ref="MD224:MH225"/>
    <mergeCell ref="MN224:MR225"/>
    <mergeCell ref="MS224:MW225"/>
    <mergeCell ref="MN216:MR217"/>
    <mergeCell ref="MX216:NB217"/>
    <mergeCell ref="NC230:NG231"/>
    <mergeCell ref="NH230:NL231"/>
    <mergeCell ref="NH232:NL233"/>
    <mergeCell ref="NC226:NG227"/>
    <mergeCell ref="NC224:NG225"/>
    <mergeCell ref="LN226:LU227"/>
    <mergeCell ref="LV226:LX227"/>
    <mergeCell ref="LN230:LU231"/>
    <mergeCell ref="LV230:LX231"/>
    <mergeCell ref="LY230:MC231"/>
    <mergeCell ref="MD230:MH231"/>
    <mergeCell ref="MI230:MM231"/>
    <mergeCell ref="NH226:NL227"/>
    <mergeCell ref="MX226:NB227"/>
    <mergeCell ref="MX228:NB229"/>
    <mergeCell ref="NC228:NG229"/>
    <mergeCell ref="MN228:MR229"/>
    <mergeCell ref="MN230:MR231"/>
    <mergeCell ref="MS230:MW231"/>
    <mergeCell ref="MX230:NB231"/>
    <mergeCell ref="NC232:NG233"/>
    <mergeCell ref="MD228:MH229"/>
    <mergeCell ref="MI228:MM229"/>
    <mergeCell ref="LN232:LU233"/>
    <mergeCell ref="LV232:LX233"/>
    <mergeCell ref="LY232:MC233"/>
    <mergeCell ref="MD232:MH233"/>
    <mergeCell ref="MS232:MW233"/>
    <mergeCell ref="NH224:NL225"/>
    <mergeCell ref="JV238:KE243"/>
    <mergeCell ref="KF248:KK249"/>
    <mergeCell ref="KL248:KU249"/>
    <mergeCell ref="KV248:KX249"/>
    <mergeCell ref="LN248:LU249"/>
    <mergeCell ref="LN228:LU229"/>
    <mergeCell ref="LV228:LX229"/>
    <mergeCell ref="LY228:MC229"/>
    <mergeCell ref="LN238:LU239"/>
    <mergeCell ref="LV238:LX239"/>
    <mergeCell ref="MD238:MH239"/>
    <mergeCell ref="MS238:MW239"/>
    <mergeCell ref="NH238:NL239"/>
    <mergeCell ref="KF240:KK241"/>
    <mergeCell ref="KL240:KU241"/>
    <mergeCell ref="KV240:KX241"/>
    <mergeCell ref="LN240:LU241"/>
    <mergeCell ref="LV240:LX241"/>
    <mergeCell ref="MD240:MH241"/>
    <mergeCell ref="MS240:MW241"/>
    <mergeCell ref="NH240:NL241"/>
    <mergeCell ref="KV234:KX235"/>
    <mergeCell ref="LN234:LU235"/>
    <mergeCell ref="LV234:LX235"/>
    <mergeCell ref="MD234:MH235"/>
    <mergeCell ref="MS234:MW235"/>
    <mergeCell ref="MX234:NB235"/>
    <mergeCell ref="NC234:NG235"/>
    <mergeCell ref="NH234:NL235"/>
    <mergeCell ref="LY234:MC235"/>
    <mergeCell ref="MI232:MM233"/>
    <mergeCell ref="MN232:MR233"/>
    <mergeCell ref="KL244:KU245"/>
    <mergeCell ref="KV244:KX245"/>
    <mergeCell ref="LN244:LU245"/>
    <mergeCell ref="LV244:LX245"/>
    <mergeCell ref="LY244:MC245"/>
    <mergeCell ref="MD244:MH245"/>
    <mergeCell ref="MS244:MW245"/>
    <mergeCell ref="JX250:KE255"/>
    <mergeCell ref="KF250:KK251"/>
    <mergeCell ref="KL250:KU251"/>
    <mergeCell ref="KV250:KX251"/>
    <mergeCell ref="LN250:LU251"/>
    <mergeCell ref="LV250:LX251"/>
    <mergeCell ref="LY250:MC251"/>
    <mergeCell ref="NH244:NL245"/>
    <mergeCell ref="KF246:KK247"/>
    <mergeCell ref="KY254:LM255"/>
    <mergeCell ref="KY248:LM249"/>
    <mergeCell ref="KY250:LM251"/>
    <mergeCell ref="KY252:LM253"/>
    <mergeCell ref="MN246:MR247"/>
    <mergeCell ref="MX246:NB247"/>
    <mergeCell ref="NC246:NG247"/>
    <mergeCell ref="MI248:MM249"/>
    <mergeCell ref="MN248:MR249"/>
    <mergeCell ref="MX248:NB249"/>
    <mergeCell ref="NC248:NG249"/>
    <mergeCell ref="MD250:MH251"/>
    <mergeCell ref="MS246:MW247"/>
    <mergeCell ref="KL246:KU247"/>
    <mergeCell ref="KV246:KX247"/>
    <mergeCell ref="LN246:LU247"/>
    <mergeCell ref="KF242:KK243"/>
    <mergeCell ref="KL242:KU243"/>
    <mergeCell ref="KV242:KX243"/>
    <mergeCell ref="LN242:LU243"/>
    <mergeCell ref="LV242:LX243"/>
    <mergeCell ref="MD242:MH243"/>
    <mergeCell ref="MS242:MW243"/>
    <mergeCell ref="MN238:MR239"/>
    <mergeCell ref="MX238:NB239"/>
    <mergeCell ref="NC238:NG239"/>
    <mergeCell ref="MI240:MM241"/>
    <mergeCell ref="MN240:MR241"/>
    <mergeCell ref="MX240:NB241"/>
    <mergeCell ref="NC240:NG241"/>
    <mergeCell ref="LY242:MC243"/>
    <mergeCell ref="MI242:MM243"/>
    <mergeCell ref="MN242:MR243"/>
    <mergeCell ref="MX242:NB243"/>
    <mergeCell ref="LY238:MC239"/>
    <mergeCell ref="MI238:MM239"/>
    <mergeCell ref="LY240:MC241"/>
    <mergeCell ref="KY246:LM247"/>
    <mergeCell ref="MS250:MW251"/>
    <mergeCell ref="MX250:NB251"/>
    <mergeCell ref="LV260:LX261"/>
    <mergeCell ref="MI260:MM261"/>
    <mergeCell ref="LY258:MC259"/>
    <mergeCell ref="MD258:MH259"/>
    <mergeCell ref="MN258:MR259"/>
    <mergeCell ref="NC258:NG259"/>
    <mergeCell ref="LY260:MC261"/>
    <mergeCell ref="MD260:MH261"/>
    <mergeCell ref="MN260:MR261"/>
    <mergeCell ref="KF252:KK253"/>
    <mergeCell ref="KL252:KU253"/>
    <mergeCell ref="KV252:KX253"/>
    <mergeCell ref="LN252:LU253"/>
    <mergeCell ref="LV252:LX253"/>
    <mergeCell ref="LY252:MC253"/>
    <mergeCell ref="MS252:MW253"/>
    <mergeCell ref="MX252:NB253"/>
    <mergeCell ref="KL254:KU255"/>
    <mergeCell ref="KV254:KX255"/>
    <mergeCell ref="LN254:LU255"/>
    <mergeCell ref="LV254:LX255"/>
    <mergeCell ref="LY254:MC255"/>
    <mergeCell ref="KF256:KK257"/>
    <mergeCell ref="KL256:KU257"/>
    <mergeCell ref="KV256:KX257"/>
    <mergeCell ref="KY260:LM261"/>
    <mergeCell ref="LV248:LX249"/>
    <mergeCell ref="LY248:MC249"/>
    <mergeCell ref="MD248:MH249"/>
    <mergeCell ref="LV256:LX257"/>
    <mergeCell ref="MI256:MM257"/>
    <mergeCell ref="MS256:MW257"/>
    <mergeCell ref="MX256:NB257"/>
    <mergeCell ref="KY256:LM257"/>
    <mergeCell ref="KY258:LM259"/>
    <mergeCell ref="KF258:KK259"/>
    <mergeCell ref="KL258:KU259"/>
    <mergeCell ref="KV258:KX259"/>
    <mergeCell ref="LN258:LU259"/>
    <mergeCell ref="LV258:LX259"/>
    <mergeCell ref="MI258:MM259"/>
    <mergeCell ref="MS258:MW259"/>
    <mergeCell ref="MX258:NB259"/>
    <mergeCell ref="NH258:NL259"/>
    <mergeCell ref="MS272:MW273"/>
    <mergeCell ref="LN260:LU261"/>
    <mergeCell ref="KY262:LM263"/>
    <mergeCell ref="KY264:LM265"/>
    <mergeCell ref="KY266:LM267"/>
    <mergeCell ref="LV268:LX269"/>
    <mergeCell ref="MI268:MM269"/>
    <mergeCell ref="MS268:MW269"/>
    <mergeCell ref="NH268:NL269"/>
    <mergeCell ref="KF270:KK271"/>
    <mergeCell ref="KL270:KU271"/>
    <mergeCell ref="KV270:KX271"/>
    <mergeCell ref="LN270:LU271"/>
    <mergeCell ref="LV270:LX271"/>
    <mergeCell ref="MI270:MM271"/>
    <mergeCell ref="MS270:MW271"/>
    <mergeCell ref="KL260:KU261"/>
    <mergeCell ref="JX262:KE267"/>
    <mergeCell ref="KF262:KK263"/>
    <mergeCell ref="KL262:KU263"/>
    <mergeCell ref="KV262:KX263"/>
    <mergeCell ref="LN262:LU263"/>
    <mergeCell ref="LV262:LX263"/>
    <mergeCell ref="LY262:MC263"/>
    <mergeCell ref="MI262:MM263"/>
    <mergeCell ref="MS262:MW263"/>
    <mergeCell ref="MX262:NB263"/>
    <mergeCell ref="NH262:NL263"/>
    <mergeCell ref="KF264:KK265"/>
    <mergeCell ref="KL264:KU265"/>
    <mergeCell ref="KV264:KX265"/>
    <mergeCell ref="LN264:LU265"/>
    <mergeCell ref="LV264:LX265"/>
    <mergeCell ref="LY264:MC265"/>
    <mergeCell ref="MI264:MM265"/>
    <mergeCell ref="MS264:MW265"/>
    <mergeCell ref="JV286:KE289"/>
    <mergeCell ref="KF286:KX289"/>
    <mergeCell ref="KY286:LM289"/>
    <mergeCell ref="LN286:LX289"/>
    <mergeCell ref="LY286:MC289"/>
    <mergeCell ref="MD286:MH289"/>
    <mergeCell ref="MI286:MM289"/>
    <mergeCell ref="MN286:MR289"/>
    <mergeCell ref="MS286:MW289"/>
    <mergeCell ref="MX286:NB289"/>
    <mergeCell ref="JV244:JW285"/>
    <mergeCell ref="JX244:KE249"/>
    <mergeCell ref="KF244:KK245"/>
    <mergeCell ref="MD246:MH247"/>
    <mergeCell ref="LY278:MC279"/>
    <mergeCell ref="MD278:MH279"/>
    <mergeCell ref="MI278:MM279"/>
    <mergeCell ref="LV276:LX277"/>
    <mergeCell ref="KF272:KK273"/>
    <mergeCell ref="KL272:KU273"/>
    <mergeCell ref="KV272:KX273"/>
    <mergeCell ref="LN272:LU273"/>
    <mergeCell ref="MS284:MW285"/>
    <mergeCell ref="MX284:NB285"/>
    <mergeCell ref="KY282:LM283"/>
    <mergeCell ref="KY284:LM285"/>
    <mergeCell ref="LY272:MC273"/>
    <mergeCell ref="MD272:MH273"/>
    <mergeCell ref="MN272:MR273"/>
    <mergeCell ref="MX272:NB273"/>
    <mergeCell ref="MN274:MR275"/>
    <mergeCell ref="MN276:MR277"/>
    <mergeCell ref="KY280:LM281"/>
    <mergeCell ref="KF284:KK285"/>
    <mergeCell ref="KL284:KU285"/>
    <mergeCell ref="KV284:KX285"/>
    <mergeCell ref="LN284:LU285"/>
    <mergeCell ref="LV284:LX285"/>
    <mergeCell ref="LV280:LX281"/>
    <mergeCell ref="KF274:KK275"/>
    <mergeCell ref="KL274:KU275"/>
    <mergeCell ref="KV274:KX275"/>
    <mergeCell ref="LN274:LU275"/>
    <mergeCell ref="LV274:LX275"/>
    <mergeCell ref="LN280:LU281"/>
    <mergeCell ref="MS274:MW275"/>
    <mergeCell ref="MX274:NB275"/>
    <mergeCell ref="MS282:MW283"/>
    <mergeCell ref="MX282:NB283"/>
    <mergeCell ref="MS280:MW281"/>
    <mergeCell ref="MX280:NB281"/>
    <mergeCell ref="MN282:MR283"/>
    <mergeCell ref="MD276:MH277"/>
    <mergeCell ref="MI276:MM277"/>
    <mergeCell ref="KV282:KX283"/>
    <mergeCell ref="JV304:KE309"/>
    <mergeCell ref="KF304:KJ305"/>
    <mergeCell ref="KK304:KS305"/>
    <mergeCell ref="KT304:KX305"/>
    <mergeCell ref="MN304:MR305"/>
    <mergeCell ref="KF308:KJ309"/>
    <mergeCell ref="KK308:KS309"/>
    <mergeCell ref="KT308:KX309"/>
    <mergeCell ref="MN308:MR309"/>
    <mergeCell ref="JV294:KE303"/>
    <mergeCell ref="KF306:KJ307"/>
    <mergeCell ref="KK306:KS307"/>
    <mergeCell ref="KT306:KX307"/>
    <mergeCell ref="LY284:MC285"/>
    <mergeCell ref="MD284:MH285"/>
    <mergeCell ref="MI284:MM285"/>
    <mergeCell ref="MN284:MR285"/>
    <mergeCell ref="JX280:KE285"/>
    <mergeCell ref="KF280:KK281"/>
    <mergeCell ref="KL280:KU281"/>
    <mergeCell ref="KV280:KX281"/>
    <mergeCell ref="LY280:MC281"/>
    <mergeCell ref="MD280:MH281"/>
    <mergeCell ref="MI280:MM281"/>
    <mergeCell ref="MN280:MR281"/>
    <mergeCell ref="KF282:KK283"/>
    <mergeCell ref="KL282:KU283"/>
    <mergeCell ref="LN282:LU283"/>
    <mergeCell ref="LV282:LX283"/>
    <mergeCell ref="LY282:MC283"/>
    <mergeCell ref="MD282:MH283"/>
    <mergeCell ref="MI282:MM283"/>
    <mergeCell ref="NH278:NL279"/>
    <mergeCell ref="NH266:NL267"/>
    <mergeCell ref="NH260:NL261"/>
    <mergeCell ref="NH254:NL255"/>
    <mergeCell ref="NH246:NL247"/>
    <mergeCell ref="NC236:NG237"/>
    <mergeCell ref="NH236:NL237"/>
    <mergeCell ref="NC270:NG271"/>
    <mergeCell ref="NH256:NL257"/>
    <mergeCell ref="NH252:NL253"/>
    <mergeCell ref="NH248:NL249"/>
    <mergeCell ref="NH250:NL251"/>
    <mergeCell ref="NH242:NL243"/>
    <mergeCell ref="NM274:NZ279"/>
    <mergeCell ref="NC250:NG251"/>
    <mergeCell ref="NC286:NG289"/>
    <mergeCell ref="NH286:NL289"/>
    <mergeCell ref="NH270:NL271"/>
    <mergeCell ref="NH264:NL265"/>
    <mergeCell ref="NC252:NG253"/>
    <mergeCell ref="NC284:NG285"/>
    <mergeCell ref="NH284:NL285"/>
    <mergeCell ref="NC272:NG273"/>
    <mergeCell ref="NC280:NG281"/>
    <mergeCell ref="NH280:NL281"/>
    <mergeCell ref="NC282:NG283"/>
    <mergeCell ref="NH282:NL283"/>
    <mergeCell ref="NH272:NL273"/>
    <mergeCell ref="NC274:NG275"/>
    <mergeCell ref="NH274:NL275"/>
    <mergeCell ref="NC268:NG269"/>
    <mergeCell ref="NC276:NG277"/>
    <mergeCell ref="OB7:OO10"/>
    <mergeCell ref="RD195:RU198"/>
    <mergeCell ref="OB199:PD201"/>
    <mergeCell ref="PH107:PV108"/>
    <mergeCell ref="RF97:SF102"/>
    <mergeCell ref="PW99:QC100"/>
    <mergeCell ref="QD99:QJ100"/>
    <mergeCell ref="QK99:QQ100"/>
    <mergeCell ref="QR99:QX100"/>
    <mergeCell ref="QY99:RE100"/>
    <mergeCell ref="PW101:QC102"/>
    <mergeCell ref="QD101:QJ102"/>
    <mergeCell ref="QK101:QQ102"/>
    <mergeCell ref="QR101:QX102"/>
    <mergeCell ref="QY101:RE102"/>
    <mergeCell ref="PW103:QC108"/>
    <mergeCell ref="QD103:QJ108"/>
    <mergeCell ref="QK103:QQ108"/>
    <mergeCell ref="QR103:QX108"/>
    <mergeCell ref="OB103:OK108"/>
    <mergeCell ref="OL103:OQ104"/>
    <mergeCell ref="RD9:RU12"/>
    <mergeCell ref="OB36:OU38"/>
    <mergeCell ref="OL41:PG43"/>
    <mergeCell ref="OL44:PG48"/>
    <mergeCell ref="PH55:PV56"/>
    <mergeCell ref="PH57:PV58"/>
    <mergeCell ref="PH59:PV60"/>
    <mergeCell ref="PH61:PV62"/>
    <mergeCell ref="PH63:PV64"/>
    <mergeCell ref="PH65:PV66"/>
    <mergeCell ref="PH91:PV92"/>
    <mergeCell ref="QE207:QI213"/>
    <mergeCell ref="QJ207:QN213"/>
    <mergeCell ref="RS202:SF204"/>
    <mergeCell ref="OB214:OC225"/>
    <mergeCell ref="NH228:NL229"/>
    <mergeCell ref="OA61:OA66"/>
    <mergeCell ref="OA91:OA96"/>
    <mergeCell ref="OA97:OA102"/>
    <mergeCell ref="OA103:OA108"/>
    <mergeCell ref="OR103:PB104"/>
    <mergeCell ref="PC103:PG104"/>
    <mergeCell ref="OL105:OQ106"/>
    <mergeCell ref="OR105:PB106"/>
    <mergeCell ref="PH93:PV94"/>
    <mergeCell ref="PH95:PV96"/>
    <mergeCell ref="PH97:PV98"/>
    <mergeCell ref="PH99:PV100"/>
    <mergeCell ref="PH101:PV102"/>
    <mergeCell ref="OR99:PB100"/>
    <mergeCell ref="PC99:PG100"/>
    <mergeCell ref="OL101:OQ102"/>
    <mergeCell ref="OR101:PB102"/>
    <mergeCell ref="PC101:PG102"/>
    <mergeCell ref="OL95:OQ96"/>
    <mergeCell ref="OR95:PB96"/>
    <mergeCell ref="PC95:PG96"/>
    <mergeCell ref="QO207:QS213"/>
    <mergeCell ref="QT207:RM208"/>
    <mergeCell ref="RN207:RR213"/>
    <mergeCell ref="NH214:NL215"/>
    <mergeCell ref="OA109:OA191"/>
    <mergeCell ref="NH222:NL223"/>
    <mergeCell ref="QY214:RC215"/>
    <mergeCell ref="RN214:RR215"/>
    <mergeCell ref="OD220:OK225"/>
    <mergeCell ref="RN220:RR221"/>
    <mergeCell ref="OL222:OQ223"/>
    <mergeCell ref="RI224:RM225"/>
    <mergeCell ref="RD216:RH217"/>
    <mergeCell ref="RI216:RM217"/>
    <mergeCell ref="OL224:OQ225"/>
    <mergeCell ref="OR224:PA225"/>
    <mergeCell ref="OB41:OK48"/>
    <mergeCell ref="OB49:OK54"/>
    <mergeCell ref="OL49:PG54"/>
    <mergeCell ref="PH49:PV54"/>
    <mergeCell ref="OB55:OK60"/>
    <mergeCell ref="OL55:OQ56"/>
    <mergeCell ref="OR55:PB56"/>
    <mergeCell ref="PC55:PG56"/>
    <mergeCell ref="PC105:PG106"/>
    <mergeCell ref="OL107:OQ108"/>
    <mergeCell ref="OR107:PB108"/>
    <mergeCell ref="PC107:PG108"/>
    <mergeCell ref="OB205:OK213"/>
    <mergeCell ref="OL220:OQ221"/>
    <mergeCell ref="OR220:PA221"/>
    <mergeCell ref="PB220:PD221"/>
    <mergeCell ref="OL205:PD207"/>
    <mergeCell ref="OL208:PD213"/>
    <mergeCell ref="OB193:OO196"/>
    <mergeCell ref="PH105:PV106"/>
    <mergeCell ref="OB97:OK102"/>
    <mergeCell ref="QE205:RR206"/>
    <mergeCell ref="QJ218:QN219"/>
    <mergeCell ref="QO218:QS219"/>
    <mergeCell ref="QT218:QX219"/>
    <mergeCell ref="QE220:QI221"/>
    <mergeCell ref="QO220:QS221"/>
    <mergeCell ref="QE222:QI223"/>
    <mergeCell ref="QO222:QS223"/>
    <mergeCell ref="QJ220:QN221"/>
    <mergeCell ref="QT220:QX221"/>
    <mergeCell ref="QY224:RC225"/>
    <mergeCell ref="PT224:QA225"/>
    <mergeCell ref="QB224:QD225"/>
    <mergeCell ref="QJ224:QN225"/>
    <mergeCell ref="QT224:QX225"/>
    <mergeCell ref="QB220:QD221"/>
    <mergeCell ref="OR222:PA223"/>
    <mergeCell ref="QJ222:QN223"/>
    <mergeCell ref="QT222:QX223"/>
    <mergeCell ref="QE224:QI225"/>
    <mergeCell ref="QO224:QS225"/>
    <mergeCell ref="RI230:RM231"/>
    <mergeCell ref="RN230:RR231"/>
    <mergeCell ref="QT226:QX227"/>
    <mergeCell ref="QJ216:QN217"/>
    <mergeCell ref="QY216:RC217"/>
    <mergeCell ref="RN216:RR217"/>
    <mergeCell ref="OL218:OQ219"/>
    <mergeCell ref="QY218:RC219"/>
    <mergeCell ref="RN218:RR219"/>
    <mergeCell ref="PW97:QC98"/>
    <mergeCell ref="RS205:SF213"/>
    <mergeCell ref="RS214:SF219"/>
    <mergeCell ref="RS220:SF225"/>
    <mergeCell ref="QD97:QJ98"/>
    <mergeCell ref="QK97:QQ98"/>
    <mergeCell ref="QE216:QI217"/>
    <mergeCell ref="QE218:QI219"/>
    <mergeCell ref="QR97:QX98"/>
    <mergeCell ref="RN222:RR223"/>
    <mergeCell ref="QB230:QD231"/>
    <mergeCell ref="QE230:QI231"/>
    <mergeCell ref="QJ230:QN231"/>
    <mergeCell ref="QO230:QS231"/>
    <mergeCell ref="QY230:RC231"/>
    <mergeCell ref="QE214:QI215"/>
    <mergeCell ref="QO214:QS215"/>
    <mergeCell ref="QT214:QX215"/>
    <mergeCell ref="RS226:SF231"/>
    <mergeCell ref="QT228:QX229"/>
    <mergeCell ref="PB222:PD223"/>
    <mergeCell ref="PT222:QA223"/>
    <mergeCell ref="QB222:QD223"/>
    <mergeCell ref="RN232:RR233"/>
    <mergeCell ref="QO232:QS233"/>
    <mergeCell ref="QT232:QX233"/>
    <mergeCell ref="RD226:RH227"/>
    <mergeCell ref="PE226:PS227"/>
    <mergeCell ref="PE228:PS229"/>
    <mergeCell ref="PE230:PS231"/>
    <mergeCell ref="PE232:PS233"/>
    <mergeCell ref="OL234:OQ235"/>
    <mergeCell ref="OR234:PA235"/>
    <mergeCell ref="PB234:PD235"/>
    <mergeCell ref="PT234:QA235"/>
    <mergeCell ref="QB234:QD235"/>
    <mergeCell ref="QJ234:QN235"/>
    <mergeCell ref="QY234:RC235"/>
    <mergeCell ref="RD234:RH235"/>
    <mergeCell ref="RI234:RM235"/>
    <mergeCell ref="RN234:RR235"/>
    <mergeCell ref="RD232:RH233"/>
    <mergeCell ref="RI232:RM233"/>
    <mergeCell ref="RI226:RM227"/>
    <mergeCell ref="RN226:RR227"/>
    <mergeCell ref="OL228:OQ229"/>
    <mergeCell ref="OR228:PA229"/>
    <mergeCell ref="PB228:PD229"/>
    <mergeCell ref="PT228:QA229"/>
    <mergeCell ref="QB228:QD229"/>
    <mergeCell ref="QE228:QI229"/>
    <mergeCell ref="QJ228:QN229"/>
    <mergeCell ref="QO228:QS229"/>
    <mergeCell ref="QY228:RC229"/>
    <mergeCell ref="RD228:RH229"/>
    <mergeCell ref="RN254:RR255"/>
    <mergeCell ref="OL254:OQ255"/>
    <mergeCell ref="OR254:PA255"/>
    <mergeCell ref="RN238:RR239"/>
    <mergeCell ref="OL240:OQ241"/>
    <mergeCell ref="OR240:PA241"/>
    <mergeCell ref="PB240:PD241"/>
    <mergeCell ref="PT240:QA241"/>
    <mergeCell ref="QB240:QD241"/>
    <mergeCell ref="QJ240:QN241"/>
    <mergeCell ref="QY240:RC241"/>
    <mergeCell ref="RN240:RR241"/>
    <mergeCell ref="OL242:OQ243"/>
    <mergeCell ref="OR242:PA243"/>
    <mergeCell ref="PB242:PD243"/>
    <mergeCell ref="PT242:QA243"/>
    <mergeCell ref="QB242:QD243"/>
    <mergeCell ref="QJ242:QN243"/>
    <mergeCell ref="QY242:RC243"/>
    <mergeCell ref="RN242:RR243"/>
    <mergeCell ref="RI242:RM243"/>
    <mergeCell ref="OR250:PA251"/>
    <mergeCell ref="RN252:RR253"/>
    <mergeCell ref="RN246:RR247"/>
    <mergeCell ref="OL248:OQ249"/>
    <mergeCell ref="OR248:PA249"/>
    <mergeCell ref="PB248:PD249"/>
    <mergeCell ref="PE246:PS247"/>
    <mergeCell ref="PE248:PS249"/>
    <mergeCell ref="PE250:PS251"/>
    <mergeCell ref="RN244:RR245"/>
    <mergeCell ref="QY250:RC251"/>
    <mergeCell ref="OR236:PA237"/>
    <mergeCell ref="PB236:PD237"/>
    <mergeCell ref="PT236:QA237"/>
    <mergeCell ref="QB236:QD237"/>
    <mergeCell ref="QE236:QI237"/>
    <mergeCell ref="QJ236:QN237"/>
    <mergeCell ref="QJ238:QN239"/>
    <mergeCell ref="PT248:QA249"/>
    <mergeCell ref="QB248:QD249"/>
    <mergeCell ref="QE248:QI249"/>
    <mergeCell ref="QJ248:QN249"/>
    <mergeCell ref="OR244:PA245"/>
    <mergeCell ref="PB244:PD245"/>
    <mergeCell ref="QY238:RC239"/>
    <mergeCell ref="QO234:QS235"/>
    <mergeCell ref="QT234:QX235"/>
    <mergeCell ref="QO236:QS237"/>
    <mergeCell ref="QT236:QX237"/>
    <mergeCell ref="PE234:PS235"/>
    <mergeCell ref="PT246:QA247"/>
    <mergeCell ref="QB246:QD247"/>
    <mergeCell ref="QE246:QI247"/>
    <mergeCell ref="QY244:RC245"/>
    <mergeCell ref="RN250:RR251"/>
    <mergeCell ref="PT252:QA253"/>
    <mergeCell ref="RN248:RR249"/>
    <mergeCell ref="PE244:PS245"/>
    <mergeCell ref="QJ252:QN253"/>
    <mergeCell ref="QY236:RC237"/>
    <mergeCell ref="RD236:RH237"/>
    <mergeCell ref="RI236:RM237"/>
    <mergeCell ref="RN236:RR237"/>
    <mergeCell ref="PE236:PS237"/>
    <mergeCell ref="PE238:PS239"/>
    <mergeCell ref="PE240:PS241"/>
    <mergeCell ref="PE242:PS243"/>
    <mergeCell ref="QE238:QI239"/>
    <mergeCell ref="QO238:QS239"/>
    <mergeCell ref="QT238:QX239"/>
    <mergeCell ref="RD238:RH239"/>
    <mergeCell ref="RI238:RM239"/>
    <mergeCell ref="QE240:QI241"/>
    <mergeCell ref="QO240:QS241"/>
    <mergeCell ref="QT240:QX241"/>
    <mergeCell ref="RD240:RH241"/>
    <mergeCell ref="RI240:RM241"/>
    <mergeCell ref="QE242:QI243"/>
    <mergeCell ref="QO242:QS243"/>
    <mergeCell ref="QT242:QX243"/>
    <mergeCell ref="RD242:RH243"/>
    <mergeCell ref="PT244:QA245"/>
    <mergeCell ref="QB244:QD245"/>
    <mergeCell ref="QE244:QI245"/>
    <mergeCell ref="QJ244:QN245"/>
    <mergeCell ref="QO244:QS245"/>
    <mergeCell ref="RN256:RR257"/>
    <mergeCell ref="OL258:OQ259"/>
    <mergeCell ref="OR258:PA259"/>
    <mergeCell ref="PB258:PD259"/>
    <mergeCell ref="PT258:QA259"/>
    <mergeCell ref="QB258:QD259"/>
    <mergeCell ref="QO258:QS259"/>
    <mergeCell ref="QY258:RC259"/>
    <mergeCell ref="RD258:RH259"/>
    <mergeCell ref="RN258:RR259"/>
    <mergeCell ref="OL260:OQ261"/>
    <mergeCell ref="OR260:PA261"/>
    <mergeCell ref="PB260:PD261"/>
    <mergeCell ref="PT260:QA261"/>
    <mergeCell ref="QB260:QD261"/>
    <mergeCell ref="QO260:QS261"/>
    <mergeCell ref="RN260:RR261"/>
    <mergeCell ref="QT256:QX257"/>
    <mergeCell ref="QO256:QS257"/>
    <mergeCell ref="QY256:RC257"/>
    <mergeCell ref="RD256:RH257"/>
    <mergeCell ref="PE260:PS261"/>
    <mergeCell ref="RN272:RR273"/>
    <mergeCell ref="RD272:RH273"/>
    <mergeCell ref="RI272:RM273"/>
    <mergeCell ref="QT272:QX273"/>
    <mergeCell ref="RI266:RM267"/>
    <mergeCell ref="RI268:RM269"/>
    <mergeCell ref="RN262:RR263"/>
    <mergeCell ref="OL264:OQ265"/>
    <mergeCell ref="OR264:PA265"/>
    <mergeCell ref="PB264:PD265"/>
    <mergeCell ref="PT264:QA265"/>
    <mergeCell ref="QB264:QD265"/>
    <mergeCell ref="QE264:QI265"/>
    <mergeCell ref="QO264:QS265"/>
    <mergeCell ref="QY264:RC265"/>
    <mergeCell ref="RD264:RH265"/>
    <mergeCell ref="RN264:RR265"/>
    <mergeCell ref="RD262:RH263"/>
    <mergeCell ref="RI270:RM271"/>
    <mergeCell ref="QJ266:QN267"/>
    <mergeCell ref="QT266:QX267"/>
    <mergeCell ref="PE262:PS263"/>
    <mergeCell ref="PE264:PS265"/>
    <mergeCell ref="PE266:PS267"/>
    <mergeCell ref="PE268:PS269"/>
    <mergeCell ref="PE270:PS271"/>
    <mergeCell ref="PE272:PS273"/>
    <mergeCell ref="QO278:QS279"/>
    <mergeCell ref="QY278:RC279"/>
    <mergeCell ref="RD278:RH279"/>
    <mergeCell ref="OL274:OQ275"/>
    <mergeCell ref="OR274:PA275"/>
    <mergeCell ref="PB274:PD275"/>
    <mergeCell ref="PE278:PS279"/>
    <mergeCell ref="PE274:PS275"/>
    <mergeCell ref="PE276:PS277"/>
    <mergeCell ref="QE274:QI275"/>
    <mergeCell ref="QJ274:QN275"/>
    <mergeCell ref="RN266:RR267"/>
    <mergeCell ref="OD268:OK273"/>
    <mergeCell ref="OL268:OQ269"/>
    <mergeCell ref="OR268:PA269"/>
    <mergeCell ref="PB268:PD269"/>
    <mergeCell ref="PT268:QA269"/>
    <mergeCell ref="QB268:QD269"/>
    <mergeCell ref="QO268:QS269"/>
    <mergeCell ref="QY268:RC269"/>
    <mergeCell ref="RN268:RR269"/>
    <mergeCell ref="OL270:OQ271"/>
    <mergeCell ref="OR270:PA271"/>
    <mergeCell ref="PB270:PD271"/>
    <mergeCell ref="PT270:QA271"/>
    <mergeCell ref="QB270:QD271"/>
    <mergeCell ref="QO270:QS271"/>
    <mergeCell ref="QY270:RC271"/>
    <mergeCell ref="RN270:RR271"/>
    <mergeCell ref="OL272:OQ273"/>
    <mergeCell ref="OR272:PA273"/>
    <mergeCell ref="PB272:PD273"/>
    <mergeCell ref="RN274:RR275"/>
    <mergeCell ref="OL276:OQ277"/>
    <mergeCell ref="OR276:PA277"/>
    <mergeCell ref="PB276:PD277"/>
    <mergeCell ref="PT276:QA277"/>
    <mergeCell ref="QB276:QD277"/>
    <mergeCell ref="QY276:RC277"/>
    <mergeCell ref="RD276:RH277"/>
    <mergeCell ref="RI276:RM277"/>
    <mergeCell ref="RN276:RR277"/>
    <mergeCell ref="RI278:RM279"/>
    <mergeCell ref="RN278:RR279"/>
    <mergeCell ref="OD280:OK285"/>
    <mergeCell ref="OL280:OQ281"/>
    <mergeCell ref="OR280:PA281"/>
    <mergeCell ref="PB280:PD281"/>
    <mergeCell ref="PT280:QA281"/>
    <mergeCell ref="QB280:QD281"/>
    <mergeCell ref="QY280:RC281"/>
    <mergeCell ref="RD280:RH281"/>
    <mergeCell ref="RI280:RM281"/>
    <mergeCell ref="RN280:RR281"/>
    <mergeCell ref="OL282:OQ283"/>
    <mergeCell ref="OR282:PA283"/>
    <mergeCell ref="PB282:PD283"/>
    <mergeCell ref="PT282:QA283"/>
    <mergeCell ref="QB282:QD283"/>
    <mergeCell ref="QY282:RC283"/>
    <mergeCell ref="RD282:RH283"/>
    <mergeCell ref="RI282:RM283"/>
    <mergeCell ref="RN282:RR283"/>
    <mergeCell ref="OD274:OK279"/>
    <mergeCell ref="QY284:RC285"/>
    <mergeCell ref="RD284:RH285"/>
    <mergeCell ref="RI284:RM285"/>
    <mergeCell ref="RN284:RR285"/>
    <mergeCell ref="OB286:OK289"/>
    <mergeCell ref="OL286:PD289"/>
    <mergeCell ref="PE286:PS289"/>
    <mergeCell ref="PT286:QD289"/>
    <mergeCell ref="QE286:QI289"/>
    <mergeCell ref="QJ286:QN289"/>
    <mergeCell ref="QO286:QS289"/>
    <mergeCell ref="QT286:QX289"/>
    <mergeCell ref="QY286:RC289"/>
    <mergeCell ref="RD286:RH289"/>
    <mergeCell ref="RI286:RM289"/>
    <mergeCell ref="RN286:RR289"/>
    <mergeCell ref="OB294:OK303"/>
    <mergeCell ref="OB291:SF293"/>
    <mergeCell ref="QO284:QS285"/>
    <mergeCell ref="QT284:QX285"/>
    <mergeCell ref="OL294:PD295"/>
    <mergeCell ref="PE294:PN295"/>
    <mergeCell ref="PO294:PW297"/>
    <mergeCell ref="PX294:QC295"/>
    <mergeCell ref="QD294:SF295"/>
    <mergeCell ref="OL296:PD303"/>
    <mergeCell ref="PE296:PN303"/>
    <mergeCell ref="PX296:QC303"/>
    <mergeCell ref="QD296:QG303"/>
    <mergeCell ref="QH296:QO297"/>
    <mergeCell ref="QP296:QX297"/>
    <mergeCell ref="QY296:RP297"/>
    <mergeCell ref="OB304:OK309"/>
    <mergeCell ref="OL304:OP305"/>
    <mergeCell ref="OQ304:OY305"/>
    <mergeCell ref="OZ304:PD305"/>
    <mergeCell ref="QT304:QX305"/>
    <mergeCell ref="OL308:OP309"/>
    <mergeCell ref="OL306:OP307"/>
    <mergeCell ref="OQ306:OY307"/>
    <mergeCell ref="OZ306:PD307"/>
    <mergeCell ref="OQ308:OY309"/>
    <mergeCell ref="OZ308:PD309"/>
    <mergeCell ref="QT308:QX309"/>
    <mergeCell ref="QT306:QX307"/>
    <mergeCell ref="PE304:PN305"/>
    <mergeCell ref="PO304:PQ305"/>
    <mergeCell ref="PR304:PT305"/>
    <mergeCell ref="PU304:PW305"/>
    <mergeCell ref="PX304:PZ305"/>
    <mergeCell ref="QA304:QC305"/>
    <mergeCell ref="QD304:QG305"/>
    <mergeCell ref="QH304:QK305"/>
    <mergeCell ref="QL304:QO305"/>
    <mergeCell ref="QP304:QS305"/>
    <mergeCell ref="H19:K21"/>
    <mergeCell ref="BC21:BG24"/>
    <mergeCell ref="BH21:BU24"/>
    <mergeCell ref="BW21:CG24"/>
    <mergeCell ref="CH21:DJ24"/>
    <mergeCell ref="H22:K24"/>
    <mergeCell ref="DQ65:EE66"/>
    <mergeCell ref="DQ91:EE92"/>
    <mergeCell ref="DQ95:EE96"/>
    <mergeCell ref="DQ97:EE98"/>
    <mergeCell ref="DQ99:EE100"/>
    <mergeCell ref="AG97:AW102"/>
    <mergeCell ref="AX97:BB102"/>
    <mergeCell ref="FH91:FN92"/>
    <mergeCell ref="EF93:EL94"/>
    <mergeCell ref="FO13:FO35"/>
    <mergeCell ref="FO36:FO40"/>
    <mergeCell ref="FO41:FO48"/>
    <mergeCell ref="FO49:FO54"/>
    <mergeCell ref="FO55:FO60"/>
    <mergeCell ref="FO61:FO66"/>
    <mergeCell ref="FO91:FO96"/>
    <mergeCell ref="FO97:FO102"/>
    <mergeCell ref="BC97:BS102"/>
    <mergeCell ref="BT97:BX102"/>
    <mergeCell ref="BY97:CO102"/>
    <mergeCell ref="CP97:CT102"/>
    <mergeCell ref="DL99:DP100"/>
    <mergeCell ref="DL97:DP98"/>
    <mergeCell ref="CU101:CZ102"/>
    <mergeCell ref="DA101:DK102"/>
    <mergeCell ref="DL101:DP102"/>
    <mergeCell ref="B26:K29"/>
    <mergeCell ref="L26:BC29"/>
    <mergeCell ref="AG36:CT38"/>
    <mergeCell ref="CU41:DP43"/>
    <mergeCell ref="CU44:DP48"/>
    <mergeCell ref="DQ55:EE56"/>
    <mergeCell ref="DQ57:EE58"/>
    <mergeCell ref="L16:AM18"/>
    <mergeCell ref="L19:AM21"/>
    <mergeCell ref="L22:BA24"/>
    <mergeCell ref="DK14:DL16"/>
    <mergeCell ref="DM14:EU16"/>
    <mergeCell ref="B30:K35"/>
    <mergeCell ref="BY55:CT60"/>
    <mergeCell ref="CU55:CZ56"/>
    <mergeCell ref="DA55:DK56"/>
    <mergeCell ref="BY49:CT54"/>
    <mergeCell ref="CU49:DP54"/>
    <mergeCell ref="DQ49:EE54"/>
    <mergeCell ref="EF49:EL54"/>
    <mergeCell ref="EM49:ES54"/>
    <mergeCell ref="ET49:EZ54"/>
    <mergeCell ref="B13:P15"/>
    <mergeCell ref="BW14:CG16"/>
    <mergeCell ref="CH14:DJ16"/>
    <mergeCell ref="B16:G24"/>
    <mergeCell ref="H16:K18"/>
    <mergeCell ref="AO16:AX17"/>
    <mergeCell ref="BC16:BG20"/>
    <mergeCell ref="BH16:BU20"/>
    <mergeCell ref="BW17:CG20"/>
    <mergeCell ref="CH17:EE20"/>
    <mergeCell ref="GQ95:GU96"/>
    <mergeCell ref="FP97:FY102"/>
    <mergeCell ref="CW9:EI12"/>
    <mergeCell ref="DK21:DN22"/>
    <mergeCell ref="DO21:EE22"/>
    <mergeCell ref="EF22:EP24"/>
    <mergeCell ref="CD9:CU12"/>
    <mergeCell ref="S7:AT8"/>
    <mergeCell ref="AA1:BS2"/>
    <mergeCell ref="BV1:DP4"/>
    <mergeCell ref="DQ1:FN4"/>
    <mergeCell ref="DS28:DV29"/>
    <mergeCell ref="AO18:AX20"/>
    <mergeCell ref="CU97:CZ98"/>
    <mergeCell ref="DA97:DK98"/>
    <mergeCell ref="AG61:AW66"/>
    <mergeCell ref="EF91:EL92"/>
    <mergeCell ref="EM91:ES92"/>
    <mergeCell ref="FA91:FG92"/>
    <mergeCell ref="EJ9:EJ12"/>
    <mergeCell ref="AG91:AW96"/>
    <mergeCell ref="CU91:CZ92"/>
    <mergeCell ref="AX61:BB66"/>
    <mergeCell ref="BC61:BS66"/>
    <mergeCell ref="B36:AF38"/>
    <mergeCell ref="FO7:FO12"/>
    <mergeCell ref="FP13:JT35"/>
    <mergeCell ref="GK36:JT38"/>
    <mergeCell ref="FZ41:GU43"/>
    <mergeCell ref="FZ44:GU48"/>
    <mergeCell ref="GV55:HJ56"/>
    <mergeCell ref="GV57:HJ58"/>
    <mergeCell ref="HY101:IE102"/>
    <mergeCell ref="IM101:IS102"/>
    <mergeCell ref="IF91:IL92"/>
    <mergeCell ref="IM91:IS92"/>
    <mergeCell ref="GF103:GP104"/>
    <mergeCell ref="GQ103:GU104"/>
    <mergeCell ref="HK93:HQ94"/>
    <mergeCell ref="HR93:HX94"/>
    <mergeCell ref="IM93:IS94"/>
    <mergeCell ref="HY95:IE96"/>
    <mergeCell ref="GQ61:GU62"/>
    <mergeCell ref="GQ105:GU106"/>
    <mergeCell ref="IF85:IL86"/>
    <mergeCell ref="IM85:IS86"/>
    <mergeCell ref="DA91:DK92"/>
    <mergeCell ref="DL91:DP92"/>
    <mergeCell ref="DQ93:EE94"/>
    <mergeCell ref="FZ97:GE98"/>
    <mergeCell ref="GF97:GP98"/>
    <mergeCell ref="GQ97:GU98"/>
    <mergeCell ref="FZ99:GE100"/>
    <mergeCell ref="GF99:GP100"/>
    <mergeCell ref="GQ99:GU100"/>
    <mergeCell ref="EF99:EL100"/>
    <mergeCell ref="ET99:EZ100"/>
    <mergeCell ref="FH99:FN100"/>
    <mergeCell ref="EM93:ES94"/>
    <mergeCell ref="FO103:FO108"/>
    <mergeCell ref="FP79:FY84"/>
    <mergeCell ref="FZ79:GE80"/>
    <mergeCell ref="GV79:HJ80"/>
    <mergeCell ref="HK79:HQ80"/>
    <mergeCell ref="GV59:HJ60"/>
    <mergeCell ref="GV61:HJ62"/>
    <mergeCell ref="GV63:HJ64"/>
    <mergeCell ref="GV105:HJ106"/>
    <mergeCell ref="GV107:HJ108"/>
    <mergeCell ref="IF61:IL62"/>
    <mergeCell ref="IM61:IS62"/>
    <mergeCell ref="HK63:HQ64"/>
    <mergeCell ref="IF63:IL64"/>
    <mergeCell ref="IM63:IS64"/>
    <mergeCell ref="HK65:HQ66"/>
    <mergeCell ref="IF65:IL66"/>
    <mergeCell ref="GF107:GP108"/>
    <mergeCell ref="GQ107:GU108"/>
    <mergeCell ref="IM65:IS66"/>
    <mergeCell ref="HK91:HQ92"/>
    <mergeCell ref="HR91:HX92"/>
    <mergeCell ref="HK99:HQ100"/>
    <mergeCell ref="HY99:IE100"/>
    <mergeCell ref="IM99:IS100"/>
    <mergeCell ref="HK101:HQ102"/>
    <mergeCell ref="IF93:IL94"/>
    <mergeCell ref="HK95:HQ96"/>
    <mergeCell ref="HR95:HX96"/>
    <mergeCell ref="IF95:IL96"/>
    <mergeCell ref="IM95:IS96"/>
    <mergeCell ref="HK97:HQ98"/>
    <mergeCell ref="HY97:IE98"/>
    <mergeCell ref="IM97:IS98"/>
    <mergeCell ref="IM67:IS68"/>
    <mergeCell ref="GF79:GP80"/>
    <mergeCell ref="GQ79:GU80"/>
    <mergeCell ref="JU7:JU12"/>
    <mergeCell ref="JU13:JU35"/>
    <mergeCell ref="JV13:NZ35"/>
    <mergeCell ref="JU41:JU48"/>
    <mergeCell ref="JU49:JU54"/>
    <mergeCell ref="JU55:JU60"/>
    <mergeCell ref="JU61:JU66"/>
    <mergeCell ref="JU91:JU96"/>
    <mergeCell ref="JU97:JU102"/>
    <mergeCell ref="JU103:JU108"/>
    <mergeCell ref="JU36:JU40"/>
    <mergeCell ref="KF41:LA43"/>
    <mergeCell ref="KF44:LA48"/>
    <mergeCell ref="LB55:LP56"/>
    <mergeCell ref="LB57:LP58"/>
    <mergeCell ref="LB59:LP60"/>
    <mergeCell ref="LB61:LP62"/>
    <mergeCell ref="MX9:NO12"/>
    <mergeCell ref="JV36:KO38"/>
    <mergeCell ref="JV41:KE48"/>
    <mergeCell ref="JV49:KE54"/>
    <mergeCell ref="KF49:LA54"/>
    <mergeCell ref="LB49:LP54"/>
    <mergeCell ref="KQ36:NZ38"/>
    <mergeCell ref="KW65:LA66"/>
    <mergeCell ref="KW95:LA96"/>
    <mergeCell ref="JV55:KE60"/>
    <mergeCell ref="JV7:KI10"/>
    <mergeCell ref="KF55:KK56"/>
    <mergeCell ref="LQ61:LW62"/>
    <mergeCell ref="JV61:KE66"/>
    <mergeCell ref="KF61:KK62"/>
    <mergeCell ref="HK41:IS43"/>
    <mergeCell ref="HK44:HQ48"/>
    <mergeCell ref="HR44:HX48"/>
    <mergeCell ref="HY44:IE48"/>
    <mergeCell ref="IF44:IL48"/>
    <mergeCell ref="IM44:IS48"/>
    <mergeCell ref="HK49:HQ54"/>
    <mergeCell ref="HR49:HX54"/>
    <mergeCell ref="HY49:IE54"/>
    <mergeCell ref="IF49:IL54"/>
    <mergeCell ref="IM49:IS54"/>
    <mergeCell ref="HK55:HQ60"/>
    <mergeCell ref="HR55:HX60"/>
    <mergeCell ref="HY55:IE60"/>
    <mergeCell ref="IF55:IL60"/>
    <mergeCell ref="IM55:IS60"/>
    <mergeCell ref="HK61:HQ62"/>
    <mergeCell ref="HR61:HX62"/>
    <mergeCell ref="HY61:IE62"/>
    <mergeCell ref="KF93:KK94"/>
    <mergeCell ref="KL93:KV94"/>
    <mergeCell ref="KW93:LA94"/>
    <mergeCell ref="LB93:LP94"/>
    <mergeCell ref="LB95:LP96"/>
    <mergeCell ref="KF95:KK96"/>
    <mergeCell ref="KL95:KV96"/>
    <mergeCell ref="JV91:KE96"/>
    <mergeCell ref="KF91:KK92"/>
    <mergeCell ref="KL91:KV92"/>
    <mergeCell ref="KW91:LA92"/>
    <mergeCell ref="ML97:MR98"/>
    <mergeCell ref="MZ39:NZ40"/>
    <mergeCell ref="MZ41:NZ48"/>
    <mergeCell ref="MZ49:NZ54"/>
    <mergeCell ref="MZ55:NZ60"/>
    <mergeCell ref="MZ61:NZ66"/>
    <mergeCell ref="MZ91:NZ96"/>
    <mergeCell ref="MZ97:NZ102"/>
    <mergeCell ref="MS49:MY54"/>
    <mergeCell ref="JV39:MY40"/>
    <mergeCell ref="LQ67:LW68"/>
    <mergeCell ref="ME67:MK68"/>
    <mergeCell ref="ML67:MR68"/>
    <mergeCell ref="MS67:MY68"/>
    <mergeCell ref="MZ67:NZ72"/>
    <mergeCell ref="LQ71:LW72"/>
    <mergeCell ref="LX71:MD72"/>
    <mergeCell ref="ME71:MK72"/>
    <mergeCell ref="ML71:MR72"/>
    <mergeCell ref="MS71:MY72"/>
    <mergeCell ref="KL85:KV86"/>
    <mergeCell ref="DP205:DZ207"/>
    <mergeCell ref="DP208:DZ213"/>
    <mergeCell ref="EM61:ES62"/>
    <mergeCell ref="ET61:EZ62"/>
    <mergeCell ref="EM63:ES64"/>
    <mergeCell ref="ET63:EZ64"/>
    <mergeCell ref="EM65:ES66"/>
    <mergeCell ref="ET65:EZ66"/>
    <mergeCell ref="ET91:EZ92"/>
    <mergeCell ref="ET93:EZ94"/>
    <mergeCell ref="ET95:EZ96"/>
    <mergeCell ref="EM97:ES98"/>
    <mergeCell ref="FA97:FG98"/>
    <mergeCell ref="EM99:ES100"/>
    <mergeCell ref="FA99:FG100"/>
    <mergeCell ref="EM101:ES102"/>
    <mergeCell ref="FA101:FG102"/>
    <mergeCell ref="EM115:ES119"/>
    <mergeCell ref="ET115:EZ119"/>
    <mergeCell ref="FA115:FG119"/>
    <mergeCell ref="DQ132:EE133"/>
    <mergeCell ref="EF132:EL137"/>
    <mergeCell ref="EM132:ES137"/>
    <mergeCell ref="ET132:EZ137"/>
    <mergeCell ref="FA132:FG137"/>
    <mergeCell ref="DQ174:EE175"/>
    <mergeCell ref="EF174:EL175"/>
    <mergeCell ref="EM174:ES175"/>
    <mergeCell ref="ET174:EZ175"/>
    <mergeCell ref="FA174:FG179"/>
    <mergeCell ref="DQ180:EE185"/>
    <mergeCell ref="EF180:EL185"/>
    <mergeCell ref="HR63:HX64"/>
    <mergeCell ref="HY63:IE64"/>
    <mergeCell ref="HR65:HX66"/>
    <mergeCell ref="HY65:IE66"/>
    <mergeCell ref="HY91:IE92"/>
    <mergeCell ref="HK103:HQ108"/>
    <mergeCell ref="LQ95:LW96"/>
    <mergeCell ref="LX95:MD96"/>
    <mergeCell ref="LQ97:LW98"/>
    <mergeCell ref="ME97:MK98"/>
    <mergeCell ref="HR97:HX98"/>
    <mergeCell ref="IF97:IL98"/>
    <mergeCell ref="HY67:IE68"/>
    <mergeCell ref="IF67:IL68"/>
    <mergeCell ref="FP39:IS40"/>
    <mergeCell ref="IT39:JT40"/>
    <mergeCell ref="IT41:JT48"/>
    <mergeCell ref="IT49:JT54"/>
    <mergeCell ref="IT55:JT60"/>
    <mergeCell ref="IT61:JT66"/>
    <mergeCell ref="IT91:JT96"/>
    <mergeCell ref="IT97:JT102"/>
    <mergeCell ref="LQ41:MY43"/>
    <mergeCell ref="LQ44:LW48"/>
    <mergeCell ref="LX44:MD48"/>
    <mergeCell ref="ME44:MK48"/>
    <mergeCell ref="ML44:MR48"/>
    <mergeCell ref="MS44:MY48"/>
    <mergeCell ref="LQ49:LW54"/>
    <mergeCell ref="LQ63:LW64"/>
    <mergeCell ref="LX49:MD54"/>
    <mergeCell ref="ML63:MR64"/>
    <mergeCell ref="ME49:MK54"/>
    <mergeCell ref="MS63:MY64"/>
    <mergeCell ref="LQ65:LW66"/>
    <mergeCell ref="HR99:HX100"/>
    <mergeCell ref="IF99:IL100"/>
    <mergeCell ref="KF65:KK66"/>
    <mergeCell ref="ML65:MR66"/>
    <mergeCell ref="FP67:FY72"/>
    <mergeCell ref="FZ67:GE68"/>
    <mergeCell ref="GF67:GP68"/>
    <mergeCell ref="GQ67:GU68"/>
    <mergeCell ref="GV67:HJ68"/>
    <mergeCell ref="HK67:HQ68"/>
    <mergeCell ref="HR67:HX68"/>
    <mergeCell ref="OR65:PB66"/>
    <mergeCell ref="PC65:PG66"/>
    <mergeCell ref="PW61:QC62"/>
    <mergeCell ref="OR97:PB98"/>
    <mergeCell ref="PC97:PG98"/>
    <mergeCell ref="OL99:OQ100"/>
    <mergeCell ref="LX61:MD62"/>
    <mergeCell ref="ME61:MK62"/>
    <mergeCell ref="LX63:MD64"/>
    <mergeCell ref="ME63:MK64"/>
    <mergeCell ref="LX65:MD66"/>
    <mergeCell ref="ME65:MK66"/>
    <mergeCell ref="ME91:MK92"/>
    <mergeCell ref="ME93:MK94"/>
    <mergeCell ref="ME95:MK96"/>
    <mergeCell ref="LX97:MD98"/>
    <mergeCell ref="MS61:MY62"/>
    <mergeCell ref="OB91:OK96"/>
    <mergeCell ref="OL91:OQ92"/>
    <mergeCell ref="OR91:PB92"/>
    <mergeCell ref="PC91:PG92"/>
    <mergeCell ref="OL93:OQ94"/>
    <mergeCell ref="OR93:PB94"/>
    <mergeCell ref="PC93:PG94"/>
    <mergeCell ref="LX93:MD94"/>
    <mergeCell ref="MS65:MY66"/>
    <mergeCell ref="OL97:OQ98"/>
    <mergeCell ref="MS97:MY98"/>
    <mergeCell ref="ML99:MR100"/>
    <mergeCell ref="PW71:QC72"/>
    <mergeCell ref="PC79:PG80"/>
    <mergeCell ref="LX67:MD68"/>
    <mergeCell ref="QR44:QX48"/>
    <mergeCell ref="QY44:RE48"/>
    <mergeCell ref="PW49:QC54"/>
    <mergeCell ref="QD49:QJ54"/>
    <mergeCell ref="QK49:QQ54"/>
    <mergeCell ref="QR49:QX54"/>
    <mergeCell ref="QY49:RE54"/>
    <mergeCell ref="QK44:QQ48"/>
    <mergeCell ref="QR67:QX68"/>
    <mergeCell ref="QY67:RE68"/>
    <mergeCell ref="PH69:PV70"/>
    <mergeCell ref="PW69:QC70"/>
    <mergeCell ref="QD69:QJ70"/>
    <mergeCell ref="QK69:QQ70"/>
    <mergeCell ref="QR69:QX70"/>
    <mergeCell ref="QY69:RE70"/>
    <mergeCell ref="OL71:OQ72"/>
    <mergeCell ref="OR71:PB72"/>
    <mergeCell ref="RF49:SF54"/>
    <mergeCell ref="PW55:QC60"/>
    <mergeCell ref="QD55:QJ60"/>
    <mergeCell ref="QK55:QQ60"/>
    <mergeCell ref="QR55:QX60"/>
    <mergeCell ref="QY55:RE60"/>
    <mergeCell ref="RF55:SF60"/>
    <mergeCell ref="HY93:IE94"/>
    <mergeCell ref="PW63:QC64"/>
    <mergeCell ref="QD63:QJ64"/>
    <mergeCell ref="QK63:QQ64"/>
    <mergeCell ref="QR63:QX64"/>
    <mergeCell ref="QY63:RE64"/>
    <mergeCell ref="PW65:QC66"/>
    <mergeCell ref="QD65:QJ66"/>
    <mergeCell ref="QK65:QQ66"/>
    <mergeCell ref="QR65:QX66"/>
    <mergeCell ref="QY65:RE66"/>
    <mergeCell ref="PW91:QC92"/>
    <mergeCell ref="QD91:QJ92"/>
    <mergeCell ref="QK91:QQ92"/>
    <mergeCell ref="QR91:QX92"/>
    <mergeCell ref="QY91:RE92"/>
    <mergeCell ref="RF91:SF96"/>
    <mergeCell ref="OB61:OK66"/>
    <mergeCell ref="QR61:QX62"/>
    <mergeCell ref="OR67:PB68"/>
    <mergeCell ref="PC67:PG68"/>
    <mergeCell ref="PH67:PV68"/>
    <mergeCell ref="PW67:QC68"/>
    <mergeCell ref="QD67:QJ68"/>
    <mergeCell ref="QK67:QQ68"/>
    <mergeCell ref="NC216:NG217"/>
    <mergeCell ref="MN218:MR219"/>
    <mergeCell ref="MX218:NB219"/>
    <mergeCell ref="NC218:NG219"/>
    <mergeCell ref="LY216:MC217"/>
    <mergeCell ref="MI216:MM217"/>
    <mergeCell ref="LY218:MC219"/>
    <mergeCell ref="MI218:MM219"/>
    <mergeCell ref="LY220:MC221"/>
    <mergeCell ref="MI220:MM221"/>
    <mergeCell ref="OL216:OQ217"/>
    <mergeCell ref="OR216:PA217"/>
    <mergeCell ref="PB216:PD217"/>
    <mergeCell ref="PT216:QA217"/>
    <mergeCell ref="QB216:QD217"/>
    <mergeCell ref="OD214:OK219"/>
    <mergeCell ref="OL214:OQ215"/>
    <mergeCell ref="OR214:PA215"/>
    <mergeCell ref="PB214:PD215"/>
    <mergeCell ref="PT214:QA215"/>
    <mergeCell ref="QB214:QD215"/>
    <mergeCell ref="PT220:QA221"/>
    <mergeCell ref="OR218:PA219"/>
    <mergeCell ref="PB218:PD219"/>
    <mergeCell ref="PT218:QA219"/>
    <mergeCell ref="QB218:QD219"/>
    <mergeCell ref="MN214:MR215"/>
    <mergeCell ref="MX214:NB215"/>
    <mergeCell ref="QJ214:QN215"/>
    <mergeCell ref="LY222:MC223"/>
    <mergeCell ref="JV214:JW225"/>
    <mergeCell ref="JX214:KE219"/>
    <mergeCell ref="KF214:KK215"/>
    <mergeCell ref="KL214:KU215"/>
    <mergeCell ref="KV214:KX215"/>
    <mergeCell ref="LN214:LU215"/>
    <mergeCell ref="LV214:LX215"/>
    <mergeCell ref="MD214:MH215"/>
    <mergeCell ref="MS214:MW215"/>
    <mergeCell ref="QY97:RE98"/>
    <mergeCell ref="HR101:HX102"/>
    <mergeCell ref="IF101:IL102"/>
    <mergeCell ref="LX99:MD100"/>
    <mergeCell ref="LX101:MD102"/>
    <mergeCell ref="LQ99:LW100"/>
    <mergeCell ref="ME99:MK100"/>
    <mergeCell ref="HR103:HX108"/>
    <mergeCell ref="HY103:IE108"/>
    <mergeCell ref="IF103:IL108"/>
    <mergeCell ref="IM103:IS108"/>
    <mergeCell ref="IT103:JT108"/>
    <mergeCell ref="QY222:RC223"/>
    <mergeCell ref="IR216:IV217"/>
    <mergeCell ref="HS218:HW219"/>
    <mergeCell ref="IC218:IG219"/>
    <mergeCell ref="IH218:IL219"/>
    <mergeCell ref="IR218:IV219"/>
    <mergeCell ref="HS220:HW221"/>
    <mergeCell ref="LN220:LU221"/>
    <mergeCell ref="LV220:LX221"/>
    <mergeCell ref="RN224:RR225"/>
    <mergeCell ref="RD224:RH225"/>
    <mergeCell ref="MN220:MR221"/>
    <mergeCell ref="MS220:MW221"/>
    <mergeCell ref="NH220:NL221"/>
    <mergeCell ref="EZ218:FD219"/>
    <mergeCell ref="FE218:FI219"/>
    <mergeCell ref="HH234:HO235"/>
    <mergeCell ref="HP234:HR235"/>
    <mergeCell ref="HS234:HW235"/>
    <mergeCell ref="HS224:HW225"/>
    <mergeCell ref="IC224:IG225"/>
    <mergeCell ref="IR224:IV225"/>
    <mergeCell ref="IW224:JA225"/>
    <mergeCell ref="FE260:FI261"/>
    <mergeCell ref="EF262:EJ263"/>
    <mergeCell ref="EP262:ET263"/>
    <mergeCell ref="FE262:FI263"/>
    <mergeCell ref="FE244:FI245"/>
    <mergeCell ref="EK246:EO247"/>
    <mergeCell ref="EP246:ET247"/>
    <mergeCell ref="EZ246:FD247"/>
    <mergeCell ref="FE246:FI247"/>
    <mergeCell ref="EK248:EO249"/>
    <mergeCell ref="EP248:ET249"/>
    <mergeCell ref="EZ248:FD249"/>
    <mergeCell ref="FE248:FI249"/>
    <mergeCell ref="EF250:EJ251"/>
    <mergeCell ref="EK250:EO251"/>
    <mergeCell ref="EP250:ET251"/>
    <mergeCell ref="FE250:FI251"/>
    <mergeCell ref="EF252:EJ253"/>
    <mergeCell ref="IR236:IV237"/>
    <mergeCell ref="IW236:JA237"/>
    <mergeCell ref="IR248:IV249"/>
    <mergeCell ref="IW248:JA249"/>
    <mergeCell ref="IH254:IL255"/>
    <mergeCell ref="IW254:JA255"/>
    <mergeCell ref="IH242:IL243"/>
    <mergeCell ref="IR242:IV243"/>
    <mergeCell ref="IW242:JA243"/>
    <mergeCell ref="IC244:IG245"/>
    <mergeCell ref="IH244:IL245"/>
    <mergeCell ref="IR244:IV245"/>
    <mergeCell ref="IW244:JA245"/>
    <mergeCell ref="HS240:HW241"/>
    <mergeCell ref="IC240:IG241"/>
    <mergeCell ref="IH240:IL241"/>
    <mergeCell ref="IR240:IV241"/>
    <mergeCell ref="IW240:JA241"/>
    <mergeCell ref="HX234:IB235"/>
    <mergeCell ref="IC238:IG239"/>
    <mergeCell ref="IH238:IL239"/>
    <mergeCell ref="HS254:HW255"/>
    <mergeCell ref="IM254:IQ255"/>
    <mergeCell ref="IR254:IV255"/>
    <mergeCell ref="GF284:GO285"/>
    <mergeCell ref="IC246:IG247"/>
    <mergeCell ref="IH246:IL247"/>
    <mergeCell ref="IR246:IV247"/>
    <mergeCell ref="IW246:JA247"/>
    <mergeCell ref="IC248:IG249"/>
    <mergeCell ref="IR250:IV251"/>
    <mergeCell ref="HS250:HW251"/>
    <mergeCell ref="IH248:IL249"/>
    <mergeCell ref="IM250:IQ251"/>
    <mergeCell ref="HS268:HW269"/>
    <mergeCell ref="HX268:IB269"/>
    <mergeCell ref="IH268:IL269"/>
    <mergeCell ref="IR268:IV269"/>
    <mergeCell ref="IW268:JA269"/>
    <mergeCell ref="IR256:IV257"/>
    <mergeCell ref="HX272:IB273"/>
    <mergeCell ref="IH272:IL273"/>
    <mergeCell ref="IR272:IV273"/>
    <mergeCell ref="HX284:IB285"/>
    <mergeCell ref="IC284:IG285"/>
    <mergeCell ref="HS256:HW257"/>
    <mergeCell ref="HX256:IB257"/>
    <mergeCell ref="IH256:IL257"/>
    <mergeCell ref="IW256:JA257"/>
    <mergeCell ref="IW276:JA277"/>
    <mergeCell ref="HS282:HW283"/>
    <mergeCell ref="HX282:IB283"/>
    <mergeCell ref="IC282:IG283"/>
    <mergeCell ref="IH282:IL283"/>
    <mergeCell ref="HS284:HW285"/>
    <mergeCell ref="IH274:IL275"/>
    <mergeCell ref="IW270:JA271"/>
    <mergeCell ref="MI250:MM251"/>
    <mergeCell ref="MD252:MH253"/>
    <mergeCell ref="MI252:MM253"/>
    <mergeCell ref="IW272:JA273"/>
    <mergeCell ref="EA270:EE271"/>
    <mergeCell ref="EF270:EJ271"/>
    <mergeCell ref="EP270:ET271"/>
    <mergeCell ref="EZ270:FD271"/>
    <mergeCell ref="FE270:FI271"/>
    <mergeCell ref="EP252:ET253"/>
    <mergeCell ref="FE252:FI253"/>
    <mergeCell ref="FE258:FI259"/>
    <mergeCell ref="EA260:EE261"/>
    <mergeCell ref="EF260:EJ261"/>
    <mergeCell ref="EP260:ET261"/>
    <mergeCell ref="KF268:KK269"/>
    <mergeCell ref="KL268:KU269"/>
    <mergeCell ref="KV268:KX269"/>
    <mergeCell ref="LN268:LU269"/>
    <mergeCell ref="LV272:LX273"/>
    <mergeCell ref="LY270:MC271"/>
    <mergeCell ref="MD270:MH271"/>
    <mergeCell ref="KY268:LM269"/>
    <mergeCell ref="KY270:LM271"/>
    <mergeCell ref="KY272:LM273"/>
    <mergeCell ref="MI272:MM273"/>
    <mergeCell ref="LN266:LU267"/>
    <mergeCell ref="LV266:LX267"/>
    <mergeCell ref="MI266:MM267"/>
    <mergeCell ref="LN256:LU257"/>
    <mergeCell ref="JX256:KE261"/>
    <mergeCell ref="MD254:MH255"/>
    <mergeCell ref="NC242:NG243"/>
    <mergeCell ref="MX236:NB237"/>
    <mergeCell ref="MS228:MW229"/>
    <mergeCell ref="JX274:KE279"/>
    <mergeCell ref="KF278:KK279"/>
    <mergeCell ref="KL278:KU279"/>
    <mergeCell ref="KV278:KX279"/>
    <mergeCell ref="LN278:LU279"/>
    <mergeCell ref="LV278:LX279"/>
    <mergeCell ref="MS278:MW279"/>
    <mergeCell ref="MX278:NB279"/>
    <mergeCell ref="KF276:KK277"/>
    <mergeCell ref="KL276:KU277"/>
    <mergeCell ref="KV276:KX277"/>
    <mergeCell ref="LN276:LU277"/>
    <mergeCell ref="LY256:MC257"/>
    <mergeCell ref="MD256:MH257"/>
    <mergeCell ref="LY268:MC269"/>
    <mergeCell ref="MD268:MH269"/>
    <mergeCell ref="MN278:MR279"/>
    <mergeCell ref="MS276:MW277"/>
    <mergeCell ref="LY274:MC275"/>
    <mergeCell ref="MD274:MH275"/>
    <mergeCell ref="MI274:MM275"/>
    <mergeCell ref="MX276:NB277"/>
    <mergeCell ref="JX268:KE273"/>
    <mergeCell ref="KY274:LM275"/>
    <mergeCell ref="KY276:LM277"/>
    <mergeCell ref="KY278:LM279"/>
    <mergeCell ref="LY276:MC277"/>
    <mergeCell ref="NC278:NG279"/>
    <mergeCell ref="MN270:MR271"/>
    <mergeCell ref="MX270:NB271"/>
    <mergeCell ref="MX264:NB265"/>
    <mergeCell ref="MS266:MW267"/>
    <mergeCell ref="MX266:NB267"/>
    <mergeCell ref="MN252:MR253"/>
    <mergeCell ref="MI246:MM247"/>
    <mergeCell ref="QB254:QD255"/>
    <mergeCell ref="OB238:OK243"/>
    <mergeCell ref="OL238:OQ239"/>
    <mergeCell ref="OR238:PA239"/>
    <mergeCell ref="PB238:PD239"/>
    <mergeCell ref="PT238:QA239"/>
    <mergeCell ref="QB238:QD239"/>
    <mergeCell ref="PT272:QA273"/>
    <mergeCell ref="QB272:QD273"/>
    <mergeCell ref="PT256:QA257"/>
    <mergeCell ref="QB256:QD257"/>
    <mergeCell ref="PT250:QA251"/>
    <mergeCell ref="QB250:QD251"/>
    <mergeCell ref="OL246:OQ247"/>
    <mergeCell ref="OR246:PA247"/>
    <mergeCell ref="PB246:PD247"/>
    <mergeCell ref="OL252:OQ253"/>
    <mergeCell ref="OR252:PA253"/>
    <mergeCell ref="MX254:NB255"/>
    <mergeCell ref="OA268:OA273"/>
    <mergeCell ref="NH276:NL277"/>
    <mergeCell ref="MN268:MR269"/>
    <mergeCell ref="MX268:NB269"/>
    <mergeCell ref="MS248:MW249"/>
    <mergeCell ref="PB252:PD253"/>
    <mergeCell ref="QB252:QD253"/>
    <mergeCell ref="QE252:QI253"/>
    <mergeCell ref="OB244:OC285"/>
    <mergeCell ref="QE284:QI285"/>
    <mergeCell ref="QJ284:QN285"/>
    <mergeCell ref="QJ256:QN257"/>
    <mergeCell ref="QE272:QI273"/>
    <mergeCell ref="PT274:QA275"/>
    <mergeCell ref="QB274:QD275"/>
    <mergeCell ref="QB262:QD263"/>
    <mergeCell ref="PB256:PD257"/>
    <mergeCell ref="PT254:QA255"/>
    <mergeCell ref="PT266:QA267"/>
    <mergeCell ref="QB266:QD267"/>
    <mergeCell ref="PB254:PD255"/>
    <mergeCell ref="PE258:PS259"/>
    <mergeCell ref="OD244:OK249"/>
    <mergeCell ref="OD256:OK261"/>
    <mergeCell ref="OL284:OQ285"/>
    <mergeCell ref="OR284:PA285"/>
    <mergeCell ref="PB284:PD285"/>
    <mergeCell ref="PT284:QA285"/>
    <mergeCell ref="QB284:QD285"/>
    <mergeCell ref="OL278:OQ279"/>
    <mergeCell ref="OR278:PA279"/>
    <mergeCell ref="PB278:PD279"/>
    <mergeCell ref="PT278:QA279"/>
    <mergeCell ref="QB278:QD279"/>
    <mergeCell ref="QE278:QI279"/>
    <mergeCell ref="QJ278:QN279"/>
    <mergeCell ref="QE250:QI251"/>
    <mergeCell ref="QY260:RC261"/>
    <mergeCell ref="QJ270:QN271"/>
    <mergeCell ref="QT270:QX271"/>
    <mergeCell ref="QY252:RC253"/>
    <mergeCell ref="RD252:RH253"/>
    <mergeCell ref="RI256:RM257"/>
    <mergeCell ref="QE258:QI259"/>
    <mergeCell ref="QJ258:QN259"/>
    <mergeCell ref="QT258:QX259"/>
    <mergeCell ref="RI258:RM259"/>
    <mergeCell ref="QE260:QI261"/>
    <mergeCell ref="QJ260:QN261"/>
    <mergeCell ref="QT260:QX261"/>
    <mergeCell ref="RI260:RM261"/>
    <mergeCell ref="QJ262:QN263"/>
    <mergeCell ref="QT262:QX263"/>
    <mergeCell ref="RI262:RM263"/>
    <mergeCell ref="QE256:QI257"/>
    <mergeCell ref="QY254:RC255"/>
    <mergeCell ref="RD254:RH255"/>
    <mergeCell ref="QO252:QS253"/>
    <mergeCell ref="QT252:QX253"/>
    <mergeCell ref="RI252:RM253"/>
    <mergeCell ref="RI254:RM255"/>
    <mergeCell ref="QE262:QI263"/>
    <mergeCell ref="QO262:QS263"/>
    <mergeCell ref="QY262:RC263"/>
    <mergeCell ref="QE276:QI277"/>
    <mergeCell ref="QJ276:QN277"/>
    <mergeCell ref="QO276:QS277"/>
    <mergeCell ref="QO272:QS273"/>
    <mergeCell ref="QE266:QI267"/>
    <mergeCell ref="QO266:QS267"/>
    <mergeCell ref="QY246:RC247"/>
    <mergeCell ref="QE268:QI269"/>
    <mergeCell ref="QJ268:QN269"/>
    <mergeCell ref="QT268:QX269"/>
    <mergeCell ref="RD268:RH269"/>
    <mergeCell ref="QE270:QI271"/>
    <mergeCell ref="QJ254:QN255"/>
    <mergeCell ref="QO254:QS255"/>
    <mergeCell ref="QT254:QX255"/>
    <mergeCell ref="QE254:QI255"/>
    <mergeCell ref="QO274:QS275"/>
    <mergeCell ref="QY274:RC275"/>
    <mergeCell ref="RD274:RH275"/>
    <mergeCell ref="QY266:RC267"/>
    <mergeCell ref="RD266:RH267"/>
    <mergeCell ref="QY248:RC249"/>
    <mergeCell ref="RD270:RH271"/>
    <mergeCell ref="QY272:RC273"/>
    <mergeCell ref="RD250:RH251"/>
    <mergeCell ref="RD260:RH261"/>
    <mergeCell ref="QE282:QI283"/>
    <mergeCell ref="QJ282:QN283"/>
    <mergeCell ref="QO282:QS283"/>
    <mergeCell ref="QT282:QX283"/>
    <mergeCell ref="QT264:QX265"/>
    <mergeCell ref="MN262:MR263"/>
    <mergeCell ref="NC262:NG263"/>
    <mergeCell ref="MD264:MH265"/>
    <mergeCell ref="MN264:MR265"/>
    <mergeCell ref="NC264:NG265"/>
    <mergeCell ref="MD266:MH267"/>
    <mergeCell ref="MN266:MR267"/>
    <mergeCell ref="NC266:NG267"/>
    <mergeCell ref="OB226:OC237"/>
    <mergeCell ref="QO246:QS247"/>
    <mergeCell ref="QT246:QX247"/>
    <mergeCell ref="QO248:QS249"/>
    <mergeCell ref="QT248:QX249"/>
    <mergeCell ref="QJ250:QN251"/>
    <mergeCell ref="QO250:QS251"/>
    <mergeCell ref="PT262:QA263"/>
    <mergeCell ref="QE234:QI235"/>
    <mergeCell ref="OL244:OQ245"/>
    <mergeCell ref="OL256:OQ257"/>
    <mergeCell ref="OR256:PA257"/>
    <mergeCell ref="OD232:OK237"/>
    <mergeCell ref="OL232:OQ233"/>
    <mergeCell ref="OR232:PA233"/>
    <mergeCell ref="PB232:PD233"/>
    <mergeCell ref="OD250:OK255"/>
    <mergeCell ref="OL250:OQ251"/>
    <mergeCell ref="QJ246:QN247"/>
    <mergeCell ref="RI274:RM275"/>
    <mergeCell ref="FP1:FR1"/>
    <mergeCell ref="JV1:JX1"/>
    <mergeCell ref="OB1:OD1"/>
    <mergeCell ref="QJ264:QN265"/>
    <mergeCell ref="QT274:QX275"/>
    <mergeCell ref="QT276:QX277"/>
    <mergeCell ref="QT278:QX279"/>
    <mergeCell ref="QE280:QI281"/>
    <mergeCell ref="QJ280:QN281"/>
    <mergeCell ref="QO280:QS281"/>
    <mergeCell ref="QT280:QX281"/>
    <mergeCell ref="LY266:MC267"/>
    <mergeCell ref="JU193:JU198"/>
    <mergeCell ref="RD246:RH247"/>
    <mergeCell ref="RI246:RM247"/>
    <mergeCell ref="RD248:RH249"/>
    <mergeCell ref="RI248:RM249"/>
    <mergeCell ref="RI214:RM215"/>
    <mergeCell ref="RD218:RH219"/>
    <mergeCell ref="RI218:RM219"/>
    <mergeCell ref="RD220:RH221"/>
    <mergeCell ref="RI220:RM221"/>
    <mergeCell ref="RD222:RH223"/>
    <mergeCell ref="RI222:RM223"/>
    <mergeCell ref="QY220:RC221"/>
    <mergeCell ref="MX232:NB233"/>
    <mergeCell ref="RI264:RM265"/>
    <mergeCell ref="QO216:QS217"/>
    <mergeCell ref="QT216:QX217"/>
    <mergeCell ref="NC260:NG261"/>
    <mergeCell ref="MD262:MH263"/>
    <mergeCell ref="SG7:SG12"/>
    <mergeCell ref="SG13:SG35"/>
    <mergeCell ref="SG36:SG40"/>
    <mergeCell ref="SG41:SG48"/>
    <mergeCell ref="SG49:SG54"/>
    <mergeCell ref="SG55:SG60"/>
    <mergeCell ref="SG61:SG66"/>
    <mergeCell ref="SG91:SG96"/>
    <mergeCell ref="SG97:SG102"/>
    <mergeCell ref="SG103:SG108"/>
    <mergeCell ref="SG109:SG191"/>
    <mergeCell ref="SG193:SG198"/>
    <mergeCell ref="SG199:SG201"/>
    <mergeCell ref="QY103:RE108"/>
    <mergeCell ref="RF103:SF108"/>
    <mergeCell ref="OB39:RE40"/>
    <mergeCell ref="RF39:SF40"/>
    <mergeCell ref="QK93:QQ94"/>
    <mergeCell ref="QR93:QX94"/>
    <mergeCell ref="QY93:RE94"/>
    <mergeCell ref="PW95:QC96"/>
    <mergeCell ref="QD95:QJ96"/>
    <mergeCell ref="QK95:QQ96"/>
    <mergeCell ref="QR95:QX96"/>
    <mergeCell ref="QY95:RE96"/>
    <mergeCell ref="QD61:QJ62"/>
    <mergeCell ref="QK61:QQ62"/>
    <mergeCell ref="PW41:RE43"/>
    <mergeCell ref="RF41:SF48"/>
    <mergeCell ref="PW44:QC48"/>
    <mergeCell ref="PW93:QC94"/>
    <mergeCell ref="QD93:QJ94"/>
    <mergeCell ref="SG304:SG309"/>
    <mergeCell ref="SG334:SG343"/>
    <mergeCell ref="SG202:SG204"/>
    <mergeCell ref="SG205:SG213"/>
    <mergeCell ref="SG214:SG219"/>
    <mergeCell ref="SG220:SG225"/>
    <mergeCell ref="SG226:SG231"/>
    <mergeCell ref="SG232:SG237"/>
    <mergeCell ref="SG238:SG243"/>
    <mergeCell ref="SG244:SG249"/>
    <mergeCell ref="SG250:SG255"/>
    <mergeCell ref="SG256:SG261"/>
    <mergeCell ref="SG262:SG267"/>
    <mergeCell ref="SG268:SG273"/>
    <mergeCell ref="SG274:SG279"/>
    <mergeCell ref="SG280:SG285"/>
    <mergeCell ref="SG286:SG289"/>
    <mergeCell ref="SG291:SG293"/>
    <mergeCell ref="SG294:SG303"/>
    <mergeCell ref="RI250:RM251"/>
    <mergeCell ref="QT244:QX245"/>
    <mergeCell ref="RD244:RH245"/>
    <mergeCell ref="RI244:RM245"/>
    <mergeCell ref="RD214:RH215"/>
    <mergeCell ref="QY61:RE62"/>
    <mergeCell ref="RF61:SF66"/>
    <mergeCell ref="QT250:QX251"/>
    <mergeCell ref="QJ272:QN273"/>
    <mergeCell ref="DA205:DO206"/>
    <mergeCell ref="DA207:DO213"/>
    <mergeCell ref="GS205:HG206"/>
    <mergeCell ref="GS207:HG213"/>
    <mergeCell ref="KY205:LM206"/>
    <mergeCell ref="KY207:LM213"/>
    <mergeCell ref="PE205:PS206"/>
    <mergeCell ref="PE207:PS213"/>
    <mergeCell ref="GF71:GP72"/>
    <mergeCell ref="GQ71:GU72"/>
    <mergeCell ref="GV71:HJ72"/>
    <mergeCell ref="HK71:HQ72"/>
    <mergeCell ref="HR71:HX72"/>
    <mergeCell ref="HY71:IE72"/>
    <mergeCell ref="IF71:IL72"/>
    <mergeCell ref="IM71:IS72"/>
    <mergeCell ref="KF71:KK72"/>
    <mergeCell ref="KL71:KV72"/>
    <mergeCell ref="KW71:LA72"/>
    <mergeCell ref="LB71:LP72"/>
    <mergeCell ref="OA67:OA72"/>
    <mergeCell ref="OB67:OK72"/>
    <mergeCell ref="OL67:OQ68"/>
    <mergeCell ref="DQ41:EE42"/>
    <mergeCell ref="DQ43:EE48"/>
    <mergeCell ref="GV41:HJ42"/>
    <mergeCell ref="GV43:HJ48"/>
    <mergeCell ref="LB41:LP42"/>
    <mergeCell ref="LB43:LP48"/>
    <mergeCell ref="PH41:PV42"/>
    <mergeCell ref="PH43:PV48"/>
    <mergeCell ref="HH205:HR207"/>
    <mergeCell ref="HH208:HR213"/>
    <mergeCell ref="LN205:LX207"/>
    <mergeCell ref="LN208:LX213"/>
    <mergeCell ref="PT205:QD207"/>
    <mergeCell ref="PT208:QD213"/>
    <mergeCell ref="QD44:QJ48"/>
    <mergeCell ref="OA193:OA198"/>
    <mergeCell ref="KF63:KK64"/>
    <mergeCell ref="OL61:OQ62"/>
    <mergeCell ref="OR61:PB62"/>
    <mergeCell ref="PC61:PG62"/>
    <mergeCell ref="OL63:OQ64"/>
    <mergeCell ref="OR63:PB64"/>
    <mergeCell ref="PC63:PG64"/>
    <mergeCell ref="OL65:OQ66"/>
    <mergeCell ref="IT67:JT72"/>
    <mergeCell ref="JU67:JU72"/>
    <mergeCell ref="JV67:KE72"/>
    <mergeCell ref="KF67:KK68"/>
    <mergeCell ref="KL67:KV68"/>
    <mergeCell ref="KW67:LA68"/>
    <mergeCell ref="LB67:LP68"/>
    <mergeCell ref="FZ71:GE72"/>
    <mergeCell ref="E67:AF72"/>
    <mergeCell ref="AG67:AW72"/>
    <mergeCell ref="AX67:BB72"/>
    <mergeCell ref="BC67:BS72"/>
    <mergeCell ref="BT67:BX72"/>
    <mergeCell ref="BY67:CO72"/>
    <mergeCell ref="CP67:CT72"/>
    <mergeCell ref="CU67:CZ68"/>
    <mergeCell ref="DA67:DK68"/>
    <mergeCell ref="DL67:DP68"/>
    <mergeCell ref="DQ67:EE68"/>
    <mergeCell ref="EF67:EL68"/>
    <mergeCell ref="EM67:ES68"/>
    <mergeCell ref="ET67:EZ68"/>
    <mergeCell ref="FA67:FG68"/>
    <mergeCell ref="FH67:FN68"/>
    <mergeCell ref="FO67:FO72"/>
    <mergeCell ref="CU71:CZ72"/>
    <mergeCell ref="DA71:DK72"/>
    <mergeCell ref="DL71:DP72"/>
    <mergeCell ref="DQ71:EE72"/>
    <mergeCell ref="EF71:EL72"/>
    <mergeCell ref="EM71:ES72"/>
    <mergeCell ref="ET71:EZ72"/>
    <mergeCell ref="FA71:FG72"/>
    <mergeCell ref="FH71:FN72"/>
    <mergeCell ref="PC71:PG72"/>
    <mergeCell ref="PH71:PV72"/>
    <mergeCell ref="QD71:QJ72"/>
    <mergeCell ref="QK71:QQ72"/>
    <mergeCell ref="QR71:QX72"/>
    <mergeCell ref="QY71:RE72"/>
    <mergeCell ref="RF67:SF72"/>
    <mergeCell ref="SG67:SG72"/>
    <mergeCell ref="CU69:CZ70"/>
    <mergeCell ref="DA69:DK70"/>
    <mergeCell ref="DL69:DP70"/>
    <mergeCell ref="DQ69:EE70"/>
    <mergeCell ref="EF69:EL70"/>
    <mergeCell ref="EM69:ES70"/>
    <mergeCell ref="ET69:EZ70"/>
    <mergeCell ref="FA69:FG70"/>
    <mergeCell ref="FH69:FN70"/>
    <mergeCell ref="FZ69:GE70"/>
    <mergeCell ref="GF69:GP70"/>
    <mergeCell ref="GQ69:GU70"/>
    <mergeCell ref="GV69:HJ70"/>
    <mergeCell ref="HK69:HQ70"/>
    <mergeCell ref="HR69:HX70"/>
    <mergeCell ref="HY69:IE70"/>
    <mergeCell ref="IF69:IL70"/>
    <mergeCell ref="IM69:IS70"/>
    <mergeCell ref="KF69:KK70"/>
    <mergeCell ref="KL69:KV70"/>
    <mergeCell ref="KW69:LA70"/>
    <mergeCell ref="LB69:LP70"/>
    <mergeCell ref="LQ69:LW70"/>
    <mergeCell ref="LX69:MD70"/>
    <mergeCell ref="ME69:MK70"/>
    <mergeCell ref="ML69:MR70"/>
    <mergeCell ref="MS69:MY70"/>
    <mergeCell ref="OL69:OQ70"/>
    <mergeCell ref="OR69:PB70"/>
    <mergeCell ref="PC69:PG70"/>
    <mergeCell ref="E79:AF84"/>
    <mergeCell ref="AG79:AW84"/>
    <mergeCell ref="AX79:BB84"/>
    <mergeCell ref="BC79:BS84"/>
    <mergeCell ref="BT79:BX84"/>
    <mergeCell ref="BY79:CO84"/>
    <mergeCell ref="CP79:CT84"/>
    <mergeCell ref="CU79:CZ80"/>
    <mergeCell ref="DA79:DK80"/>
    <mergeCell ref="DL79:DP80"/>
    <mergeCell ref="DQ79:EE80"/>
    <mergeCell ref="EF79:EL80"/>
    <mergeCell ref="EM79:ES80"/>
    <mergeCell ref="ET79:EZ80"/>
    <mergeCell ref="FA79:FG80"/>
    <mergeCell ref="FH79:FN80"/>
    <mergeCell ref="FO79:FO84"/>
    <mergeCell ref="HR79:HX80"/>
    <mergeCell ref="HY79:IE80"/>
    <mergeCell ref="IF79:IL80"/>
    <mergeCell ref="IM79:IS80"/>
    <mergeCell ref="IT79:JT84"/>
    <mergeCell ref="JU79:JU84"/>
    <mergeCell ref="JV79:KE84"/>
    <mergeCell ref="KF79:KK80"/>
    <mergeCell ref="KL79:KV80"/>
    <mergeCell ref="KW79:LA80"/>
    <mergeCell ref="LB79:LP80"/>
    <mergeCell ref="LQ79:LW80"/>
    <mergeCell ref="LX79:MD80"/>
    <mergeCell ref="ME79:MK80"/>
    <mergeCell ref="ML79:MR80"/>
    <mergeCell ref="MS79:MY80"/>
    <mergeCell ref="MZ79:NZ84"/>
    <mergeCell ref="OA79:OA84"/>
    <mergeCell ref="OB79:OK84"/>
    <mergeCell ref="OL79:OQ80"/>
    <mergeCell ref="OR79:PB80"/>
    <mergeCell ref="LX81:MD82"/>
    <mergeCell ref="ME81:MK82"/>
    <mergeCell ref="ML81:MR82"/>
    <mergeCell ref="MS81:MY82"/>
    <mergeCell ref="OL81:OQ82"/>
    <mergeCell ref="OR81:PB82"/>
    <mergeCell ref="ML83:MR84"/>
    <mergeCell ref="MS83:MY84"/>
    <mergeCell ref="OL83:OQ84"/>
    <mergeCell ref="OR83:PB84"/>
    <mergeCell ref="PH79:PV80"/>
    <mergeCell ref="PW79:QC80"/>
    <mergeCell ref="QD79:QJ80"/>
    <mergeCell ref="QK79:QQ80"/>
    <mergeCell ref="QR79:QX80"/>
    <mergeCell ref="QY79:RE80"/>
    <mergeCell ref="RF79:SF84"/>
    <mergeCell ref="SG79:SG84"/>
    <mergeCell ref="CU81:CZ82"/>
    <mergeCell ref="DA81:DK82"/>
    <mergeCell ref="DL81:DP82"/>
    <mergeCell ref="DQ81:EE82"/>
    <mergeCell ref="EF81:EL82"/>
    <mergeCell ref="EM81:ES82"/>
    <mergeCell ref="ET81:EZ82"/>
    <mergeCell ref="FA81:FG82"/>
    <mergeCell ref="FH81:FN82"/>
    <mergeCell ref="FZ81:GE82"/>
    <mergeCell ref="GF81:GP82"/>
    <mergeCell ref="GQ81:GU82"/>
    <mergeCell ref="GV81:HJ82"/>
    <mergeCell ref="HK81:HQ82"/>
    <mergeCell ref="HR81:HX82"/>
    <mergeCell ref="HY81:IE82"/>
    <mergeCell ref="IF81:IL82"/>
    <mergeCell ref="IM81:IS82"/>
    <mergeCell ref="KF81:KK82"/>
    <mergeCell ref="KL81:KV82"/>
    <mergeCell ref="KW81:LA82"/>
    <mergeCell ref="LB81:LP82"/>
    <mergeCell ref="LQ81:LW82"/>
    <mergeCell ref="PC81:PG82"/>
    <mergeCell ref="PH81:PV82"/>
    <mergeCell ref="PW81:QC82"/>
    <mergeCell ref="QD81:QJ82"/>
    <mergeCell ref="QK81:QQ82"/>
    <mergeCell ref="QR81:QX82"/>
    <mergeCell ref="QY81:RE82"/>
    <mergeCell ref="CU83:CZ84"/>
    <mergeCell ref="DA83:DK84"/>
    <mergeCell ref="DL83:DP84"/>
    <mergeCell ref="DQ83:EE84"/>
    <mergeCell ref="EF83:EL84"/>
    <mergeCell ref="EM83:ES84"/>
    <mergeCell ref="ET83:EZ84"/>
    <mergeCell ref="FA83:FG84"/>
    <mergeCell ref="FH83:FN84"/>
    <mergeCell ref="FZ83:GE84"/>
    <mergeCell ref="GF83:GP84"/>
    <mergeCell ref="GQ83:GU84"/>
    <mergeCell ref="GV83:HJ84"/>
    <mergeCell ref="HK83:HQ84"/>
    <mergeCell ref="HR83:HX84"/>
    <mergeCell ref="HY83:IE84"/>
    <mergeCell ref="IF83:IL84"/>
    <mergeCell ref="IM83:IS84"/>
    <mergeCell ref="KF83:KK84"/>
    <mergeCell ref="KL83:KV84"/>
    <mergeCell ref="KW83:LA84"/>
    <mergeCell ref="LB83:LP84"/>
    <mergeCell ref="LQ83:LW84"/>
    <mergeCell ref="LX83:MD84"/>
    <mergeCell ref="ME83:MK84"/>
    <mergeCell ref="PC83:PG84"/>
    <mergeCell ref="PH83:PV84"/>
    <mergeCell ref="PW83:QC84"/>
    <mergeCell ref="QD83:QJ84"/>
    <mergeCell ref="QK83:QQ84"/>
    <mergeCell ref="QR83:QX84"/>
    <mergeCell ref="QY83:RE84"/>
    <mergeCell ref="E85:AF90"/>
    <mergeCell ref="AG85:AW90"/>
    <mergeCell ref="AX85:BB90"/>
    <mergeCell ref="BC85:BS90"/>
    <mergeCell ref="BT85:BX90"/>
    <mergeCell ref="BY85:CO90"/>
    <mergeCell ref="CP85:CT90"/>
    <mergeCell ref="CU85:CZ86"/>
    <mergeCell ref="DA85:DK86"/>
    <mergeCell ref="DL85:DP86"/>
    <mergeCell ref="DQ85:EE86"/>
    <mergeCell ref="EF85:EL86"/>
    <mergeCell ref="EM85:ES86"/>
    <mergeCell ref="ET85:EZ86"/>
    <mergeCell ref="FA85:FG86"/>
    <mergeCell ref="FH85:FN86"/>
    <mergeCell ref="FO85:FO90"/>
    <mergeCell ref="FP85:FY90"/>
    <mergeCell ref="FZ85:GE86"/>
    <mergeCell ref="GF85:GP86"/>
    <mergeCell ref="GQ85:GU86"/>
    <mergeCell ref="GV85:HJ86"/>
    <mergeCell ref="HK85:HQ86"/>
    <mergeCell ref="HR85:HX86"/>
    <mergeCell ref="HY85:IE86"/>
    <mergeCell ref="IT85:JT90"/>
    <mergeCell ref="JU85:JU90"/>
    <mergeCell ref="JV85:KE90"/>
    <mergeCell ref="KF85:KK86"/>
    <mergeCell ref="KW85:LA86"/>
    <mergeCell ref="LB85:LP86"/>
    <mergeCell ref="LQ85:LW86"/>
    <mergeCell ref="LX85:MD86"/>
    <mergeCell ref="ME85:MK86"/>
    <mergeCell ref="ML85:MR86"/>
    <mergeCell ref="MS85:MY86"/>
    <mergeCell ref="MZ85:NZ90"/>
    <mergeCell ref="OA85:OA90"/>
    <mergeCell ref="OB85:OK90"/>
    <mergeCell ref="OL85:OQ86"/>
    <mergeCell ref="OR85:PB86"/>
    <mergeCell ref="LX87:MD88"/>
    <mergeCell ref="ME87:MK88"/>
    <mergeCell ref="ML87:MR88"/>
    <mergeCell ref="MS87:MY88"/>
    <mergeCell ref="OL87:OQ88"/>
    <mergeCell ref="OR87:PB88"/>
    <mergeCell ref="ML89:MR90"/>
    <mergeCell ref="MS89:MY90"/>
    <mergeCell ref="OL89:OQ90"/>
    <mergeCell ref="OR89:PB90"/>
    <mergeCell ref="PC85:PG86"/>
    <mergeCell ref="PH85:PV86"/>
    <mergeCell ref="PW85:QC86"/>
    <mergeCell ref="QD85:QJ86"/>
    <mergeCell ref="QK85:QQ86"/>
    <mergeCell ref="QR85:QX86"/>
    <mergeCell ref="QY85:RE86"/>
    <mergeCell ref="RF85:SF90"/>
    <mergeCell ref="SG85:SG90"/>
    <mergeCell ref="CU87:CZ88"/>
    <mergeCell ref="DA87:DK88"/>
    <mergeCell ref="DL87:DP88"/>
    <mergeCell ref="DQ87:EE88"/>
    <mergeCell ref="EF87:EL88"/>
    <mergeCell ref="EM87:ES88"/>
    <mergeCell ref="ET87:EZ88"/>
    <mergeCell ref="FA87:FG88"/>
    <mergeCell ref="FH87:FN88"/>
    <mergeCell ref="FZ87:GE88"/>
    <mergeCell ref="GF87:GP88"/>
    <mergeCell ref="GQ87:GU88"/>
    <mergeCell ref="GV87:HJ88"/>
    <mergeCell ref="HK87:HQ88"/>
    <mergeCell ref="HR87:HX88"/>
    <mergeCell ref="HY87:IE88"/>
    <mergeCell ref="IF87:IL88"/>
    <mergeCell ref="IM87:IS88"/>
    <mergeCell ref="KF87:KK88"/>
    <mergeCell ref="KL87:KV88"/>
    <mergeCell ref="KW87:LA88"/>
    <mergeCell ref="LB87:LP88"/>
    <mergeCell ref="LQ87:LW88"/>
    <mergeCell ref="PC87:PG88"/>
    <mergeCell ref="PH87:PV88"/>
    <mergeCell ref="PW87:QC88"/>
    <mergeCell ref="QD87:QJ88"/>
    <mergeCell ref="QK87:QQ88"/>
    <mergeCell ref="QR87:QX88"/>
    <mergeCell ref="QY87:RE88"/>
    <mergeCell ref="CU89:CZ90"/>
    <mergeCell ref="DA89:DK90"/>
    <mergeCell ref="DL89:DP90"/>
    <mergeCell ref="DQ89:EE90"/>
    <mergeCell ref="EF89:EL90"/>
    <mergeCell ref="EM89:ES90"/>
    <mergeCell ref="ET89:EZ90"/>
    <mergeCell ref="FA89:FG90"/>
    <mergeCell ref="FH89:FN90"/>
    <mergeCell ref="FZ89:GE90"/>
    <mergeCell ref="GF89:GP90"/>
    <mergeCell ref="GQ89:GU90"/>
    <mergeCell ref="GV89:HJ90"/>
    <mergeCell ref="HK89:HQ90"/>
    <mergeCell ref="HR89:HX90"/>
    <mergeCell ref="HY89:IE90"/>
    <mergeCell ref="IF89:IL90"/>
    <mergeCell ref="IM89:IS90"/>
    <mergeCell ref="KF89:KK90"/>
    <mergeCell ref="KL89:KV90"/>
    <mergeCell ref="KW89:LA90"/>
    <mergeCell ref="LB89:LP90"/>
    <mergeCell ref="LQ89:LW90"/>
    <mergeCell ref="LX89:MD90"/>
    <mergeCell ref="ME89:MK90"/>
    <mergeCell ref="PC89:PG90"/>
    <mergeCell ref="PH89:PV90"/>
    <mergeCell ref="PW89:QC90"/>
    <mergeCell ref="QD89:QJ90"/>
    <mergeCell ref="QK89:QQ90"/>
    <mergeCell ref="QR89:QX90"/>
    <mergeCell ref="QY89:RE90"/>
    <mergeCell ref="E73:AF78"/>
    <mergeCell ref="AG73:AW78"/>
    <mergeCell ref="AX73:BB78"/>
    <mergeCell ref="BC73:BS78"/>
    <mergeCell ref="BT73:BX78"/>
    <mergeCell ref="BY73:CO78"/>
    <mergeCell ref="CP73:CT78"/>
    <mergeCell ref="CU73:CZ74"/>
    <mergeCell ref="DA73:DK74"/>
    <mergeCell ref="DL73:DP74"/>
    <mergeCell ref="DQ73:EE74"/>
    <mergeCell ref="EF73:EL74"/>
    <mergeCell ref="EM73:ES74"/>
    <mergeCell ref="ET73:EZ74"/>
    <mergeCell ref="FA73:FG74"/>
    <mergeCell ref="FH73:FN74"/>
    <mergeCell ref="FO73:FO78"/>
    <mergeCell ref="FP73:FY78"/>
    <mergeCell ref="FZ73:GE74"/>
    <mergeCell ref="GF73:GP74"/>
    <mergeCell ref="GQ73:GU74"/>
    <mergeCell ref="GV73:HJ74"/>
    <mergeCell ref="HK73:HQ74"/>
    <mergeCell ref="HR73:HX74"/>
    <mergeCell ref="HY73:IE74"/>
    <mergeCell ref="IF73:IL74"/>
    <mergeCell ref="IM73:IS74"/>
    <mergeCell ref="IT73:JT78"/>
    <mergeCell ref="JU73:JU78"/>
    <mergeCell ref="JV73:KE78"/>
    <mergeCell ref="KF73:KK74"/>
    <mergeCell ref="KL73:KV74"/>
    <mergeCell ref="KW73:LA74"/>
    <mergeCell ref="LB73:LP74"/>
    <mergeCell ref="LQ73:LW74"/>
    <mergeCell ref="LX73:MD74"/>
    <mergeCell ref="ME73:MK74"/>
    <mergeCell ref="ML73:MR74"/>
    <mergeCell ref="MS73:MY74"/>
    <mergeCell ref="MZ73:NZ78"/>
    <mergeCell ref="OA73:OA78"/>
    <mergeCell ref="OB73:OK78"/>
    <mergeCell ref="LB75:LP76"/>
    <mergeCell ref="LQ75:LW76"/>
    <mergeCell ref="LX75:MD76"/>
    <mergeCell ref="ME75:MK76"/>
    <mergeCell ref="ML75:MR76"/>
    <mergeCell ref="MS75:MY76"/>
    <mergeCell ref="LX77:MD78"/>
    <mergeCell ref="ME77:MK78"/>
    <mergeCell ref="ML77:MR78"/>
    <mergeCell ref="MS77:MY78"/>
    <mergeCell ref="OL73:OQ74"/>
    <mergeCell ref="OR73:PB74"/>
    <mergeCell ref="PC73:PG74"/>
    <mergeCell ref="PH73:PV74"/>
    <mergeCell ref="PW73:QC74"/>
    <mergeCell ref="QD73:QJ74"/>
    <mergeCell ref="QK73:QQ74"/>
    <mergeCell ref="QR73:QX74"/>
    <mergeCell ref="QY73:RE74"/>
    <mergeCell ref="RF73:SF78"/>
    <mergeCell ref="SG73:SG78"/>
    <mergeCell ref="CU75:CZ76"/>
    <mergeCell ref="DA75:DK76"/>
    <mergeCell ref="DL75:DP76"/>
    <mergeCell ref="DQ75:EE76"/>
    <mergeCell ref="EF75:EL76"/>
    <mergeCell ref="EM75:ES76"/>
    <mergeCell ref="ET75:EZ76"/>
    <mergeCell ref="FA75:FG76"/>
    <mergeCell ref="FH75:FN76"/>
    <mergeCell ref="FZ75:GE76"/>
    <mergeCell ref="GF75:GP76"/>
    <mergeCell ref="GQ75:GU76"/>
    <mergeCell ref="GV75:HJ76"/>
    <mergeCell ref="HK75:HQ76"/>
    <mergeCell ref="HR75:HX76"/>
    <mergeCell ref="HY75:IE76"/>
    <mergeCell ref="IF75:IL76"/>
    <mergeCell ref="IM75:IS76"/>
    <mergeCell ref="KF75:KK76"/>
    <mergeCell ref="KL75:KV76"/>
    <mergeCell ref="KW75:LA76"/>
    <mergeCell ref="OL75:OQ76"/>
    <mergeCell ref="OR75:PB76"/>
    <mergeCell ref="PC75:PG76"/>
    <mergeCell ref="PH75:PV76"/>
    <mergeCell ref="PW75:QC76"/>
    <mergeCell ref="QD75:QJ76"/>
    <mergeCell ref="QK75:QQ76"/>
    <mergeCell ref="QR75:QX76"/>
    <mergeCell ref="QY75:RE76"/>
    <mergeCell ref="CU77:CZ78"/>
    <mergeCell ref="DA77:DK78"/>
    <mergeCell ref="DL77:DP78"/>
    <mergeCell ref="DQ77:EE78"/>
    <mergeCell ref="EF77:EL78"/>
    <mergeCell ref="EM77:ES78"/>
    <mergeCell ref="ET77:EZ78"/>
    <mergeCell ref="FA77:FG78"/>
    <mergeCell ref="FH77:FN78"/>
    <mergeCell ref="FZ77:GE78"/>
    <mergeCell ref="GF77:GP78"/>
    <mergeCell ref="GQ77:GU78"/>
    <mergeCell ref="GV77:HJ78"/>
    <mergeCell ref="HK77:HQ78"/>
    <mergeCell ref="HR77:HX78"/>
    <mergeCell ref="HY77:IE78"/>
    <mergeCell ref="IF77:IL78"/>
    <mergeCell ref="IM77:IS78"/>
    <mergeCell ref="KF77:KK78"/>
    <mergeCell ref="KL77:KV78"/>
    <mergeCell ref="KW77:LA78"/>
    <mergeCell ref="LB77:LP78"/>
    <mergeCell ref="LQ77:LW78"/>
    <mergeCell ref="OL77:OQ78"/>
    <mergeCell ref="OR77:PB78"/>
    <mergeCell ref="PC77:PG78"/>
    <mergeCell ref="PH77:PV78"/>
    <mergeCell ref="PW77:QC78"/>
    <mergeCell ref="QD77:QJ78"/>
    <mergeCell ref="QK77:QQ78"/>
    <mergeCell ref="QR77:QX78"/>
    <mergeCell ref="QY77:RE78"/>
    <mergeCell ref="BT205:CG207"/>
    <mergeCell ref="BT208:CG213"/>
    <mergeCell ref="AR292:BE303"/>
    <mergeCell ref="BF292:FN293"/>
    <mergeCell ref="BF294:BS296"/>
    <mergeCell ref="BT294:CL295"/>
    <mergeCell ref="CM294:CV295"/>
    <mergeCell ref="CW294:DE297"/>
    <mergeCell ref="DF294:DK295"/>
    <mergeCell ref="DL294:FN295"/>
    <mergeCell ref="BT296:CL303"/>
    <mergeCell ref="CM296:CV303"/>
    <mergeCell ref="DF296:DK303"/>
    <mergeCell ref="DL296:DO303"/>
    <mergeCell ref="DP296:DW297"/>
    <mergeCell ref="DX296:EF297"/>
    <mergeCell ref="EG296:EX297"/>
    <mergeCell ref="EY296:FB303"/>
    <mergeCell ref="FC296:FJ298"/>
    <mergeCell ref="FK296:FN303"/>
    <mergeCell ref="BF297:BS303"/>
    <mergeCell ref="CW298:CY303"/>
    <mergeCell ref="CZ298:DB303"/>
    <mergeCell ref="BF304:BN309"/>
    <mergeCell ref="BO304:BS309"/>
    <mergeCell ref="BT304:BX305"/>
    <mergeCell ref="BY304:CG305"/>
    <mergeCell ref="CH304:CL305"/>
    <mergeCell ref="CM304:CV305"/>
    <mergeCell ref="CW304:CY305"/>
    <mergeCell ref="CZ304:DB305"/>
    <mergeCell ref="DC304:DE305"/>
    <mergeCell ref="DF304:DH305"/>
    <mergeCell ref="DI304:DK305"/>
    <mergeCell ref="DL304:DO305"/>
    <mergeCell ref="DP304:DS305"/>
    <mergeCell ref="DT304:DW305"/>
    <mergeCell ref="DX304:EA305"/>
    <mergeCell ref="DT306:DW307"/>
    <mergeCell ref="DX306:EA307"/>
    <mergeCell ref="EG306:EJ307"/>
    <mergeCell ref="EP306:ES307"/>
    <mergeCell ref="ET306:EX307"/>
    <mergeCell ref="EY306:FB307"/>
    <mergeCell ref="FC306:FF307"/>
    <mergeCell ref="DC298:DE303"/>
    <mergeCell ref="DP298:DS303"/>
    <mergeCell ref="DT298:DW303"/>
    <mergeCell ref="DX298:EA303"/>
    <mergeCell ref="EB298:EF303"/>
    <mergeCell ref="EG298:EO299"/>
    <mergeCell ref="EP298:EX299"/>
    <mergeCell ref="FC299:FF303"/>
    <mergeCell ref="FG299:FJ303"/>
    <mergeCell ref="EG300:EJ303"/>
    <mergeCell ref="EK300:EO303"/>
    <mergeCell ref="EP300:ES303"/>
    <mergeCell ref="ET300:EX303"/>
    <mergeCell ref="EB304:EF305"/>
    <mergeCell ref="EG304:EJ305"/>
    <mergeCell ref="FG306:FJ307"/>
    <mergeCell ref="FK306:FN307"/>
    <mergeCell ref="BT308:BX309"/>
    <mergeCell ref="BY308:CG309"/>
    <mergeCell ref="CH308:CL309"/>
    <mergeCell ref="CM308:CV309"/>
    <mergeCell ref="CW308:CY309"/>
    <mergeCell ref="CZ308:DB309"/>
    <mergeCell ref="DC308:DE309"/>
    <mergeCell ref="DF308:DH309"/>
    <mergeCell ref="DI308:DK309"/>
    <mergeCell ref="DL308:DO309"/>
    <mergeCell ref="DP308:DS309"/>
    <mergeCell ref="DT308:DW309"/>
    <mergeCell ref="DX308:EA309"/>
    <mergeCell ref="EB308:EF309"/>
    <mergeCell ref="EG308:EJ309"/>
    <mergeCell ref="EP308:ES309"/>
    <mergeCell ref="ET308:EX309"/>
    <mergeCell ref="EY308:FB309"/>
    <mergeCell ref="FC308:FF309"/>
    <mergeCell ref="FG308:FJ309"/>
    <mergeCell ref="FK308:FN309"/>
    <mergeCell ref="CH306:CL307"/>
    <mergeCell ref="CM306:CV307"/>
    <mergeCell ref="CW306:CY307"/>
    <mergeCell ref="CZ306:DB307"/>
    <mergeCell ref="DC306:DE307"/>
    <mergeCell ref="DF306:DH307"/>
    <mergeCell ref="DI306:DK307"/>
    <mergeCell ref="DL306:DO307"/>
    <mergeCell ref="DP306:DS307"/>
    <mergeCell ref="EB306:EF307"/>
    <mergeCell ref="JI296:JP298"/>
    <mergeCell ref="JQ296:JT303"/>
    <mergeCell ref="HC298:HE303"/>
    <mergeCell ref="HF298:HH303"/>
    <mergeCell ref="HI298:HK303"/>
    <mergeCell ref="HV298:HY303"/>
    <mergeCell ref="HZ298:IC303"/>
    <mergeCell ref="ID298:IG303"/>
    <mergeCell ref="IH298:IL303"/>
    <mergeCell ref="IM298:IU299"/>
    <mergeCell ref="IV298:JD299"/>
    <mergeCell ref="JI299:JL303"/>
    <mergeCell ref="JM299:JP303"/>
    <mergeCell ref="IM300:IP303"/>
    <mergeCell ref="IQ300:IU303"/>
    <mergeCell ref="IV300:IY303"/>
    <mergeCell ref="IZ300:JD303"/>
    <mergeCell ref="IZ306:JD307"/>
    <mergeCell ref="JE306:JH307"/>
    <mergeCell ref="JI306:JL307"/>
    <mergeCell ref="JM306:JP307"/>
    <mergeCell ref="JQ306:JT307"/>
    <mergeCell ref="GS304:HB305"/>
    <mergeCell ref="HC304:HE305"/>
    <mergeCell ref="HF304:HH305"/>
    <mergeCell ref="HI304:HK305"/>
    <mergeCell ref="HL304:HN305"/>
    <mergeCell ref="HO304:HQ305"/>
    <mergeCell ref="HR304:HU305"/>
    <mergeCell ref="HV304:HY305"/>
    <mergeCell ref="HZ304:IC305"/>
    <mergeCell ref="ID304:IG305"/>
    <mergeCell ref="IM304:IP305"/>
    <mergeCell ref="IQ304:IU305"/>
    <mergeCell ref="IV304:IY305"/>
    <mergeCell ref="IZ304:JD305"/>
    <mergeCell ref="JE304:JH305"/>
    <mergeCell ref="JI304:JL305"/>
    <mergeCell ref="JM304:JP305"/>
    <mergeCell ref="IH304:IL305"/>
    <mergeCell ref="KY304:LH305"/>
    <mergeCell ref="GS308:HB309"/>
    <mergeCell ref="HC308:HE309"/>
    <mergeCell ref="HF308:HH309"/>
    <mergeCell ref="HI308:HK309"/>
    <mergeCell ref="HL308:HN309"/>
    <mergeCell ref="HO308:HQ309"/>
    <mergeCell ref="HR308:HU309"/>
    <mergeCell ref="HV308:HY309"/>
    <mergeCell ref="HZ308:IC309"/>
    <mergeCell ref="ID308:IG309"/>
    <mergeCell ref="IM308:IP309"/>
    <mergeCell ref="IQ308:IU309"/>
    <mergeCell ref="IV308:IY309"/>
    <mergeCell ref="IZ308:JD309"/>
    <mergeCell ref="JE308:JH309"/>
    <mergeCell ref="JI308:JL309"/>
    <mergeCell ref="JM308:JP309"/>
    <mergeCell ref="JQ304:JT305"/>
    <mergeCell ref="GS306:HB307"/>
    <mergeCell ref="HC306:HE307"/>
    <mergeCell ref="HF306:HH307"/>
    <mergeCell ref="HI306:HK307"/>
    <mergeCell ref="HL306:HN307"/>
    <mergeCell ref="HO306:HQ307"/>
    <mergeCell ref="HR306:HU307"/>
    <mergeCell ref="HV306:HY307"/>
    <mergeCell ref="HZ306:IC307"/>
    <mergeCell ref="ID306:IG307"/>
    <mergeCell ref="IM306:IP307"/>
    <mergeCell ref="IQ306:IU307"/>
    <mergeCell ref="IV306:IY307"/>
    <mergeCell ref="NW304:NZ305"/>
    <mergeCell ref="JQ308:JT309"/>
    <mergeCell ref="KF294:KX295"/>
    <mergeCell ref="KY294:LH295"/>
    <mergeCell ref="LI294:LQ297"/>
    <mergeCell ref="LR294:LW295"/>
    <mergeCell ref="LX294:NZ295"/>
    <mergeCell ref="KF296:KX303"/>
    <mergeCell ref="KY296:LH303"/>
    <mergeCell ref="LR296:LW303"/>
    <mergeCell ref="LX296:MA303"/>
    <mergeCell ref="MB296:MI297"/>
    <mergeCell ref="MJ296:MR297"/>
    <mergeCell ref="MS296:NJ297"/>
    <mergeCell ref="NK296:NN303"/>
    <mergeCell ref="NO296:NV298"/>
    <mergeCell ref="NW296:NZ303"/>
    <mergeCell ref="LI298:LK303"/>
    <mergeCell ref="LL298:LN303"/>
    <mergeCell ref="LO298:LQ303"/>
    <mergeCell ref="MB298:ME303"/>
    <mergeCell ref="MF298:MI303"/>
    <mergeCell ref="MJ298:MM303"/>
    <mergeCell ref="MN298:MR303"/>
    <mergeCell ref="MS298:NA299"/>
    <mergeCell ref="NB298:NJ299"/>
    <mergeCell ref="NO299:NR303"/>
    <mergeCell ref="NS299:NV303"/>
    <mergeCell ref="MS300:MV303"/>
    <mergeCell ref="MW300:NA303"/>
    <mergeCell ref="NB300:NE303"/>
    <mergeCell ref="NF300:NJ303"/>
    <mergeCell ref="NF306:NJ307"/>
    <mergeCell ref="NK306:NN307"/>
    <mergeCell ref="NO306:NR307"/>
    <mergeCell ref="NS306:NV307"/>
    <mergeCell ref="LI304:LK305"/>
    <mergeCell ref="LL304:LN305"/>
    <mergeCell ref="LO304:LQ305"/>
    <mergeCell ref="LR304:LT305"/>
    <mergeCell ref="LU304:LW305"/>
    <mergeCell ref="LX304:MA305"/>
    <mergeCell ref="MB304:ME305"/>
    <mergeCell ref="MF304:MI305"/>
    <mergeCell ref="MJ304:MM305"/>
    <mergeCell ref="MS304:MV305"/>
    <mergeCell ref="MW304:NA305"/>
    <mergeCell ref="NB304:NE305"/>
    <mergeCell ref="NF304:NJ305"/>
    <mergeCell ref="NK304:NN305"/>
    <mergeCell ref="NO304:NR305"/>
    <mergeCell ref="NS304:NV305"/>
    <mergeCell ref="MN306:MR307"/>
    <mergeCell ref="NW306:NZ307"/>
    <mergeCell ref="KY308:LH309"/>
    <mergeCell ref="LI308:LK309"/>
    <mergeCell ref="LL308:LN309"/>
    <mergeCell ref="LO308:LQ309"/>
    <mergeCell ref="LR308:LT309"/>
    <mergeCell ref="LU308:LW309"/>
    <mergeCell ref="LX308:MA309"/>
    <mergeCell ref="MB308:ME309"/>
    <mergeCell ref="MF308:MI309"/>
    <mergeCell ref="MJ308:MM309"/>
    <mergeCell ref="MS308:MV309"/>
    <mergeCell ref="MW308:NA309"/>
    <mergeCell ref="NB308:NE309"/>
    <mergeCell ref="NF308:NJ309"/>
    <mergeCell ref="NK308:NN309"/>
    <mergeCell ref="NO308:NR309"/>
    <mergeCell ref="NS308:NV309"/>
    <mergeCell ref="NW308:NZ309"/>
    <mergeCell ref="KY306:LH307"/>
    <mergeCell ref="LI306:LK307"/>
    <mergeCell ref="LL306:LN307"/>
    <mergeCell ref="LO306:LQ307"/>
    <mergeCell ref="LR306:LT307"/>
    <mergeCell ref="LU306:LW307"/>
    <mergeCell ref="LX306:MA307"/>
    <mergeCell ref="MB306:ME307"/>
    <mergeCell ref="MF306:MI307"/>
    <mergeCell ref="MJ306:MM307"/>
    <mergeCell ref="MS306:MV307"/>
    <mergeCell ref="MW306:NA307"/>
    <mergeCell ref="NB306:NE307"/>
    <mergeCell ref="RQ296:RT303"/>
    <mergeCell ref="RU296:SB298"/>
    <mergeCell ref="SC296:SF303"/>
    <mergeCell ref="PO298:PQ303"/>
    <mergeCell ref="PR298:PT303"/>
    <mergeCell ref="PU298:PW303"/>
    <mergeCell ref="QH298:QK303"/>
    <mergeCell ref="QL298:QO303"/>
    <mergeCell ref="QP298:QS303"/>
    <mergeCell ref="QT298:QX303"/>
    <mergeCell ref="QY298:RG299"/>
    <mergeCell ref="RH298:RP299"/>
    <mergeCell ref="RU299:RX303"/>
    <mergeCell ref="RY299:SB303"/>
    <mergeCell ref="QY300:RB303"/>
    <mergeCell ref="RC300:RG303"/>
    <mergeCell ref="RH300:RK303"/>
    <mergeCell ref="RL300:RP303"/>
    <mergeCell ref="QY304:RB305"/>
    <mergeCell ref="RC304:RG305"/>
    <mergeCell ref="RH304:RK305"/>
    <mergeCell ref="RL304:RP305"/>
    <mergeCell ref="RQ304:RT305"/>
    <mergeCell ref="RU304:RX305"/>
    <mergeCell ref="RY304:SB305"/>
    <mergeCell ref="SC304:SF305"/>
    <mergeCell ref="PE306:PN307"/>
    <mergeCell ref="PO306:PQ307"/>
    <mergeCell ref="PR306:PT307"/>
    <mergeCell ref="PU306:PW307"/>
    <mergeCell ref="PX306:PZ307"/>
    <mergeCell ref="QA306:QC307"/>
    <mergeCell ref="QD306:QG307"/>
    <mergeCell ref="QH306:QK307"/>
    <mergeCell ref="QL306:QO307"/>
    <mergeCell ref="QP306:QS307"/>
    <mergeCell ref="QY306:RB307"/>
    <mergeCell ref="RC306:RG307"/>
    <mergeCell ref="RH306:RK307"/>
    <mergeCell ref="RL306:RP307"/>
    <mergeCell ref="RQ306:RT307"/>
    <mergeCell ref="RU306:RX307"/>
    <mergeCell ref="RY306:SB307"/>
    <mergeCell ref="SC306:SF307"/>
    <mergeCell ref="SC308:SF309"/>
    <mergeCell ref="PE308:PN309"/>
    <mergeCell ref="PO308:PQ309"/>
    <mergeCell ref="PR308:PT309"/>
    <mergeCell ref="PU308:PW309"/>
    <mergeCell ref="PX308:PZ309"/>
    <mergeCell ref="QA308:QC309"/>
    <mergeCell ref="QD308:QG309"/>
    <mergeCell ref="QH308:QK309"/>
    <mergeCell ref="QL308:QO309"/>
    <mergeCell ref="QP308:QS309"/>
    <mergeCell ref="QY308:RB309"/>
    <mergeCell ref="RC308:RG309"/>
    <mergeCell ref="RH308:RK309"/>
    <mergeCell ref="RL308:RP309"/>
    <mergeCell ref="RQ308:RT309"/>
    <mergeCell ref="RU308:RX309"/>
    <mergeCell ref="RY308:SB309"/>
    <mergeCell ref="FZ310:GD311"/>
    <mergeCell ref="GE310:GM311"/>
    <mergeCell ref="GN310:GR311"/>
    <mergeCell ref="GS310:HB311"/>
    <mergeCell ref="HC310:HE311"/>
    <mergeCell ref="HF310:HH311"/>
    <mergeCell ref="HI310:HK311"/>
    <mergeCell ref="HL310:HN311"/>
    <mergeCell ref="HO310:HQ311"/>
    <mergeCell ref="HR310:HU311"/>
    <mergeCell ref="HV310:HY311"/>
    <mergeCell ref="HZ310:IC311"/>
    <mergeCell ref="ID310:IG311"/>
    <mergeCell ref="IH310:IL311"/>
    <mergeCell ref="IM310:IP311"/>
    <mergeCell ref="IQ310:IU311"/>
    <mergeCell ref="IV310:IY311"/>
    <mergeCell ref="IZ310:JD311"/>
    <mergeCell ref="JE310:JH311"/>
    <mergeCell ref="JI310:JL311"/>
    <mergeCell ref="JM310:JP311"/>
    <mergeCell ref="JQ310:JT311"/>
    <mergeCell ref="JU310:JU315"/>
    <mergeCell ref="JV310:KE315"/>
    <mergeCell ref="KF310:KJ311"/>
    <mergeCell ref="KK310:KS311"/>
    <mergeCell ref="KT310:KX311"/>
    <mergeCell ref="KY310:LH311"/>
    <mergeCell ref="LI310:LK311"/>
    <mergeCell ref="LL310:LN311"/>
    <mergeCell ref="LO310:LQ311"/>
    <mergeCell ref="LR310:LT311"/>
    <mergeCell ref="LU310:LW311"/>
    <mergeCell ref="LX310:MA311"/>
    <mergeCell ref="KT312:KX313"/>
    <mergeCell ref="KY312:LH313"/>
    <mergeCell ref="LI312:LK313"/>
    <mergeCell ref="LL312:LN313"/>
    <mergeCell ref="LO312:LQ313"/>
    <mergeCell ref="LR312:LT313"/>
    <mergeCell ref="LU312:LW313"/>
    <mergeCell ref="LX312:MA313"/>
    <mergeCell ref="KY314:LH315"/>
    <mergeCell ref="LI314:LK315"/>
    <mergeCell ref="LL314:LN315"/>
    <mergeCell ref="LO314:LQ315"/>
    <mergeCell ref="LR314:LT315"/>
    <mergeCell ref="LU314:LW315"/>
    <mergeCell ref="LX314:MA315"/>
    <mergeCell ref="MB310:ME311"/>
    <mergeCell ref="MF310:MI311"/>
    <mergeCell ref="MJ310:MM311"/>
    <mergeCell ref="MN310:MR311"/>
    <mergeCell ref="MS310:MV311"/>
    <mergeCell ref="MW310:NA311"/>
    <mergeCell ref="NB310:NE311"/>
    <mergeCell ref="NF310:NJ311"/>
    <mergeCell ref="NK310:NN311"/>
    <mergeCell ref="NO310:NR311"/>
    <mergeCell ref="NS310:NV311"/>
    <mergeCell ref="NW310:NZ311"/>
    <mergeCell ref="OA310:OA315"/>
    <mergeCell ref="OB310:OK315"/>
    <mergeCell ref="OL310:OP311"/>
    <mergeCell ref="OQ310:OY311"/>
    <mergeCell ref="OZ310:PD311"/>
    <mergeCell ref="MB312:ME313"/>
    <mergeCell ref="MF312:MI313"/>
    <mergeCell ref="MJ312:MM313"/>
    <mergeCell ref="MN312:MR313"/>
    <mergeCell ref="MS312:MV313"/>
    <mergeCell ref="MW312:NA313"/>
    <mergeCell ref="NB312:NE313"/>
    <mergeCell ref="NF312:NJ313"/>
    <mergeCell ref="NK312:NN313"/>
    <mergeCell ref="NO312:NR313"/>
    <mergeCell ref="NS312:NV313"/>
    <mergeCell ref="NW312:NZ313"/>
    <mergeCell ref="OL312:OP313"/>
    <mergeCell ref="OQ312:OY313"/>
    <mergeCell ref="OZ312:PD313"/>
    <mergeCell ref="PE310:PN311"/>
    <mergeCell ref="PO310:PQ311"/>
    <mergeCell ref="PR310:PT311"/>
    <mergeCell ref="PU310:PW311"/>
    <mergeCell ref="PX310:PZ311"/>
    <mergeCell ref="QA310:QC311"/>
    <mergeCell ref="QD310:QG311"/>
    <mergeCell ref="QH310:QK311"/>
    <mergeCell ref="QL310:QO311"/>
    <mergeCell ref="QP310:QS311"/>
    <mergeCell ref="QT310:QX311"/>
    <mergeCell ref="QY310:RB311"/>
    <mergeCell ref="RC310:RG311"/>
    <mergeCell ref="RH310:RK311"/>
    <mergeCell ref="RL310:RP311"/>
    <mergeCell ref="RQ310:RT311"/>
    <mergeCell ref="RU310:RX311"/>
    <mergeCell ref="RY310:SB311"/>
    <mergeCell ref="SC310:SF311"/>
    <mergeCell ref="SG310:SG315"/>
    <mergeCell ref="BT312:BX313"/>
    <mergeCell ref="BY312:CG313"/>
    <mergeCell ref="CH312:CL313"/>
    <mergeCell ref="CM312:CV313"/>
    <mergeCell ref="CW312:CY313"/>
    <mergeCell ref="CZ312:DB313"/>
    <mergeCell ref="DC312:DE313"/>
    <mergeCell ref="DF312:DH313"/>
    <mergeCell ref="DI312:DK313"/>
    <mergeCell ref="DL312:DO313"/>
    <mergeCell ref="DP312:DS313"/>
    <mergeCell ref="DT312:DW313"/>
    <mergeCell ref="DX312:EA313"/>
    <mergeCell ref="EB312:EF313"/>
    <mergeCell ref="EG312:EJ313"/>
    <mergeCell ref="EK312:EO313"/>
    <mergeCell ref="EP312:ES313"/>
    <mergeCell ref="ET312:EX313"/>
    <mergeCell ref="EY312:FB313"/>
    <mergeCell ref="FC312:FF313"/>
    <mergeCell ref="FG312:FJ313"/>
    <mergeCell ref="FK312:FN313"/>
    <mergeCell ref="FZ312:GD313"/>
    <mergeCell ref="GE312:GM313"/>
    <mergeCell ref="GN312:GR313"/>
    <mergeCell ref="GS312:HB313"/>
    <mergeCell ref="HC312:HE313"/>
    <mergeCell ref="HF312:HH313"/>
    <mergeCell ref="HI312:HK313"/>
    <mergeCell ref="HL312:HN313"/>
    <mergeCell ref="HO312:HQ313"/>
    <mergeCell ref="HR312:HU313"/>
    <mergeCell ref="HV312:HY313"/>
    <mergeCell ref="HZ312:IC313"/>
    <mergeCell ref="ID312:IG313"/>
    <mergeCell ref="IH312:IL313"/>
    <mergeCell ref="IM312:IP313"/>
    <mergeCell ref="IQ312:IU313"/>
    <mergeCell ref="IV312:IY313"/>
    <mergeCell ref="IZ312:JD313"/>
    <mergeCell ref="JE312:JH313"/>
    <mergeCell ref="JI312:JL313"/>
    <mergeCell ref="JM312:JP313"/>
    <mergeCell ref="JQ312:JT313"/>
    <mergeCell ref="KF312:KJ313"/>
    <mergeCell ref="KK312:KS313"/>
    <mergeCell ref="PE312:PN313"/>
    <mergeCell ref="PO312:PQ313"/>
    <mergeCell ref="PR312:PT313"/>
    <mergeCell ref="PU312:PW313"/>
    <mergeCell ref="PX312:PZ313"/>
    <mergeCell ref="QA312:QC313"/>
    <mergeCell ref="QD312:QG313"/>
    <mergeCell ref="QH312:QK313"/>
    <mergeCell ref="QL312:QO313"/>
    <mergeCell ref="QP312:QS313"/>
    <mergeCell ref="QT312:QX313"/>
    <mergeCell ref="QY312:RB313"/>
    <mergeCell ref="RC312:RG313"/>
    <mergeCell ref="RH312:RK313"/>
    <mergeCell ref="RL312:RP313"/>
    <mergeCell ref="RQ312:RT313"/>
    <mergeCell ref="RU312:RX313"/>
    <mergeCell ref="RY312:SB313"/>
    <mergeCell ref="SC312:SF313"/>
    <mergeCell ref="BT314:BX315"/>
    <mergeCell ref="BY314:CG315"/>
    <mergeCell ref="CH314:CL315"/>
    <mergeCell ref="CM314:CV315"/>
    <mergeCell ref="CW314:CY315"/>
    <mergeCell ref="CZ314:DB315"/>
    <mergeCell ref="DC314:DE315"/>
    <mergeCell ref="DF314:DH315"/>
    <mergeCell ref="DI314:DK315"/>
    <mergeCell ref="DL314:DO315"/>
    <mergeCell ref="DP314:DS315"/>
    <mergeCell ref="DT314:DW315"/>
    <mergeCell ref="DX314:EA315"/>
    <mergeCell ref="EB314:EF315"/>
    <mergeCell ref="EG314:EJ315"/>
    <mergeCell ref="EK314:EO315"/>
    <mergeCell ref="EP314:ES315"/>
    <mergeCell ref="ET314:EX315"/>
    <mergeCell ref="EY314:FB315"/>
    <mergeCell ref="FC314:FF315"/>
    <mergeCell ref="FG314:FJ315"/>
    <mergeCell ref="FK314:FN315"/>
    <mergeCell ref="FZ314:GD315"/>
    <mergeCell ref="GE314:GM315"/>
    <mergeCell ref="GN314:GR315"/>
    <mergeCell ref="GS314:HB315"/>
    <mergeCell ref="HC314:HE315"/>
    <mergeCell ref="HF314:HH315"/>
    <mergeCell ref="HI314:HK315"/>
    <mergeCell ref="HL314:HN315"/>
    <mergeCell ref="HO314:HQ315"/>
    <mergeCell ref="HR314:HU315"/>
    <mergeCell ref="HV314:HY315"/>
    <mergeCell ref="HZ314:IC315"/>
    <mergeCell ref="ID314:IG315"/>
    <mergeCell ref="IH314:IL315"/>
    <mergeCell ref="IM314:IP315"/>
    <mergeCell ref="IQ314:IU315"/>
    <mergeCell ref="IV314:IY315"/>
    <mergeCell ref="IZ314:JD315"/>
    <mergeCell ref="JE314:JH315"/>
    <mergeCell ref="JI314:JL315"/>
    <mergeCell ref="JM314:JP315"/>
    <mergeCell ref="JQ314:JT315"/>
    <mergeCell ref="KF314:KJ315"/>
    <mergeCell ref="KK314:KS315"/>
    <mergeCell ref="KT314:KX315"/>
    <mergeCell ref="MB314:ME315"/>
    <mergeCell ref="MF314:MI315"/>
    <mergeCell ref="MJ314:MM315"/>
    <mergeCell ref="MN314:MR315"/>
    <mergeCell ref="MS314:MV315"/>
    <mergeCell ref="MW314:NA315"/>
    <mergeCell ref="NB314:NE315"/>
    <mergeCell ref="NF314:NJ315"/>
    <mergeCell ref="NK314:NN315"/>
    <mergeCell ref="NO314:NR315"/>
    <mergeCell ref="NS314:NV315"/>
    <mergeCell ref="NW314:NZ315"/>
    <mergeCell ref="OL314:OP315"/>
    <mergeCell ref="OQ314:OY315"/>
    <mergeCell ref="OZ314:PD315"/>
    <mergeCell ref="PE314:PN315"/>
    <mergeCell ref="PO314:PQ315"/>
    <mergeCell ref="PR314:PT315"/>
    <mergeCell ref="PU314:PW315"/>
    <mergeCell ref="PX314:PZ315"/>
    <mergeCell ref="QA314:QC315"/>
    <mergeCell ref="QD314:QG315"/>
    <mergeCell ref="QH314:QK315"/>
    <mergeCell ref="QL314:QO315"/>
    <mergeCell ref="QP314:QS315"/>
    <mergeCell ref="QT314:QX315"/>
    <mergeCell ref="QY314:RB315"/>
    <mergeCell ref="RC314:RG315"/>
    <mergeCell ref="RH314:RK315"/>
    <mergeCell ref="RL314:RP315"/>
    <mergeCell ref="RQ314:RT315"/>
    <mergeCell ref="RU314:RX315"/>
    <mergeCell ref="RY314:SB315"/>
    <mergeCell ref="SC314:SF315"/>
    <mergeCell ref="B316:AA321"/>
    <mergeCell ref="AB316:AL321"/>
    <mergeCell ref="AM316:AQ321"/>
    <mergeCell ref="AR316:AZ320"/>
    <mergeCell ref="BA316:BE321"/>
    <mergeCell ref="BF316:BN321"/>
    <mergeCell ref="BO316:BS321"/>
    <mergeCell ref="BT316:BX317"/>
    <mergeCell ref="BY316:CG317"/>
    <mergeCell ref="CH316:CL317"/>
    <mergeCell ref="CM316:CV317"/>
    <mergeCell ref="CW316:CY317"/>
    <mergeCell ref="CZ316:DB317"/>
    <mergeCell ref="DC316:DE317"/>
    <mergeCell ref="DF316:DH317"/>
    <mergeCell ref="DI316:DK317"/>
    <mergeCell ref="DL316:DO317"/>
    <mergeCell ref="BT318:BX319"/>
    <mergeCell ref="BY318:CG319"/>
    <mergeCell ref="CH318:CL319"/>
    <mergeCell ref="CM318:CV319"/>
    <mergeCell ref="CW318:CY319"/>
    <mergeCell ref="CZ318:DB319"/>
    <mergeCell ref="DC318:DE319"/>
    <mergeCell ref="DF318:DH319"/>
    <mergeCell ref="DI318:DK319"/>
    <mergeCell ref="DL318:DO319"/>
    <mergeCell ref="DT316:DW317"/>
    <mergeCell ref="DX316:EA317"/>
    <mergeCell ref="EB316:EF317"/>
    <mergeCell ref="EG316:EJ317"/>
    <mergeCell ref="EK316:EO317"/>
    <mergeCell ref="EP316:ES317"/>
    <mergeCell ref="ET316:EX317"/>
    <mergeCell ref="EY316:FB317"/>
    <mergeCell ref="FC316:FF317"/>
    <mergeCell ref="FG316:FJ317"/>
    <mergeCell ref="FK316:FN317"/>
    <mergeCell ref="FP316:FY321"/>
    <mergeCell ref="FZ316:GD317"/>
    <mergeCell ref="GE316:GM317"/>
    <mergeCell ref="GN316:GR317"/>
    <mergeCell ref="DP318:DS319"/>
    <mergeCell ref="DT318:DW319"/>
    <mergeCell ref="DX318:EA319"/>
    <mergeCell ref="EB318:EF319"/>
    <mergeCell ref="EG318:EJ319"/>
    <mergeCell ref="EK318:EO319"/>
    <mergeCell ref="EP318:ES319"/>
    <mergeCell ref="ET318:EX319"/>
    <mergeCell ref="EY318:FB319"/>
    <mergeCell ref="FC318:FF319"/>
    <mergeCell ref="FG318:FJ319"/>
    <mergeCell ref="FK318:FN319"/>
    <mergeCell ref="FZ318:GD319"/>
    <mergeCell ref="GE318:GM319"/>
    <mergeCell ref="GN318:GR319"/>
    <mergeCell ref="GS316:HB317"/>
    <mergeCell ref="HC316:HE317"/>
    <mergeCell ref="HF316:HH317"/>
    <mergeCell ref="HI316:HK317"/>
    <mergeCell ref="HL316:HN317"/>
    <mergeCell ref="HO316:HQ317"/>
    <mergeCell ref="HR316:HU317"/>
    <mergeCell ref="HV316:HY317"/>
    <mergeCell ref="HZ316:IC317"/>
    <mergeCell ref="ID316:IG317"/>
    <mergeCell ref="IH316:IL317"/>
    <mergeCell ref="IM316:IP317"/>
    <mergeCell ref="IQ316:IU317"/>
    <mergeCell ref="IV316:IY317"/>
    <mergeCell ref="IZ316:JD317"/>
    <mergeCell ref="JE316:JH317"/>
    <mergeCell ref="JI316:JL317"/>
    <mergeCell ref="JM316:JP317"/>
    <mergeCell ref="JQ316:JT317"/>
    <mergeCell ref="JU316:JU321"/>
    <mergeCell ref="JV316:KE321"/>
    <mergeCell ref="KF316:KJ317"/>
    <mergeCell ref="KK316:KS317"/>
    <mergeCell ref="KT316:KX317"/>
    <mergeCell ref="KY316:LH317"/>
    <mergeCell ref="LI316:LK317"/>
    <mergeCell ref="LL316:LN317"/>
    <mergeCell ref="LO316:LQ317"/>
    <mergeCell ref="LR316:LT317"/>
    <mergeCell ref="LU316:LW317"/>
    <mergeCell ref="LX316:MA317"/>
    <mergeCell ref="MB316:ME317"/>
    <mergeCell ref="MF316:MI317"/>
    <mergeCell ref="MJ316:MM317"/>
    <mergeCell ref="JM318:JP319"/>
    <mergeCell ref="JQ318:JT319"/>
    <mergeCell ref="KF318:KJ319"/>
    <mergeCell ref="KK318:KS319"/>
    <mergeCell ref="KT318:KX319"/>
    <mergeCell ref="KY318:LH319"/>
    <mergeCell ref="LI318:LK319"/>
    <mergeCell ref="LL318:LN319"/>
    <mergeCell ref="LO318:LQ319"/>
    <mergeCell ref="LR318:LT319"/>
    <mergeCell ref="LU318:LW319"/>
    <mergeCell ref="LX318:MA319"/>
    <mergeCell ref="MB318:ME319"/>
    <mergeCell ref="MF318:MI319"/>
    <mergeCell ref="MJ318:MM319"/>
    <mergeCell ref="RC316:RG317"/>
    <mergeCell ref="RH316:RK317"/>
    <mergeCell ref="RL316:RP317"/>
    <mergeCell ref="RQ316:RT317"/>
    <mergeCell ref="MN318:MR319"/>
    <mergeCell ref="MS318:MV319"/>
    <mergeCell ref="MW318:NA319"/>
    <mergeCell ref="NB318:NE319"/>
    <mergeCell ref="NF318:NJ319"/>
    <mergeCell ref="NK318:NN319"/>
    <mergeCell ref="NO318:NR319"/>
    <mergeCell ref="NS318:NV319"/>
    <mergeCell ref="NW318:NZ319"/>
    <mergeCell ref="OL318:OP319"/>
    <mergeCell ref="OQ318:OY319"/>
    <mergeCell ref="OZ318:PD319"/>
    <mergeCell ref="PE318:PN319"/>
    <mergeCell ref="PO318:PQ319"/>
    <mergeCell ref="PR318:PT319"/>
    <mergeCell ref="QA320:QC321"/>
    <mergeCell ref="QD320:QG321"/>
    <mergeCell ref="QH320:QK321"/>
    <mergeCell ref="QL320:QO321"/>
    <mergeCell ref="SC316:SF317"/>
    <mergeCell ref="SG316:SG321"/>
    <mergeCell ref="PU318:PW319"/>
    <mergeCell ref="PX318:PZ319"/>
    <mergeCell ref="QA318:QC319"/>
    <mergeCell ref="QD318:QG319"/>
    <mergeCell ref="QH318:QK319"/>
    <mergeCell ref="QL318:QO319"/>
    <mergeCell ref="QP318:QS319"/>
    <mergeCell ref="QT318:QX319"/>
    <mergeCell ref="QY318:RB319"/>
    <mergeCell ref="RC318:RG319"/>
    <mergeCell ref="RH318:RK319"/>
    <mergeCell ref="RL318:RP319"/>
    <mergeCell ref="RQ318:RT319"/>
    <mergeCell ref="RU318:RX319"/>
    <mergeCell ref="RY318:SB319"/>
    <mergeCell ref="QY320:RB321"/>
    <mergeCell ref="RC320:RG321"/>
    <mergeCell ref="PU316:PW317"/>
    <mergeCell ref="PX316:PZ317"/>
    <mergeCell ref="QA316:QC317"/>
    <mergeCell ref="QD316:QG317"/>
    <mergeCell ref="QH316:QK317"/>
    <mergeCell ref="QL316:QO317"/>
    <mergeCell ref="QP316:QS317"/>
    <mergeCell ref="QT316:QX317"/>
    <mergeCell ref="QY316:RB317"/>
    <mergeCell ref="IV318:IY319"/>
    <mergeCell ref="IZ318:JD319"/>
    <mergeCell ref="JE318:JH319"/>
    <mergeCell ref="JI318:JL319"/>
    <mergeCell ref="RU316:RX317"/>
    <mergeCell ref="RY316:SB317"/>
    <mergeCell ref="MN316:MR317"/>
    <mergeCell ref="MS316:MV317"/>
    <mergeCell ref="MW316:NA317"/>
    <mergeCell ref="NB316:NE317"/>
    <mergeCell ref="NF316:NJ317"/>
    <mergeCell ref="NK316:NN317"/>
    <mergeCell ref="NO316:NR317"/>
    <mergeCell ref="NS316:NV317"/>
    <mergeCell ref="NW316:NZ317"/>
    <mergeCell ref="OA316:OA321"/>
    <mergeCell ref="OB316:OK321"/>
    <mergeCell ref="OL316:OP317"/>
    <mergeCell ref="OQ316:OY317"/>
    <mergeCell ref="OZ316:PD317"/>
    <mergeCell ref="PE316:PN317"/>
    <mergeCell ref="PO316:PQ317"/>
    <mergeCell ref="PR316:PT317"/>
    <mergeCell ref="NW320:NZ321"/>
    <mergeCell ref="OL320:OP321"/>
    <mergeCell ref="OQ320:OY321"/>
    <mergeCell ref="OZ320:PD321"/>
    <mergeCell ref="PE320:PN321"/>
    <mergeCell ref="PO320:PQ321"/>
    <mergeCell ref="PR320:PT321"/>
    <mergeCell ref="PU320:PW321"/>
    <mergeCell ref="PX320:PZ321"/>
    <mergeCell ref="HF320:HH321"/>
    <mergeCell ref="HI320:HK321"/>
    <mergeCell ref="HL320:HN321"/>
    <mergeCell ref="HO320:HQ321"/>
    <mergeCell ref="GS318:HB319"/>
    <mergeCell ref="HC318:HE319"/>
    <mergeCell ref="HF318:HH319"/>
    <mergeCell ref="HI318:HK319"/>
    <mergeCell ref="HL318:HN319"/>
    <mergeCell ref="HO318:HQ319"/>
    <mergeCell ref="HR318:HU319"/>
    <mergeCell ref="HV318:HY319"/>
    <mergeCell ref="HZ318:IC319"/>
    <mergeCell ref="ID318:IG319"/>
    <mergeCell ref="IH318:IL319"/>
    <mergeCell ref="IM318:IP319"/>
    <mergeCell ref="IQ318:IU319"/>
    <mergeCell ref="NO320:NR321"/>
    <mergeCell ref="NS320:NV321"/>
    <mergeCell ref="KT320:KX321"/>
    <mergeCell ref="KY320:LH321"/>
    <mergeCell ref="SC318:SF319"/>
    <mergeCell ref="BT320:BX321"/>
    <mergeCell ref="BY320:CG321"/>
    <mergeCell ref="CH320:CL321"/>
    <mergeCell ref="CM320:CV321"/>
    <mergeCell ref="CW320:CY321"/>
    <mergeCell ref="CZ320:DB321"/>
    <mergeCell ref="DC320:DE321"/>
    <mergeCell ref="DF320:DH321"/>
    <mergeCell ref="DI320:DK321"/>
    <mergeCell ref="DL320:DO321"/>
    <mergeCell ref="DP320:DS321"/>
    <mergeCell ref="DT320:DW321"/>
    <mergeCell ref="DX320:EA321"/>
    <mergeCell ref="EB320:EF321"/>
    <mergeCell ref="EG320:EJ321"/>
    <mergeCell ref="EK320:EO321"/>
    <mergeCell ref="EP320:ES321"/>
    <mergeCell ref="ET320:EX321"/>
    <mergeCell ref="EY320:FB321"/>
    <mergeCell ref="FC320:FF321"/>
    <mergeCell ref="FG320:FJ321"/>
    <mergeCell ref="FK320:FN321"/>
    <mergeCell ref="FZ320:GD321"/>
    <mergeCell ref="GE320:GM321"/>
    <mergeCell ref="GN320:GR321"/>
    <mergeCell ref="GS320:HB321"/>
    <mergeCell ref="HC320:HE321"/>
    <mergeCell ref="QP320:QS321"/>
    <mergeCell ref="QT320:QX321"/>
    <mergeCell ref="HR320:HU321"/>
    <mergeCell ref="HV320:HY321"/>
    <mergeCell ref="HZ320:IC321"/>
    <mergeCell ref="ID320:IG321"/>
    <mergeCell ref="IH320:IL321"/>
    <mergeCell ref="IM320:IP321"/>
    <mergeCell ref="IQ320:IU321"/>
    <mergeCell ref="IV320:IY321"/>
    <mergeCell ref="IZ320:JD321"/>
    <mergeCell ref="JE320:JH321"/>
    <mergeCell ref="JI320:JL321"/>
    <mergeCell ref="JM320:JP321"/>
    <mergeCell ref="JQ320:JT321"/>
    <mergeCell ref="KF320:KJ321"/>
    <mergeCell ref="KK320:KS321"/>
    <mergeCell ref="LI320:LK321"/>
    <mergeCell ref="LL320:LN321"/>
    <mergeCell ref="LO320:LQ321"/>
    <mergeCell ref="LR320:LT321"/>
    <mergeCell ref="LU320:LW321"/>
    <mergeCell ref="LX320:MA321"/>
    <mergeCell ref="MB320:ME321"/>
    <mergeCell ref="MF320:MI321"/>
    <mergeCell ref="MJ320:MM321"/>
    <mergeCell ref="MN320:MR321"/>
    <mergeCell ref="MS320:MV321"/>
    <mergeCell ref="MW320:NA321"/>
    <mergeCell ref="NB320:NE321"/>
    <mergeCell ref="NF320:NJ321"/>
    <mergeCell ref="NK320:NN321"/>
    <mergeCell ref="RH320:RK321"/>
    <mergeCell ref="RL320:RP321"/>
    <mergeCell ref="RQ320:RT321"/>
    <mergeCell ref="RU320:RX321"/>
    <mergeCell ref="RY320:SB321"/>
    <mergeCell ref="SC320:SF321"/>
    <mergeCell ref="B310:AA315"/>
    <mergeCell ref="AB310:AL315"/>
    <mergeCell ref="AM310:AQ315"/>
    <mergeCell ref="AR310:AZ314"/>
    <mergeCell ref="BA310:BE315"/>
    <mergeCell ref="BF310:BN315"/>
    <mergeCell ref="BO310:BS315"/>
    <mergeCell ref="BT310:BX311"/>
    <mergeCell ref="BY310:CG311"/>
    <mergeCell ref="CH310:CL311"/>
    <mergeCell ref="CM310:CV311"/>
    <mergeCell ref="CW310:CY311"/>
    <mergeCell ref="CZ310:DB311"/>
    <mergeCell ref="DC310:DE311"/>
    <mergeCell ref="DF310:DH311"/>
    <mergeCell ref="DI310:DK311"/>
    <mergeCell ref="DL310:DO311"/>
    <mergeCell ref="DP310:DS311"/>
    <mergeCell ref="DT310:DW311"/>
    <mergeCell ref="DX310:EA311"/>
    <mergeCell ref="EB310:EF311"/>
    <mergeCell ref="EG310:EJ311"/>
    <mergeCell ref="EK310:EO311"/>
    <mergeCell ref="EP310:ES311"/>
    <mergeCell ref="ET310:EX311"/>
    <mergeCell ref="EY310:FB311"/>
    <mergeCell ref="FC310:FF311"/>
    <mergeCell ref="FG310:FJ311"/>
    <mergeCell ref="FK310:FN311"/>
    <mergeCell ref="FP310:FY315"/>
    <mergeCell ref="B322:AA327"/>
    <mergeCell ref="AB322:AL327"/>
    <mergeCell ref="AM322:AQ327"/>
    <mergeCell ref="AR322:AZ326"/>
    <mergeCell ref="BA322:BE327"/>
    <mergeCell ref="BF322:BN327"/>
    <mergeCell ref="BO322:BS327"/>
    <mergeCell ref="BT322:BX323"/>
    <mergeCell ref="BY322:CG323"/>
    <mergeCell ref="CH322:CL323"/>
    <mergeCell ref="CM322:CV323"/>
    <mergeCell ref="CW322:CY323"/>
    <mergeCell ref="CZ322:DB323"/>
    <mergeCell ref="DC322:DE323"/>
    <mergeCell ref="DF322:DH323"/>
    <mergeCell ref="DI322:DK323"/>
    <mergeCell ref="DL322:DO323"/>
    <mergeCell ref="DP322:DS323"/>
    <mergeCell ref="DT322:DW323"/>
    <mergeCell ref="DX322:EA323"/>
    <mergeCell ref="EB322:EF323"/>
    <mergeCell ref="EG322:EJ323"/>
    <mergeCell ref="EK322:EO323"/>
    <mergeCell ref="EP322:ES323"/>
    <mergeCell ref="ET322:EX323"/>
    <mergeCell ref="EY322:FB323"/>
    <mergeCell ref="FC322:FF323"/>
    <mergeCell ref="DP316:DS317"/>
    <mergeCell ref="FG322:FJ323"/>
    <mergeCell ref="FK322:FN323"/>
    <mergeCell ref="FP322:FY327"/>
    <mergeCell ref="FZ322:GD323"/>
    <mergeCell ref="GE322:GM323"/>
    <mergeCell ref="GN322:GR323"/>
    <mergeCell ref="GS322:HB323"/>
    <mergeCell ref="HC322:HE323"/>
    <mergeCell ref="HF322:HH323"/>
    <mergeCell ref="HI322:HK323"/>
    <mergeCell ref="HL322:HN323"/>
    <mergeCell ref="HO322:HQ323"/>
    <mergeCell ref="HR322:HU323"/>
    <mergeCell ref="HV322:HY323"/>
    <mergeCell ref="HZ322:IC323"/>
    <mergeCell ref="ID322:IG323"/>
    <mergeCell ref="GS324:HB325"/>
    <mergeCell ref="HC324:HE325"/>
    <mergeCell ref="HF324:HH325"/>
    <mergeCell ref="HI324:HK325"/>
    <mergeCell ref="HL324:HN325"/>
    <mergeCell ref="HO324:HQ325"/>
    <mergeCell ref="HR324:HU325"/>
    <mergeCell ref="HV324:HY325"/>
    <mergeCell ref="HZ324:IC325"/>
    <mergeCell ref="ID324:IG325"/>
    <mergeCell ref="HC326:HE327"/>
    <mergeCell ref="HF326:HH327"/>
    <mergeCell ref="HI326:HK327"/>
    <mergeCell ref="HL326:HN327"/>
    <mergeCell ref="HO326:HQ327"/>
    <mergeCell ref="IH322:IL323"/>
    <mergeCell ref="IM322:IP323"/>
    <mergeCell ref="IQ322:IU323"/>
    <mergeCell ref="IV322:IY323"/>
    <mergeCell ref="IZ322:JD323"/>
    <mergeCell ref="JE322:JH323"/>
    <mergeCell ref="JI322:JL323"/>
    <mergeCell ref="JM322:JP323"/>
    <mergeCell ref="JQ322:JT323"/>
    <mergeCell ref="JU322:JU327"/>
    <mergeCell ref="JV322:KE327"/>
    <mergeCell ref="KF322:KJ323"/>
    <mergeCell ref="KK322:KS323"/>
    <mergeCell ref="KT322:KX323"/>
    <mergeCell ref="KY322:LH323"/>
    <mergeCell ref="LI322:LK323"/>
    <mergeCell ref="LL322:LN323"/>
    <mergeCell ref="IH324:IL325"/>
    <mergeCell ref="IM324:IP325"/>
    <mergeCell ref="IQ324:IU325"/>
    <mergeCell ref="IV324:IY325"/>
    <mergeCell ref="IZ324:JD325"/>
    <mergeCell ref="JE324:JH325"/>
    <mergeCell ref="JI324:JL325"/>
    <mergeCell ref="JM324:JP325"/>
    <mergeCell ref="JQ324:JT325"/>
    <mergeCell ref="KF324:KJ325"/>
    <mergeCell ref="KK324:KS325"/>
    <mergeCell ref="KT324:KX325"/>
    <mergeCell ref="KY324:LH325"/>
    <mergeCell ref="LI324:LK325"/>
    <mergeCell ref="LL324:LN325"/>
    <mergeCell ref="LO322:LQ323"/>
    <mergeCell ref="LR322:LT323"/>
    <mergeCell ref="LU322:LW323"/>
    <mergeCell ref="LX322:MA323"/>
    <mergeCell ref="MB322:ME323"/>
    <mergeCell ref="MF322:MI323"/>
    <mergeCell ref="MJ322:MM323"/>
    <mergeCell ref="MN322:MR323"/>
    <mergeCell ref="MS322:MV323"/>
    <mergeCell ref="MW322:NA323"/>
    <mergeCell ref="NB322:NE323"/>
    <mergeCell ref="NF322:NJ323"/>
    <mergeCell ref="NK322:NN323"/>
    <mergeCell ref="NO322:NR323"/>
    <mergeCell ref="NS322:NV323"/>
    <mergeCell ref="NW322:NZ323"/>
    <mergeCell ref="OA322:OA327"/>
    <mergeCell ref="LO324:LQ325"/>
    <mergeCell ref="LR324:LT325"/>
    <mergeCell ref="LU324:LW325"/>
    <mergeCell ref="LX324:MA325"/>
    <mergeCell ref="MB324:ME325"/>
    <mergeCell ref="MF324:MI325"/>
    <mergeCell ref="MJ324:MM325"/>
    <mergeCell ref="MN324:MR325"/>
    <mergeCell ref="MS324:MV325"/>
    <mergeCell ref="MW324:NA325"/>
    <mergeCell ref="NB324:NE325"/>
    <mergeCell ref="NF324:NJ325"/>
    <mergeCell ref="NK324:NN325"/>
    <mergeCell ref="NO324:NR325"/>
    <mergeCell ref="NS324:NV325"/>
    <mergeCell ref="RL322:RP323"/>
    <mergeCell ref="RQ322:RT323"/>
    <mergeCell ref="RU322:RX323"/>
    <mergeCell ref="RY322:SB323"/>
    <mergeCell ref="SC322:SF323"/>
    <mergeCell ref="SG322:SG327"/>
    <mergeCell ref="BT324:BX325"/>
    <mergeCell ref="BY324:CG325"/>
    <mergeCell ref="CH324:CL325"/>
    <mergeCell ref="CM324:CV325"/>
    <mergeCell ref="CW324:CY325"/>
    <mergeCell ref="CZ324:DB325"/>
    <mergeCell ref="DC324:DE325"/>
    <mergeCell ref="DF324:DH325"/>
    <mergeCell ref="DI324:DK325"/>
    <mergeCell ref="DL324:DO325"/>
    <mergeCell ref="DP324:DS325"/>
    <mergeCell ref="DT324:DW325"/>
    <mergeCell ref="DX324:EA325"/>
    <mergeCell ref="EB324:EF325"/>
    <mergeCell ref="EG324:EJ325"/>
    <mergeCell ref="EK324:EO325"/>
    <mergeCell ref="EP324:ES325"/>
    <mergeCell ref="ET324:EX325"/>
    <mergeCell ref="EY324:FB325"/>
    <mergeCell ref="FC324:FF325"/>
    <mergeCell ref="FG324:FJ325"/>
    <mergeCell ref="FK324:FN325"/>
    <mergeCell ref="FZ324:GD325"/>
    <mergeCell ref="GE324:GM325"/>
    <mergeCell ref="GN324:GR325"/>
    <mergeCell ref="QY322:RB323"/>
    <mergeCell ref="RC324:RG325"/>
    <mergeCell ref="OB322:OK327"/>
    <mergeCell ref="OL322:OP323"/>
    <mergeCell ref="OQ322:OY323"/>
    <mergeCell ref="OZ322:PD323"/>
    <mergeCell ref="PE322:PN323"/>
    <mergeCell ref="PO322:PQ323"/>
    <mergeCell ref="PR322:PT323"/>
    <mergeCell ref="PU322:PW323"/>
    <mergeCell ref="PX322:PZ323"/>
    <mergeCell ref="QA322:QC323"/>
    <mergeCell ref="QD322:QG323"/>
    <mergeCell ref="QH322:QK323"/>
    <mergeCell ref="QL322:QO323"/>
    <mergeCell ref="QP322:QS323"/>
    <mergeCell ref="QT322:QX323"/>
    <mergeCell ref="RH322:RK323"/>
    <mergeCell ref="RC322:RG323"/>
    <mergeCell ref="GS326:HB327"/>
    <mergeCell ref="NW324:NZ325"/>
    <mergeCell ref="OL324:OP325"/>
    <mergeCell ref="OQ324:OY325"/>
    <mergeCell ref="OZ324:PD325"/>
    <mergeCell ref="PE324:PN325"/>
    <mergeCell ref="PO324:PQ325"/>
    <mergeCell ref="PR324:PT325"/>
    <mergeCell ref="PU324:PW325"/>
    <mergeCell ref="PX324:PZ325"/>
    <mergeCell ref="QA324:QC325"/>
    <mergeCell ref="QD324:QG325"/>
    <mergeCell ref="QH324:QK325"/>
    <mergeCell ref="QL324:QO325"/>
    <mergeCell ref="QP324:QS325"/>
    <mergeCell ref="QT324:QX325"/>
    <mergeCell ref="QY324:RB325"/>
    <mergeCell ref="KY326:LH327"/>
    <mergeCell ref="RH324:RK325"/>
    <mergeCell ref="RL324:RP325"/>
    <mergeCell ref="RQ324:RT325"/>
    <mergeCell ref="RU324:RX325"/>
    <mergeCell ref="RY324:SB325"/>
    <mergeCell ref="SC324:SF325"/>
    <mergeCell ref="BT326:BX327"/>
    <mergeCell ref="BY326:CG327"/>
    <mergeCell ref="CH326:CL327"/>
    <mergeCell ref="CM326:CV327"/>
    <mergeCell ref="CW326:CY327"/>
    <mergeCell ref="CZ326:DB327"/>
    <mergeCell ref="DC326:DE327"/>
    <mergeCell ref="DF326:DH327"/>
    <mergeCell ref="DI326:DK327"/>
    <mergeCell ref="DL326:DO327"/>
    <mergeCell ref="DP326:DS327"/>
    <mergeCell ref="DT326:DW327"/>
    <mergeCell ref="DX326:EA327"/>
    <mergeCell ref="EB326:EF327"/>
    <mergeCell ref="EG326:EJ327"/>
    <mergeCell ref="EK326:EO327"/>
    <mergeCell ref="EP326:ES327"/>
    <mergeCell ref="ET326:EX327"/>
    <mergeCell ref="EY326:FB327"/>
    <mergeCell ref="FC326:FF327"/>
    <mergeCell ref="FG326:FJ327"/>
    <mergeCell ref="FK326:FN327"/>
    <mergeCell ref="FZ326:GD327"/>
    <mergeCell ref="GE326:GM327"/>
    <mergeCell ref="GN326:GR327"/>
    <mergeCell ref="LL326:LN327"/>
    <mergeCell ref="LO326:LQ327"/>
    <mergeCell ref="LR326:LT327"/>
    <mergeCell ref="LU326:LW327"/>
    <mergeCell ref="LX326:MA327"/>
    <mergeCell ref="MB326:ME327"/>
    <mergeCell ref="MF326:MI327"/>
    <mergeCell ref="MJ326:MM327"/>
    <mergeCell ref="MN326:MR327"/>
    <mergeCell ref="MS326:MV327"/>
    <mergeCell ref="MW326:NA327"/>
    <mergeCell ref="NB326:NE327"/>
    <mergeCell ref="NF326:NJ327"/>
    <mergeCell ref="NK326:NN327"/>
    <mergeCell ref="NO326:NR327"/>
    <mergeCell ref="NS326:NV327"/>
    <mergeCell ref="HR326:HU327"/>
    <mergeCell ref="HV326:HY327"/>
    <mergeCell ref="HZ326:IC327"/>
    <mergeCell ref="ID326:IG327"/>
    <mergeCell ref="IH326:IL327"/>
    <mergeCell ref="IM326:IP327"/>
    <mergeCell ref="IQ326:IU327"/>
    <mergeCell ref="IV326:IY327"/>
    <mergeCell ref="IZ326:JD327"/>
    <mergeCell ref="JE326:JH327"/>
    <mergeCell ref="JI326:JL327"/>
    <mergeCell ref="JM326:JP327"/>
    <mergeCell ref="JQ326:JT327"/>
    <mergeCell ref="KF326:KJ327"/>
    <mergeCell ref="KK326:KS327"/>
    <mergeCell ref="KT326:KX327"/>
    <mergeCell ref="RU326:RX327"/>
    <mergeCell ref="RY326:SB327"/>
    <mergeCell ref="SC326:SF327"/>
    <mergeCell ref="B328:AA333"/>
    <mergeCell ref="AB328:AL333"/>
    <mergeCell ref="AM328:AQ333"/>
    <mergeCell ref="AR328:AZ332"/>
    <mergeCell ref="BA328:BE333"/>
    <mergeCell ref="BF328:BN333"/>
    <mergeCell ref="BO328:BS333"/>
    <mergeCell ref="BT328:BX329"/>
    <mergeCell ref="BY328:CG329"/>
    <mergeCell ref="CH328:CL329"/>
    <mergeCell ref="CM328:CV329"/>
    <mergeCell ref="CW328:CY329"/>
    <mergeCell ref="CZ328:DB329"/>
    <mergeCell ref="DC328:DE329"/>
    <mergeCell ref="DF328:DH329"/>
    <mergeCell ref="DI328:DK329"/>
    <mergeCell ref="DL328:DO329"/>
    <mergeCell ref="DP328:DS329"/>
    <mergeCell ref="DT328:DW329"/>
    <mergeCell ref="DX328:EA329"/>
    <mergeCell ref="EB328:EF329"/>
    <mergeCell ref="EG328:EJ329"/>
    <mergeCell ref="EK328:EO329"/>
    <mergeCell ref="EP328:ES329"/>
    <mergeCell ref="ET328:EX329"/>
    <mergeCell ref="EY328:FB329"/>
    <mergeCell ref="NW326:NZ327"/>
    <mergeCell ref="OL326:OP327"/>
    <mergeCell ref="OQ326:OY327"/>
    <mergeCell ref="HC330:HE331"/>
    <mergeCell ref="HF330:HH331"/>
    <mergeCell ref="HI330:HK331"/>
    <mergeCell ref="HL330:HN331"/>
    <mergeCell ref="HO330:HQ331"/>
    <mergeCell ref="HR330:HU331"/>
    <mergeCell ref="HV330:HY331"/>
    <mergeCell ref="HZ330:IC331"/>
    <mergeCell ref="GS332:HB333"/>
    <mergeCell ref="HC332:HE333"/>
    <mergeCell ref="HF332:HH333"/>
    <mergeCell ref="HI332:HK333"/>
    <mergeCell ref="HL332:HN333"/>
    <mergeCell ref="HO332:HQ333"/>
    <mergeCell ref="RH326:RK327"/>
    <mergeCell ref="RL326:RP327"/>
    <mergeCell ref="RQ326:RT327"/>
    <mergeCell ref="OZ326:PD327"/>
    <mergeCell ref="PE326:PN327"/>
    <mergeCell ref="PO326:PQ327"/>
    <mergeCell ref="PR326:PT327"/>
    <mergeCell ref="PU326:PW327"/>
    <mergeCell ref="PX326:PZ327"/>
    <mergeCell ref="QA326:QC327"/>
    <mergeCell ref="QD326:QG327"/>
    <mergeCell ref="QH326:QK327"/>
    <mergeCell ref="QL326:QO327"/>
    <mergeCell ref="QP326:QS327"/>
    <mergeCell ref="QT326:QX327"/>
    <mergeCell ref="QY326:RB327"/>
    <mergeCell ref="RC326:RG327"/>
    <mergeCell ref="LI326:LK327"/>
    <mergeCell ref="IH330:IL331"/>
    <mergeCell ref="IM330:IP331"/>
    <mergeCell ref="IQ330:IU331"/>
    <mergeCell ref="IV330:IY331"/>
    <mergeCell ref="IZ330:JD331"/>
    <mergeCell ref="JE330:JH331"/>
    <mergeCell ref="JI330:JL331"/>
    <mergeCell ref="JM330:JP331"/>
    <mergeCell ref="JQ330:JT331"/>
    <mergeCell ref="KF330:KJ331"/>
    <mergeCell ref="KK330:KS331"/>
    <mergeCell ref="KT330:KX331"/>
    <mergeCell ref="KY330:LH331"/>
    <mergeCell ref="LI330:LK331"/>
    <mergeCell ref="FC328:FF329"/>
    <mergeCell ref="FG328:FJ329"/>
    <mergeCell ref="FK328:FN329"/>
    <mergeCell ref="FP328:FY333"/>
    <mergeCell ref="FZ328:GD329"/>
    <mergeCell ref="GE328:GM329"/>
    <mergeCell ref="GN328:GR329"/>
    <mergeCell ref="GS328:HB329"/>
    <mergeCell ref="HC328:HE329"/>
    <mergeCell ref="HF328:HH329"/>
    <mergeCell ref="HI328:HK329"/>
    <mergeCell ref="HL328:HN329"/>
    <mergeCell ref="HO328:HQ329"/>
    <mergeCell ref="HR328:HU329"/>
    <mergeCell ref="HV328:HY329"/>
    <mergeCell ref="HZ328:IC329"/>
    <mergeCell ref="GN330:GR331"/>
    <mergeCell ref="GS330:HB331"/>
    <mergeCell ref="LO330:LQ331"/>
    <mergeCell ref="LR330:LT331"/>
    <mergeCell ref="LU330:LW331"/>
    <mergeCell ref="LX330:MA331"/>
    <mergeCell ref="MB330:ME331"/>
    <mergeCell ref="MF330:MI331"/>
    <mergeCell ref="MJ330:MM331"/>
    <mergeCell ref="MN330:MR331"/>
    <mergeCell ref="MS330:MV331"/>
    <mergeCell ref="MW330:NA331"/>
    <mergeCell ref="NB330:NE331"/>
    <mergeCell ref="NF330:NJ331"/>
    <mergeCell ref="NK330:NN331"/>
    <mergeCell ref="NO330:NR331"/>
    <mergeCell ref="ID328:IG329"/>
    <mergeCell ref="IH328:IL329"/>
    <mergeCell ref="IM328:IP329"/>
    <mergeCell ref="IQ328:IU329"/>
    <mergeCell ref="IV328:IY329"/>
    <mergeCell ref="IZ328:JD329"/>
    <mergeCell ref="JE328:JH329"/>
    <mergeCell ref="JI328:JL329"/>
    <mergeCell ref="JM328:JP329"/>
    <mergeCell ref="JQ328:JT329"/>
    <mergeCell ref="JU328:JU333"/>
    <mergeCell ref="JV328:KE333"/>
    <mergeCell ref="KF328:KJ329"/>
    <mergeCell ref="KK328:KS329"/>
    <mergeCell ref="KT328:KX329"/>
    <mergeCell ref="KY328:LH329"/>
    <mergeCell ref="LI328:LK329"/>
    <mergeCell ref="ID330:IG331"/>
    <mergeCell ref="LL328:LN329"/>
    <mergeCell ref="LO328:LQ329"/>
    <mergeCell ref="LR328:LT329"/>
    <mergeCell ref="LU328:LW329"/>
    <mergeCell ref="LX328:MA329"/>
    <mergeCell ref="MB328:ME329"/>
    <mergeCell ref="MF328:MI329"/>
    <mergeCell ref="MJ328:MM329"/>
    <mergeCell ref="MN328:MR329"/>
    <mergeCell ref="MS328:MV329"/>
    <mergeCell ref="MW328:NA329"/>
    <mergeCell ref="NB328:NE329"/>
    <mergeCell ref="NF328:NJ329"/>
    <mergeCell ref="NK328:NN329"/>
    <mergeCell ref="NO328:NR329"/>
    <mergeCell ref="NS328:NV329"/>
    <mergeCell ref="NW328:NZ329"/>
    <mergeCell ref="RH328:RK329"/>
    <mergeCell ref="RL328:RP329"/>
    <mergeCell ref="RQ328:RT329"/>
    <mergeCell ref="RU328:RX329"/>
    <mergeCell ref="RY328:SB329"/>
    <mergeCell ref="SC328:SF329"/>
    <mergeCell ref="SG328:SG333"/>
    <mergeCell ref="BT330:BX331"/>
    <mergeCell ref="BY330:CG331"/>
    <mergeCell ref="CH330:CL331"/>
    <mergeCell ref="CM330:CV331"/>
    <mergeCell ref="CW330:CY331"/>
    <mergeCell ref="CZ330:DB331"/>
    <mergeCell ref="DC330:DE331"/>
    <mergeCell ref="DF330:DH331"/>
    <mergeCell ref="DI330:DK331"/>
    <mergeCell ref="DL330:DO331"/>
    <mergeCell ref="DP330:DS331"/>
    <mergeCell ref="DT330:DW331"/>
    <mergeCell ref="DX330:EA331"/>
    <mergeCell ref="EB330:EF331"/>
    <mergeCell ref="EG330:EJ331"/>
    <mergeCell ref="EK330:EO331"/>
    <mergeCell ref="EP330:ES331"/>
    <mergeCell ref="ET330:EX331"/>
    <mergeCell ref="EY330:FB331"/>
    <mergeCell ref="FC330:FF331"/>
    <mergeCell ref="FG330:FJ331"/>
    <mergeCell ref="FK330:FN331"/>
    <mergeCell ref="FZ330:GD331"/>
    <mergeCell ref="GE330:GM331"/>
    <mergeCell ref="PU328:PW329"/>
    <mergeCell ref="NS330:NV331"/>
    <mergeCell ref="NW330:NZ331"/>
    <mergeCell ref="RC328:RG329"/>
    <mergeCell ref="PX328:PZ329"/>
    <mergeCell ref="QA328:QC329"/>
    <mergeCell ref="QD328:QG329"/>
    <mergeCell ref="QH328:QK329"/>
    <mergeCell ref="QL328:QO329"/>
    <mergeCell ref="QP328:QS329"/>
    <mergeCell ref="QT328:QX329"/>
    <mergeCell ref="QY328:RB329"/>
    <mergeCell ref="OL330:OP331"/>
    <mergeCell ref="OQ330:OY331"/>
    <mergeCell ref="OZ330:PD331"/>
    <mergeCell ref="PE330:PN331"/>
    <mergeCell ref="PO330:PQ331"/>
    <mergeCell ref="PR330:PT331"/>
    <mergeCell ref="PU330:PW331"/>
    <mergeCell ref="PX330:PZ331"/>
    <mergeCell ref="QA330:QC331"/>
    <mergeCell ref="QD330:QG331"/>
    <mergeCell ref="QH330:QK331"/>
    <mergeCell ref="QL330:QO331"/>
    <mergeCell ref="QP330:QS331"/>
    <mergeCell ref="QT330:QX331"/>
    <mergeCell ref="QY330:RB331"/>
    <mergeCell ref="RH330:RK331"/>
    <mergeCell ref="RL330:RP331"/>
    <mergeCell ref="RQ330:RT331"/>
    <mergeCell ref="RU330:RX331"/>
    <mergeCell ref="RY330:SB331"/>
    <mergeCell ref="SC330:SF331"/>
    <mergeCell ref="BT332:BX333"/>
    <mergeCell ref="BY332:CG333"/>
    <mergeCell ref="CH332:CL333"/>
    <mergeCell ref="CM332:CV333"/>
    <mergeCell ref="CW332:CY333"/>
    <mergeCell ref="CZ332:DB333"/>
    <mergeCell ref="DC332:DE333"/>
    <mergeCell ref="DF332:DH333"/>
    <mergeCell ref="DI332:DK333"/>
    <mergeCell ref="DL332:DO333"/>
    <mergeCell ref="DP332:DS333"/>
    <mergeCell ref="DT332:DW333"/>
    <mergeCell ref="DX332:EA333"/>
    <mergeCell ref="EB332:EF333"/>
    <mergeCell ref="EG332:EJ333"/>
    <mergeCell ref="EK332:EO333"/>
    <mergeCell ref="EP332:ES333"/>
    <mergeCell ref="ET332:EX333"/>
    <mergeCell ref="EY332:FB333"/>
    <mergeCell ref="FC332:FF333"/>
    <mergeCell ref="FG332:FJ333"/>
    <mergeCell ref="FK332:FN333"/>
    <mergeCell ref="FZ332:GD333"/>
    <mergeCell ref="GE332:GM333"/>
    <mergeCell ref="GN332:GR333"/>
    <mergeCell ref="LL330:LN331"/>
    <mergeCell ref="HR332:HU333"/>
    <mergeCell ref="HV332:HY333"/>
    <mergeCell ref="HZ332:IC333"/>
    <mergeCell ref="ID332:IG333"/>
    <mergeCell ref="IH332:IL333"/>
    <mergeCell ref="IM332:IP333"/>
    <mergeCell ref="IQ332:IU333"/>
    <mergeCell ref="IV332:IY333"/>
    <mergeCell ref="IZ332:JD333"/>
    <mergeCell ref="JE332:JH333"/>
    <mergeCell ref="JI332:JL333"/>
    <mergeCell ref="JM332:JP333"/>
    <mergeCell ref="JQ332:JT333"/>
    <mergeCell ref="KF332:KJ333"/>
    <mergeCell ref="KK332:KS333"/>
    <mergeCell ref="KT332:KX333"/>
    <mergeCell ref="KY332:LH333"/>
    <mergeCell ref="LI332:LK333"/>
    <mergeCell ref="LL332:LN333"/>
    <mergeCell ref="LO332:LQ333"/>
    <mergeCell ref="LR332:LT333"/>
    <mergeCell ref="LU332:LW333"/>
    <mergeCell ref="LX332:MA333"/>
    <mergeCell ref="MB332:ME333"/>
    <mergeCell ref="MF332:MI333"/>
    <mergeCell ref="MJ332:MM333"/>
    <mergeCell ref="MN332:MR333"/>
    <mergeCell ref="MS332:MV333"/>
    <mergeCell ref="MW332:NA333"/>
    <mergeCell ref="NB332:NE333"/>
    <mergeCell ref="NF332:NJ333"/>
    <mergeCell ref="NK332:NN333"/>
    <mergeCell ref="NO332:NR333"/>
    <mergeCell ref="RC332:RG333"/>
    <mergeCell ref="RH332:RK333"/>
    <mergeCell ref="RL332:RP333"/>
    <mergeCell ref="RQ332:RT333"/>
    <mergeCell ref="RU332:RX333"/>
    <mergeCell ref="RY332:SB333"/>
    <mergeCell ref="SC332:SF333"/>
    <mergeCell ref="NS332:NV333"/>
    <mergeCell ref="NW332:NZ333"/>
    <mergeCell ref="OL332:OP333"/>
    <mergeCell ref="OQ332:OY333"/>
    <mergeCell ref="OZ332:PD333"/>
    <mergeCell ref="PE332:PN333"/>
    <mergeCell ref="PO332:PQ333"/>
    <mergeCell ref="PR332:PT333"/>
    <mergeCell ref="PU332:PW333"/>
    <mergeCell ref="PX332:PZ333"/>
    <mergeCell ref="QA332:QC333"/>
    <mergeCell ref="QD332:QG333"/>
    <mergeCell ref="QH332:QK333"/>
    <mergeCell ref="QL332:QO333"/>
    <mergeCell ref="QP332:QS333"/>
    <mergeCell ref="QT332:QX333"/>
    <mergeCell ref="QY332:RB333"/>
    <mergeCell ref="OA328:OA333"/>
    <mergeCell ref="OB328:OK333"/>
    <mergeCell ref="OL328:OP329"/>
    <mergeCell ref="OQ328:OY329"/>
    <mergeCell ref="OZ328:PD329"/>
    <mergeCell ref="PE328:PN329"/>
    <mergeCell ref="PO328:PQ329"/>
    <mergeCell ref="PR328:PT329"/>
    <mergeCell ref="RC330:RG331"/>
    <mergeCell ref="FH115:FN119"/>
    <mergeCell ref="BC120:BS125"/>
    <mergeCell ref="BT120:BX125"/>
    <mergeCell ref="CU120:CZ121"/>
    <mergeCell ref="DA120:DK121"/>
    <mergeCell ref="DL120:DP121"/>
    <mergeCell ref="DQ120:EE121"/>
    <mergeCell ref="EF120:EL125"/>
    <mergeCell ref="EM120:ES125"/>
    <mergeCell ref="ET120:EZ125"/>
    <mergeCell ref="FA120:FG125"/>
    <mergeCell ref="FH120:FN125"/>
    <mergeCell ref="CU122:CZ123"/>
    <mergeCell ref="DA122:DK123"/>
    <mergeCell ref="DL122:DP123"/>
    <mergeCell ref="DQ122:EE123"/>
    <mergeCell ref="CU124:CZ125"/>
    <mergeCell ref="DA124:DK125"/>
    <mergeCell ref="DL124:DP125"/>
    <mergeCell ref="DQ124:EE125"/>
    <mergeCell ref="BC126:BS131"/>
    <mergeCell ref="BT126:BX131"/>
    <mergeCell ref="CU126:CZ127"/>
    <mergeCell ref="DA126:DK127"/>
    <mergeCell ref="DL126:DP127"/>
    <mergeCell ref="DQ126:EE127"/>
    <mergeCell ref="EF126:EL131"/>
    <mergeCell ref="EM126:ES131"/>
    <mergeCell ref="ET126:EZ131"/>
    <mergeCell ref="FA126:FG131"/>
    <mergeCell ref="FH126:FN131"/>
    <mergeCell ref="CU128:CZ129"/>
    <mergeCell ref="DA128:DK129"/>
    <mergeCell ref="DL128:DP129"/>
    <mergeCell ref="DQ128:EE129"/>
    <mergeCell ref="CU130:CZ131"/>
    <mergeCell ref="DA130:DK131"/>
    <mergeCell ref="DL130:DP131"/>
    <mergeCell ref="DQ130:EE131"/>
    <mergeCell ref="FH132:FN137"/>
    <mergeCell ref="CU134:CZ135"/>
    <mergeCell ref="DA134:DK135"/>
    <mergeCell ref="DL134:DP135"/>
    <mergeCell ref="DQ134:EE135"/>
    <mergeCell ref="CU136:CZ137"/>
    <mergeCell ref="DA136:DK137"/>
    <mergeCell ref="DL136:DP137"/>
    <mergeCell ref="DQ136:EE137"/>
    <mergeCell ref="BY138:CT143"/>
    <mergeCell ref="CU138:CZ139"/>
    <mergeCell ref="DA138:DK139"/>
    <mergeCell ref="DL138:DP139"/>
    <mergeCell ref="DQ138:EE139"/>
    <mergeCell ref="EF138:EL143"/>
    <mergeCell ref="EM138:ES143"/>
    <mergeCell ref="ET138:EZ143"/>
    <mergeCell ref="FA138:FG143"/>
    <mergeCell ref="FH138:FN143"/>
    <mergeCell ref="CU140:CZ141"/>
    <mergeCell ref="DA140:DK141"/>
    <mergeCell ref="DL140:DP141"/>
    <mergeCell ref="DQ140:EE141"/>
    <mergeCell ref="CU142:CZ143"/>
    <mergeCell ref="DA142:DK143"/>
    <mergeCell ref="DL142:DP143"/>
    <mergeCell ref="DQ142:EE143"/>
    <mergeCell ref="BC144:BS149"/>
    <mergeCell ref="BT144:BX149"/>
    <mergeCell ref="CU144:CZ145"/>
    <mergeCell ref="DA144:DK145"/>
    <mergeCell ref="DL144:DP145"/>
    <mergeCell ref="DQ144:EE145"/>
    <mergeCell ref="EF144:EL149"/>
    <mergeCell ref="EM144:ES149"/>
    <mergeCell ref="ET144:EZ149"/>
    <mergeCell ref="FA144:FG149"/>
    <mergeCell ref="FH144:FN149"/>
    <mergeCell ref="CU146:CZ147"/>
    <mergeCell ref="DA146:DK147"/>
    <mergeCell ref="DL146:DP147"/>
    <mergeCell ref="DQ146:EE147"/>
    <mergeCell ref="CU148:CZ149"/>
    <mergeCell ref="DA148:DK149"/>
    <mergeCell ref="DL148:DP149"/>
    <mergeCell ref="DQ148:EE149"/>
    <mergeCell ref="BY150:CT155"/>
    <mergeCell ref="CU150:CZ151"/>
    <mergeCell ref="DA150:DK151"/>
    <mergeCell ref="DL150:DP151"/>
    <mergeCell ref="DQ150:EE151"/>
    <mergeCell ref="EF150:EL155"/>
    <mergeCell ref="EM150:ES155"/>
    <mergeCell ref="ET150:EZ155"/>
    <mergeCell ref="FA150:FG155"/>
    <mergeCell ref="FH150:FN155"/>
    <mergeCell ref="CU152:CZ153"/>
    <mergeCell ref="DA152:DK153"/>
    <mergeCell ref="DL152:DP153"/>
    <mergeCell ref="DQ152:EE153"/>
    <mergeCell ref="CU154:CZ155"/>
    <mergeCell ref="DA154:DK155"/>
    <mergeCell ref="DL154:DP155"/>
    <mergeCell ref="DQ154:EE155"/>
    <mergeCell ref="CU156:CZ157"/>
    <mergeCell ref="DA156:DK157"/>
    <mergeCell ref="DL156:DP157"/>
    <mergeCell ref="DQ156:EE157"/>
    <mergeCell ref="EF156:EL157"/>
    <mergeCell ref="EM156:ES157"/>
    <mergeCell ref="ET156:EZ157"/>
    <mergeCell ref="FA156:FG161"/>
    <mergeCell ref="FH156:FN157"/>
    <mergeCell ref="CU158:CZ159"/>
    <mergeCell ref="DA158:DK159"/>
    <mergeCell ref="DL158:DP159"/>
    <mergeCell ref="DQ158:EE159"/>
    <mergeCell ref="EF158:EL159"/>
    <mergeCell ref="EM158:ES159"/>
    <mergeCell ref="ET158:EZ159"/>
    <mergeCell ref="FH158:FN159"/>
    <mergeCell ref="CU160:CZ161"/>
    <mergeCell ref="DA160:DK161"/>
    <mergeCell ref="DL160:DP161"/>
    <mergeCell ref="DQ160:EE161"/>
    <mergeCell ref="EF160:EL161"/>
    <mergeCell ref="EM160:ES161"/>
    <mergeCell ref="ET160:EZ161"/>
    <mergeCell ref="FH160:FN161"/>
    <mergeCell ref="CU162:CZ163"/>
    <mergeCell ref="DA162:DK163"/>
    <mergeCell ref="DL162:DP163"/>
    <mergeCell ref="DQ162:EE163"/>
    <mergeCell ref="EF162:EL163"/>
    <mergeCell ref="EM162:ES163"/>
    <mergeCell ref="ET162:EZ163"/>
    <mergeCell ref="FA162:FG167"/>
    <mergeCell ref="FH162:FN163"/>
    <mergeCell ref="CU164:CZ165"/>
    <mergeCell ref="DA164:DK165"/>
    <mergeCell ref="DL164:DP165"/>
    <mergeCell ref="DQ164:EE165"/>
    <mergeCell ref="EF164:EL165"/>
    <mergeCell ref="EM164:ES165"/>
    <mergeCell ref="ET164:EZ165"/>
    <mergeCell ref="FH164:FN165"/>
    <mergeCell ref="CU166:CZ167"/>
    <mergeCell ref="DA166:DK167"/>
    <mergeCell ref="DL166:DP167"/>
    <mergeCell ref="DQ166:EE167"/>
    <mergeCell ref="EF166:EL167"/>
    <mergeCell ref="EM166:ES167"/>
    <mergeCell ref="ET166:EZ167"/>
    <mergeCell ref="FH166:FN167"/>
    <mergeCell ref="CU168:CZ169"/>
    <mergeCell ref="DA168:DK169"/>
    <mergeCell ref="DL168:DP169"/>
    <mergeCell ref="DQ168:EE169"/>
    <mergeCell ref="EF168:EL173"/>
    <mergeCell ref="EM168:ES173"/>
    <mergeCell ref="ET168:EZ173"/>
    <mergeCell ref="FA168:FG173"/>
    <mergeCell ref="FH168:FN173"/>
    <mergeCell ref="CU170:CZ171"/>
    <mergeCell ref="DA170:DK171"/>
    <mergeCell ref="DL170:DP171"/>
    <mergeCell ref="DQ170:EE171"/>
    <mergeCell ref="CU172:CZ173"/>
    <mergeCell ref="DA172:DK173"/>
    <mergeCell ref="DL172:DP173"/>
    <mergeCell ref="DQ172:EE173"/>
    <mergeCell ref="FH174:FN175"/>
    <mergeCell ref="CU176:CZ177"/>
    <mergeCell ref="DA176:DK177"/>
    <mergeCell ref="DL176:DP177"/>
    <mergeCell ref="DQ176:EE177"/>
    <mergeCell ref="EF176:EL177"/>
    <mergeCell ref="EM176:ES177"/>
    <mergeCell ref="ET176:EZ177"/>
    <mergeCell ref="FH176:FN177"/>
    <mergeCell ref="CU178:CZ179"/>
    <mergeCell ref="DA178:DK179"/>
    <mergeCell ref="DL178:DP179"/>
    <mergeCell ref="DQ178:EE179"/>
    <mergeCell ref="EF178:EL179"/>
    <mergeCell ref="EM178:ES179"/>
    <mergeCell ref="ET178:EZ179"/>
    <mergeCell ref="FH178:FN179"/>
    <mergeCell ref="CU174:CZ175"/>
    <mergeCell ref="DA174:DK175"/>
    <mergeCell ref="DL174:DP175"/>
    <mergeCell ref="EM180:ES185"/>
    <mergeCell ref="ET180:EZ185"/>
    <mergeCell ref="FA180:FG185"/>
    <mergeCell ref="FH180:FN185"/>
    <mergeCell ref="CU186:CZ187"/>
    <mergeCell ref="DA186:DK187"/>
    <mergeCell ref="DL186:DP187"/>
    <mergeCell ref="DQ186:EE187"/>
    <mergeCell ref="EF186:EL187"/>
    <mergeCell ref="EM186:ES187"/>
    <mergeCell ref="ET186:EZ187"/>
    <mergeCell ref="FA186:FG191"/>
    <mergeCell ref="FH186:FN187"/>
    <mergeCell ref="CU188:CZ189"/>
    <mergeCell ref="DA188:DK189"/>
    <mergeCell ref="DL188:DP189"/>
    <mergeCell ref="DQ188:EE189"/>
    <mergeCell ref="EF188:EL189"/>
    <mergeCell ref="EM188:ES189"/>
    <mergeCell ref="ET188:EZ189"/>
    <mergeCell ref="FH188:FN189"/>
    <mergeCell ref="CU190:CZ191"/>
    <mergeCell ref="DA190:DK191"/>
    <mergeCell ref="DL190:DP191"/>
    <mergeCell ref="DQ190:EE191"/>
    <mergeCell ref="EF190:EL191"/>
    <mergeCell ref="EM190:ES191"/>
    <mergeCell ref="ET190:EZ191"/>
    <mergeCell ref="FH190:FN191"/>
    <mergeCell ref="CU180:DP185"/>
    <mergeCell ref="FP112:FY119"/>
    <mergeCell ref="FZ112:GU119"/>
    <mergeCell ref="GV112:HJ113"/>
    <mergeCell ref="HK112:IS114"/>
    <mergeCell ref="GV114:HJ119"/>
    <mergeCell ref="HK115:HQ119"/>
    <mergeCell ref="HR115:HX119"/>
    <mergeCell ref="HY115:IE119"/>
    <mergeCell ref="IF115:IL119"/>
    <mergeCell ref="IM115:IS119"/>
    <mergeCell ref="FP120:FY125"/>
    <mergeCell ref="FZ120:GE121"/>
    <mergeCell ref="GF120:GP121"/>
    <mergeCell ref="GQ120:GU121"/>
    <mergeCell ref="GV120:HJ121"/>
    <mergeCell ref="HK120:HQ125"/>
    <mergeCell ref="HR120:HX125"/>
    <mergeCell ref="HY120:IE125"/>
    <mergeCell ref="IF120:IL125"/>
    <mergeCell ref="IM120:IS125"/>
    <mergeCell ref="FZ122:GE123"/>
    <mergeCell ref="GF122:GP123"/>
    <mergeCell ref="GQ122:GU123"/>
    <mergeCell ref="GV122:HJ123"/>
    <mergeCell ref="FZ124:GE125"/>
    <mergeCell ref="GF124:GP125"/>
    <mergeCell ref="GQ124:GU125"/>
    <mergeCell ref="GV124:HJ125"/>
    <mergeCell ref="FP126:FY131"/>
    <mergeCell ref="FZ126:GE127"/>
    <mergeCell ref="GF126:GP127"/>
    <mergeCell ref="GQ126:GU127"/>
    <mergeCell ref="GV126:HJ127"/>
    <mergeCell ref="HK126:HQ131"/>
    <mergeCell ref="HR126:HX131"/>
    <mergeCell ref="HY126:IE131"/>
    <mergeCell ref="IF126:IL131"/>
    <mergeCell ref="IM126:IS131"/>
    <mergeCell ref="FZ128:GE129"/>
    <mergeCell ref="GF128:GP129"/>
    <mergeCell ref="GQ128:GU129"/>
    <mergeCell ref="GV128:HJ129"/>
    <mergeCell ref="FZ130:GE131"/>
    <mergeCell ref="GF130:GP131"/>
    <mergeCell ref="GQ130:GU131"/>
    <mergeCell ref="GV130:HJ131"/>
    <mergeCell ref="FP132:FY137"/>
    <mergeCell ref="FZ132:GE133"/>
    <mergeCell ref="GF132:GP133"/>
    <mergeCell ref="GQ132:GU133"/>
    <mergeCell ref="GV132:HJ133"/>
    <mergeCell ref="HK132:HQ137"/>
    <mergeCell ref="HR132:HX137"/>
    <mergeCell ref="HY132:IE137"/>
    <mergeCell ref="IF132:IL137"/>
    <mergeCell ref="IM132:IS137"/>
    <mergeCell ref="FZ134:GE135"/>
    <mergeCell ref="GF134:GP135"/>
    <mergeCell ref="GQ134:GU135"/>
    <mergeCell ref="GV134:HJ135"/>
    <mergeCell ref="FZ136:GE137"/>
    <mergeCell ref="GF136:GP137"/>
    <mergeCell ref="GQ136:GU137"/>
    <mergeCell ref="GV136:HJ137"/>
    <mergeCell ref="FP138:FY143"/>
    <mergeCell ref="FZ138:GE139"/>
    <mergeCell ref="GF138:GP139"/>
    <mergeCell ref="GQ138:GU139"/>
    <mergeCell ref="GV138:HJ139"/>
    <mergeCell ref="HK138:HQ143"/>
    <mergeCell ref="HR138:HX143"/>
    <mergeCell ref="HY138:IE143"/>
    <mergeCell ref="IF138:IL143"/>
    <mergeCell ref="IM138:IS143"/>
    <mergeCell ref="FZ140:GE141"/>
    <mergeCell ref="GF140:GP141"/>
    <mergeCell ref="GQ140:GU141"/>
    <mergeCell ref="GV140:HJ141"/>
    <mergeCell ref="FZ142:GE143"/>
    <mergeCell ref="GF142:GP143"/>
    <mergeCell ref="GQ142:GU143"/>
    <mergeCell ref="GV142:HJ143"/>
    <mergeCell ref="FP144:FY149"/>
    <mergeCell ref="FZ144:GE145"/>
    <mergeCell ref="GF144:GP145"/>
    <mergeCell ref="GQ144:GU145"/>
    <mergeCell ref="GV144:HJ145"/>
    <mergeCell ref="HK144:HQ149"/>
    <mergeCell ref="HR144:HX149"/>
    <mergeCell ref="HY144:IE149"/>
    <mergeCell ref="IF144:IL149"/>
    <mergeCell ref="IM144:IS149"/>
    <mergeCell ref="FZ146:GE147"/>
    <mergeCell ref="GF146:GP147"/>
    <mergeCell ref="GQ146:GU147"/>
    <mergeCell ref="GV146:HJ147"/>
    <mergeCell ref="FZ148:GE149"/>
    <mergeCell ref="GF148:GP149"/>
    <mergeCell ref="GQ148:GU149"/>
    <mergeCell ref="GV148:HJ149"/>
    <mergeCell ref="FP150:FY155"/>
    <mergeCell ref="FZ150:GE151"/>
    <mergeCell ref="GF150:GP151"/>
    <mergeCell ref="GQ150:GU151"/>
    <mergeCell ref="GV150:HJ151"/>
    <mergeCell ref="HK150:HQ155"/>
    <mergeCell ref="HR150:HX155"/>
    <mergeCell ref="HY150:IE155"/>
    <mergeCell ref="IF150:IL155"/>
    <mergeCell ref="IM150:IS155"/>
    <mergeCell ref="FZ152:GE153"/>
    <mergeCell ref="GF152:GP153"/>
    <mergeCell ref="GQ152:GU153"/>
    <mergeCell ref="GV152:HJ153"/>
    <mergeCell ref="FZ154:GE155"/>
    <mergeCell ref="GF154:GP155"/>
    <mergeCell ref="GQ154:GU155"/>
    <mergeCell ref="GV154:HJ155"/>
    <mergeCell ref="FP156:FY161"/>
    <mergeCell ref="FZ156:GE157"/>
    <mergeCell ref="GF156:GP157"/>
    <mergeCell ref="GQ156:GU157"/>
    <mergeCell ref="GV156:HJ157"/>
    <mergeCell ref="HK156:HQ157"/>
    <mergeCell ref="HR156:HX157"/>
    <mergeCell ref="HY156:IE157"/>
    <mergeCell ref="IF156:IL161"/>
    <mergeCell ref="IM156:IS157"/>
    <mergeCell ref="FZ158:GE159"/>
    <mergeCell ref="GF158:GP159"/>
    <mergeCell ref="GQ158:GU159"/>
    <mergeCell ref="GV158:HJ159"/>
    <mergeCell ref="HK158:HQ159"/>
    <mergeCell ref="HR158:HX159"/>
    <mergeCell ref="HY158:IE159"/>
    <mergeCell ref="IM158:IS159"/>
    <mergeCell ref="FZ160:GE161"/>
    <mergeCell ref="GF160:GP161"/>
    <mergeCell ref="GQ160:GU161"/>
    <mergeCell ref="GV160:HJ161"/>
    <mergeCell ref="HK160:HQ161"/>
    <mergeCell ref="HR160:HX161"/>
    <mergeCell ref="HY160:IE161"/>
    <mergeCell ref="IM160:IS161"/>
    <mergeCell ref="FP162:FY167"/>
    <mergeCell ref="FZ162:GE163"/>
    <mergeCell ref="GF162:GP163"/>
    <mergeCell ref="GQ162:GU163"/>
    <mergeCell ref="GV162:HJ163"/>
    <mergeCell ref="HK162:HQ163"/>
    <mergeCell ref="HR162:HX163"/>
    <mergeCell ref="HY162:IE163"/>
    <mergeCell ref="IF162:IL167"/>
    <mergeCell ref="IM162:IS163"/>
    <mergeCell ref="FZ164:GE165"/>
    <mergeCell ref="GF164:GP165"/>
    <mergeCell ref="GQ164:GU165"/>
    <mergeCell ref="GV164:HJ165"/>
    <mergeCell ref="HK164:HQ165"/>
    <mergeCell ref="HR164:HX165"/>
    <mergeCell ref="HY164:IE165"/>
    <mergeCell ref="IM164:IS165"/>
    <mergeCell ref="FZ166:GE167"/>
    <mergeCell ref="GF166:GP167"/>
    <mergeCell ref="GQ166:GU167"/>
    <mergeCell ref="GV166:HJ167"/>
    <mergeCell ref="HK166:HQ167"/>
    <mergeCell ref="HR166:HX167"/>
    <mergeCell ref="HY166:IE167"/>
    <mergeCell ref="IM166:IS167"/>
    <mergeCell ref="FP168:FY173"/>
    <mergeCell ref="FZ168:GE169"/>
    <mergeCell ref="GF168:GP169"/>
    <mergeCell ref="GQ168:GU169"/>
    <mergeCell ref="GV168:HJ169"/>
    <mergeCell ref="HK168:HQ173"/>
    <mergeCell ref="HR168:HX173"/>
    <mergeCell ref="HY168:IE173"/>
    <mergeCell ref="IF168:IL173"/>
    <mergeCell ref="IM168:IS173"/>
    <mergeCell ref="FZ170:GE171"/>
    <mergeCell ref="GF170:GP171"/>
    <mergeCell ref="GQ170:GU171"/>
    <mergeCell ref="GV170:HJ171"/>
    <mergeCell ref="FZ172:GE173"/>
    <mergeCell ref="GF172:GP173"/>
    <mergeCell ref="GQ172:GU173"/>
    <mergeCell ref="GV172:HJ173"/>
    <mergeCell ref="FP174:FY179"/>
    <mergeCell ref="FZ174:GE175"/>
    <mergeCell ref="GF174:GP175"/>
    <mergeCell ref="GQ174:GU175"/>
    <mergeCell ref="GV174:HJ175"/>
    <mergeCell ref="HK174:HQ175"/>
    <mergeCell ref="HR174:HX175"/>
    <mergeCell ref="HY174:IE175"/>
    <mergeCell ref="IF174:IL179"/>
    <mergeCell ref="IM174:IS175"/>
    <mergeCell ref="FZ176:GE177"/>
    <mergeCell ref="GF176:GP177"/>
    <mergeCell ref="GQ176:GU177"/>
    <mergeCell ref="GV176:HJ177"/>
    <mergeCell ref="HK176:HQ177"/>
    <mergeCell ref="HR176:HX177"/>
    <mergeCell ref="HY176:IE177"/>
    <mergeCell ref="IM176:IS177"/>
    <mergeCell ref="FZ178:GE179"/>
    <mergeCell ref="GF178:GP179"/>
    <mergeCell ref="GQ178:GU179"/>
    <mergeCell ref="GV178:HJ179"/>
    <mergeCell ref="HK178:HQ179"/>
    <mergeCell ref="HR178:HX179"/>
    <mergeCell ref="HY178:IE179"/>
    <mergeCell ref="IM178:IS179"/>
    <mergeCell ref="FP180:FY185"/>
    <mergeCell ref="FZ180:GU185"/>
    <mergeCell ref="GV180:HJ185"/>
    <mergeCell ref="HK180:HQ185"/>
    <mergeCell ref="HR180:HX185"/>
    <mergeCell ref="HY180:IE185"/>
    <mergeCell ref="IF180:IL185"/>
    <mergeCell ref="IM180:IS185"/>
    <mergeCell ref="FP186:FY191"/>
    <mergeCell ref="FZ186:GE187"/>
    <mergeCell ref="GF186:GP187"/>
    <mergeCell ref="GQ186:GU187"/>
    <mergeCell ref="GV186:HJ187"/>
    <mergeCell ref="HK186:HQ187"/>
    <mergeCell ref="HR186:HX187"/>
    <mergeCell ref="HY186:IE187"/>
    <mergeCell ref="IF186:IL191"/>
    <mergeCell ref="IM186:IS187"/>
    <mergeCell ref="FZ188:GE189"/>
    <mergeCell ref="GF188:GP189"/>
    <mergeCell ref="GQ188:GU189"/>
    <mergeCell ref="GV188:HJ189"/>
    <mergeCell ref="HK188:HQ189"/>
    <mergeCell ref="HR188:HX189"/>
    <mergeCell ref="HY188:IE189"/>
    <mergeCell ref="IM188:IS189"/>
    <mergeCell ref="FZ190:GE191"/>
    <mergeCell ref="GF190:GP191"/>
    <mergeCell ref="GQ190:GU191"/>
    <mergeCell ref="GV190:HJ191"/>
    <mergeCell ref="HK190:HQ191"/>
    <mergeCell ref="HR190:HX191"/>
    <mergeCell ref="HY190:IE191"/>
    <mergeCell ref="IM190:IS191"/>
    <mergeCell ref="JV112:KE119"/>
    <mergeCell ref="KF112:LA119"/>
    <mergeCell ref="LB112:LP113"/>
    <mergeCell ref="LQ112:MY114"/>
    <mergeCell ref="LB114:LP119"/>
    <mergeCell ref="LQ115:LW119"/>
    <mergeCell ref="LX115:MD119"/>
    <mergeCell ref="ME115:MK119"/>
    <mergeCell ref="ML115:MR119"/>
    <mergeCell ref="MS115:MY119"/>
    <mergeCell ref="JV120:KE125"/>
    <mergeCell ref="KF120:KK121"/>
    <mergeCell ref="KL120:KV121"/>
    <mergeCell ref="KW120:LA121"/>
    <mergeCell ref="LB120:LP121"/>
    <mergeCell ref="LQ120:LW125"/>
    <mergeCell ref="LX120:MD125"/>
    <mergeCell ref="ME120:MK125"/>
    <mergeCell ref="ML120:MR125"/>
    <mergeCell ref="MS120:MY125"/>
    <mergeCell ref="KF122:KK123"/>
    <mergeCell ref="KL122:KV123"/>
    <mergeCell ref="KW122:LA123"/>
    <mergeCell ref="LB122:LP123"/>
    <mergeCell ref="KF124:KK125"/>
    <mergeCell ref="KL124:KV125"/>
    <mergeCell ref="KW124:LA125"/>
    <mergeCell ref="LB124:LP125"/>
    <mergeCell ref="JV126:KE131"/>
    <mergeCell ref="KF126:KK127"/>
    <mergeCell ref="KL136:KV137"/>
    <mergeCell ref="KW136:LA137"/>
    <mergeCell ref="LB136:LP137"/>
    <mergeCell ref="JV138:KE143"/>
    <mergeCell ref="KF138:KK139"/>
    <mergeCell ref="KL138:KV139"/>
    <mergeCell ref="KW138:LA139"/>
    <mergeCell ref="LB138:LP139"/>
    <mergeCell ref="LQ138:LW143"/>
    <mergeCell ref="LX138:MD143"/>
    <mergeCell ref="ME138:MK143"/>
    <mergeCell ref="ML138:MR143"/>
    <mergeCell ref="MS138:MY143"/>
    <mergeCell ref="KF140:KK141"/>
    <mergeCell ref="KL140:KV141"/>
    <mergeCell ref="KW140:LA141"/>
    <mergeCell ref="LB140:LP141"/>
    <mergeCell ref="KF142:KK143"/>
    <mergeCell ref="KL142:KV143"/>
    <mergeCell ref="KW142:LA143"/>
    <mergeCell ref="LB142:LP143"/>
    <mergeCell ref="JV144:KE149"/>
    <mergeCell ref="KF144:KK145"/>
    <mergeCell ref="KL144:KV145"/>
    <mergeCell ref="KW144:LA145"/>
    <mergeCell ref="LB144:LP145"/>
    <mergeCell ref="LQ144:LW149"/>
    <mergeCell ref="LX144:MD149"/>
    <mergeCell ref="ME144:MK149"/>
    <mergeCell ref="ML144:MR149"/>
    <mergeCell ref="MS144:MY149"/>
    <mergeCell ref="KF146:KK147"/>
    <mergeCell ref="KL146:KV147"/>
    <mergeCell ref="KW146:LA147"/>
    <mergeCell ref="LB146:LP147"/>
    <mergeCell ref="KF148:KK149"/>
    <mergeCell ref="KL148:KV149"/>
    <mergeCell ref="KW148:LA149"/>
    <mergeCell ref="LB148:LP149"/>
    <mergeCell ref="JV150:KE155"/>
    <mergeCell ref="KF150:KK151"/>
    <mergeCell ref="KL150:KV151"/>
    <mergeCell ref="KW150:LA151"/>
    <mergeCell ref="LB150:LP151"/>
    <mergeCell ref="LQ150:LW155"/>
    <mergeCell ref="LX150:MD155"/>
    <mergeCell ref="ME150:MK155"/>
    <mergeCell ref="ML150:MR155"/>
    <mergeCell ref="MS150:MY155"/>
    <mergeCell ref="KF152:KK153"/>
    <mergeCell ref="KL152:KV153"/>
    <mergeCell ref="KW152:LA153"/>
    <mergeCell ref="LB152:LP153"/>
    <mergeCell ref="KF154:KK155"/>
    <mergeCell ref="KL154:KV155"/>
    <mergeCell ref="KW154:LA155"/>
    <mergeCell ref="LB154:LP155"/>
    <mergeCell ref="JV156:KE161"/>
    <mergeCell ref="KF156:KK157"/>
    <mergeCell ref="KL156:KV157"/>
    <mergeCell ref="KW156:LA157"/>
    <mergeCell ref="LB156:LP157"/>
    <mergeCell ref="LQ156:LW157"/>
    <mergeCell ref="LX156:MD157"/>
    <mergeCell ref="ME156:MK157"/>
    <mergeCell ref="ML156:MR161"/>
    <mergeCell ref="MS156:MY157"/>
    <mergeCell ref="KF158:KK159"/>
    <mergeCell ref="KL158:KV159"/>
    <mergeCell ref="KW158:LA159"/>
    <mergeCell ref="LB158:LP159"/>
    <mergeCell ref="LQ158:LW159"/>
    <mergeCell ref="LX158:MD159"/>
    <mergeCell ref="ME158:MK159"/>
    <mergeCell ref="MS158:MY159"/>
    <mergeCell ref="KF160:KK161"/>
    <mergeCell ref="KL160:KV161"/>
    <mergeCell ref="KW160:LA161"/>
    <mergeCell ref="LB160:LP161"/>
    <mergeCell ref="LQ160:LW161"/>
    <mergeCell ref="LX160:MD161"/>
    <mergeCell ref="ME160:MK161"/>
    <mergeCell ref="MS160:MY161"/>
    <mergeCell ref="JV162:KE167"/>
    <mergeCell ref="KF162:KK163"/>
    <mergeCell ref="KL162:KV163"/>
    <mergeCell ref="KW162:LA163"/>
    <mergeCell ref="LB162:LP163"/>
    <mergeCell ref="LQ162:LW163"/>
    <mergeCell ref="LX162:MD163"/>
    <mergeCell ref="ME162:MK163"/>
    <mergeCell ref="ML162:MR167"/>
    <mergeCell ref="MS162:MY163"/>
    <mergeCell ref="KF164:KK165"/>
    <mergeCell ref="KL164:KV165"/>
    <mergeCell ref="KW164:LA165"/>
    <mergeCell ref="LB164:LP165"/>
    <mergeCell ref="LQ164:LW165"/>
    <mergeCell ref="LX164:MD165"/>
    <mergeCell ref="ME164:MK165"/>
    <mergeCell ref="MS164:MY165"/>
    <mergeCell ref="KF166:KK167"/>
    <mergeCell ref="KL166:KV167"/>
    <mergeCell ref="KW166:LA167"/>
    <mergeCell ref="LB166:LP167"/>
    <mergeCell ref="LQ166:LW167"/>
    <mergeCell ref="LX166:MD167"/>
    <mergeCell ref="ME166:MK167"/>
    <mergeCell ref="MS166:MY167"/>
    <mergeCell ref="JV168:KE173"/>
    <mergeCell ref="KF168:KK169"/>
    <mergeCell ref="KL168:KV169"/>
    <mergeCell ref="KW168:LA169"/>
    <mergeCell ref="LB168:LP169"/>
    <mergeCell ref="LQ168:LW173"/>
    <mergeCell ref="LX168:MD173"/>
    <mergeCell ref="ME168:MK173"/>
    <mergeCell ref="ML168:MR173"/>
    <mergeCell ref="MS168:MY173"/>
    <mergeCell ref="KF170:KK171"/>
    <mergeCell ref="KL170:KV171"/>
    <mergeCell ref="KW170:LA171"/>
    <mergeCell ref="LB170:LP171"/>
    <mergeCell ref="KF172:KK173"/>
    <mergeCell ref="KL172:KV173"/>
    <mergeCell ref="KW172:LA173"/>
    <mergeCell ref="LB172:LP173"/>
    <mergeCell ref="JV174:KE179"/>
    <mergeCell ref="KF174:KK175"/>
    <mergeCell ref="KL174:KV175"/>
    <mergeCell ref="KW174:LA175"/>
    <mergeCell ref="LB174:LP175"/>
    <mergeCell ref="LQ174:LW175"/>
    <mergeCell ref="LX174:MD175"/>
    <mergeCell ref="ME174:MK175"/>
    <mergeCell ref="ML174:MR179"/>
    <mergeCell ref="MS174:MY175"/>
    <mergeCell ref="KF176:KK177"/>
    <mergeCell ref="KL176:KV177"/>
    <mergeCell ref="KW176:LA177"/>
    <mergeCell ref="LB176:LP177"/>
    <mergeCell ref="LQ176:LW177"/>
    <mergeCell ref="LX176:MD177"/>
    <mergeCell ref="ME176:MK177"/>
    <mergeCell ref="MS176:MY177"/>
    <mergeCell ref="KF178:KK179"/>
    <mergeCell ref="KL178:KV179"/>
    <mergeCell ref="KW178:LA179"/>
    <mergeCell ref="LB178:LP179"/>
    <mergeCell ref="LQ178:LW179"/>
    <mergeCell ref="LX178:MD179"/>
    <mergeCell ref="ME178:MK179"/>
    <mergeCell ref="MS178:MY179"/>
    <mergeCell ref="JV180:KE185"/>
    <mergeCell ref="KF180:LA185"/>
    <mergeCell ref="LB180:LP185"/>
    <mergeCell ref="LQ180:LW185"/>
    <mergeCell ref="LX180:MD185"/>
    <mergeCell ref="ME180:MK185"/>
    <mergeCell ref="ML180:MR185"/>
    <mergeCell ref="MS180:MY185"/>
    <mergeCell ref="JV186:KE191"/>
    <mergeCell ref="KF186:KK187"/>
    <mergeCell ref="KL186:KV187"/>
    <mergeCell ref="KW186:LA187"/>
    <mergeCell ref="LB186:LP187"/>
    <mergeCell ref="LQ186:LW187"/>
    <mergeCell ref="LX186:MD187"/>
    <mergeCell ref="ME186:MK187"/>
    <mergeCell ref="ML186:MR191"/>
    <mergeCell ref="MS186:MY187"/>
    <mergeCell ref="KF188:KK189"/>
    <mergeCell ref="KL188:KV189"/>
    <mergeCell ref="KW188:LA189"/>
    <mergeCell ref="LB188:LP189"/>
    <mergeCell ref="LQ188:LW189"/>
    <mergeCell ref="LX188:MD189"/>
    <mergeCell ref="ME188:MK189"/>
    <mergeCell ref="MS188:MY189"/>
    <mergeCell ref="KF190:KK191"/>
    <mergeCell ref="KL190:KV191"/>
    <mergeCell ref="KW190:LA191"/>
    <mergeCell ref="LB190:LP191"/>
    <mergeCell ref="LQ190:LW191"/>
    <mergeCell ref="LX190:MD191"/>
    <mergeCell ref="ME190:MK191"/>
    <mergeCell ref="MS190:MY191"/>
    <mergeCell ref="OB112:OK119"/>
    <mergeCell ref="OL112:PG119"/>
    <mergeCell ref="PH112:PV113"/>
    <mergeCell ref="PW112:RE114"/>
    <mergeCell ref="PH114:PV119"/>
    <mergeCell ref="PW115:QC119"/>
    <mergeCell ref="QD115:QJ119"/>
    <mergeCell ref="QK115:QQ119"/>
    <mergeCell ref="QR115:QX119"/>
    <mergeCell ref="QY115:RE119"/>
    <mergeCell ref="OB120:OK125"/>
    <mergeCell ref="OL120:OQ121"/>
    <mergeCell ref="OR120:PB121"/>
    <mergeCell ref="PC120:PG121"/>
    <mergeCell ref="PH120:PV121"/>
    <mergeCell ref="PW120:QC125"/>
    <mergeCell ref="QD120:QJ125"/>
    <mergeCell ref="QK120:QQ125"/>
    <mergeCell ref="QR120:QX125"/>
    <mergeCell ref="QY120:RE125"/>
    <mergeCell ref="OL122:OQ123"/>
    <mergeCell ref="OR122:PB123"/>
    <mergeCell ref="PC122:PG123"/>
    <mergeCell ref="PH122:PV123"/>
    <mergeCell ref="OL124:OQ125"/>
    <mergeCell ref="OR124:PB125"/>
    <mergeCell ref="PC124:PG125"/>
    <mergeCell ref="PH124:PV125"/>
    <mergeCell ref="OB126:OK131"/>
    <mergeCell ref="OL126:OQ127"/>
    <mergeCell ref="OR126:PB127"/>
    <mergeCell ref="PC126:PG127"/>
    <mergeCell ref="PH126:PV127"/>
    <mergeCell ref="PW126:QC131"/>
    <mergeCell ref="QD126:QJ131"/>
    <mergeCell ref="QK126:QQ131"/>
    <mergeCell ref="QR126:QX131"/>
    <mergeCell ref="QY126:RE131"/>
    <mergeCell ref="OL128:OQ129"/>
    <mergeCell ref="OR128:PB129"/>
    <mergeCell ref="PC128:PG129"/>
    <mergeCell ref="PH128:PV129"/>
    <mergeCell ref="OL130:OQ131"/>
    <mergeCell ref="OR130:PB131"/>
    <mergeCell ref="PC130:PG131"/>
    <mergeCell ref="PH130:PV131"/>
    <mergeCell ref="OB132:OK137"/>
    <mergeCell ref="OL132:OQ133"/>
    <mergeCell ref="OR132:PB133"/>
    <mergeCell ref="PC132:PG133"/>
    <mergeCell ref="PH132:PV133"/>
    <mergeCell ref="PW132:QC137"/>
    <mergeCell ref="QD132:QJ137"/>
    <mergeCell ref="QK132:QQ137"/>
    <mergeCell ref="QR132:QX137"/>
    <mergeCell ref="QY132:RE137"/>
    <mergeCell ref="OL134:OQ135"/>
    <mergeCell ref="OR134:PB135"/>
    <mergeCell ref="PC134:PG135"/>
    <mergeCell ref="PH134:PV135"/>
    <mergeCell ref="OL136:OQ137"/>
    <mergeCell ref="OR136:PB137"/>
    <mergeCell ref="PC136:PG137"/>
    <mergeCell ref="PH136:PV137"/>
    <mergeCell ref="OB138:OK143"/>
    <mergeCell ref="OL138:OQ139"/>
    <mergeCell ref="OR138:PB139"/>
    <mergeCell ref="PC138:PG139"/>
    <mergeCell ref="PH138:PV139"/>
    <mergeCell ref="PW138:QC143"/>
    <mergeCell ref="QD138:QJ143"/>
    <mergeCell ref="QK138:QQ143"/>
    <mergeCell ref="QR138:QX143"/>
    <mergeCell ref="QY138:RE143"/>
    <mergeCell ref="OL140:OQ141"/>
    <mergeCell ref="OR140:PB141"/>
    <mergeCell ref="PC140:PG141"/>
    <mergeCell ref="PH140:PV141"/>
    <mergeCell ref="OL142:OQ143"/>
    <mergeCell ref="OR142:PB143"/>
    <mergeCell ref="PC142:PG143"/>
    <mergeCell ref="PH142:PV143"/>
    <mergeCell ref="OB144:OK149"/>
    <mergeCell ref="OL144:OQ145"/>
    <mergeCell ref="OR144:PB145"/>
    <mergeCell ref="PC144:PG145"/>
    <mergeCell ref="PH144:PV145"/>
    <mergeCell ref="PW144:QC149"/>
    <mergeCell ref="QD144:QJ149"/>
    <mergeCell ref="QK144:QQ149"/>
    <mergeCell ref="QR144:QX149"/>
    <mergeCell ref="QY144:RE149"/>
    <mergeCell ref="OL146:OQ147"/>
    <mergeCell ref="OR146:PB147"/>
    <mergeCell ref="PC146:PG147"/>
    <mergeCell ref="PH146:PV147"/>
    <mergeCell ref="OL148:OQ149"/>
    <mergeCell ref="OR148:PB149"/>
    <mergeCell ref="PC148:PG149"/>
    <mergeCell ref="PH148:PV149"/>
    <mergeCell ref="OB150:OK155"/>
    <mergeCell ref="OL150:OQ151"/>
    <mergeCell ref="OR150:PB151"/>
    <mergeCell ref="PC150:PG151"/>
    <mergeCell ref="PH150:PV151"/>
    <mergeCell ref="PW150:QC155"/>
    <mergeCell ref="QD150:QJ155"/>
    <mergeCell ref="QK150:QQ155"/>
    <mergeCell ref="QR150:QX155"/>
    <mergeCell ref="QY150:RE155"/>
    <mergeCell ref="OL152:OQ153"/>
    <mergeCell ref="OR152:PB153"/>
    <mergeCell ref="PC152:PG153"/>
    <mergeCell ref="PH152:PV153"/>
    <mergeCell ref="OL154:OQ155"/>
    <mergeCell ref="OR154:PB155"/>
    <mergeCell ref="PC154:PG155"/>
    <mergeCell ref="PH154:PV155"/>
    <mergeCell ref="OB156:OK161"/>
    <mergeCell ref="OL156:OQ157"/>
    <mergeCell ref="OR156:PB157"/>
    <mergeCell ref="PC156:PG157"/>
    <mergeCell ref="PH156:PV157"/>
    <mergeCell ref="PW156:QC157"/>
    <mergeCell ref="QD156:QJ157"/>
    <mergeCell ref="QK156:QQ157"/>
    <mergeCell ref="QR156:QX161"/>
    <mergeCell ref="QY156:RE157"/>
    <mergeCell ref="OL158:OQ159"/>
    <mergeCell ref="OR158:PB159"/>
    <mergeCell ref="PC158:PG159"/>
    <mergeCell ref="PH158:PV159"/>
    <mergeCell ref="PW158:QC159"/>
    <mergeCell ref="QD158:QJ159"/>
    <mergeCell ref="QK158:QQ159"/>
    <mergeCell ref="QY158:RE159"/>
    <mergeCell ref="OL160:OQ161"/>
    <mergeCell ref="OR160:PB161"/>
    <mergeCell ref="PC160:PG161"/>
    <mergeCell ref="PH160:PV161"/>
    <mergeCell ref="PW160:QC161"/>
    <mergeCell ref="QD160:QJ161"/>
    <mergeCell ref="QK160:QQ161"/>
    <mergeCell ref="QY160:RE161"/>
    <mergeCell ref="OB162:OK167"/>
    <mergeCell ref="OL162:OQ163"/>
    <mergeCell ref="OR162:PB163"/>
    <mergeCell ref="PC162:PG163"/>
    <mergeCell ref="PH162:PV163"/>
    <mergeCell ref="PW162:QC163"/>
    <mergeCell ref="QD162:QJ163"/>
    <mergeCell ref="QK162:QQ163"/>
    <mergeCell ref="QR162:QX167"/>
    <mergeCell ref="QY162:RE163"/>
    <mergeCell ref="OL164:OQ165"/>
    <mergeCell ref="OR164:PB165"/>
    <mergeCell ref="PC164:PG165"/>
    <mergeCell ref="PH164:PV165"/>
    <mergeCell ref="PW164:QC165"/>
    <mergeCell ref="QD164:QJ165"/>
    <mergeCell ref="QK164:QQ165"/>
    <mergeCell ref="QY164:RE165"/>
    <mergeCell ref="OL166:OQ167"/>
    <mergeCell ref="OR166:PB167"/>
    <mergeCell ref="PC166:PG167"/>
    <mergeCell ref="PH166:PV167"/>
    <mergeCell ref="PW166:QC167"/>
    <mergeCell ref="QD166:QJ167"/>
    <mergeCell ref="QK166:QQ167"/>
    <mergeCell ref="QY166:RE167"/>
    <mergeCell ref="OB180:OK185"/>
    <mergeCell ref="OL180:PG185"/>
    <mergeCell ref="OB168:OK173"/>
    <mergeCell ref="OL168:OQ169"/>
    <mergeCell ref="OR168:PB169"/>
    <mergeCell ref="PC168:PG169"/>
    <mergeCell ref="PH168:PV169"/>
    <mergeCell ref="PW168:QC173"/>
    <mergeCell ref="QD168:QJ173"/>
    <mergeCell ref="QK168:QQ173"/>
    <mergeCell ref="QR168:QX173"/>
    <mergeCell ref="QY168:RE173"/>
    <mergeCell ref="OL170:OQ171"/>
    <mergeCell ref="OR170:PB171"/>
    <mergeCell ref="PC170:PG171"/>
    <mergeCell ref="PH170:PV171"/>
    <mergeCell ref="OL172:OQ173"/>
    <mergeCell ref="OR172:PB173"/>
    <mergeCell ref="PC172:PG173"/>
    <mergeCell ref="PH172:PV173"/>
    <mergeCell ref="OB174:OK179"/>
    <mergeCell ref="OL174:OQ175"/>
    <mergeCell ref="OR174:PB175"/>
    <mergeCell ref="PC174:PG175"/>
    <mergeCell ref="PH174:PV175"/>
    <mergeCell ref="PW174:QC175"/>
    <mergeCell ref="QD174:QJ175"/>
    <mergeCell ref="QK174:QQ175"/>
    <mergeCell ref="QR174:QX179"/>
    <mergeCell ref="QY174:RE175"/>
    <mergeCell ref="OL176:OQ177"/>
    <mergeCell ref="OR176:PB177"/>
    <mergeCell ref="PC176:PG177"/>
    <mergeCell ref="PH176:PV177"/>
    <mergeCell ref="PW176:QC177"/>
    <mergeCell ref="QD176:QJ177"/>
    <mergeCell ref="QK176:QQ177"/>
    <mergeCell ref="QY176:RE177"/>
    <mergeCell ref="OL178:OQ179"/>
    <mergeCell ref="OR178:PB179"/>
    <mergeCell ref="PC178:PG179"/>
    <mergeCell ref="PH178:PV179"/>
    <mergeCell ref="PW178:QC179"/>
    <mergeCell ref="QD178:QJ179"/>
    <mergeCell ref="QK178:QQ179"/>
    <mergeCell ref="QY178:RE179"/>
    <mergeCell ref="PH180:PV185"/>
    <mergeCell ref="PW180:QC185"/>
    <mergeCell ref="QD180:QJ185"/>
    <mergeCell ref="QK180:QQ185"/>
    <mergeCell ref="QR180:QX185"/>
    <mergeCell ref="QY180:RE185"/>
    <mergeCell ref="OB186:OK191"/>
    <mergeCell ref="OL186:OQ187"/>
    <mergeCell ref="OR186:PB187"/>
    <mergeCell ref="PC186:PG187"/>
    <mergeCell ref="PH186:PV187"/>
    <mergeCell ref="PW186:QC187"/>
    <mergeCell ref="QD186:QJ187"/>
    <mergeCell ref="QK186:QQ187"/>
    <mergeCell ref="QR186:QX191"/>
    <mergeCell ref="QY186:RE187"/>
    <mergeCell ref="OL188:OQ189"/>
    <mergeCell ref="OR188:PB189"/>
    <mergeCell ref="PC188:PG189"/>
    <mergeCell ref="PH188:PV189"/>
    <mergeCell ref="PW188:QC189"/>
    <mergeCell ref="QD188:QJ189"/>
    <mergeCell ref="QK188:QQ189"/>
    <mergeCell ref="QY188:RE189"/>
    <mergeCell ref="OL190:OQ191"/>
    <mergeCell ref="OR190:PB191"/>
    <mergeCell ref="PC190:PG191"/>
    <mergeCell ref="PH190:PV191"/>
    <mergeCell ref="PW190:QC191"/>
    <mergeCell ref="QD190:QJ191"/>
    <mergeCell ref="QK190:QQ191"/>
    <mergeCell ref="QY190:RE191"/>
  </mergeCells>
  <phoneticPr fontId="4"/>
  <conditionalFormatting sqref="DQ304:FN333">
    <cfRule type="expression" dxfId="99" priority="227">
      <formula>AND(DQ304&lt;&gt;"〇",DQ304&lt;&gt;"")</formula>
    </cfRule>
  </conditionalFormatting>
  <conditionalFormatting sqref="EA226:EE231">
    <cfRule type="expression" dxfId="98" priority="361">
      <formula>AND(EA226&lt;&gt;"〇",EA226&lt;&gt;"")</formula>
    </cfRule>
  </conditionalFormatting>
  <conditionalFormatting sqref="EA250:EE255">
    <cfRule type="expression" dxfId="97" priority="349">
      <formula>AND(EA250&lt;&gt;"〇",EA250&lt;&gt;"")</formula>
    </cfRule>
  </conditionalFormatting>
  <conditionalFormatting sqref="EA262:EE267">
    <cfRule type="expression" dxfId="96" priority="343">
      <formula>AND(EA262&lt;&gt;"〇",EA262&lt;&gt;"")</formula>
    </cfRule>
  </conditionalFormatting>
  <conditionalFormatting sqref="EA232:EJ237">
    <cfRule type="expression" dxfId="95" priority="357">
      <formula>AND(EA232&lt;&gt;"〇",EA232&lt;&gt;"")</formula>
    </cfRule>
  </conditionalFormatting>
  <conditionalFormatting sqref="EA244:EJ249">
    <cfRule type="expression" dxfId="94" priority="352">
      <formula>AND(EA244&lt;&gt;"〇",EA244&lt;&gt;"")</formula>
    </cfRule>
  </conditionalFormatting>
  <conditionalFormatting sqref="EA274:EO279">
    <cfRule type="expression" dxfId="93" priority="336">
      <formula>AND(EA274&lt;&gt;"〇",EA274&lt;&gt;"")</formula>
    </cfRule>
  </conditionalFormatting>
  <conditionalFormatting sqref="EF214:EJ231">
    <cfRule type="expression" dxfId="92" priority="360">
      <formula>AND(EF214&lt;&gt;"〇",EF214&lt;&gt;"")</formula>
    </cfRule>
  </conditionalFormatting>
  <conditionalFormatting sqref="EF238:EJ243">
    <cfRule type="expression" dxfId="91" priority="355">
      <formula>AND(EF238&lt;&gt;"〇",EF238&lt;&gt;"")</formula>
    </cfRule>
  </conditionalFormatting>
  <conditionalFormatting sqref="EF61:EL102">
    <cfRule type="expression" dxfId="90" priority="406">
      <formula>AND(EF61&lt;&gt;"",EF61&lt;&gt;"〇")</formula>
    </cfRule>
  </conditionalFormatting>
  <conditionalFormatting sqref="EK226:EO231">
    <cfRule type="expression" dxfId="89" priority="359">
      <formula>AND(EK226&lt;&gt;"〇",EK226&lt;&gt;"")</formula>
    </cfRule>
  </conditionalFormatting>
  <conditionalFormatting sqref="EK256:EO273">
    <cfRule type="expression" dxfId="88" priority="339">
      <formula>AND(EK256&lt;&gt;"〇",EK256&lt;&gt;"")</formula>
    </cfRule>
  </conditionalFormatting>
  <conditionalFormatting sqref="EM91:ES96">
    <cfRule type="expression" dxfId="87" priority="405">
      <formula>AND(EM91&lt;&gt;"",EM91&lt;&gt;"〇")</formula>
    </cfRule>
  </conditionalFormatting>
  <conditionalFormatting sqref="EP220:ET225">
    <cfRule type="expression" dxfId="86" priority="362">
      <formula>AND(EP220&lt;&gt;"〇",EP220&lt;&gt;"")</formula>
    </cfRule>
  </conditionalFormatting>
  <conditionalFormatting sqref="ET97:EZ102">
    <cfRule type="expression" dxfId="85" priority="402">
      <formula>AND(ET97&lt;&gt;"",ET97&lt;&gt;"〇")</formula>
    </cfRule>
  </conditionalFormatting>
  <conditionalFormatting sqref="EU214:EY225">
    <cfRule type="expression" dxfId="84" priority="365">
      <formula>AND(EU214&lt;&gt;"〇",EU214&lt;&gt;"")</formula>
    </cfRule>
  </conditionalFormatting>
  <conditionalFormatting sqref="EU238:EY249">
    <cfRule type="expression" dxfId="83" priority="351">
      <formula>AND(EU238&lt;&gt;"〇",EU238&lt;&gt;"")</formula>
    </cfRule>
  </conditionalFormatting>
  <conditionalFormatting sqref="EU268:EY273">
    <cfRule type="expression" dxfId="82" priority="338">
      <formula>AND(EU268&lt;&gt;"〇",EU268&lt;&gt;"")</formula>
    </cfRule>
  </conditionalFormatting>
  <conditionalFormatting sqref="EU250:FD267">
    <cfRule type="expression" dxfId="81" priority="341">
      <formula>AND(EU250&lt;&gt;"〇",EU250&lt;&gt;"")</formula>
    </cfRule>
  </conditionalFormatting>
  <conditionalFormatting sqref="EU226:FN237">
    <cfRule type="expression" dxfId="80" priority="356">
      <formula>AND(EU226&lt;&gt;"〇",EU226&lt;&gt;"")</formula>
    </cfRule>
  </conditionalFormatting>
  <conditionalFormatting sqref="EU274:FN285">
    <cfRule type="expression" dxfId="79" priority="334">
      <formula>AND(EU274&lt;&gt;"〇",EU274&lt;&gt;"")</formula>
    </cfRule>
  </conditionalFormatting>
  <conditionalFormatting sqref="FA61:FG96">
    <cfRule type="expression" dxfId="78" priority="403">
      <formula>AND(FA61&lt;&gt;"",FA61&lt;&gt;"〇")</formula>
    </cfRule>
  </conditionalFormatting>
  <conditionalFormatting sqref="FH61:FN102">
    <cfRule type="expression" dxfId="77" priority="399">
      <formula>AND(FH61&lt;&gt;"",FH61&lt;&gt;"〇")</formula>
    </cfRule>
  </conditionalFormatting>
  <conditionalFormatting sqref="FJ214:FN225">
    <cfRule type="expression" dxfId="76" priority="363">
      <formula>AND(FJ214&lt;&gt;"〇",FJ214&lt;&gt;"")</formula>
    </cfRule>
  </conditionalFormatting>
  <conditionalFormatting sqref="FJ238:FN273">
    <cfRule type="expression" dxfId="75" priority="337">
      <formula>AND(FJ238&lt;&gt;"〇",FJ238&lt;&gt;"")</formula>
    </cfRule>
  </conditionalFormatting>
  <conditionalFormatting sqref="HK61:HQ102">
    <cfRule type="expression" dxfId="74" priority="218">
      <formula>AND(HK61&lt;&gt;"",HK61&lt;&gt;"〇")</formula>
    </cfRule>
  </conditionalFormatting>
  <conditionalFormatting sqref="HR91:HX96">
    <cfRule type="expression" dxfId="73" priority="217">
      <formula>AND(HR91&lt;&gt;"",HR91&lt;&gt;"〇")</formula>
    </cfRule>
  </conditionalFormatting>
  <conditionalFormatting sqref="HS226:HW231">
    <cfRule type="expression" dxfId="72" priority="57">
      <formula>AND(HS226&lt;&gt;"〇",HS226&lt;&gt;"")</formula>
    </cfRule>
  </conditionalFormatting>
  <conditionalFormatting sqref="HS250:HW255">
    <cfRule type="expression" dxfId="71" priority="49">
      <formula>AND(HS250&lt;&gt;"〇",HS250&lt;&gt;"")</formula>
    </cfRule>
  </conditionalFormatting>
  <conditionalFormatting sqref="HS262:HW267">
    <cfRule type="expression" dxfId="70" priority="48">
      <formula>AND(HS262&lt;&gt;"〇",HS262&lt;&gt;"")</formula>
    </cfRule>
  </conditionalFormatting>
  <conditionalFormatting sqref="HS232:IB237">
    <cfRule type="expression" dxfId="69" priority="54">
      <formula>AND(HS232&lt;&gt;"〇",HS232&lt;&gt;"")</formula>
    </cfRule>
  </conditionalFormatting>
  <conditionalFormatting sqref="HS244:IB249">
    <cfRule type="expression" dxfId="68" priority="51">
      <formula>AND(HS244&lt;&gt;"〇",HS244&lt;&gt;"")</formula>
    </cfRule>
  </conditionalFormatting>
  <conditionalFormatting sqref="HS274:IG279">
    <cfRule type="expression" dxfId="67" priority="43">
      <formula>AND(HS274&lt;&gt;"〇",HS274&lt;&gt;"")</formula>
    </cfRule>
  </conditionalFormatting>
  <conditionalFormatting sqref="HW304:JT333">
    <cfRule type="expression" dxfId="66" priority="3">
      <formula>AND(HW304&lt;&gt;"〇",HW304&lt;&gt;"")</formula>
    </cfRule>
  </conditionalFormatting>
  <conditionalFormatting sqref="HX214:IB231">
    <cfRule type="expression" dxfId="65" priority="56">
      <formula>AND(HX214&lt;&gt;"〇",HX214&lt;&gt;"")</formula>
    </cfRule>
  </conditionalFormatting>
  <conditionalFormatting sqref="HX238:IB243">
    <cfRule type="expression" dxfId="64" priority="52">
      <formula>AND(HX238&lt;&gt;"〇",HX238&lt;&gt;"")</formula>
    </cfRule>
  </conditionalFormatting>
  <conditionalFormatting sqref="HY97:IE102">
    <cfRule type="expression" dxfId="63" priority="214">
      <formula>AND(HY97&lt;&gt;"",HY97&lt;&gt;"〇")</formula>
    </cfRule>
  </conditionalFormatting>
  <conditionalFormatting sqref="IC226:IG231">
    <cfRule type="expression" dxfId="62" priority="55">
      <formula>AND(IC226&lt;&gt;"〇",IC226&lt;&gt;"")</formula>
    </cfRule>
  </conditionalFormatting>
  <conditionalFormatting sqref="IC256:IG273">
    <cfRule type="expression" dxfId="61" priority="46">
      <formula>AND(IC256&lt;&gt;"〇",IC256&lt;&gt;"")</formula>
    </cfRule>
  </conditionalFormatting>
  <conditionalFormatting sqref="IF61:IL96">
    <cfRule type="expression" dxfId="60" priority="215">
      <formula>AND(IF61&lt;&gt;"",IF61&lt;&gt;"〇")</formula>
    </cfRule>
  </conditionalFormatting>
  <conditionalFormatting sqref="IH220:IL225">
    <cfRule type="expression" dxfId="59" priority="58">
      <formula>AND(IH220&lt;&gt;"〇",IH220&lt;&gt;"")</formula>
    </cfRule>
  </conditionalFormatting>
  <conditionalFormatting sqref="IM214:IQ225">
    <cfRule type="expression" dxfId="58" priority="60">
      <formula>AND(IM214&lt;&gt;"〇",IM214&lt;&gt;"")</formula>
    </cfRule>
  </conditionalFormatting>
  <conditionalFormatting sqref="IM238:IQ249">
    <cfRule type="expression" dxfId="57" priority="50">
      <formula>AND(IM238&lt;&gt;"〇",IM238&lt;&gt;"")</formula>
    </cfRule>
  </conditionalFormatting>
  <conditionalFormatting sqref="IM268:IQ273">
    <cfRule type="expression" dxfId="56" priority="45">
      <formula>AND(IM268&lt;&gt;"〇",IM268&lt;&gt;"")</formula>
    </cfRule>
  </conditionalFormatting>
  <conditionalFormatting sqref="IM61:IS102">
    <cfRule type="expression" dxfId="55" priority="211">
      <formula>AND(IM61&lt;&gt;"",IM61&lt;&gt;"〇")</formula>
    </cfRule>
  </conditionalFormatting>
  <conditionalFormatting sqref="IM250:IV267">
    <cfRule type="expression" dxfId="54" priority="47">
      <formula>AND(IM250&lt;&gt;"〇",IM250&lt;&gt;"")</formula>
    </cfRule>
  </conditionalFormatting>
  <conditionalFormatting sqref="IM226:JF237">
    <cfRule type="expression" dxfId="53" priority="53">
      <formula>AND(IM226&lt;&gt;"〇",IM226&lt;&gt;"")</formula>
    </cfRule>
  </conditionalFormatting>
  <conditionalFormatting sqref="IM274:JF285">
    <cfRule type="expression" dxfId="52" priority="42">
      <formula>AND(IM274&lt;&gt;"〇",IM274&lt;&gt;"")</formula>
    </cfRule>
  </conditionalFormatting>
  <conditionalFormatting sqref="JB214:JF225">
    <cfRule type="expression" dxfId="51" priority="59">
      <formula>AND(JB214&lt;&gt;"〇",JB214&lt;&gt;"")</formula>
    </cfRule>
  </conditionalFormatting>
  <conditionalFormatting sqref="JB238:JF273">
    <cfRule type="expression" dxfId="50" priority="44">
      <formula>AND(JB238&lt;&gt;"〇",JB238&lt;&gt;"")</formula>
    </cfRule>
  </conditionalFormatting>
  <conditionalFormatting sqref="LQ61:LW102">
    <cfRule type="expression" dxfId="49" priority="208">
      <formula>AND(LQ61&lt;&gt;"",LQ61&lt;&gt;"〇")</formula>
    </cfRule>
  </conditionalFormatting>
  <conditionalFormatting sqref="LX91:MD96">
    <cfRule type="expression" dxfId="48" priority="207">
      <formula>AND(LX91&lt;&gt;"",LX91&lt;&gt;"〇")</formula>
    </cfRule>
  </conditionalFormatting>
  <conditionalFormatting sqref="LY226:MC231">
    <cfRule type="expression" dxfId="47" priority="38">
      <formula>AND(LY226&lt;&gt;"〇",LY226&lt;&gt;"")</formula>
    </cfRule>
  </conditionalFormatting>
  <conditionalFormatting sqref="LY250:MC255">
    <cfRule type="expression" dxfId="46" priority="30">
      <formula>AND(LY250&lt;&gt;"〇",LY250&lt;&gt;"")</formula>
    </cfRule>
  </conditionalFormatting>
  <conditionalFormatting sqref="LY262:MC267">
    <cfRule type="expression" dxfId="45" priority="29">
      <formula>AND(LY262&lt;&gt;"〇",LY262&lt;&gt;"")</formula>
    </cfRule>
  </conditionalFormatting>
  <conditionalFormatting sqref="LY232:MH237">
    <cfRule type="expression" dxfId="44" priority="35">
      <formula>AND(LY232&lt;&gt;"〇",LY232&lt;&gt;"")</formula>
    </cfRule>
  </conditionalFormatting>
  <conditionalFormatting sqref="LY244:MH249">
    <cfRule type="expression" dxfId="43" priority="32">
      <formula>AND(LY244&lt;&gt;"〇",LY244&lt;&gt;"")</formula>
    </cfRule>
  </conditionalFormatting>
  <conditionalFormatting sqref="LY274:MM279">
    <cfRule type="expression" dxfId="42" priority="24">
      <formula>AND(LY274&lt;&gt;"〇",LY274&lt;&gt;"")</formula>
    </cfRule>
  </conditionalFormatting>
  <conditionalFormatting sqref="MC304:NZ333">
    <cfRule type="expression" dxfId="41" priority="2">
      <formula>AND(MC304&lt;&gt;"〇",MC304&lt;&gt;"")</formula>
    </cfRule>
  </conditionalFormatting>
  <conditionalFormatting sqref="MD214:MH231">
    <cfRule type="expression" dxfId="40" priority="37">
      <formula>AND(MD214&lt;&gt;"〇",MD214&lt;&gt;"")</formula>
    </cfRule>
  </conditionalFormatting>
  <conditionalFormatting sqref="MD238:MH243">
    <cfRule type="expression" dxfId="39" priority="33">
      <formula>AND(MD238&lt;&gt;"〇",MD238&lt;&gt;"")</formula>
    </cfRule>
  </conditionalFormatting>
  <conditionalFormatting sqref="ME97:MK102">
    <cfRule type="expression" dxfId="38" priority="204">
      <formula>AND(ME97&lt;&gt;"",ME97&lt;&gt;"〇")</formula>
    </cfRule>
  </conditionalFormatting>
  <conditionalFormatting sqref="MI226:MM231">
    <cfRule type="expression" dxfId="37" priority="36">
      <formula>AND(MI226&lt;&gt;"〇",MI226&lt;&gt;"")</formula>
    </cfRule>
  </conditionalFormatting>
  <conditionalFormatting sqref="MI256:MM273">
    <cfRule type="expression" dxfId="36" priority="27">
      <formula>AND(MI256&lt;&gt;"〇",MI256&lt;&gt;"")</formula>
    </cfRule>
  </conditionalFormatting>
  <conditionalFormatting sqref="ML61:MR96">
    <cfRule type="expression" dxfId="35" priority="205">
      <formula>AND(ML61&lt;&gt;"",ML61&lt;&gt;"〇")</formula>
    </cfRule>
  </conditionalFormatting>
  <conditionalFormatting sqref="MN220:MR225">
    <cfRule type="expression" dxfId="34" priority="39">
      <formula>AND(MN220&lt;&gt;"〇",MN220&lt;&gt;"")</formula>
    </cfRule>
  </conditionalFormatting>
  <conditionalFormatting sqref="MS214:MW225">
    <cfRule type="expression" dxfId="33" priority="41">
      <formula>AND(MS214&lt;&gt;"〇",MS214&lt;&gt;"")</formula>
    </cfRule>
  </conditionalFormatting>
  <conditionalFormatting sqref="MS238:MW249">
    <cfRule type="expression" dxfId="32" priority="31">
      <formula>AND(MS238&lt;&gt;"〇",MS238&lt;&gt;"")</formula>
    </cfRule>
  </conditionalFormatting>
  <conditionalFormatting sqref="MS268:MW273">
    <cfRule type="expression" dxfId="31" priority="26">
      <formula>AND(MS268&lt;&gt;"〇",MS268&lt;&gt;"")</formula>
    </cfRule>
  </conditionalFormatting>
  <conditionalFormatting sqref="MS61:MY102">
    <cfRule type="expression" dxfId="30" priority="201">
      <formula>AND(MS61&lt;&gt;"",MS61&lt;&gt;"〇")</formula>
    </cfRule>
  </conditionalFormatting>
  <conditionalFormatting sqref="MS250:NB267">
    <cfRule type="expression" dxfId="29" priority="28">
      <formula>AND(MS250&lt;&gt;"〇",MS250&lt;&gt;"")</formula>
    </cfRule>
  </conditionalFormatting>
  <conditionalFormatting sqref="MS226:NL237">
    <cfRule type="expression" dxfId="28" priority="34">
      <formula>AND(MS226&lt;&gt;"〇",MS226&lt;&gt;"")</formula>
    </cfRule>
  </conditionalFormatting>
  <conditionalFormatting sqref="MS274:NL285">
    <cfRule type="expression" dxfId="27" priority="23">
      <formula>AND(MS274&lt;&gt;"〇",MS274&lt;&gt;"")</formula>
    </cfRule>
  </conditionalFormatting>
  <conditionalFormatting sqref="NH214:NL225">
    <cfRule type="expression" dxfId="26" priority="40">
      <formula>AND(NH214&lt;&gt;"〇",NH214&lt;&gt;"")</formula>
    </cfRule>
  </conditionalFormatting>
  <conditionalFormatting sqref="NH238:NL273">
    <cfRule type="expression" dxfId="25" priority="25">
      <formula>AND(NH238&lt;&gt;"〇",NH238&lt;&gt;"")</formula>
    </cfRule>
  </conditionalFormatting>
  <conditionalFormatting sqref="PW61:QC102">
    <cfRule type="expression" dxfId="24" priority="198">
      <formula>AND(PW61&lt;&gt;"",PW61&lt;&gt;"〇")</formula>
    </cfRule>
  </conditionalFormatting>
  <conditionalFormatting sqref="QD91:QJ96">
    <cfRule type="expression" dxfId="23" priority="197">
      <formula>AND(QD91&lt;&gt;"",QD91&lt;&gt;"〇")</formula>
    </cfRule>
  </conditionalFormatting>
  <conditionalFormatting sqref="QE226:QI231">
    <cfRule type="expression" dxfId="22" priority="19">
      <formula>AND(QE226&lt;&gt;"〇",QE226&lt;&gt;"")</formula>
    </cfRule>
  </conditionalFormatting>
  <conditionalFormatting sqref="QE250:QI255">
    <cfRule type="expression" dxfId="21" priority="11">
      <formula>AND(QE250&lt;&gt;"〇",QE250&lt;&gt;"")</formula>
    </cfRule>
  </conditionalFormatting>
  <conditionalFormatting sqref="QE262:QI267">
    <cfRule type="expression" dxfId="20" priority="10">
      <formula>AND(QE262&lt;&gt;"〇",QE262&lt;&gt;"")</formula>
    </cfRule>
  </conditionalFormatting>
  <conditionalFormatting sqref="QE232:QN237">
    <cfRule type="expression" dxfId="19" priority="16">
      <formula>AND(QE232&lt;&gt;"〇",QE232&lt;&gt;"")</formula>
    </cfRule>
  </conditionalFormatting>
  <conditionalFormatting sqref="QE244:QN249">
    <cfRule type="expression" dxfId="18" priority="13">
      <formula>AND(QE244&lt;&gt;"〇",QE244&lt;&gt;"")</formula>
    </cfRule>
  </conditionalFormatting>
  <conditionalFormatting sqref="QE274:QS279">
    <cfRule type="expression" dxfId="17" priority="5">
      <formula>AND(QE274&lt;&gt;"〇",QE274&lt;&gt;"")</formula>
    </cfRule>
  </conditionalFormatting>
  <conditionalFormatting sqref="QI304:SF333">
    <cfRule type="expression" dxfId="16" priority="1">
      <formula>AND(QI304&lt;&gt;"〇",QI304&lt;&gt;"")</formula>
    </cfRule>
  </conditionalFormatting>
  <conditionalFormatting sqref="QJ214:QN231">
    <cfRule type="expression" dxfId="15" priority="18">
      <formula>AND(QJ214&lt;&gt;"〇",QJ214&lt;&gt;"")</formula>
    </cfRule>
  </conditionalFormatting>
  <conditionalFormatting sqref="QJ238:QN243">
    <cfRule type="expression" dxfId="14" priority="14">
      <formula>AND(QJ238&lt;&gt;"〇",QJ238&lt;&gt;"")</formula>
    </cfRule>
  </conditionalFormatting>
  <conditionalFormatting sqref="QK97:QQ102">
    <cfRule type="expression" dxfId="13" priority="194">
      <formula>AND(QK97&lt;&gt;"",QK97&lt;&gt;"〇")</formula>
    </cfRule>
  </conditionalFormatting>
  <conditionalFormatting sqref="QO226:QS231">
    <cfRule type="expression" dxfId="12" priority="17">
      <formula>AND(QO226&lt;&gt;"〇",QO226&lt;&gt;"")</formula>
    </cfRule>
  </conditionalFormatting>
  <conditionalFormatting sqref="QO256:QS273">
    <cfRule type="expression" dxfId="11" priority="8">
      <formula>AND(QO256&lt;&gt;"〇",QO256&lt;&gt;"")</formula>
    </cfRule>
  </conditionalFormatting>
  <conditionalFormatting sqref="QR61:QX96">
    <cfRule type="expression" dxfId="10" priority="195">
      <formula>AND(QR61&lt;&gt;"",QR61&lt;&gt;"〇")</formula>
    </cfRule>
  </conditionalFormatting>
  <conditionalFormatting sqref="QT220:QX225">
    <cfRule type="expression" dxfId="9" priority="20">
      <formula>AND(QT220&lt;&gt;"〇",QT220&lt;&gt;"")</formula>
    </cfRule>
  </conditionalFormatting>
  <conditionalFormatting sqref="QY214:RC225">
    <cfRule type="expression" dxfId="8" priority="22">
      <formula>AND(QY214&lt;&gt;"〇",QY214&lt;&gt;"")</formula>
    </cfRule>
  </conditionalFormatting>
  <conditionalFormatting sqref="QY238:RC249">
    <cfRule type="expression" dxfId="7" priority="12">
      <formula>AND(QY238&lt;&gt;"〇",QY238&lt;&gt;"")</formula>
    </cfRule>
  </conditionalFormatting>
  <conditionalFormatting sqref="QY268:RC273">
    <cfRule type="expression" dxfId="6" priority="7">
      <formula>AND(QY268&lt;&gt;"〇",QY268&lt;&gt;"")</formula>
    </cfRule>
  </conditionalFormatting>
  <conditionalFormatting sqref="QY61:RE102">
    <cfRule type="expression" dxfId="5" priority="191">
      <formula>AND(QY61&lt;&gt;"",QY61&lt;&gt;"〇")</formula>
    </cfRule>
  </conditionalFormatting>
  <conditionalFormatting sqref="QY250:RH267">
    <cfRule type="expression" dxfId="4" priority="9">
      <formula>AND(QY250&lt;&gt;"〇",QY250&lt;&gt;"")</formula>
    </cfRule>
  </conditionalFormatting>
  <conditionalFormatting sqref="QY226:RR237">
    <cfRule type="expression" dxfId="3" priority="15">
      <formula>AND(QY226&lt;&gt;"〇",QY226&lt;&gt;"")</formula>
    </cfRule>
  </conditionalFormatting>
  <conditionalFormatting sqref="QY274:RR285">
    <cfRule type="expression" dxfId="2" priority="4">
      <formula>AND(QY274&lt;&gt;"〇",QY274&lt;&gt;"")</formula>
    </cfRule>
  </conditionalFormatting>
  <conditionalFormatting sqref="RN214:RR225">
    <cfRule type="expression" dxfId="1" priority="21">
      <formula>AND(RN214&lt;&gt;"〇",RN214&lt;&gt;"")</formula>
    </cfRule>
  </conditionalFormatting>
  <conditionalFormatting sqref="RN238:RR273">
    <cfRule type="expression" dxfId="0" priority="6">
      <formula>AND(RN238&lt;&gt;"〇",RN238&lt;&gt;"")</formula>
    </cfRule>
  </conditionalFormatting>
  <dataValidations count="28">
    <dataValidation type="textLength" imeMode="hiragana" operator="lessThanOrEqual" allowBlank="1" showInputMessage="1" showErrorMessage="1" errorTitle="文字数オーバー" error="入力文字数が多すぎます。25文字以内にしてください。" sqref="BH16:BU20 EQ19:FJ24" xr:uid="{00000000-0002-0000-0100-000000000000}">
      <formula1>25</formula1>
    </dataValidation>
    <dataValidation type="textLength" imeMode="off" operator="lessThanOrEqual" allowBlank="1" showErrorMessage="1" errorTitle="文字数オーバー" error="入力文字数が多すぎます。25文字以内にしてください。" sqref="BH21:BU24 DO21:EE22" xr:uid="{00000000-0002-0000-0100-000001000000}">
      <formula1>25</formula1>
    </dataValidation>
    <dataValidation type="textLength" imeMode="off" operator="equal" allowBlank="1" showInputMessage="1" showErrorMessage="1" errorTitle="桁数不一致" error="桁数が合っていません。半角13桁の数字を入力してください。" sqref="CH14:DJ16" xr:uid="{82E6353F-EDBF-41E6-942E-97F77FB0A92E}">
      <formula1>13</formula1>
    </dataValidation>
    <dataValidation type="textLength" imeMode="hiragana" operator="lessThanOrEqual" allowBlank="1" showInputMessage="1" showErrorMessage="1" errorTitle="文字数オーバー" error="入力文字数が多すぎます。50文字以内にしてください。_x000a_" sqref="CH17:EE20" xr:uid="{BA798C30-6EE9-4EA1-885B-329F8E4CC25F}">
      <formula1>50</formula1>
    </dataValidation>
    <dataValidation type="textLength" imeMode="off" operator="lessThanOrEqual" allowBlank="1" showErrorMessage="1" errorTitle="文字数オーバー" error="入力文字数が多すぎます。25文字以内にしてください。_x000a_" promptTitle="FAX番号" prompt="半角で入力してください。_x000a_入力例）000-000-0000" sqref="DO23:EE24" xr:uid="{913BB77C-F9FD-4FEA-9128-E7A171A098FC}">
      <formula1>25</formula1>
    </dataValidation>
    <dataValidation type="whole" imeMode="off" allowBlank="1" showInputMessage="1" showErrorMessage="1" errorTitle="範囲外数値" error="1~12の範囲のみ入力可能です。入力し直してください。" sqref="EY17:FB18" xr:uid="{3A48D718-C029-4BBA-9560-55258E4DA0CE}">
      <formula1>1</formula1>
      <formula2>12</formula2>
    </dataValidation>
    <dataValidation type="whole" imeMode="off" allowBlank="1" showInputMessage="1" showErrorMessage="1" errorTitle="範囲外数値" error="1～31の範囲のみ入力可能です。入力し直してください。" sqref="FE17:FH18 CC30:CF35" xr:uid="{00000000-0002-0000-0100-000007000000}">
      <formula1>1</formula1>
      <formula2>31</formula2>
    </dataValidation>
    <dataValidation type="textLength" imeMode="hiragana" operator="lessThanOrEqual" allowBlank="1" showInputMessage="1" showErrorMessage="1" errorTitle="文字数オーバー" error="入力文字数が多すぎます。120文字以内にしてください。_x000a_" sqref="L26:BC29" xr:uid="{00000000-0002-0000-0100-000008000000}">
      <formula1>120</formula1>
    </dataValidation>
    <dataValidation type="whole" imeMode="off" allowBlank="1" showInputMessage="1" showErrorMessage="1" errorTitle="範囲外数値" error="01100～47400の範囲のみ入力可能です。入力し直してください。" sqref="KY304:LH333 L32:U35 GS304:HB333 PE214:PS285 PH55:PV108 KY214:LM285 DA214:DO285 CM304:CV333 GS214:HG285 LB55:LP108 GV55:HJ108 DQ55:EE108 PE304:PN333 DQ120:EE179 DQ186:EE191 GV120:HJ179 GV186:HJ191 LB120:LP179 LB186:LP191 PH120:PV179 PH186:PV191" xr:uid="{00000000-0002-0000-0100-000009000000}">
      <formula1>1100</formula1>
      <formula2>47400</formula2>
    </dataValidation>
    <dataValidation type="whole" imeMode="off" operator="greaterThanOrEqual" allowBlank="1" showInputMessage="1" showErrorMessage="1" errorTitle="範囲外数値" error="0以上の数値のみ入力可能です。入力し直してください。" sqref="CX26:DR29" xr:uid="{00000000-0002-0000-0100-00000B000000}">
      <formula1>0</formula1>
    </dataValidation>
    <dataValidation type="decimal" imeMode="off" operator="greaterThanOrEqual" allowBlank="1" showInputMessage="1" showErrorMessage="1" errorTitle="範囲外数値" error="0以上の数値のみ入力可能です。入力し直してください。" sqref="BT214:CD289 BF286:BP289 GN332 KT330 GF214:GO285 AR286:BB289 CN214:CW285 CH328 GN308 KL214:KU285 CH330 GE304:GM333 KL55:KV108 BC49:BS108 DA55:DK108 GF55:GP108 AG49:AW108 OR214:PA285 BY61:CO102 OR55:PB108 KT306 CH332 GN328 GN330 KT332 BF304:BN333 AD214:AN289 BF238:BP243 AR214:BB243 BT291:CD291 CH304 CH306 CH308 KK304:KS333 OQ304:OY333 BY304:CG333 AR304:AZ333 GN304 GN306 KT308 KT328 KT304 OZ306 OZ308 OZ304 OZ310 GN314 KT312 CH310 CH312 CH314 GN310 GN312 KT314 KT310 OZ312 OZ314 OZ320 OZ316 GN320 KT318 CH316 CH318 CH320 GN316 GN318 KT320 KT316 OZ318 OZ324 OZ326 OZ322 GN326 KT324 CH322 CH324 CH326 GN322 GN324 KT326 KT322 AB304:AL333 OZ330 OZ332 OZ328 BC120:BS167 BY156:CO167 AG120:AW191 BY174:CO191 DA120:DK179 BC174:BS191 DA186:DK191 GF120:GP179 GF186:GP191 KL120:KV179 KL186:KV191 OR120:PB179 OR186:PB191" xr:uid="{00000000-0002-0000-0100-00000C000000}">
      <formula1>0</formula1>
    </dataValidation>
    <dataValidation type="textLength" imeMode="hiragana" operator="equal" allowBlank="1" showDropDown="1" showInputMessage="1" showErrorMessage="1" errorTitle="文字数オーバー" error="入力文字数が多すぎます。「〇」印のみにしてください。　_x000a_" sqref="SG304:SG333" xr:uid="{00000000-0002-0000-0100-00000D000000}">
      <formula1>1</formula1>
    </dataValidation>
    <dataValidation type="whole" imeMode="off" operator="greaterThanOrEqual" allowBlank="1" showInputMessage="1" showErrorMessage="1" errorTitle="範囲外数値" error="1以上の整数のみ入力可能です。入力し直してください。_x000a_" sqref="HH214:HO285 PT214:QA285 DP214:DW285 LN214:LU285" xr:uid="{00000000-0002-0000-0100-00000E000000}">
      <formula1>1</formula1>
    </dataValidation>
    <dataValidation type="textLength" imeMode="hiragana" operator="lessThanOrEqual" allowBlank="1" showInputMessage="1" showErrorMessage="1" errorTitle="文字数オーバー" error="入力文字数が多すぎます。50文字以内にしてください。" sqref="CH21:DJ24" xr:uid="{A30292EC-CCA5-4D76-82D9-59E182ABFF48}">
      <formula1>50</formula1>
    </dataValidation>
    <dataValidation type="whole" imeMode="off" allowBlank="1" showInputMessage="1" showErrorMessage="1" errorTitle="範囲外数値" error="1～12の範囲のみ入力可能です。入力し直してください。" sqref="BW30:BZ35" xr:uid="{401C4773-BD10-44DA-97B6-D8D648E2762D}">
      <formula1>1</formula1>
      <formula2>12</formula2>
    </dataValidation>
    <dataValidation type="list" imeMode="hiragana" operator="equal" allowBlank="1" showInputMessage="1" showErrorMessage="1" errorTitle="文字エラー" error="「〇」印のみにしてください。　_x000a_" prompt="右の▼をクリックし「〇」を選択してください。_x000a_消したい場合は、「Delete」キーを使用してください。" sqref="IF77:IS78 HK83:HQ84 IF83:IS84 HK77:HQ78 LQ83:LW84 ML83:MY84 LQ95:MD96 LQ101:LW102 MS101:MY102 HK95:HX96 ML95:MY96 HK101:HQ102 IF95:IS96 LQ89:LW90 IM101:IS102 HK89:HQ90 IF89:IS90 HK65:HQ66 ML89:MY90 IF65:IS66 HK71:HQ72 LQ65:LW66 ML65:MY66 LQ71:LW72 ML71:MY72 LQ77:LW78 ML77:MY78 IF71:IS72 QY101:RE102 QR95:RE96 PW83:QC84 PW101:QC102 PW95:QJ96 QR83:RE84 PW89:QC90 QR89:RE90 PW65:QC66 QR65:RE66 QR71:RE72 PW71:QC72 PW77:QC78 QR77:RE78" xr:uid="{00000000-0002-0000-0100-000013000000}">
      <formula1>"〇"</formula1>
    </dataValidation>
    <dataValidation type="list" imeMode="hiragana" operator="equal" showInputMessage="1" showErrorMessage="1" errorTitle="文字エラー" error="「〇」印のみにしてください。　_x000a_" prompt="右の▼をクリックし「〇」を選択してください。_x000a_消したい場合は、「Delete」キーを使用してください。" sqref="ML73:MY76 HK79:HQ82 HK91:HX94 HK97:HQ100 IF79:IS82 LQ79:LW82 LQ91:MD94 PW91:QJ94 PW97:QC100 QR79:RE82 QR91:RE94 QY97:RE100 PW85:QC88 QR85:RE88 PW61:QC64 QR61:RE64 PW67:QC70 QR67:RE70 PW73:QC76 QR73:RE76 PW79:QC82 IF91:IS94 IM97:IS100 LQ97:LW100 ML79:MY82 HK85:HQ88 ML91:MY94 MS97:MY100 IF85:IS88 HK61:HQ64 IF61:IS64 HK67:HQ70 IF67:IS70 HK73:HQ76 IF73:IS76 LQ85:LW88 ML85:MY88 LQ61:LW64 ML61:MY64 LQ67:LW70 ML67:MY70 LQ73:LW76" xr:uid="{00000000-0002-0000-0100-000014000000}">
      <formula1>"〇"</formula1>
    </dataValidation>
    <dataValidation type="whole" imeMode="off" allowBlank="1" showInputMessage="1" showErrorMessage="1" errorTitle="範囲外数値" error="30、31のいずれかのみ入力可能です。入力し直してください。" sqref="ES17:EV18" xr:uid="{454C1D5E-14F7-4C6B-AC34-3D8AA003333C}">
      <formula1>2000</formula1>
      <formula2>2050</formula2>
    </dataValidation>
    <dataValidation type="whole" imeMode="off" allowBlank="1" showInputMessage="1" showErrorMessage="1" errorTitle=" 範囲外数値" error="2000～2050の範囲内のみ入力可能です。入力し直してください。" sqref="BP33:BS35" xr:uid="{5457F7D4-79AA-424F-8C1E-4636A2958088}">
      <formula1>2000</formula1>
      <formula2>2050</formula2>
    </dataValidation>
    <dataValidation type="whole" imeMode="off" allowBlank="1" showInputMessage="1" showErrorMessage="1" errorTitle="範囲外数値" error="2000～2050の範囲のみ入力可能です。入力し直してください。" sqref="BP30:BS32" xr:uid="{A81E9185-99DE-45BE-B9F2-65A60A6D0632}">
      <formula1>2000</formula1>
      <formula2>2050</formula2>
    </dataValidation>
    <dataValidation type="whole" imeMode="off" operator="greaterThanOrEqual" allowBlank="1" showInputMessage="1" showErrorMessage="1" errorTitle=" 範囲外数値" error="100以上の整数のみ入力可能です。入力し直してください。" sqref="BK26:BZ29" xr:uid="{441D58FB-7E83-4135-8B48-F840027EB192}">
      <formula1>100</formula1>
    </dataValidation>
    <dataValidation type="list" allowBlank="1" showInputMessage="1" showErrorMessage="1" errorTitle="文字エラー" error="「○」印のみにしてください。　" prompt="右の▼をクリックし「○」を選択してください。_x000a_消したい場合は、「Delete」キーを使用してください。_x000a_" sqref="FH85:FN102 EM91:ES96 FA85:FG96 ET97:EZ102 FA61:FN84 EF61:EL102 EF156:EZ167 FH156:FN167 EF174:EZ179 FH174:FN179 EF186:EZ191 FH186:FN191 HK156:IE167 IM156:IS167 HK174:IE179 IM174:IS179 HK186:IE191 IM186:IS191 LQ156:MK167 MS156:MY167 LQ174:MK179 MS174:MY179 LQ186:MK191 MS186:MY191 PW156:QQ167 QY156:RE167 PW174:QQ179 QY174:RE179 PW186:QQ191 QY186:RE191" xr:uid="{0F96C498-45CB-4E7E-BC37-DD0BFB5F0672}">
      <formula1>"○"</formula1>
    </dataValidation>
    <dataValidation type="list" imeMode="hiragana" operator="equal" allowBlank="1" showInputMessage="1" showErrorMessage="1" errorTitle="文字エラー" error="「〇」印のみにしてください。　_x000a_" prompt="右の▼をクリックし「〇」を選択するか、直接入力してください。_x000a_消したい場合は、「Delete」キーを使用してください。" sqref="HY101:IE102 ME101:MK102 QK101:QQ102" xr:uid="{8757B751-3C03-4DAB-A8AE-3349EA0E71E5}">
      <formula1>"〇"</formula1>
    </dataValidation>
    <dataValidation type="list" imeMode="hiragana" operator="equal" showInputMessage="1" showErrorMessage="1" errorTitle="文字エラー" error="「〇」印のみにしてください。　_x000a_" prompt="右の▼をクリックし「〇」を選択するか、直接入力してください。_x000a_消したい場合は、「Delete」キーを使用してください。" sqref="HY97:IE100 ME97:MK100 QK97:QQ100" xr:uid="{C8150FAD-F4CE-40D2-B495-F58BBB33FB2E}">
      <formula1>"〇"</formula1>
    </dataValidation>
    <dataValidation type="list" imeMode="hiragana" operator="equal" showInputMessage="1" showErrorMessage="1" errorTitle="文字エラー" error="「○」印のみにしてください。　_x000a_" prompt="右の▼をクリックし「○」を選択してください。_x000a_消したい場合は、「Delete」キーを使用してください。" sqref="EA226:EE237 EA244:EE255 EA262:EE267 EF214:EJ249 EA274:EJ279 EK226:EO231 EK256:EO279 EP220:ET225 EU214:EY285 FJ214:FN285 EZ274:FI285 EZ250:FD267 EZ226:FI237 HS226:HW237 HS244:HW255 HS262:HW267 HX214:IB249 HS274:IB279 IC226:IG231 IC256:IG279 IH220:IL225 IM214:IQ285 JB214:JF285 IR274:JA285 IR250:IV267 IR226:JA237 LY226:MC237 LY244:MC255 LY262:MC267 MD214:MH249 LY274:MH279 MI226:MM231 MI256:MM279 MN220:MR225 MS214:MW285 NH214:NL285 MX274:NG285 MX250:NB267 MX226:NG237 QE226:QI237 QE244:QI255 QE262:QI267 QJ214:QN249 QE274:QN279 QO226:QS231 QO256:QS279 QT220:QX225 QY214:RC285 RN214:RR285 RD274:RM285 RD250:RH267 RD226:RM237" xr:uid="{094D9CD1-E2B6-4504-85D6-402927C0708B}">
      <formula1>"○"</formula1>
    </dataValidation>
    <dataValidation type="list" allowBlank="1" showInputMessage="1" showErrorMessage="1" errorTitle="文字エラー" error="「○」印のみにしてください。" prompt="右の▼をクリックし「○」を選択してください。_x000a_消したい場合は、「Delete」キーを使用してください。" sqref="DL304:FN333 HR304:JT333 LX304:NZ333 QD304:SF333" xr:uid="{6A79BB84-1D14-418C-B3EC-E8A43FB7B5ED}">
      <formula1>"○"</formula1>
    </dataValidation>
    <dataValidation type="list" imeMode="off" operator="greaterThanOrEqual" allowBlank="1" showInputMessage="1" showErrorMessage="1" errorTitle="文字エラー" error="「○」印のみにしてください。　" prompt="右の▼をクリックし「○」を選択してください。_x000a_消したい場合は、「Delete」キーを使用してください。" sqref="CW304:DE333 HC304:HK333 LI304:LQ333 PO304:PW333" xr:uid="{CD5D90E8-FF44-4DB0-80AE-5A2AE8F675AA}">
      <formula1>"○"</formula1>
    </dataValidation>
    <dataValidation type="whole" imeMode="off" operator="greaterThanOrEqual" allowBlank="1" showInputMessage="1" showErrorMessage="1" errorTitle="範囲外数値" error="１以上の整数のみ入力可能です。入力し直してください。" sqref="DF304:DH333 HL304:HN333 LR304:LT333 PX304:PZ333" xr:uid="{7DA3C6F9-4893-4383-A775-E6BAB28E8E68}">
      <formula1>1</formula1>
    </dataValidation>
  </dataValidations>
  <hyperlinks>
    <hyperlink ref="DM14" r:id="rId1" xr:uid="{E94BDA67-FBEA-40D4-92FD-12544764B143}"/>
  </hyperlinks>
  <printOptions horizontalCentered="1"/>
  <pageMargins left="0.19685039370078741" right="0.19685039370078741" top="0.19685039370078741" bottom="0.19685039370078741" header="0" footer="0"/>
  <pageSetup paperSize="8" scale="71" fitToWidth="4" fitToHeight="2" orientation="landscape" cellComments="asDisplayed" r:id="rId2"/>
  <rowBreaks count="1" manualBreakCount="1">
    <brk id="192" min="1" max="488" man="1"/>
  </rowBreaks>
  <colBreaks count="3" manualBreakCount="3">
    <brk id="171" min="6" max="265" man="1"/>
    <brk id="281" min="6" max="265" man="1"/>
    <brk id="391" min="6" max="265" man="1"/>
  </colBreaks>
  <drawing r:id="rId3"/>
  <legacyDrawing r:id="rId4"/>
  <oleObjects>
    <mc:AlternateContent xmlns:mc="http://schemas.openxmlformats.org/markup-compatibility/2006">
      <mc:Choice Requires="x14">
        <oleObject progId="Paint.Picture" shapeId="7432" r:id="rId5">
          <objectPr defaultSize="0" autoPict="0" r:id="rId6">
            <anchor moveWithCells="1">
              <from>
                <xdr:col>170</xdr:col>
                <xdr:colOff>171450</xdr:colOff>
                <xdr:row>109</xdr:row>
                <xdr:rowOff>38100</xdr:rowOff>
              </from>
              <to>
                <xdr:col>170</xdr:col>
                <xdr:colOff>2238375</xdr:colOff>
                <xdr:row>132</xdr:row>
                <xdr:rowOff>57150</xdr:rowOff>
              </to>
            </anchor>
          </objectPr>
        </oleObject>
      </mc:Choice>
      <mc:Fallback>
        <oleObject progId="Paint.Picture" shapeId="7432" r:id="rId5"/>
      </mc:Fallback>
    </mc:AlternateContent>
  </oleObjects>
  <controls>
    <mc:AlternateContent xmlns:mc="http://schemas.openxmlformats.org/markup-compatibility/2006">
      <mc:Choice Requires="x14">
        <control shapeId="1205" r:id="rId7" name="TextBox1">
          <controlPr defaultSize="0" recalcAlways="1" autoLine="0" autoPict="0" linkedCell="DQ1" r:id="rId8">
            <anchor moveWithCells="1">
              <from>
                <xdr:col>120</xdr:col>
                <xdr:colOff>0</xdr:colOff>
                <xdr:row>0</xdr:row>
                <xdr:rowOff>0</xdr:rowOff>
              </from>
              <to>
                <xdr:col>170</xdr:col>
                <xdr:colOff>0</xdr:colOff>
                <xdr:row>4</xdr:row>
                <xdr:rowOff>0</xdr:rowOff>
              </to>
            </anchor>
          </controlPr>
        </control>
      </mc:Choice>
      <mc:Fallback>
        <control shapeId="1205" r:id="rId7" name="TextBox1"/>
      </mc:Fallback>
    </mc:AlternateContent>
    <mc:AlternateContent xmlns:mc="http://schemas.openxmlformats.org/markup-compatibility/2006">
      <mc:Choice Requires="x14">
        <control shapeId="1036" r:id="rId9" name="Drop Down 12">
          <controlPr defaultSize="0" autoLine="0" autoPict="0">
            <anchor moveWithCells="1">
              <from>
                <xdr:col>36</xdr:col>
                <xdr:colOff>0</xdr:colOff>
                <xdr:row>2</xdr:row>
                <xdr:rowOff>0</xdr:rowOff>
              </from>
              <to>
                <xdr:col>51</xdr:col>
                <xdr:colOff>0</xdr:colOff>
                <xdr:row>3</xdr:row>
                <xdr:rowOff>0</xdr:rowOff>
              </to>
            </anchor>
          </controlPr>
        </control>
      </mc:Choice>
    </mc:AlternateContent>
    <mc:AlternateContent xmlns:mc="http://schemas.openxmlformats.org/markup-compatibility/2006">
      <mc:Choice Requires="x14">
        <control shapeId="1037" r:id="rId10" name="Drop Down 13">
          <controlPr defaultSize="0" autoLine="0" autoPict="0">
            <anchor moveWithCells="1">
              <from>
                <xdr:col>36</xdr:col>
                <xdr:colOff>0</xdr:colOff>
                <xdr:row>3</xdr:row>
                <xdr:rowOff>9525</xdr:rowOff>
              </from>
              <to>
                <xdr:col>58</xdr:col>
                <xdr:colOff>0</xdr:colOff>
                <xdr:row>4</xdr:row>
                <xdr:rowOff>9525</xdr:rowOff>
              </to>
            </anchor>
          </controlPr>
        </control>
      </mc:Choice>
    </mc:AlternateContent>
    <mc:AlternateContent xmlns:mc="http://schemas.openxmlformats.org/markup-compatibility/2006">
      <mc:Choice Requires="x14">
        <control shapeId="1038" r:id="rId11" name="Drop Down 14">
          <controlPr defaultSize="0" autoLine="0" autoPict="0">
            <anchor moveWithCells="1">
              <from>
                <xdr:col>191</xdr:col>
                <xdr:colOff>0</xdr:colOff>
                <xdr:row>2</xdr:row>
                <xdr:rowOff>0</xdr:rowOff>
              </from>
              <to>
                <xdr:col>205</xdr:col>
                <xdr:colOff>57150</xdr:colOff>
                <xdr:row>3</xdr:row>
                <xdr:rowOff>0</xdr:rowOff>
              </to>
            </anchor>
          </controlPr>
        </control>
      </mc:Choice>
    </mc:AlternateContent>
    <mc:AlternateContent xmlns:mc="http://schemas.openxmlformats.org/markup-compatibility/2006">
      <mc:Choice Requires="x14">
        <control shapeId="1039" r:id="rId12" name="Drop Down 15">
          <controlPr defaultSize="0" autoLine="0" autoPict="0">
            <anchor moveWithCells="1">
              <from>
                <xdr:col>191</xdr:col>
                <xdr:colOff>0</xdr:colOff>
                <xdr:row>3</xdr:row>
                <xdr:rowOff>9525</xdr:rowOff>
              </from>
              <to>
                <xdr:col>212</xdr:col>
                <xdr:colOff>9525</xdr:colOff>
                <xdr:row>4</xdr:row>
                <xdr:rowOff>9525</xdr:rowOff>
              </to>
            </anchor>
          </controlPr>
        </control>
      </mc:Choice>
    </mc:AlternateContent>
    <mc:AlternateContent xmlns:mc="http://schemas.openxmlformats.org/markup-compatibility/2006">
      <mc:Choice Requires="x14">
        <control shapeId="1040" r:id="rId13" name="Drop Down 16">
          <controlPr defaultSize="0" autoLine="0" autoPict="0">
            <anchor moveWithCells="1">
              <from>
                <xdr:col>301</xdr:col>
                <xdr:colOff>0</xdr:colOff>
                <xdr:row>2</xdr:row>
                <xdr:rowOff>0</xdr:rowOff>
              </from>
              <to>
                <xdr:col>315</xdr:col>
                <xdr:colOff>57150</xdr:colOff>
                <xdr:row>3</xdr:row>
                <xdr:rowOff>0</xdr:rowOff>
              </to>
            </anchor>
          </controlPr>
        </control>
      </mc:Choice>
    </mc:AlternateContent>
    <mc:AlternateContent xmlns:mc="http://schemas.openxmlformats.org/markup-compatibility/2006">
      <mc:Choice Requires="x14">
        <control shapeId="1041" r:id="rId14" name="Drop Down 17">
          <controlPr defaultSize="0" autoLine="0" autoPict="0">
            <anchor moveWithCells="1">
              <from>
                <xdr:col>301</xdr:col>
                <xdr:colOff>0</xdr:colOff>
                <xdr:row>3</xdr:row>
                <xdr:rowOff>9525</xdr:rowOff>
              </from>
              <to>
                <xdr:col>322</xdr:col>
                <xdr:colOff>9525</xdr:colOff>
                <xdr:row>4</xdr:row>
                <xdr:rowOff>9525</xdr:rowOff>
              </to>
            </anchor>
          </controlPr>
        </control>
      </mc:Choice>
    </mc:AlternateContent>
    <mc:AlternateContent xmlns:mc="http://schemas.openxmlformats.org/markup-compatibility/2006">
      <mc:Choice Requires="x14">
        <control shapeId="1042" r:id="rId15" name="Drop Down 18">
          <controlPr defaultSize="0" autoLine="0" autoPict="0">
            <anchor moveWithCells="1">
              <from>
                <xdr:col>411</xdr:col>
                <xdr:colOff>0</xdr:colOff>
                <xdr:row>2</xdr:row>
                <xdr:rowOff>0</xdr:rowOff>
              </from>
              <to>
                <xdr:col>425</xdr:col>
                <xdr:colOff>57150</xdr:colOff>
                <xdr:row>3</xdr:row>
                <xdr:rowOff>0</xdr:rowOff>
              </to>
            </anchor>
          </controlPr>
        </control>
      </mc:Choice>
    </mc:AlternateContent>
    <mc:AlternateContent xmlns:mc="http://schemas.openxmlformats.org/markup-compatibility/2006">
      <mc:Choice Requires="x14">
        <control shapeId="1043" r:id="rId16" name="Drop Down 19">
          <controlPr defaultSize="0" autoLine="0" autoPict="0">
            <anchor moveWithCells="1">
              <from>
                <xdr:col>411</xdr:col>
                <xdr:colOff>0</xdr:colOff>
                <xdr:row>3</xdr:row>
                <xdr:rowOff>9525</xdr:rowOff>
              </from>
              <to>
                <xdr:col>432</xdr:col>
                <xdr:colOff>9525</xdr:colOff>
                <xdr:row>4</xdr:row>
                <xdr:rowOff>9525</xdr:rowOff>
              </to>
            </anchor>
          </controlPr>
        </control>
      </mc:Choice>
    </mc:AlternateContent>
    <mc:AlternateContent xmlns:mc="http://schemas.openxmlformats.org/markup-compatibility/2006">
      <mc:Choice Requires="x14">
        <control shapeId="1044" r:id="rId17" name="Drop Down 20">
          <controlPr defaultSize="0" autoLine="0" autoPict="0">
            <anchor moveWithCells="1">
              <from>
                <xdr:col>11</xdr:col>
                <xdr:colOff>0</xdr:colOff>
                <xdr:row>15</xdr:row>
                <xdr:rowOff>0</xdr:rowOff>
              </from>
              <to>
                <xdr:col>30</xdr:col>
                <xdr:colOff>9525</xdr:colOff>
                <xdr:row>17</xdr:row>
                <xdr:rowOff>76200</xdr:rowOff>
              </to>
            </anchor>
          </controlPr>
        </control>
      </mc:Choice>
    </mc:AlternateContent>
    <mc:AlternateContent xmlns:mc="http://schemas.openxmlformats.org/markup-compatibility/2006">
      <mc:Choice Requires="x14">
        <control shapeId="1045" r:id="rId18" name="Drop Down 21">
          <controlPr defaultSize="0" autoLine="0" autoPict="0">
            <anchor moveWithCells="1">
              <from>
                <xdr:col>11</xdr:col>
                <xdr:colOff>0</xdr:colOff>
                <xdr:row>18</xdr:row>
                <xdr:rowOff>0</xdr:rowOff>
              </from>
              <to>
                <xdr:col>35</xdr:col>
                <xdr:colOff>66675</xdr:colOff>
                <xdr:row>20</xdr:row>
                <xdr:rowOff>76200</xdr:rowOff>
              </to>
            </anchor>
          </controlPr>
        </control>
      </mc:Choice>
    </mc:AlternateContent>
    <mc:AlternateContent xmlns:mc="http://schemas.openxmlformats.org/markup-compatibility/2006">
      <mc:Choice Requires="x14">
        <control shapeId="1046" r:id="rId19" name="Drop Down 22">
          <controlPr defaultSize="0" autoLine="0" autoPict="0">
            <anchor moveWithCells="1">
              <from>
                <xdr:col>11</xdr:col>
                <xdr:colOff>0</xdr:colOff>
                <xdr:row>21</xdr:row>
                <xdr:rowOff>0</xdr:rowOff>
              </from>
              <to>
                <xdr:col>50</xdr:col>
                <xdr:colOff>66675</xdr:colOff>
                <xdr:row>23</xdr:row>
                <xdr:rowOff>76200</xdr:rowOff>
              </to>
            </anchor>
          </controlPr>
        </control>
      </mc:Choice>
    </mc:AlternateContent>
    <mc:AlternateContent xmlns:mc="http://schemas.openxmlformats.org/markup-compatibility/2006">
      <mc:Choice Requires="x14">
        <control shapeId="1054" r:id="rId20" name="Drop Down 30">
          <controlPr defaultSize="0" autoLine="0" autoPict="0">
            <anchor moveWithCells="1">
              <from>
                <xdr:col>22</xdr:col>
                <xdr:colOff>0</xdr:colOff>
                <xdr:row>32</xdr:row>
                <xdr:rowOff>0</xdr:rowOff>
              </from>
              <to>
                <xdr:col>53</xdr:col>
                <xdr:colOff>0</xdr:colOff>
                <xdr:row>35</xdr:row>
                <xdr:rowOff>0</xdr:rowOff>
              </to>
            </anchor>
          </controlPr>
        </control>
      </mc:Choice>
    </mc:AlternateContent>
    <mc:AlternateContent xmlns:mc="http://schemas.openxmlformats.org/markup-compatibility/2006">
      <mc:Choice Requires="x14">
        <control shapeId="1063" r:id="rId21" name="Drop Down 39">
          <controlPr defaultSize="0" autoLine="0" autoPict="0">
            <anchor moveWithCells="1">
              <from>
                <xdr:col>101</xdr:col>
                <xdr:colOff>19050</xdr:colOff>
                <xdr:row>30</xdr:row>
                <xdr:rowOff>57150</xdr:rowOff>
              </from>
              <to>
                <xdr:col>124</xdr:col>
                <xdr:colOff>47625</xdr:colOff>
                <xdr:row>34</xdr:row>
                <xdr:rowOff>0</xdr:rowOff>
              </to>
            </anchor>
          </controlPr>
        </control>
      </mc:Choice>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H6398"/>
  <sheetViews>
    <sheetView workbookViewId="0"/>
  </sheetViews>
  <sheetFormatPr defaultRowHeight="13.5" x14ac:dyDescent="0.15"/>
  <cols>
    <col min="1" max="1" width="2.625" customWidth="1"/>
    <col min="2" max="2" width="4.625" customWidth="1"/>
    <col min="3" max="3" width="29.375" bestFit="1" customWidth="1"/>
    <col min="4" max="4" width="9.5" bestFit="1" customWidth="1"/>
    <col min="5" max="5" width="3.5" bestFit="1" customWidth="1"/>
    <col min="6" max="7" width="4.5" bestFit="1" customWidth="1"/>
    <col min="8" max="8" width="2.625" customWidth="1"/>
    <col min="9" max="9" width="4.625" customWidth="1"/>
    <col min="10" max="10" width="5.5" bestFit="1" customWidth="1"/>
    <col min="11" max="11" width="36.125" bestFit="1" customWidth="1"/>
    <col min="12" max="12" width="9.5" bestFit="1" customWidth="1"/>
    <col min="13" max="15" width="5.5" bestFit="1" customWidth="1"/>
    <col min="16" max="16" width="2.625" customWidth="1"/>
    <col min="17" max="18" width="4.625" customWidth="1"/>
    <col min="19" max="19" width="5.5" bestFit="1" customWidth="1"/>
    <col min="20" max="20" width="69.375" bestFit="1" customWidth="1"/>
    <col min="21" max="21" width="9.5" bestFit="1" customWidth="1"/>
    <col min="22" max="22" width="2.625" customWidth="1"/>
    <col min="23" max="23" width="5.5" bestFit="1" customWidth="1"/>
    <col min="24" max="24" width="9.5" bestFit="1" customWidth="1"/>
    <col min="25" max="25" width="4.5" bestFit="1" customWidth="1"/>
    <col min="26" max="27" width="5.5" bestFit="1" customWidth="1"/>
    <col min="28" max="28" width="2.625" customWidth="1"/>
    <col min="29" max="29" width="4.625" customWidth="1"/>
    <col min="30" max="30" width="5.625" customWidth="1"/>
    <col min="31" max="31" width="31.625" bestFit="1" customWidth="1"/>
    <col min="32" max="32" width="9.5" bestFit="1" customWidth="1"/>
    <col min="33" max="33" width="2.625" customWidth="1"/>
    <col min="34" max="34" width="4.625" customWidth="1"/>
    <col min="35" max="35" width="5.625" customWidth="1"/>
    <col min="36" max="36" width="31.625" bestFit="1" customWidth="1"/>
    <col min="37" max="37" width="9.5" bestFit="1" customWidth="1"/>
    <col min="38" max="38" width="2.625" customWidth="1"/>
    <col min="39" max="39" width="4.625" customWidth="1"/>
    <col min="40" max="40" width="5.625" customWidth="1"/>
    <col min="41" max="41" width="31.625" bestFit="1" customWidth="1"/>
    <col min="42" max="42" width="9.5" bestFit="1" customWidth="1"/>
    <col min="43" max="43" width="2.625" customWidth="1"/>
    <col min="44" max="44" width="4.625" customWidth="1"/>
    <col min="45" max="45" width="5.625" customWidth="1"/>
    <col min="46" max="46" width="31.625" bestFit="1" customWidth="1"/>
    <col min="47" max="47" width="9.5" bestFit="1" customWidth="1"/>
    <col min="48" max="48" width="2.625" customWidth="1"/>
    <col min="49" max="49" width="4.625" customWidth="1"/>
    <col min="50" max="50" width="4.5" bestFit="1" customWidth="1"/>
    <col min="51" max="51" width="29.25" bestFit="1" customWidth="1"/>
    <col min="52" max="52" width="9.5" bestFit="1" customWidth="1"/>
    <col min="53" max="53" width="5.5" bestFit="1" customWidth="1"/>
    <col min="54" max="56" width="2.75" customWidth="1"/>
    <col min="57" max="57" width="3.5" bestFit="1" customWidth="1"/>
    <col min="58" max="58" width="18.375" bestFit="1" customWidth="1"/>
    <col min="59" max="59" width="9.5" bestFit="1" customWidth="1"/>
    <col min="60" max="60" width="5.5" bestFit="1" customWidth="1"/>
    <col min="61" max="61" width="2.625" customWidth="1"/>
  </cols>
  <sheetData>
    <row r="1" spans="2:60" x14ac:dyDescent="0.15">
      <c r="K1" s="17" t="s">
        <v>135</v>
      </c>
      <c r="L1" s="17" t="s">
        <v>136</v>
      </c>
      <c r="M1" s="17" t="s">
        <v>137</v>
      </c>
      <c r="N1" s="17" t="s">
        <v>138</v>
      </c>
      <c r="O1" s="17" t="s">
        <v>139</v>
      </c>
      <c r="T1" s="17" t="s">
        <v>140</v>
      </c>
      <c r="U1" s="17" t="s">
        <v>141</v>
      </c>
      <c r="AE1" s="17" t="s">
        <v>142</v>
      </c>
      <c r="AF1" s="17" t="s">
        <v>143</v>
      </c>
      <c r="AG1" s="17"/>
      <c r="AH1" s="17"/>
      <c r="AI1" s="17"/>
      <c r="AJ1" s="17" t="s">
        <v>142</v>
      </c>
      <c r="AK1" s="17" t="s">
        <v>144</v>
      </c>
      <c r="AL1" s="17"/>
      <c r="AM1" s="17"/>
      <c r="AN1" s="17"/>
      <c r="AO1" s="17" t="s">
        <v>142</v>
      </c>
      <c r="AP1" s="17" t="s">
        <v>143</v>
      </c>
      <c r="AQ1" s="17"/>
      <c r="AR1" s="17"/>
      <c r="AS1" s="17"/>
      <c r="AT1" s="17" t="s">
        <v>142</v>
      </c>
      <c r="AU1" s="17" t="s">
        <v>143</v>
      </c>
      <c r="AV1" s="17"/>
      <c r="AY1" s="17"/>
      <c r="AZ1" s="17"/>
    </row>
    <row r="2" spans="2:60" x14ac:dyDescent="0.15">
      <c r="B2" s="17">
        <v>1</v>
      </c>
      <c r="C2" s="17">
        <v>2</v>
      </c>
      <c r="D2" s="17">
        <v>3</v>
      </c>
      <c r="E2" s="17">
        <v>4</v>
      </c>
      <c r="F2" s="17">
        <v>5</v>
      </c>
      <c r="G2" s="17">
        <v>6</v>
      </c>
      <c r="I2" s="17">
        <v>1</v>
      </c>
      <c r="J2" s="17">
        <v>2</v>
      </c>
      <c r="K2" s="17">
        <v>3</v>
      </c>
      <c r="L2" s="17">
        <v>4</v>
      </c>
      <c r="M2" s="17">
        <v>5</v>
      </c>
      <c r="N2" s="17">
        <v>6</v>
      </c>
      <c r="O2" s="17">
        <v>7</v>
      </c>
      <c r="R2" s="17">
        <v>1</v>
      </c>
      <c r="S2" s="17">
        <v>2</v>
      </c>
      <c r="T2" s="17">
        <v>3</v>
      </c>
      <c r="U2" s="17">
        <v>4</v>
      </c>
      <c r="V2" s="17"/>
      <c r="W2" s="17">
        <v>1</v>
      </c>
      <c r="X2" s="17">
        <v>2</v>
      </c>
      <c r="Y2" s="17">
        <v>3</v>
      </c>
      <c r="Z2" s="17">
        <v>4</v>
      </c>
      <c r="AA2" s="17">
        <v>5</v>
      </c>
      <c r="AC2" s="17">
        <v>1</v>
      </c>
      <c r="AD2" s="17">
        <v>2</v>
      </c>
      <c r="AE2" s="17">
        <v>3</v>
      </c>
      <c r="AF2" s="17">
        <v>4</v>
      </c>
      <c r="AH2" s="17">
        <v>1</v>
      </c>
      <c r="AI2" s="17">
        <v>2</v>
      </c>
      <c r="AJ2" s="17">
        <v>3</v>
      </c>
      <c r="AK2" s="17">
        <v>4</v>
      </c>
      <c r="AM2" s="17">
        <v>1</v>
      </c>
      <c r="AN2" s="17">
        <v>2</v>
      </c>
      <c r="AO2" s="17">
        <v>3</v>
      </c>
      <c r="AP2" s="17">
        <v>4</v>
      </c>
      <c r="AR2" s="17">
        <v>1</v>
      </c>
      <c r="AS2" s="17">
        <v>2</v>
      </c>
      <c r="AT2" s="17">
        <v>3</v>
      </c>
      <c r="AU2" s="17">
        <v>4</v>
      </c>
      <c r="AW2" s="17"/>
      <c r="AX2" s="17">
        <v>1</v>
      </c>
      <c r="AY2" s="17">
        <v>2</v>
      </c>
      <c r="AZ2" s="17">
        <v>3</v>
      </c>
      <c r="BA2" s="17">
        <v>4</v>
      </c>
      <c r="BE2" s="17">
        <v>1</v>
      </c>
      <c r="BF2" s="17">
        <v>2</v>
      </c>
      <c r="BG2" s="17">
        <v>3</v>
      </c>
      <c r="BH2" s="17">
        <v>4</v>
      </c>
    </row>
    <row r="3" spans="2:60" x14ac:dyDescent="0.15">
      <c r="B3" s="18">
        <f>調査票!SJ4</f>
        <v>0</v>
      </c>
      <c r="C3" s="19" t="str">
        <f>IF($B3=0,"",VLOOKUP($B3,$B$11:$G$24,C$2,FALSE)&amp;"")</f>
        <v/>
      </c>
      <c r="D3" s="18" t="str">
        <f>IF($B3=0,"",VLOOKUP($B3,$B$11:$G$24,D$2,FALSE)&amp;"")</f>
        <v/>
      </c>
      <c r="E3" s="19">
        <f>IF($B3=0,0,VLOOKUP($B3,$B$11:$G$24,E$2,FALSE))</f>
        <v>0</v>
      </c>
      <c r="F3" s="19">
        <f>IF($B3=0,0,VLOOKUP($B3,$B$11:$G$24,F$2,FALSE))</f>
        <v>0</v>
      </c>
      <c r="G3" s="19">
        <f>IF($B3=0,0,VLOOKUP($B3,$B$11:$G$24,G$2,FALSE))</f>
        <v>0</v>
      </c>
      <c r="I3" s="18">
        <f>調査票!SK4</f>
        <v>0</v>
      </c>
      <c r="K3" s="19" t="str">
        <f>IF($I3=0,"",VLOOKUP($I3,$I$11:$O$57,K$2,FALSE)&amp;"")</f>
        <v/>
      </c>
      <c r="L3" s="18" t="str">
        <f>IF($I3=0,"",VLOOKUP($I3,$I$11:$O$57,L$2,FALSE)&amp;"")</f>
        <v/>
      </c>
      <c r="M3" s="19">
        <f>IF($I3=0,0,VLOOKUP($I3,$I$11:$O$57,M$2,FALSE))</f>
        <v>0</v>
      </c>
      <c r="N3" s="19">
        <f>IF($I3=0,0,VLOOKUP($I3,$I$11:$O$57,N$2,FALSE))</f>
        <v>0</v>
      </c>
      <c r="O3" s="19">
        <f>IF($I3=0,0,VLOOKUP($I3,$I$11:$O$57,O$2,FALSE))</f>
        <v>0</v>
      </c>
      <c r="Q3" s="20"/>
      <c r="R3" s="18">
        <f>調査票!SL4</f>
        <v>0</v>
      </c>
      <c r="T3" s="19" t="str">
        <f>IF($R3=0,"",VLOOKUP($R3,$R$11:$U$198,T$2,FALSE)&amp;"")</f>
        <v/>
      </c>
      <c r="U3" s="18" t="str">
        <f>IF($R3=0,"",VLOOKUP($R3,$R$11:$U$198,U$2,FALSE)&amp;"")</f>
        <v/>
      </c>
      <c r="W3" s="18">
        <f>調査票!SM4</f>
        <v>0</v>
      </c>
      <c r="X3" s="19" t="str">
        <f>IF($W3=0,"",VLOOKUP($W3,$W$11:$AA$57,X$2,FALSE)&amp;"")</f>
        <v/>
      </c>
      <c r="Y3" s="19">
        <f>IF($W3=0,0,VLOOKUP($W3,$W$11:$AA$57,Y$2,FALSE))</f>
        <v>0</v>
      </c>
      <c r="Z3" s="19">
        <f>IF($W3=0,0,VLOOKUP($W3,$W$11:$AA$57,Z$2,FALSE))</f>
        <v>0</v>
      </c>
      <c r="AA3" s="19">
        <f>IF($W3=0,0,VLOOKUP($W3,$W$11:$AA$57,AA$2,FALSE))</f>
        <v>0</v>
      </c>
      <c r="AC3" s="18">
        <f>調査票!SN4</f>
        <v>0</v>
      </c>
      <c r="AE3" s="19" t="str">
        <f>IF($AC3=0,"",VLOOKUP($AC3,$AC$11:$AF$199,AE$2,FALSE)&amp;"")</f>
        <v/>
      </c>
      <c r="AF3" s="19" t="str">
        <f>IF($AC3=0,"",VLOOKUP($AC3,$AC$11:$AF$199,AF$2,FALSE)&amp;"")</f>
        <v/>
      </c>
      <c r="AX3" s="18">
        <f>調査票!SO4</f>
        <v>0</v>
      </c>
      <c r="AY3" s="19" t="str">
        <f>IF($AX3=0,"",VLOOKUP($AX3,$AX$11:$BA$17,AY$2,FALSE)&amp;"")</f>
        <v/>
      </c>
      <c r="AZ3" s="19" t="str">
        <f t="shared" ref="AZ3" si="0">IF($AX3=0,"",VLOOKUP($AX3,$AX$11:$BA$17,AZ$2,FALSE)&amp;"")</f>
        <v/>
      </c>
      <c r="BA3" s="19">
        <f>IF($AX3=0,0,VLOOKUP($AX3,$AX$11:$BA$17,BA$2,FALSE))</f>
        <v>0</v>
      </c>
      <c r="BE3" s="18">
        <f>調査票!SP4</f>
        <v>0</v>
      </c>
      <c r="BF3" s="19" t="str">
        <f>IF($BE3=0,"",VLOOKUP($BE3,$BE$11:$BH$16,BF$2,FALSE)&amp;"")</f>
        <v/>
      </c>
      <c r="BG3" s="19" t="str">
        <f>IF($BE3=0,"",VLOOKUP($BE3,$BE$11:$BH$16,BG$2,FALSE)&amp;"")</f>
        <v/>
      </c>
      <c r="BH3" s="19">
        <f>IF($BE3=0,0,VLOOKUP($BE3,$BE$11:$BH$16,BH$2,FALSE))</f>
        <v>0</v>
      </c>
    </row>
    <row r="4" spans="2:60" x14ac:dyDescent="0.15">
      <c r="W4" s="18">
        <f>調査票!SR4</f>
        <v>0</v>
      </c>
      <c r="X4" s="19" t="str">
        <f>IF($W4=0,"",VLOOKUP($W4,$W$11:$AA$57,X$2,FALSE)&amp;"")</f>
        <v/>
      </c>
      <c r="Y4" s="19">
        <f t="shared" ref="Y4:AA6" si="1">IF($W4=0,0,VLOOKUP($W4,$W$11:$AA$57,Y$2,FALSE))</f>
        <v>0</v>
      </c>
      <c r="Z4" s="19">
        <f t="shared" si="1"/>
        <v>0</v>
      </c>
      <c r="AA4" s="19">
        <f t="shared" si="1"/>
        <v>0</v>
      </c>
      <c r="AH4" s="18">
        <f>調査票!SS4</f>
        <v>0</v>
      </c>
      <c r="AJ4" s="19" t="str">
        <f>IF($AH4=0,"",VLOOKUP($AH4,$AH$11:$AK$199,AJ$2,FALSE)&amp;"")</f>
        <v/>
      </c>
      <c r="AK4" s="19" t="str">
        <f>IF($AH4=0,"",VLOOKUP($AH4,$AH$11:$AK$199,AK$2,FALSE)&amp;"")</f>
        <v/>
      </c>
    </row>
    <row r="5" spans="2:60" x14ac:dyDescent="0.15">
      <c r="U5" s="18" t="str">
        <f>D3&amp;L3&amp;U3</f>
        <v/>
      </c>
      <c r="W5" s="18">
        <f>調査票!SU4</f>
        <v>0</v>
      </c>
      <c r="X5" s="19" t="str">
        <f>IF($W5=0,"",VLOOKUP($W5,$W$11:$AA$57,X$2,FALSE)&amp;"")</f>
        <v/>
      </c>
      <c r="Y5" s="19">
        <f t="shared" si="1"/>
        <v>0</v>
      </c>
      <c r="Z5" s="19">
        <f t="shared" si="1"/>
        <v>0</v>
      </c>
      <c r="AA5" s="19">
        <f t="shared" si="1"/>
        <v>0</v>
      </c>
      <c r="AM5" s="18">
        <f>調査票!SV4</f>
        <v>0</v>
      </c>
      <c r="AO5" s="19" t="str">
        <f>IF($AM5=0,"",VLOOKUP($AM5,$AM$11:$AP$199,AO$2,FALSE)&amp;"")</f>
        <v/>
      </c>
      <c r="AP5" s="19" t="str">
        <f>IF($AM5=0,"",VLOOKUP($AM5,$AM$11:$AP$199,AP$2,FALSE)&amp;"")</f>
        <v/>
      </c>
    </row>
    <row r="6" spans="2:60" x14ac:dyDescent="0.15">
      <c r="B6" s="20"/>
      <c r="I6" s="20"/>
      <c r="Q6" s="20"/>
      <c r="W6" s="18">
        <f>調査票!SX4</f>
        <v>0</v>
      </c>
      <c r="X6" s="19" t="str">
        <f>IF($W6=0,"",VLOOKUP($W6,$W$11:$AA$57,X$2,FALSE)&amp;"")</f>
        <v/>
      </c>
      <c r="Y6" s="19">
        <f t="shared" si="1"/>
        <v>0</v>
      </c>
      <c r="Z6" s="19">
        <f t="shared" si="1"/>
        <v>0</v>
      </c>
      <c r="AA6" s="19">
        <f t="shared" si="1"/>
        <v>0</v>
      </c>
      <c r="AC6" s="20"/>
      <c r="AR6" s="18">
        <f>調査票!SY4</f>
        <v>0</v>
      </c>
      <c r="AT6" s="19" t="str">
        <f>IF($AR6=0,"",VLOOKUP($AR6,$AR$11:$AU$199,AT$2,FALSE)&amp;"")</f>
        <v/>
      </c>
      <c r="AU6" s="19" t="str">
        <f>IF($AR6=0,"",VLOOKUP($AR6,$AR$11:$AU$199,AU$2,FALSE)&amp;"")</f>
        <v/>
      </c>
    </row>
    <row r="7" spans="2:60" x14ac:dyDescent="0.15">
      <c r="B7" s="20"/>
      <c r="I7" s="20"/>
      <c r="Q7" s="20"/>
      <c r="W7" s="20"/>
      <c r="AC7" s="20"/>
    </row>
    <row r="8" spans="2:60" x14ac:dyDescent="0.15">
      <c r="B8" t="s">
        <v>145</v>
      </c>
      <c r="W8" t="s">
        <v>146</v>
      </c>
      <c r="AW8" t="s">
        <v>147</v>
      </c>
      <c r="BE8" t="s">
        <v>148</v>
      </c>
    </row>
    <row r="9" spans="2:60" x14ac:dyDescent="0.15">
      <c r="B9" s="20" t="s">
        <v>149</v>
      </c>
      <c r="I9" s="20" t="s">
        <v>150</v>
      </c>
      <c r="Q9" s="20" t="s">
        <v>151</v>
      </c>
      <c r="W9" s="20" t="s">
        <v>149</v>
      </c>
      <c r="AC9" s="20" t="s">
        <v>152</v>
      </c>
      <c r="AF9" s="21" t="s">
        <v>153</v>
      </c>
      <c r="AH9" s="20" t="s">
        <v>152</v>
      </c>
      <c r="AK9" s="21" t="s">
        <v>154</v>
      </c>
      <c r="AM9" s="20" t="s">
        <v>152</v>
      </c>
      <c r="AP9" s="21" t="s">
        <v>155</v>
      </c>
      <c r="AR9" s="20" t="s">
        <v>152</v>
      </c>
      <c r="AU9" s="21" t="s">
        <v>156</v>
      </c>
    </row>
    <row r="10" spans="2:60" x14ac:dyDescent="0.15">
      <c r="B10" s="157" t="s">
        <v>157</v>
      </c>
      <c r="C10" s="157" t="s">
        <v>158</v>
      </c>
      <c r="D10" s="158" t="s">
        <v>159</v>
      </c>
      <c r="E10" s="157" t="s">
        <v>160</v>
      </c>
      <c r="F10" s="158" t="s">
        <v>161</v>
      </c>
      <c r="G10" s="157" t="s">
        <v>162</v>
      </c>
      <c r="I10" s="22" t="s">
        <v>163</v>
      </c>
      <c r="J10" s="22" t="s">
        <v>164</v>
      </c>
      <c r="K10" s="23" t="s">
        <v>165</v>
      </c>
      <c r="L10" s="23" t="s">
        <v>159</v>
      </c>
      <c r="M10" s="22" t="s">
        <v>160</v>
      </c>
      <c r="N10" s="23" t="s">
        <v>161</v>
      </c>
      <c r="O10" s="22" t="s">
        <v>162</v>
      </c>
      <c r="Q10" s="22"/>
      <c r="R10" s="22" t="s">
        <v>163</v>
      </c>
      <c r="S10" s="22" t="s">
        <v>166</v>
      </c>
      <c r="T10" s="23" t="s">
        <v>167</v>
      </c>
      <c r="U10" s="23" t="s">
        <v>168</v>
      </c>
      <c r="W10" s="202" t="s">
        <v>157</v>
      </c>
      <c r="X10" s="157" t="s">
        <v>169</v>
      </c>
      <c r="Y10" s="157" t="s">
        <v>160</v>
      </c>
      <c r="Z10" s="1330" t="s">
        <v>170</v>
      </c>
      <c r="AA10" s="1331"/>
      <c r="AC10" s="22" t="s">
        <v>171</v>
      </c>
      <c r="AD10" s="22" t="s">
        <v>164</v>
      </c>
      <c r="AE10" s="22" t="s">
        <v>172</v>
      </c>
      <c r="AF10" s="23" t="s">
        <v>173</v>
      </c>
      <c r="AH10" s="22" t="s">
        <v>163</v>
      </c>
      <c r="AI10" s="22" t="s">
        <v>164</v>
      </c>
      <c r="AJ10" s="22" t="s">
        <v>172</v>
      </c>
      <c r="AK10" s="23" t="s">
        <v>173</v>
      </c>
      <c r="AM10" s="22" t="s">
        <v>174</v>
      </c>
      <c r="AN10" s="22" t="s">
        <v>166</v>
      </c>
      <c r="AO10" s="22" t="s">
        <v>172</v>
      </c>
      <c r="AP10" s="23" t="s">
        <v>175</v>
      </c>
      <c r="AR10" s="22" t="s">
        <v>171</v>
      </c>
      <c r="AS10" s="22" t="s">
        <v>176</v>
      </c>
      <c r="AT10" s="22" t="s">
        <v>172</v>
      </c>
      <c r="AU10" s="23" t="s">
        <v>173</v>
      </c>
      <c r="AW10" s="22" t="s">
        <v>246</v>
      </c>
      <c r="AX10" s="22" t="s">
        <v>8297</v>
      </c>
      <c r="AY10" s="22" t="s">
        <v>177</v>
      </c>
      <c r="AZ10" s="22" t="s">
        <v>178</v>
      </c>
      <c r="BA10" s="22" t="s">
        <v>9162</v>
      </c>
      <c r="BB10" s="22"/>
      <c r="BC10" s="22"/>
      <c r="BE10" s="22" t="s">
        <v>179</v>
      </c>
      <c r="BF10" s="22" t="s">
        <v>180</v>
      </c>
      <c r="BG10" s="22" t="s">
        <v>181</v>
      </c>
      <c r="BH10" s="22" t="s">
        <v>9162</v>
      </c>
    </row>
    <row r="11" spans="2:60" x14ac:dyDescent="0.15">
      <c r="B11" s="159">
        <v>1</v>
      </c>
      <c r="C11" s="160" t="s">
        <v>182</v>
      </c>
      <c r="D11" s="161"/>
      <c r="E11" s="161">
        <f>G11-F11+1</f>
        <v>19</v>
      </c>
      <c r="F11" s="162">
        <v>201</v>
      </c>
      <c r="G11" s="162">
        <v>219</v>
      </c>
      <c r="I11" s="24">
        <v>1</v>
      </c>
      <c r="J11">
        <f>F3</f>
        <v>0</v>
      </c>
      <c r="K11" t="str">
        <f ca="1">IF(B3=0,"【大分類を選んでください】",IF(E3=0,"-----&lt;選択不要&gt;-----",IF($J11&gt;0,INDIRECT(K$1&amp;$J11)&amp;"","")))</f>
        <v>【大分類を選んでください】</v>
      </c>
      <c r="L11" t="str">
        <f t="shared" ref="L11:L57" ca="1" si="2">IF($J11&gt;0,INDIRECT(L$1&amp;$J11)&amp;"","")</f>
        <v/>
      </c>
      <c r="M11">
        <f t="shared" ref="M11:O30" ca="1" si="3">IF($J11&gt;0,INDIRECT(M$1&amp;$J11),0)</f>
        <v>0</v>
      </c>
      <c r="N11">
        <f t="shared" ca="1" si="3"/>
        <v>0</v>
      </c>
      <c r="O11">
        <f t="shared" ca="1" si="3"/>
        <v>0</v>
      </c>
      <c r="R11" s="24">
        <v>1</v>
      </c>
      <c r="S11">
        <f>N3</f>
        <v>0</v>
      </c>
      <c r="T11" t="str">
        <f ca="1">IF(B3=0,"【大分類を選んでください】",IF(E3=0,"-----&lt;選択不要&gt;-----",IF(I3=0,"【中分類を選んでください】",IF(M3=0,"-----&lt;選択不要&gt;-----",IF($S11&gt;0,INDIRECT(T$1&amp;$S11)&amp;"","")))))</f>
        <v>【大分類を選んでください】</v>
      </c>
      <c r="U11" t="str">
        <f t="shared" ref="U11:U42" ca="1" si="4">IF($S11&gt;0,INDIRECT(U$1&amp;$S11)&amp;"","")</f>
        <v/>
      </c>
      <c r="W11" s="159">
        <v>1</v>
      </c>
      <c r="X11" s="161" t="s">
        <v>183</v>
      </c>
      <c r="Y11" s="161">
        <f>AA11-Z11+1</f>
        <v>189</v>
      </c>
      <c r="Z11" s="162">
        <v>201</v>
      </c>
      <c r="AA11" s="162">
        <v>389</v>
      </c>
      <c r="AC11" s="24">
        <v>1</v>
      </c>
      <c r="AD11">
        <f>$Z3</f>
        <v>0</v>
      </c>
      <c r="AE11" t="str">
        <f ca="1">IF($W3=0,"【都道府県を選んでください】",IF($AD11&gt;0,INDIRECT(AE$1&amp;$AD11)&amp;"",""))</f>
        <v>【都道府県を選んでください】</v>
      </c>
      <c r="AF11" t="str">
        <f ca="1">IF($W3=0,"",IF($AD11&gt;0,INDIRECT(AF$1&amp;$AD11)&amp;"",""))</f>
        <v/>
      </c>
      <c r="AH11" s="24">
        <v>1</v>
      </c>
      <c r="AI11">
        <f>$Z4</f>
        <v>0</v>
      </c>
      <c r="AJ11" t="str">
        <f ca="1">IF($W4=0,"【都道府県を選んでください】",IF($AI11&gt;0,INDIRECT(AJ$1&amp;$AI11)&amp;"",""))</f>
        <v>【都道府県を選んでください】</v>
      </c>
      <c r="AK11" t="str">
        <f ca="1">IF($W4=0,"",IF($AI11&gt;0,INDIRECT(AK$1&amp;$AI11)&amp;"",""))</f>
        <v/>
      </c>
      <c r="AM11" s="24">
        <v>1</v>
      </c>
      <c r="AN11">
        <f>$Z5</f>
        <v>0</v>
      </c>
      <c r="AO11" t="str">
        <f ca="1">IF($W5=0,"【都道府県を選んでください】",IF($AN11&gt;0,INDIRECT(AO$1&amp;$AN11)&amp;"",""))</f>
        <v>【都道府県を選んでください】</v>
      </c>
      <c r="AP11" t="str">
        <f ca="1">IF($W5=0,"",IF($AN11&gt;0,INDIRECT(AP$1&amp;$AN11)&amp;"",""))</f>
        <v/>
      </c>
      <c r="AR11" s="24">
        <v>1</v>
      </c>
      <c r="AS11">
        <f>$Z6</f>
        <v>0</v>
      </c>
      <c r="AT11" t="str">
        <f ca="1">IF($W6=0,"【都道府県を選んでください】",IF($AS11&gt;0,INDIRECT(AT$1&amp;$AS11)&amp;"",""))</f>
        <v>【都道府県を選んでください】</v>
      </c>
      <c r="AU11" t="str">
        <f ca="1">IF($W6=0,"",IF($AS11&gt;0,INDIRECT(AU$1&amp;$AS11)&amp;"",""))</f>
        <v/>
      </c>
      <c r="AW11">
        <v>2</v>
      </c>
      <c r="AX11">
        <v>1</v>
      </c>
      <c r="AY11" t="s">
        <v>247</v>
      </c>
      <c r="AZ11" t="s">
        <v>248</v>
      </c>
      <c r="BA11">
        <v>1</v>
      </c>
      <c r="BE11">
        <v>1</v>
      </c>
      <c r="BF11" t="s">
        <v>184</v>
      </c>
      <c r="BG11">
        <v>1</v>
      </c>
      <c r="BH11">
        <v>1</v>
      </c>
    </row>
    <row r="12" spans="2:60" x14ac:dyDescent="0.15">
      <c r="B12" s="159">
        <v>2</v>
      </c>
      <c r="C12" s="161" t="s">
        <v>185</v>
      </c>
      <c r="D12" s="161"/>
      <c r="E12" s="161">
        <f t="shared" ref="E12:E20" si="5">G12-F12+1</f>
        <v>8</v>
      </c>
      <c r="F12" s="162">
        <f>G11+1</f>
        <v>220</v>
      </c>
      <c r="G12" s="162">
        <v>227</v>
      </c>
      <c r="I12" s="24">
        <v>2</v>
      </c>
      <c r="J12">
        <f t="shared" ref="J12:J57" si="6">IF(I12&gt;$E$3,0,J11+1)</f>
        <v>0</v>
      </c>
      <c r="K12" t="str">
        <f t="shared" ref="K12:K57" ca="1" si="7">IF($J12&gt;0,INDIRECT(K$1&amp;$J12)&amp;"","")</f>
        <v/>
      </c>
      <c r="L12" t="str">
        <f t="shared" ca="1" si="2"/>
        <v/>
      </c>
      <c r="M12">
        <f t="shared" ca="1" si="3"/>
        <v>0</v>
      </c>
      <c r="N12">
        <f t="shared" ca="1" si="3"/>
        <v>0</v>
      </c>
      <c r="O12">
        <f t="shared" ca="1" si="3"/>
        <v>0</v>
      </c>
      <c r="R12" s="24">
        <v>2</v>
      </c>
      <c r="S12">
        <f t="shared" ref="S12:S75" si="8">IF(R12&gt;$M$3,0,S11+1)</f>
        <v>0</v>
      </c>
      <c r="T12" t="str">
        <f t="shared" ref="T12:T43" ca="1" si="9">IF($S12&gt;0,INDIRECT(T$1&amp;$S12)&amp;"","")</f>
        <v/>
      </c>
      <c r="U12" t="str">
        <f t="shared" ca="1" si="4"/>
        <v/>
      </c>
      <c r="W12" s="159">
        <v>2</v>
      </c>
      <c r="X12" s="161" t="s">
        <v>186</v>
      </c>
      <c r="Y12" s="161">
        <f t="shared" ref="Y12:Y57" si="10">AA12-Z12+1</f>
        <v>40</v>
      </c>
      <c r="Z12" s="162">
        <v>390</v>
      </c>
      <c r="AA12" s="162">
        <f>Z13-1</f>
        <v>429</v>
      </c>
      <c r="AC12" s="24">
        <v>2</v>
      </c>
      <c r="AD12">
        <f t="shared" ref="AD12:AD75" si="11">IF(AC12&gt;$Y$3,0,AD11+1)</f>
        <v>0</v>
      </c>
      <c r="AE12" t="str">
        <f t="shared" ref="AE12:AF31" ca="1" si="12">IF($AD12&gt;0,INDIRECT(AE$1&amp;$AD12)&amp;"","")</f>
        <v/>
      </c>
      <c r="AF12" t="str">
        <f t="shared" ca="1" si="12"/>
        <v/>
      </c>
      <c r="AH12" s="24">
        <v>2</v>
      </c>
      <c r="AI12">
        <f>IF(AH12&gt;$Y$4,0,AI11+1)</f>
        <v>0</v>
      </c>
      <c r="AJ12" t="str">
        <f t="shared" ref="AJ12:AK31" ca="1" si="13">IF($AI12&gt;0,INDIRECT(AJ$1&amp;$AI12)&amp;"","")</f>
        <v/>
      </c>
      <c r="AK12" t="str">
        <f t="shared" ca="1" si="13"/>
        <v/>
      </c>
      <c r="AM12" s="24">
        <v>2</v>
      </c>
      <c r="AN12">
        <f>IF(AM12&gt;$Y$5,0,AN11+1)</f>
        <v>0</v>
      </c>
      <c r="AO12" t="str">
        <f t="shared" ref="AO12:AP31" ca="1" si="14">IF($AN12&gt;0,INDIRECT(AO$1&amp;$AN12)&amp;"","")</f>
        <v/>
      </c>
      <c r="AP12" t="str">
        <f t="shared" ca="1" si="14"/>
        <v/>
      </c>
      <c r="AR12" s="24">
        <v>2</v>
      </c>
      <c r="AS12">
        <f>IF(AR12&gt;$Y$6,0,AS11+1)</f>
        <v>0</v>
      </c>
      <c r="AT12" t="str">
        <f t="shared" ref="AT12:AU31" ca="1" si="15">IF($AS12&gt;0,INDIRECT(AT$1&amp;$AS12)&amp;"","")</f>
        <v/>
      </c>
      <c r="AU12" t="str">
        <f t="shared" ca="1" si="15"/>
        <v/>
      </c>
      <c r="AW12">
        <v>2</v>
      </c>
      <c r="AX12">
        <v>2</v>
      </c>
      <c r="AY12" t="s">
        <v>249</v>
      </c>
      <c r="AZ12" t="s">
        <v>250</v>
      </c>
      <c r="BA12">
        <v>1</v>
      </c>
      <c r="BE12">
        <v>2</v>
      </c>
      <c r="BF12" t="s">
        <v>187</v>
      </c>
      <c r="BG12">
        <v>2</v>
      </c>
      <c r="BH12">
        <v>1</v>
      </c>
    </row>
    <row r="13" spans="2:60" x14ac:dyDescent="0.15">
      <c r="B13" s="159">
        <v>3</v>
      </c>
      <c r="C13" s="160" t="s">
        <v>188</v>
      </c>
      <c r="D13" s="161"/>
      <c r="E13" s="161">
        <f t="shared" si="5"/>
        <v>19</v>
      </c>
      <c r="F13" s="162">
        <f t="shared" ref="F13:F20" si="16">G12+1</f>
        <v>228</v>
      </c>
      <c r="G13" s="162">
        <v>246</v>
      </c>
      <c r="I13" s="24">
        <v>3</v>
      </c>
      <c r="J13">
        <f t="shared" si="6"/>
        <v>0</v>
      </c>
      <c r="K13" t="str">
        <f t="shared" ca="1" si="7"/>
        <v/>
      </c>
      <c r="L13" t="str">
        <f t="shared" ca="1" si="2"/>
        <v/>
      </c>
      <c r="M13">
        <f t="shared" ca="1" si="3"/>
        <v>0</v>
      </c>
      <c r="N13">
        <f t="shared" ca="1" si="3"/>
        <v>0</v>
      </c>
      <c r="O13">
        <f t="shared" ca="1" si="3"/>
        <v>0</v>
      </c>
      <c r="R13" s="24">
        <v>3</v>
      </c>
      <c r="S13">
        <f t="shared" si="8"/>
        <v>0</v>
      </c>
      <c r="T13" t="str">
        <f t="shared" ca="1" si="9"/>
        <v/>
      </c>
      <c r="U13" t="str">
        <f t="shared" ca="1" si="4"/>
        <v/>
      </c>
      <c r="W13" s="159">
        <v>3</v>
      </c>
      <c r="X13" s="161" t="s">
        <v>189</v>
      </c>
      <c r="Y13" s="161">
        <f t="shared" si="10"/>
        <v>33</v>
      </c>
      <c r="Z13" s="162">
        <v>430</v>
      </c>
      <c r="AA13" s="162">
        <f t="shared" ref="AA13:AA56" si="17">Z14-1</f>
        <v>462</v>
      </c>
      <c r="AC13" s="24">
        <v>3</v>
      </c>
      <c r="AD13">
        <f t="shared" si="11"/>
        <v>0</v>
      </c>
      <c r="AE13" t="str">
        <f t="shared" ca="1" si="12"/>
        <v/>
      </c>
      <c r="AF13" t="str">
        <f t="shared" ca="1" si="12"/>
        <v/>
      </c>
      <c r="AH13" s="24">
        <v>3</v>
      </c>
      <c r="AI13">
        <f t="shared" ref="AI13:AI76" si="18">IF(AH13&gt;$Y$4,0,AI12+1)</f>
        <v>0</v>
      </c>
      <c r="AJ13" t="str">
        <f t="shared" ca="1" si="13"/>
        <v/>
      </c>
      <c r="AK13" t="str">
        <f t="shared" ca="1" si="13"/>
        <v/>
      </c>
      <c r="AM13" s="24">
        <v>3</v>
      </c>
      <c r="AN13">
        <f t="shared" ref="AN13:AN76" si="19">IF(AM13&gt;$Y$5,0,AN12+1)</f>
        <v>0</v>
      </c>
      <c r="AO13" t="str">
        <f t="shared" ca="1" si="14"/>
        <v/>
      </c>
      <c r="AP13" t="str">
        <f t="shared" ca="1" si="14"/>
        <v/>
      </c>
      <c r="AR13" s="24">
        <v>3</v>
      </c>
      <c r="AS13">
        <f t="shared" ref="AS13:AS76" si="20">IF(AR13&gt;$Y$6,0,AS12+1)</f>
        <v>0</v>
      </c>
      <c r="AT13" t="str">
        <f t="shared" ca="1" si="15"/>
        <v/>
      </c>
      <c r="AU13" t="str">
        <f t="shared" ca="1" si="15"/>
        <v/>
      </c>
      <c r="AW13">
        <v>2</v>
      </c>
      <c r="AX13">
        <v>3</v>
      </c>
      <c r="AY13" t="s">
        <v>251</v>
      </c>
      <c r="AZ13" t="s">
        <v>252</v>
      </c>
      <c r="BA13">
        <v>1</v>
      </c>
      <c r="BE13">
        <v>3</v>
      </c>
      <c r="BF13" t="s">
        <v>190</v>
      </c>
      <c r="BG13">
        <v>3</v>
      </c>
      <c r="BH13">
        <v>1</v>
      </c>
    </row>
    <row r="14" spans="2:60" x14ac:dyDescent="0.15">
      <c r="B14" s="159">
        <v>4</v>
      </c>
      <c r="C14" s="161" t="s">
        <v>169</v>
      </c>
      <c r="D14" s="161"/>
      <c r="E14" s="161">
        <f t="shared" si="5"/>
        <v>47</v>
      </c>
      <c r="F14" s="162">
        <f t="shared" si="16"/>
        <v>247</v>
      </c>
      <c r="G14" s="162">
        <v>293</v>
      </c>
      <c r="I14" s="24">
        <v>4</v>
      </c>
      <c r="J14">
        <f t="shared" si="6"/>
        <v>0</v>
      </c>
      <c r="K14" t="str">
        <f t="shared" ca="1" si="7"/>
        <v/>
      </c>
      <c r="L14" t="str">
        <f t="shared" ca="1" si="2"/>
        <v/>
      </c>
      <c r="M14">
        <f t="shared" ca="1" si="3"/>
        <v>0</v>
      </c>
      <c r="N14">
        <f t="shared" ca="1" si="3"/>
        <v>0</v>
      </c>
      <c r="O14">
        <f t="shared" ca="1" si="3"/>
        <v>0</v>
      </c>
      <c r="R14" s="24">
        <v>4</v>
      </c>
      <c r="S14">
        <f t="shared" si="8"/>
        <v>0</v>
      </c>
      <c r="T14" t="str">
        <f t="shared" ca="1" si="9"/>
        <v/>
      </c>
      <c r="U14" t="str">
        <f t="shared" ca="1" si="4"/>
        <v/>
      </c>
      <c r="W14" s="159">
        <v>4</v>
      </c>
      <c r="X14" s="161" t="s">
        <v>191</v>
      </c>
      <c r="Y14" s="161">
        <f t="shared" si="10"/>
        <v>40</v>
      </c>
      <c r="Z14" s="162">
        <v>463</v>
      </c>
      <c r="AA14" s="162">
        <f t="shared" si="17"/>
        <v>502</v>
      </c>
      <c r="AC14" s="24">
        <v>4</v>
      </c>
      <c r="AD14">
        <f t="shared" si="11"/>
        <v>0</v>
      </c>
      <c r="AE14" t="str">
        <f t="shared" ca="1" si="12"/>
        <v/>
      </c>
      <c r="AF14" t="str">
        <f t="shared" ca="1" si="12"/>
        <v/>
      </c>
      <c r="AH14" s="24">
        <v>4</v>
      </c>
      <c r="AI14">
        <f t="shared" si="18"/>
        <v>0</v>
      </c>
      <c r="AJ14" t="str">
        <f t="shared" ca="1" si="13"/>
        <v/>
      </c>
      <c r="AK14" t="str">
        <f t="shared" ca="1" si="13"/>
        <v/>
      </c>
      <c r="AM14" s="24">
        <v>4</v>
      </c>
      <c r="AN14">
        <f t="shared" si="19"/>
        <v>0</v>
      </c>
      <c r="AO14" t="str">
        <f t="shared" ca="1" si="14"/>
        <v/>
      </c>
      <c r="AP14" t="str">
        <f t="shared" ca="1" si="14"/>
        <v/>
      </c>
      <c r="AR14" s="24">
        <v>4</v>
      </c>
      <c r="AS14">
        <f t="shared" si="20"/>
        <v>0</v>
      </c>
      <c r="AT14" t="str">
        <f t="shared" ca="1" si="15"/>
        <v/>
      </c>
      <c r="AU14" t="str">
        <f t="shared" ca="1" si="15"/>
        <v/>
      </c>
      <c r="AW14">
        <v>2</v>
      </c>
      <c r="AX14">
        <v>4</v>
      </c>
      <c r="AY14" t="s">
        <v>253</v>
      </c>
      <c r="AZ14" t="s">
        <v>254</v>
      </c>
      <c r="BA14">
        <v>2</v>
      </c>
      <c r="BE14">
        <v>4</v>
      </c>
      <c r="BF14" t="s">
        <v>192</v>
      </c>
      <c r="BG14">
        <v>4</v>
      </c>
      <c r="BH14">
        <v>1</v>
      </c>
    </row>
    <row r="15" spans="2:60" x14ac:dyDescent="0.15">
      <c r="B15" s="159">
        <v>5</v>
      </c>
      <c r="C15" s="161" t="s">
        <v>193</v>
      </c>
      <c r="D15" s="161"/>
      <c r="E15" s="161">
        <f t="shared" si="5"/>
        <v>20</v>
      </c>
      <c r="F15" s="162">
        <f t="shared" si="16"/>
        <v>294</v>
      </c>
      <c r="G15" s="162">
        <v>313</v>
      </c>
      <c r="I15" s="24">
        <v>5</v>
      </c>
      <c r="J15">
        <f t="shared" si="6"/>
        <v>0</v>
      </c>
      <c r="K15" t="str">
        <f t="shared" ca="1" si="7"/>
        <v/>
      </c>
      <c r="L15" t="str">
        <f t="shared" ca="1" si="2"/>
        <v/>
      </c>
      <c r="M15">
        <f t="shared" ca="1" si="3"/>
        <v>0</v>
      </c>
      <c r="N15">
        <f t="shared" ca="1" si="3"/>
        <v>0</v>
      </c>
      <c r="O15">
        <f t="shared" ca="1" si="3"/>
        <v>0</v>
      </c>
      <c r="R15" s="24">
        <v>5</v>
      </c>
      <c r="S15">
        <f t="shared" si="8"/>
        <v>0</v>
      </c>
      <c r="T15" t="str">
        <f t="shared" ca="1" si="9"/>
        <v/>
      </c>
      <c r="U15" t="str">
        <f t="shared" ca="1" si="4"/>
        <v/>
      </c>
      <c r="W15" s="159">
        <v>5</v>
      </c>
      <c r="X15" s="161" t="s">
        <v>194</v>
      </c>
      <c r="Y15" s="161">
        <f t="shared" si="10"/>
        <v>25</v>
      </c>
      <c r="Z15" s="162">
        <v>503</v>
      </c>
      <c r="AA15" s="162">
        <f t="shared" si="17"/>
        <v>527</v>
      </c>
      <c r="AC15" s="24">
        <v>5</v>
      </c>
      <c r="AD15">
        <f t="shared" si="11"/>
        <v>0</v>
      </c>
      <c r="AE15" t="str">
        <f t="shared" ca="1" si="12"/>
        <v/>
      </c>
      <c r="AF15" t="str">
        <f t="shared" ca="1" si="12"/>
        <v/>
      </c>
      <c r="AH15" s="24">
        <v>5</v>
      </c>
      <c r="AI15">
        <f t="shared" si="18"/>
        <v>0</v>
      </c>
      <c r="AJ15" t="str">
        <f t="shared" ca="1" si="13"/>
        <v/>
      </c>
      <c r="AK15" t="str">
        <f t="shared" ca="1" si="13"/>
        <v/>
      </c>
      <c r="AM15" s="24">
        <v>5</v>
      </c>
      <c r="AN15">
        <f t="shared" si="19"/>
        <v>0</v>
      </c>
      <c r="AO15" t="str">
        <f t="shared" ca="1" si="14"/>
        <v/>
      </c>
      <c r="AP15" t="str">
        <f t="shared" ca="1" si="14"/>
        <v/>
      </c>
      <c r="AR15" s="24">
        <v>5</v>
      </c>
      <c r="AS15">
        <f t="shared" si="20"/>
        <v>0</v>
      </c>
      <c r="AT15" t="str">
        <f t="shared" ca="1" si="15"/>
        <v/>
      </c>
      <c r="AU15" t="str">
        <f t="shared" ca="1" si="15"/>
        <v/>
      </c>
      <c r="AW15">
        <v>2</v>
      </c>
      <c r="AX15">
        <v>5</v>
      </c>
      <c r="AY15" t="s">
        <v>255</v>
      </c>
      <c r="AZ15" t="s">
        <v>256</v>
      </c>
      <c r="BA15">
        <v>2</v>
      </c>
      <c r="BE15">
        <v>5</v>
      </c>
      <c r="BF15" t="s">
        <v>195</v>
      </c>
      <c r="BG15">
        <v>5</v>
      </c>
      <c r="BH15">
        <v>2</v>
      </c>
    </row>
    <row r="16" spans="2:60" x14ac:dyDescent="0.15">
      <c r="B16" s="159">
        <v>6</v>
      </c>
      <c r="C16" s="160" t="s">
        <v>196</v>
      </c>
      <c r="D16" s="161"/>
      <c r="E16" s="161">
        <f t="shared" si="5"/>
        <v>47</v>
      </c>
      <c r="F16" s="162">
        <f t="shared" si="16"/>
        <v>314</v>
      </c>
      <c r="G16" s="162">
        <v>360</v>
      </c>
      <c r="I16" s="24">
        <v>6</v>
      </c>
      <c r="J16">
        <f t="shared" si="6"/>
        <v>0</v>
      </c>
      <c r="K16" t="str">
        <f t="shared" ca="1" si="7"/>
        <v/>
      </c>
      <c r="L16" t="str">
        <f t="shared" ca="1" si="2"/>
        <v/>
      </c>
      <c r="M16">
        <f t="shared" ca="1" si="3"/>
        <v>0</v>
      </c>
      <c r="N16">
        <f t="shared" ca="1" si="3"/>
        <v>0</v>
      </c>
      <c r="O16">
        <f t="shared" ca="1" si="3"/>
        <v>0</v>
      </c>
      <c r="R16" s="24">
        <v>6</v>
      </c>
      <c r="S16">
        <f t="shared" si="8"/>
        <v>0</v>
      </c>
      <c r="T16" t="str">
        <f t="shared" ca="1" si="9"/>
        <v/>
      </c>
      <c r="U16" t="str">
        <f t="shared" ca="1" si="4"/>
        <v/>
      </c>
      <c r="W16" s="159">
        <v>6</v>
      </c>
      <c r="X16" s="161" t="s">
        <v>197</v>
      </c>
      <c r="Y16" s="161">
        <f t="shared" si="10"/>
        <v>35</v>
      </c>
      <c r="Z16" s="162">
        <v>528</v>
      </c>
      <c r="AA16" s="162">
        <f t="shared" si="17"/>
        <v>562</v>
      </c>
      <c r="AC16" s="24">
        <v>6</v>
      </c>
      <c r="AD16">
        <f t="shared" si="11"/>
        <v>0</v>
      </c>
      <c r="AE16" t="str">
        <f t="shared" ca="1" si="12"/>
        <v/>
      </c>
      <c r="AF16" t="str">
        <f t="shared" ca="1" si="12"/>
        <v/>
      </c>
      <c r="AH16" s="24">
        <v>6</v>
      </c>
      <c r="AI16">
        <f t="shared" si="18"/>
        <v>0</v>
      </c>
      <c r="AJ16" t="str">
        <f t="shared" ca="1" si="13"/>
        <v/>
      </c>
      <c r="AK16" t="str">
        <f t="shared" ca="1" si="13"/>
        <v/>
      </c>
      <c r="AM16" s="24">
        <v>6</v>
      </c>
      <c r="AN16">
        <f t="shared" si="19"/>
        <v>0</v>
      </c>
      <c r="AO16" t="str">
        <f t="shared" ca="1" si="14"/>
        <v/>
      </c>
      <c r="AP16" t="str">
        <f t="shared" ca="1" si="14"/>
        <v/>
      </c>
      <c r="AR16" s="24">
        <v>6</v>
      </c>
      <c r="AS16">
        <f t="shared" si="20"/>
        <v>0</v>
      </c>
      <c r="AT16" t="str">
        <f t="shared" ca="1" si="15"/>
        <v/>
      </c>
      <c r="AU16" t="str">
        <f t="shared" ca="1" si="15"/>
        <v/>
      </c>
      <c r="AW16">
        <v>2</v>
      </c>
      <c r="AX16">
        <v>6</v>
      </c>
      <c r="AY16" t="s">
        <v>257</v>
      </c>
      <c r="AZ16" t="s">
        <v>258</v>
      </c>
      <c r="BA16">
        <v>2</v>
      </c>
      <c r="BE16">
        <v>6</v>
      </c>
      <c r="BF16" t="s">
        <v>36</v>
      </c>
      <c r="BG16">
        <v>6</v>
      </c>
      <c r="BH16">
        <v>1</v>
      </c>
    </row>
    <row r="17" spans="2:53" x14ac:dyDescent="0.15">
      <c r="B17" s="159">
        <v>7</v>
      </c>
      <c r="C17" s="163" t="s">
        <v>198</v>
      </c>
      <c r="D17" s="161"/>
      <c r="E17" s="161">
        <f t="shared" si="5"/>
        <v>12</v>
      </c>
      <c r="F17" s="162">
        <f t="shared" si="16"/>
        <v>361</v>
      </c>
      <c r="G17" s="162">
        <v>372</v>
      </c>
      <c r="I17" s="24">
        <v>7</v>
      </c>
      <c r="J17">
        <f t="shared" si="6"/>
        <v>0</v>
      </c>
      <c r="K17" t="str">
        <f t="shared" ca="1" si="7"/>
        <v/>
      </c>
      <c r="L17" t="str">
        <f t="shared" ca="1" si="2"/>
        <v/>
      </c>
      <c r="M17">
        <f t="shared" ca="1" si="3"/>
        <v>0</v>
      </c>
      <c r="N17">
        <f t="shared" ca="1" si="3"/>
        <v>0</v>
      </c>
      <c r="O17">
        <f t="shared" ca="1" si="3"/>
        <v>0</v>
      </c>
      <c r="R17" s="24">
        <v>7</v>
      </c>
      <c r="S17">
        <f t="shared" si="8"/>
        <v>0</v>
      </c>
      <c r="T17" t="str">
        <f t="shared" ca="1" si="9"/>
        <v/>
      </c>
      <c r="U17" t="str">
        <f t="shared" ca="1" si="4"/>
        <v/>
      </c>
      <c r="W17" s="159">
        <v>7</v>
      </c>
      <c r="X17" s="161" t="s">
        <v>199</v>
      </c>
      <c r="Y17" s="161">
        <f t="shared" si="10"/>
        <v>59</v>
      </c>
      <c r="Z17" s="162">
        <v>563</v>
      </c>
      <c r="AA17" s="162">
        <f t="shared" si="17"/>
        <v>621</v>
      </c>
      <c r="AC17" s="24">
        <v>7</v>
      </c>
      <c r="AD17">
        <f t="shared" si="11"/>
        <v>0</v>
      </c>
      <c r="AE17" t="str">
        <f t="shared" ca="1" si="12"/>
        <v/>
      </c>
      <c r="AF17" t="str">
        <f t="shared" ca="1" si="12"/>
        <v/>
      </c>
      <c r="AH17" s="24">
        <v>7</v>
      </c>
      <c r="AI17">
        <f t="shared" si="18"/>
        <v>0</v>
      </c>
      <c r="AJ17" t="str">
        <f t="shared" ca="1" si="13"/>
        <v/>
      </c>
      <c r="AK17" t="str">
        <f t="shared" ca="1" si="13"/>
        <v/>
      </c>
      <c r="AM17" s="24">
        <v>7</v>
      </c>
      <c r="AN17">
        <f t="shared" si="19"/>
        <v>0</v>
      </c>
      <c r="AO17" t="str">
        <f t="shared" ca="1" si="14"/>
        <v/>
      </c>
      <c r="AP17" t="str">
        <f t="shared" ca="1" si="14"/>
        <v/>
      </c>
      <c r="AR17" s="24">
        <v>7</v>
      </c>
      <c r="AS17">
        <f t="shared" si="20"/>
        <v>0</v>
      </c>
      <c r="AT17" t="str">
        <f t="shared" ca="1" si="15"/>
        <v/>
      </c>
      <c r="AU17" t="str">
        <f t="shared" ca="1" si="15"/>
        <v/>
      </c>
      <c r="AW17">
        <v>2</v>
      </c>
      <c r="AX17">
        <v>7</v>
      </c>
      <c r="AY17" t="s">
        <v>259</v>
      </c>
      <c r="AZ17" t="s">
        <v>260</v>
      </c>
      <c r="BA17">
        <v>0</v>
      </c>
    </row>
    <row r="18" spans="2:53" x14ac:dyDescent="0.15">
      <c r="B18" s="159">
        <v>8</v>
      </c>
      <c r="C18" s="163" t="s">
        <v>200</v>
      </c>
      <c r="D18" s="161"/>
      <c r="E18" s="161">
        <f t="shared" si="5"/>
        <v>11</v>
      </c>
      <c r="F18" s="162">
        <f t="shared" si="16"/>
        <v>373</v>
      </c>
      <c r="G18" s="162">
        <v>383</v>
      </c>
      <c r="I18" s="24">
        <v>8</v>
      </c>
      <c r="J18">
        <f t="shared" si="6"/>
        <v>0</v>
      </c>
      <c r="K18" t="str">
        <f t="shared" ca="1" si="7"/>
        <v/>
      </c>
      <c r="L18" t="str">
        <f t="shared" ca="1" si="2"/>
        <v/>
      </c>
      <c r="M18">
        <f t="shared" ca="1" si="3"/>
        <v>0</v>
      </c>
      <c r="N18">
        <f t="shared" ca="1" si="3"/>
        <v>0</v>
      </c>
      <c r="O18">
        <f t="shared" ca="1" si="3"/>
        <v>0</v>
      </c>
      <c r="R18" s="24">
        <v>8</v>
      </c>
      <c r="S18">
        <f t="shared" si="8"/>
        <v>0</v>
      </c>
      <c r="T18" t="str">
        <f t="shared" ca="1" si="9"/>
        <v/>
      </c>
      <c r="U18" t="str">
        <f t="shared" ca="1" si="4"/>
        <v/>
      </c>
      <c r="W18" s="159">
        <v>8</v>
      </c>
      <c r="X18" s="161" t="s">
        <v>201</v>
      </c>
      <c r="Y18" s="161">
        <f t="shared" si="10"/>
        <v>44</v>
      </c>
      <c r="Z18" s="162">
        <v>622</v>
      </c>
      <c r="AA18" s="162">
        <f t="shared" si="17"/>
        <v>665</v>
      </c>
      <c r="AC18" s="24">
        <v>8</v>
      </c>
      <c r="AD18">
        <f t="shared" si="11"/>
        <v>0</v>
      </c>
      <c r="AE18" t="str">
        <f t="shared" ca="1" si="12"/>
        <v/>
      </c>
      <c r="AF18" t="str">
        <f t="shared" ca="1" si="12"/>
        <v/>
      </c>
      <c r="AH18" s="24">
        <v>8</v>
      </c>
      <c r="AI18">
        <f t="shared" si="18"/>
        <v>0</v>
      </c>
      <c r="AJ18" t="str">
        <f t="shared" ca="1" si="13"/>
        <v/>
      </c>
      <c r="AK18" t="str">
        <f t="shared" ca="1" si="13"/>
        <v/>
      </c>
      <c r="AM18" s="24">
        <v>8</v>
      </c>
      <c r="AN18">
        <f t="shared" si="19"/>
        <v>0</v>
      </c>
      <c r="AO18" t="str">
        <f t="shared" ca="1" si="14"/>
        <v/>
      </c>
      <c r="AP18" t="str">
        <f t="shared" ca="1" si="14"/>
        <v/>
      </c>
      <c r="AR18" s="24">
        <v>8</v>
      </c>
      <c r="AS18">
        <f t="shared" si="20"/>
        <v>0</v>
      </c>
      <c r="AT18" t="str">
        <f t="shared" ca="1" si="15"/>
        <v/>
      </c>
      <c r="AU18" t="str">
        <f t="shared" ca="1" si="15"/>
        <v/>
      </c>
    </row>
    <row r="19" spans="2:53" x14ac:dyDescent="0.15">
      <c r="B19" s="159">
        <v>9</v>
      </c>
      <c r="C19" s="163" t="s">
        <v>202</v>
      </c>
      <c r="D19" s="161"/>
      <c r="E19" s="161">
        <f t="shared" si="5"/>
        <v>6</v>
      </c>
      <c r="F19" s="162">
        <f t="shared" si="16"/>
        <v>384</v>
      </c>
      <c r="G19" s="162">
        <v>389</v>
      </c>
      <c r="I19" s="24">
        <v>9</v>
      </c>
      <c r="J19">
        <f t="shared" si="6"/>
        <v>0</v>
      </c>
      <c r="K19" t="str">
        <f t="shared" ca="1" si="7"/>
        <v/>
      </c>
      <c r="L19" t="str">
        <f t="shared" ca="1" si="2"/>
        <v/>
      </c>
      <c r="M19">
        <f t="shared" ca="1" si="3"/>
        <v>0</v>
      </c>
      <c r="N19">
        <f t="shared" ca="1" si="3"/>
        <v>0</v>
      </c>
      <c r="O19">
        <f t="shared" ca="1" si="3"/>
        <v>0</v>
      </c>
      <c r="R19" s="24">
        <v>9</v>
      </c>
      <c r="S19">
        <f t="shared" si="8"/>
        <v>0</v>
      </c>
      <c r="T19" t="str">
        <f t="shared" ca="1" si="9"/>
        <v/>
      </c>
      <c r="U19" t="str">
        <f t="shared" ca="1" si="4"/>
        <v/>
      </c>
      <c r="W19" s="159">
        <v>9</v>
      </c>
      <c r="X19" s="161" t="s">
        <v>203</v>
      </c>
      <c r="Y19" s="161">
        <f t="shared" si="10"/>
        <v>25</v>
      </c>
      <c r="Z19" s="162">
        <v>666</v>
      </c>
      <c r="AA19" s="162">
        <f t="shared" si="17"/>
        <v>690</v>
      </c>
      <c r="AC19" s="24">
        <v>9</v>
      </c>
      <c r="AD19">
        <f t="shared" si="11"/>
        <v>0</v>
      </c>
      <c r="AE19" t="str">
        <f t="shared" ca="1" si="12"/>
        <v/>
      </c>
      <c r="AF19" t="str">
        <f t="shared" ca="1" si="12"/>
        <v/>
      </c>
      <c r="AH19" s="24">
        <v>9</v>
      </c>
      <c r="AI19">
        <f t="shared" si="18"/>
        <v>0</v>
      </c>
      <c r="AJ19" t="str">
        <f t="shared" ca="1" si="13"/>
        <v/>
      </c>
      <c r="AK19" t="str">
        <f t="shared" ca="1" si="13"/>
        <v/>
      </c>
      <c r="AM19" s="24">
        <v>9</v>
      </c>
      <c r="AN19">
        <f t="shared" si="19"/>
        <v>0</v>
      </c>
      <c r="AO19" t="str">
        <f t="shared" ca="1" si="14"/>
        <v/>
      </c>
      <c r="AP19" t="str">
        <f t="shared" ca="1" si="14"/>
        <v/>
      </c>
      <c r="AR19" s="24">
        <v>9</v>
      </c>
      <c r="AS19">
        <f t="shared" si="20"/>
        <v>0</v>
      </c>
      <c r="AT19" t="str">
        <f t="shared" ca="1" si="15"/>
        <v/>
      </c>
      <c r="AU19" t="str">
        <f t="shared" ca="1" si="15"/>
        <v/>
      </c>
    </row>
    <row r="20" spans="2:53" x14ac:dyDescent="0.15">
      <c r="B20" s="159">
        <v>10</v>
      </c>
      <c r="C20" s="163" t="s">
        <v>9329</v>
      </c>
      <c r="D20" s="161"/>
      <c r="E20" s="161">
        <f t="shared" si="5"/>
        <v>27</v>
      </c>
      <c r="F20" s="162">
        <f t="shared" si="16"/>
        <v>390</v>
      </c>
      <c r="G20" s="162">
        <v>416</v>
      </c>
      <c r="I20" s="24">
        <v>10</v>
      </c>
      <c r="J20">
        <f t="shared" si="6"/>
        <v>0</v>
      </c>
      <c r="K20" t="str">
        <f t="shared" ca="1" si="7"/>
        <v/>
      </c>
      <c r="L20" t="str">
        <f t="shared" ca="1" si="2"/>
        <v/>
      </c>
      <c r="M20">
        <f t="shared" ca="1" si="3"/>
        <v>0</v>
      </c>
      <c r="N20">
        <f t="shared" ca="1" si="3"/>
        <v>0</v>
      </c>
      <c r="O20">
        <f t="shared" ca="1" si="3"/>
        <v>0</v>
      </c>
      <c r="R20" s="24">
        <v>10</v>
      </c>
      <c r="S20">
        <f t="shared" si="8"/>
        <v>0</v>
      </c>
      <c r="T20" t="str">
        <f t="shared" ca="1" si="9"/>
        <v/>
      </c>
      <c r="U20" t="str">
        <f t="shared" ca="1" si="4"/>
        <v/>
      </c>
      <c r="W20" s="159">
        <v>10</v>
      </c>
      <c r="X20" s="161" t="s">
        <v>204</v>
      </c>
      <c r="Y20" s="161">
        <f t="shared" si="10"/>
        <v>35</v>
      </c>
      <c r="Z20" s="162">
        <v>691</v>
      </c>
      <c r="AA20" s="162">
        <f t="shared" si="17"/>
        <v>725</v>
      </c>
      <c r="AC20" s="24">
        <v>10</v>
      </c>
      <c r="AD20">
        <f t="shared" si="11"/>
        <v>0</v>
      </c>
      <c r="AE20" t="str">
        <f t="shared" ca="1" si="12"/>
        <v/>
      </c>
      <c r="AF20" t="str">
        <f t="shared" ca="1" si="12"/>
        <v/>
      </c>
      <c r="AH20" s="24">
        <v>10</v>
      </c>
      <c r="AI20">
        <f t="shared" si="18"/>
        <v>0</v>
      </c>
      <c r="AJ20" t="str">
        <f t="shared" ca="1" si="13"/>
        <v/>
      </c>
      <c r="AK20" t="str">
        <f t="shared" ca="1" si="13"/>
        <v/>
      </c>
      <c r="AM20" s="24">
        <v>10</v>
      </c>
      <c r="AN20">
        <f t="shared" si="19"/>
        <v>0</v>
      </c>
      <c r="AO20" t="str">
        <f t="shared" ca="1" si="14"/>
        <v/>
      </c>
      <c r="AP20" t="str">
        <f t="shared" ca="1" si="14"/>
        <v/>
      </c>
      <c r="AR20" s="24">
        <v>10</v>
      </c>
      <c r="AS20">
        <f t="shared" si="20"/>
        <v>0</v>
      </c>
      <c r="AT20" t="str">
        <f t="shared" ca="1" si="15"/>
        <v/>
      </c>
      <c r="AU20" t="str">
        <f t="shared" ca="1" si="15"/>
        <v/>
      </c>
    </row>
    <row r="21" spans="2:53" x14ac:dyDescent="0.15">
      <c r="B21" s="159">
        <v>11</v>
      </c>
      <c r="C21" s="161" t="s">
        <v>205</v>
      </c>
      <c r="D21" s="164">
        <v>790500</v>
      </c>
      <c r="E21" s="165"/>
      <c r="F21" s="166"/>
      <c r="G21" s="166"/>
      <c r="I21" s="24">
        <v>11</v>
      </c>
      <c r="J21">
        <f t="shared" si="6"/>
        <v>0</v>
      </c>
      <c r="K21" t="str">
        <f t="shared" ca="1" si="7"/>
        <v/>
      </c>
      <c r="L21" t="str">
        <f t="shared" ca="1" si="2"/>
        <v/>
      </c>
      <c r="M21">
        <f t="shared" ca="1" si="3"/>
        <v>0</v>
      </c>
      <c r="N21">
        <f t="shared" ca="1" si="3"/>
        <v>0</v>
      </c>
      <c r="O21">
        <f t="shared" ca="1" si="3"/>
        <v>0</v>
      </c>
      <c r="R21" s="24">
        <v>11</v>
      </c>
      <c r="S21">
        <f t="shared" si="8"/>
        <v>0</v>
      </c>
      <c r="T21" t="str">
        <f t="shared" ca="1" si="9"/>
        <v/>
      </c>
      <c r="U21" t="str">
        <f t="shared" ca="1" si="4"/>
        <v/>
      </c>
      <c r="W21" s="159">
        <v>11</v>
      </c>
      <c r="X21" s="161" t="s">
        <v>206</v>
      </c>
      <c r="Y21" s="161">
        <f t="shared" si="10"/>
        <v>73</v>
      </c>
      <c r="Z21" s="162">
        <v>726</v>
      </c>
      <c r="AA21" s="162">
        <f t="shared" si="17"/>
        <v>798</v>
      </c>
      <c r="AC21" s="24">
        <v>11</v>
      </c>
      <c r="AD21">
        <f t="shared" si="11"/>
        <v>0</v>
      </c>
      <c r="AE21" t="str">
        <f t="shared" ca="1" si="12"/>
        <v/>
      </c>
      <c r="AF21" t="str">
        <f t="shared" ca="1" si="12"/>
        <v/>
      </c>
      <c r="AH21" s="24">
        <v>11</v>
      </c>
      <c r="AI21">
        <f t="shared" si="18"/>
        <v>0</v>
      </c>
      <c r="AJ21" t="str">
        <f t="shared" ca="1" si="13"/>
        <v/>
      </c>
      <c r="AK21" t="str">
        <f t="shared" ca="1" si="13"/>
        <v/>
      </c>
      <c r="AM21" s="24">
        <v>11</v>
      </c>
      <c r="AN21">
        <f t="shared" si="19"/>
        <v>0</v>
      </c>
      <c r="AO21" t="str">
        <f t="shared" ca="1" si="14"/>
        <v/>
      </c>
      <c r="AP21" t="str">
        <f t="shared" ca="1" si="14"/>
        <v/>
      </c>
      <c r="AR21" s="24">
        <v>11</v>
      </c>
      <c r="AS21">
        <f t="shared" si="20"/>
        <v>0</v>
      </c>
      <c r="AT21" t="str">
        <f t="shared" ca="1" si="15"/>
        <v/>
      </c>
      <c r="AU21" t="str">
        <f t="shared" ca="1" si="15"/>
        <v/>
      </c>
    </row>
    <row r="22" spans="2:53" x14ac:dyDescent="0.15">
      <c r="B22" s="159">
        <v>12</v>
      </c>
      <c r="C22" s="161" t="s">
        <v>207</v>
      </c>
      <c r="D22" s="164">
        <v>790600</v>
      </c>
      <c r="E22" s="167"/>
      <c r="F22" s="166"/>
      <c r="G22" s="166"/>
      <c r="I22" s="24">
        <v>12</v>
      </c>
      <c r="J22">
        <f t="shared" si="6"/>
        <v>0</v>
      </c>
      <c r="K22" t="str">
        <f t="shared" ca="1" si="7"/>
        <v/>
      </c>
      <c r="L22" t="str">
        <f t="shared" ca="1" si="2"/>
        <v/>
      </c>
      <c r="M22">
        <f t="shared" ca="1" si="3"/>
        <v>0</v>
      </c>
      <c r="N22">
        <f t="shared" ca="1" si="3"/>
        <v>0</v>
      </c>
      <c r="O22">
        <f t="shared" ca="1" si="3"/>
        <v>0</v>
      </c>
      <c r="R22" s="24">
        <v>12</v>
      </c>
      <c r="S22">
        <f t="shared" si="8"/>
        <v>0</v>
      </c>
      <c r="T22" t="str">
        <f t="shared" ca="1" si="9"/>
        <v/>
      </c>
      <c r="U22" t="str">
        <f t="shared" ca="1" si="4"/>
        <v/>
      </c>
      <c r="W22" s="159">
        <v>12</v>
      </c>
      <c r="X22" s="161" t="s">
        <v>208</v>
      </c>
      <c r="Y22" s="161">
        <f t="shared" si="10"/>
        <v>60</v>
      </c>
      <c r="Z22" s="162">
        <v>799</v>
      </c>
      <c r="AA22" s="162">
        <f t="shared" si="17"/>
        <v>858</v>
      </c>
      <c r="AC22" s="24">
        <v>12</v>
      </c>
      <c r="AD22">
        <f t="shared" si="11"/>
        <v>0</v>
      </c>
      <c r="AE22" t="str">
        <f t="shared" ca="1" si="12"/>
        <v/>
      </c>
      <c r="AF22" t="str">
        <f t="shared" ca="1" si="12"/>
        <v/>
      </c>
      <c r="AH22" s="24">
        <v>12</v>
      </c>
      <c r="AI22">
        <f t="shared" si="18"/>
        <v>0</v>
      </c>
      <c r="AJ22" t="str">
        <f t="shared" ca="1" si="13"/>
        <v/>
      </c>
      <c r="AK22" t="str">
        <f t="shared" ca="1" si="13"/>
        <v/>
      </c>
      <c r="AM22" s="24">
        <v>12</v>
      </c>
      <c r="AN22">
        <f t="shared" si="19"/>
        <v>0</v>
      </c>
      <c r="AO22" t="str">
        <f t="shared" ca="1" si="14"/>
        <v/>
      </c>
      <c r="AP22" t="str">
        <f t="shared" ca="1" si="14"/>
        <v/>
      </c>
      <c r="AR22" s="24">
        <v>12</v>
      </c>
      <c r="AS22">
        <f t="shared" si="20"/>
        <v>0</v>
      </c>
      <c r="AT22" t="str">
        <f t="shared" ca="1" si="15"/>
        <v/>
      </c>
      <c r="AU22" t="str">
        <f t="shared" ca="1" si="15"/>
        <v/>
      </c>
    </row>
    <row r="23" spans="2:53" x14ac:dyDescent="0.15">
      <c r="B23" s="159">
        <v>13</v>
      </c>
      <c r="C23" s="161" t="s">
        <v>209</v>
      </c>
      <c r="D23" s="164">
        <v>790700</v>
      </c>
      <c r="E23" s="167"/>
      <c r="F23" s="166"/>
      <c r="G23" s="166"/>
      <c r="I23" s="24">
        <v>13</v>
      </c>
      <c r="J23">
        <f t="shared" si="6"/>
        <v>0</v>
      </c>
      <c r="K23" t="str">
        <f t="shared" ca="1" si="7"/>
        <v/>
      </c>
      <c r="L23" t="str">
        <f t="shared" ca="1" si="2"/>
        <v/>
      </c>
      <c r="M23">
        <f t="shared" ca="1" si="3"/>
        <v>0</v>
      </c>
      <c r="N23">
        <f t="shared" ca="1" si="3"/>
        <v>0</v>
      </c>
      <c r="O23">
        <f t="shared" ca="1" si="3"/>
        <v>0</v>
      </c>
      <c r="R23" s="24">
        <v>13</v>
      </c>
      <c r="S23">
        <f t="shared" si="8"/>
        <v>0</v>
      </c>
      <c r="T23" t="str">
        <f t="shared" ca="1" si="9"/>
        <v/>
      </c>
      <c r="U23" t="str">
        <f t="shared" ca="1" si="4"/>
        <v/>
      </c>
      <c r="W23" s="159">
        <v>13</v>
      </c>
      <c r="X23" s="161" t="s">
        <v>210</v>
      </c>
      <c r="Y23" s="161">
        <f t="shared" si="10"/>
        <v>62</v>
      </c>
      <c r="Z23" s="162">
        <v>859</v>
      </c>
      <c r="AA23" s="162">
        <f t="shared" si="17"/>
        <v>920</v>
      </c>
      <c r="AC23" s="24">
        <v>13</v>
      </c>
      <c r="AD23">
        <f t="shared" si="11"/>
        <v>0</v>
      </c>
      <c r="AE23" t="str">
        <f t="shared" ca="1" si="12"/>
        <v/>
      </c>
      <c r="AF23" t="str">
        <f t="shared" ca="1" si="12"/>
        <v/>
      </c>
      <c r="AH23" s="24">
        <v>13</v>
      </c>
      <c r="AI23">
        <f t="shared" si="18"/>
        <v>0</v>
      </c>
      <c r="AJ23" t="str">
        <f t="shared" ca="1" si="13"/>
        <v/>
      </c>
      <c r="AK23" t="str">
        <f t="shared" ca="1" si="13"/>
        <v/>
      </c>
      <c r="AM23" s="24">
        <v>13</v>
      </c>
      <c r="AN23">
        <f t="shared" si="19"/>
        <v>0</v>
      </c>
      <c r="AO23" t="str">
        <f t="shared" ca="1" si="14"/>
        <v/>
      </c>
      <c r="AP23" t="str">
        <f t="shared" ca="1" si="14"/>
        <v/>
      </c>
      <c r="AR23" s="24">
        <v>13</v>
      </c>
      <c r="AS23">
        <f t="shared" si="20"/>
        <v>0</v>
      </c>
      <c r="AT23" t="str">
        <f t="shared" ca="1" si="15"/>
        <v/>
      </c>
      <c r="AU23" t="str">
        <f t="shared" ca="1" si="15"/>
        <v/>
      </c>
    </row>
    <row r="24" spans="2:53" x14ac:dyDescent="0.15">
      <c r="B24" s="159">
        <v>14</v>
      </c>
      <c r="C24" s="161" t="s">
        <v>211</v>
      </c>
      <c r="D24" s="164">
        <v>790800</v>
      </c>
      <c r="E24" s="167"/>
      <c r="F24" s="166"/>
      <c r="G24" s="166"/>
      <c r="I24" s="24">
        <v>14</v>
      </c>
      <c r="J24">
        <f t="shared" si="6"/>
        <v>0</v>
      </c>
      <c r="K24" t="str">
        <f t="shared" ca="1" si="7"/>
        <v/>
      </c>
      <c r="L24" t="str">
        <f t="shared" ca="1" si="2"/>
        <v/>
      </c>
      <c r="M24">
        <f t="shared" ca="1" si="3"/>
        <v>0</v>
      </c>
      <c r="N24">
        <f t="shared" ca="1" si="3"/>
        <v>0</v>
      </c>
      <c r="O24">
        <f t="shared" ca="1" si="3"/>
        <v>0</v>
      </c>
      <c r="R24" s="24">
        <v>14</v>
      </c>
      <c r="S24">
        <f t="shared" si="8"/>
        <v>0</v>
      </c>
      <c r="T24" t="str">
        <f t="shared" ca="1" si="9"/>
        <v/>
      </c>
      <c r="U24" t="str">
        <f t="shared" ca="1" si="4"/>
        <v/>
      </c>
      <c r="W24" s="159">
        <v>14</v>
      </c>
      <c r="X24" s="161" t="s">
        <v>212</v>
      </c>
      <c r="Y24" s="161">
        <f t="shared" si="10"/>
        <v>61</v>
      </c>
      <c r="Z24" s="162">
        <v>921</v>
      </c>
      <c r="AA24" s="162">
        <f t="shared" si="17"/>
        <v>981</v>
      </c>
      <c r="AC24" s="24">
        <v>14</v>
      </c>
      <c r="AD24">
        <f t="shared" si="11"/>
        <v>0</v>
      </c>
      <c r="AE24" t="str">
        <f t="shared" ca="1" si="12"/>
        <v/>
      </c>
      <c r="AF24" t="str">
        <f t="shared" ca="1" si="12"/>
        <v/>
      </c>
      <c r="AH24" s="24">
        <v>14</v>
      </c>
      <c r="AI24">
        <f t="shared" si="18"/>
        <v>0</v>
      </c>
      <c r="AJ24" t="str">
        <f t="shared" ca="1" si="13"/>
        <v/>
      </c>
      <c r="AK24" t="str">
        <f t="shared" ca="1" si="13"/>
        <v/>
      </c>
      <c r="AM24" s="24">
        <v>14</v>
      </c>
      <c r="AN24">
        <f t="shared" si="19"/>
        <v>0</v>
      </c>
      <c r="AO24" t="str">
        <f t="shared" ca="1" si="14"/>
        <v/>
      </c>
      <c r="AP24" t="str">
        <f t="shared" ca="1" si="14"/>
        <v/>
      </c>
      <c r="AR24" s="24">
        <v>14</v>
      </c>
      <c r="AS24">
        <f t="shared" si="20"/>
        <v>0</v>
      </c>
      <c r="AT24" t="str">
        <f t="shared" ca="1" si="15"/>
        <v/>
      </c>
      <c r="AU24" t="str">
        <f t="shared" ca="1" si="15"/>
        <v/>
      </c>
    </row>
    <row r="25" spans="2:53" x14ac:dyDescent="0.15">
      <c r="I25" s="24">
        <v>15</v>
      </c>
      <c r="J25">
        <f t="shared" si="6"/>
        <v>0</v>
      </c>
      <c r="K25" t="str">
        <f t="shared" ca="1" si="7"/>
        <v/>
      </c>
      <c r="L25" t="str">
        <f t="shared" ca="1" si="2"/>
        <v/>
      </c>
      <c r="M25">
        <f t="shared" ca="1" si="3"/>
        <v>0</v>
      </c>
      <c r="N25">
        <f t="shared" ca="1" si="3"/>
        <v>0</v>
      </c>
      <c r="O25">
        <f t="shared" ca="1" si="3"/>
        <v>0</v>
      </c>
      <c r="R25" s="24">
        <v>15</v>
      </c>
      <c r="S25">
        <f t="shared" si="8"/>
        <v>0</v>
      </c>
      <c r="T25" t="str">
        <f t="shared" ca="1" si="9"/>
        <v/>
      </c>
      <c r="U25" t="str">
        <f t="shared" ca="1" si="4"/>
        <v/>
      </c>
      <c r="W25" s="159">
        <v>15</v>
      </c>
      <c r="X25" s="161" t="s">
        <v>213</v>
      </c>
      <c r="Y25" s="161">
        <f t="shared" si="10"/>
        <v>27</v>
      </c>
      <c r="Z25" s="162">
        <v>982</v>
      </c>
      <c r="AA25" s="162">
        <f t="shared" si="17"/>
        <v>1008</v>
      </c>
      <c r="AC25" s="24">
        <v>15</v>
      </c>
      <c r="AD25">
        <f t="shared" si="11"/>
        <v>0</v>
      </c>
      <c r="AE25" t="str">
        <f t="shared" ca="1" si="12"/>
        <v/>
      </c>
      <c r="AF25" t="str">
        <f t="shared" ca="1" si="12"/>
        <v/>
      </c>
      <c r="AH25" s="24">
        <v>15</v>
      </c>
      <c r="AI25">
        <f t="shared" si="18"/>
        <v>0</v>
      </c>
      <c r="AJ25" t="str">
        <f t="shared" ca="1" si="13"/>
        <v/>
      </c>
      <c r="AK25" t="str">
        <f t="shared" ca="1" si="13"/>
        <v/>
      </c>
      <c r="AM25" s="24">
        <v>15</v>
      </c>
      <c r="AN25">
        <f t="shared" si="19"/>
        <v>0</v>
      </c>
      <c r="AO25" t="str">
        <f t="shared" ca="1" si="14"/>
        <v/>
      </c>
      <c r="AP25" t="str">
        <f t="shared" ca="1" si="14"/>
        <v/>
      </c>
      <c r="AR25" s="24">
        <v>15</v>
      </c>
      <c r="AS25">
        <f t="shared" si="20"/>
        <v>0</v>
      </c>
      <c r="AT25" t="str">
        <f t="shared" ca="1" si="15"/>
        <v/>
      </c>
      <c r="AU25" t="str">
        <f t="shared" ca="1" si="15"/>
        <v/>
      </c>
    </row>
    <row r="26" spans="2:53" x14ac:dyDescent="0.15">
      <c r="I26" s="24">
        <v>16</v>
      </c>
      <c r="J26">
        <f t="shared" si="6"/>
        <v>0</v>
      </c>
      <c r="K26" t="str">
        <f t="shared" ca="1" si="7"/>
        <v/>
      </c>
      <c r="L26" t="str">
        <f t="shared" ca="1" si="2"/>
        <v/>
      </c>
      <c r="M26">
        <f t="shared" ca="1" si="3"/>
        <v>0</v>
      </c>
      <c r="N26">
        <f t="shared" ca="1" si="3"/>
        <v>0</v>
      </c>
      <c r="O26">
        <f t="shared" ca="1" si="3"/>
        <v>0</v>
      </c>
      <c r="R26" s="24">
        <v>16</v>
      </c>
      <c r="S26">
        <f t="shared" si="8"/>
        <v>0</v>
      </c>
      <c r="T26" t="str">
        <f t="shared" ca="1" si="9"/>
        <v/>
      </c>
      <c r="U26" t="str">
        <f t="shared" ca="1" si="4"/>
        <v/>
      </c>
      <c r="W26" s="159">
        <v>16</v>
      </c>
      <c r="X26" s="161" t="s">
        <v>214</v>
      </c>
      <c r="Y26" s="161">
        <f t="shared" si="10"/>
        <v>77</v>
      </c>
      <c r="Z26" s="162">
        <v>1009</v>
      </c>
      <c r="AA26" s="162">
        <f t="shared" si="17"/>
        <v>1085</v>
      </c>
      <c r="AC26" s="24">
        <v>16</v>
      </c>
      <c r="AD26">
        <f t="shared" si="11"/>
        <v>0</v>
      </c>
      <c r="AE26" t="str">
        <f t="shared" ca="1" si="12"/>
        <v/>
      </c>
      <c r="AF26" t="str">
        <f t="shared" ca="1" si="12"/>
        <v/>
      </c>
      <c r="AH26" s="24">
        <v>16</v>
      </c>
      <c r="AI26">
        <f t="shared" si="18"/>
        <v>0</v>
      </c>
      <c r="AJ26" t="str">
        <f t="shared" ca="1" si="13"/>
        <v/>
      </c>
      <c r="AK26" t="str">
        <f t="shared" ca="1" si="13"/>
        <v/>
      </c>
      <c r="AM26" s="24">
        <v>16</v>
      </c>
      <c r="AN26">
        <f t="shared" si="19"/>
        <v>0</v>
      </c>
      <c r="AO26" t="str">
        <f t="shared" ca="1" si="14"/>
        <v/>
      </c>
      <c r="AP26" t="str">
        <f t="shared" ca="1" si="14"/>
        <v/>
      </c>
      <c r="AR26" s="24">
        <v>16</v>
      </c>
      <c r="AS26">
        <f t="shared" si="20"/>
        <v>0</v>
      </c>
      <c r="AT26" t="str">
        <f t="shared" ca="1" si="15"/>
        <v/>
      </c>
      <c r="AU26" t="str">
        <f t="shared" ca="1" si="15"/>
        <v/>
      </c>
    </row>
    <row r="27" spans="2:53" x14ac:dyDescent="0.15">
      <c r="I27" s="24">
        <v>17</v>
      </c>
      <c r="J27">
        <f t="shared" si="6"/>
        <v>0</v>
      </c>
      <c r="K27" t="str">
        <f t="shared" ca="1" si="7"/>
        <v/>
      </c>
      <c r="L27" t="str">
        <f t="shared" ca="1" si="2"/>
        <v/>
      </c>
      <c r="M27">
        <f t="shared" ca="1" si="3"/>
        <v>0</v>
      </c>
      <c r="N27">
        <f t="shared" ca="1" si="3"/>
        <v>0</v>
      </c>
      <c r="O27">
        <f t="shared" ca="1" si="3"/>
        <v>0</v>
      </c>
      <c r="R27" s="24">
        <v>17</v>
      </c>
      <c r="S27">
        <f t="shared" si="8"/>
        <v>0</v>
      </c>
      <c r="T27" t="str">
        <f t="shared" ca="1" si="9"/>
        <v/>
      </c>
      <c r="U27" t="str">
        <f t="shared" ca="1" si="4"/>
        <v/>
      </c>
      <c r="W27" s="159">
        <v>17</v>
      </c>
      <c r="X27" s="161" t="s">
        <v>215</v>
      </c>
      <c r="Y27" s="161">
        <f t="shared" si="10"/>
        <v>38</v>
      </c>
      <c r="Z27" s="162">
        <v>1086</v>
      </c>
      <c r="AA27" s="162">
        <f t="shared" si="17"/>
        <v>1123</v>
      </c>
      <c r="AC27" s="24">
        <v>17</v>
      </c>
      <c r="AD27">
        <f t="shared" si="11"/>
        <v>0</v>
      </c>
      <c r="AE27" t="str">
        <f t="shared" ca="1" si="12"/>
        <v/>
      </c>
      <c r="AF27" t="str">
        <f t="shared" ca="1" si="12"/>
        <v/>
      </c>
      <c r="AH27" s="24">
        <v>17</v>
      </c>
      <c r="AI27">
        <f t="shared" si="18"/>
        <v>0</v>
      </c>
      <c r="AJ27" t="str">
        <f t="shared" ca="1" si="13"/>
        <v/>
      </c>
      <c r="AK27" t="str">
        <f t="shared" ca="1" si="13"/>
        <v/>
      </c>
      <c r="AM27" s="24">
        <v>17</v>
      </c>
      <c r="AN27">
        <f t="shared" si="19"/>
        <v>0</v>
      </c>
      <c r="AO27" t="str">
        <f t="shared" ca="1" si="14"/>
        <v/>
      </c>
      <c r="AP27" t="str">
        <f t="shared" ca="1" si="14"/>
        <v/>
      </c>
      <c r="AR27" s="24">
        <v>17</v>
      </c>
      <c r="AS27">
        <f t="shared" si="20"/>
        <v>0</v>
      </c>
      <c r="AT27" t="str">
        <f t="shared" ca="1" si="15"/>
        <v/>
      </c>
      <c r="AU27" t="str">
        <f t="shared" ca="1" si="15"/>
        <v/>
      </c>
    </row>
    <row r="28" spans="2:53" x14ac:dyDescent="0.15">
      <c r="I28" s="24">
        <v>18</v>
      </c>
      <c r="J28">
        <f t="shared" si="6"/>
        <v>0</v>
      </c>
      <c r="K28" t="str">
        <f t="shared" ca="1" si="7"/>
        <v/>
      </c>
      <c r="L28" t="str">
        <f t="shared" ca="1" si="2"/>
        <v/>
      </c>
      <c r="M28">
        <f t="shared" ca="1" si="3"/>
        <v>0</v>
      </c>
      <c r="N28">
        <f t="shared" ca="1" si="3"/>
        <v>0</v>
      </c>
      <c r="O28">
        <f t="shared" ca="1" si="3"/>
        <v>0</v>
      </c>
      <c r="R28" s="24">
        <v>18</v>
      </c>
      <c r="S28">
        <f t="shared" si="8"/>
        <v>0</v>
      </c>
      <c r="T28" t="str">
        <f t="shared" ca="1" si="9"/>
        <v/>
      </c>
      <c r="U28" t="str">
        <f t="shared" ca="1" si="4"/>
        <v/>
      </c>
      <c r="W28" s="159">
        <v>18</v>
      </c>
      <c r="X28" s="161" t="s">
        <v>216</v>
      </c>
      <c r="Y28" s="161">
        <f t="shared" si="10"/>
        <v>15</v>
      </c>
      <c r="Z28" s="162">
        <v>1124</v>
      </c>
      <c r="AA28" s="162">
        <f t="shared" si="17"/>
        <v>1138</v>
      </c>
      <c r="AC28" s="24">
        <v>18</v>
      </c>
      <c r="AD28">
        <f t="shared" si="11"/>
        <v>0</v>
      </c>
      <c r="AE28" t="str">
        <f t="shared" ca="1" si="12"/>
        <v/>
      </c>
      <c r="AF28" t="str">
        <f t="shared" ca="1" si="12"/>
        <v/>
      </c>
      <c r="AH28" s="24">
        <v>18</v>
      </c>
      <c r="AI28">
        <f t="shared" si="18"/>
        <v>0</v>
      </c>
      <c r="AJ28" t="str">
        <f t="shared" ca="1" si="13"/>
        <v/>
      </c>
      <c r="AK28" t="str">
        <f t="shared" ca="1" si="13"/>
        <v/>
      </c>
      <c r="AM28" s="24">
        <v>18</v>
      </c>
      <c r="AN28">
        <f t="shared" si="19"/>
        <v>0</v>
      </c>
      <c r="AO28" t="str">
        <f t="shared" ca="1" si="14"/>
        <v/>
      </c>
      <c r="AP28" t="str">
        <f t="shared" ca="1" si="14"/>
        <v/>
      </c>
      <c r="AR28" s="24">
        <v>18</v>
      </c>
      <c r="AS28">
        <f t="shared" si="20"/>
        <v>0</v>
      </c>
      <c r="AT28" t="str">
        <f t="shared" ca="1" si="15"/>
        <v/>
      </c>
      <c r="AU28" t="str">
        <f t="shared" ca="1" si="15"/>
        <v/>
      </c>
    </row>
    <row r="29" spans="2:53" x14ac:dyDescent="0.15">
      <c r="I29" s="24">
        <v>19</v>
      </c>
      <c r="J29">
        <f t="shared" si="6"/>
        <v>0</v>
      </c>
      <c r="K29" t="str">
        <f t="shared" ca="1" si="7"/>
        <v/>
      </c>
      <c r="L29" t="str">
        <f t="shared" ca="1" si="2"/>
        <v/>
      </c>
      <c r="M29">
        <f t="shared" ca="1" si="3"/>
        <v>0</v>
      </c>
      <c r="N29">
        <f t="shared" ca="1" si="3"/>
        <v>0</v>
      </c>
      <c r="O29">
        <f t="shared" ca="1" si="3"/>
        <v>0</v>
      </c>
      <c r="R29" s="24">
        <v>19</v>
      </c>
      <c r="S29">
        <f t="shared" si="8"/>
        <v>0</v>
      </c>
      <c r="T29" t="str">
        <f t="shared" ca="1" si="9"/>
        <v/>
      </c>
      <c r="U29" t="str">
        <f t="shared" ca="1" si="4"/>
        <v/>
      </c>
      <c r="W29" s="159">
        <v>19</v>
      </c>
      <c r="X29" s="161" t="s">
        <v>217</v>
      </c>
      <c r="Y29" s="161">
        <f t="shared" si="10"/>
        <v>19</v>
      </c>
      <c r="Z29" s="162">
        <v>1139</v>
      </c>
      <c r="AA29" s="162">
        <f t="shared" si="17"/>
        <v>1157</v>
      </c>
      <c r="AC29" s="24">
        <v>19</v>
      </c>
      <c r="AD29">
        <f t="shared" si="11"/>
        <v>0</v>
      </c>
      <c r="AE29" t="str">
        <f t="shared" ca="1" si="12"/>
        <v/>
      </c>
      <c r="AF29" t="str">
        <f t="shared" ca="1" si="12"/>
        <v/>
      </c>
      <c r="AH29" s="24">
        <v>19</v>
      </c>
      <c r="AI29">
        <f t="shared" si="18"/>
        <v>0</v>
      </c>
      <c r="AJ29" t="str">
        <f t="shared" ca="1" si="13"/>
        <v/>
      </c>
      <c r="AK29" t="str">
        <f t="shared" ca="1" si="13"/>
        <v/>
      </c>
      <c r="AM29" s="24">
        <v>19</v>
      </c>
      <c r="AN29">
        <f t="shared" si="19"/>
        <v>0</v>
      </c>
      <c r="AO29" t="str">
        <f t="shared" ca="1" si="14"/>
        <v/>
      </c>
      <c r="AP29" t="str">
        <f t="shared" ca="1" si="14"/>
        <v/>
      </c>
      <c r="AR29" s="24">
        <v>19</v>
      </c>
      <c r="AS29">
        <f t="shared" si="20"/>
        <v>0</v>
      </c>
      <c r="AT29" t="str">
        <f t="shared" ca="1" si="15"/>
        <v/>
      </c>
      <c r="AU29" t="str">
        <f t="shared" ca="1" si="15"/>
        <v/>
      </c>
    </row>
    <row r="30" spans="2:53" x14ac:dyDescent="0.15">
      <c r="I30" s="24">
        <v>20</v>
      </c>
      <c r="J30">
        <f t="shared" si="6"/>
        <v>0</v>
      </c>
      <c r="K30" t="str">
        <f t="shared" ca="1" si="7"/>
        <v/>
      </c>
      <c r="L30" t="str">
        <f t="shared" ca="1" si="2"/>
        <v/>
      </c>
      <c r="M30">
        <f t="shared" ca="1" si="3"/>
        <v>0</v>
      </c>
      <c r="N30">
        <f t="shared" ca="1" si="3"/>
        <v>0</v>
      </c>
      <c r="O30">
        <f t="shared" ca="1" si="3"/>
        <v>0</v>
      </c>
      <c r="R30" s="24">
        <v>20</v>
      </c>
      <c r="S30">
        <f t="shared" si="8"/>
        <v>0</v>
      </c>
      <c r="T30" t="str">
        <f t="shared" ca="1" si="9"/>
        <v/>
      </c>
      <c r="U30" t="str">
        <f t="shared" ca="1" si="4"/>
        <v/>
      </c>
      <c r="W30" s="159">
        <v>20</v>
      </c>
      <c r="X30" s="161" t="s">
        <v>218</v>
      </c>
      <c r="Y30" s="161">
        <f t="shared" si="10"/>
        <v>42</v>
      </c>
      <c r="Z30" s="162">
        <v>1158</v>
      </c>
      <c r="AA30" s="162">
        <f t="shared" si="17"/>
        <v>1199</v>
      </c>
      <c r="AC30" s="24">
        <v>20</v>
      </c>
      <c r="AD30">
        <f t="shared" si="11"/>
        <v>0</v>
      </c>
      <c r="AE30" t="str">
        <f t="shared" ca="1" si="12"/>
        <v/>
      </c>
      <c r="AF30" t="str">
        <f t="shared" ca="1" si="12"/>
        <v/>
      </c>
      <c r="AH30" s="24">
        <v>20</v>
      </c>
      <c r="AI30">
        <f t="shared" si="18"/>
        <v>0</v>
      </c>
      <c r="AJ30" t="str">
        <f t="shared" ca="1" si="13"/>
        <v/>
      </c>
      <c r="AK30" t="str">
        <f t="shared" ca="1" si="13"/>
        <v/>
      </c>
      <c r="AM30" s="24">
        <v>20</v>
      </c>
      <c r="AN30">
        <f t="shared" si="19"/>
        <v>0</v>
      </c>
      <c r="AO30" t="str">
        <f t="shared" ca="1" si="14"/>
        <v/>
      </c>
      <c r="AP30" t="str">
        <f t="shared" ca="1" si="14"/>
        <v/>
      </c>
      <c r="AR30" s="24">
        <v>20</v>
      </c>
      <c r="AS30">
        <f t="shared" si="20"/>
        <v>0</v>
      </c>
      <c r="AT30" t="str">
        <f t="shared" ca="1" si="15"/>
        <v/>
      </c>
      <c r="AU30" t="str">
        <f t="shared" ca="1" si="15"/>
        <v/>
      </c>
    </row>
    <row r="31" spans="2:53" x14ac:dyDescent="0.15">
      <c r="I31" s="24">
        <v>21</v>
      </c>
      <c r="J31">
        <f t="shared" si="6"/>
        <v>0</v>
      </c>
      <c r="K31" t="str">
        <f t="shared" ca="1" si="7"/>
        <v/>
      </c>
      <c r="L31" t="str">
        <f t="shared" ca="1" si="2"/>
        <v/>
      </c>
      <c r="M31">
        <f t="shared" ref="M31:O50" ca="1" si="21">IF($J31&gt;0,INDIRECT(M$1&amp;$J31),0)</f>
        <v>0</v>
      </c>
      <c r="N31">
        <f t="shared" ca="1" si="21"/>
        <v>0</v>
      </c>
      <c r="O31">
        <f t="shared" ca="1" si="21"/>
        <v>0</v>
      </c>
      <c r="R31" s="24">
        <v>21</v>
      </c>
      <c r="S31">
        <f t="shared" si="8"/>
        <v>0</v>
      </c>
      <c r="T31" t="str">
        <f t="shared" ca="1" si="9"/>
        <v/>
      </c>
      <c r="U31" t="str">
        <f t="shared" ca="1" si="4"/>
        <v/>
      </c>
      <c r="W31" s="159">
        <v>21</v>
      </c>
      <c r="X31" s="161" t="s">
        <v>219</v>
      </c>
      <c r="Y31" s="161">
        <f t="shared" si="10"/>
        <v>48</v>
      </c>
      <c r="Z31" s="162">
        <v>1200</v>
      </c>
      <c r="AA31" s="162">
        <f t="shared" si="17"/>
        <v>1247</v>
      </c>
      <c r="AC31" s="24">
        <v>21</v>
      </c>
      <c r="AD31">
        <f t="shared" si="11"/>
        <v>0</v>
      </c>
      <c r="AE31" t="str">
        <f t="shared" ca="1" si="12"/>
        <v/>
      </c>
      <c r="AF31" t="str">
        <f t="shared" ca="1" si="12"/>
        <v/>
      </c>
      <c r="AH31" s="24">
        <v>21</v>
      </c>
      <c r="AI31">
        <f t="shared" si="18"/>
        <v>0</v>
      </c>
      <c r="AJ31" t="str">
        <f t="shared" ca="1" si="13"/>
        <v/>
      </c>
      <c r="AK31" t="str">
        <f t="shared" ca="1" si="13"/>
        <v/>
      </c>
      <c r="AM31" s="24">
        <v>21</v>
      </c>
      <c r="AN31">
        <f t="shared" si="19"/>
        <v>0</v>
      </c>
      <c r="AO31" t="str">
        <f t="shared" ca="1" si="14"/>
        <v/>
      </c>
      <c r="AP31" t="str">
        <f t="shared" ca="1" si="14"/>
        <v/>
      </c>
      <c r="AR31" s="24">
        <v>21</v>
      </c>
      <c r="AS31">
        <f t="shared" si="20"/>
        <v>0</v>
      </c>
      <c r="AT31" t="str">
        <f t="shared" ca="1" si="15"/>
        <v/>
      </c>
      <c r="AU31" t="str">
        <f t="shared" ca="1" si="15"/>
        <v/>
      </c>
    </row>
    <row r="32" spans="2:53" x14ac:dyDescent="0.15">
      <c r="I32" s="24">
        <v>22</v>
      </c>
      <c r="J32">
        <f t="shared" si="6"/>
        <v>0</v>
      </c>
      <c r="K32" t="str">
        <f t="shared" ca="1" si="7"/>
        <v/>
      </c>
      <c r="L32" t="str">
        <f t="shared" ca="1" si="2"/>
        <v/>
      </c>
      <c r="M32">
        <f t="shared" ca="1" si="21"/>
        <v>0</v>
      </c>
      <c r="N32">
        <f t="shared" ca="1" si="21"/>
        <v>0</v>
      </c>
      <c r="O32">
        <f t="shared" ca="1" si="21"/>
        <v>0</v>
      </c>
      <c r="R32" s="24">
        <v>22</v>
      </c>
      <c r="S32">
        <f t="shared" si="8"/>
        <v>0</v>
      </c>
      <c r="T32" t="str">
        <f t="shared" ca="1" si="9"/>
        <v/>
      </c>
      <c r="U32" t="str">
        <f t="shared" ca="1" si="4"/>
        <v/>
      </c>
      <c r="W32" s="159">
        <v>22</v>
      </c>
      <c r="X32" s="161" t="s">
        <v>220</v>
      </c>
      <c r="Y32" s="161">
        <f t="shared" si="10"/>
        <v>70</v>
      </c>
      <c r="Z32" s="162">
        <v>1248</v>
      </c>
      <c r="AA32" s="162">
        <f t="shared" si="17"/>
        <v>1317</v>
      </c>
      <c r="AC32" s="24">
        <v>22</v>
      </c>
      <c r="AD32">
        <f t="shared" si="11"/>
        <v>0</v>
      </c>
      <c r="AE32" t="str">
        <f t="shared" ref="AE32:AF51" ca="1" si="22">IF($AD32&gt;0,INDIRECT(AE$1&amp;$AD32)&amp;"","")</f>
        <v/>
      </c>
      <c r="AF32" t="str">
        <f t="shared" ca="1" si="22"/>
        <v/>
      </c>
      <c r="AH32" s="24">
        <v>22</v>
      </c>
      <c r="AI32">
        <f t="shared" si="18"/>
        <v>0</v>
      </c>
      <c r="AJ32" t="str">
        <f t="shared" ref="AJ32:AK51" ca="1" si="23">IF($AI32&gt;0,INDIRECT(AJ$1&amp;$AI32)&amp;"","")</f>
        <v/>
      </c>
      <c r="AK32" t="str">
        <f t="shared" ca="1" si="23"/>
        <v/>
      </c>
      <c r="AM32" s="24">
        <v>22</v>
      </c>
      <c r="AN32">
        <f t="shared" si="19"/>
        <v>0</v>
      </c>
      <c r="AO32" t="str">
        <f t="shared" ref="AO32:AP51" ca="1" si="24">IF($AN32&gt;0,INDIRECT(AO$1&amp;$AN32)&amp;"","")</f>
        <v/>
      </c>
      <c r="AP32" t="str">
        <f t="shared" ca="1" si="24"/>
        <v/>
      </c>
      <c r="AR32" s="24">
        <v>22</v>
      </c>
      <c r="AS32">
        <f t="shared" si="20"/>
        <v>0</v>
      </c>
      <c r="AT32" t="str">
        <f t="shared" ref="AT32:AU51" ca="1" si="25">IF($AS32&gt;0,INDIRECT(AT$1&amp;$AS32)&amp;"","")</f>
        <v/>
      </c>
      <c r="AU32" t="str">
        <f t="shared" ca="1" si="25"/>
        <v/>
      </c>
    </row>
    <row r="33" spans="9:47" x14ac:dyDescent="0.15">
      <c r="I33" s="24">
        <v>23</v>
      </c>
      <c r="J33">
        <f t="shared" si="6"/>
        <v>0</v>
      </c>
      <c r="K33" t="str">
        <f t="shared" ca="1" si="7"/>
        <v/>
      </c>
      <c r="L33" t="str">
        <f t="shared" ca="1" si="2"/>
        <v/>
      </c>
      <c r="M33">
        <f t="shared" ca="1" si="21"/>
        <v>0</v>
      </c>
      <c r="N33">
        <f t="shared" ca="1" si="21"/>
        <v>0</v>
      </c>
      <c r="O33">
        <f t="shared" ca="1" si="21"/>
        <v>0</v>
      </c>
      <c r="R33" s="24">
        <v>23</v>
      </c>
      <c r="S33">
        <f t="shared" si="8"/>
        <v>0</v>
      </c>
      <c r="T33" t="str">
        <f t="shared" ca="1" si="9"/>
        <v/>
      </c>
      <c r="U33" t="str">
        <f t="shared" ca="1" si="4"/>
        <v/>
      </c>
      <c r="W33" s="159">
        <v>23</v>
      </c>
      <c r="X33" s="161" t="s">
        <v>221</v>
      </c>
      <c r="Y33" s="161">
        <f t="shared" si="10"/>
        <v>29</v>
      </c>
      <c r="Z33" s="162">
        <v>1318</v>
      </c>
      <c r="AA33" s="162">
        <f t="shared" si="17"/>
        <v>1346</v>
      </c>
      <c r="AC33" s="24">
        <v>23</v>
      </c>
      <c r="AD33">
        <f t="shared" si="11"/>
        <v>0</v>
      </c>
      <c r="AE33" t="str">
        <f t="shared" ca="1" si="22"/>
        <v/>
      </c>
      <c r="AF33" t="str">
        <f t="shared" ca="1" si="22"/>
        <v/>
      </c>
      <c r="AH33" s="24">
        <v>23</v>
      </c>
      <c r="AI33">
        <f t="shared" si="18"/>
        <v>0</v>
      </c>
      <c r="AJ33" t="str">
        <f t="shared" ca="1" si="23"/>
        <v/>
      </c>
      <c r="AK33" t="str">
        <f t="shared" ca="1" si="23"/>
        <v/>
      </c>
      <c r="AM33" s="24">
        <v>23</v>
      </c>
      <c r="AN33">
        <f t="shared" si="19"/>
        <v>0</v>
      </c>
      <c r="AO33" t="str">
        <f t="shared" ca="1" si="24"/>
        <v/>
      </c>
      <c r="AP33" t="str">
        <f t="shared" ca="1" si="24"/>
        <v/>
      </c>
      <c r="AR33" s="24">
        <v>23</v>
      </c>
      <c r="AS33">
        <f t="shared" si="20"/>
        <v>0</v>
      </c>
      <c r="AT33" t="str">
        <f t="shared" ca="1" si="25"/>
        <v/>
      </c>
      <c r="AU33" t="str">
        <f t="shared" ca="1" si="25"/>
        <v/>
      </c>
    </row>
    <row r="34" spans="9:47" x14ac:dyDescent="0.15">
      <c r="I34" s="24">
        <v>24</v>
      </c>
      <c r="J34">
        <f t="shared" si="6"/>
        <v>0</v>
      </c>
      <c r="K34" t="str">
        <f t="shared" ca="1" si="7"/>
        <v/>
      </c>
      <c r="L34" t="str">
        <f t="shared" ca="1" si="2"/>
        <v/>
      </c>
      <c r="M34">
        <f t="shared" ca="1" si="21"/>
        <v>0</v>
      </c>
      <c r="N34">
        <f t="shared" ca="1" si="21"/>
        <v>0</v>
      </c>
      <c r="O34">
        <f t="shared" ca="1" si="21"/>
        <v>0</v>
      </c>
      <c r="R34" s="24">
        <v>24</v>
      </c>
      <c r="S34">
        <f t="shared" si="8"/>
        <v>0</v>
      </c>
      <c r="T34" t="str">
        <f t="shared" ca="1" si="9"/>
        <v/>
      </c>
      <c r="U34" t="str">
        <f t="shared" ca="1" si="4"/>
        <v/>
      </c>
      <c r="W34" s="159">
        <v>24</v>
      </c>
      <c r="X34" s="161" t="s">
        <v>222</v>
      </c>
      <c r="Y34" s="161">
        <f t="shared" si="10"/>
        <v>17</v>
      </c>
      <c r="Z34" s="162">
        <v>1347</v>
      </c>
      <c r="AA34" s="162">
        <f t="shared" si="17"/>
        <v>1363</v>
      </c>
      <c r="AC34" s="24">
        <v>24</v>
      </c>
      <c r="AD34">
        <f t="shared" si="11"/>
        <v>0</v>
      </c>
      <c r="AE34" t="str">
        <f t="shared" ca="1" si="22"/>
        <v/>
      </c>
      <c r="AF34" t="str">
        <f t="shared" ca="1" si="22"/>
        <v/>
      </c>
      <c r="AH34" s="24">
        <v>24</v>
      </c>
      <c r="AI34">
        <f t="shared" si="18"/>
        <v>0</v>
      </c>
      <c r="AJ34" t="str">
        <f t="shared" ca="1" si="23"/>
        <v/>
      </c>
      <c r="AK34" t="str">
        <f t="shared" ca="1" si="23"/>
        <v/>
      </c>
      <c r="AM34" s="24">
        <v>24</v>
      </c>
      <c r="AN34">
        <f t="shared" si="19"/>
        <v>0</v>
      </c>
      <c r="AO34" t="str">
        <f t="shared" ca="1" si="24"/>
        <v/>
      </c>
      <c r="AP34" t="str">
        <f t="shared" ca="1" si="24"/>
        <v/>
      </c>
      <c r="AR34" s="24">
        <v>24</v>
      </c>
      <c r="AS34">
        <f t="shared" si="20"/>
        <v>0</v>
      </c>
      <c r="AT34" t="str">
        <f t="shared" ca="1" si="25"/>
        <v/>
      </c>
      <c r="AU34" t="str">
        <f t="shared" ca="1" si="25"/>
        <v/>
      </c>
    </row>
    <row r="35" spans="9:47" x14ac:dyDescent="0.15">
      <c r="I35" s="24">
        <v>25</v>
      </c>
      <c r="J35">
        <f t="shared" si="6"/>
        <v>0</v>
      </c>
      <c r="K35" t="str">
        <f t="shared" ca="1" si="7"/>
        <v/>
      </c>
      <c r="L35" t="str">
        <f t="shared" ca="1" si="2"/>
        <v/>
      </c>
      <c r="M35">
        <f t="shared" ca="1" si="21"/>
        <v>0</v>
      </c>
      <c r="N35">
        <f t="shared" ca="1" si="21"/>
        <v>0</v>
      </c>
      <c r="O35">
        <f t="shared" ca="1" si="21"/>
        <v>0</v>
      </c>
      <c r="R35" s="24">
        <v>25</v>
      </c>
      <c r="S35">
        <f t="shared" si="8"/>
        <v>0</v>
      </c>
      <c r="T35" t="str">
        <f t="shared" ca="1" si="9"/>
        <v/>
      </c>
      <c r="U35" t="str">
        <f t="shared" ca="1" si="4"/>
        <v/>
      </c>
      <c r="W35" s="159">
        <v>25</v>
      </c>
      <c r="X35" s="161" t="s">
        <v>223</v>
      </c>
      <c r="Y35" s="161">
        <f t="shared" si="10"/>
        <v>19</v>
      </c>
      <c r="Z35" s="162">
        <v>1364</v>
      </c>
      <c r="AA35" s="162">
        <f t="shared" si="17"/>
        <v>1382</v>
      </c>
      <c r="AC35" s="24">
        <v>25</v>
      </c>
      <c r="AD35">
        <f t="shared" si="11"/>
        <v>0</v>
      </c>
      <c r="AE35" t="str">
        <f t="shared" ca="1" si="22"/>
        <v/>
      </c>
      <c r="AF35" t="str">
        <f t="shared" ca="1" si="22"/>
        <v/>
      </c>
      <c r="AH35" s="24">
        <v>25</v>
      </c>
      <c r="AI35">
        <f t="shared" si="18"/>
        <v>0</v>
      </c>
      <c r="AJ35" t="str">
        <f t="shared" ca="1" si="23"/>
        <v/>
      </c>
      <c r="AK35" t="str">
        <f t="shared" ca="1" si="23"/>
        <v/>
      </c>
      <c r="AM35" s="24">
        <v>25</v>
      </c>
      <c r="AN35">
        <f t="shared" si="19"/>
        <v>0</v>
      </c>
      <c r="AO35" t="str">
        <f t="shared" ca="1" si="24"/>
        <v/>
      </c>
      <c r="AP35" t="str">
        <f t="shared" ca="1" si="24"/>
        <v/>
      </c>
      <c r="AR35" s="24">
        <v>25</v>
      </c>
      <c r="AS35">
        <f t="shared" si="20"/>
        <v>0</v>
      </c>
      <c r="AT35" t="str">
        <f t="shared" ca="1" si="25"/>
        <v/>
      </c>
      <c r="AU35" t="str">
        <f t="shared" ca="1" si="25"/>
        <v/>
      </c>
    </row>
    <row r="36" spans="9:47" x14ac:dyDescent="0.15">
      <c r="I36" s="24">
        <v>26</v>
      </c>
      <c r="J36">
        <f t="shared" si="6"/>
        <v>0</v>
      </c>
      <c r="K36" t="str">
        <f t="shared" ca="1" si="7"/>
        <v/>
      </c>
      <c r="L36" t="str">
        <f t="shared" ca="1" si="2"/>
        <v/>
      </c>
      <c r="M36">
        <f t="shared" ca="1" si="21"/>
        <v>0</v>
      </c>
      <c r="N36">
        <f t="shared" ca="1" si="21"/>
        <v>0</v>
      </c>
      <c r="O36">
        <f t="shared" ca="1" si="21"/>
        <v>0</v>
      </c>
      <c r="R36" s="24">
        <v>26</v>
      </c>
      <c r="S36">
        <f t="shared" si="8"/>
        <v>0</v>
      </c>
      <c r="T36" t="str">
        <f t="shared" ca="1" si="9"/>
        <v/>
      </c>
      <c r="U36" t="str">
        <f t="shared" ca="1" si="4"/>
        <v/>
      </c>
      <c r="W36" s="159">
        <v>26</v>
      </c>
      <c r="X36" s="161" t="s">
        <v>224</v>
      </c>
      <c r="Y36" s="161">
        <f t="shared" si="10"/>
        <v>37</v>
      </c>
      <c r="Z36" s="162">
        <v>1383</v>
      </c>
      <c r="AA36" s="162">
        <f t="shared" si="17"/>
        <v>1419</v>
      </c>
      <c r="AC36" s="24">
        <v>26</v>
      </c>
      <c r="AD36">
        <f t="shared" si="11"/>
        <v>0</v>
      </c>
      <c r="AE36" t="str">
        <f t="shared" ca="1" si="22"/>
        <v/>
      </c>
      <c r="AF36" t="str">
        <f t="shared" ca="1" si="22"/>
        <v/>
      </c>
      <c r="AH36" s="24">
        <v>26</v>
      </c>
      <c r="AI36">
        <f t="shared" si="18"/>
        <v>0</v>
      </c>
      <c r="AJ36" t="str">
        <f t="shared" ca="1" si="23"/>
        <v/>
      </c>
      <c r="AK36" t="str">
        <f t="shared" ca="1" si="23"/>
        <v/>
      </c>
      <c r="AM36" s="24">
        <v>26</v>
      </c>
      <c r="AN36">
        <f t="shared" si="19"/>
        <v>0</v>
      </c>
      <c r="AO36" t="str">
        <f t="shared" ca="1" si="24"/>
        <v/>
      </c>
      <c r="AP36" t="str">
        <f t="shared" ca="1" si="24"/>
        <v/>
      </c>
      <c r="AR36" s="24">
        <v>26</v>
      </c>
      <c r="AS36">
        <f t="shared" si="20"/>
        <v>0</v>
      </c>
      <c r="AT36" t="str">
        <f t="shared" ca="1" si="25"/>
        <v/>
      </c>
      <c r="AU36" t="str">
        <f t="shared" ca="1" si="25"/>
        <v/>
      </c>
    </row>
    <row r="37" spans="9:47" x14ac:dyDescent="0.15">
      <c r="I37" s="24">
        <v>27</v>
      </c>
      <c r="J37">
        <f t="shared" si="6"/>
        <v>0</v>
      </c>
      <c r="K37" t="str">
        <f t="shared" ca="1" si="7"/>
        <v/>
      </c>
      <c r="L37" t="str">
        <f t="shared" ca="1" si="2"/>
        <v/>
      </c>
      <c r="M37">
        <f t="shared" ca="1" si="21"/>
        <v>0</v>
      </c>
      <c r="N37">
        <f t="shared" ca="1" si="21"/>
        <v>0</v>
      </c>
      <c r="O37">
        <f t="shared" ca="1" si="21"/>
        <v>0</v>
      </c>
      <c r="R37" s="24">
        <v>27</v>
      </c>
      <c r="S37">
        <f t="shared" si="8"/>
        <v>0</v>
      </c>
      <c r="T37" t="str">
        <f t="shared" ca="1" si="9"/>
        <v/>
      </c>
      <c r="U37" t="str">
        <f t="shared" ca="1" si="4"/>
        <v/>
      </c>
      <c r="W37" s="159">
        <v>27</v>
      </c>
      <c r="X37" s="161" t="s">
        <v>225</v>
      </c>
      <c r="Y37" s="161">
        <f t="shared" si="10"/>
        <v>74</v>
      </c>
      <c r="Z37" s="162">
        <v>1420</v>
      </c>
      <c r="AA37" s="162">
        <f t="shared" si="17"/>
        <v>1493</v>
      </c>
      <c r="AC37" s="24">
        <v>27</v>
      </c>
      <c r="AD37">
        <f t="shared" si="11"/>
        <v>0</v>
      </c>
      <c r="AE37" t="str">
        <f t="shared" ca="1" si="22"/>
        <v/>
      </c>
      <c r="AF37" t="str">
        <f t="shared" ca="1" si="22"/>
        <v/>
      </c>
      <c r="AH37" s="24">
        <v>27</v>
      </c>
      <c r="AI37">
        <f t="shared" si="18"/>
        <v>0</v>
      </c>
      <c r="AJ37" t="str">
        <f t="shared" ca="1" si="23"/>
        <v/>
      </c>
      <c r="AK37" t="str">
        <f t="shared" ca="1" si="23"/>
        <v/>
      </c>
      <c r="AM37" s="24">
        <v>27</v>
      </c>
      <c r="AN37">
        <f t="shared" si="19"/>
        <v>0</v>
      </c>
      <c r="AO37" t="str">
        <f t="shared" ca="1" si="24"/>
        <v/>
      </c>
      <c r="AP37" t="str">
        <f t="shared" ca="1" si="24"/>
        <v/>
      </c>
      <c r="AR37" s="24">
        <v>27</v>
      </c>
      <c r="AS37">
        <f t="shared" si="20"/>
        <v>0</v>
      </c>
      <c r="AT37" t="str">
        <f t="shared" ca="1" si="25"/>
        <v/>
      </c>
      <c r="AU37" t="str">
        <f t="shared" ca="1" si="25"/>
        <v/>
      </c>
    </row>
    <row r="38" spans="9:47" x14ac:dyDescent="0.15">
      <c r="I38" s="24">
        <v>28</v>
      </c>
      <c r="J38">
        <f t="shared" si="6"/>
        <v>0</v>
      </c>
      <c r="K38" t="str">
        <f t="shared" ca="1" si="7"/>
        <v/>
      </c>
      <c r="L38" t="str">
        <f t="shared" ca="1" si="2"/>
        <v/>
      </c>
      <c r="M38">
        <f t="shared" ca="1" si="21"/>
        <v>0</v>
      </c>
      <c r="N38">
        <f t="shared" ca="1" si="21"/>
        <v>0</v>
      </c>
      <c r="O38">
        <f t="shared" ca="1" si="21"/>
        <v>0</v>
      </c>
      <c r="R38" s="24">
        <v>28</v>
      </c>
      <c r="S38">
        <f t="shared" si="8"/>
        <v>0</v>
      </c>
      <c r="T38" t="str">
        <f t="shared" ca="1" si="9"/>
        <v/>
      </c>
      <c r="U38" t="str">
        <f t="shared" ca="1" si="4"/>
        <v/>
      </c>
      <c r="W38" s="159">
        <v>28</v>
      </c>
      <c r="X38" s="161" t="s">
        <v>226</v>
      </c>
      <c r="Y38" s="161">
        <f t="shared" si="10"/>
        <v>50</v>
      </c>
      <c r="Z38" s="162">
        <v>1494</v>
      </c>
      <c r="AA38" s="162">
        <f t="shared" si="17"/>
        <v>1543</v>
      </c>
      <c r="AC38" s="24">
        <v>28</v>
      </c>
      <c r="AD38">
        <f t="shared" si="11"/>
        <v>0</v>
      </c>
      <c r="AE38" t="str">
        <f t="shared" ca="1" si="22"/>
        <v/>
      </c>
      <c r="AF38" t="str">
        <f t="shared" ca="1" si="22"/>
        <v/>
      </c>
      <c r="AH38" s="24">
        <v>28</v>
      </c>
      <c r="AI38">
        <f t="shared" si="18"/>
        <v>0</v>
      </c>
      <c r="AJ38" t="str">
        <f t="shared" ca="1" si="23"/>
        <v/>
      </c>
      <c r="AK38" t="str">
        <f t="shared" ca="1" si="23"/>
        <v/>
      </c>
      <c r="AM38" s="24">
        <v>28</v>
      </c>
      <c r="AN38">
        <f t="shared" si="19"/>
        <v>0</v>
      </c>
      <c r="AO38" t="str">
        <f t="shared" ca="1" si="24"/>
        <v/>
      </c>
      <c r="AP38" t="str">
        <f t="shared" ca="1" si="24"/>
        <v/>
      </c>
      <c r="AR38" s="24">
        <v>28</v>
      </c>
      <c r="AS38">
        <f t="shared" si="20"/>
        <v>0</v>
      </c>
      <c r="AT38" t="str">
        <f t="shared" ca="1" si="25"/>
        <v/>
      </c>
      <c r="AU38" t="str">
        <f t="shared" ca="1" si="25"/>
        <v/>
      </c>
    </row>
    <row r="39" spans="9:47" x14ac:dyDescent="0.15">
      <c r="I39" s="24">
        <v>29</v>
      </c>
      <c r="J39">
        <f t="shared" si="6"/>
        <v>0</v>
      </c>
      <c r="K39" t="str">
        <f t="shared" ca="1" si="7"/>
        <v/>
      </c>
      <c r="L39" t="str">
        <f t="shared" ca="1" si="2"/>
        <v/>
      </c>
      <c r="M39">
        <f t="shared" ca="1" si="21"/>
        <v>0</v>
      </c>
      <c r="N39">
        <f t="shared" ca="1" si="21"/>
        <v>0</v>
      </c>
      <c r="O39">
        <f t="shared" ca="1" si="21"/>
        <v>0</v>
      </c>
      <c r="R39" s="24">
        <v>29</v>
      </c>
      <c r="S39">
        <f t="shared" si="8"/>
        <v>0</v>
      </c>
      <c r="T39" t="str">
        <f t="shared" ca="1" si="9"/>
        <v/>
      </c>
      <c r="U39" t="str">
        <f t="shared" ca="1" si="4"/>
        <v/>
      </c>
      <c r="W39" s="159">
        <v>29</v>
      </c>
      <c r="X39" s="161" t="s">
        <v>227</v>
      </c>
      <c r="Y39" s="161">
        <f t="shared" si="10"/>
        <v>39</v>
      </c>
      <c r="Z39" s="162">
        <v>1544</v>
      </c>
      <c r="AA39" s="162">
        <f t="shared" si="17"/>
        <v>1582</v>
      </c>
      <c r="AC39" s="24">
        <v>29</v>
      </c>
      <c r="AD39">
        <f t="shared" si="11"/>
        <v>0</v>
      </c>
      <c r="AE39" t="str">
        <f t="shared" ca="1" si="22"/>
        <v/>
      </c>
      <c r="AF39" t="str">
        <f t="shared" ca="1" si="22"/>
        <v/>
      </c>
      <c r="AH39" s="24">
        <v>29</v>
      </c>
      <c r="AI39">
        <f t="shared" si="18"/>
        <v>0</v>
      </c>
      <c r="AJ39" t="str">
        <f t="shared" ca="1" si="23"/>
        <v/>
      </c>
      <c r="AK39" t="str">
        <f t="shared" ca="1" si="23"/>
        <v/>
      </c>
      <c r="AM39" s="24">
        <v>29</v>
      </c>
      <c r="AN39">
        <f t="shared" si="19"/>
        <v>0</v>
      </c>
      <c r="AO39" t="str">
        <f t="shared" ca="1" si="24"/>
        <v/>
      </c>
      <c r="AP39" t="str">
        <f t="shared" ca="1" si="24"/>
        <v/>
      </c>
      <c r="AR39" s="24">
        <v>29</v>
      </c>
      <c r="AS39">
        <f t="shared" si="20"/>
        <v>0</v>
      </c>
      <c r="AT39" t="str">
        <f t="shared" ca="1" si="25"/>
        <v/>
      </c>
      <c r="AU39" t="str">
        <f t="shared" ca="1" si="25"/>
        <v/>
      </c>
    </row>
    <row r="40" spans="9:47" x14ac:dyDescent="0.15">
      <c r="I40" s="24">
        <v>30</v>
      </c>
      <c r="J40">
        <f t="shared" si="6"/>
        <v>0</v>
      </c>
      <c r="K40" t="str">
        <f t="shared" ca="1" si="7"/>
        <v/>
      </c>
      <c r="L40" t="str">
        <f t="shared" ca="1" si="2"/>
        <v/>
      </c>
      <c r="M40">
        <f t="shared" ca="1" si="21"/>
        <v>0</v>
      </c>
      <c r="N40">
        <f t="shared" ca="1" si="21"/>
        <v>0</v>
      </c>
      <c r="O40">
        <f t="shared" ca="1" si="21"/>
        <v>0</v>
      </c>
      <c r="R40" s="24">
        <v>30</v>
      </c>
      <c r="S40">
        <f t="shared" si="8"/>
        <v>0</v>
      </c>
      <c r="T40" t="str">
        <f t="shared" ca="1" si="9"/>
        <v/>
      </c>
      <c r="U40" t="str">
        <f t="shared" ca="1" si="4"/>
        <v/>
      </c>
      <c r="W40" s="159">
        <v>30</v>
      </c>
      <c r="X40" s="161" t="s">
        <v>228</v>
      </c>
      <c r="Y40" s="161">
        <f t="shared" si="10"/>
        <v>30</v>
      </c>
      <c r="Z40" s="162">
        <v>1583</v>
      </c>
      <c r="AA40" s="162">
        <f t="shared" si="17"/>
        <v>1612</v>
      </c>
      <c r="AC40" s="24">
        <v>30</v>
      </c>
      <c r="AD40">
        <f t="shared" si="11"/>
        <v>0</v>
      </c>
      <c r="AE40" t="str">
        <f t="shared" ca="1" si="22"/>
        <v/>
      </c>
      <c r="AF40" t="str">
        <f t="shared" ca="1" si="22"/>
        <v/>
      </c>
      <c r="AH40" s="24">
        <v>30</v>
      </c>
      <c r="AI40">
        <f t="shared" si="18"/>
        <v>0</v>
      </c>
      <c r="AJ40" t="str">
        <f t="shared" ca="1" si="23"/>
        <v/>
      </c>
      <c r="AK40" t="str">
        <f t="shared" ca="1" si="23"/>
        <v/>
      </c>
      <c r="AM40" s="24">
        <v>30</v>
      </c>
      <c r="AN40">
        <f t="shared" si="19"/>
        <v>0</v>
      </c>
      <c r="AO40" t="str">
        <f t="shared" ca="1" si="24"/>
        <v/>
      </c>
      <c r="AP40" t="str">
        <f t="shared" ca="1" si="24"/>
        <v/>
      </c>
      <c r="AR40" s="24">
        <v>30</v>
      </c>
      <c r="AS40">
        <f t="shared" si="20"/>
        <v>0</v>
      </c>
      <c r="AT40" t="str">
        <f t="shared" ca="1" si="25"/>
        <v/>
      </c>
      <c r="AU40" t="str">
        <f t="shared" ca="1" si="25"/>
        <v/>
      </c>
    </row>
    <row r="41" spans="9:47" x14ac:dyDescent="0.15">
      <c r="I41" s="24">
        <v>31</v>
      </c>
      <c r="J41">
        <f t="shared" si="6"/>
        <v>0</v>
      </c>
      <c r="K41" t="str">
        <f t="shared" ca="1" si="7"/>
        <v/>
      </c>
      <c r="L41" t="str">
        <f t="shared" ca="1" si="2"/>
        <v/>
      </c>
      <c r="M41">
        <f t="shared" ca="1" si="21"/>
        <v>0</v>
      </c>
      <c r="N41">
        <f t="shared" ca="1" si="21"/>
        <v>0</v>
      </c>
      <c r="O41">
        <f t="shared" ca="1" si="21"/>
        <v>0</v>
      </c>
      <c r="R41" s="24">
        <v>31</v>
      </c>
      <c r="S41">
        <f t="shared" si="8"/>
        <v>0</v>
      </c>
      <c r="T41" t="str">
        <f t="shared" ca="1" si="9"/>
        <v/>
      </c>
      <c r="U41" t="str">
        <f t="shared" ca="1" si="4"/>
        <v/>
      </c>
      <c r="W41" s="159">
        <v>31</v>
      </c>
      <c r="X41" s="161" t="s">
        <v>229</v>
      </c>
      <c r="Y41" s="161">
        <f t="shared" si="10"/>
        <v>19</v>
      </c>
      <c r="Z41" s="162">
        <v>1613</v>
      </c>
      <c r="AA41" s="162">
        <f t="shared" si="17"/>
        <v>1631</v>
      </c>
      <c r="AC41" s="24">
        <v>31</v>
      </c>
      <c r="AD41">
        <f t="shared" si="11"/>
        <v>0</v>
      </c>
      <c r="AE41" t="str">
        <f t="shared" ca="1" si="22"/>
        <v/>
      </c>
      <c r="AF41" t="str">
        <f t="shared" ca="1" si="22"/>
        <v/>
      </c>
      <c r="AH41" s="24">
        <v>31</v>
      </c>
      <c r="AI41">
        <f t="shared" si="18"/>
        <v>0</v>
      </c>
      <c r="AJ41" t="str">
        <f t="shared" ca="1" si="23"/>
        <v/>
      </c>
      <c r="AK41" t="str">
        <f t="shared" ca="1" si="23"/>
        <v/>
      </c>
      <c r="AM41" s="24">
        <v>31</v>
      </c>
      <c r="AN41">
        <f t="shared" si="19"/>
        <v>0</v>
      </c>
      <c r="AO41" t="str">
        <f t="shared" ca="1" si="24"/>
        <v/>
      </c>
      <c r="AP41" t="str">
        <f t="shared" ca="1" si="24"/>
        <v/>
      </c>
      <c r="AR41" s="24">
        <v>31</v>
      </c>
      <c r="AS41">
        <f t="shared" si="20"/>
        <v>0</v>
      </c>
      <c r="AT41" t="str">
        <f t="shared" ca="1" si="25"/>
        <v/>
      </c>
      <c r="AU41" t="str">
        <f t="shared" ca="1" si="25"/>
        <v/>
      </c>
    </row>
    <row r="42" spans="9:47" x14ac:dyDescent="0.15">
      <c r="I42" s="24">
        <v>32</v>
      </c>
      <c r="J42">
        <f t="shared" si="6"/>
        <v>0</v>
      </c>
      <c r="K42" t="str">
        <f t="shared" ca="1" si="7"/>
        <v/>
      </c>
      <c r="L42" t="str">
        <f t="shared" ca="1" si="2"/>
        <v/>
      </c>
      <c r="M42">
        <f t="shared" ca="1" si="21"/>
        <v>0</v>
      </c>
      <c r="N42">
        <f t="shared" ca="1" si="21"/>
        <v>0</v>
      </c>
      <c r="O42">
        <f t="shared" ca="1" si="21"/>
        <v>0</v>
      </c>
      <c r="R42" s="24">
        <v>32</v>
      </c>
      <c r="S42">
        <f t="shared" si="8"/>
        <v>0</v>
      </c>
      <c r="T42" t="str">
        <f t="shared" ca="1" si="9"/>
        <v/>
      </c>
      <c r="U42" t="str">
        <f t="shared" ca="1" si="4"/>
        <v/>
      </c>
      <c r="W42" s="159">
        <v>32</v>
      </c>
      <c r="X42" s="161" t="s">
        <v>230</v>
      </c>
      <c r="Y42" s="161">
        <f t="shared" si="10"/>
        <v>19</v>
      </c>
      <c r="Z42" s="162">
        <v>1632</v>
      </c>
      <c r="AA42" s="162">
        <f t="shared" si="17"/>
        <v>1650</v>
      </c>
      <c r="AC42" s="24">
        <v>32</v>
      </c>
      <c r="AD42">
        <f t="shared" si="11"/>
        <v>0</v>
      </c>
      <c r="AE42" t="str">
        <f t="shared" ca="1" si="22"/>
        <v/>
      </c>
      <c r="AF42" t="str">
        <f t="shared" ca="1" si="22"/>
        <v/>
      </c>
      <c r="AH42" s="24">
        <v>32</v>
      </c>
      <c r="AI42">
        <f t="shared" si="18"/>
        <v>0</v>
      </c>
      <c r="AJ42" t="str">
        <f t="shared" ca="1" si="23"/>
        <v/>
      </c>
      <c r="AK42" t="str">
        <f t="shared" ca="1" si="23"/>
        <v/>
      </c>
      <c r="AM42" s="24">
        <v>32</v>
      </c>
      <c r="AN42">
        <f t="shared" si="19"/>
        <v>0</v>
      </c>
      <c r="AO42" t="str">
        <f t="shared" ca="1" si="24"/>
        <v/>
      </c>
      <c r="AP42" t="str">
        <f t="shared" ca="1" si="24"/>
        <v/>
      </c>
      <c r="AR42" s="24">
        <v>32</v>
      </c>
      <c r="AS42">
        <f t="shared" si="20"/>
        <v>0</v>
      </c>
      <c r="AT42" t="str">
        <f t="shared" ca="1" si="25"/>
        <v/>
      </c>
      <c r="AU42" t="str">
        <f t="shared" ca="1" si="25"/>
        <v/>
      </c>
    </row>
    <row r="43" spans="9:47" x14ac:dyDescent="0.15">
      <c r="I43" s="24">
        <v>33</v>
      </c>
      <c r="J43">
        <f t="shared" si="6"/>
        <v>0</v>
      </c>
      <c r="K43" t="str">
        <f t="shared" ca="1" si="7"/>
        <v/>
      </c>
      <c r="L43" t="str">
        <f t="shared" ca="1" si="2"/>
        <v/>
      </c>
      <c r="M43">
        <f t="shared" ca="1" si="21"/>
        <v>0</v>
      </c>
      <c r="N43">
        <f t="shared" ca="1" si="21"/>
        <v>0</v>
      </c>
      <c r="O43">
        <f t="shared" ca="1" si="21"/>
        <v>0</v>
      </c>
      <c r="R43" s="24">
        <v>33</v>
      </c>
      <c r="S43">
        <f t="shared" si="8"/>
        <v>0</v>
      </c>
      <c r="T43" t="str">
        <f t="shared" ca="1" si="9"/>
        <v/>
      </c>
      <c r="U43" t="str">
        <f t="shared" ref="U43:U74" ca="1" si="26">IF($S43&gt;0,INDIRECT(U$1&amp;$S43)&amp;"","")</f>
        <v/>
      </c>
      <c r="W43" s="159">
        <v>33</v>
      </c>
      <c r="X43" s="161" t="s">
        <v>231</v>
      </c>
      <c r="Y43" s="161">
        <f t="shared" si="10"/>
        <v>31</v>
      </c>
      <c r="Z43" s="162">
        <v>1651</v>
      </c>
      <c r="AA43" s="162">
        <f t="shared" si="17"/>
        <v>1681</v>
      </c>
      <c r="AC43" s="24">
        <v>33</v>
      </c>
      <c r="AD43">
        <f t="shared" si="11"/>
        <v>0</v>
      </c>
      <c r="AE43" t="str">
        <f t="shared" ca="1" si="22"/>
        <v/>
      </c>
      <c r="AF43" t="str">
        <f t="shared" ca="1" si="22"/>
        <v/>
      </c>
      <c r="AH43" s="24">
        <v>33</v>
      </c>
      <c r="AI43">
        <f t="shared" si="18"/>
        <v>0</v>
      </c>
      <c r="AJ43" t="str">
        <f t="shared" ca="1" si="23"/>
        <v/>
      </c>
      <c r="AK43" t="str">
        <f t="shared" ca="1" si="23"/>
        <v/>
      </c>
      <c r="AM43" s="24">
        <v>33</v>
      </c>
      <c r="AN43">
        <f t="shared" si="19"/>
        <v>0</v>
      </c>
      <c r="AO43" t="str">
        <f t="shared" ca="1" si="24"/>
        <v/>
      </c>
      <c r="AP43" t="str">
        <f t="shared" ca="1" si="24"/>
        <v/>
      </c>
      <c r="AR43" s="24">
        <v>33</v>
      </c>
      <c r="AS43">
        <f t="shared" si="20"/>
        <v>0</v>
      </c>
      <c r="AT43" t="str">
        <f t="shared" ca="1" si="25"/>
        <v/>
      </c>
      <c r="AU43" t="str">
        <f t="shared" ca="1" si="25"/>
        <v/>
      </c>
    </row>
    <row r="44" spans="9:47" x14ac:dyDescent="0.15">
      <c r="I44" s="24">
        <v>34</v>
      </c>
      <c r="J44">
        <f t="shared" si="6"/>
        <v>0</v>
      </c>
      <c r="K44" t="str">
        <f t="shared" ca="1" si="7"/>
        <v/>
      </c>
      <c r="L44" t="str">
        <f t="shared" ca="1" si="2"/>
        <v/>
      </c>
      <c r="M44">
        <f t="shared" ca="1" si="21"/>
        <v>0</v>
      </c>
      <c r="N44">
        <f t="shared" ca="1" si="21"/>
        <v>0</v>
      </c>
      <c r="O44">
        <f t="shared" ca="1" si="21"/>
        <v>0</v>
      </c>
      <c r="R44" s="24">
        <v>34</v>
      </c>
      <c r="S44">
        <f t="shared" si="8"/>
        <v>0</v>
      </c>
      <c r="T44" t="str">
        <f t="shared" ref="T44:T75" ca="1" si="27">IF($S44&gt;0,INDIRECT(T$1&amp;$S44)&amp;"","")</f>
        <v/>
      </c>
      <c r="U44" t="str">
        <f t="shared" ca="1" si="26"/>
        <v/>
      </c>
      <c r="W44" s="159">
        <v>34</v>
      </c>
      <c r="X44" s="161" t="s">
        <v>232</v>
      </c>
      <c r="Y44" s="161">
        <f t="shared" si="10"/>
        <v>31</v>
      </c>
      <c r="Z44" s="162">
        <v>1682</v>
      </c>
      <c r="AA44" s="162">
        <f t="shared" si="17"/>
        <v>1712</v>
      </c>
      <c r="AC44" s="24">
        <v>34</v>
      </c>
      <c r="AD44">
        <f t="shared" si="11"/>
        <v>0</v>
      </c>
      <c r="AE44" t="str">
        <f t="shared" ca="1" si="22"/>
        <v/>
      </c>
      <c r="AF44" t="str">
        <f t="shared" ca="1" si="22"/>
        <v/>
      </c>
      <c r="AH44" s="24">
        <v>34</v>
      </c>
      <c r="AI44">
        <f t="shared" si="18"/>
        <v>0</v>
      </c>
      <c r="AJ44" t="str">
        <f t="shared" ca="1" si="23"/>
        <v/>
      </c>
      <c r="AK44" t="str">
        <f t="shared" ca="1" si="23"/>
        <v/>
      </c>
      <c r="AM44" s="24">
        <v>34</v>
      </c>
      <c r="AN44">
        <f t="shared" si="19"/>
        <v>0</v>
      </c>
      <c r="AO44" t="str">
        <f t="shared" ca="1" si="24"/>
        <v/>
      </c>
      <c r="AP44" t="str">
        <f t="shared" ca="1" si="24"/>
        <v/>
      </c>
      <c r="AR44" s="24">
        <v>34</v>
      </c>
      <c r="AS44">
        <f t="shared" si="20"/>
        <v>0</v>
      </c>
      <c r="AT44" t="str">
        <f t="shared" ca="1" si="25"/>
        <v/>
      </c>
      <c r="AU44" t="str">
        <f t="shared" ca="1" si="25"/>
        <v/>
      </c>
    </row>
    <row r="45" spans="9:47" x14ac:dyDescent="0.15">
      <c r="I45" s="24">
        <v>35</v>
      </c>
      <c r="J45">
        <f t="shared" si="6"/>
        <v>0</v>
      </c>
      <c r="K45" t="str">
        <f t="shared" ca="1" si="7"/>
        <v/>
      </c>
      <c r="L45" t="str">
        <f t="shared" ca="1" si="2"/>
        <v/>
      </c>
      <c r="M45">
        <f t="shared" ca="1" si="21"/>
        <v>0</v>
      </c>
      <c r="N45">
        <f t="shared" ca="1" si="21"/>
        <v>0</v>
      </c>
      <c r="O45">
        <f t="shared" ca="1" si="21"/>
        <v>0</v>
      </c>
      <c r="R45" s="24">
        <v>35</v>
      </c>
      <c r="S45">
        <f t="shared" si="8"/>
        <v>0</v>
      </c>
      <c r="T45" t="str">
        <f t="shared" ca="1" si="27"/>
        <v/>
      </c>
      <c r="U45" t="str">
        <f t="shared" ca="1" si="26"/>
        <v/>
      </c>
      <c r="W45" s="159">
        <v>35</v>
      </c>
      <c r="X45" s="161" t="s">
        <v>233</v>
      </c>
      <c r="Y45" s="161">
        <f t="shared" si="10"/>
        <v>19</v>
      </c>
      <c r="Z45" s="162">
        <v>1713</v>
      </c>
      <c r="AA45" s="162">
        <f t="shared" si="17"/>
        <v>1731</v>
      </c>
      <c r="AC45" s="24">
        <v>35</v>
      </c>
      <c r="AD45">
        <f t="shared" si="11"/>
        <v>0</v>
      </c>
      <c r="AE45" t="str">
        <f t="shared" ca="1" si="22"/>
        <v/>
      </c>
      <c r="AF45" t="str">
        <f t="shared" ca="1" si="22"/>
        <v/>
      </c>
      <c r="AH45" s="24">
        <v>35</v>
      </c>
      <c r="AI45">
        <f t="shared" si="18"/>
        <v>0</v>
      </c>
      <c r="AJ45" t="str">
        <f t="shared" ca="1" si="23"/>
        <v/>
      </c>
      <c r="AK45" t="str">
        <f t="shared" ca="1" si="23"/>
        <v/>
      </c>
      <c r="AM45" s="24">
        <v>35</v>
      </c>
      <c r="AN45">
        <f t="shared" si="19"/>
        <v>0</v>
      </c>
      <c r="AO45" t="str">
        <f t="shared" ca="1" si="24"/>
        <v/>
      </c>
      <c r="AP45" t="str">
        <f t="shared" ca="1" si="24"/>
        <v/>
      </c>
      <c r="AR45" s="24">
        <v>35</v>
      </c>
      <c r="AS45">
        <f t="shared" si="20"/>
        <v>0</v>
      </c>
      <c r="AT45" t="str">
        <f t="shared" ca="1" si="25"/>
        <v/>
      </c>
      <c r="AU45" t="str">
        <f t="shared" ca="1" si="25"/>
        <v/>
      </c>
    </row>
    <row r="46" spans="9:47" x14ac:dyDescent="0.15">
      <c r="I46" s="24">
        <v>36</v>
      </c>
      <c r="J46">
        <f t="shared" si="6"/>
        <v>0</v>
      </c>
      <c r="K46" t="str">
        <f t="shared" ca="1" si="7"/>
        <v/>
      </c>
      <c r="L46" t="str">
        <f t="shared" ca="1" si="2"/>
        <v/>
      </c>
      <c r="M46">
        <f t="shared" ca="1" si="21"/>
        <v>0</v>
      </c>
      <c r="N46">
        <f t="shared" ca="1" si="21"/>
        <v>0</v>
      </c>
      <c r="O46">
        <f t="shared" ca="1" si="21"/>
        <v>0</v>
      </c>
      <c r="R46" s="24">
        <v>36</v>
      </c>
      <c r="S46">
        <f t="shared" si="8"/>
        <v>0</v>
      </c>
      <c r="T46" t="str">
        <f t="shared" ca="1" si="27"/>
        <v/>
      </c>
      <c r="U46" t="str">
        <f t="shared" ca="1" si="26"/>
        <v/>
      </c>
      <c r="W46" s="159">
        <v>36</v>
      </c>
      <c r="X46" s="161" t="s">
        <v>234</v>
      </c>
      <c r="Y46" s="161">
        <f t="shared" si="10"/>
        <v>24</v>
      </c>
      <c r="Z46" s="162">
        <v>1732</v>
      </c>
      <c r="AA46" s="162">
        <f t="shared" si="17"/>
        <v>1755</v>
      </c>
      <c r="AC46" s="24">
        <v>36</v>
      </c>
      <c r="AD46">
        <f t="shared" si="11"/>
        <v>0</v>
      </c>
      <c r="AE46" t="str">
        <f t="shared" ca="1" si="22"/>
        <v/>
      </c>
      <c r="AF46" t="str">
        <f t="shared" ca="1" si="22"/>
        <v/>
      </c>
      <c r="AH46" s="24">
        <v>36</v>
      </c>
      <c r="AI46">
        <f t="shared" si="18"/>
        <v>0</v>
      </c>
      <c r="AJ46" t="str">
        <f t="shared" ca="1" si="23"/>
        <v/>
      </c>
      <c r="AK46" t="str">
        <f t="shared" ca="1" si="23"/>
        <v/>
      </c>
      <c r="AM46" s="24">
        <v>36</v>
      </c>
      <c r="AN46">
        <f t="shared" si="19"/>
        <v>0</v>
      </c>
      <c r="AO46" t="str">
        <f t="shared" ca="1" si="24"/>
        <v/>
      </c>
      <c r="AP46" t="str">
        <f t="shared" ca="1" si="24"/>
        <v/>
      </c>
      <c r="AR46" s="24">
        <v>36</v>
      </c>
      <c r="AS46">
        <f t="shared" si="20"/>
        <v>0</v>
      </c>
      <c r="AT46" t="str">
        <f t="shared" ca="1" si="25"/>
        <v/>
      </c>
      <c r="AU46" t="str">
        <f t="shared" ca="1" si="25"/>
        <v/>
      </c>
    </row>
    <row r="47" spans="9:47" x14ac:dyDescent="0.15">
      <c r="I47" s="24">
        <v>37</v>
      </c>
      <c r="J47">
        <f t="shared" si="6"/>
        <v>0</v>
      </c>
      <c r="K47" t="str">
        <f t="shared" ca="1" si="7"/>
        <v/>
      </c>
      <c r="L47" t="str">
        <f t="shared" ca="1" si="2"/>
        <v/>
      </c>
      <c r="M47">
        <f t="shared" ca="1" si="21"/>
        <v>0</v>
      </c>
      <c r="N47">
        <f t="shared" ca="1" si="21"/>
        <v>0</v>
      </c>
      <c r="O47">
        <f t="shared" ca="1" si="21"/>
        <v>0</v>
      </c>
      <c r="R47" s="24">
        <v>37</v>
      </c>
      <c r="S47">
        <f t="shared" si="8"/>
        <v>0</v>
      </c>
      <c r="T47" t="str">
        <f t="shared" ca="1" si="27"/>
        <v/>
      </c>
      <c r="U47" t="str">
        <f t="shared" ca="1" si="26"/>
        <v/>
      </c>
      <c r="W47" s="159">
        <v>37</v>
      </c>
      <c r="X47" s="161" t="s">
        <v>235</v>
      </c>
      <c r="Y47" s="161">
        <f t="shared" si="10"/>
        <v>17</v>
      </c>
      <c r="Z47" s="162">
        <v>1756</v>
      </c>
      <c r="AA47" s="162">
        <f t="shared" si="17"/>
        <v>1772</v>
      </c>
      <c r="AC47" s="24">
        <v>37</v>
      </c>
      <c r="AD47">
        <f t="shared" si="11"/>
        <v>0</v>
      </c>
      <c r="AE47" t="str">
        <f t="shared" ca="1" si="22"/>
        <v/>
      </c>
      <c r="AF47" t="str">
        <f t="shared" ca="1" si="22"/>
        <v/>
      </c>
      <c r="AH47" s="24">
        <v>37</v>
      </c>
      <c r="AI47">
        <f t="shared" si="18"/>
        <v>0</v>
      </c>
      <c r="AJ47" t="str">
        <f t="shared" ca="1" si="23"/>
        <v/>
      </c>
      <c r="AK47" t="str">
        <f t="shared" ca="1" si="23"/>
        <v/>
      </c>
      <c r="AM47" s="24">
        <v>37</v>
      </c>
      <c r="AN47">
        <f t="shared" si="19"/>
        <v>0</v>
      </c>
      <c r="AO47" t="str">
        <f t="shared" ca="1" si="24"/>
        <v/>
      </c>
      <c r="AP47" t="str">
        <f t="shared" ca="1" si="24"/>
        <v/>
      </c>
      <c r="AR47" s="24">
        <v>37</v>
      </c>
      <c r="AS47">
        <f t="shared" si="20"/>
        <v>0</v>
      </c>
      <c r="AT47" t="str">
        <f t="shared" ca="1" si="25"/>
        <v/>
      </c>
      <c r="AU47" t="str">
        <f t="shared" ca="1" si="25"/>
        <v/>
      </c>
    </row>
    <row r="48" spans="9:47" x14ac:dyDescent="0.15">
      <c r="I48" s="24">
        <v>38</v>
      </c>
      <c r="J48">
        <f t="shared" si="6"/>
        <v>0</v>
      </c>
      <c r="K48" t="str">
        <f t="shared" ca="1" si="7"/>
        <v/>
      </c>
      <c r="L48" t="str">
        <f t="shared" ca="1" si="2"/>
        <v/>
      </c>
      <c r="M48">
        <f t="shared" ca="1" si="21"/>
        <v>0</v>
      </c>
      <c r="N48">
        <f t="shared" ca="1" si="21"/>
        <v>0</v>
      </c>
      <c r="O48">
        <f t="shared" ca="1" si="21"/>
        <v>0</v>
      </c>
      <c r="R48" s="24">
        <v>38</v>
      </c>
      <c r="S48">
        <f t="shared" si="8"/>
        <v>0</v>
      </c>
      <c r="T48" t="str">
        <f t="shared" ca="1" si="27"/>
        <v/>
      </c>
      <c r="U48" t="str">
        <f t="shared" ca="1" si="26"/>
        <v/>
      </c>
      <c r="W48" s="159">
        <v>38</v>
      </c>
      <c r="X48" s="161" t="s">
        <v>236</v>
      </c>
      <c r="Y48" s="161">
        <f t="shared" si="10"/>
        <v>20</v>
      </c>
      <c r="Z48" s="162">
        <v>1773</v>
      </c>
      <c r="AA48" s="162">
        <f t="shared" si="17"/>
        <v>1792</v>
      </c>
      <c r="AC48" s="24">
        <v>38</v>
      </c>
      <c r="AD48">
        <f t="shared" si="11"/>
        <v>0</v>
      </c>
      <c r="AE48" t="str">
        <f t="shared" ca="1" si="22"/>
        <v/>
      </c>
      <c r="AF48" t="str">
        <f t="shared" ca="1" si="22"/>
        <v/>
      </c>
      <c r="AH48" s="24">
        <v>38</v>
      </c>
      <c r="AI48">
        <f t="shared" si="18"/>
        <v>0</v>
      </c>
      <c r="AJ48" t="str">
        <f t="shared" ca="1" si="23"/>
        <v/>
      </c>
      <c r="AK48" t="str">
        <f t="shared" ca="1" si="23"/>
        <v/>
      </c>
      <c r="AM48" s="24">
        <v>38</v>
      </c>
      <c r="AN48">
        <f t="shared" si="19"/>
        <v>0</v>
      </c>
      <c r="AO48" t="str">
        <f t="shared" ca="1" si="24"/>
        <v/>
      </c>
      <c r="AP48" t="str">
        <f t="shared" ca="1" si="24"/>
        <v/>
      </c>
      <c r="AR48" s="24">
        <v>38</v>
      </c>
      <c r="AS48">
        <f t="shared" si="20"/>
        <v>0</v>
      </c>
      <c r="AT48" t="str">
        <f t="shared" ca="1" si="25"/>
        <v/>
      </c>
      <c r="AU48" t="str">
        <f t="shared" ca="1" si="25"/>
        <v/>
      </c>
    </row>
    <row r="49" spans="9:47" x14ac:dyDescent="0.15">
      <c r="I49" s="24">
        <v>39</v>
      </c>
      <c r="J49">
        <f t="shared" si="6"/>
        <v>0</v>
      </c>
      <c r="K49" t="str">
        <f t="shared" ca="1" si="7"/>
        <v/>
      </c>
      <c r="L49" t="str">
        <f t="shared" ca="1" si="2"/>
        <v/>
      </c>
      <c r="M49">
        <f t="shared" ca="1" si="21"/>
        <v>0</v>
      </c>
      <c r="N49">
        <f t="shared" ca="1" si="21"/>
        <v>0</v>
      </c>
      <c r="O49">
        <f t="shared" ca="1" si="21"/>
        <v>0</v>
      </c>
      <c r="R49" s="24">
        <v>39</v>
      </c>
      <c r="S49">
        <f t="shared" si="8"/>
        <v>0</v>
      </c>
      <c r="T49" t="str">
        <f t="shared" ca="1" si="27"/>
        <v/>
      </c>
      <c r="U49" t="str">
        <f t="shared" ca="1" si="26"/>
        <v/>
      </c>
      <c r="W49" s="159">
        <v>39</v>
      </c>
      <c r="X49" s="161" t="s">
        <v>237</v>
      </c>
      <c r="Y49" s="161">
        <f t="shared" si="10"/>
        <v>34</v>
      </c>
      <c r="Z49" s="162">
        <v>1793</v>
      </c>
      <c r="AA49" s="162">
        <f t="shared" si="17"/>
        <v>1826</v>
      </c>
      <c r="AC49" s="24">
        <v>39</v>
      </c>
      <c r="AD49">
        <f t="shared" si="11"/>
        <v>0</v>
      </c>
      <c r="AE49" t="str">
        <f t="shared" ca="1" si="22"/>
        <v/>
      </c>
      <c r="AF49" t="str">
        <f t="shared" ca="1" si="22"/>
        <v/>
      </c>
      <c r="AH49" s="24">
        <v>39</v>
      </c>
      <c r="AI49">
        <f t="shared" si="18"/>
        <v>0</v>
      </c>
      <c r="AJ49" t="str">
        <f t="shared" ca="1" si="23"/>
        <v/>
      </c>
      <c r="AK49" t="str">
        <f t="shared" ca="1" si="23"/>
        <v/>
      </c>
      <c r="AM49" s="24">
        <v>39</v>
      </c>
      <c r="AN49">
        <f t="shared" si="19"/>
        <v>0</v>
      </c>
      <c r="AO49" t="str">
        <f t="shared" ca="1" si="24"/>
        <v/>
      </c>
      <c r="AP49" t="str">
        <f t="shared" ca="1" si="24"/>
        <v/>
      </c>
      <c r="AR49" s="24">
        <v>39</v>
      </c>
      <c r="AS49">
        <f t="shared" si="20"/>
        <v>0</v>
      </c>
      <c r="AT49" t="str">
        <f t="shared" ca="1" si="25"/>
        <v/>
      </c>
      <c r="AU49" t="str">
        <f t="shared" ca="1" si="25"/>
        <v/>
      </c>
    </row>
    <row r="50" spans="9:47" x14ac:dyDescent="0.15">
      <c r="I50" s="24">
        <v>40</v>
      </c>
      <c r="J50">
        <f t="shared" si="6"/>
        <v>0</v>
      </c>
      <c r="K50" t="str">
        <f t="shared" ca="1" si="7"/>
        <v/>
      </c>
      <c r="L50" t="str">
        <f t="shared" ca="1" si="2"/>
        <v/>
      </c>
      <c r="M50">
        <f t="shared" ca="1" si="21"/>
        <v>0</v>
      </c>
      <c r="N50">
        <f t="shared" ca="1" si="21"/>
        <v>0</v>
      </c>
      <c r="O50">
        <f t="shared" ca="1" si="21"/>
        <v>0</v>
      </c>
      <c r="R50" s="24">
        <v>40</v>
      </c>
      <c r="S50">
        <f t="shared" si="8"/>
        <v>0</v>
      </c>
      <c r="T50" t="str">
        <f t="shared" ca="1" si="27"/>
        <v/>
      </c>
      <c r="U50" t="str">
        <f t="shared" ca="1" si="26"/>
        <v/>
      </c>
      <c r="W50" s="159">
        <v>40</v>
      </c>
      <c r="X50" s="161" t="s">
        <v>238</v>
      </c>
      <c r="Y50" s="161">
        <f t="shared" si="10"/>
        <v>74</v>
      </c>
      <c r="Z50" s="162">
        <v>1827</v>
      </c>
      <c r="AA50" s="162">
        <f t="shared" si="17"/>
        <v>1900</v>
      </c>
      <c r="AC50" s="24">
        <v>40</v>
      </c>
      <c r="AD50">
        <f t="shared" si="11"/>
        <v>0</v>
      </c>
      <c r="AE50" t="str">
        <f t="shared" ca="1" si="22"/>
        <v/>
      </c>
      <c r="AF50" t="str">
        <f t="shared" ca="1" si="22"/>
        <v/>
      </c>
      <c r="AH50" s="24">
        <v>40</v>
      </c>
      <c r="AI50">
        <f t="shared" si="18"/>
        <v>0</v>
      </c>
      <c r="AJ50" t="str">
        <f t="shared" ca="1" si="23"/>
        <v/>
      </c>
      <c r="AK50" t="str">
        <f t="shared" ca="1" si="23"/>
        <v/>
      </c>
      <c r="AM50" s="24">
        <v>40</v>
      </c>
      <c r="AN50">
        <f t="shared" si="19"/>
        <v>0</v>
      </c>
      <c r="AO50" t="str">
        <f t="shared" ca="1" si="24"/>
        <v/>
      </c>
      <c r="AP50" t="str">
        <f t="shared" ca="1" si="24"/>
        <v/>
      </c>
      <c r="AR50" s="24">
        <v>40</v>
      </c>
      <c r="AS50">
        <f t="shared" si="20"/>
        <v>0</v>
      </c>
      <c r="AT50" t="str">
        <f t="shared" ca="1" si="25"/>
        <v/>
      </c>
      <c r="AU50" t="str">
        <f t="shared" ca="1" si="25"/>
        <v/>
      </c>
    </row>
    <row r="51" spans="9:47" x14ac:dyDescent="0.15">
      <c r="I51" s="24">
        <v>41</v>
      </c>
      <c r="J51">
        <f t="shared" si="6"/>
        <v>0</v>
      </c>
      <c r="K51" t="str">
        <f t="shared" ca="1" si="7"/>
        <v/>
      </c>
      <c r="L51" t="str">
        <f t="shared" ca="1" si="2"/>
        <v/>
      </c>
      <c r="M51">
        <f t="shared" ref="M51:O57" ca="1" si="28">IF($J51&gt;0,INDIRECT(M$1&amp;$J51),0)</f>
        <v>0</v>
      </c>
      <c r="N51">
        <f t="shared" ca="1" si="28"/>
        <v>0</v>
      </c>
      <c r="O51">
        <f t="shared" ca="1" si="28"/>
        <v>0</v>
      </c>
      <c r="R51" s="24">
        <v>41</v>
      </c>
      <c r="S51">
        <f t="shared" si="8"/>
        <v>0</v>
      </c>
      <c r="T51" t="str">
        <f t="shared" ca="1" si="27"/>
        <v/>
      </c>
      <c r="U51" t="str">
        <f t="shared" ca="1" si="26"/>
        <v/>
      </c>
      <c r="W51" s="159">
        <v>41</v>
      </c>
      <c r="X51" s="161" t="s">
        <v>239</v>
      </c>
      <c r="Y51" s="161">
        <f t="shared" si="10"/>
        <v>20</v>
      </c>
      <c r="Z51" s="162">
        <v>1901</v>
      </c>
      <c r="AA51" s="162">
        <f t="shared" si="17"/>
        <v>1920</v>
      </c>
      <c r="AC51" s="24">
        <v>41</v>
      </c>
      <c r="AD51">
        <f t="shared" si="11"/>
        <v>0</v>
      </c>
      <c r="AE51" t="str">
        <f t="shared" ca="1" si="22"/>
        <v/>
      </c>
      <c r="AF51" t="str">
        <f t="shared" ca="1" si="22"/>
        <v/>
      </c>
      <c r="AH51" s="24">
        <v>41</v>
      </c>
      <c r="AI51">
        <f t="shared" si="18"/>
        <v>0</v>
      </c>
      <c r="AJ51" t="str">
        <f t="shared" ca="1" si="23"/>
        <v/>
      </c>
      <c r="AK51" t="str">
        <f t="shared" ca="1" si="23"/>
        <v/>
      </c>
      <c r="AM51" s="24">
        <v>41</v>
      </c>
      <c r="AN51">
        <f t="shared" si="19"/>
        <v>0</v>
      </c>
      <c r="AO51" t="str">
        <f t="shared" ca="1" si="24"/>
        <v/>
      </c>
      <c r="AP51" t="str">
        <f t="shared" ca="1" si="24"/>
        <v/>
      </c>
      <c r="AR51" s="24">
        <v>41</v>
      </c>
      <c r="AS51">
        <f t="shared" si="20"/>
        <v>0</v>
      </c>
      <c r="AT51" t="str">
        <f t="shared" ca="1" si="25"/>
        <v/>
      </c>
      <c r="AU51" t="str">
        <f t="shared" ca="1" si="25"/>
        <v/>
      </c>
    </row>
    <row r="52" spans="9:47" x14ac:dyDescent="0.15">
      <c r="I52" s="24">
        <v>42</v>
      </c>
      <c r="J52">
        <f t="shared" si="6"/>
        <v>0</v>
      </c>
      <c r="K52" t="str">
        <f t="shared" ca="1" si="7"/>
        <v/>
      </c>
      <c r="L52" t="str">
        <f t="shared" ca="1" si="2"/>
        <v/>
      </c>
      <c r="M52">
        <f t="shared" ca="1" si="28"/>
        <v>0</v>
      </c>
      <c r="N52">
        <f t="shared" ca="1" si="28"/>
        <v>0</v>
      </c>
      <c r="O52">
        <f t="shared" ca="1" si="28"/>
        <v>0</v>
      </c>
      <c r="R52" s="24">
        <v>42</v>
      </c>
      <c r="S52">
        <f t="shared" si="8"/>
        <v>0</v>
      </c>
      <c r="T52" t="str">
        <f t="shared" ca="1" si="27"/>
        <v/>
      </c>
      <c r="U52" t="str">
        <f t="shared" ca="1" si="26"/>
        <v/>
      </c>
      <c r="W52" s="159">
        <v>42</v>
      </c>
      <c r="X52" s="161" t="s">
        <v>240</v>
      </c>
      <c r="Y52" s="161">
        <f t="shared" si="10"/>
        <v>21</v>
      </c>
      <c r="Z52" s="162">
        <v>1921</v>
      </c>
      <c r="AA52" s="162">
        <f t="shared" si="17"/>
        <v>1941</v>
      </c>
      <c r="AC52" s="24">
        <v>42</v>
      </c>
      <c r="AD52">
        <f t="shared" si="11"/>
        <v>0</v>
      </c>
      <c r="AE52" t="str">
        <f t="shared" ref="AE52:AF71" ca="1" si="29">IF($AD52&gt;0,INDIRECT(AE$1&amp;$AD52)&amp;"","")</f>
        <v/>
      </c>
      <c r="AF52" t="str">
        <f t="shared" ca="1" si="29"/>
        <v/>
      </c>
      <c r="AH52" s="24">
        <v>42</v>
      </c>
      <c r="AI52">
        <f t="shared" si="18"/>
        <v>0</v>
      </c>
      <c r="AJ52" t="str">
        <f t="shared" ref="AJ52:AK71" ca="1" si="30">IF($AI52&gt;0,INDIRECT(AJ$1&amp;$AI52)&amp;"","")</f>
        <v/>
      </c>
      <c r="AK52" t="str">
        <f t="shared" ca="1" si="30"/>
        <v/>
      </c>
      <c r="AM52" s="24">
        <v>42</v>
      </c>
      <c r="AN52">
        <f t="shared" si="19"/>
        <v>0</v>
      </c>
      <c r="AO52" t="str">
        <f t="shared" ref="AO52:AP71" ca="1" si="31">IF($AN52&gt;0,INDIRECT(AO$1&amp;$AN52)&amp;"","")</f>
        <v/>
      </c>
      <c r="AP52" t="str">
        <f t="shared" ca="1" si="31"/>
        <v/>
      </c>
      <c r="AR52" s="24">
        <v>42</v>
      </c>
      <c r="AS52">
        <f t="shared" si="20"/>
        <v>0</v>
      </c>
      <c r="AT52" t="str">
        <f t="shared" ref="AT52:AU71" ca="1" si="32">IF($AS52&gt;0,INDIRECT(AT$1&amp;$AS52)&amp;"","")</f>
        <v/>
      </c>
      <c r="AU52" t="str">
        <f t="shared" ca="1" si="32"/>
        <v/>
      </c>
    </row>
    <row r="53" spans="9:47" x14ac:dyDescent="0.15">
      <c r="I53" s="24">
        <v>43</v>
      </c>
      <c r="J53">
        <f t="shared" si="6"/>
        <v>0</v>
      </c>
      <c r="K53" t="str">
        <f t="shared" ca="1" si="7"/>
        <v/>
      </c>
      <c r="L53" t="str">
        <f t="shared" ca="1" si="2"/>
        <v/>
      </c>
      <c r="M53">
        <f t="shared" ca="1" si="28"/>
        <v>0</v>
      </c>
      <c r="N53">
        <f t="shared" ca="1" si="28"/>
        <v>0</v>
      </c>
      <c r="O53">
        <f t="shared" ca="1" si="28"/>
        <v>0</v>
      </c>
      <c r="R53" s="24">
        <v>43</v>
      </c>
      <c r="S53">
        <f t="shared" si="8"/>
        <v>0</v>
      </c>
      <c r="T53" t="str">
        <f t="shared" ca="1" si="27"/>
        <v/>
      </c>
      <c r="U53" t="str">
        <f t="shared" ca="1" si="26"/>
        <v/>
      </c>
      <c r="W53" s="159">
        <v>43</v>
      </c>
      <c r="X53" s="161" t="s">
        <v>241</v>
      </c>
      <c r="Y53" s="161">
        <f t="shared" si="10"/>
        <v>50</v>
      </c>
      <c r="Z53" s="162">
        <v>1942</v>
      </c>
      <c r="AA53" s="162">
        <f t="shared" si="17"/>
        <v>1991</v>
      </c>
      <c r="AC53" s="24">
        <v>43</v>
      </c>
      <c r="AD53">
        <f t="shared" si="11"/>
        <v>0</v>
      </c>
      <c r="AE53" t="str">
        <f t="shared" ca="1" si="29"/>
        <v/>
      </c>
      <c r="AF53" t="str">
        <f t="shared" ca="1" si="29"/>
        <v/>
      </c>
      <c r="AH53" s="24">
        <v>43</v>
      </c>
      <c r="AI53">
        <f t="shared" si="18"/>
        <v>0</v>
      </c>
      <c r="AJ53" t="str">
        <f t="shared" ca="1" si="30"/>
        <v/>
      </c>
      <c r="AK53" t="str">
        <f t="shared" ca="1" si="30"/>
        <v/>
      </c>
      <c r="AM53" s="24">
        <v>43</v>
      </c>
      <c r="AN53">
        <f t="shared" si="19"/>
        <v>0</v>
      </c>
      <c r="AO53" t="str">
        <f t="shared" ca="1" si="31"/>
        <v/>
      </c>
      <c r="AP53" t="str">
        <f t="shared" ca="1" si="31"/>
        <v/>
      </c>
      <c r="AR53" s="24">
        <v>43</v>
      </c>
      <c r="AS53">
        <f t="shared" si="20"/>
        <v>0</v>
      </c>
      <c r="AT53" t="str">
        <f t="shared" ca="1" si="32"/>
        <v/>
      </c>
      <c r="AU53" t="str">
        <f t="shared" ca="1" si="32"/>
        <v/>
      </c>
    </row>
    <row r="54" spans="9:47" x14ac:dyDescent="0.15">
      <c r="I54" s="24">
        <v>44</v>
      </c>
      <c r="J54">
        <f t="shared" si="6"/>
        <v>0</v>
      </c>
      <c r="K54" t="str">
        <f t="shared" ca="1" si="7"/>
        <v/>
      </c>
      <c r="L54" t="str">
        <f t="shared" ca="1" si="2"/>
        <v/>
      </c>
      <c r="M54">
        <f t="shared" ca="1" si="28"/>
        <v>0</v>
      </c>
      <c r="N54">
        <f t="shared" ca="1" si="28"/>
        <v>0</v>
      </c>
      <c r="O54">
        <f t="shared" ca="1" si="28"/>
        <v>0</v>
      </c>
      <c r="R54" s="24">
        <v>44</v>
      </c>
      <c r="S54">
        <f t="shared" si="8"/>
        <v>0</v>
      </c>
      <c r="T54" t="str">
        <f t="shared" ca="1" si="27"/>
        <v/>
      </c>
      <c r="U54" t="str">
        <f t="shared" ca="1" si="26"/>
        <v/>
      </c>
      <c r="W54" s="159">
        <v>44</v>
      </c>
      <c r="X54" s="161" t="s">
        <v>242</v>
      </c>
      <c r="Y54" s="161">
        <f t="shared" si="10"/>
        <v>18</v>
      </c>
      <c r="Z54" s="162">
        <v>1992</v>
      </c>
      <c r="AA54" s="162">
        <f t="shared" si="17"/>
        <v>2009</v>
      </c>
      <c r="AC54" s="24">
        <v>44</v>
      </c>
      <c r="AD54">
        <f t="shared" si="11"/>
        <v>0</v>
      </c>
      <c r="AE54" t="str">
        <f t="shared" ca="1" si="29"/>
        <v/>
      </c>
      <c r="AF54" t="str">
        <f t="shared" ca="1" si="29"/>
        <v/>
      </c>
      <c r="AH54" s="24">
        <v>44</v>
      </c>
      <c r="AI54">
        <f t="shared" si="18"/>
        <v>0</v>
      </c>
      <c r="AJ54" t="str">
        <f t="shared" ca="1" si="30"/>
        <v/>
      </c>
      <c r="AK54" t="str">
        <f t="shared" ca="1" si="30"/>
        <v/>
      </c>
      <c r="AM54" s="24">
        <v>44</v>
      </c>
      <c r="AN54">
        <f t="shared" si="19"/>
        <v>0</v>
      </c>
      <c r="AO54" t="str">
        <f t="shared" ca="1" si="31"/>
        <v/>
      </c>
      <c r="AP54" t="str">
        <f t="shared" ca="1" si="31"/>
        <v/>
      </c>
      <c r="AR54" s="24">
        <v>44</v>
      </c>
      <c r="AS54">
        <f t="shared" si="20"/>
        <v>0</v>
      </c>
      <c r="AT54" t="str">
        <f t="shared" ca="1" si="32"/>
        <v/>
      </c>
      <c r="AU54" t="str">
        <f t="shared" ca="1" si="32"/>
        <v/>
      </c>
    </row>
    <row r="55" spans="9:47" x14ac:dyDescent="0.15">
      <c r="I55" s="24">
        <v>45</v>
      </c>
      <c r="J55">
        <f t="shared" si="6"/>
        <v>0</v>
      </c>
      <c r="K55" t="str">
        <f t="shared" ca="1" si="7"/>
        <v/>
      </c>
      <c r="L55" t="str">
        <f t="shared" ca="1" si="2"/>
        <v/>
      </c>
      <c r="M55">
        <f t="shared" ca="1" si="28"/>
        <v>0</v>
      </c>
      <c r="N55">
        <f t="shared" ca="1" si="28"/>
        <v>0</v>
      </c>
      <c r="O55">
        <f t="shared" ca="1" si="28"/>
        <v>0</v>
      </c>
      <c r="R55" s="24">
        <v>45</v>
      </c>
      <c r="S55">
        <f t="shared" si="8"/>
        <v>0</v>
      </c>
      <c r="T55" t="str">
        <f t="shared" ca="1" si="27"/>
        <v/>
      </c>
      <c r="U55" t="str">
        <f t="shared" ca="1" si="26"/>
        <v/>
      </c>
      <c r="W55" s="159">
        <v>45</v>
      </c>
      <c r="X55" s="161" t="s">
        <v>243</v>
      </c>
      <c r="Y55" s="161">
        <f t="shared" si="10"/>
        <v>26</v>
      </c>
      <c r="Z55" s="162">
        <v>2010</v>
      </c>
      <c r="AA55" s="162">
        <f t="shared" si="17"/>
        <v>2035</v>
      </c>
      <c r="AC55" s="24">
        <v>45</v>
      </c>
      <c r="AD55">
        <f t="shared" si="11"/>
        <v>0</v>
      </c>
      <c r="AE55" t="str">
        <f t="shared" ca="1" si="29"/>
        <v/>
      </c>
      <c r="AF55" t="str">
        <f t="shared" ca="1" si="29"/>
        <v/>
      </c>
      <c r="AH55" s="24">
        <v>45</v>
      </c>
      <c r="AI55">
        <f t="shared" si="18"/>
        <v>0</v>
      </c>
      <c r="AJ55" t="str">
        <f t="shared" ca="1" si="30"/>
        <v/>
      </c>
      <c r="AK55" t="str">
        <f t="shared" ca="1" si="30"/>
        <v/>
      </c>
      <c r="AM55" s="24">
        <v>45</v>
      </c>
      <c r="AN55">
        <f t="shared" si="19"/>
        <v>0</v>
      </c>
      <c r="AO55" t="str">
        <f t="shared" ca="1" si="31"/>
        <v/>
      </c>
      <c r="AP55" t="str">
        <f t="shared" ca="1" si="31"/>
        <v/>
      </c>
      <c r="AR55" s="24">
        <v>45</v>
      </c>
      <c r="AS55">
        <f t="shared" si="20"/>
        <v>0</v>
      </c>
      <c r="AT55" t="str">
        <f t="shared" ca="1" si="32"/>
        <v/>
      </c>
      <c r="AU55" t="str">
        <f t="shared" ca="1" si="32"/>
        <v/>
      </c>
    </row>
    <row r="56" spans="9:47" x14ac:dyDescent="0.15">
      <c r="I56" s="24">
        <v>46</v>
      </c>
      <c r="J56">
        <f t="shared" si="6"/>
        <v>0</v>
      </c>
      <c r="K56" t="str">
        <f t="shared" ca="1" si="7"/>
        <v/>
      </c>
      <c r="L56" t="str">
        <f t="shared" ca="1" si="2"/>
        <v/>
      </c>
      <c r="M56">
        <f t="shared" ca="1" si="28"/>
        <v>0</v>
      </c>
      <c r="N56">
        <f t="shared" ca="1" si="28"/>
        <v>0</v>
      </c>
      <c r="O56">
        <f t="shared" ca="1" si="28"/>
        <v>0</v>
      </c>
      <c r="R56" s="24">
        <v>46</v>
      </c>
      <c r="S56">
        <f t="shared" si="8"/>
        <v>0</v>
      </c>
      <c r="T56" t="str">
        <f t="shared" ca="1" si="27"/>
        <v/>
      </c>
      <c r="U56" t="str">
        <f t="shared" ca="1" si="26"/>
        <v/>
      </c>
      <c r="W56" s="159">
        <v>46</v>
      </c>
      <c r="X56" s="161" t="s">
        <v>244</v>
      </c>
      <c r="Y56" s="161">
        <f t="shared" si="10"/>
        <v>43</v>
      </c>
      <c r="Z56" s="162">
        <v>2036</v>
      </c>
      <c r="AA56" s="162">
        <f t="shared" si="17"/>
        <v>2078</v>
      </c>
      <c r="AC56" s="24">
        <v>46</v>
      </c>
      <c r="AD56">
        <f t="shared" si="11"/>
        <v>0</v>
      </c>
      <c r="AE56" t="str">
        <f t="shared" ca="1" si="29"/>
        <v/>
      </c>
      <c r="AF56" t="str">
        <f t="shared" ca="1" si="29"/>
        <v/>
      </c>
      <c r="AH56" s="24">
        <v>46</v>
      </c>
      <c r="AI56">
        <f t="shared" si="18"/>
        <v>0</v>
      </c>
      <c r="AJ56" t="str">
        <f t="shared" ca="1" si="30"/>
        <v/>
      </c>
      <c r="AK56" t="str">
        <f t="shared" ca="1" si="30"/>
        <v/>
      </c>
      <c r="AM56" s="24">
        <v>46</v>
      </c>
      <c r="AN56">
        <f t="shared" si="19"/>
        <v>0</v>
      </c>
      <c r="AO56" t="str">
        <f t="shared" ca="1" si="31"/>
        <v/>
      </c>
      <c r="AP56" t="str">
        <f t="shared" ca="1" si="31"/>
        <v/>
      </c>
      <c r="AR56" s="24">
        <v>46</v>
      </c>
      <c r="AS56">
        <f t="shared" si="20"/>
        <v>0</v>
      </c>
      <c r="AT56" t="str">
        <f t="shared" ca="1" si="32"/>
        <v/>
      </c>
      <c r="AU56" t="str">
        <f t="shared" ca="1" si="32"/>
        <v/>
      </c>
    </row>
    <row r="57" spans="9:47" x14ac:dyDescent="0.15">
      <c r="I57" s="24">
        <v>47</v>
      </c>
      <c r="J57">
        <f t="shared" si="6"/>
        <v>0</v>
      </c>
      <c r="K57" t="str">
        <f t="shared" ca="1" si="7"/>
        <v/>
      </c>
      <c r="L57" t="str">
        <f t="shared" ca="1" si="2"/>
        <v/>
      </c>
      <c r="M57">
        <f t="shared" ca="1" si="28"/>
        <v>0</v>
      </c>
      <c r="N57">
        <f t="shared" ca="1" si="28"/>
        <v>0</v>
      </c>
      <c r="O57">
        <f t="shared" ca="1" si="28"/>
        <v>0</v>
      </c>
      <c r="R57" s="24">
        <v>47</v>
      </c>
      <c r="S57">
        <f t="shared" si="8"/>
        <v>0</v>
      </c>
      <c r="T57" t="str">
        <f t="shared" ca="1" si="27"/>
        <v/>
      </c>
      <c r="U57" t="str">
        <f t="shared" ca="1" si="26"/>
        <v/>
      </c>
      <c r="W57" s="159">
        <v>47</v>
      </c>
      <c r="X57" s="161" t="s">
        <v>245</v>
      </c>
      <c r="Y57" s="161">
        <f t="shared" si="10"/>
        <v>41</v>
      </c>
      <c r="Z57" s="162">
        <v>2079</v>
      </c>
      <c r="AA57" s="162">
        <v>2119</v>
      </c>
      <c r="AC57" s="24">
        <v>47</v>
      </c>
      <c r="AD57">
        <f t="shared" si="11"/>
        <v>0</v>
      </c>
      <c r="AE57" t="str">
        <f t="shared" ca="1" si="29"/>
        <v/>
      </c>
      <c r="AF57" t="str">
        <f t="shared" ca="1" si="29"/>
        <v/>
      </c>
      <c r="AH57" s="24">
        <v>47</v>
      </c>
      <c r="AI57">
        <f t="shared" si="18"/>
        <v>0</v>
      </c>
      <c r="AJ57" t="str">
        <f t="shared" ca="1" si="30"/>
        <v/>
      </c>
      <c r="AK57" t="str">
        <f t="shared" ca="1" si="30"/>
        <v/>
      </c>
      <c r="AM57" s="24">
        <v>47</v>
      </c>
      <c r="AN57">
        <f t="shared" si="19"/>
        <v>0</v>
      </c>
      <c r="AO57" t="str">
        <f t="shared" ca="1" si="31"/>
        <v/>
      </c>
      <c r="AP57" t="str">
        <f t="shared" ca="1" si="31"/>
        <v/>
      </c>
      <c r="AR57" s="24">
        <v>47</v>
      </c>
      <c r="AS57">
        <f t="shared" si="20"/>
        <v>0</v>
      </c>
      <c r="AT57" t="str">
        <f t="shared" ca="1" si="32"/>
        <v/>
      </c>
      <c r="AU57" t="str">
        <f t="shared" ca="1" si="32"/>
        <v/>
      </c>
    </row>
    <row r="58" spans="9:47" x14ac:dyDescent="0.15">
      <c r="I58" s="20"/>
      <c r="R58" s="24">
        <v>48</v>
      </c>
      <c r="S58">
        <f t="shared" si="8"/>
        <v>0</v>
      </c>
      <c r="T58" t="str">
        <f t="shared" ca="1" si="27"/>
        <v/>
      </c>
      <c r="U58" t="str">
        <f t="shared" ca="1" si="26"/>
        <v/>
      </c>
      <c r="AC58" s="24">
        <v>48</v>
      </c>
      <c r="AD58">
        <f t="shared" si="11"/>
        <v>0</v>
      </c>
      <c r="AE58" t="str">
        <f t="shared" ca="1" si="29"/>
        <v/>
      </c>
      <c r="AF58" t="str">
        <f t="shared" ca="1" si="29"/>
        <v/>
      </c>
      <c r="AH58" s="24">
        <v>48</v>
      </c>
      <c r="AI58">
        <f t="shared" si="18"/>
        <v>0</v>
      </c>
      <c r="AJ58" t="str">
        <f t="shared" ca="1" si="30"/>
        <v/>
      </c>
      <c r="AK58" t="str">
        <f t="shared" ca="1" si="30"/>
        <v/>
      </c>
      <c r="AM58" s="24">
        <v>48</v>
      </c>
      <c r="AN58">
        <f t="shared" si="19"/>
        <v>0</v>
      </c>
      <c r="AO58" t="str">
        <f t="shared" ca="1" si="31"/>
        <v/>
      </c>
      <c r="AP58" t="str">
        <f t="shared" ca="1" si="31"/>
        <v/>
      </c>
      <c r="AR58" s="24">
        <v>48</v>
      </c>
      <c r="AS58">
        <f t="shared" si="20"/>
        <v>0</v>
      </c>
      <c r="AT58" t="str">
        <f t="shared" ca="1" si="32"/>
        <v/>
      </c>
      <c r="AU58" t="str">
        <f t="shared" ca="1" si="32"/>
        <v/>
      </c>
    </row>
    <row r="59" spans="9:47" x14ac:dyDescent="0.15">
      <c r="I59" s="20"/>
      <c r="R59" s="24">
        <v>49</v>
      </c>
      <c r="S59">
        <f t="shared" si="8"/>
        <v>0</v>
      </c>
      <c r="T59" t="str">
        <f t="shared" ca="1" si="27"/>
        <v/>
      </c>
      <c r="U59" t="str">
        <f t="shared" ca="1" si="26"/>
        <v/>
      </c>
      <c r="AC59" s="24">
        <v>49</v>
      </c>
      <c r="AD59">
        <f t="shared" si="11"/>
        <v>0</v>
      </c>
      <c r="AE59" t="str">
        <f t="shared" ca="1" si="29"/>
        <v/>
      </c>
      <c r="AF59" t="str">
        <f t="shared" ca="1" si="29"/>
        <v/>
      </c>
      <c r="AH59" s="24">
        <v>49</v>
      </c>
      <c r="AI59">
        <f t="shared" si="18"/>
        <v>0</v>
      </c>
      <c r="AJ59" t="str">
        <f t="shared" ca="1" si="30"/>
        <v/>
      </c>
      <c r="AK59" t="str">
        <f t="shared" ca="1" si="30"/>
        <v/>
      </c>
      <c r="AM59" s="24">
        <v>49</v>
      </c>
      <c r="AN59">
        <f t="shared" si="19"/>
        <v>0</v>
      </c>
      <c r="AO59" t="str">
        <f t="shared" ca="1" si="31"/>
        <v/>
      </c>
      <c r="AP59" t="str">
        <f t="shared" ca="1" si="31"/>
        <v/>
      </c>
      <c r="AR59" s="24">
        <v>49</v>
      </c>
      <c r="AS59">
        <f t="shared" si="20"/>
        <v>0</v>
      </c>
      <c r="AT59" t="str">
        <f t="shared" ca="1" si="32"/>
        <v/>
      </c>
      <c r="AU59" t="str">
        <f t="shared" ca="1" si="32"/>
        <v/>
      </c>
    </row>
    <row r="60" spans="9:47" x14ac:dyDescent="0.15">
      <c r="I60" s="20"/>
      <c r="R60" s="24">
        <v>50</v>
      </c>
      <c r="S60">
        <f t="shared" si="8"/>
        <v>0</v>
      </c>
      <c r="T60" t="str">
        <f t="shared" ca="1" si="27"/>
        <v/>
      </c>
      <c r="U60" t="str">
        <f t="shared" ca="1" si="26"/>
        <v/>
      </c>
      <c r="AC60" s="24">
        <v>50</v>
      </c>
      <c r="AD60">
        <f t="shared" si="11"/>
        <v>0</v>
      </c>
      <c r="AE60" t="str">
        <f t="shared" ca="1" si="29"/>
        <v/>
      </c>
      <c r="AF60" t="str">
        <f t="shared" ca="1" si="29"/>
        <v/>
      </c>
      <c r="AH60" s="24">
        <v>50</v>
      </c>
      <c r="AI60">
        <f t="shared" si="18"/>
        <v>0</v>
      </c>
      <c r="AJ60" t="str">
        <f t="shared" ca="1" si="30"/>
        <v/>
      </c>
      <c r="AK60" t="str">
        <f t="shared" ca="1" si="30"/>
        <v/>
      </c>
      <c r="AM60" s="24">
        <v>50</v>
      </c>
      <c r="AN60">
        <f t="shared" si="19"/>
        <v>0</v>
      </c>
      <c r="AO60" t="str">
        <f t="shared" ca="1" si="31"/>
        <v/>
      </c>
      <c r="AP60" t="str">
        <f t="shared" ca="1" si="31"/>
        <v/>
      </c>
      <c r="AR60" s="24">
        <v>50</v>
      </c>
      <c r="AS60">
        <f t="shared" si="20"/>
        <v>0</v>
      </c>
      <c r="AT60" t="str">
        <f t="shared" ca="1" si="32"/>
        <v/>
      </c>
      <c r="AU60" t="str">
        <f t="shared" ca="1" si="32"/>
        <v/>
      </c>
    </row>
    <row r="61" spans="9:47" x14ac:dyDescent="0.15">
      <c r="I61" s="20"/>
      <c r="R61" s="24">
        <v>51</v>
      </c>
      <c r="S61">
        <f t="shared" si="8"/>
        <v>0</v>
      </c>
      <c r="T61" t="str">
        <f t="shared" ca="1" si="27"/>
        <v/>
      </c>
      <c r="U61" t="str">
        <f t="shared" ca="1" si="26"/>
        <v/>
      </c>
      <c r="AC61" s="24">
        <v>51</v>
      </c>
      <c r="AD61">
        <f t="shared" si="11"/>
        <v>0</v>
      </c>
      <c r="AE61" t="str">
        <f t="shared" ca="1" si="29"/>
        <v/>
      </c>
      <c r="AF61" t="str">
        <f t="shared" ca="1" si="29"/>
        <v/>
      </c>
      <c r="AH61" s="24">
        <v>51</v>
      </c>
      <c r="AI61">
        <f t="shared" si="18"/>
        <v>0</v>
      </c>
      <c r="AJ61" t="str">
        <f t="shared" ca="1" si="30"/>
        <v/>
      </c>
      <c r="AK61" t="str">
        <f t="shared" ca="1" si="30"/>
        <v/>
      </c>
      <c r="AM61" s="24">
        <v>51</v>
      </c>
      <c r="AN61">
        <f t="shared" si="19"/>
        <v>0</v>
      </c>
      <c r="AO61" t="str">
        <f t="shared" ca="1" si="31"/>
        <v/>
      </c>
      <c r="AP61" t="str">
        <f t="shared" ca="1" si="31"/>
        <v/>
      </c>
      <c r="AR61" s="24">
        <v>51</v>
      </c>
      <c r="AS61">
        <f t="shared" si="20"/>
        <v>0</v>
      </c>
      <c r="AT61" t="str">
        <f t="shared" ca="1" si="32"/>
        <v/>
      </c>
      <c r="AU61" t="str">
        <f t="shared" ca="1" si="32"/>
        <v/>
      </c>
    </row>
    <row r="62" spans="9:47" x14ac:dyDescent="0.15">
      <c r="I62" s="20"/>
      <c r="R62" s="24">
        <v>52</v>
      </c>
      <c r="S62">
        <f t="shared" si="8"/>
        <v>0</v>
      </c>
      <c r="T62" t="str">
        <f t="shared" ca="1" si="27"/>
        <v/>
      </c>
      <c r="U62" t="str">
        <f t="shared" ca="1" si="26"/>
        <v/>
      </c>
      <c r="AC62" s="24">
        <v>52</v>
      </c>
      <c r="AD62">
        <f t="shared" si="11"/>
        <v>0</v>
      </c>
      <c r="AE62" t="str">
        <f t="shared" ca="1" si="29"/>
        <v/>
      </c>
      <c r="AF62" t="str">
        <f t="shared" ca="1" si="29"/>
        <v/>
      </c>
      <c r="AH62" s="24">
        <v>52</v>
      </c>
      <c r="AI62">
        <f t="shared" si="18"/>
        <v>0</v>
      </c>
      <c r="AJ62" t="str">
        <f t="shared" ca="1" si="30"/>
        <v/>
      </c>
      <c r="AK62" t="str">
        <f t="shared" ca="1" si="30"/>
        <v/>
      </c>
      <c r="AM62" s="24">
        <v>52</v>
      </c>
      <c r="AN62">
        <f t="shared" si="19"/>
        <v>0</v>
      </c>
      <c r="AO62" t="str">
        <f t="shared" ca="1" si="31"/>
        <v/>
      </c>
      <c r="AP62" t="str">
        <f t="shared" ca="1" si="31"/>
        <v/>
      </c>
      <c r="AR62" s="24">
        <v>52</v>
      </c>
      <c r="AS62">
        <f t="shared" si="20"/>
        <v>0</v>
      </c>
      <c r="AT62" t="str">
        <f t="shared" ca="1" si="32"/>
        <v/>
      </c>
      <c r="AU62" t="str">
        <f t="shared" ca="1" si="32"/>
        <v/>
      </c>
    </row>
    <row r="63" spans="9:47" x14ac:dyDescent="0.15">
      <c r="I63" s="20"/>
      <c r="R63" s="24">
        <v>53</v>
      </c>
      <c r="S63">
        <f t="shared" si="8"/>
        <v>0</v>
      </c>
      <c r="T63" t="str">
        <f t="shared" ca="1" si="27"/>
        <v/>
      </c>
      <c r="U63" t="str">
        <f t="shared" ca="1" si="26"/>
        <v/>
      </c>
      <c r="AC63" s="24">
        <v>53</v>
      </c>
      <c r="AD63">
        <f t="shared" si="11"/>
        <v>0</v>
      </c>
      <c r="AE63" t="str">
        <f t="shared" ca="1" si="29"/>
        <v/>
      </c>
      <c r="AF63" t="str">
        <f t="shared" ca="1" si="29"/>
        <v/>
      </c>
      <c r="AH63" s="24">
        <v>53</v>
      </c>
      <c r="AI63">
        <f t="shared" si="18"/>
        <v>0</v>
      </c>
      <c r="AJ63" t="str">
        <f t="shared" ca="1" si="30"/>
        <v/>
      </c>
      <c r="AK63" t="str">
        <f t="shared" ca="1" si="30"/>
        <v/>
      </c>
      <c r="AM63" s="24">
        <v>53</v>
      </c>
      <c r="AN63">
        <f t="shared" si="19"/>
        <v>0</v>
      </c>
      <c r="AO63" t="str">
        <f t="shared" ca="1" si="31"/>
        <v/>
      </c>
      <c r="AP63" t="str">
        <f t="shared" ca="1" si="31"/>
        <v/>
      </c>
      <c r="AR63" s="24">
        <v>53</v>
      </c>
      <c r="AS63">
        <f t="shared" si="20"/>
        <v>0</v>
      </c>
      <c r="AT63" t="str">
        <f t="shared" ca="1" si="32"/>
        <v/>
      </c>
      <c r="AU63" t="str">
        <f t="shared" ca="1" si="32"/>
        <v/>
      </c>
    </row>
    <row r="64" spans="9:47" x14ac:dyDescent="0.15">
      <c r="I64" s="20"/>
      <c r="R64" s="24">
        <v>54</v>
      </c>
      <c r="S64">
        <f t="shared" si="8"/>
        <v>0</v>
      </c>
      <c r="T64" t="str">
        <f t="shared" ca="1" si="27"/>
        <v/>
      </c>
      <c r="U64" t="str">
        <f t="shared" ca="1" si="26"/>
        <v/>
      </c>
      <c r="AC64" s="24">
        <v>54</v>
      </c>
      <c r="AD64">
        <f t="shared" si="11"/>
        <v>0</v>
      </c>
      <c r="AE64" t="str">
        <f t="shared" ca="1" si="29"/>
        <v/>
      </c>
      <c r="AF64" t="str">
        <f t="shared" ca="1" si="29"/>
        <v/>
      </c>
      <c r="AH64" s="24">
        <v>54</v>
      </c>
      <c r="AI64">
        <f t="shared" si="18"/>
        <v>0</v>
      </c>
      <c r="AJ64" t="str">
        <f t="shared" ca="1" si="30"/>
        <v/>
      </c>
      <c r="AK64" t="str">
        <f t="shared" ca="1" si="30"/>
        <v/>
      </c>
      <c r="AM64" s="24">
        <v>54</v>
      </c>
      <c r="AN64">
        <f t="shared" si="19"/>
        <v>0</v>
      </c>
      <c r="AO64" t="str">
        <f t="shared" ca="1" si="31"/>
        <v/>
      </c>
      <c r="AP64" t="str">
        <f t="shared" ca="1" si="31"/>
        <v/>
      </c>
      <c r="AR64" s="24">
        <v>54</v>
      </c>
      <c r="AS64">
        <f t="shared" si="20"/>
        <v>0</v>
      </c>
      <c r="AT64" t="str">
        <f t="shared" ca="1" si="32"/>
        <v/>
      </c>
      <c r="AU64" t="str">
        <f t="shared" ca="1" si="32"/>
        <v/>
      </c>
    </row>
    <row r="65" spans="9:47" x14ac:dyDescent="0.15">
      <c r="I65" s="20"/>
      <c r="R65" s="24">
        <v>55</v>
      </c>
      <c r="S65">
        <f t="shared" si="8"/>
        <v>0</v>
      </c>
      <c r="T65" t="str">
        <f t="shared" ca="1" si="27"/>
        <v/>
      </c>
      <c r="U65" t="str">
        <f t="shared" ca="1" si="26"/>
        <v/>
      </c>
      <c r="AC65" s="24">
        <v>55</v>
      </c>
      <c r="AD65">
        <f t="shared" si="11"/>
        <v>0</v>
      </c>
      <c r="AE65" t="str">
        <f t="shared" ca="1" si="29"/>
        <v/>
      </c>
      <c r="AF65" t="str">
        <f t="shared" ca="1" si="29"/>
        <v/>
      </c>
      <c r="AH65" s="24">
        <v>55</v>
      </c>
      <c r="AI65">
        <f t="shared" si="18"/>
        <v>0</v>
      </c>
      <c r="AJ65" t="str">
        <f t="shared" ca="1" si="30"/>
        <v/>
      </c>
      <c r="AK65" t="str">
        <f t="shared" ca="1" si="30"/>
        <v/>
      </c>
      <c r="AM65" s="24">
        <v>55</v>
      </c>
      <c r="AN65">
        <f t="shared" si="19"/>
        <v>0</v>
      </c>
      <c r="AO65" t="str">
        <f t="shared" ca="1" si="31"/>
        <v/>
      </c>
      <c r="AP65" t="str">
        <f t="shared" ca="1" si="31"/>
        <v/>
      </c>
      <c r="AR65" s="24">
        <v>55</v>
      </c>
      <c r="AS65">
        <f t="shared" si="20"/>
        <v>0</v>
      </c>
      <c r="AT65" t="str">
        <f t="shared" ca="1" si="32"/>
        <v/>
      </c>
      <c r="AU65" t="str">
        <f t="shared" ca="1" si="32"/>
        <v/>
      </c>
    </row>
    <row r="66" spans="9:47" x14ac:dyDescent="0.15">
      <c r="I66" s="20"/>
      <c r="R66" s="24">
        <v>56</v>
      </c>
      <c r="S66">
        <f t="shared" si="8"/>
        <v>0</v>
      </c>
      <c r="T66" t="str">
        <f t="shared" ca="1" si="27"/>
        <v/>
      </c>
      <c r="U66" t="str">
        <f t="shared" ca="1" si="26"/>
        <v/>
      </c>
      <c r="AC66" s="24">
        <v>56</v>
      </c>
      <c r="AD66">
        <f t="shared" si="11"/>
        <v>0</v>
      </c>
      <c r="AE66" t="str">
        <f t="shared" ca="1" si="29"/>
        <v/>
      </c>
      <c r="AF66" t="str">
        <f t="shared" ca="1" si="29"/>
        <v/>
      </c>
      <c r="AH66" s="24">
        <v>56</v>
      </c>
      <c r="AI66">
        <f t="shared" si="18"/>
        <v>0</v>
      </c>
      <c r="AJ66" t="str">
        <f t="shared" ca="1" si="30"/>
        <v/>
      </c>
      <c r="AK66" t="str">
        <f t="shared" ca="1" si="30"/>
        <v/>
      </c>
      <c r="AM66" s="24">
        <v>56</v>
      </c>
      <c r="AN66">
        <f t="shared" si="19"/>
        <v>0</v>
      </c>
      <c r="AO66" t="str">
        <f t="shared" ca="1" si="31"/>
        <v/>
      </c>
      <c r="AP66" t="str">
        <f t="shared" ca="1" si="31"/>
        <v/>
      </c>
      <c r="AR66" s="24">
        <v>56</v>
      </c>
      <c r="AS66">
        <f t="shared" si="20"/>
        <v>0</v>
      </c>
      <c r="AT66" t="str">
        <f t="shared" ca="1" si="32"/>
        <v/>
      </c>
      <c r="AU66" t="str">
        <f t="shared" ca="1" si="32"/>
        <v/>
      </c>
    </row>
    <row r="67" spans="9:47" x14ac:dyDescent="0.15">
      <c r="I67" s="20"/>
      <c r="R67" s="24">
        <v>57</v>
      </c>
      <c r="S67">
        <f t="shared" si="8"/>
        <v>0</v>
      </c>
      <c r="T67" t="str">
        <f t="shared" ca="1" si="27"/>
        <v/>
      </c>
      <c r="U67" t="str">
        <f t="shared" ca="1" si="26"/>
        <v/>
      </c>
      <c r="AC67" s="24">
        <v>57</v>
      </c>
      <c r="AD67">
        <f t="shared" si="11"/>
        <v>0</v>
      </c>
      <c r="AE67" t="str">
        <f t="shared" ca="1" si="29"/>
        <v/>
      </c>
      <c r="AF67" t="str">
        <f t="shared" ca="1" si="29"/>
        <v/>
      </c>
      <c r="AH67" s="24">
        <v>57</v>
      </c>
      <c r="AI67">
        <f t="shared" si="18"/>
        <v>0</v>
      </c>
      <c r="AJ67" t="str">
        <f t="shared" ca="1" si="30"/>
        <v/>
      </c>
      <c r="AK67" t="str">
        <f t="shared" ca="1" si="30"/>
        <v/>
      </c>
      <c r="AM67" s="24">
        <v>57</v>
      </c>
      <c r="AN67">
        <f t="shared" si="19"/>
        <v>0</v>
      </c>
      <c r="AO67" t="str">
        <f t="shared" ca="1" si="31"/>
        <v/>
      </c>
      <c r="AP67" t="str">
        <f t="shared" ca="1" si="31"/>
        <v/>
      </c>
      <c r="AR67" s="24">
        <v>57</v>
      </c>
      <c r="AS67">
        <f t="shared" si="20"/>
        <v>0</v>
      </c>
      <c r="AT67" t="str">
        <f t="shared" ca="1" si="32"/>
        <v/>
      </c>
      <c r="AU67" t="str">
        <f t="shared" ca="1" si="32"/>
        <v/>
      </c>
    </row>
    <row r="68" spans="9:47" x14ac:dyDescent="0.15">
      <c r="I68" s="20"/>
      <c r="R68" s="24">
        <v>58</v>
      </c>
      <c r="S68">
        <f t="shared" si="8"/>
        <v>0</v>
      </c>
      <c r="T68" t="str">
        <f t="shared" ca="1" si="27"/>
        <v/>
      </c>
      <c r="U68" t="str">
        <f t="shared" ca="1" si="26"/>
        <v/>
      </c>
      <c r="AC68" s="24">
        <v>58</v>
      </c>
      <c r="AD68">
        <f t="shared" si="11"/>
        <v>0</v>
      </c>
      <c r="AE68" t="str">
        <f t="shared" ca="1" si="29"/>
        <v/>
      </c>
      <c r="AF68" t="str">
        <f t="shared" ca="1" si="29"/>
        <v/>
      </c>
      <c r="AH68" s="24">
        <v>58</v>
      </c>
      <c r="AI68">
        <f t="shared" si="18"/>
        <v>0</v>
      </c>
      <c r="AJ68" t="str">
        <f t="shared" ca="1" si="30"/>
        <v/>
      </c>
      <c r="AK68" t="str">
        <f t="shared" ca="1" si="30"/>
        <v/>
      </c>
      <c r="AM68" s="24">
        <v>58</v>
      </c>
      <c r="AN68">
        <f t="shared" si="19"/>
        <v>0</v>
      </c>
      <c r="AO68" t="str">
        <f t="shared" ca="1" si="31"/>
        <v/>
      </c>
      <c r="AP68" t="str">
        <f t="shared" ca="1" si="31"/>
        <v/>
      </c>
      <c r="AR68" s="24">
        <v>58</v>
      </c>
      <c r="AS68">
        <f t="shared" si="20"/>
        <v>0</v>
      </c>
      <c r="AT68" t="str">
        <f t="shared" ca="1" si="32"/>
        <v/>
      </c>
      <c r="AU68" t="str">
        <f t="shared" ca="1" si="32"/>
        <v/>
      </c>
    </row>
    <row r="69" spans="9:47" x14ac:dyDescent="0.15">
      <c r="I69" s="20"/>
      <c r="R69" s="24">
        <v>59</v>
      </c>
      <c r="S69">
        <f t="shared" si="8"/>
        <v>0</v>
      </c>
      <c r="T69" t="str">
        <f t="shared" ca="1" si="27"/>
        <v/>
      </c>
      <c r="U69" t="str">
        <f t="shared" ca="1" si="26"/>
        <v/>
      </c>
      <c r="AC69" s="24">
        <v>59</v>
      </c>
      <c r="AD69">
        <f t="shared" si="11"/>
        <v>0</v>
      </c>
      <c r="AE69" t="str">
        <f t="shared" ca="1" si="29"/>
        <v/>
      </c>
      <c r="AF69" t="str">
        <f t="shared" ca="1" si="29"/>
        <v/>
      </c>
      <c r="AH69" s="24">
        <v>59</v>
      </c>
      <c r="AI69">
        <f t="shared" si="18"/>
        <v>0</v>
      </c>
      <c r="AJ69" t="str">
        <f t="shared" ca="1" si="30"/>
        <v/>
      </c>
      <c r="AK69" t="str">
        <f t="shared" ca="1" si="30"/>
        <v/>
      </c>
      <c r="AM69" s="24">
        <v>59</v>
      </c>
      <c r="AN69">
        <f t="shared" si="19"/>
        <v>0</v>
      </c>
      <c r="AO69" t="str">
        <f t="shared" ca="1" si="31"/>
        <v/>
      </c>
      <c r="AP69" t="str">
        <f t="shared" ca="1" si="31"/>
        <v/>
      </c>
      <c r="AR69" s="24">
        <v>59</v>
      </c>
      <c r="AS69">
        <f t="shared" si="20"/>
        <v>0</v>
      </c>
      <c r="AT69" t="str">
        <f t="shared" ca="1" si="32"/>
        <v/>
      </c>
      <c r="AU69" t="str">
        <f t="shared" ca="1" si="32"/>
        <v/>
      </c>
    </row>
    <row r="70" spans="9:47" x14ac:dyDescent="0.15">
      <c r="I70" s="20"/>
      <c r="R70" s="24">
        <v>60</v>
      </c>
      <c r="S70">
        <f t="shared" si="8"/>
        <v>0</v>
      </c>
      <c r="T70" t="str">
        <f t="shared" ca="1" si="27"/>
        <v/>
      </c>
      <c r="U70" t="str">
        <f t="shared" ca="1" si="26"/>
        <v/>
      </c>
      <c r="AC70" s="24">
        <v>60</v>
      </c>
      <c r="AD70">
        <f t="shared" si="11"/>
        <v>0</v>
      </c>
      <c r="AE70" t="str">
        <f t="shared" ca="1" si="29"/>
        <v/>
      </c>
      <c r="AF70" t="str">
        <f t="shared" ca="1" si="29"/>
        <v/>
      </c>
      <c r="AH70" s="24">
        <v>60</v>
      </c>
      <c r="AI70">
        <f t="shared" si="18"/>
        <v>0</v>
      </c>
      <c r="AJ70" t="str">
        <f t="shared" ca="1" si="30"/>
        <v/>
      </c>
      <c r="AK70" t="str">
        <f t="shared" ca="1" si="30"/>
        <v/>
      </c>
      <c r="AM70" s="24">
        <v>60</v>
      </c>
      <c r="AN70">
        <f t="shared" si="19"/>
        <v>0</v>
      </c>
      <c r="AO70" t="str">
        <f t="shared" ca="1" si="31"/>
        <v/>
      </c>
      <c r="AP70" t="str">
        <f t="shared" ca="1" si="31"/>
        <v/>
      </c>
      <c r="AR70" s="24">
        <v>60</v>
      </c>
      <c r="AS70">
        <f t="shared" si="20"/>
        <v>0</v>
      </c>
      <c r="AT70" t="str">
        <f t="shared" ca="1" si="32"/>
        <v/>
      </c>
      <c r="AU70" t="str">
        <f t="shared" ca="1" si="32"/>
        <v/>
      </c>
    </row>
    <row r="71" spans="9:47" x14ac:dyDescent="0.15">
      <c r="I71" s="20"/>
      <c r="R71" s="24">
        <v>61</v>
      </c>
      <c r="S71">
        <f t="shared" si="8"/>
        <v>0</v>
      </c>
      <c r="T71" t="str">
        <f t="shared" ca="1" si="27"/>
        <v/>
      </c>
      <c r="U71" t="str">
        <f t="shared" ca="1" si="26"/>
        <v/>
      </c>
      <c r="AC71" s="24">
        <v>61</v>
      </c>
      <c r="AD71">
        <f t="shared" si="11"/>
        <v>0</v>
      </c>
      <c r="AE71" t="str">
        <f t="shared" ca="1" si="29"/>
        <v/>
      </c>
      <c r="AF71" t="str">
        <f t="shared" ca="1" si="29"/>
        <v/>
      </c>
      <c r="AH71" s="24">
        <v>61</v>
      </c>
      <c r="AI71">
        <f t="shared" si="18"/>
        <v>0</v>
      </c>
      <c r="AJ71" t="str">
        <f t="shared" ca="1" si="30"/>
        <v/>
      </c>
      <c r="AK71" t="str">
        <f t="shared" ca="1" si="30"/>
        <v/>
      </c>
      <c r="AM71" s="24">
        <v>61</v>
      </c>
      <c r="AN71">
        <f t="shared" si="19"/>
        <v>0</v>
      </c>
      <c r="AO71" t="str">
        <f t="shared" ca="1" si="31"/>
        <v/>
      </c>
      <c r="AP71" t="str">
        <f t="shared" ca="1" si="31"/>
        <v/>
      </c>
      <c r="AR71" s="24">
        <v>61</v>
      </c>
      <c r="AS71">
        <f t="shared" si="20"/>
        <v>0</v>
      </c>
      <c r="AT71" t="str">
        <f t="shared" ca="1" si="32"/>
        <v/>
      </c>
      <c r="AU71" t="str">
        <f t="shared" ca="1" si="32"/>
        <v/>
      </c>
    </row>
    <row r="72" spans="9:47" x14ac:dyDescent="0.15">
      <c r="I72" s="20"/>
      <c r="R72" s="24">
        <v>62</v>
      </c>
      <c r="S72">
        <f t="shared" si="8"/>
        <v>0</v>
      </c>
      <c r="T72" t="str">
        <f t="shared" ca="1" si="27"/>
        <v/>
      </c>
      <c r="U72" t="str">
        <f t="shared" ca="1" si="26"/>
        <v/>
      </c>
      <c r="AC72" s="24">
        <v>62</v>
      </c>
      <c r="AD72">
        <f t="shared" si="11"/>
        <v>0</v>
      </c>
      <c r="AE72" t="str">
        <f t="shared" ref="AE72:AF91" ca="1" si="33">IF($AD72&gt;0,INDIRECT(AE$1&amp;$AD72)&amp;"","")</f>
        <v/>
      </c>
      <c r="AF72" t="str">
        <f t="shared" ca="1" si="33"/>
        <v/>
      </c>
      <c r="AH72" s="24">
        <v>62</v>
      </c>
      <c r="AI72">
        <f t="shared" si="18"/>
        <v>0</v>
      </c>
      <c r="AJ72" t="str">
        <f t="shared" ref="AJ72:AK91" ca="1" si="34">IF($AI72&gt;0,INDIRECT(AJ$1&amp;$AI72)&amp;"","")</f>
        <v/>
      </c>
      <c r="AK72" t="str">
        <f t="shared" ca="1" si="34"/>
        <v/>
      </c>
      <c r="AM72" s="24">
        <v>62</v>
      </c>
      <c r="AN72">
        <f t="shared" si="19"/>
        <v>0</v>
      </c>
      <c r="AO72" t="str">
        <f t="shared" ref="AO72:AP91" ca="1" si="35">IF($AN72&gt;0,INDIRECT(AO$1&amp;$AN72)&amp;"","")</f>
        <v/>
      </c>
      <c r="AP72" t="str">
        <f t="shared" ca="1" si="35"/>
        <v/>
      </c>
      <c r="AR72" s="24">
        <v>62</v>
      </c>
      <c r="AS72">
        <f t="shared" si="20"/>
        <v>0</v>
      </c>
      <c r="AT72" t="str">
        <f t="shared" ref="AT72:AU91" ca="1" si="36">IF($AS72&gt;0,INDIRECT(AT$1&amp;$AS72)&amp;"","")</f>
        <v/>
      </c>
      <c r="AU72" t="str">
        <f t="shared" ca="1" si="36"/>
        <v/>
      </c>
    </row>
    <row r="73" spans="9:47" x14ac:dyDescent="0.15">
      <c r="I73" s="20"/>
      <c r="R73" s="24">
        <v>63</v>
      </c>
      <c r="S73">
        <f t="shared" si="8"/>
        <v>0</v>
      </c>
      <c r="T73" t="str">
        <f t="shared" ca="1" si="27"/>
        <v/>
      </c>
      <c r="U73" t="str">
        <f t="shared" ca="1" si="26"/>
        <v/>
      </c>
      <c r="AC73" s="24">
        <v>63</v>
      </c>
      <c r="AD73">
        <f t="shared" si="11"/>
        <v>0</v>
      </c>
      <c r="AE73" t="str">
        <f t="shared" ca="1" si="33"/>
        <v/>
      </c>
      <c r="AF73" t="str">
        <f t="shared" ca="1" si="33"/>
        <v/>
      </c>
      <c r="AH73" s="24">
        <v>63</v>
      </c>
      <c r="AI73">
        <f t="shared" si="18"/>
        <v>0</v>
      </c>
      <c r="AJ73" t="str">
        <f t="shared" ca="1" si="34"/>
        <v/>
      </c>
      <c r="AK73" t="str">
        <f t="shared" ca="1" si="34"/>
        <v/>
      </c>
      <c r="AM73" s="24">
        <v>63</v>
      </c>
      <c r="AN73">
        <f t="shared" si="19"/>
        <v>0</v>
      </c>
      <c r="AO73" t="str">
        <f t="shared" ca="1" si="35"/>
        <v/>
      </c>
      <c r="AP73" t="str">
        <f t="shared" ca="1" si="35"/>
        <v/>
      </c>
      <c r="AR73" s="24">
        <v>63</v>
      </c>
      <c r="AS73">
        <f t="shared" si="20"/>
        <v>0</v>
      </c>
      <c r="AT73" t="str">
        <f t="shared" ca="1" si="36"/>
        <v/>
      </c>
      <c r="AU73" t="str">
        <f t="shared" ca="1" si="36"/>
        <v/>
      </c>
    </row>
    <row r="74" spans="9:47" x14ac:dyDescent="0.15">
      <c r="I74" s="20"/>
      <c r="R74" s="24">
        <v>64</v>
      </c>
      <c r="S74">
        <f t="shared" si="8"/>
        <v>0</v>
      </c>
      <c r="T74" t="str">
        <f t="shared" ca="1" si="27"/>
        <v/>
      </c>
      <c r="U74" t="str">
        <f t="shared" ca="1" si="26"/>
        <v/>
      </c>
      <c r="AC74" s="24">
        <v>64</v>
      </c>
      <c r="AD74">
        <f t="shared" si="11"/>
        <v>0</v>
      </c>
      <c r="AE74" t="str">
        <f t="shared" ca="1" si="33"/>
        <v/>
      </c>
      <c r="AF74" t="str">
        <f t="shared" ca="1" si="33"/>
        <v/>
      </c>
      <c r="AH74" s="24">
        <v>64</v>
      </c>
      <c r="AI74">
        <f t="shared" si="18"/>
        <v>0</v>
      </c>
      <c r="AJ74" t="str">
        <f t="shared" ca="1" si="34"/>
        <v/>
      </c>
      <c r="AK74" t="str">
        <f t="shared" ca="1" si="34"/>
        <v/>
      </c>
      <c r="AM74" s="24">
        <v>64</v>
      </c>
      <c r="AN74">
        <f t="shared" si="19"/>
        <v>0</v>
      </c>
      <c r="AO74" t="str">
        <f t="shared" ca="1" si="35"/>
        <v/>
      </c>
      <c r="AP74" t="str">
        <f t="shared" ca="1" si="35"/>
        <v/>
      </c>
      <c r="AR74" s="24">
        <v>64</v>
      </c>
      <c r="AS74">
        <f t="shared" si="20"/>
        <v>0</v>
      </c>
      <c r="AT74" t="str">
        <f t="shared" ca="1" si="36"/>
        <v/>
      </c>
      <c r="AU74" t="str">
        <f t="shared" ca="1" si="36"/>
        <v/>
      </c>
    </row>
    <row r="75" spans="9:47" x14ac:dyDescent="0.15">
      <c r="I75" s="20"/>
      <c r="R75" s="24">
        <v>65</v>
      </c>
      <c r="S75">
        <f t="shared" si="8"/>
        <v>0</v>
      </c>
      <c r="T75" t="str">
        <f t="shared" ca="1" si="27"/>
        <v/>
      </c>
      <c r="U75" t="str">
        <f t="shared" ref="U75:U106" ca="1" si="37">IF($S75&gt;0,INDIRECT(U$1&amp;$S75)&amp;"","")</f>
        <v/>
      </c>
      <c r="AC75" s="24">
        <v>65</v>
      </c>
      <c r="AD75">
        <f t="shared" si="11"/>
        <v>0</v>
      </c>
      <c r="AE75" t="str">
        <f t="shared" ca="1" si="33"/>
        <v/>
      </c>
      <c r="AF75" t="str">
        <f t="shared" ca="1" si="33"/>
        <v/>
      </c>
      <c r="AH75" s="24">
        <v>65</v>
      </c>
      <c r="AI75">
        <f t="shared" si="18"/>
        <v>0</v>
      </c>
      <c r="AJ75" t="str">
        <f t="shared" ca="1" si="34"/>
        <v/>
      </c>
      <c r="AK75" t="str">
        <f t="shared" ca="1" si="34"/>
        <v/>
      </c>
      <c r="AM75" s="24">
        <v>65</v>
      </c>
      <c r="AN75">
        <f t="shared" si="19"/>
        <v>0</v>
      </c>
      <c r="AO75" t="str">
        <f t="shared" ca="1" si="35"/>
        <v/>
      </c>
      <c r="AP75" t="str">
        <f t="shared" ca="1" si="35"/>
        <v/>
      </c>
      <c r="AR75" s="24">
        <v>65</v>
      </c>
      <c r="AS75">
        <f t="shared" si="20"/>
        <v>0</v>
      </c>
      <c r="AT75" t="str">
        <f t="shared" ca="1" si="36"/>
        <v/>
      </c>
      <c r="AU75" t="str">
        <f t="shared" ca="1" si="36"/>
        <v/>
      </c>
    </row>
    <row r="76" spans="9:47" x14ac:dyDescent="0.15">
      <c r="I76" s="20"/>
      <c r="R76" s="24">
        <v>66</v>
      </c>
      <c r="S76">
        <f t="shared" ref="S76:S139" si="38">IF(R76&gt;$M$3,0,S75+1)</f>
        <v>0</v>
      </c>
      <c r="T76" t="str">
        <f t="shared" ref="T76:T107" ca="1" si="39">IF($S76&gt;0,INDIRECT(T$1&amp;$S76)&amp;"","")</f>
        <v/>
      </c>
      <c r="U76" t="str">
        <f t="shared" ca="1" si="37"/>
        <v/>
      </c>
      <c r="AC76" s="24">
        <v>66</v>
      </c>
      <c r="AD76">
        <f t="shared" ref="AD76:AD139" si="40">IF(AC76&gt;$Y$3,0,AD75+1)</f>
        <v>0</v>
      </c>
      <c r="AE76" t="str">
        <f t="shared" ca="1" si="33"/>
        <v/>
      </c>
      <c r="AF76" t="str">
        <f t="shared" ca="1" si="33"/>
        <v/>
      </c>
      <c r="AH76" s="24">
        <v>66</v>
      </c>
      <c r="AI76">
        <f t="shared" si="18"/>
        <v>0</v>
      </c>
      <c r="AJ76" t="str">
        <f t="shared" ca="1" si="34"/>
        <v/>
      </c>
      <c r="AK76" t="str">
        <f t="shared" ca="1" si="34"/>
        <v/>
      </c>
      <c r="AM76" s="24">
        <v>66</v>
      </c>
      <c r="AN76">
        <f t="shared" si="19"/>
        <v>0</v>
      </c>
      <c r="AO76" t="str">
        <f t="shared" ca="1" si="35"/>
        <v/>
      </c>
      <c r="AP76" t="str">
        <f t="shared" ca="1" si="35"/>
        <v/>
      </c>
      <c r="AR76" s="24">
        <v>66</v>
      </c>
      <c r="AS76">
        <f t="shared" si="20"/>
        <v>0</v>
      </c>
      <c r="AT76" t="str">
        <f t="shared" ca="1" si="36"/>
        <v/>
      </c>
      <c r="AU76" t="str">
        <f t="shared" ca="1" si="36"/>
        <v/>
      </c>
    </row>
    <row r="77" spans="9:47" x14ac:dyDescent="0.15">
      <c r="I77" s="20"/>
      <c r="R77" s="24">
        <v>67</v>
      </c>
      <c r="S77">
        <f t="shared" si="38"/>
        <v>0</v>
      </c>
      <c r="T77" t="str">
        <f t="shared" ca="1" si="39"/>
        <v/>
      </c>
      <c r="U77" t="str">
        <f t="shared" ca="1" si="37"/>
        <v/>
      </c>
      <c r="AC77" s="24">
        <v>67</v>
      </c>
      <c r="AD77">
        <f t="shared" si="40"/>
        <v>0</v>
      </c>
      <c r="AE77" t="str">
        <f t="shared" ca="1" si="33"/>
        <v/>
      </c>
      <c r="AF77" t="str">
        <f t="shared" ca="1" si="33"/>
        <v/>
      </c>
      <c r="AH77" s="24">
        <v>67</v>
      </c>
      <c r="AI77">
        <f t="shared" ref="AI77:AI140" si="41">IF(AH77&gt;$Y$4,0,AI76+1)</f>
        <v>0</v>
      </c>
      <c r="AJ77" t="str">
        <f t="shared" ca="1" si="34"/>
        <v/>
      </c>
      <c r="AK77" t="str">
        <f t="shared" ca="1" si="34"/>
        <v/>
      </c>
      <c r="AM77" s="24">
        <v>67</v>
      </c>
      <c r="AN77">
        <f t="shared" ref="AN77:AN140" si="42">IF(AM77&gt;$Y$5,0,AN76+1)</f>
        <v>0</v>
      </c>
      <c r="AO77" t="str">
        <f t="shared" ca="1" si="35"/>
        <v/>
      </c>
      <c r="AP77" t="str">
        <f t="shared" ca="1" si="35"/>
        <v/>
      </c>
      <c r="AR77" s="24">
        <v>67</v>
      </c>
      <c r="AS77">
        <f t="shared" ref="AS77:AS140" si="43">IF(AR77&gt;$Y$6,0,AS76+1)</f>
        <v>0</v>
      </c>
      <c r="AT77" t="str">
        <f t="shared" ca="1" si="36"/>
        <v/>
      </c>
      <c r="AU77" t="str">
        <f t="shared" ca="1" si="36"/>
        <v/>
      </c>
    </row>
    <row r="78" spans="9:47" x14ac:dyDescent="0.15">
      <c r="I78" s="20"/>
      <c r="R78" s="24">
        <v>68</v>
      </c>
      <c r="S78">
        <f t="shared" si="38"/>
        <v>0</v>
      </c>
      <c r="T78" t="str">
        <f t="shared" ca="1" si="39"/>
        <v/>
      </c>
      <c r="U78" t="str">
        <f t="shared" ca="1" si="37"/>
        <v/>
      </c>
      <c r="AC78" s="24">
        <v>68</v>
      </c>
      <c r="AD78">
        <f t="shared" si="40"/>
        <v>0</v>
      </c>
      <c r="AE78" t="str">
        <f t="shared" ca="1" si="33"/>
        <v/>
      </c>
      <c r="AF78" t="str">
        <f t="shared" ca="1" si="33"/>
        <v/>
      </c>
      <c r="AH78" s="24">
        <v>68</v>
      </c>
      <c r="AI78">
        <f t="shared" si="41"/>
        <v>0</v>
      </c>
      <c r="AJ78" t="str">
        <f t="shared" ca="1" si="34"/>
        <v/>
      </c>
      <c r="AK78" t="str">
        <f t="shared" ca="1" si="34"/>
        <v/>
      </c>
      <c r="AM78" s="24">
        <v>68</v>
      </c>
      <c r="AN78">
        <f t="shared" si="42"/>
        <v>0</v>
      </c>
      <c r="AO78" t="str">
        <f t="shared" ca="1" si="35"/>
        <v/>
      </c>
      <c r="AP78" t="str">
        <f t="shared" ca="1" si="35"/>
        <v/>
      </c>
      <c r="AR78" s="24">
        <v>68</v>
      </c>
      <c r="AS78">
        <f t="shared" si="43"/>
        <v>0</v>
      </c>
      <c r="AT78" t="str">
        <f t="shared" ca="1" si="36"/>
        <v/>
      </c>
      <c r="AU78" t="str">
        <f t="shared" ca="1" si="36"/>
        <v/>
      </c>
    </row>
    <row r="79" spans="9:47" x14ac:dyDescent="0.15">
      <c r="I79" s="20"/>
      <c r="R79" s="24">
        <v>69</v>
      </c>
      <c r="S79">
        <f t="shared" si="38"/>
        <v>0</v>
      </c>
      <c r="T79" t="str">
        <f t="shared" ca="1" si="39"/>
        <v/>
      </c>
      <c r="U79" t="str">
        <f t="shared" ca="1" si="37"/>
        <v/>
      </c>
      <c r="AC79" s="24">
        <v>69</v>
      </c>
      <c r="AD79">
        <f t="shared" si="40"/>
        <v>0</v>
      </c>
      <c r="AE79" t="str">
        <f t="shared" ca="1" si="33"/>
        <v/>
      </c>
      <c r="AF79" t="str">
        <f t="shared" ca="1" si="33"/>
        <v/>
      </c>
      <c r="AH79" s="24">
        <v>69</v>
      </c>
      <c r="AI79">
        <f t="shared" si="41"/>
        <v>0</v>
      </c>
      <c r="AJ79" t="str">
        <f t="shared" ca="1" si="34"/>
        <v/>
      </c>
      <c r="AK79" t="str">
        <f t="shared" ca="1" si="34"/>
        <v/>
      </c>
      <c r="AM79" s="24">
        <v>69</v>
      </c>
      <c r="AN79">
        <f t="shared" si="42"/>
        <v>0</v>
      </c>
      <c r="AO79" t="str">
        <f t="shared" ca="1" si="35"/>
        <v/>
      </c>
      <c r="AP79" t="str">
        <f t="shared" ca="1" si="35"/>
        <v/>
      </c>
      <c r="AR79" s="24">
        <v>69</v>
      </c>
      <c r="AS79">
        <f t="shared" si="43"/>
        <v>0</v>
      </c>
      <c r="AT79" t="str">
        <f t="shared" ca="1" si="36"/>
        <v/>
      </c>
      <c r="AU79" t="str">
        <f t="shared" ca="1" si="36"/>
        <v/>
      </c>
    </row>
    <row r="80" spans="9:47" x14ac:dyDescent="0.15">
      <c r="I80" s="20"/>
      <c r="R80" s="24">
        <v>70</v>
      </c>
      <c r="S80">
        <f t="shared" si="38"/>
        <v>0</v>
      </c>
      <c r="T80" t="str">
        <f t="shared" ca="1" si="39"/>
        <v/>
      </c>
      <c r="U80" t="str">
        <f t="shared" ca="1" si="37"/>
        <v/>
      </c>
      <c r="AC80" s="24">
        <v>70</v>
      </c>
      <c r="AD80">
        <f t="shared" si="40"/>
        <v>0</v>
      </c>
      <c r="AE80" t="str">
        <f t="shared" ca="1" si="33"/>
        <v/>
      </c>
      <c r="AF80" t="str">
        <f t="shared" ca="1" si="33"/>
        <v/>
      </c>
      <c r="AH80" s="24">
        <v>70</v>
      </c>
      <c r="AI80">
        <f t="shared" si="41"/>
        <v>0</v>
      </c>
      <c r="AJ80" t="str">
        <f t="shared" ca="1" si="34"/>
        <v/>
      </c>
      <c r="AK80" t="str">
        <f t="shared" ca="1" si="34"/>
        <v/>
      </c>
      <c r="AM80" s="24">
        <v>70</v>
      </c>
      <c r="AN80">
        <f t="shared" si="42"/>
        <v>0</v>
      </c>
      <c r="AO80" t="str">
        <f t="shared" ca="1" si="35"/>
        <v/>
      </c>
      <c r="AP80" t="str">
        <f t="shared" ca="1" si="35"/>
        <v/>
      </c>
      <c r="AR80" s="24">
        <v>70</v>
      </c>
      <c r="AS80">
        <f t="shared" si="43"/>
        <v>0</v>
      </c>
      <c r="AT80" t="str">
        <f t="shared" ca="1" si="36"/>
        <v/>
      </c>
      <c r="AU80" t="str">
        <f t="shared" ca="1" si="36"/>
        <v/>
      </c>
    </row>
    <row r="81" spans="9:47" x14ac:dyDescent="0.15">
      <c r="I81" s="20"/>
      <c r="R81" s="24">
        <v>71</v>
      </c>
      <c r="S81">
        <f t="shared" si="38"/>
        <v>0</v>
      </c>
      <c r="T81" t="str">
        <f t="shared" ca="1" si="39"/>
        <v/>
      </c>
      <c r="U81" t="str">
        <f t="shared" ca="1" si="37"/>
        <v/>
      </c>
      <c r="AC81" s="24">
        <v>71</v>
      </c>
      <c r="AD81">
        <f t="shared" si="40"/>
        <v>0</v>
      </c>
      <c r="AE81" t="str">
        <f t="shared" ca="1" si="33"/>
        <v/>
      </c>
      <c r="AF81" t="str">
        <f t="shared" ca="1" si="33"/>
        <v/>
      </c>
      <c r="AH81" s="24">
        <v>71</v>
      </c>
      <c r="AI81">
        <f t="shared" si="41"/>
        <v>0</v>
      </c>
      <c r="AJ81" t="str">
        <f t="shared" ca="1" si="34"/>
        <v/>
      </c>
      <c r="AK81" t="str">
        <f t="shared" ca="1" si="34"/>
        <v/>
      </c>
      <c r="AM81" s="24">
        <v>71</v>
      </c>
      <c r="AN81">
        <f t="shared" si="42"/>
        <v>0</v>
      </c>
      <c r="AO81" t="str">
        <f t="shared" ca="1" si="35"/>
        <v/>
      </c>
      <c r="AP81" t="str">
        <f t="shared" ca="1" si="35"/>
        <v/>
      </c>
      <c r="AR81" s="24">
        <v>71</v>
      </c>
      <c r="AS81">
        <f t="shared" si="43"/>
        <v>0</v>
      </c>
      <c r="AT81" t="str">
        <f t="shared" ca="1" si="36"/>
        <v/>
      </c>
      <c r="AU81" t="str">
        <f t="shared" ca="1" si="36"/>
        <v/>
      </c>
    </row>
    <row r="82" spans="9:47" x14ac:dyDescent="0.15">
      <c r="I82" s="20"/>
      <c r="R82" s="24">
        <v>72</v>
      </c>
      <c r="S82">
        <f t="shared" si="38"/>
        <v>0</v>
      </c>
      <c r="T82" t="str">
        <f t="shared" ca="1" si="39"/>
        <v/>
      </c>
      <c r="U82" t="str">
        <f t="shared" ca="1" si="37"/>
        <v/>
      </c>
      <c r="AC82" s="24">
        <v>72</v>
      </c>
      <c r="AD82">
        <f t="shared" si="40"/>
        <v>0</v>
      </c>
      <c r="AE82" t="str">
        <f t="shared" ca="1" si="33"/>
        <v/>
      </c>
      <c r="AF82" t="str">
        <f t="shared" ca="1" si="33"/>
        <v/>
      </c>
      <c r="AH82" s="24">
        <v>72</v>
      </c>
      <c r="AI82">
        <f t="shared" si="41"/>
        <v>0</v>
      </c>
      <c r="AJ82" t="str">
        <f t="shared" ca="1" si="34"/>
        <v/>
      </c>
      <c r="AK82" t="str">
        <f t="shared" ca="1" si="34"/>
        <v/>
      </c>
      <c r="AM82" s="24">
        <v>72</v>
      </c>
      <c r="AN82">
        <f t="shared" si="42"/>
        <v>0</v>
      </c>
      <c r="AO82" t="str">
        <f t="shared" ca="1" si="35"/>
        <v/>
      </c>
      <c r="AP82" t="str">
        <f t="shared" ca="1" si="35"/>
        <v/>
      </c>
      <c r="AR82" s="24">
        <v>72</v>
      </c>
      <c r="AS82">
        <f t="shared" si="43"/>
        <v>0</v>
      </c>
      <c r="AT82" t="str">
        <f t="shared" ca="1" si="36"/>
        <v/>
      </c>
      <c r="AU82" t="str">
        <f t="shared" ca="1" si="36"/>
        <v/>
      </c>
    </row>
    <row r="83" spans="9:47" x14ac:dyDescent="0.15">
      <c r="I83" s="20"/>
      <c r="R83" s="24">
        <v>73</v>
      </c>
      <c r="S83">
        <f t="shared" si="38"/>
        <v>0</v>
      </c>
      <c r="T83" t="str">
        <f t="shared" ca="1" si="39"/>
        <v/>
      </c>
      <c r="U83" t="str">
        <f t="shared" ca="1" si="37"/>
        <v/>
      </c>
      <c r="AC83" s="24">
        <v>73</v>
      </c>
      <c r="AD83">
        <f t="shared" si="40"/>
        <v>0</v>
      </c>
      <c r="AE83" t="str">
        <f t="shared" ca="1" si="33"/>
        <v/>
      </c>
      <c r="AF83" t="str">
        <f t="shared" ca="1" si="33"/>
        <v/>
      </c>
      <c r="AH83" s="24">
        <v>73</v>
      </c>
      <c r="AI83">
        <f t="shared" si="41"/>
        <v>0</v>
      </c>
      <c r="AJ83" t="str">
        <f t="shared" ca="1" si="34"/>
        <v/>
      </c>
      <c r="AK83" t="str">
        <f t="shared" ca="1" si="34"/>
        <v/>
      </c>
      <c r="AM83" s="24">
        <v>73</v>
      </c>
      <c r="AN83">
        <f t="shared" si="42"/>
        <v>0</v>
      </c>
      <c r="AO83" t="str">
        <f t="shared" ca="1" si="35"/>
        <v/>
      </c>
      <c r="AP83" t="str">
        <f t="shared" ca="1" si="35"/>
        <v/>
      </c>
      <c r="AR83" s="24">
        <v>73</v>
      </c>
      <c r="AS83">
        <f t="shared" si="43"/>
        <v>0</v>
      </c>
      <c r="AT83" t="str">
        <f t="shared" ca="1" si="36"/>
        <v/>
      </c>
      <c r="AU83" t="str">
        <f t="shared" ca="1" si="36"/>
        <v/>
      </c>
    </row>
    <row r="84" spans="9:47" x14ac:dyDescent="0.15">
      <c r="I84" s="20"/>
      <c r="R84" s="24">
        <v>74</v>
      </c>
      <c r="S84">
        <f t="shared" si="38"/>
        <v>0</v>
      </c>
      <c r="T84" t="str">
        <f t="shared" ca="1" si="39"/>
        <v/>
      </c>
      <c r="U84" t="str">
        <f t="shared" ca="1" si="37"/>
        <v/>
      </c>
      <c r="AC84" s="24">
        <v>74</v>
      </c>
      <c r="AD84">
        <f t="shared" si="40"/>
        <v>0</v>
      </c>
      <c r="AE84" t="str">
        <f t="shared" ca="1" si="33"/>
        <v/>
      </c>
      <c r="AF84" t="str">
        <f t="shared" ca="1" si="33"/>
        <v/>
      </c>
      <c r="AH84" s="24">
        <v>74</v>
      </c>
      <c r="AI84">
        <f t="shared" si="41"/>
        <v>0</v>
      </c>
      <c r="AJ84" t="str">
        <f t="shared" ca="1" si="34"/>
        <v/>
      </c>
      <c r="AK84" t="str">
        <f t="shared" ca="1" si="34"/>
        <v/>
      </c>
      <c r="AM84" s="24">
        <v>74</v>
      </c>
      <c r="AN84">
        <f t="shared" si="42"/>
        <v>0</v>
      </c>
      <c r="AO84" t="str">
        <f t="shared" ca="1" si="35"/>
        <v/>
      </c>
      <c r="AP84" t="str">
        <f t="shared" ca="1" si="35"/>
        <v/>
      </c>
      <c r="AR84" s="24">
        <v>74</v>
      </c>
      <c r="AS84">
        <f t="shared" si="43"/>
        <v>0</v>
      </c>
      <c r="AT84" t="str">
        <f t="shared" ca="1" si="36"/>
        <v/>
      </c>
      <c r="AU84" t="str">
        <f t="shared" ca="1" si="36"/>
        <v/>
      </c>
    </row>
    <row r="85" spans="9:47" x14ac:dyDescent="0.15">
      <c r="I85" s="20"/>
      <c r="R85" s="24">
        <v>75</v>
      </c>
      <c r="S85">
        <f t="shared" si="38"/>
        <v>0</v>
      </c>
      <c r="T85" t="str">
        <f t="shared" ca="1" si="39"/>
        <v/>
      </c>
      <c r="U85" t="str">
        <f t="shared" ca="1" si="37"/>
        <v/>
      </c>
      <c r="AC85" s="24">
        <v>75</v>
      </c>
      <c r="AD85">
        <f t="shared" si="40"/>
        <v>0</v>
      </c>
      <c r="AE85" t="str">
        <f t="shared" ca="1" si="33"/>
        <v/>
      </c>
      <c r="AF85" t="str">
        <f t="shared" ca="1" si="33"/>
        <v/>
      </c>
      <c r="AH85" s="24">
        <v>75</v>
      </c>
      <c r="AI85">
        <f t="shared" si="41"/>
        <v>0</v>
      </c>
      <c r="AJ85" t="str">
        <f t="shared" ca="1" si="34"/>
        <v/>
      </c>
      <c r="AK85" t="str">
        <f t="shared" ca="1" si="34"/>
        <v/>
      </c>
      <c r="AM85" s="24">
        <v>75</v>
      </c>
      <c r="AN85">
        <f t="shared" si="42"/>
        <v>0</v>
      </c>
      <c r="AO85" t="str">
        <f t="shared" ca="1" si="35"/>
        <v/>
      </c>
      <c r="AP85" t="str">
        <f t="shared" ca="1" si="35"/>
        <v/>
      </c>
      <c r="AR85" s="24">
        <v>75</v>
      </c>
      <c r="AS85">
        <f t="shared" si="43"/>
        <v>0</v>
      </c>
      <c r="AT85" t="str">
        <f t="shared" ca="1" si="36"/>
        <v/>
      </c>
      <c r="AU85" t="str">
        <f t="shared" ca="1" si="36"/>
        <v/>
      </c>
    </row>
    <row r="86" spans="9:47" x14ac:dyDescent="0.15">
      <c r="I86" s="20"/>
      <c r="R86" s="24">
        <v>76</v>
      </c>
      <c r="S86">
        <f t="shared" si="38"/>
        <v>0</v>
      </c>
      <c r="T86" t="str">
        <f t="shared" ca="1" si="39"/>
        <v/>
      </c>
      <c r="U86" t="str">
        <f t="shared" ca="1" si="37"/>
        <v/>
      </c>
      <c r="AC86" s="24">
        <v>76</v>
      </c>
      <c r="AD86">
        <f t="shared" si="40"/>
        <v>0</v>
      </c>
      <c r="AE86" t="str">
        <f t="shared" ca="1" si="33"/>
        <v/>
      </c>
      <c r="AF86" t="str">
        <f t="shared" ca="1" si="33"/>
        <v/>
      </c>
      <c r="AH86" s="24">
        <v>76</v>
      </c>
      <c r="AI86">
        <f t="shared" si="41"/>
        <v>0</v>
      </c>
      <c r="AJ86" t="str">
        <f t="shared" ca="1" si="34"/>
        <v/>
      </c>
      <c r="AK86" t="str">
        <f t="shared" ca="1" si="34"/>
        <v/>
      </c>
      <c r="AM86" s="24">
        <v>76</v>
      </c>
      <c r="AN86">
        <f t="shared" si="42"/>
        <v>0</v>
      </c>
      <c r="AO86" t="str">
        <f t="shared" ca="1" si="35"/>
        <v/>
      </c>
      <c r="AP86" t="str">
        <f t="shared" ca="1" si="35"/>
        <v/>
      </c>
      <c r="AR86" s="24">
        <v>76</v>
      </c>
      <c r="AS86">
        <f t="shared" si="43"/>
        <v>0</v>
      </c>
      <c r="AT86" t="str">
        <f t="shared" ca="1" si="36"/>
        <v/>
      </c>
      <c r="AU86" t="str">
        <f t="shared" ca="1" si="36"/>
        <v/>
      </c>
    </row>
    <row r="87" spans="9:47" x14ac:dyDescent="0.15">
      <c r="I87" s="20"/>
      <c r="R87" s="24">
        <v>77</v>
      </c>
      <c r="S87">
        <f t="shared" si="38"/>
        <v>0</v>
      </c>
      <c r="T87" t="str">
        <f t="shared" ca="1" si="39"/>
        <v/>
      </c>
      <c r="U87" t="str">
        <f t="shared" ca="1" si="37"/>
        <v/>
      </c>
      <c r="AC87" s="24">
        <v>77</v>
      </c>
      <c r="AD87">
        <f t="shared" si="40"/>
        <v>0</v>
      </c>
      <c r="AE87" t="str">
        <f t="shared" ca="1" si="33"/>
        <v/>
      </c>
      <c r="AF87" t="str">
        <f t="shared" ca="1" si="33"/>
        <v/>
      </c>
      <c r="AH87" s="24">
        <v>77</v>
      </c>
      <c r="AI87">
        <f t="shared" si="41"/>
        <v>0</v>
      </c>
      <c r="AJ87" t="str">
        <f t="shared" ca="1" si="34"/>
        <v/>
      </c>
      <c r="AK87" t="str">
        <f t="shared" ca="1" si="34"/>
        <v/>
      </c>
      <c r="AM87" s="24">
        <v>77</v>
      </c>
      <c r="AN87">
        <f t="shared" si="42"/>
        <v>0</v>
      </c>
      <c r="AO87" t="str">
        <f t="shared" ca="1" si="35"/>
        <v/>
      </c>
      <c r="AP87" t="str">
        <f t="shared" ca="1" si="35"/>
        <v/>
      </c>
      <c r="AR87" s="24">
        <v>77</v>
      </c>
      <c r="AS87">
        <f t="shared" si="43"/>
        <v>0</v>
      </c>
      <c r="AT87" t="str">
        <f t="shared" ca="1" si="36"/>
        <v/>
      </c>
      <c r="AU87" t="str">
        <f t="shared" ca="1" si="36"/>
        <v/>
      </c>
    </row>
    <row r="88" spans="9:47" x14ac:dyDescent="0.15">
      <c r="I88" s="20"/>
      <c r="R88" s="24">
        <v>78</v>
      </c>
      <c r="S88">
        <f t="shared" si="38"/>
        <v>0</v>
      </c>
      <c r="T88" t="str">
        <f t="shared" ca="1" si="39"/>
        <v/>
      </c>
      <c r="U88" t="str">
        <f t="shared" ca="1" si="37"/>
        <v/>
      </c>
      <c r="AC88" s="24">
        <v>78</v>
      </c>
      <c r="AD88">
        <f t="shared" si="40"/>
        <v>0</v>
      </c>
      <c r="AE88" t="str">
        <f t="shared" ca="1" si="33"/>
        <v/>
      </c>
      <c r="AF88" t="str">
        <f t="shared" ca="1" si="33"/>
        <v/>
      </c>
      <c r="AH88" s="24">
        <v>78</v>
      </c>
      <c r="AI88">
        <f t="shared" si="41"/>
        <v>0</v>
      </c>
      <c r="AJ88" t="str">
        <f t="shared" ca="1" si="34"/>
        <v/>
      </c>
      <c r="AK88" t="str">
        <f t="shared" ca="1" si="34"/>
        <v/>
      </c>
      <c r="AM88" s="24">
        <v>78</v>
      </c>
      <c r="AN88">
        <f t="shared" si="42"/>
        <v>0</v>
      </c>
      <c r="AO88" t="str">
        <f t="shared" ca="1" si="35"/>
        <v/>
      </c>
      <c r="AP88" t="str">
        <f t="shared" ca="1" si="35"/>
        <v/>
      </c>
      <c r="AR88" s="24">
        <v>78</v>
      </c>
      <c r="AS88">
        <f t="shared" si="43"/>
        <v>0</v>
      </c>
      <c r="AT88" t="str">
        <f t="shared" ca="1" si="36"/>
        <v/>
      </c>
      <c r="AU88" t="str">
        <f t="shared" ca="1" si="36"/>
        <v/>
      </c>
    </row>
    <row r="89" spans="9:47" x14ac:dyDescent="0.15">
      <c r="I89" s="20"/>
      <c r="R89" s="24">
        <v>79</v>
      </c>
      <c r="S89">
        <f t="shared" si="38"/>
        <v>0</v>
      </c>
      <c r="T89" t="str">
        <f t="shared" ca="1" si="39"/>
        <v/>
      </c>
      <c r="U89" t="str">
        <f t="shared" ca="1" si="37"/>
        <v/>
      </c>
      <c r="AC89" s="24">
        <v>79</v>
      </c>
      <c r="AD89">
        <f t="shared" si="40"/>
        <v>0</v>
      </c>
      <c r="AE89" t="str">
        <f t="shared" ca="1" si="33"/>
        <v/>
      </c>
      <c r="AF89" t="str">
        <f t="shared" ca="1" si="33"/>
        <v/>
      </c>
      <c r="AH89" s="24">
        <v>79</v>
      </c>
      <c r="AI89">
        <f t="shared" si="41"/>
        <v>0</v>
      </c>
      <c r="AJ89" t="str">
        <f t="shared" ca="1" si="34"/>
        <v/>
      </c>
      <c r="AK89" t="str">
        <f t="shared" ca="1" si="34"/>
        <v/>
      </c>
      <c r="AM89" s="24">
        <v>79</v>
      </c>
      <c r="AN89">
        <f t="shared" si="42"/>
        <v>0</v>
      </c>
      <c r="AO89" t="str">
        <f t="shared" ca="1" si="35"/>
        <v/>
      </c>
      <c r="AP89" t="str">
        <f t="shared" ca="1" si="35"/>
        <v/>
      </c>
      <c r="AR89" s="24">
        <v>79</v>
      </c>
      <c r="AS89">
        <f t="shared" si="43"/>
        <v>0</v>
      </c>
      <c r="AT89" t="str">
        <f t="shared" ca="1" si="36"/>
        <v/>
      </c>
      <c r="AU89" t="str">
        <f t="shared" ca="1" si="36"/>
        <v/>
      </c>
    </row>
    <row r="90" spans="9:47" x14ac:dyDescent="0.15">
      <c r="I90" s="20"/>
      <c r="R90" s="24">
        <v>80</v>
      </c>
      <c r="S90">
        <f t="shared" si="38"/>
        <v>0</v>
      </c>
      <c r="T90" t="str">
        <f t="shared" ca="1" si="39"/>
        <v/>
      </c>
      <c r="U90" t="str">
        <f t="shared" ca="1" si="37"/>
        <v/>
      </c>
      <c r="AC90" s="24">
        <v>80</v>
      </c>
      <c r="AD90">
        <f t="shared" si="40"/>
        <v>0</v>
      </c>
      <c r="AE90" t="str">
        <f t="shared" ca="1" si="33"/>
        <v/>
      </c>
      <c r="AF90" t="str">
        <f t="shared" ca="1" si="33"/>
        <v/>
      </c>
      <c r="AH90" s="24">
        <v>80</v>
      </c>
      <c r="AI90">
        <f t="shared" si="41"/>
        <v>0</v>
      </c>
      <c r="AJ90" t="str">
        <f t="shared" ca="1" si="34"/>
        <v/>
      </c>
      <c r="AK90" t="str">
        <f t="shared" ca="1" si="34"/>
        <v/>
      </c>
      <c r="AM90" s="24">
        <v>80</v>
      </c>
      <c r="AN90">
        <f t="shared" si="42"/>
        <v>0</v>
      </c>
      <c r="AO90" t="str">
        <f t="shared" ca="1" si="35"/>
        <v/>
      </c>
      <c r="AP90" t="str">
        <f t="shared" ca="1" si="35"/>
        <v/>
      </c>
      <c r="AR90" s="24">
        <v>80</v>
      </c>
      <c r="AS90">
        <f t="shared" si="43"/>
        <v>0</v>
      </c>
      <c r="AT90" t="str">
        <f t="shared" ca="1" si="36"/>
        <v/>
      </c>
      <c r="AU90" t="str">
        <f t="shared" ca="1" si="36"/>
        <v/>
      </c>
    </row>
    <row r="91" spans="9:47" x14ac:dyDescent="0.15">
      <c r="I91" s="20"/>
      <c r="R91" s="24">
        <v>81</v>
      </c>
      <c r="S91">
        <f t="shared" si="38"/>
        <v>0</v>
      </c>
      <c r="T91" t="str">
        <f t="shared" ca="1" si="39"/>
        <v/>
      </c>
      <c r="U91" t="str">
        <f t="shared" ca="1" si="37"/>
        <v/>
      </c>
      <c r="AC91" s="24">
        <v>81</v>
      </c>
      <c r="AD91">
        <f t="shared" si="40"/>
        <v>0</v>
      </c>
      <c r="AE91" t="str">
        <f t="shared" ca="1" si="33"/>
        <v/>
      </c>
      <c r="AF91" t="str">
        <f t="shared" ca="1" si="33"/>
        <v/>
      </c>
      <c r="AH91" s="24">
        <v>81</v>
      </c>
      <c r="AI91">
        <f t="shared" si="41"/>
        <v>0</v>
      </c>
      <c r="AJ91" t="str">
        <f t="shared" ca="1" si="34"/>
        <v/>
      </c>
      <c r="AK91" t="str">
        <f t="shared" ca="1" si="34"/>
        <v/>
      </c>
      <c r="AM91" s="24">
        <v>81</v>
      </c>
      <c r="AN91">
        <f t="shared" si="42"/>
        <v>0</v>
      </c>
      <c r="AO91" t="str">
        <f t="shared" ca="1" si="35"/>
        <v/>
      </c>
      <c r="AP91" t="str">
        <f t="shared" ca="1" si="35"/>
        <v/>
      </c>
      <c r="AR91" s="24">
        <v>81</v>
      </c>
      <c r="AS91">
        <f t="shared" si="43"/>
        <v>0</v>
      </c>
      <c r="AT91" t="str">
        <f t="shared" ca="1" si="36"/>
        <v/>
      </c>
      <c r="AU91" t="str">
        <f t="shared" ca="1" si="36"/>
        <v/>
      </c>
    </row>
    <row r="92" spans="9:47" x14ac:dyDescent="0.15">
      <c r="I92" s="20"/>
      <c r="R92" s="24">
        <v>82</v>
      </c>
      <c r="S92">
        <f t="shared" si="38"/>
        <v>0</v>
      </c>
      <c r="T92" t="str">
        <f t="shared" ca="1" si="39"/>
        <v/>
      </c>
      <c r="U92" t="str">
        <f t="shared" ca="1" si="37"/>
        <v/>
      </c>
      <c r="AC92" s="24">
        <v>82</v>
      </c>
      <c r="AD92">
        <f t="shared" si="40"/>
        <v>0</v>
      </c>
      <c r="AE92" t="str">
        <f t="shared" ref="AE92:AF111" ca="1" si="44">IF($AD92&gt;0,INDIRECT(AE$1&amp;$AD92)&amp;"","")</f>
        <v/>
      </c>
      <c r="AF92" t="str">
        <f t="shared" ca="1" si="44"/>
        <v/>
      </c>
      <c r="AH92" s="24">
        <v>82</v>
      </c>
      <c r="AI92">
        <f t="shared" si="41"/>
        <v>0</v>
      </c>
      <c r="AJ92" t="str">
        <f t="shared" ref="AJ92:AK111" ca="1" si="45">IF($AI92&gt;0,INDIRECT(AJ$1&amp;$AI92)&amp;"","")</f>
        <v/>
      </c>
      <c r="AK92" t="str">
        <f t="shared" ca="1" si="45"/>
        <v/>
      </c>
      <c r="AM92" s="24">
        <v>82</v>
      </c>
      <c r="AN92">
        <f t="shared" si="42"/>
        <v>0</v>
      </c>
      <c r="AO92" t="str">
        <f t="shared" ref="AO92:AP111" ca="1" si="46">IF($AN92&gt;0,INDIRECT(AO$1&amp;$AN92)&amp;"","")</f>
        <v/>
      </c>
      <c r="AP92" t="str">
        <f t="shared" ca="1" si="46"/>
        <v/>
      </c>
      <c r="AR92" s="24">
        <v>82</v>
      </c>
      <c r="AS92">
        <f t="shared" si="43"/>
        <v>0</v>
      </c>
      <c r="AT92" t="str">
        <f t="shared" ref="AT92:AU111" ca="1" si="47">IF($AS92&gt;0,INDIRECT(AT$1&amp;$AS92)&amp;"","")</f>
        <v/>
      </c>
      <c r="AU92" t="str">
        <f t="shared" ca="1" si="47"/>
        <v/>
      </c>
    </row>
    <row r="93" spans="9:47" x14ac:dyDescent="0.15">
      <c r="I93" s="20"/>
      <c r="R93" s="24">
        <v>83</v>
      </c>
      <c r="S93">
        <f t="shared" si="38"/>
        <v>0</v>
      </c>
      <c r="T93" t="str">
        <f t="shared" ca="1" si="39"/>
        <v/>
      </c>
      <c r="U93" t="str">
        <f t="shared" ca="1" si="37"/>
        <v/>
      </c>
      <c r="AC93" s="24">
        <v>83</v>
      </c>
      <c r="AD93">
        <f t="shared" si="40"/>
        <v>0</v>
      </c>
      <c r="AE93" t="str">
        <f t="shared" ca="1" si="44"/>
        <v/>
      </c>
      <c r="AF93" t="str">
        <f t="shared" ca="1" si="44"/>
        <v/>
      </c>
      <c r="AH93" s="24">
        <v>83</v>
      </c>
      <c r="AI93">
        <f t="shared" si="41"/>
        <v>0</v>
      </c>
      <c r="AJ93" t="str">
        <f t="shared" ca="1" si="45"/>
        <v/>
      </c>
      <c r="AK93" t="str">
        <f t="shared" ca="1" si="45"/>
        <v/>
      </c>
      <c r="AM93" s="24">
        <v>83</v>
      </c>
      <c r="AN93">
        <f t="shared" si="42"/>
        <v>0</v>
      </c>
      <c r="AO93" t="str">
        <f t="shared" ca="1" si="46"/>
        <v/>
      </c>
      <c r="AP93" t="str">
        <f t="shared" ca="1" si="46"/>
        <v/>
      </c>
      <c r="AR93" s="24">
        <v>83</v>
      </c>
      <c r="AS93">
        <f t="shared" si="43"/>
        <v>0</v>
      </c>
      <c r="AT93" t="str">
        <f t="shared" ca="1" si="47"/>
        <v/>
      </c>
      <c r="AU93" t="str">
        <f t="shared" ca="1" si="47"/>
        <v/>
      </c>
    </row>
    <row r="94" spans="9:47" x14ac:dyDescent="0.15">
      <c r="I94" s="20"/>
      <c r="R94" s="24">
        <v>84</v>
      </c>
      <c r="S94">
        <f t="shared" si="38"/>
        <v>0</v>
      </c>
      <c r="T94" t="str">
        <f t="shared" ca="1" si="39"/>
        <v/>
      </c>
      <c r="U94" t="str">
        <f t="shared" ca="1" si="37"/>
        <v/>
      </c>
      <c r="AC94" s="24">
        <v>84</v>
      </c>
      <c r="AD94">
        <f t="shared" si="40"/>
        <v>0</v>
      </c>
      <c r="AE94" t="str">
        <f t="shared" ca="1" si="44"/>
        <v/>
      </c>
      <c r="AF94" t="str">
        <f t="shared" ca="1" si="44"/>
        <v/>
      </c>
      <c r="AH94" s="24">
        <v>84</v>
      </c>
      <c r="AI94">
        <f t="shared" si="41"/>
        <v>0</v>
      </c>
      <c r="AJ94" t="str">
        <f t="shared" ca="1" si="45"/>
        <v/>
      </c>
      <c r="AK94" t="str">
        <f t="shared" ca="1" si="45"/>
        <v/>
      </c>
      <c r="AM94" s="24">
        <v>84</v>
      </c>
      <c r="AN94">
        <f t="shared" si="42"/>
        <v>0</v>
      </c>
      <c r="AO94" t="str">
        <f t="shared" ca="1" si="46"/>
        <v/>
      </c>
      <c r="AP94" t="str">
        <f t="shared" ca="1" si="46"/>
        <v/>
      </c>
      <c r="AR94" s="24">
        <v>84</v>
      </c>
      <c r="AS94">
        <f t="shared" si="43"/>
        <v>0</v>
      </c>
      <c r="AT94" t="str">
        <f t="shared" ca="1" si="47"/>
        <v/>
      </c>
      <c r="AU94" t="str">
        <f t="shared" ca="1" si="47"/>
        <v/>
      </c>
    </row>
    <row r="95" spans="9:47" x14ac:dyDescent="0.15">
      <c r="I95" s="20"/>
      <c r="R95" s="24">
        <v>85</v>
      </c>
      <c r="S95">
        <f t="shared" si="38"/>
        <v>0</v>
      </c>
      <c r="T95" t="str">
        <f t="shared" ca="1" si="39"/>
        <v/>
      </c>
      <c r="U95" t="str">
        <f t="shared" ca="1" si="37"/>
        <v/>
      </c>
      <c r="AC95" s="24">
        <v>85</v>
      </c>
      <c r="AD95">
        <f t="shared" si="40"/>
        <v>0</v>
      </c>
      <c r="AE95" t="str">
        <f t="shared" ca="1" si="44"/>
        <v/>
      </c>
      <c r="AF95" t="str">
        <f t="shared" ca="1" si="44"/>
        <v/>
      </c>
      <c r="AH95" s="24">
        <v>85</v>
      </c>
      <c r="AI95">
        <f t="shared" si="41"/>
        <v>0</v>
      </c>
      <c r="AJ95" t="str">
        <f t="shared" ca="1" si="45"/>
        <v/>
      </c>
      <c r="AK95" t="str">
        <f t="shared" ca="1" si="45"/>
        <v/>
      </c>
      <c r="AM95" s="24">
        <v>85</v>
      </c>
      <c r="AN95">
        <f t="shared" si="42"/>
        <v>0</v>
      </c>
      <c r="AO95" t="str">
        <f t="shared" ca="1" si="46"/>
        <v/>
      </c>
      <c r="AP95" t="str">
        <f t="shared" ca="1" si="46"/>
        <v/>
      </c>
      <c r="AR95" s="24">
        <v>85</v>
      </c>
      <c r="AS95">
        <f t="shared" si="43"/>
        <v>0</v>
      </c>
      <c r="AT95" t="str">
        <f t="shared" ca="1" si="47"/>
        <v/>
      </c>
      <c r="AU95" t="str">
        <f t="shared" ca="1" si="47"/>
        <v/>
      </c>
    </row>
    <row r="96" spans="9:47" x14ac:dyDescent="0.15">
      <c r="I96" s="20"/>
      <c r="R96" s="24">
        <v>86</v>
      </c>
      <c r="S96">
        <f t="shared" si="38"/>
        <v>0</v>
      </c>
      <c r="T96" t="str">
        <f t="shared" ca="1" si="39"/>
        <v/>
      </c>
      <c r="U96" t="str">
        <f t="shared" ca="1" si="37"/>
        <v/>
      </c>
      <c r="AC96" s="24">
        <v>86</v>
      </c>
      <c r="AD96">
        <f t="shared" si="40"/>
        <v>0</v>
      </c>
      <c r="AE96" t="str">
        <f t="shared" ca="1" si="44"/>
        <v/>
      </c>
      <c r="AF96" t="str">
        <f t="shared" ca="1" si="44"/>
        <v/>
      </c>
      <c r="AH96" s="24">
        <v>86</v>
      </c>
      <c r="AI96">
        <f t="shared" si="41"/>
        <v>0</v>
      </c>
      <c r="AJ96" t="str">
        <f t="shared" ca="1" si="45"/>
        <v/>
      </c>
      <c r="AK96" t="str">
        <f t="shared" ca="1" si="45"/>
        <v/>
      </c>
      <c r="AM96" s="24">
        <v>86</v>
      </c>
      <c r="AN96">
        <f t="shared" si="42"/>
        <v>0</v>
      </c>
      <c r="AO96" t="str">
        <f t="shared" ca="1" si="46"/>
        <v/>
      </c>
      <c r="AP96" t="str">
        <f t="shared" ca="1" si="46"/>
        <v/>
      </c>
      <c r="AR96" s="24">
        <v>86</v>
      </c>
      <c r="AS96">
        <f t="shared" si="43"/>
        <v>0</v>
      </c>
      <c r="AT96" t="str">
        <f t="shared" ca="1" si="47"/>
        <v/>
      </c>
      <c r="AU96" t="str">
        <f t="shared" ca="1" si="47"/>
        <v/>
      </c>
    </row>
    <row r="97" spans="9:47" x14ac:dyDescent="0.15">
      <c r="I97" s="20"/>
      <c r="R97" s="24">
        <v>87</v>
      </c>
      <c r="S97">
        <f t="shared" si="38"/>
        <v>0</v>
      </c>
      <c r="T97" t="str">
        <f t="shared" ca="1" si="39"/>
        <v/>
      </c>
      <c r="U97" t="str">
        <f t="shared" ca="1" si="37"/>
        <v/>
      </c>
      <c r="AC97" s="24">
        <v>87</v>
      </c>
      <c r="AD97">
        <f t="shared" si="40"/>
        <v>0</v>
      </c>
      <c r="AE97" t="str">
        <f t="shared" ca="1" si="44"/>
        <v/>
      </c>
      <c r="AF97" t="str">
        <f t="shared" ca="1" si="44"/>
        <v/>
      </c>
      <c r="AH97" s="24">
        <v>87</v>
      </c>
      <c r="AI97">
        <f t="shared" si="41"/>
        <v>0</v>
      </c>
      <c r="AJ97" t="str">
        <f t="shared" ca="1" si="45"/>
        <v/>
      </c>
      <c r="AK97" t="str">
        <f t="shared" ca="1" si="45"/>
        <v/>
      </c>
      <c r="AM97" s="24">
        <v>87</v>
      </c>
      <c r="AN97">
        <f t="shared" si="42"/>
        <v>0</v>
      </c>
      <c r="AO97" t="str">
        <f t="shared" ca="1" si="46"/>
        <v/>
      </c>
      <c r="AP97" t="str">
        <f t="shared" ca="1" si="46"/>
        <v/>
      </c>
      <c r="AR97" s="24">
        <v>87</v>
      </c>
      <c r="AS97">
        <f t="shared" si="43"/>
        <v>0</v>
      </c>
      <c r="AT97" t="str">
        <f t="shared" ca="1" si="47"/>
        <v/>
      </c>
      <c r="AU97" t="str">
        <f t="shared" ca="1" si="47"/>
        <v/>
      </c>
    </row>
    <row r="98" spans="9:47" x14ac:dyDescent="0.15">
      <c r="I98" s="20"/>
      <c r="R98" s="24">
        <v>88</v>
      </c>
      <c r="S98">
        <f t="shared" si="38"/>
        <v>0</v>
      </c>
      <c r="T98" t="str">
        <f t="shared" ca="1" si="39"/>
        <v/>
      </c>
      <c r="U98" t="str">
        <f t="shared" ca="1" si="37"/>
        <v/>
      </c>
      <c r="AC98" s="24">
        <v>88</v>
      </c>
      <c r="AD98">
        <f t="shared" si="40"/>
        <v>0</v>
      </c>
      <c r="AE98" t="str">
        <f t="shared" ca="1" si="44"/>
        <v/>
      </c>
      <c r="AF98" t="str">
        <f t="shared" ca="1" si="44"/>
        <v/>
      </c>
      <c r="AH98" s="24">
        <v>88</v>
      </c>
      <c r="AI98">
        <f t="shared" si="41"/>
        <v>0</v>
      </c>
      <c r="AJ98" t="str">
        <f t="shared" ca="1" si="45"/>
        <v/>
      </c>
      <c r="AK98" t="str">
        <f t="shared" ca="1" si="45"/>
        <v/>
      </c>
      <c r="AM98" s="24">
        <v>88</v>
      </c>
      <c r="AN98">
        <f t="shared" si="42"/>
        <v>0</v>
      </c>
      <c r="AO98" t="str">
        <f t="shared" ca="1" si="46"/>
        <v/>
      </c>
      <c r="AP98" t="str">
        <f t="shared" ca="1" si="46"/>
        <v/>
      </c>
      <c r="AR98" s="24">
        <v>88</v>
      </c>
      <c r="AS98">
        <f t="shared" si="43"/>
        <v>0</v>
      </c>
      <c r="AT98" t="str">
        <f t="shared" ca="1" si="47"/>
        <v/>
      </c>
      <c r="AU98" t="str">
        <f t="shared" ca="1" si="47"/>
        <v/>
      </c>
    </row>
    <row r="99" spans="9:47" x14ac:dyDescent="0.15">
      <c r="I99" s="20"/>
      <c r="R99" s="24">
        <v>89</v>
      </c>
      <c r="S99">
        <f t="shared" si="38"/>
        <v>0</v>
      </c>
      <c r="T99" t="str">
        <f t="shared" ca="1" si="39"/>
        <v/>
      </c>
      <c r="U99" t="str">
        <f t="shared" ca="1" si="37"/>
        <v/>
      </c>
      <c r="AC99" s="24">
        <v>89</v>
      </c>
      <c r="AD99">
        <f t="shared" si="40"/>
        <v>0</v>
      </c>
      <c r="AE99" t="str">
        <f t="shared" ca="1" si="44"/>
        <v/>
      </c>
      <c r="AF99" t="str">
        <f t="shared" ca="1" si="44"/>
        <v/>
      </c>
      <c r="AH99" s="24">
        <v>89</v>
      </c>
      <c r="AI99">
        <f t="shared" si="41"/>
        <v>0</v>
      </c>
      <c r="AJ99" t="str">
        <f t="shared" ca="1" si="45"/>
        <v/>
      </c>
      <c r="AK99" t="str">
        <f t="shared" ca="1" si="45"/>
        <v/>
      </c>
      <c r="AM99" s="24">
        <v>89</v>
      </c>
      <c r="AN99">
        <f t="shared" si="42"/>
        <v>0</v>
      </c>
      <c r="AO99" t="str">
        <f t="shared" ca="1" si="46"/>
        <v/>
      </c>
      <c r="AP99" t="str">
        <f t="shared" ca="1" si="46"/>
        <v/>
      </c>
      <c r="AR99" s="24">
        <v>89</v>
      </c>
      <c r="AS99">
        <f t="shared" si="43"/>
        <v>0</v>
      </c>
      <c r="AT99" t="str">
        <f t="shared" ca="1" si="47"/>
        <v/>
      </c>
      <c r="AU99" t="str">
        <f t="shared" ca="1" si="47"/>
        <v/>
      </c>
    </row>
    <row r="100" spans="9:47" x14ac:dyDescent="0.15">
      <c r="I100" s="20"/>
      <c r="R100" s="24">
        <v>90</v>
      </c>
      <c r="S100">
        <f t="shared" si="38"/>
        <v>0</v>
      </c>
      <c r="T100" t="str">
        <f t="shared" ca="1" si="39"/>
        <v/>
      </c>
      <c r="U100" t="str">
        <f t="shared" ca="1" si="37"/>
        <v/>
      </c>
      <c r="AC100" s="24">
        <v>90</v>
      </c>
      <c r="AD100">
        <f t="shared" si="40"/>
        <v>0</v>
      </c>
      <c r="AE100" t="str">
        <f t="shared" ca="1" si="44"/>
        <v/>
      </c>
      <c r="AF100" t="str">
        <f t="shared" ca="1" si="44"/>
        <v/>
      </c>
      <c r="AH100" s="24">
        <v>90</v>
      </c>
      <c r="AI100">
        <f t="shared" si="41"/>
        <v>0</v>
      </c>
      <c r="AJ100" t="str">
        <f t="shared" ca="1" si="45"/>
        <v/>
      </c>
      <c r="AK100" t="str">
        <f t="shared" ca="1" si="45"/>
        <v/>
      </c>
      <c r="AM100" s="24">
        <v>90</v>
      </c>
      <c r="AN100">
        <f t="shared" si="42"/>
        <v>0</v>
      </c>
      <c r="AO100" t="str">
        <f t="shared" ca="1" si="46"/>
        <v/>
      </c>
      <c r="AP100" t="str">
        <f t="shared" ca="1" si="46"/>
        <v/>
      </c>
      <c r="AR100" s="24">
        <v>90</v>
      </c>
      <c r="AS100">
        <f t="shared" si="43"/>
        <v>0</v>
      </c>
      <c r="AT100" t="str">
        <f t="shared" ca="1" si="47"/>
        <v/>
      </c>
      <c r="AU100" t="str">
        <f t="shared" ca="1" si="47"/>
        <v/>
      </c>
    </row>
    <row r="101" spans="9:47" x14ac:dyDescent="0.15">
      <c r="I101" s="20"/>
      <c r="R101" s="24">
        <v>91</v>
      </c>
      <c r="S101">
        <f t="shared" si="38"/>
        <v>0</v>
      </c>
      <c r="T101" t="str">
        <f t="shared" ca="1" si="39"/>
        <v/>
      </c>
      <c r="U101" t="str">
        <f t="shared" ca="1" si="37"/>
        <v/>
      </c>
      <c r="AC101" s="24">
        <v>91</v>
      </c>
      <c r="AD101">
        <f t="shared" si="40"/>
        <v>0</v>
      </c>
      <c r="AE101" t="str">
        <f t="shared" ca="1" si="44"/>
        <v/>
      </c>
      <c r="AF101" t="str">
        <f t="shared" ca="1" si="44"/>
        <v/>
      </c>
      <c r="AH101" s="24">
        <v>91</v>
      </c>
      <c r="AI101">
        <f t="shared" si="41"/>
        <v>0</v>
      </c>
      <c r="AJ101" t="str">
        <f t="shared" ca="1" si="45"/>
        <v/>
      </c>
      <c r="AK101" t="str">
        <f t="shared" ca="1" si="45"/>
        <v/>
      </c>
      <c r="AM101" s="24">
        <v>91</v>
      </c>
      <c r="AN101">
        <f t="shared" si="42"/>
        <v>0</v>
      </c>
      <c r="AO101" t="str">
        <f t="shared" ca="1" si="46"/>
        <v/>
      </c>
      <c r="AP101" t="str">
        <f t="shared" ca="1" si="46"/>
        <v/>
      </c>
      <c r="AR101" s="24">
        <v>91</v>
      </c>
      <c r="AS101">
        <f t="shared" si="43"/>
        <v>0</v>
      </c>
      <c r="AT101" t="str">
        <f t="shared" ca="1" si="47"/>
        <v/>
      </c>
      <c r="AU101" t="str">
        <f t="shared" ca="1" si="47"/>
        <v/>
      </c>
    </row>
    <row r="102" spans="9:47" x14ac:dyDescent="0.15">
      <c r="I102" s="20"/>
      <c r="R102" s="24">
        <v>92</v>
      </c>
      <c r="S102">
        <f t="shared" si="38"/>
        <v>0</v>
      </c>
      <c r="T102" t="str">
        <f t="shared" ca="1" si="39"/>
        <v/>
      </c>
      <c r="U102" t="str">
        <f t="shared" ca="1" si="37"/>
        <v/>
      </c>
      <c r="AC102" s="24">
        <v>92</v>
      </c>
      <c r="AD102">
        <f t="shared" si="40"/>
        <v>0</v>
      </c>
      <c r="AE102" t="str">
        <f t="shared" ca="1" si="44"/>
        <v/>
      </c>
      <c r="AF102" t="str">
        <f t="shared" ca="1" si="44"/>
        <v/>
      </c>
      <c r="AH102" s="24">
        <v>92</v>
      </c>
      <c r="AI102">
        <f t="shared" si="41"/>
        <v>0</v>
      </c>
      <c r="AJ102" t="str">
        <f t="shared" ca="1" si="45"/>
        <v/>
      </c>
      <c r="AK102" t="str">
        <f t="shared" ca="1" si="45"/>
        <v/>
      </c>
      <c r="AM102" s="24">
        <v>92</v>
      </c>
      <c r="AN102">
        <f t="shared" si="42"/>
        <v>0</v>
      </c>
      <c r="AO102" t="str">
        <f t="shared" ca="1" si="46"/>
        <v/>
      </c>
      <c r="AP102" t="str">
        <f t="shared" ca="1" si="46"/>
        <v/>
      </c>
      <c r="AR102" s="24">
        <v>92</v>
      </c>
      <c r="AS102">
        <f t="shared" si="43"/>
        <v>0</v>
      </c>
      <c r="AT102" t="str">
        <f t="shared" ca="1" si="47"/>
        <v/>
      </c>
      <c r="AU102" t="str">
        <f t="shared" ca="1" si="47"/>
        <v/>
      </c>
    </row>
    <row r="103" spans="9:47" x14ac:dyDescent="0.15">
      <c r="I103" s="20"/>
      <c r="R103" s="24">
        <v>93</v>
      </c>
      <c r="S103">
        <f t="shared" si="38"/>
        <v>0</v>
      </c>
      <c r="T103" t="str">
        <f t="shared" ca="1" si="39"/>
        <v/>
      </c>
      <c r="U103" t="str">
        <f t="shared" ca="1" si="37"/>
        <v/>
      </c>
      <c r="AC103" s="24">
        <v>93</v>
      </c>
      <c r="AD103">
        <f t="shared" si="40"/>
        <v>0</v>
      </c>
      <c r="AE103" t="str">
        <f t="shared" ca="1" si="44"/>
        <v/>
      </c>
      <c r="AF103" t="str">
        <f t="shared" ca="1" si="44"/>
        <v/>
      </c>
      <c r="AH103" s="24">
        <v>93</v>
      </c>
      <c r="AI103">
        <f t="shared" si="41"/>
        <v>0</v>
      </c>
      <c r="AJ103" t="str">
        <f t="shared" ca="1" si="45"/>
        <v/>
      </c>
      <c r="AK103" t="str">
        <f t="shared" ca="1" si="45"/>
        <v/>
      </c>
      <c r="AM103" s="24">
        <v>93</v>
      </c>
      <c r="AN103">
        <f t="shared" si="42"/>
        <v>0</v>
      </c>
      <c r="AO103" t="str">
        <f t="shared" ca="1" si="46"/>
        <v/>
      </c>
      <c r="AP103" t="str">
        <f t="shared" ca="1" si="46"/>
        <v/>
      </c>
      <c r="AR103" s="24">
        <v>93</v>
      </c>
      <c r="AS103">
        <f t="shared" si="43"/>
        <v>0</v>
      </c>
      <c r="AT103" t="str">
        <f t="shared" ca="1" si="47"/>
        <v/>
      </c>
      <c r="AU103" t="str">
        <f t="shared" ca="1" si="47"/>
        <v/>
      </c>
    </row>
    <row r="104" spans="9:47" x14ac:dyDescent="0.15">
      <c r="I104" s="20"/>
      <c r="R104" s="24">
        <v>94</v>
      </c>
      <c r="S104">
        <f t="shared" si="38"/>
        <v>0</v>
      </c>
      <c r="T104" t="str">
        <f t="shared" ca="1" si="39"/>
        <v/>
      </c>
      <c r="U104" t="str">
        <f t="shared" ca="1" si="37"/>
        <v/>
      </c>
      <c r="AC104" s="24">
        <v>94</v>
      </c>
      <c r="AD104">
        <f t="shared" si="40"/>
        <v>0</v>
      </c>
      <c r="AE104" t="str">
        <f t="shared" ca="1" si="44"/>
        <v/>
      </c>
      <c r="AF104" t="str">
        <f t="shared" ca="1" si="44"/>
        <v/>
      </c>
      <c r="AH104" s="24">
        <v>94</v>
      </c>
      <c r="AI104">
        <f t="shared" si="41"/>
        <v>0</v>
      </c>
      <c r="AJ104" t="str">
        <f t="shared" ca="1" si="45"/>
        <v/>
      </c>
      <c r="AK104" t="str">
        <f t="shared" ca="1" si="45"/>
        <v/>
      </c>
      <c r="AM104" s="24">
        <v>94</v>
      </c>
      <c r="AN104">
        <f t="shared" si="42"/>
        <v>0</v>
      </c>
      <c r="AO104" t="str">
        <f t="shared" ca="1" si="46"/>
        <v/>
      </c>
      <c r="AP104" t="str">
        <f t="shared" ca="1" si="46"/>
        <v/>
      </c>
      <c r="AR104" s="24">
        <v>94</v>
      </c>
      <c r="AS104">
        <f t="shared" si="43"/>
        <v>0</v>
      </c>
      <c r="AT104" t="str">
        <f t="shared" ca="1" si="47"/>
        <v/>
      </c>
      <c r="AU104" t="str">
        <f t="shared" ca="1" si="47"/>
        <v/>
      </c>
    </row>
    <row r="105" spans="9:47" x14ac:dyDescent="0.15">
      <c r="I105" s="20"/>
      <c r="R105" s="24">
        <v>95</v>
      </c>
      <c r="S105">
        <f t="shared" si="38"/>
        <v>0</v>
      </c>
      <c r="T105" t="str">
        <f t="shared" ca="1" si="39"/>
        <v/>
      </c>
      <c r="U105" t="str">
        <f t="shared" ca="1" si="37"/>
        <v/>
      </c>
      <c r="AC105" s="24">
        <v>95</v>
      </c>
      <c r="AD105">
        <f t="shared" si="40"/>
        <v>0</v>
      </c>
      <c r="AE105" t="str">
        <f t="shared" ca="1" si="44"/>
        <v/>
      </c>
      <c r="AF105" t="str">
        <f t="shared" ca="1" si="44"/>
        <v/>
      </c>
      <c r="AH105" s="24">
        <v>95</v>
      </c>
      <c r="AI105">
        <f t="shared" si="41"/>
        <v>0</v>
      </c>
      <c r="AJ105" t="str">
        <f t="shared" ca="1" si="45"/>
        <v/>
      </c>
      <c r="AK105" t="str">
        <f t="shared" ca="1" si="45"/>
        <v/>
      </c>
      <c r="AM105" s="24">
        <v>95</v>
      </c>
      <c r="AN105">
        <f t="shared" si="42"/>
        <v>0</v>
      </c>
      <c r="AO105" t="str">
        <f t="shared" ca="1" si="46"/>
        <v/>
      </c>
      <c r="AP105" t="str">
        <f t="shared" ca="1" si="46"/>
        <v/>
      </c>
      <c r="AR105" s="24">
        <v>95</v>
      </c>
      <c r="AS105">
        <f t="shared" si="43"/>
        <v>0</v>
      </c>
      <c r="AT105" t="str">
        <f t="shared" ca="1" si="47"/>
        <v/>
      </c>
      <c r="AU105" t="str">
        <f t="shared" ca="1" si="47"/>
        <v/>
      </c>
    </row>
    <row r="106" spans="9:47" x14ac:dyDescent="0.15">
      <c r="I106" s="20"/>
      <c r="R106" s="24">
        <v>96</v>
      </c>
      <c r="S106">
        <f t="shared" si="38"/>
        <v>0</v>
      </c>
      <c r="T106" t="str">
        <f t="shared" ca="1" si="39"/>
        <v/>
      </c>
      <c r="U106" t="str">
        <f t="shared" ca="1" si="37"/>
        <v/>
      </c>
      <c r="AC106" s="24">
        <v>96</v>
      </c>
      <c r="AD106">
        <f t="shared" si="40"/>
        <v>0</v>
      </c>
      <c r="AE106" t="str">
        <f t="shared" ca="1" si="44"/>
        <v/>
      </c>
      <c r="AF106" t="str">
        <f t="shared" ca="1" si="44"/>
        <v/>
      </c>
      <c r="AH106" s="24">
        <v>96</v>
      </c>
      <c r="AI106">
        <f t="shared" si="41"/>
        <v>0</v>
      </c>
      <c r="AJ106" t="str">
        <f t="shared" ca="1" si="45"/>
        <v/>
      </c>
      <c r="AK106" t="str">
        <f t="shared" ca="1" si="45"/>
        <v/>
      </c>
      <c r="AM106" s="24">
        <v>96</v>
      </c>
      <c r="AN106">
        <f t="shared" si="42"/>
        <v>0</v>
      </c>
      <c r="AO106" t="str">
        <f t="shared" ca="1" si="46"/>
        <v/>
      </c>
      <c r="AP106" t="str">
        <f t="shared" ca="1" si="46"/>
        <v/>
      </c>
      <c r="AR106" s="24">
        <v>96</v>
      </c>
      <c r="AS106">
        <f t="shared" si="43"/>
        <v>0</v>
      </c>
      <c r="AT106" t="str">
        <f t="shared" ca="1" si="47"/>
        <v/>
      </c>
      <c r="AU106" t="str">
        <f t="shared" ca="1" si="47"/>
        <v/>
      </c>
    </row>
    <row r="107" spans="9:47" x14ac:dyDescent="0.15">
      <c r="I107" s="20"/>
      <c r="R107" s="24">
        <v>97</v>
      </c>
      <c r="S107">
        <f t="shared" si="38"/>
        <v>0</v>
      </c>
      <c r="T107" t="str">
        <f t="shared" ca="1" si="39"/>
        <v/>
      </c>
      <c r="U107" t="str">
        <f t="shared" ref="U107:U138" ca="1" si="48">IF($S107&gt;0,INDIRECT(U$1&amp;$S107)&amp;"","")</f>
        <v/>
      </c>
      <c r="AC107" s="24">
        <v>97</v>
      </c>
      <c r="AD107">
        <f t="shared" si="40"/>
        <v>0</v>
      </c>
      <c r="AE107" t="str">
        <f t="shared" ca="1" si="44"/>
        <v/>
      </c>
      <c r="AF107" t="str">
        <f t="shared" ca="1" si="44"/>
        <v/>
      </c>
      <c r="AH107" s="24">
        <v>97</v>
      </c>
      <c r="AI107">
        <f t="shared" si="41"/>
        <v>0</v>
      </c>
      <c r="AJ107" t="str">
        <f t="shared" ca="1" si="45"/>
        <v/>
      </c>
      <c r="AK107" t="str">
        <f t="shared" ca="1" si="45"/>
        <v/>
      </c>
      <c r="AM107" s="24">
        <v>97</v>
      </c>
      <c r="AN107">
        <f t="shared" si="42"/>
        <v>0</v>
      </c>
      <c r="AO107" t="str">
        <f t="shared" ca="1" si="46"/>
        <v/>
      </c>
      <c r="AP107" t="str">
        <f t="shared" ca="1" si="46"/>
        <v/>
      </c>
      <c r="AR107" s="24">
        <v>97</v>
      </c>
      <c r="AS107">
        <f t="shared" si="43"/>
        <v>0</v>
      </c>
      <c r="AT107" t="str">
        <f t="shared" ca="1" si="47"/>
        <v/>
      </c>
      <c r="AU107" t="str">
        <f t="shared" ca="1" si="47"/>
        <v/>
      </c>
    </row>
    <row r="108" spans="9:47" x14ac:dyDescent="0.15">
      <c r="I108" s="20"/>
      <c r="R108" s="24">
        <v>98</v>
      </c>
      <c r="S108">
        <f t="shared" si="38"/>
        <v>0</v>
      </c>
      <c r="T108" t="str">
        <f t="shared" ref="T108:T139" ca="1" si="49">IF($S108&gt;0,INDIRECT(T$1&amp;$S108)&amp;"","")</f>
        <v/>
      </c>
      <c r="U108" t="str">
        <f t="shared" ca="1" si="48"/>
        <v/>
      </c>
      <c r="AC108" s="24">
        <v>98</v>
      </c>
      <c r="AD108">
        <f t="shared" si="40"/>
        <v>0</v>
      </c>
      <c r="AE108" t="str">
        <f t="shared" ca="1" si="44"/>
        <v/>
      </c>
      <c r="AF108" t="str">
        <f t="shared" ca="1" si="44"/>
        <v/>
      </c>
      <c r="AH108" s="24">
        <v>98</v>
      </c>
      <c r="AI108">
        <f t="shared" si="41"/>
        <v>0</v>
      </c>
      <c r="AJ108" t="str">
        <f t="shared" ca="1" si="45"/>
        <v/>
      </c>
      <c r="AK108" t="str">
        <f t="shared" ca="1" si="45"/>
        <v/>
      </c>
      <c r="AM108" s="24">
        <v>98</v>
      </c>
      <c r="AN108">
        <f t="shared" si="42"/>
        <v>0</v>
      </c>
      <c r="AO108" t="str">
        <f t="shared" ca="1" si="46"/>
        <v/>
      </c>
      <c r="AP108" t="str">
        <f t="shared" ca="1" si="46"/>
        <v/>
      </c>
      <c r="AR108" s="24">
        <v>98</v>
      </c>
      <c r="AS108">
        <f t="shared" si="43"/>
        <v>0</v>
      </c>
      <c r="AT108" t="str">
        <f t="shared" ca="1" si="47"/>
        <v/>
      </c>
      <c r="AU108" t="str">
        <f t="shared" ca="1" si="47"/>
        <v/>
      </c>
    </row>
    <row r="109" spans="9:47" x14ac:dyDescent="0.15">
      <c r="I109" s="20"/>
      <c r="R109" s="24">
        <v>99</v>
      </c>
      <c r="S109">
        <f t="shared" si="38"/>
        <v>0</v>
      </c>
      <c r="T109" t="str">
        <f t="shared" ca="1" si="49"/>
        <v/>
      </c>
      <c r="U109" t="str">
        <f t="shared" ca="1" si="48"/>
        <v/>
      </c>
      <c r="AC109" s="24">
        <v>99</v>
      </c>
      <c r="AD109">
        <f t="shared" si="40"/>
        <v>0</v>
      </c>
      <c r="AE109" t="str">
        <f t="shared" ca="1" si="44"/>
        <v/>
      </c>
      <c r="AF109" t="str">
        <f t="shared" ca="1" si="44"/>
        <v/>
      </c>
      <c r="AH109" s="24">
        <v>99</v>
      </c>
      <c r="AI109">
        <f t="shared" si="41"/>
        <v>0</v>
      </c>
      <c r="AJ109" t="str">
        <f t="shared" ca="1" si="45"/>
        <v/>
      </c>
      <c r="AK109" t="str">
        <f t="shared" ca="1" si="45"/>
        <v/>
      </c>
      <c r="AM109" s="24">
        <v>99</v>
      </c>
      <c r="AN109">
        <f t="shared" si="42"/>
        <v>0</v>
      </c>
      <c r="AO109" t="str">
        <f t="shared" ca="1" si="46"/>
        <v/>
      </c>
      <c r="AP109" t="str">
        <f t="shared" ca="1" si="46"/>
        <v/>
      </c>
      <c r="AR109" s="24">
        <v>99</v>
      </c>
      <c r="AS109">
        <f t="shared" si="43"/>
        <v>0</v>
      </c>
      <c r="AT109" t="str">
        <f t="shared" ca="1" si="47"/>
        <v/>
      </c>
      <c r="AU109" t="str">
        <f t="shared" ca="1" si="47"/>
        <v/>
      </c>
    </row>
    <row r="110" spans="9:47" x14ac:dyDescent="0.15">
      <c r="I110" s="20"/>
      <c r="R110" s="24">
        <v>100</v>
      </c>
      <c r="S110">
        <f t="shared" si="38"/>
        <v>0</v>
      </c>
      <c r="T110" t="str">
        <f t="shared" ca="1" si="49"/>
        <v/>
      </c>
      <c r="U110" t="str">
        <f t="shared" ca="1" si="48"/>
        <v/>
      </c>
      <c r="AC110" s="24">
        <v>100</v>
      </c>
      <c r="AD110">
        <f t="shared" si="40"/>
        <v>0</v>
      </c>
      <c r="AE110" t="str">
        <f t="shared" ca="1" si="44"/>
        <v/>
      </c>
      <c r="AF110" t="str">
        <f t="shared" ca="1" si="44"/>
        <v/>
      </c>
      <c r="AH110" s="24">
        <v>100</v>
      </c>
      <c r="AI110">
        <f t="shared" si="41"/>
        <v>0</v>
      </c>
      <c r="AJ110" t="str">
        <f t="shared" ca="1" si="45"/>
        <v/>
      </c>
      <c r="AK110" t="str">
        <f t="shared" ca="1" si="45"/>
        <v/>
      </c>
      <c r="AM110" s="24">
        <v>100</v>
      </c>
      <c r="AN110">
        <f t="shared" si="42"/>
        <v>0</v>
      </c>
      <c r="AO110" t="str">
        <f t="shared" ca="1" si="46"/>
        <v/>
      </c>
      <c r="AP110" t="str">
        <f t="shared" ca="1" si="46"/>
        <v/>
      </c>
      <c r="AR110" s="24">
        <v>100</v>
      </c>
      <c r="AS110">
        <f t="shared" si="43"/>
        <v>0</v>
      </c>
      <c r="AT110" t="str">
        <f t="shared" ca="1" si="47"/>
        <v/>
      </c>
      <c r="AU110" t="str">
        <f t="shared" ca="1" si="47"/>
        <v/>
      </c>
    </row>
    <row r="111" spans="9:47" x14ac:dyDescent="0.15">
      <c r="I111" s="20"/>
      <c r="R111" s="24">
        <v>101</v>
      </c>
      <c r="S111">
        <f t="shared" si="38"/>
        <v>0</v>
      </c>
      <c r="T111" t="str">
        <f t="shared" ca="1" si="49"/>
        <v/>
      </c>
      <c r="U111" t="str">
        <f t="shared" ca="1" si="48"/>
        <v/>
      </c>
      <c r="AC111" s="24">
        <v>101</v>
      </c>
      <c r="AD111">
        <f t="shared" si="40"/>
        <v>0</v>
      </c>
      <c r="AE111" t="str">
        <f t="shared" ca="1" si="44"/>
        <v/>
      </c>
      <c r="AF111" t="str">
        <f t="shared" ca="1" si="44"/>
        <v/>
      </c>
      <c r="AH111" s="24">
        <v>101</v>
      </c>
      <c r="AI111">
        <f t="shared" si="41"/>
        <v>0</v>
      </c>
      <c r="AJ111" t="str">
        <f t="shared" ca="1" si="45"/>
        <v/>
      </c>
      <c r="AK111" t="str">
        <f t="shared" ca="1" si="45"/>
        <v/>
      </c>
      <c r="AM111" s="24">
        <v>101</v>
      </c>
      <c r="AN111">
        <f t="shared" si="42"/>
        <v>0</v>
      </c>
      <c r="AO111" t="str">
        <f t="shared" ca="1" si="46"/>
        <v/>
      </c>
      <c r="AP111" t="str">
        <f t="shared" ca="1" si="46"/>
        <v/>
      </c>
      <c r="AR111" s="24">
        <v>101</v>
      </c>
      <c r="AS111">
        <f t="shared" si="43"/>
        <v>0</v>
      </c>
      <c r="AT111" t="str">
        <f t="shared" ca="1" si="47"/>
        <v/>
      </c>
      <c r="AU111" t="str">
        <f t="shared" ca="1" si="47"/>
        <v/>
      </c>
    </row>
    <row r="112" spans="9:47" x14ac:dyDescent="0.15">
      <c r="I112" s="20"/>
      <c r="R112" s="24">
        <v>102</v>
      </c>
      <c r="S112">
        <f t="shared" si="38"/>
        <v>0</v>
      </c>
      <c r="T112" t="str">
        <f t="shared" ca="1" si="49"/>
        <v/>
      </c>
      <c r="U112" t="str">
        <f t="shared" ca="1" si="48"/>
        <v/>
      </c>
      <c r="AC112" s="24">
        <v>102</v>
      </c>
      <c r="AD112">
        <f t="shared" si="40"/>
        <v>0</v>
      </c>
      <c r="AE112" t="str">
        <f t="shared" ref="AE112:AF131" ca="1" si="50">IF($AD112&gt;0,INDIRECT(AE$1&amp;$AD112)&amp;"","")</f>
        <v/>
      </c>
      <c r="AF112" t="str">
        <f t="shared" ca="1" si="50"/>
        <v/>
      </c>
      <c r="AH112" s="24">
        <v>102</v>
      </c>
      <c r="AI112">
        <f t="shared" si="41"/>
        <v>0</v>
      </c>
      <c r="AJ112" t="str">
        <f t="shared" ref="AJ112:AK131" ca="1" si="51">IF($AI112&gt;0,INDIRECT(AJ$1&amp;$AI112)&amp;"","")</f>
        <v/>
      </c>
      <c r="AK112" t="str">
        <f t="shared" ca="1" si="51"/>
        <v/>
      </c>
      <c r="AM112" s="24">
        <v>102</v>
      </c>
      <c r="AN112">
        <f t="shared" si="42"/>
        <v>0</v>
      </c>
      <c r="AO112" t="str">
        <f t="shared" ref="AO112:AP131" ca="1" si="52">IF($AN112&gt;0,INDIRECT(AO$1&amp;$AN112)&amp;"","")</f>
        <v/>
      </c>
      <c r="AP112" t="str">
        <f t="shared" ca="1" si="52"/>
        <v/>
      </c>
      <c r="AR112" s="24">
        <v>102</v>
      </c>
      <c r="AS112">
        <f t="shared" si="43"/>
        <v>0</v>
      </c>
      <c r="AT112" t="str">
        <f t="shared" ref="AT112:AU131" ca="1" si="53">IF($AS112&gt;0,INDIRECT(AT$1&amp;$AS112)&amp;"","")</f>
        <v/>
      </c>
      <c r="AU112" t="str">
        <f t="shared" ca="1" si="53"/>
        <v/>
      </c>
    </row>
    <row r="113" spans="9:47" x14ac:dyDescent="0.15">
      <c r="I113" s="20"/>
      <c r="R113" s="24">
        <v>103</v>
      </c>
      <c r="S113">
        <f t="shared" si="38"/>
        <v>0</v>
      </c>
      <c r="T113" t="str">
        <f t="shared" ca="1" si="49"/>
        <v/>
      </c>
      <c r="U113" t="str">
        <f t="shared" ca="1" si="48"/>
        <v/>
      </c>
      <c r="AC113" s="24">
        <v>103</v>
      </c>
      <c r="AD113">
        <f t="shared" si="40"/>
        <v>0</v>
      </c>
      <c r="AE113" t="str">
        <f t="shared" ca="1" si="50"/>
        <v/>
      </c>
      <c r="AF113" t="str">
        <f t="shared" ca="1" si="50"/>
        <v/>
      </c>
      <c r="AH113" s="24">
        <v>103</v>
      </c>
      <c r="AI113">
        <f t="shared" si="41"/>
        <v>0</v>
      </c>
      <c r="AJ113" t="str">
        <f t="shared" ca="1" si="51"/>
        <v/>
      </c>
      <c r="AK113" t="str">
        <f t="shared" ca="1" si="51"/>
        <v/>
      </c>
      <c r="AM113" s="24">
        <v>103</v>
      </c>
      <c r="AN113">
        <f t="shared" si="42"/>
        <v>0</v>
      </c>
      <c r="AO113" t="str">
        <f t="shared" ca="1" si="52"/>
        <v/>
      </c>
      <c r="AP113" t="str">
        <f t="shared" ca="1" si="52"/>
        <v/>
      </c>
      <c r="AR113" s="24">
        <v>103</v>
      </c>
      <c r="AS113">
        <f t="shared" si="43"/>
        <v>0</v>
      </c>
      <c r="AT113" t="str">
        <f t="shared" ca="1" si="53"/>
        <v/>
      </c>
      <c r="AU113" t="str">
        <f t="shared" ca="1" si="53"/>
        <v/>
      </c>
    </row>
    <row r="114" spans="9:47" x14ac:dyDescent="0.15">
      <c r="I114" s="20"/>
      <c r="R114" s="24">
        <v>104</v>
      </c>
      <c r="S114">
        <f t="shared" si="38"/>
        <v>0</v>
      </c>
      <c r="T114" t="str">
        <f t="shared" ca="1" si="49"/>
        <v/>
      </c>
      <c r="U114" t="str">
        <f t="shared" ca="1" si="48"/>
        <v/>
      </c>
      <c r="AC114" s="24">
        <v>104</v>
      </c>
      <c r="AD114">
        <f t="shared" si="40"/>
        <v>0</v>
      </c>
      <c r="AE114" t="str">
        <f t="shared" ca="1" si="50"/>
        <v/>
      </c>
      <c r="AF114" t="str">
        <f t="shared" ca="1" si="50"/>
        <v/>
      </c>
      <c r="AH114" s="24">
        <v>104</v>
      </c>
      <c r="AI114">
        <f t="shared" si="41"/>
        <v>0</v>
      </c>
      <c r="AJ114" t="str">
        <f t="shared" ca="1" si="51"/>
        <v/>
      </c>
      <c r="AK114" t="str">
        <f t="shared" ca="1" si="51"/>
        <v/>
      </c>
      <c r="AM114" s="24">
        <v>104</v>
      </c>
      <c r="AN114">
        <f t="shared" si="42"/>
        <v>0</v>
      </c>
      <c r="AO114" t="str">
        <f t="shared" ca="1" si="52"/>
        <v/>
      </c>
      <c r="AP114" t="str">
        <f t="shared" ca="1" si="52"/>
        <v/>
      </c>
      <c r="AR114" s="24">
        <v>104</v>
      </c>
      <c r="AS114">
        <f t="shared" si="43"/>
        <v>0</v>
      </c>
      <c r="AT114" t="str">
        <f t="shared" ca="1" si="53"/>
        <v/>
      </c>
      <c r="AU114" t="str">
        <f t="shared" ca="1" si="53"/>
        <v/>
      </c>
    </row>
    <row r="115" spans="9:47" x14ac:dyDescent="0.15">
      <c r="I115" s="20"/>
      <c r="R115" s="24">
        <v>105</v>
      </c>
      <c r="S115">
        <f t="shared" si="38"/>
        <v>0</v>
      </c>
      <c r="T115" t="str">
        <f t="shared" ca="1" si="49"/>
        <v/>
      </c>
      <c r="U115" t="str">
        <f t="shared" ca="1" si="48"/>
        <v/>
      </c>
      <c r="AC115" s="24">
        <v>105</v>
      </c>
      <c r="AD115">
        <f t="shared" si="40"/>
        <v>0</v>
      </c>
      <c r="AE115" t="str">
        <f t="shared" ca="1" si="50"/>
        <v/>
      </c>
      <c r="AF115" t="str">
        <f t="shared" ca="1" si="50"/>
        <v/>
      </c>
      <c r="AH115" s="24">
        <v>105</v>
      </c>
      <c r="AI115">
        <f t="shared" si="41"/>
        <v>0</v>
      </c>
      <c r="AJ115" t="str">
        <f t="shared" ca="1" si="51"/>
        <v/>
      </c>
      <c r="AK115" t="str">
        <f t="shared" ca="1" si="51"/>
        <v/>
      </c>
      <c r="AM115" s="24">
        <v>105</v>
      </c>
      <c r="AN115">
        <f t="shared" si="42"/>
        <v>0</v>
      </c>
      <c r="AO115" t="str">
        <f t="shared" ca="1" si="52"/>
        <v/>
      </c>
      <c r="AP115" t="str">
        <f t="shared" ca="1" si="52"/>
        <v/>
      </c>
      <c r="AR115" s="24">
        <v>105</v>
      </c>
      <c r="AS115">
        <f t="shared" si="43"/>
        <v>0</v>
      </c>
      <c r="AT115" t="str">
        <f t="shared" ca="1" si="53"/>
        <v/>
      </c>
      <c r="AU115" t="str">
        <f t="shared" ca="1" si="53"/>
        <v/>
      </c>
    </row>
    <row r="116" spans="9:47" x14ac:dyDescent="0.15">
      <c r="I116" s="20"/>
      <c r="R116" s="24">
        <v>106</v>
      </c>
      <c r="S116">
        <f t="shared" si="38"/>
        <v>0</v>
      </c>
      <c r="T116" t="str">
        <f t="shared" ca="1" si="49"/>
        <v/>
      </c>
      <c r="U116" t="str">
        <f t="shared" ca="1" si="48"/>
        <v/>
      </c>
      <c r="AC116" s="24">
        <v>106</v>
      </c>
      <c r="AD116">
        <f t="shared" si="40"/>
        <v>0</v>
      </c>
      <c r="AE116" t="str">
        <f t="shared" ca="1" si="50"/>
        <v/>
      </c>
      <c r="AF116" t="str">
        <f t="shared" ca="1" si="50"/>
        <v/>
      </c>
      <c r="AH116" s="24">
        <v>106</v>
      </c>
      <c r="AI116">
        <f t="shared" si="41"/>
        <v>0</v>
      </c>
      <c r="AJ116" t="str">
        <f t="shared" ca="1" si="51"/>
        <v/>
      </c>
      <c r="AK116" t="str">
        <f t="shared" ca="1" si="51"/>
        <v/>
      </c>
      <c r="AM116" s="24">
        <v>106</v>
      </c>
      <c r="AN116">
        <f t="shared" si="42"/>
        <v>0</v>
      </c>
      <c r="AO116" t="str">
        <f t="shared" ca="1" si="52"/>
        <v/>
      </c>
      <c r="AP116" t="str">
        <f t="shared" ca="1" si="52"/>
        <v/>
      </c>
      <c r="AR116" s="24">
        <v>106</v>
      </c>
      <c r="AS116">
        <f t="shared" si="43"/>
        <v>0</v>
      </c>
      <c r="AT116" t="str">
        <f t="shared" ca="1" si="53"/>
        <v/>
      </c>
      <c r="AU116" t="str">
        <f t="shared" ca="1" si="53"/>
        <v/>
      </c>
    </row>
    <row r="117" spans="9:47" x14ac:dyDescent="0.15">
      <c r="I117" s="20"/>
      <c r="R117" s="24">
        <v>107</v>
      </c>
      <c r="S117">
        <f t="shared" si="38"/>
        <v>0</v>
      </c>
      <c r="T117" t="str">
        <f t="shared" ca="1" si="49"/>
        <v/>
      </c>
      <c r="U117" t="str">
        <f t="shared" ca="1" si="48"/>
        <v/>
      </c>
      <c r="AC117" s="24">
        <v>107</v>
      </c>
      <c r="AD117">
        <f t="shared" si="40"/>
        <v>0</v>
      </c>
      <c r="AE117" t="str">
        <f t="shared" ca="1" si="50"/>
        <v/>
      </c>
      <c r="AF117" t="str">
        <f t="shared" ca="1" si="50"/>
        <v/>
      </c>
      <c r="AH117" s="24">
        <v>107</v>
      </c>
      <c r="AI117">
        <f t="shared" si="41"/>
        <v>0</v>
      </c>
      <c r="AJ117" t="str">
        <f t="shared" ca="1" si="51"/>
        <v/>
      </c>
      <c r="AK117" t="str">
        <f t="shared" ca="1" si="51"/>
        <v/>
      </c>
      <c r="AM117" s="24">
        <v>107</v>
      </c>
      <c r="AN117">
        <f t="shared" si="42"/>
        <v>0</v>
      </c>
      <c r="AO117" t="str">
        <f t="shared" ca="1" si="52"/>
        <v/>
      </c>
      <c r="AP117" t="str">
        <f t="shared" ca="1" si="52"/>
        <v/>
      </c>
      <c r="AR117" s="24">
        <v>107</v>
      </c>
      <c r="AS117">
        <f t="shared" si="43"/>
        <v>0</v>
      </c>
      <c r="AT117" t="str">
        <f t="shared" ca="1" si="53"/>
        <v/>
      </c>
      <c r="AU117" t="str">
        <f t="shared" ca="1" si="53"/>
        <v/>
      </c>
    </row>
    <row r="118" spans="9:47" x14ac:dyDescent="0.15">
      <c r="I118" s="20"/>
      <c r="R118" s="24">
        <v>108</v>
      </c>
      <c r="S118">
        <f t="shared" si="38"/>
        <v>0</v>
      </c>
      <c r="T118" t="str">
        <f t="shared" ca="1" si="49"/>
        <v/>
      </c>
      <c r="U118" t="str">
        <f t="shared" ca="1" si="48"/>
        <v/>
      </c>
      <c r="AC118" s="24">
        <v>108</v>
      </c>
      <c r="AD118">
        <f t="shared" si="40"/>
        <v>0</v>
      </c>
      <c r="AE118" t="str">
        <f t="shared" ca="1" si="50"/>
        <v/>
      </c>
      <c r="AF118" t="str">
        <f t="shared" ca="1" si="50"/>
        <v/>
      </c>
      <c r="AH118" s="24">
        <v>108</v>
      </c>
      <c r="AI118">
        <f t="shared" si="41"/>
        <v>0</v>
      </c>
      <c r="AJ118" t="str">
        <f t="shared" ca="1" si="51"/>
        <v/>
      </c>
      <c r="AK118" t="str">
        <f t="shared" ca="1" si="51"/>
        <v/>
      </c>
      <c r="AM118" s="24">
        <v>108</v>
      </c>
      <c r="AN118">
        <f t="shared" si="42"/>
        <v>0</v>
      </c>
      <c r="AO118" t="str">
        <f t="shared" ca="1" si="52"/>
        <v/>
      </c>
      <c r="AP118" t="str">
        <f t="shared" ca="1" si="52"/>
        <v/>
      </c>
      <c r="AR118" s="24">
        <v>108</v>
      </c>
      <c r="AS118">
        <f t="shared" si="43"/>
        <v>0</v>
      </c>
      <c r="AT118" t="str">
        <f t="shared" ca="1" si="53"/>
        <v/>
      </c>
      <c r="AU118" t="str">
        <f t="shared" ca="1" si="53"/>
        <v/>
      </c>
    </row>
    <row r="119" spans="9:47" x14ac:dyDescent="0.15">
      <c r="I119" s="20"/>
      <c r="R119" s="24">
        <v>109</v>
      </c>
      <c r="S119">
        <f t="shared" si="38"/>
        <v>0</v>
      </c>
      <c r="T119" t="str">
        <f t="shared" ca="1" si="49"/>
        <v/>
      </c>
      <c r="U119" t="str">
        <f t="shared" ca="1" si="48"/>
        <v/>
      </c>
      <c r="AC119" s="24">
        <v>109</v>
      </c>
      <c r="AD119">
        <f t="shared" si="40"/>
        <v>0</v>
      </c>
      <c r="AE119" t="str">
        <f t="shared" ca="1" si="50"/>
        <v/>
      </c>
      <c r="AF119" t="str">
        <f t="shared" ca="1" si="50"/>
        <v/>
      </c>
      <c r="AH119" s="24">
        <v>109</v>
      </c>
      <c r="AI119">
        <f t="shared" si="41"/>
        <v>0</v>
      </c>
      <c r="AJ119" t="str">
        <f t="shared" ca="1" si="51"/>
        <v/>
      </c>
      <c r="AK119" t="str">
        <f t="shared" ca="1" si="51"/>
        <v/>
      </c>
      <c r="AM119" s="24">
        <v>109</v>
      </c>
      <c r="AN119">
        <f t="shared" si="42"/>
        <v>0</v>
      </c>
      <c r="AO119" t="str">
        <f t="shared" ca="1" si="52"/>
        <v/>
      </c>
      <c r="AP119" t="str">
        <f t="shared" ca="1" si="52"/>
        <v/>
      </c>
      <c r="AR119" s="24">
        <v>109</v>
      </c>
      <c r="AS119">
        <f t="shared" si="43"/>
        <v>0</v>
      </c>
      <c r="AT119" t="str">
        <f t="shared" ca="1" si="53"/>
        <v/>
      </c>
      <c r="AU119" t="str">
        <f t="shared" ca="1" si="53"/>
        <v/>
      </c>
    </row>
    <row r="120" spans="9:47" x14ac:dyDescent="0.15">
      <c r="I120" s="20"/>
      <c r="R120" s="24">
        <v>110</v>
      </c>
      <c r="S120">
        <f t="shared" si="38"/>
        <v>0</v>
      </c>
      <c r="T120" t="str">
        <f t="shared" ca="1" si="49"/>
        <v/>
      </c>
      <c r="U120" t="str">
        <f t="shared" ca="1" si="48"/>
        <v/>
      </c>
      <c r="AC120" s="24">
        <v>110</v>
      </c>
      <c r="AD120">
        <f t="shared" si="40"/>
        <v>0</v>
      </c>
      <c r="AE120" t="str">
        <f t="shared" ca="1" si="50"/>
        <v/>
      </c>
      <c r="AF120" t="str">
        <f t="shared" ca="1" si="50"/>
        <v/>
      </c>
      <c r="AH120" s="24">
        <v>110</v>
      </c>
      <c r="AI120">
        <f t="shared" si="41"/>
        <v>0</v>
      </c>
      <c r="AJ120" t="str">
        <f t="shared" ca="1" si="51"/>
        <v/>
      </c>
      <c r="AK120" t="str">
        <f t="shared" ca="1" si="51"/>
        <v/>
      </c>
      <c r="AM120" s="24">
        <v>110</v>
      </c>
      <c r="AN120">
        <f t="shared" si="42"/>
        <v>0</v>
      </c>
      <c r="AO120" t="str">
        <f t="shared" ca="1" si="52"/>
        <v/>
      </c>
      <c r="AP120" t="str">
        <f t="shared" ca="1" si="52"/>
        <v/>
      </c>
      <c r="AR120" s="24">
        <v>110</v>
      </c>
      <c r="AS120">
        <f t="shared" si="43"/>
        <v>0</v>
      </c>
      <c r="AT120" t="str">
        <f t="shared" ca="1" si="53"/>
        <v/>
      </c>
      <c r="AU120" t="str">
        <f t="shared" ca="1" si="53"/>
        <v/>
      </c>
    </row>
    <row r="121" spans="9:47" x14ac:dyDescent="0.15">
      <c r="I121" s="20"/>
      <c r="R121" s="24">
        <v>111</v>
      </c>
      <c r="S121">
        <f t="shared" si="38"/>
        <v>0</v>
      </c>
      <c r="T121" t="str">
        <f t="shared" ca="1" si="49"/>
        <v/>
      </c>
      <c r="U121" t="str">
        <f t="shared" ca="1" si="48"/>
        <v/>
      </c>
      <c r="AC121" s="24">
        <v>111</v>
      </c>
      <c r="AD121">
        <f t="shared" si="40"/>
        <v>0</v>
      </c>
      <c r="AE121" t="str">
        <f t="shared" ca="1" si="50"/>
        <v/>
      </c>
      <c r="AF121" t="str">
        <f t="shared" ca="1" si="50"/>
        <v/>
      </c>
      <c r="AH121" s="24">
        <v>111</v>
      </c>
      <c r="AI121">
        <f t="shared" si="41"/>
        <v>0</v>
      </c>
      <c r="AJ121" t="str">
        <f t="shared" ca="1" si="51"/>
        <v/>
      </c>
      <c r="AK121" t="str">
        <f t="shared" ca="1" si="51"/>
        <v/>
      </c>
      <c r="AM121" s="24">
        <v>111</v>
      </c>
      <c r="AN121">
        <f t="shared" si="42"/>
        <v>0</v>
      </c>
      <c r="AO121" t="str">
        <f t="shared" ca="1" si="52"/>
        <v/>
      </c>
      <c r="AP121" t="str">
        <f t="shared" ca="1" si="52"/>
        <v/>
      </c>
      <c r="AR121" s="24">
        <v>111</v>
      </c>
      <c r="AS121">
        <f t="shared" si="43"/>
        <v>0</v>
      </c>
      <c r="AT121" t="str">
        <f t="shared" ca="1" si="53"/>
        <v/>
      </c>
      <c r="AU121" t="str">
        <f t="shared" ca="1" si="53"/>
        <v/>
      </c>
    </row>
    <row r="122" spans="9:47" x14ac:dyDescent="0.15">
      <c r="I122" s="20"/>
      <c r="R122" s="24">
        <v>112</v>
      </c>
      <c r="S122">
        <f t="shared" si="38"/>
        <v>0</v>
      </c>
      <c r="T122" t="str">
        <f t="shared" ca="1" si="49"/>
        <v/>
      </c>
      <c r="U122" t="str">
        <f t="shared" ca="1" si="48"/>
        <v/>
      </c>
      <c r="AC122" s="24">
        <v>112</v>
      </c>
      <c r="AD122">
        <f t="shared" si="40"/>
        <v>0</v>
      </c>
      <c r="AE122" t="str">
        <f t="shared" ca="1" si="50"/>
        <v/>
      </c>
      <c r="AF122" t="str">
        <f t="shared" ca="1" si="50"/>
        <v/>
      </c>
      <c r="AH122" s="24">
        <v>112</v>
      </c>
      <c r="AI122">
        <f t="shared" si="41"/>
        <v>0</v>
      </c>
      <c r="AJ122" t="str">
        <f t="shared" ca="1" si="51"/>
        <v/>
      </c>
      <c r="AK122" t="str">
        <f t="shared" ca="1" si="51"/>
        <v/>
      </c>
      <c r="AM122" s="24">
        <v>112</v>
      </c>
      <c r="AN122">
        <f t="shared" si="42"/>
        <v>0</v>
      </c>
      <c r="AO122" t="str">
        <f t="shared" ca="1" si="52"/>
        <v/>
      </c>
      <c r="AP122" t="str">
        <f t="shared" ca="1" si="52"/>
        <v/>
      </c>
      <c r="AR122" s="24">
        <v>112</v>
      </c>
      <c r="AS122">
        <f t="shared" si="43"/>
        <v>0</v>
      </c>
      <c r="AT122" t="str">
        <f t="shared" ca="1" si="53"/>
        <v/>
      </c>
      <c r="AU122" t="str">
        <f t="shared" ca="1" si="53"/>
        <v/>
      </c>
    </row>
    <row r="123" spans="9:47" x14ac:dyDescent="0.15">
      <c r="I123" s="20"/>
      <c r="R123" s="24">
        <v>113</v>
      </c>
      <c r="S123">
        <f t="shared" si="38"/>
        <v>0</v>
      </c>
      <c r="T123" t="str">
        <f t="shared" ca="1" si="49"/>
        <v/>
      </c>
      <c r="U123" t="str">
        <f t="shared" ca="1" si="48"/>
        <v/>
      </c>
      <c r="AC123" s="24">
        <v>113</v>
      </c>
      <c r="AD123">
        <f t="shared" si="40"/>
        <v>0</v>
      </c>
      <c r="AE123" t="str">
        <f t="shared" ca="1" si="50"/>
        <v/>
      </c>
      <c r="AF123" t="str">
        <f t="shared" ca="1" si="50"/>
        <v/>
      </c>
      <c r="AH123" s="24">
        <v>113</v>
      </c>
      <c r="AI123">
        <f t="shared" si="41"/>
        <v>0</v>
      </c>
      <c r="AJ123" t="str">
        <f t="shared" ca="1" si="51"/>
        <v/>
      </c>
      <c r="AK123" t="str">
        <f t="shared" ca="1" si="51"/>
        <v/>
      </c>
      <c r="AM123" s="24">
        <v>113</v>
      </c>
      <c r="AN123">
        <f t="shared" si="42"/>
        <v>0</v>
      </c>
      <c r="AO123" t="str">
        <f t="shared" ca="1" si="52"/>
        <v/>
      </c>
      <c r="AP123" t="str">
        <f t="shared" ca="1" si="52"/>
        <v/>
      </c>
      <c r="AR123" s="24">
        <v>113</v>
      </c>
      <c r="AS123">
        <f t="shared" si="43"/>
        <v>0</v>
      </c>
      <c r="AT123" t="str">
        <f t="shared" ca="1" si="53"/>
        <v/>
      </c>
      <c r="AU123" t="str">
        <f t="shared" ca="1" si="53"/>
        <v/>
      </c>
    </row>
    <row r="124" spans="9:47" x14ac:dyDescent="0.15">
      <c r="I124" s="20"/>
      <c r="R124" s="24">
        <v>114</v>
      </c>
      <c r="S124">
        <f t="shared" si="38"/>
        <v>0</v>
      </c>
      <c r="T124" t="str">
        <f t="shared" ca="1" si="49"/>
        <v/>
      </c>
      <c r="U124" t="str">
        <f t="shared" ca="1" si="48"/>
        <v/>
      </c>
      <c r="AC124" s="24">
        <v>114</v>
      </c>
      <c r="AD124">
        <f t="shared" si="40"/>
        <v>0</v>
      </c>
      <c r="AE124" t="str">
        <f t="shared" ca="1" si="50"/>
        <v/>
      </c>
      <c r="AF124" t="str">
        <f t="shared" ca="1" si="50"/>
        <v/>
      </c>
      <c r="AH124" s="24">
        <v>114</v>
      </c>
      <c r="AI124">
        <f t="shared" si="41"/>
        <v>0</v>
      </c>
      <c r="AJ124" t="str">
        <f t="shared" ca="1" si="51"/>
        <v/>
      </c>
      <c r="AK124" t="str">
        <f t="shared" ca="1" si="51"/>
        <v/>
      </c>
      <c r="AM124" s="24">
        <v>114</v>
      </c>
      <c r="AN124">
        <f t="shared" si="42"/>
        <v>0</v>
      </c>
      <c r="AO124" t="str">
        <f t="shared" ca="1" si="52"/>
        <v/>
      </c>
      <c r="AP124" t="str">
        <f t="shared" ca="1" si="52"/>
        <v/>
      </c>
      <c r="AR124" s="24">
        <v>114</v>
      </c>
      <c r="AS124">
        <f t="shared" si="43"/>
        <v>0</v>
      </c>
      <c r="AT124" t="str">
        <f t="shared" ca="1" si="53"/>
        <v/>
      </c>
      <c r="AU124" t="str">
        <f t="shared" ca="1" si="53"/>
        <v/>
      </c>
    </row>
    <row r="125" spans="9:47" x14ac:dyDescent="0.15">
      <c r="I125" s="20"/>
      <c r="R125" s="24">
        <v>115</v>
      </c>
      <c r="S125">
        <f t="shared" si="38"/>
        <v>0</v>
      </c>
      <c r="T125" t="str">
        <f t="shared" ca="1" si="49"/>
        <v/>
      </c>
      <c r="U125" t="str">
        <f t="shared" ca="1" si="48"/>
        <v/>
      </c>
      <c r="AC125" s="24">
        <v>115</v>
      </c>
      <c r="AD125">
        <f t="shared" si="40"/>
        <v>0</v>
      </c>
      <c r="AE125" t="str">
        <f t="shared" ca="1" si="50"/>
        <v/>
      </c>
      <c r="AF125" t="str">
        <f t="shared" ca="1" si="50"/>
        <v/>
      </c>
      <c r="AH125" s="24">
        <v>115</v>
      </c>
      <c r="AI125">
        <f t="shared" si="41"/>
        <v>0</v>
      </c>
      <c r="AJ125" t="str">
        <f t="shared" ca="1" si="51"/>
        <v/>
      </c>
      <c r="AK125" t="str">
        <f t="shared" ca="1" si="51"/>
        <v/>
      </c>
      <c r="AM125" s="24">
        <v>115</v>
      </c>
      <c r="AN125">
        <f t="shared" si="42"/>
        <v>0</v>
      </c>
      <c r="AO125" t="str">
        <f t="shared" ca="1" si="52"/>
        <v/>
      </c>
      <c r="AP125" t="str">
        <f t="shared" ca="1" si="52"/>
        <v/>
      </c>
      <c r="AR125" s="24">
        <v>115</v>
      </c>
      <c r="AS125">
        <f t="shared" si="43"/>
        <v>0</v>
      </c>
      <c r="AT125" t="str">
        <f t="shared" ca="1" si="53"/>
        <v/>
      </c>
      <c r="AU125" t="str">
        <f t="shared" ca="1" si="53"/>
        <v/>
      </c>
    </row>
    <row r="126" spans="9:47" x14ac:dyDescent="0.15">
      <c r="I126" s="20"/>
      <c r="R126" s="24">
        <v>116</v>
      </c>
      <c r="S126">
        <f t="shared" si="38"/>
        <v>0</v>
      </c>
      <c r="T126" t="str">
        <f t="shared" ca="1" si="49"/>
        <v/>
      </c>
      <c r="U126" t="str">
        <f t="shared" ca="1" si="48"/>
        <v/>
      </c>
      <c r="AC126" s="24">
        <v>116</v>
      </c>
      <c r="AD126">
        <f t="shared" si="40"/>
        <v>0</v>
      </c>
      <c r="AE126" t="str">
        <f t="shared" ca="1" si="50"/>
        <v/>
      </c>
      <c r="AF126" t="str">
        <f t="shared" ca="1" si="50"/>
        <v/>
      </c>
      <c r="AH126" s="24">
        <v>116</v>
      </c>
      <c r="AI126">
        <f t="shared" si="41"/>
        <v>0</v>
      </c>
      <c r="AJ126" t="str">
        <f t="shared" ca="1" si="51"/>
        <v/>
      </c>
      <c r="AK126" t="str">
        <f t="shared" ca="1" si="51"/>
        <v/>
      </c>
      <c r="AM126" s="24">
        <v>116</v>
      </c>
      <c r="AN126">
        <f t="shared" si="42"/>
        <v>0</v>
      </c>
      <c r="AO126" t="str">
        <f t="shared" ca="1" si="52"/>
        <v/>
      </c>
      <c r="AP126" t="str">
        <f t="shared" ca="1" si="52"/>
        <v/>
      </c>
      <c r="AR126" s="24">
        <v>116</v>
      </c>
      <c r="AS126">
        <f t="shared" si="43"/>
        <v>0</v>
      </c>
      <c r="AT126" t="str">
        <f t="shared" ca="1" si="53"/>
        <v/>
      </c>
      <c r="AU126" t="str">
        <f t="shared" ca="1" si="53"/>
        <v/>
      </c>
    </row>
    <row r="127" spans="9:47" x14ac:dyDescent="0.15">
      <c r="I127" s="20"/>
      <c r="R127" s="24">
        <v>117</v>
      </c>
      <c r="S127">
        <f t="shared" si="38"/>
        <v>0</v>
      </c>
      <c r="T127" t="str">
        <f t="shared" ca="1" si="49"/>
        <v/>
      </c>
      <c r="U127" t="str">
        <f t="shared" ca="1" si="48"/>
        <v/>
      </c>
      <c r="AC127" s="24">
        <v>117</v>
      </c>
      <c r="AD127">
        <f t="shared" si="40"/>
        <v>0</v>
      </c>
      <c r="AE127" t="str">
        <f t="shared" ca="1" si="50"/>
        <v/>
      </c>
      <c r="AF127" t="str">
        <f t="shared" ca="1" si="50"/>
        <v/>
      </c>
      <c r="AH127" s="24">
        <v>117</v>
      </c>
      <c r="AI127">
        <f t="shared" si="41"/>
        <v>0</v>
      </c>
      <c r="AJ127" t="str">
        <f t="shared" ca="1" si="51"/>
        <v/>
      </c>
      <c r="AK127" t="str">
        <f t="shared" ca="1" si="51"/>
        <v/>
      </c>
      <c r="AM127" s="24">
        <v>117</v>
      </c>
      <c r="AN127">
        <f t="shared" si="42"/>
        <v>0</v>
      </c>
      <c r="AO127" t="str">
        <f t="shared" ca="1" si="52"/>
        <v/>
      </c>
      <c r="AP127" t="str">
        <f t="shared" ca="1" si="52"/>
        <v/>
      </c>
      <c r="AR127" s="24">
        <v>117</v>
      </c>
      <c r="AS127">
        <f t="shared" si="43"/>
        <v>0</v>
      </c>
      <c r="AT127" t="str">
        <f t="shared" ca="1" si="53"/>
        <v/>
      </c>
      <c r="AU127" t="str">
        <f t="shared" ca="1" si="53"/>
        <v/>
      </c>
    </row>
    <row r="128" spans="9:47" x14ac:dyDescent="0.15">
      <c r="I128" s="20"/>
      <c r="R128" s="24">
        <v>118</v>
      </c>
      <c r="S128">
        <f t="shared" si="38"/>
        <v>0</v>
      </c>
      <c r="T128" t="str">
        <f t="shared" ca="1" si="49"/>
        <v/>
      </c>
      <c r="U128" t="str">
        <f t="shared" ca="1" si="48"/>
        <v/>
      </c>
      <c r="AC128" s="24">
        <v>118</v>
      </c>
      <c r="AD128">
        <f t="shared" si="40"/>
        <v>0</v>
      </c>
      <c r="AE128" t="str">
        <f t="shared" ca="1" si="50"/>
        <v/>
      </c>
      <c r="AF128" t="str">
        <f t="shared" ca="1" si="50"/>
        <v/>
      </c>
      <c r="AH128" s="24">
        <v>118</v>
      </c>
      <c r="AI128">
        <f t="shared" si="41"/>
        <v>0</v>
      </c>
      <c r="AJ128" t="str">
        <f t="shared" ca="1" si="51"/>
        <v/>
      </c>
      <c r="AK128" t="str">
        <f t="shared" ca="1" si="51"/>
        <v/>
      </c>
      <c r="AM128" s="24">
        <v>118</v>
      </c>
      <c r="AN128">
        <f t="shared" si="42"/>
        <v>0</v>
      </c>
      <c r="AO128" t="str">
        <f t="shared" ca="1" si="52"/>
        <v/>
      </c>
      <c r="AP128" t="str">
        <f t="shared" ca="1" si="52"/>
        <v/>
      </c>
      <c r="AR128" s="24">
        <v>118</v>
      </c>
      <c r="AS128">
        <f t="shared" si="43"/>
        <v>0</v>
      </c>
      <c r="AT128" t="str">
        <f t="shared" ca="1" si="53"/>
        <v/>
      </c>
      <c r="AU128" t="str">
        <f t="shared" ca="1" si="53"/>
        <v/>
      </c>
    </row>
    <row r="129" spans="9:47" x14ac:dyDescent="0.15">
      <c r="I129" s="20"/>
      <c r="R129" s="24">
        <v>119</v>
      </c>
      <c r="S129">
        <f t="shared" si="38"/>
        <v>0</v>
      </c>
      <c r="T129" t="str">
        <f t="shared" ca="1" si="49"/>
        <v/>
      </c>
      <c r="U129" t="str">
        <f t="shared" ca="1" si="48"/>
        <v/>
      </c>
      <c r="AC129" s="24">
        <v>119</v>
      </c>
      <c r="AD129">
        <f t="shared" si="40"/>
        <v>0</v>
      </c>
      <c r="AE129" t="str">
        <f t="shared" ca="1" si="50"/>
        <v/>
      </c>
      <c r="AF129" t="str">
        <f t="shared" ca="1" si="50"/>
        <v/>
      </c>
      <c r="AH129" s="24">
        <v>119</v>
      </c>
      <c r="AI129">
        <f t="shared" si="41"/>
        <v>0</v>
      </c>
      <c r="AJ129" t="str">
        <f t="shared" ca="1" si="51"/>
        <v/>
      </c>
      <c r="AK129" t="str">
        <f t="shared" ca="1" si="51"/>
        <v/>
      </c>
      <c r="AM129" s="24">
        <v>119</v>
      </c>
      <c r="AN129">
        <f t="shared" si="42"/>
        <v>0</v>
      </c>
      <c r="AO129" t="str">
        <f t="shared" ca="1" si="52"/>
        <v/>
      </c>
      <c r="AP129" t="str">
        <f t="shared" ca="1" si="52"/>
        <v/>
      </c>
      <c r="AR129" s="24">
        <v>119</v>
      </c>
      <c r="AS129">
        <f t="shared" si="43"/>
        <v>0</v>
      </c>
      <c r="AT129" t="str">
        <f t="shared" ca="1" si="53"/>
        <v/>
      </c>
      <c r="AU129" t="str">
        <f t="shared" ca="1" si="53"/>
        <v/>
      </c>
    </row>
    <row r="130" spans="9:47" x14ac:dyDescent="0.15">
      <c r="I130" s="20"/>
      <c r="R130" s="24">
        <v>120</v>
      </c>
      <c r="S130">
        <f t="shared" si="38"/>
        <v>0</v>
      </c>
      <c r="T130" t="str">
        <f t="shared" ca="1" si="49"/>
        <v/>
      </c>
      <c r="U130" t="str">
        <f t="shared" ca="1" si="48"/>
        <v/>
      </c>
      <c r="AC130" s="24">
        <v>120</v>
      </c>
      <c r="AD130">
        <f t="shared" si="40"/>
        <v>0</v>
      </c>
      <c r="AE130" t="str">
        <f t="shared" ca="1" si="50"/>
        <v/>
      </c>
      <c r="AF130" t="str">
        <f t="shared" ca="1" si="50"/>
        <v/>
      </c>
      <c r="AH130" s="24">
        <v>120</v>
      </c>
      <c r="AI130">
        <f t="shared" si="41"/>
        <v>0</v>
      </c>
      <c r="AJ130" t="str">
        <f t="shared" ca="1" si="51"/>
        <v/>
      </c>
      <c r="AK130" t="str">
        <f t="shared" ca="1" si="51"/>
        <v/>
      </c>
      <c r="AM130" s="24">
        <v>120</v>
      </c>
      <c r="AN130">
        <f t="shared" si="42"/>
        <v>0</v>
      </c>
      <c r="AO130" t="str">
        <f t="shared" ca="1" si="52"/>
        <v/>
      </c>
      <c r="AP130" t="str">
        <f t="shared" ca="1" si="52"/>
        <v/>
      </c>
      <c r="AR130" s="24">
        <v>120</v>
      </c>
      <c r="AS130">
        <f t="shared" si="43"/>
        <v>0</v>
      </c>
      <c r="AT130" t="str">
        <f t="shared" ca="1" si="53"/>
        <v/>
      </c>
      <c r="AU130" t="str">
        <f t="shared" ca="1" si="53"/>
        <v/>
      </c>
    </row>
    <row r="131" spans="9:47" x14ac:dyDescent="0.15">
      <c r="I131" s="20"/>
      <c r="R131" s="24">
        <v>121</v>
      </c>
      <c r="S131">
        <f t="shared" si="38"/>
        <v>0</v>
      </c>
      <c r="T131" t="str">
        <f t="shared" ca="1" si="49"/>
        <v/>
      </c>
      <c r="U131" t="str">
        <f t="shared" ca="1" si="48"/>
        <v/>
      </c>
      <c r="AC131" s="24">
        <v>121</v>
      </c>
      <c r="AD131">
        <f t="shared" si="40"/>
        <v>0</v>
      </c>
      <c r="AE131" t="str">
        <f t="shared" ca="1" si="50"/>
        <v/>
      </c>
      <c r="AF131" t="str">
        <f t="shared" ca="1" si="50"/>
        <v/>
      </c>
      <c r="AH131" s="24">
        <v>121</v>
      </c>
      <c r="AI131">
        <f t="shared" si="41"/>
        <v>0</v>
      </c>
      <c r="AJ131" t="str">
        <f t="shared" ca="1" si="51"/>
        <v/>
      </c>
      <c r="AK131" t="str">
        <f t="shared" ca="1" si="51"/>
        <v/>
      </c>
      <c r="AM131" s="24">
        <v>121</v>
      </c>
      <c r="AN131">
        <f t="shared" si="42"/>
        <v>0</v>
      </c>
      <c r="AO131" t="str">
        <f t="shared" ca="1" si="52"/>
        <v/>
      </c>
      <c r="AP131" t="str">
        <f t="shared" ca="1" si="52"/>
        <v/>
      </c>
      <c r="AR131" s="24">
        <v>121</v>
      </c>
      <c r="AS131">
        <f t="shared" si="43"/>
        <v>0</v>
      </c>
      <c r="AT131" t="str">
        <f t="shared" ca="1" si="53"/>
        <v/>
      </c>
      <c r="AU131" t="str">
        <f t="shared" ca="1" si="53"/>
        <v/>
      </c>
    </row>
    <row r="132" spans="9:47" x14ac:dyDescent="0.15">
      <c r="I132" s="20"/>
      <c r="R132" s="24">
        <v>122</v>
      </c>
      <c r="S132">
        <f t="shared" si="38"/>
        <v>0</v>
      </c>
      <c r="T132" t="str">
        <f t="shared" ca="1" si="49"/>
        <v/>
      </c>
      <c r="U132" t="str">
        <f t="shared" ca="1" si="48"/>
        <v/>
      </c>
      <c r="AC132" s="24">
        <v>122</v>
      </c>
      <c r="AD132">
        <f t="shared" si="40"/>
        <v>0</v>
      </c>
      <c r="AE132" t="str">
        <f t="shared" ref="AE132:AF151" ca="1" si="54">IF($AD132&gt;0,INDIRECT(AE$1&amp;$AD132)&amp;"","")</f>
        <v/>
      </c>
      <c r="AF132" t="str">
        <f t="shared" ca="1" si="54"/>
        <v/>
      </c>
      <c r="AH132" s="24">
        <v>122</v>
      </c>
      <c r="AI132">
        <f t="shared" si="41"/>
        <v>0</v>
      </c>
      <c r="AJ132" t="str">
        <f t="shared" ref="AJ132:AK151" ca="1" si="55">IF($AI132&gt;0,INDIRECT(AJ$1&amp;$AI132)&amp;"","")</f>
        <v/>
      </c>
      <c r="AK132" t="str">
        <f t="shared" ca="1" si="55"/>
        <v/>
      </c>
      <c r="AM132" s="24">
        <v>122</v>
      </c>
      <c r="AN132">
        <f t="shared" si="42"/>
        <v>0</v>
      </c>
      <c r="AO132" t="str">
        <f t="shared" ref="AO132:AP151" ca="1" si="56">IF($AN132&gt;0,INDIRECT(AO$1&amp;$AN132)&amp;"","")</f>
        <v/>
      </c>
      <c r="AP132" t="str">
        <f t="shared" ca="1" si="56"/>
        <v/>
      </c>
      <c r="AR132" s="24">
        <v>122</v>
      </c>
      <c r="AS132">
        <f t="shared" si="43"/>
        <v>0</v>
      </c>
      <c r="AT132" t="str">
        <f t="shared" ref="AT132:AU151" ca="1" si="57">IF($AS132&gt;0,INDIRECT(AT$1&amp;$AS132)&amp;"","")</f>
        <v/>
      </c>
      <c r="AU132" t="str">
        <f t="shared" ca="1" si="57"/>
        <v/>
      </c>
    </row>
    <row r="133" spans="9:47" x14ac:dyDescent="0.15">
      <c r="I133" s="20"/>
      <c r="R133" s="24">
        <v>123</v>
      </c>
      <c r="S133">
        <f t="shared" si="38"/>
        <v>0</v>
      </c>
      <c r="T133" t="str">
        <f t="shared" ca="1" si="49"/>
        <v/>
      </c>
      <c r="U133" t="str">
        <f t="shared" ca="1" si="48"/>
        <v/>
      </c>
      <c r="AC133" s="24">
        <v>123</v>
      </c>
      <c r="AD133">
        <f t="shared" si="40"/>
        <v>0</v>
      </c>
      <c r="AE133" t="str">
        <f t="shared" ca="1" si="54"/>
        <v/>
      </c>
      <c r="AF133" t="str">
        <f t="shared" ca="1" si="54"/>
        <v/>
      </c>
      <c r="AH133" s="24">
        <v>123</v>
      </c>
      <c r="AI133">
        <f t="shared" si="41"/>
        <v>0</v>
      </c>
      <c r="AJ133" t="str">
        <f t="shared" ca="1" si="55"/>
        <v/>
      </c>
      <c r="AK133" t="str">
        <f t="shared" ca="1" si="55"/>
        <v/>
      </c>
      <c r="AM133" s="24">
        <v>123</v>
      </c>
      <c r="AN133">
        <f t="shared" si="42"/>
        <v>0</v>
      </c>
      <c r="AO133" t="str">
        <f t="shared" ca="1" si="56"/>
        <v/>
      </c>
      <c r="AP133" t="str">
        <f t="shared" ca="1" si="56"/>
        <v/>
      </c>
      <c r="AR133" s="24">
        <v>123</v>
      </c>
      <c r="AS133">
        <f t="shared" si="43"/>
        <v>0</v>
      </c>
      <c r="AT133" t="str">
        <f t="shared" ca="1" si="57"/>
        <v/>
      </c>
      <c r="AU133" t="str">
        <f t="shared" ca="1" si="57"/>
        <v/>
      </c>
    </row>
    <row r="134" spans="9:47" x14ac:dyDescent="0.15">
      <c r="I134" s="20"/>
      <c r="R134" s="24">
        <v>124</v>
      </c>
      <c r="S134">
        <f t="shared" si="38"/>
        <v>0</v>
      </c>
      <c r="T134" t="str">
        <f t="shared" ca="1" si="49"/>
        <v/>
      </c>
      <c r="U134" t="str">
        <f t="shared" ca="1" si="48"/>
        <v/>
      </c>
      <c r="AC134" s="24">
        <v>124</v>
      </c>
      <c r="AD134">
        <f t="shared" si="40"/>
        <v>0</v>
      </c>
      <c r="AE134" t="str">
        <f t="shared" ca="1" si="54"/>
        <v/>
      </c>
      <c r="AF134" t="str">
        <f t="shared" ca="1" si="54"/>
        <v/>
      </c>
      <c r="AH134" s="24">
        <v>124</v>
      </c>
      <c r="AI134">
        <f t="shared" si="41"/>
        <v>0</v>
      </c>
      <c r="AJ134" t="str">
        <f t="shared" ca="1" si="55"/>
        <v/>
      </c>
      <c r="AK134" t="str">
        <f t="shared" ca="1" si="55"/>
        <v/>
      </c>
      <c r="AM134" s="24">
        <v>124</v>
      </c>
      <c r="AN134">
        <f t="shared" si="42"/>
        <v>0</v>
      </c>
      <c r="AO134" t="str">
        <f t="shared" ca="1" si="56"/>
        <v/>
      </c>
      <c r="AP134" t="str">
        <f t="shared" ca="1" si="56"/>
        <v/>
      </c>
      <c r="AR134" s="24">
        <v>124</v>
      </c>
      <c r="AS134">
        <f t="shared" si="43"/>
        <v>0</v>
      </c>
      <c r="AT134" t="str">
        <f t="shared" ca="1" si="57"/>
        <v/>
      </c>
      <c r="AU134" t="str">
        <f t="shared" ca="1" si="57"/>
        <v/>
      </c>
    </row>
    <row r="135" spans="9:47" x14ac:dyDescent="0.15">
      <c r="I135" s="20"/>
      <c r="R135" s="24">
        <v>125</v>
      </c>
      <c r="S135">
        <f t="shared" si="38"/>
        <v>0</v>
      </c>
      <c r="T135" t="str">
        <f t="shared" ca="1" si="49"/>
        <v/>
      </c>
      <c r="U135" t="str">
        <f t="shared" ca="1" si="48"/>
        <v/>
      </c>
      <c r="AC135" s="24">
        <v>125</v>
      </c>
      <c r="AD135">
        <f t="shared" si="40"/>
        <v>0</v>
      </c>
      <c r="AE135" t="str">
        <f t="shared" ca="1" si="54"/>
        <v/>
      </c>
      <c r="AF135" t="str">
        <f t="shared" ca="1" si="54"/>
        <v/>
      </c>
      <c r="AH135" s="24">
        <v>125</v>
      </c>
      <c r="AI135">
        <f t="shared" si="41"/>
        <v>0</v>
      </c>
      <c r="AJ135" t="str">
        <f t="shared" ca="1" si="55"/>
        <v/>
      </c>
      <c r="AK135" t="str">
        <f t="shared" ca="1" si="55"/>
        <v/>
      </c>
      <c r="AM135" s="24">
        <v>125</v>
      </c>
      <c r="AN135">
        <f t="shared" si="42"/>
        <v>0</v>
      </c>
      <c r="AO135" t="str">
        <f t="shared" ca="1" si="56"/>
        <v/>
      </c>
      <c r="AP135" t="str">
        <f t="shared" ca="1" si="56"/>
        <v/>
      </c>
      <c r="AR135" s="24">
        <v>125</v>
      </c>
      <c r="AS135">
        <f t="shared" si="43"/>
        <v>0</v>
      </c>
      <c r="AT135" t="str">
        <f t="shared" ca="1" si="57"/>
        <v/>
      </c>
      <c r="AU135" t="str">
        <f t="shared" ca="1" si="57"/>
        <v/>
      </c>
    </row>
    <row r="136" spans="9:47" x14ac:dyDescent="0.15">
      <c r="I136" s="20"/>
      <c r="R136" s="24">
        <v>126</v>
      </c>
      <c r="S136">
        <f t="shared" si="38"/>
        <v>0</v>
      </c>
      <c r="T136" t="str">
        <f t="shared" ca="1" si="49"/>
        <v/>
      </c>
      <c r="U136" t="str">
        <f t="shared" ca="1" si="48"/>
        <v/>
      </c>
      <c r="AC136" s="24">
        <v>126</v>
      </c>
      <c r="AD136">
        <f t="shared" si="40"/>
        <v>0</v>
      </c>
      <c r="AE136" t="str">
        <f t="shared" ca="1" si="54"/>
        <v/>
      </c>
      <c r="AF136" t="str">
        <f t="shared" ca="1" si="54"/>
        <v/>
      </c>
      <c r="AH136" s="24">
        <v>126</v>
      </c>
      <c r="AI136">
        <f t="shared" si="41"/>
        <v>0</v>
      </c>
      <c r="AJ136" t="str">
        <f t="shared" ca="1" si="55"/>
        <v/>
      </c>
      <c r="AK136" t="str">
        <f t="shared" ca="1" si="55"/>
        <v/>
      </c>
      <c r="AM136" s="24">
        <v>126</v>
      </c>
      <c r="AN136">
        <f t="shared" si="42"/>
        <v>0</v>
      </c>
      <c r="AO136" t="str">
        <f t="shared" ca="1" si="56"/>
        <v/>
      </c>
      <c r="AP136" t="str">
        <f t="shared" ca="1" si="56"/>
        <v/>
      </c>
      <c r="AR136" s="24">
        <v>126</v>
      </c>
      <c r="AS136">
        <f t="shared" si="43"/>
        <v>0</v>
      </c>
      <c r="AT136" t="str">
        <f t="shared" ca="1" si="57"/>
        <v/>
      </c>
      <c r="AU136" t="str">
        <f t="shared" ca="1" si="57"/>
        <v/>
      </c>
    </row>
    <row r="137" spans="9:47" x14ac:dyDescent="0.15">
      <c r="I137" s="20"/>
      <c r="R137" s="24">
        <v>127</v>
      </c>
      <c r="S137">
        <f t="shared" si="38"/>
        <v>0</v>
      </c>
      <c r="T137" t="str">
        <f t="shared" ca="1" si="49"/>
        <v/>
      </c>
      <c r="U137" t="str">
        <f t="shared" ca="1" si="48"/>
        <v/>
      </c>
      <c r="AC137" s="24">
        <v>127</v>
      </c>
      <c r="AD137">
        <f t="shared" si="40"/>
        <v>0</v>
      </c>
      <c r="AE137" t="str">
        <f t="shared" ca="1" si="54"/>
        <v/>
      </c>
      <c r="AF137" t="str">
        <f t="shared" ca="1" si="54"/>
        <v/>
      </c>
      <c r="AH137" s="24">
        <v>127</v>
      </c>
      <c r="AI137">
        <f t="shared" si="41"/>
        <v>0</v>
      </c>
      <c r="AJ137" t="str">
        <f t="shared" ca="1" si="55"/>
        <v/>
      </c>
      <c r="AK137" t="str">
        <f t="shared" ca="1" si="55"/>
        <v/>
      </c>
      <c r="AM137" s="24">
        <v>127</v>
      </c>
      <c r="AN137">
        <f t="shared" si="42"/>
        <v>0</v>
      </c>
      <c r="AO137" t="str">
        <f t="shared" ca="1" si="56"/>
        <v/>
      </c>
      <c r="AP137" t="str">
        <f t="shared" ca="1" si="56"/>
        <v/>
      </c>
      <c r="AR137" s="24">
        <v>127</v>
      </c>
      <c r="AS137">
        <f t="shared" si="43"/>
        <v>0</v>
      </c>
      <c r="AT137" t="str">
        <f t="shared" ca="1" si="57"/>
        <v/>
      </c>
      <c r="AU137" t="str">
        <f t="shared" ca="1" si="57"/>
        <v/>
      </c>
    </row>
    <row r="138" spans="9:47" x14ac:dyDescent="0.15">
      <c r="I138" s="20"/>
      <c r="R138" s="24">
        <v>128</v>
      </c>
      <c r="S138">
        <f t="shared" si="38"/>
        <v>0</v>
      </c>
      <c r="T138" t="str">
        <f t="shared" ca="1" si="49"/>
        <v/>
      </c>
      <c r="U138" t="str">
        <f t="shared" ca="1" si="48"/>
        <v/>
      </c>
      <c r="AC138" s="24">
        <v>128</v>
      </c>
      <c r="AD138">
        <f t="shared" si="40"/>
        <v>0</v>
      </c>
      <c r="AE138" t="str">
        <f t="shared" ca="1" si="54"/>
        <v/>
      </c>
      <c r="AF138" t="str">
        <f t="shared" ca="1" si="54"/>
        <v/>
      </c>
      <c r="AH138" s="24">
        <v>128</v>
      </c>
      <c r="AI138">
        <f t="shared" si="41"/>
        <v>0</v>
      </c>
      <c r="AJ138" t="str">
        <f t="shared" ca="1" si="55"/>
        <v/>
      </c>
      <c r="AK138" t="str">
        <f t="shared" ca="1" si="55"/>
        <v/>
      </c>
      <c r="AM138" s="24">
        <v>128</v>
      </c>
      <c r="AN138">
        <f t="shared" si="42"/>
        <v>0</v>
      </c>
      <c r="AO138" t="str">
        <f t="shared" ca="1" si="56"/>
        <v/>
      </c>
      <c r="AP138" t="str">
        <f t="shared" ca="1" si="56"/>
        <v/>
      </c>
      <c r="AR138" s="24">
        <v>128</v>
      </c>
      <c r="AS138">
        <f t="shared" si="43"/>
        <v>0</v>
      </c>
      <c r="AT138" t="str">
        <f t="shared" ca="1" si="57"/>
        <v/>
      </c>
      <c r="AU138" t="str">
        <f t="shared" ca="1" si="57"/>
        <v/>
      </c>
    </row>
    <row r="139" spans="9:47" x14ac:dyDescent="0.15">
      <c r="I139" s="20"/>
      <c r="R139" s="24">
        <v>129</v>
      </c>
      <c r="S139">
        <f t="shared" si="38"/>
        <v>0</v>
      </c>
      <c r="T139" t="str">
        <f t="shared" ca="1" si="49"/>
        <v/>
      </c>
      <c r="U139" t="str">
        <f t="shared" ref="U139:U170" ca="1" si="58">IF($S139&gt;0,INDIRECT(U$1&amp;$S139)&amp;"","")</f>
        <v/>
      </c>
      <c r="AC139" s="24">
        <v>129</v>
      </c>
      <c r="AD139">
        <f t="shared" si="40"/>
        <v>0</v>
      </c>
      <c r="AE139" t="str">
        <f t="shared" ca="1" si="54"/>
        <v/>
      </c>
      <c r="AF139" t="str">
        <f t="shared" ca="1" si="54"/>
        <v/>
      </c>
      <c r="AH139" s="24">
        <v>129</v>
      </c>
      <c r="AI139">
        <f t="shared" si="41"/>
        <v>0</v>
      </c>
      <c r="AJ139" t="str">
        <f t="shared" ca="1" si="55"/>
        <v/>
      </c>
      <c r="AK139" t="str">
        <f t="shared" ca="1" si="55"/>
        <v/>
      </c>
      <c r="AM139" s="24">
        <v>129</v>
      </c>
      <c r="AN139">
        <f t="shared" si="42"/>
        <v>0</v>
      </c>
      <c r="AO139" t="str">
        <f t="shared" ca="1" si="56"/>
        <v/>
      </c>
      <c r="AP139" t="str">
        <f t="shared" ca="1" si="56"/>
        <v/>
      </c>
      <c r="AR139" s="24">
        <v>129</v>
      </c>
      <c r="AS139">
        <f t="shared" si="43"/>
        <v>0</v>
      </c>
      <c r="AT139" t="str">
        <f t="shared" ca="1" si="57"/>
        <v/>
      </c>
      <c r="AU139" t="str">
        <f t="shared" ca="1" si="57"/>
        <v/>
      </c>
    </row>
    <row r="140" spans="9:47" x14ac:dyDescent="0.15">
      <c r="I140" s="20"/>
      <c r="R140" s="24">
        <v>130</v>
      </c>
      <c r="S140">
        <f t="shared" ref="S140:S198" si="59">IF(R140&gt;$M$3,0,S139+1)</f>
        <v>0</v>
      </c>
      <c r="T140" t="str">
        <f t="shared" ref="T140:T171" ca="1" si="60">IF($S140&gt;0,INDIRECT(T$1&amp;$S140)&amp;"","")</f>
        <v/>
      </c>
      <c r="U140" t="str">
        <f t="shared" ca="1" si="58"/>
        <v/>
      </c>
      <c r="AC140" s="24">
        <v>130</v>
      </c>
      <c r="AD140">
        <f t="shared" ref="AD140:AD199" si="61">IF(AC140&gt;$Y$3,0,AD139+1)</f>
        <v>0</v>
      </c>
      <c r="AE140" t="str">
        <f t="shared" ca="1" si="54"/>
        <v/>
      </c>
      <c r="AF140" t="str">
        <f t="shared" ca="1" si="54"/>
        <v/>
      </c>
      <c r="AH140" s="24">
        <v>130</v>
      </c>
      <c r="AI140">
        <f t="shared" si="41"/>
        <v>0</v>
      </c>
      <c r="AJ140" t="str">
        <f t="shared" ca="1" si="55"/>
        <v/>
      </c>
      <c r="AK140" t="str">
        <f t="shared" ca="1" si="55"/>
        <v/>
      </c>
      <c r="AM140" s="24">
        <v>130</v>
      </c>
      <c r="AN140">
        <f t="shared" si="42"/>
        <v>0</v>
      </c>
      <c r="AO140" t="str">
        <f t="shared" ca="1" si="56"/>
        <v/>
      </c>
      <c r="AP140" t="str">
        <f t="shared" ca="1" si="56"/>
        <v/>
      </c>
      <c r="AR140" s="24">
        <v>130</v>
      </c>
      <c r="AS140">
        <f t="shared" si="43"/>
        <v>0</v>
      </c>
      <c r="AT140" t="str">
        <f t="shared" ca="1" si="57"/>
        <v/>
      </c>
      <c r="AU140" t="str">
        <f t="shared" ca="1" si="57"/>
        <v/>
      </c>
    </row>
    <row r="141" spans="9:47" x14ac:dyDescent="0.15">
      <c r="I141" s="20"/>
      <c r="R141" s="24">
        <v>131</v>
      </c>
      <c r="S141">
        <f t="shared" si="59"/>
        <v>0</v>
      </c>
      <c r="T141" t="str">
        <f t="shared" ca="1" si="60"/>
        <v/>
      </c>
      <c r="U141" t="str">
        <f t="shared" ca="1" si="58"/>
        <v/>
      </c>
      <c r="AC141" s="24">
        <v>131</v>
      </c>
      <c r="AD141">
        <f t="shared" si="61"/>
        <v>0</v>
      </c>
      <c r="AE141" t="str">
        <f t="shared" ca="1" si="54"/>
        <v/>
      </c>
      <c r="AF141" t="str">
        <f t="shared" ca="1" si="54"/>
        <v/>
      </c>
      <c r="AH141" s="24">
        <v>131</v>
      </c>
      <c r="AI141">
        <f t="shared" ref="AI141:AI199" si="62">IF(AH141&gt;$Y$4,0,AI140+1)</f>
        <v>0</v>
      </c>
      <c r="AJ141" t="str">
        <f t="shared" ca="1" si="55"/>
        <v/>
      </c>
      <c r="AK141" t="str">
        <f t="shared" ca="1" si="55"/>
        <v/>
      </c>
      <c r="AM141" s="24">
        <v>131</v>
      </c>
      <c r="AN141">
        <f t="shared" ref="AN141:AN199" si="63">IF(AM141&gt;$Y$5,0,AN140+1)</f>
        <v>0</v>
      </c>
      <c r="AO141" t="str">
        <f t="shared" ca="1" si="56"/>
        <v/>
      </c>
      <c r="AP141" t="str">
        <f t="shared" ca="1" si="56"/>
        <v/>
      </c>
      <c r="AR141" s="24">
        <v>131</v>
      </c>
      <c r="AS141">
        <f t="shared" ref="AS141:AS199" si="64">IF(AR141&gt;$Y$6,0,AS140+1)</f>
        <v>0</v>
      </c>
      <c r="AT141" t="str">
        <f t="shared" ca="1" si="57"/>
        <v/>
      </c>
      <c r="AU141" t="str">
        <f t="shared" ca="1" si="57"/>
        <v/>
      </c>
    </row>
    <row r="142" spans="9:47" x14ac:dyDescent="0.15">
      <c r="I142" s="20"/>
      <c r="R142" s="24">
        <v>132</v>
      </c>
      <c r="S142">
        <f t="shared" si="59"/>
        <v>0</v>
      </c>
      <c r="T142" t="str">
        <f t="shared" ca="1" si="60"/>
        <v/>
      </c>
      <c r="U142" t="str">
        <f t="shared" ca="1" si="58"/>
        <v/>
      </c>
      <c r="AC142" s="24">
        <v>132</v>
      </c>
      <c r="AD142">
        <f t="shared" si="61"/>
        <v>0</v>
      </c>
      <c r="AE142" t="str">
        <f t="shared" ca="1" si="54"/>
        <v/>
      </c>
      <c r="AF142" t="str">
        <f t="shared" ca="1" si="54"/>
        <v/>
      </c>
      <c r="AH142" s="24">
        <v>132</v>
      </c>
      <c r="AI142">
        <f t="shared" si="62"/>
        <v>0</v>
      </c>
      <c r="AJ142" t="str">
        <f t="shared" ca="1" si="55"/>
        <v/>
      </c>
      <c r="AK142" t="str">
        <f t="shared" ca="1" si="55"/>
        <v/>
      </c>
      <c r="AM142" s="24">
        <v>132</v>
      </c>
      <c r="AN142">
        <f t="shared" si="63"/>
        <v>0</v>
      </c>
      <c r="AO142" t="str">
        <f t="shared" ca="1" si="56"/>
        <v/>
      </c>
      <c r="AP142" t="str">
        <f t="shared" ca="1" si="56"/>
        <v/>
      </c>
      <c r="AR142" s="24">
        <v>132</v>
      </c>
      <c r="AS142">
        <f t="shared" si="64"/>
        <v>0</v>
      </c>
      <c r="AT142" t="str">
        <f t="shared" ca="1" si="57"/>
        <v/>
      </c>
      <c r="AU142" t="str">
        <f t="shared" ca="1" si="57"/>
        <v/>
      </c>
    </row>
    <row r="143" spans="9:47" x14ac:dyDescent="0.15">
      <c r="I143" s="20"/>
      <c r="R143" s="24">
        <v>133</v>
      </c>
      <c r="S143">
        <f t="shared" si="59"/>
        <v>0</v>
      </c>
      <c r="T143" t="str">
        <f t="shared" ca="1" si="60"/>
        <v/>
      </c>
      <c r="U143" t="str">
        <f t="shared" ca="1" si="58"/>
        <v/>
      </c>
      <c r="AC143" s="24">
        <v>133</v>
      </c>
      <c r="AD143">
        <f t="shared" si="61"/>
        <v>0</v>
      </c>
      <c r="AE143" t="str">
        <f t="shared" ca="1" si="54"/>
        <v/>
      </c>
      <c r="AF143" t="str">
        <f t="shared" ca="1" si="54"/>
        <v/>
      </c>
      <c r="AH143" s="24">
        <v>133</v>
      </c>
      <c r="AI143">
        <f t="shared" si="62"/>
        <v>0</v>
      </c>
      <c r="AJ143" t="str">
        <f t="shared" ca="1" si="55"/>
        <v/>
      </c>
      <c r="AK143" t="str">
        <f t="shared" ca="1" si="55"/>
        <v/>
      </c>
      <c r="AM143" s="24">
        <v>133</v>
      </c>
      <c r="AN143">
        <f t="shared" si="63"/>
        <v>0</v>
      </c>
      <c r="AO143" t="str">
        <f t="shared" ca="1" si="56"/>
        <v/>
      </c>
      <c r="AP143" t="str">
        <f t="shared" ca="1" si="56"/>
        <v/>
      </c>
      <c r="AR143" s="24">
        <v>133</v>
      </c>
      <c r="AS143">
        <f t="shared" si="64"/>
        <v>0</v>
      </c>
      <c r="AT143" t="str">
        <f t="shared" ca="1" si="57"/>
        <v/>
      </c>
      <c r="AU143" t="str">
        <f t="shared" ca="1" si="57"/>
        <v/>
      </c>
    </row>
    <row r="144" spans="9:47" x14ac:dyDescent="0.15">
      <c r="I144" s="20"/>
      <c r="R144" s="24">
        <v>134</v>
      </c>
      <c r="S144">
        <f t="shared" si="59"/>
        <v>0</v>
      </c>
      <c r="T144" t="str">
        <f t="shared" ca="1" si="60"/>
        <v/>
      </c>
      <c r="U144" t="str">
        <f t="shared" ca="1" si="58"/>
        <v/>
      </c>
      <c r="AC144" s="24">
        <v>134</v>
      </c>
      <c r="AD144">
        <f t="shared" si="61"/>
        <v>0</v>
      </c>
      <c r="AE144" t="str">
        <f t="shared" ca="1" si="54"/>
        <v/>
      </c>
      <c r="AF144" t="str">
        <f t="shared" ca="1" si="54"/>
        <v/>
      </c>
      <c r="AH144" s="24">
        <v>134</v>
      </c>
      <c r="AI144">
        <f t="shared" si="62"/>
        <v>0</v>
      </c>
      <c r="AJ144" t="str">
        <f t="shared" ca="1" si="55"/>
        <v/>
      </c>
      <c r="AK144" t="str">
        <f t="shared" ca="1" si="55"/>
        <v/>
      </c>
      <c r="AM144" s="24">
        <v>134</v>
      </c>
      <c r="AN144">
        <f t="shared" si="63"/>
        <v>0</v>
      </c>
      <c r="AO144" t="str">
        <f t="shared" ca="1" si="56"/>
        <v/>
      </c>
      <c r="AP144" t="str">
        <f t="shared" ca="1" si="56"/>
        <v/>
      </c>
      <c r="AR144" s="24">
        <v>134</v>
      </c>
      <c r="AS144">
        <f t="shared" si="64"/>
        <v>0</v>
      </c>
      <c r="AT144" t="str">
        <f t="shared" ca="1" si="57"/>
        <v/>
      </c>
      <c r="AU144" t="str">
        <f t="shared" ca="1" si="57"/>
        <v/>
      </c>
    </row>
    <row r="145" spans="9:47" x14ac:dyDescent="0.15">
      <c r="I145" s="20"/>
      <c r="R145" s="24">
        <v>135</v>
      </c>
      <c r="S145">
        <f t="shared" si="59"/>
        <v>0</v>
      </c>
      <c r="T145" t="str">
        <f t="shared" ca="1" si="60"/>
        <v/>
      </c>
      <c r="U145" t="str">
        <f t="shared" ca="1" si="58"/>
        <v/>
      </c>
      <c r="AC145" s="24">
        <v>135</v>
      </c>
      <c r="AD145">
        <f t="shared" si="61"/>
        <v>0</v>
      </c>
      <c r="AE145" t="str">
        <f t="shared" ca="1" si="54"/>
        <v/>
      </c>
      <c r="AF145" t="str">
        <f t="shared" ca="1" si="54"/>
        <v/>
      </c>
      <c r="AH145" s="24">
        <v>135</v>
      </c>
      <c r="AI145">
        <f t="shared" si="62"/>
        <v>0</v>
      </c>
      <c r="AJ145" t="str">
        <f t="shared" ca="1" si="55"/>
        <v/>
      </c>
      <c r="AK145" t="str">
        <f t="shared" ca="1" si="55"/>
        <v/>
      </c>
      <c r="AM145" s="24">
        <v>135</v>
      </c>
      <c r="AN145">
        <f t="shared" si="63"/>
        <v>0</v>
      </c>
      <c r="AO145" t="str">
        <f t="shared" ca="1" si="56"/>
        <v/>
      </c>
      <c r="AP145" t="str">
        <f t="shared" ca="1" si="56"/>
        <v/>
      </c>
      <c r="AR145" s="24">
        <v>135</v>
      </c>
      <c r="AS145">
        <f t="shared" si="64"/>
        <v>0</v>
      </c>
      <c r="AT145" t="str">
        <f t="shared" ca="1" si="57"/>
        <v/>
      </c>
      <c r="AU145" t="str">
        <f t="shared" ca="1" si="57"/>
        <v/>
      </c>
    </row>
    <row r="146" spans="9:47" x14ac:dyDescent="0.15">
      <c r="I146" s="20"/>
      <c r="R146" s="24">
        <v>136</v>
      </c>
      <c r="S146">
        <f t="shared" si="59"/>
        <v>0</v>
      </c>
      <c r="T146" t="str">
        <f t="shared" ca="1" si="60"/>
        <v/>
      </c>
      <c r="U146" t="str">
        <f t="shared" ca="1" si="58"/>
        <v/>
      </c>
      <c r="AC146" s="24">
        <v>136</v>
      </c>
      <c r="AD146">
        <f t="shared" si="61"/>
        <v>0</v>
      </c>
      <c r="AE146" t="str">
        <f t="shared" ca="1" si="54"/>
        <v/>
      </c>
      <c r="AF146" t="str">
        <f t="shared" ca="1" si="54"/>
        <v/>
      </c>
      <c r="AH146" s="24">
        <v>136</v>
      </c>
      <c r="AI146">
        <f t="shared" si="62"/>
        <v>0</v>
      </c>
      <c r="AJ146" t="str">
        <f t="shared" ca="1" si="55"/>
        <v/>
      </c>
      <c r="AK146" t="str">
        <f t="shared" ca="1" si="55"/>
        <v/>
      </c>
      <c r="AM146" s="24">
        <v>136</v>
      </c>
      <c r="AN146">
        <f t="shared" si="63"/>
        <v>0</v>
      </c>
      <c r="AO146" t="str">
        <f t="shared" ca="1" si="56"/>
        <v/>
      </c>
      <c r="AP146" t="str">
        <f t="shared" ca="1" si="56"/>
        <v/>
      </c>
      <c r="AR146" s="24">
        <v>136</v>
      </c>
      <c r="AS146">
        <f t="shared" si="64"/>
        <v>0</v>
      </c>
      <c r="AT146" t="str">
        <f t="shared" ca="1" si="57"/>
        <v/>
      </c>
      <c r="AU146" t="str">
        <f t="shared" ca="1" si="57"/>
        <v/>
      </c>
    </row>
    <row r="147" spans="9:47" x14ac:dyDescent="0.15">
      <c r="I147" s="20"/>
      <c r="R147" s="24">
        <v>137</v>
      </c>
      <c r="S147">
        <f t="shared" si="59"/>
        <v>0</v>
      </c>
      <c r="T147" t="str">
        <f t="shared" ca="1" si="60"/>
        <v/>
      </c>
      <c r="U147" t="str">
        <f t="shared" ca="1" si="58"/>
        <v/>
      </c>
      <c r="AC147" s="24">
        <v>137</v>
      </c>
      <c r="AD147">
        <f t="shared" si="61"/>
        <v>0</v>
      </c>
      <c r="AE147" t="str">
        <f t="shared" ca="1" si="54"/>
        <v/>
      </c>
      <c r="AF147" t="str">
        <f t="shared" ca="1" si="54"/>
        <v/>
      </c>
      <c r="AH147" s="24">
        <v>137</v>
      </c>
      <c r="AI147">
        <f t="shared" si="62"/>
        <v>0</v>
      </c>
      <c r="AJ147" t="str">
        <f t="shared" ca="1" si="55"/>
        <v/>
      </c>
      <c r="AK147" t="str">
        <f t="shared" ca="1" si="55"/>
        <v/>
      </c>
      <c r="AM147" s="24">
        <v>137</v>
      </c>
      <c r="AN147">
        <f t="shared" si="63"/>
        <v>0</v>
      </c>
      <c r="AO147" t="str">
        <f t="shared" ca="1" si="56"/>
        <v/>
      </c>
      <c r="AP147" t="str">
        <f t="shared" ca="1" si="56"/>
        <v/>
      </c>
      <c r="AR147" s="24">
        <v>137</v>
      </c>
      <c r="AS147">
        <f t="shared" si="64"/>
        <v>0</v>
      </c>
      <c r="AT147" t="str">
        <f t="shared" ca="1" si="57"/>
        <v/>
      </c>
      <c r="AU147" t="str">
        <f t="shared" ca="1" si="57"/>
        <v/>
      </c>
    </row>
    <row r="148" spans="9:47" x14ac:dyDescent="0.15">
      <c r="I148" s="20"/>
      <c r="R148" s="24">
        <v>138</v>
      </c>
      <c r="S148">
        <f t="shared" si="59"/>
        <v>0</v>
      </c>
      <c r="T148" t="str">
        <f t="shared" ca="1" si="60"/>
        <v/>
      </c>
      <c r="U148" t="str">
        <f t="shared" ca="1" si="58"/>
        <v/>
      </c>
      <c r="AC148" s="24">
        <v>138</v>
      </c>
      <c r="AD148">
        <f t="shared" si="61"/>
        <v>0</v>
      </c>
      <c r="AE148" t="str">
        <f t="shared" ca="1" si="54"/>
        <v/>
      </c>
      <c r="AF148" t="str">
        <f t="shared" ca="1" si="54"/>
        <v/>
      </c>
      <c r="AH148" s="24">
        <v>138</v>
      </c>
      <c r="AI148">
        <f t="shared" si="62"/>
        <v>0</v>
      </c>
      <c r="AJ148" t="str">
        <f t="shared" ca="1" si="55"/>
        <v/>
      </c>
      <c r="AK148" t="str">
        <f t="shared" ca="1" si="55"/>
        <v/>
      </c>
      <c r="AM148" s="24">
        <v>138</v>
      </c>
      <c r="AN148">
        <f t="shared" si="63"/>
        <v>0</v>
      </c>
      <c r="AO148" t="str">
        <f t="shared" ca="1" si="56"/>
        <v/>
      </c>
      <c r="AP148" t="str">
        <f t="shared" ca="1" si="56"/>
        <v/>
      </c>
      <c r="AR148" s="24">
        <v>138</v>
      </c>
      <c r="AS148">
        <f t="shared" si="64"/>
        <v>0</v>
      </c>
      <c r="AT148" t="str">
        <f t="shared" ca="1" si="57"/>
        <v/>
      </c>
      <c r="AU148" t="str">
        <f t="shared" ca="1" si="57"/>
        <v/>
      </c>
    </row>
    <row r="149" spans="9:47" x14ac:dyDescent="0.15">
      <c r="I149" s="20"/>
      <c r="R149" s="24">
        <v>139</v>
      </c>
      <c r="S149">
        <f t="shared" si="59"/>
        <v>0</v>
      </c>
      <c r="T149" t="str">
        <f t="shared" ca="1" si="60"/>
        <v/>
      </c>
      <c r="U149" t="str">
        <f t="shared" ca="1" si="58"/>
        <v/>
      </c>
      <c r="AC149" s="24">
        <v>139</v>
      </c>
      <c r="AD149">
        <f t="shared" si="61"/>
        <v>0</v>
      </c>
      <c r="AE149" t="str">
        <f t="shared" ca="1" si="54"/>
        <v/>
      </c>
      <c r="AF149" t="str">
        <f t="shared" ca="1" si="54"/>
        <v/>
      </c>
      <c r="AH149" s="24">
        <v>139</v>
      </c>
      <c r="AI149">
        <f t="shared" si="62"/>
        <v>0</v>
      </c>
      <c r="AJ149" t="str">
        <f t="shared" ca="1" si="55"/>
        <v/>
      </c>
      <c r="AK149" t="str">
        <f t="shared" ca="1" si="55"/>
        <v/>
      </c>
      <c r="AM149" s="24">
        <v>139</v>
      </c>
      <c r="AN149">
        <f t="shared" si="63"/>
        <v>0</v>
      </c>
      <c r="AO149" t="str">
        <f t="shared" ca="1" si="56"/>
        <v/>
      </c>
      <c r="AP149" t="str">
        <f t="shared" ca="1" si="56"/>
        <v/>
      </c>
      <c r="AR149" s="24">
        <v>139</v>
      </c>
      <c r="AS149">
        <f t="shared" si="64"/>
        <v>0</v>
      </c>
      <c r="AT149" t="str">
        <f t="shared" ca="1" si="57"/>
        <v/>
      </c>
      <c r="AU149" t="str">
        <f t="shared" ca="1" si="57"/>
        <v/>
      </c>
    </row>
    <row r="150" spans="9:47" x14ac:dyDescent="0.15">
      <c r="I150" s="20"/>
      <c r="R150" s="24">
        <v>140</v>
      </c>
      <c r="S150">
        <f t="shared" si="59"/>
        <v>0</v>
      </c>
      <c r="T150" t="str">
        <f t="shared" ca="1" si="60"/>
        <v/>
      </c>
      <c r="U150" t="str">
        <f t="shared" ca="1" si="58"/>
        <v/>
      </c>
      <c r="AC150" s="24">
        <v>140</v>
      </c>
      <c r="AD150">
        <f t="shared" si="61"/>
        <v>0</v>
      </c>
      <c r="AE150" t="str">
        <f t="shared" ca="1" si="54"/>
        <v/>
      </c>
      <c r="AF150" t="str">
        <f t="shared" ca="1" si="54"/>
        <v/>
      </c>
      <c r="AH150" s="24">
        <v>140</v>
      </c>
      <c r="AI150">
        <f t="shared" si="62"/>
        <v>0</v>
      </c>
      <c r="AJ150" t="str">
        <f t="shared" ca="1" si="55"/>
        <v/>
      </c>
      <c r="AK150" t="str">
        <f t="shared" ca="1" si="55"/>
        <v/>
      </c>
      <c r="AM150" s="24">
        <v>140</v>
      </c>
      <c r="AN150">
        <f t="shared" si="63"/>
        <v>0</v>
      </c>
      <c r="AO150" t="str">
        <f t="shared" ca="1" si="56"/>
        <v/>
      </c>
      <c r="AP150" t="str">
        <f t="shared" ca="1" si="56"/>
        <v/>
      </c>
      <c r="AR150" s="24">
        <v>140</v>
      </c>
      <c r="AS150">
        <f t="shared" si="64"/>
        <v>0</v>
      </c>
      <c r="AT150" t="str">
        <f t="shared" ca="1" si="57"/>
        <v/>
      </c>
      <c r="AU150" t="str">
        <f t="shared" ca="1" si="57"/>
        <v/>
      </c>
    </row>
    <row r="151" spans="9:47" x14ac:dyDescent="0.15">
      <c r="I151" s="20"/>
      <c r="R151" s="24">
        <v>141</v>
      </c>
      <c r="S151">
        <f t="shared" si="59"/>
        <v>0</v>
      </c>
      <c r="T151" t="str">
        <f t="shared" ca="1" si="60"/>
        <v/>
      </c>
      <c r="U151" t="str">
        <f t="shared" ca="1" si="58"/>
        <v/>
      </c>
      <c r="AC151" s="24">
        <v>141</v>
      </c>
      <c r="AD151">
        <f t="shared" si="61"/>
        <v>0</v>
      </c>
      <c r="AE151" t="str">
        <f t="shared" ca="1" si="54"/>
        <v/>
      </c>
      <c r="AF151" t="str">
        <f t="shared" ca="1" si="54"/>
        <v/>
      </c>
      <c r="AH151" s="24">
        <v>141</v>
      </c>
      <c r="AI151">
        <f t="shared" si="62"/>
        <v>0</v>
      </c>
      <c r="AJ151" t="str">
        <f t="shared" ca="1" si="55"/>
        <v/>
      </c>
      <c r="AK151" t="str">
        <f t="shared" ca="1" si="55"/>
        <v/>
      </c>
      <c r="AM151" s="24">
        <v>141</v>
      </c>
      <c r="AN151">
        <f t="shared" si="63"/>
        <v>0</v>
      </c>
      <c r="AO151" t="str">
        <f t="shared" ca="1" si="56"/>
        <v/>
      </c>
      <c r="AP151" t="str">
        <f t="shared" ca="1" si="56"/>
        <v/>
      </c>
      <c r="AR151" s="24">
        <v>141</v>
      </c>
      <c r="AS151">
        <f t="shared" si="64"/>
        <v>0</v>
      </c>
      <c r="AT151" t="str">
        <f t="shared" ca="1" si="57"/>
        <v/>
      </c>
      <c r="AU151" t="str">
        <f t="shared" ca="1" si="57"/>
        <v/>
      </c>
    </row>
    <row r="152" spans="9:47" x14ac:dyDescent="0.15">
      <c r="I152" s="20"/>
      <c r="R152" s="24">
        <v>142</v>
      </c>
      <c r="S152">
        <f t="shared" si="59"/>
        <v>0</v>
      </c>
      <c r="T152" t="str">
        <f t="shared" ca="1" si="60"/>
        <v/>
      </c>
      <c r="U152" t="str">
        <f t="shared" ca="1" si="58"/>
        <v/>
      </c>
      <c r="AC152" s="24">
        <v>142</v>
      </c>
      <c r="AD152">
        <f t="shared" si="61"/>
        <v>0</v>
      </c>
      <c r="AE152" t="str">
        <f t="shared" ref="AE152:AF171" ca="1" si="65">IF($AD152&gt;0,INDIRECT(AE$1&amp;$AD152)&amp;"","")</f>
        <v/>
      </c>
      <c r="AF152" t="str">
        <f t="shared" ca="1" si="65"/>
        <v/>
      </c>
      <c r="AH152" s="24">
        <v>142</v>
      </c>
      <c r="AI152">
        <f t="shared" si="62"/>
        <v>0</v>
      </c>
      <c r="AJ152" t="str">
        <f t="shared" ref="AJ152:AK171" ca="1" si="66">IF($AI152&gt;0,INDIRECT(AJ$1&amp;$AI152)&amp;"","")</f>
        <v/>
      </c>
      <c r="AK152" t="str">
        <f t="shared" ca="1" si="66"/>
        <v/>
      </c>
      <c r="AM152" s="24">
        <v>142</v>
      </c>
      <c r="AN152">
        <f t="shared" si="63"/>
        <v>0</v>
      </c>
      <c r="AO152" t="str">
        <f t="shared" ref="AO152:AP171" ca="1" si="67">IF($AN152&gt;0,INDIRECT(AO$1&amp;$AN152)&amp;"","")</f>
        <v/>
      </c>
      <c r="AP152" t="str">
        <f t="shared" ca="1" si="67"/>
        <v/>
      </c>
      <c r="AR152" s="24">
        <v>142</v>
      </c>
      <c r="AS152">
        <f t="shared" si="64"/>
        <v>0</v>
      </c>
      <c r="AT152" t="str">
        <f t="shared" ref="AT152:AU171" ca="1" si="68">IF($AS152&gt;0,INDIRECT(AT$1&amp;$AS152)&amp;"","")</f>
        <v/>
      </c>
      <c r="AU152" t="str">
        <f t="shared" ca="1" si="68"/>
        <v/>
      </c>
    </row>
    <row r="153" spans="9:47" x14ac:dyDescent="0.15">
      <c r="I153" s="20"/>
      <c r="R153" s="24">
        <v>143</v>
      </c>
      <c r="S153">
        <f t="shared" si="59"/>
        <v>0</v>
      </c>
      <c r="T153" t="str">
        <f t="shared" ca="1" si="60"/>
        <v/>
      </c>
      <c r="U153" t="str">
        <f t="shared" ca="1" si="58"/>
        <v/>
      </c>
      <c r="AC153" s="24">
        <v>143</v>
      </c>
      <c r="AD153">
        <f t="shared" si="61"/>
        <v>0</v>
      </c>
      <c r="AE153" t="str">
        <f t="shared" ca="1" si="65"/>
        <v/>
      </c>
      <c r="AF153" t="str">
        <f t="shared" ca="1" si="65"/>
        <v/>
      </c>
      <c r="AH153" s="24">
        <v>143</v>
      </c>
      <c r="AI153">
        <f t="shared" si="62"/>
        <v>0</v>
      </c>
      <c r="AJ153" t="str">
        <f t="shared" ca="1" si="66"/>
        <v/>
      </c>
      <c r="AK153" t="str">
        <f t="shared" ca="1" si="66"/>
        <v/>
      </c>
      <c r="AM153" s="24">
        <v>143</v>
      </c>
      <c r="AN153">
        <f t="shared" si="63"/>
        <v>0</v>
      </c>
      <c r="AO153" t="str">
        <f t="shared" ca="1" si="67"/>
        <v/>
      </c>
      <c r="AP153" t="str">
        <f t="shared" ca="1" si="67"/>
        <v/>
      </c>
      <c r="AR153" s="24">
        <v>143</v>
      </c>
      <c r="AS153">
        <f t="shared" si="64"/>
        <v>0</v>
      </c>
      <c r="AT153" t="str">
        <f t="shared" ca="1" si="68"/>
        <v/>
      </c>
      <c r="AU153" t="str">
        <f t="shared" ca="1" si="68"/>
        <v/>
      </c>
    </row>
    <row r="154" spans="9:47" x14ac:dyDescent="0.15">
      <c r="I154" s="20"/>
      <c r="R154" s="24">
        <v>144</v>
      </c>
      <c r="S154">
        <f t="shared" si="59"/>
        <v>0</v>
      </c>
      <c r="T154" t="str">
        <f t="shared" ca="1" si="60"/>
        <v/>
      </c>
      <c r="U154" t="str">
        <f t="shared" ca="1" si="58"/>
        <v/>
      </c>
      <c r="AC154" s="24">
        <v>144</v>
      </c>
      <c r="AD154">
        <f t="shared" si="61"/>
        <v>0</v>
      </c>
      <c r="AE154" t="str">
        <f t="shared" ca="1" si="65"/>
        <v/>
      </c>
      <c r="AF154" t="str">
        <f t="shared" ca="1" si="65"/>
        <v/>
      </c>
      <c r="AH154" s="24">
        <v>144</v>
      </c>
      <c r="AI154">
        <f t="shared" si="62"/>
        <v>0</v>
      </c>
      <c r="AJ154" t="str">
        <f t="shared" ca="1" si="66"/>
        <v/>
      </c>
      <c r="AK154" t="str">
        <f t="shared" ca="1" si="66"/>
        <v/>
      </c>
      <c r="AM154" s="24">
        <v>144</v>
      </c>
      <c r="AN154">
        <f t="shared" si="63"/>
        <v>0</v>
      </c>
      <c r="AO154" t="str">
        <f t="shared" ca="1" si="67"/>
        <v/>
      </c>
      <c r="AP154" t="str">
        <f t="shared" ca="1" si="67"/>
        <v/>
      </c>
      <c r="AR154" s="24">
        <v>144</v>
      </c>
      <c r="AS154">
        <f t="shared" si="64"/>
        <v>0</v>
      </c>
      <c r="AT154" t="str">
        <f t="shared" ca="1" si="68"/>
        <v/>
      </c>
      <c r="AU154" t="str">
        <f t="shared" ca="1" si="68"/>
        <v/>
      </c>
    </row>
    <row r="155" spans="9:47" x14ac:dyDescent="0.15">
      <c r="I155" s="20"/>
      <c r="R155" s="24">
        <v>145</v>
      </c>
      <c r="S155">
        <f t="shared" si="59"/>
        <v>0</v>
      </c>
      <c r="T155" t="str">
        <f t="shared" ca="1" si="60"/>
        <v/>
      </c>
      <c r="U155" t="str">
        <f t="shared" ca="1" si="58"/>
        <v/>
      </c>
      <c r="AC155" s="24">
        <v>145</v>
      </c>
      <c r="AD155">
        <f t="shared" si="61"/>
        <v>0</v>
      </c>
      <c r="AE155" t="str">
        <f t="shared" ca="1" si="65"/>
        <v/>
      </c>
      <c r="AF155" t="str">
        <f t="shared" ca="1" si="65"/>
        <v/>
      </c>
      <c r="AH155" s="24">
        <v>145</v>
      </c>
      <c r="AI155">
        <f t="shared" si="62"/>
        <v>0</v>
      </c>
      <c r="AJ155" t="str">
        <f t="shared" ca="1" si="66"/>
        <v/>
      </c>
      <c r="AK155" t="str">
        <f t="shared" ca="1" si="66"/>
        <v/>
      </c>
      <c r="AM155" s="24">
        <v>145</v>
      </c>
      <c r="AN155">
        <f t="shared" si="63"/>
        <v>0</v>
      </c>
      <c r="AO155" t="str">
        <f t="shared" ca="1" si="67"/>
        <v/>
      </c>
      <c r="AP155" t="str">
        <f t="shared" ca="1" si="67"/>
        <v/>
      </c>
      <c r="AR155" s="24">
        <v>145</v>
      </c>
      <c r="AS155">
        <f t="shared" si="64"/>
        <v>0</v>
      </c>
      <c r="AT155" t="str">
        <f t="shared" ca="1" si="68"/>
        <v/>
      </c>
      <c r="AU155" t="str">
        <f t="shared" ca="1" si="68"/>
        <v/>
      </c>
    </row>
    <row r="156" spans="9:47" x14ac:dyDescent="0.15">
      <c r="I156" s="20"/>
      <c r="R156" s="24">
        <v>146</v>
      </c>
      <c r="S156">
        <f t="shared" si="59"/>
        <v>0</v>
      </c>
      <c r="T156" t="str">
        <f t="shared" ca="1" si="60"/>
        <v/>
      </c>
      <c r="U156" t="str">
        <f t="shared" ca="1" si="58"/>
        <v/>
      </c>
      <c r="AC156" s="24">
        <v>146</v>
      </c>
      <c r="AD156">
        <f t="shared" si="61"/>
        <v>0</v>
      </c>
      <c r="AE156" t="str">
        <f t="shared" ca="1" si="65"/>
        <v/>
      </c>
      <c r="AF156" t="str">
        <f t="shared" ca="1" si="65"/>
        <v/>
      </c>
      <c r="AH156" s="24">
        <v>146</v>
      </c>
      <c r="AI156">
        <f t="shared" si="62"/>
        <v>0</v>
      </c>
      <c r="AJ156" t="str">
        <f t="shared" ca="1" si="66"/>
        <v/>
      </c>
      <c r="AK156" t="str">
        <f t="shared" ca="1" si="66"/>
        <v/>
      </c>
      <c r="AM156" s="24">
        <v>146</v>
      </c>
      <c r="AN156">
        <f t="shared" si="63"/>
        <v>0</v>
      </c>
      <c r="AO156" t="str">
        <f t="shared" ca="1" si="67"/>
        <v/>
      </c>
      <c r="AP156" t="str">
        <f t="shared" ca="1" si="67"/>
        <v/>
      </c>
      <c r="AR156" s="24">
        <v>146</v>
      </c>
      <c r="AS156">
        <f t="shared" si="64"/>
        <v>0</v>
      </c>
      <c r="AT156" t="str">
        <f t="shared" ca="1" si="68"/>
        <v/>
      </c>
      <c r="AU156" t="str">
        <f t="shared" ca="1" si="68"/>
        <v/>
      </c>
    </row>
    <row r="157" spans="9:47" x14ac:dyDescent="0.15">
      <c r="I157" s="20"/>
      <c r="R157" s="24">
        <v>147</v>
      </c>
      <c r="S157">
        <f t="shared" si="59"/>
        <v>0</v>
      </c>
      <c r="T157" t="str">
        <f t="shared" ca="1" si="60"/>
        <v/>
      </c>
      <c r="U157" t="str">
        <f t="shared" ca="1" si="58"/>
        <v/>
      </c>
      <c r="AC157" s="24">
        <v>147</v>
      </c>
      <c r="AD157">
        <f t="shared" si="61"/>
        <v>0</v>
      </c>
      <c r="AE157" t="str">
        <f t="shared" ca="1" si="65"/>
        <v/>
      </c>
      <c r="AF157" t="str">
        <f t="shared" ca="1" si="65"/>
        <v/>
      </c>
      <c r="AH157" s="24">
        <v>147</v>
      </c>
      <c r="AI157">
        <f t="shared" si="62"/>
        <v>0</v>
      </c>
      <c r="AJ157" t="str">
        <f t="shared" ca="1" si="66"/>
        <v/>
      </c>
      <c r="AK157" t="str">
        <f t="shared" ca="1" si="66"/>
        <v/>
      </c>
      <c r="AM157" s="24">
        <v>147</v>
      </c>
      <c r="AN157">
        <f t="shared" si="63"/>
        <v>0</v>
      </c>
      <c r="AO157" t="str">
        <f t="shared" ca="1" si="67"/>
        <v/>
      </c>
      <c r="AP157" t="str">
        <f t="shared" ca="1" si="67"/>
        <v/>
      </c>
      <c r="AR157" s="24">
        <v>147</v>
      </c>
      <c r="AS157">
        <f t="shared" si="64"/>
        <v>0</v>
      </c>
      <c r="AT157" t="str">
        <f t="shared" ca="1" si="68"/>
        <v/>
      </c>
      <c r="AU157" t="str">
        <f t="shared" ca="1" si="68"/>
        <v/>
      </c>
    </row>
    <row r="158" spans="9:47" x14ac:dyDescent="0.15">
      <c r="I158" s="20"/>
      <c r="R158" s="24">
        <v>148</v>
      </c>
      <c r="S158">
        <f t="shared" si="59"/>
        <v>0</v>
      </c>
      <c r="T158" t="str">
        <f t="shared" ca="1" si="60"/>
        <v/>
      </c>
      <c r="U158" t="str">
        <f t="shared" ca="1" si="58"/>
        <v/>
      </c>
      <c r="AC158" s="24">
        <v>148</v>
      </c>
      <c r="AD158">
        <f t="shared" si="61"/>
        <v>0</v>
      </c>
      <c r="AE158" t="str">
        <f t="shared" ca="1" si="65"/>
        <v/>
      </c>
      <c r="AF158" t="str">
        <f t="shared" ca="1" si="65"/>
        <v/>
      </c>
      <c r="AH158" s="24">
        <v>148</v>
      </c>
      <c r="AI158">
        <f t="shared" si="62"/>
        <v>0</v>
      </c>
      <c r="AJ158" t="str">
        <f t="shared" ca="1" si="66"/>
        <v/>
      </c>
      <c r="AK158" t="str">
        <f t="shared" ca="1" si="66"/>
        <v/>
      </c>
      <c r="AM158" s="24">
        <v>148</v>
      </c>
      <c r="AN158">
        <f t="shared" si="63"/>
        <v>0</v>
      </c>
      <c r="AO158" t="str">
        <f t="shared" ca="1" si="67"/>
        <v/>
      </c>
      <c r="AP158" t="str">
        <f t="shared" ca="1" si="67"/>
        <v/>
      </c>
      <c r="AR158" s="24">
        <v>148</v>
      </c>
      <c r="AS158">
        <f t="shared" si="64"/>
        <v>0</v>
      </c>
      <c r="AT158" t="str">
        <f t="shared" ca="1" si="68"/>
        <v/>
      </c>
      <c r="AU158" t="str">
        <f t="shared" ca="1" si="68"/>
        <v/>
      </c>
    </row>
    <row r="159" spans="9:47" x14ac:dyDescent="0.15">
      <c r="I159" s="20"/>
      <c r="R159" s="24">
        <v>149</v>
      </c>
      <c r="S159">
        <f t="shared" si="59"/>
        <v>0</v>
      </c>
      <c r="T159" t="str">
        <f t="shared" ca="1" si="60"/>
        <v/>
      </c>
      <c r="U159" t="str">
        <f t="shared" ca="1" si="58"/>
        <v/>
      </c>
      <c r="AC159" s="24">
        <v>149</v>
      </c>
      <c r="AD159">
        <f t="shared" si="61"/>
        <v>0</v>
      </c>
      <c r="AE159" t="str">
        <f t="shared" ca="1" si="65"/>
        <v/>
      </c>
      <c r="AF159" t="str">
        <f t="shared" ca="1" si="65"/>
        <v/>
      </c>
      <c r="AH159" s="24">
        <v>149</v>
      </c>
      <c r="AI159">
        <f t="shared" si="62"/>
        <v>0</v>
      </c>
      <c r="AJ159" t="str">
        <f t="shared" ca="1" si="66"/>
        <v/>
      </c>
      <c r="AK159" t="str">
        <f t="shared" ca="1" si="66"/>
        <v/>
      </c>
      <c r="AM159" s="24">
        <v>149</v>
      </c>
      <c r="AN159">
        <f t="shared" si="63"/>
        <v>0</v>
      </c>
      <c r="AO159" t="str">
        <f t="shared" ca="1" si="67"/>
        <v/>
      </c>
      <c r="AP159" t="str">
        <f t="shared" ca="1" si="67"/>
        <v/>
      </c>
      <c r="AR159" s="24">
        <v>149</v>
      </c>
      <c r="AS159">
        <f t="shared" si="64"/>
        <v>0</v>
      </c>
      <c r="AT159" t="str">
        <f t="shared" ca="1" si="68"/>
        <v/>
      </c>
      <c r="AU159" t="str">
        <f t="shared" ca="1" si="68"/>
        <v/>
      </c>
    </row>
    <row r="160" spans="9:47" x14ac:dyDescent="0.15">
      <c r="I160" s="20"/>
      <c r="R160" s="24">
        <v>150</v>
      </c>
      <c r="S160">
        <f t="shared" si="59"/>
        <v>0</v>
      </c>
      <c r="T160" t="str">
        <f t="shared" ca="1" si="60"/>
        <v/>
      </c>
      <c r="U160" t="str">
        <f t="shared" ca="1" si="58"/>
        <v/>
      </c>
      <c r="AC160" s="24">
        <v>150</v>
      </c>
      <c r="AD160">
        <f t="shared" si="61"/>
        <v>0</v>
      </c>
      <c r="AE160" t="str">
        <f t="shared" ca="1" si="65"/>
        <v/>
      </c>
      <c r="AF160" t="str">
        <f t="shared" ca="1" si="65"/>
        <v/>
      </c>
      <c r="AH160" s="24">
        <v>150</v>
      </c>
      <c r="AI160">
        <f t="shared" si="62"/>
        <v>0</v>
      </c>
      <c r="AJ160" t="str">
        <f t="shared" ca="1" si="66"/>
        <v/>
      </c>
      <c r="AK160" t="str">
        <f t="shared" ca="1" si="66"/>
        <v/>
      </c>
      <c r="AM160" s="24">
        <v>150</v>
      </c>
      <c r="AN160">
        <f t="shared" si="63"/>
        <v>0</v>
      </c>
      <c r="AO160" t="str">
        <f t="shared" ca="1" si="67"/>
        <v/>
      </c>
      <c r="AP160" t="str">
        <f t="shared" ca="1" si="67"/>
        <v/>
      </c>
      <c r="AR160" s="24">
        <v>150</v>
      </c>
      <c r="AS160">
        <f t="shared" si="64"/>
        <v>0</v>
      </c>
      <c r="AT160" t="str">
        <f t="shared" ca="1" si="68"/>
        <v/>
      </c>
      <c r="AU160" t="str">
        <f t="shared" ca="1" si="68"/>
        <v/>
      </c>
    </row>
    <row r="161" spans="9:47" x14ac:dyDescent="0.15">
      <c r="I161" s="20"/>
      <c r="R161" s="24">
        <v>151</v>
      </c>
      <c r="S161">
        <f t="shared" si="59"/>
        <v>0</v>
      </c>
      <c r="T161" t="str">
        <f t="shared" ca="1" si="60"/>
        <v/>
      </c>
      <c r="U161" t="str">
        <f t="shared" ca="1" si="58"/>
        <v/>
      </c>
      <c r="AC161" s="24">
        <v>151</v>
      </c>
      <c r="AD161">
        <f t="shared" si="61"/>
        <v>0</v>
      </c>
      <c r="AE161" t="str">
        <f t="shared" ca="1" si="65"/>
        <v/>
      </c>
      <c r="AF161" t="str">
        <f t="shared" ca="1" si="65"/>
        <v/>
      </c>
      <c r="AH161" s="24">
        <v>151</v>
      </c>
      <c r="AI161">
        <f t="shared" si="62"/>
        <v>0</v>
      </c>
      <c r="AJ161" t="str">
        <f t="shared" ca="1" si="66"/>
        <v/>
      </c>
      <c r="AK161" t="str">
        <f t="shared" ca="1" si="66"/>
        <v/>
      </c>
      <c r="AM161" s="24">
        <v>151</v>
      </c>
      <c r="AN161">
        <f t="shared" si="63"/>
        <v>0</v>
      </c>
      <c r="AO161" t="str">
        <f t="shared" ca="1" si="67"/>
        <v/>
      </c>
      <c r="AP161" t="str">
        <f t="shared" ca="1" si="67"/>
        <v/>
      </c>
      <c r="AR161" s="24">
        <v>151</v>
      </c>
      <c r="AS161">
        <f t="shared" si="64"/>
        <v>0</v>
      </c>
      <c r="AT161" t="str">
        <f t="shared" ca="1" si="68"/>
        <v/>
      </c>
      <c r="AU161" t="str">
        <f t="shared" ca="1" si="68"/>
        <v/>
      </c>
    </row>
    <row r="162" spans="9:47" x14ac:dyDescent="0.15">
      <c r="I162" s="20"/>
      <c r="R162" s="24">
        <v>152</v>
      </c>
      <c r="S162">
        <f t="shared" si="59"/>
        <v>0</v>
      </c>
      <c r="T162" t="str">
        <f t="shared" ca="1" si="60"/>
        <v/>
      </c>
      <c r="U162" t="str">
        <f t="shared" ca="1" si="58"/>
        <v/>
      </c>
      <c r="AC162" s="24">
        <v>152</v>
      </c>
      <c r="AD162">
        <f t="shared" si="61"/>
        <v>0</v>
      </c>
      <c r="AE162" t="str">
        <f t="shared" ca="1" si="65"/>
        <v/>
      </c>
      <c r="AF162" t="str">
        <f t="shared" ca="1" si="65"/>
        <v/>
      </c>
      <c r="AH162" s="24">
        <v>152</v>
      </c>
      <c r="AI162">
        <f t="shared" si="62"/>
        <v>0</v>
      </c>
      <c r="AJ162" t="str">
        <f t="shared" ca="1" si="66"/>
        <v/>
      </c>
      <c r="AK162" t="str">
        <f t="shared" ca="1" si="66"/>
        <v/>
      </c>
      <c r="AM162" s="24">
        <v>152</v>
      </c>
      <c r="AN162">
        <f t="shared" si="63"/>
        <v>0</v>
      </c>
      <c r="AO162" t="str">
        <f t="shared" ca="1" si="67"/>
        <v/>
      </c>
      <c r="AP162" t="str">
        <f t="shared" ca="1" si="67"/>
        <v/>
      </c>
      <c r="AR162" s="24">
        <v>152</v>
      </c>
      <c r="AS162">
        <f t="shared" si="64"/>
        <v>0</v>
      </c>
      <c r="AT162" t="str">
        <f t="shared" ca="1" si="68"/>
        <v/>
      </c>
      <c r="AU162" t="str">
        <f t="shared" ca="1" si="68"/>
        <v/>
      </c>
    </row>
    <row r="163" spans="9:47" x14ac:dyDescent="0.15">
      <c r="I163" s="20"/>
      <c r="R163" s="24">
        <v>153</v>
      </c>
      <c r="S163">
        <f t="shared" si="59"/>
        <v>0</v>
      </c>
      <c r="T163" t="str">
        <f t="shared" ca="1" si="60"/>
        <v/>
      </c>
      <c r="U163" t="str">
        <f t="shared" ca="1" si="58"/>
        <v/>
      </c>
      <c r="AC163" s="24">
        <v>153</v>
      </c>
      <c r="AD163">
        <f t="shared" si="61"/>
        <v>0</v>
      </c>
      <c r="AE163" t="str">
        <f t="shared" ca="1" si="65"/>
        <v/>
      </c>
      <c r="AF163" t="str">
        <f t="shared" ca="1" si="65"/>
        <v/>
      </c>
      <c r="AH163" s="24">
        <v>153</v>
      </c>
      <c r="AI163">
        <f t="shared" si="62"/>
        <v>0</v>
      </c>
      <c r="AJ163" t="str">
        <f t="shared" ca="1" si="66"/>
        <v/>
      </c>
      <c r="AK163" t="str">
        <f t="shared" ca="1" si="66"/>
        <v/>
      </c>
      <c r="AM163" s="24">
        <v>153</v>
      </c>
      <c r="AN163">
        <f t="shared" si="63"/>
        <v>0</v>
      </c>
      <c r="AO163" t="str">
        <f t="shared" ca="1" si="67"/>
        <v/>
      </c>
      <c r="AP163" t="str">
        <f t="shared" ca="1" si="67"/>
        <v/>
      </c>
      <c r="AR163" s="24">
        <v>153</v>
      </c>
      <c r="AS163">
        <f t="shared" si="64"/>
        <v>0</v>
      </c>
      <c r="AT163" t="str">
        <f t="shared" ca="1" si="68"/>
        <v/>
      </c>
      <c r="AU163" t="str">
        <f t="shared" ca="1" si="68"/>
        <v/>
      </c>
    </row>
    <row r="164" spans="9:47" x14ac:dyDescent="0.15">
      <c r="I164" s="20"/>
      <c r="R164" s="24">
        <v>154</v>
      </c>
      <c r="S164">
        <f t="shared" si="59"/>
        <v>0</v>
      </c>
      <c r="T164" t="str">
        <f t="shared" ca="1" si="60"/>
        <v/>
      </c>
      <c r="U164" t="str">
        <f t="shared" ca="1" si="58"/>
        <v/>
      </c>
      <c r="AC164" s="24">
        <v>154</v>
      </c>
      <c r="AD164">
        <f t="shared" si="61"/>
        <v>0</v>
      </c>
      <c r="AE164" t="str">
        <f t="shared" ca="1" si="65"/>
        <v/>
      </c>
      <c r="AF164" t="str">
        <f t="shared" ca="1" si="65"/>
        <v/>
      </c>
      <c r="AH164" s="24">
        <v>154</v>
      </c>
      <c r="AI164">
        <f t="shared" si="62"/>
        <v>0</v>
      </c>
      <c r="AJ164" t="str">
        <f t="shared" ca="1" si="66"/>
        <v/>
      </c>
      <c r="AK164" t="str">
        <f t="shared" ca="1" si="66"/>
        <v/>
      </c>
      <c r="AM164" s="24">
        <v>154</v>
      </c>
      <c r="AN164">
        <f t="shared" si="63"/>
        <v>0</v>
      </c>
      <c r="AO164" t="str">
        <f t="shared" ca="1" si="67"/>
        <v/>
      </c>
      <c r="AP164" t="str">
        <f t="shared" ca="1" si="67"/>
        <v/>
      </c>
      <c r="AR164" s="24">
        <v>154</v>
      </c>
      <c r="AS164">
        <f t="shared" si="64"/>
        <v>0</v>
      </c>
      <c r="AT164" t="str">
        <f t="shared" ca="1" si="68"/>
        <v/>
      </c>
      <c r="AU164" t="str">
        <f t="shared" ca="1" si="68"/>
        <v/>
      </c>
    </row>
    <row r="165" spans="9:47" x14ac:dyDescent="0.15">
      <c r="I165" s="20"/>
      <c r="R165" s="24">
        <v>155</v>
      </c>
      <c r="S165">
        <f t="shared" si="59"/>
        <v>0</v>
      </c>
      <c r="T165" t="str">
        <f t="shared" ca="1" si="60"/>
        <v/>
      </c>
      <c r="U165" t="str">
        <f t="shared" ca="1" si="58"/>
        <v/>
      </c>
      <c r="AC165" s="24">
        <v>155</v>
      </c>
      <c r="AD165">
        <f t="shared" si="61"/>
        <v>0</v>
      </c>
      <c r="AE165" t="str">
        <f t="shared" ca="1" si="65"/>
        <v/>
      </c>
      <c r="AF165" t="str">
        <f t="shared" ca="1" si="65"/>
        <v/>
      </c>
      <c r="AH165" s="24">
        <v>155</v>
      </c>
      <c r="AI165">
        <f t="shared" si="62"/>
        <v>0</v>
      </c>
      <c r="AJ165" t="str">
        <f t="shared" ca="1" si="66"/>
        <v/>
      </c>
      <c r="AK165" t="str">
        <f t="shared" ca="1" si="66"/>
        <v/>
      </c>
      <c r="AM165" s="24">
        <v>155</v>
      </c>
      <c r="AN165">
        <f t="shared" si="63"/>
        <v>0</v>
      </c>
      <c r="AO165" t="str">
        <f t="shared" ca="1" si="67"/>
        <v/>
      </c>
      <c r="AP165" t="str">
        <f t="shared" ca="1" si="67"/>
        <v/>
      </c>
      <c r="AR165" s="24">
        <v>155</v>
      </c>
      <c r="AS165">
        <f t="shared" si="64"/>
        <v>0</v>
      </c>
      <c r="AT165" t="str">
        <f t="shared" ca="1" si="68"/>
        <v/>
      </c>
      <c r="AU165" t="str">
        <f t="shared" ca="1" si="68"/>
        <v/>
      </c>
    </row>
    <row r="166" spans="9:47" x14ac:dyDescent="0.15">
      <c r="I166" s="20"/>
      <c r="R166" s="24">
        <v>156</v>
      </c>
      <c r="S166">
        <f t="shared" si="59"/>
        <v>0</v>
      </c>
      <c r="T166" t="str">
        <f t="shared" ca="1" si="60"/>
        <v/>
      </c>
      <c r="U166" t="str">
        <f t="shared" ca="1" si="58"/>
        <v/>
      </c>
      <c r="AC166" s="24">
        <v>156</v>
      </c>
      <c r="AD166">
        <f t="shared" si="61"/>
        <v>0</v>
      </c>
      <c r="AE166" t="str">
        <f t="shared" ca="1" si="65"/>
        <v/>
      </c>
      <c r="AF166" t="str">
        <f t="shared" ca="1" si="65"/>
        <v/>
      </c>
      <c r="AH166" s="24">
        <v>156</v>
      </c>
      <c r="AI166">
        <f t="shared" si="62"/>
        <v>0</v>
      </c>
      <c r="AJ166" t="str">
        <f t="shared" ca="1" si="66"/>
        <v/>
      </c>
      <c r="AK166" t="str">
        <f t="shared" ca="1" si="66"/>
        <v/>
      </c>
      <c r="AM166" s="24">
        <v>156</v>
      </c>
      <c r="AN166">
        <f t="shared" si="63"/>
        <v>0</v>
      </c>
      <c r="AO166" t="str">
        <f t="shared" ca="1" si="67"/>
        <v/>
      </c>
      <c r="AP166" t="str">
        <f t="shared" ca="1" si="67"/>
        <v/>
      </c>
      <c r="AR166" s="24">
        <v>156</v>
      </c>
      <c r="AS166">
        <f t="shared" si="64"/>
        <v>0</v>
      </c>
      <c r="AT166" t="str">
        <f t="shared" ca="1" si="68"/>
        <v/>
      </c>
      <c r="AU166" t="str">
        <f t="shared" ca="1" si="68"/>
        <v/>
      </c>
    </row>
    <row r="167" spans="9:47" x14ac:dyDescent="0.15">
      <c r="I167" s="20"/>
      <c r="R167" s="24">
        <v>157</v>
      </c>
      <c r="S167">
        <f t="shared" si="59"/>
        <v>0</v>
      </c>
      <c r="T167" t="str">
        <f t="shared" ca="1" si="60"/>
        <v/>
      </c>
      <c r="U167" t="str">
        <f t="shared" ca="1" si="58"/>
        <v/>
      </c>
      <c r="AC167" s="24">
        <v>157</v>
      </c>
      <c r="AD167">
        <f t="shared" si="61"/>
        <v>0</v>
      </c>
      <c r="AE167" t="str">
        <f t="shared" ca="1" si="65"/>
        <v/>
      </c>
      <c r="AF167" t="str">
        <f t="shared" ca="1" si="65"/>
        <v/>
      </c>
      <c r="AH167" s="24">
        <v>157</v>
      </c>
      <c r="AI167">
        <f t="shared" si="62"/>
        <v>0</v>
      </c>
      <c r="AJ167" t="str">
        <f t="shared" ca="1" si="66"/>
        <v/>
      </c>
      <c r="AK167" t="str">
        <f t="shared" ca="1" si="66"/>
        <v/>
      </c>
      <c r="AM167" s="24">
        <v>157</v>
      </c>
      <c r="AN167">
        <f t="shared" si="63"/>
        <v>0</v>
      </c>
      <c r="AO167" t="str">
        <f t="shared" ca="1" si="67"/>
        <v/>
      </c>
      <c r="AP167" t="str">
        <f t="shared" ca="1" si="67"/>
        <v/>
      </c>
      <c r="AR167" s="24">
        <v>157</v>
      </c>
      <c r="AS167">
        <f t="shared" si="64"/>
        <v>0</v>
      </c>
      <c r="AT167" t="str">
        <f t="shared" ca="1" si="68"/>
        <v/>
      </c>
      <c r="AU167" t="str">
        <f t="shared" ca="1" si="68"/>
        <v/>
      </c>
    </row>
    <row r="168" spans="9:47" x14ac:dyDescent="0.15">
      <c r="I168" s="20"/>
      <c r="R168" s="24">
        <v>158</v>
      </c>
      <c r="S168">
        <f t="shared" si="59"/>
        <v>0</v>
      </c>
      <c r="T168" t="str">
        <f t="shared" ca="1" si="60"/>
        <v/>
      </c>
      <c r="U168" t="str">
        <f t="shared" ca="1" si="58"/>
        <v/>
      </c>
      <c r="AC168" s="24">
        <v>158</v>
      </c>
      <c r="AD168">
        <f t="shared" si="61"/>
        <v>0</v>
      </c>
      <c r="AE168" t="str">
        <f t="shared" ca="1" si="65"/>
        <v/>
      </c>
      <c r="AF168" t="str">
        <f t="shared" ca="1" si="65"/>
        <v/>
      </c>
      <c r="AH168" s="24">
        <v>158</v>
      </c>
      <c r="AI168">
        <f t="shared" si="62"/>
        <v>0</v>
      </c>
      <c r="AJ168" t="str">
        <f t="shared" ca="1" si="66"/>
        <v/>
      </c>
      <c r="AK168" t="str">
        <f t="shared" ca="1" si="66"/>
        <v/>
      </c>
      <c r="AM168" s="24">
        <v>158</v>
      </c>
      <c r="AN168">
        <f t="shared" si="63"/>
        <v>0</v>
      </c>
      <c r="AO168" t="str">
        <f t="shared" ca="1" si="67"/>
        <v/>
      </c>
      <c r="AP168" t="str">
        <f t="shared" ca="1" si="67"/>
        <v/>
      </c>
      <c r="AR168" s="24">
        <v>158</v>
      </c>
      <c r="AS168">
        <f t="shared" si="64"/>
        <v>0</v>
      </c>
      <c r="AT168" t="str">
        <f t="shared" ca="1" si="68"/>
        <v/>
      </c>
      <c r="AU168" t="str">
        <f t="shared" ca="1" si="68"/>
        <v/>
      </c>
    </row>
    <row r="169" spans="9:47" x14ac:dyDescent="0.15">
      <c r="I169" s="20"/>
      <c r="R169" s="24">
        <v>159</v>
      </c>
      <c r="S169">
        <f t="shared" si="59"/>
        <v>0</v>
      </c>
      <c r="T169" t="str">
        <f t="shared" ca="1" si="60"/>
        <v/>
      </c>
      <c r="U169" t="str">
        <f t="shared" ca="1" si="58"/>
        <v/>
      </c>
      <c r="AC169" s="24">
        <v>159</v>
      </c>
      <c r="AD169">
        <f t="shared" si="61"/>
        <v>0</v>
      </c>
      <c r="AE169" t="str">
        <f t="shared" ca="1" si="65"/>
        <v/>
      </c>
      <c r="AF169" t="str">
        <f t="shared" ca="1" si="65"/>
        <v/>
      </c>
      <c r="AH169" s="24">
        <v>159</v>
      </c>
      <c r="AI169">
        <f t="shared" si="62"/>
        <v>0</v>
      </c>
      <c r="AJ169" t="str">
        <f t="shared" ca="1" si="66"/>
        <v/>
      </c>
      <c r="AK169" t="str">
        <f t="shared" ca="1" si="66"/>
        <v/>
      </c>
      <c r="AM169" s="24">
        <v>159</v>
      </c>
      <c r="AN169">
        <f t="shared" si="63"/>
        <v>0</v>
      </c>
      <c r="AO169" t="str">
        <f t="shared" ca="1" si="67"/>
        <v/>
      </c>
      <c r="AP169" t="str">
        <f t="shared" ca="1" si="67"/>
        <v/>
      </c>
      <c r="AR169" s="24">
        <v>159</v>
      </c>
      <c r="AS169">
        <f t="shared" si="64"/>
        <v>0</v>
      </c>
      <c r="AT169" t="str">
        <f t="shared" ca="1" si="68"/>
        <v/>
      </c>
      <c r="AU169" t="str">
        <f t="shared" ca="1" si="68"/>
        <v/>
      </c>
    </row>
    <row r="170" spans="9:47" x14ac:dyDescent="0.15">
      <c r="I170" s="20"/>
      <c r="R170" s="24">
        <v>160</v>
      </c>
      <c r="S170">
        <f t="shared" si="59"/>
        <v>0</v>
      </c>
      <c r="T170" t="str">
        <f t="shared" ca="1" si="60"/>
        <v/>
      </c>
      <c r="U170" t="str">
        <f t="shared" ca="1" si="58"/>
        <v/>
      </c>
      <c r="AC170" s="24">
        <v>160</v>
      </c>
      <c r="AD170">
        <f t="shared" si="61"/>
        <v>0</v>
      </c>
      <c r="AE170" t="str">
        <f t="shared" ca="1" si="65"/>
        <v/>
      </c>
      <c r="AF170" t="str">
        <f t="shared" ca="1" si="65"/>
        <v/>
      </c>
      <c r="AH170" s="24">
        <v>160</v>
      </c>
      <c r="AI170">
        <f t="shared" si="62"/>
        <v>0</v>
      </c>
      <c r="AJ170" t="str">
        <f t="shared" ca="1" si="66"/>
        <v/>
      </c>
      <c r="AK170" t="str">
        <f t="shared" ca="1" si="66"/>
        <v/>
      </c>
      <c r="AM170" s="24">
        <v>160</v>
      </c>
      <c r="AN170">
        <f t="shared" si="63"/>
        <v>0</v>
      </c>
      <c r="AO170" t="str">
        <f t="shared" ca="1" si="67"/>
        <v/>
      </c>
      <c r="AP170" t="str">
        <f t="shared" ca="1" si="67"/>
        <v/>
      </c>
      <c r="AR170" s="24">
        <v>160</v>
      </c>
      <c r="AS170">
        <f t="shared" si="64"/>
        <v>0</v>
      </c>
      <c r="AT170" t="str">
        <f t="shared" ca="1" si="68"/>
        <v/>
      </c>
      <c r="AU170" t="str">
        <f t="shared" ca="1" si="68"/>
        <v/>
      </c>
    </row>
    <row r="171" spans="9:47" x14ac:dyDescent="0.15">
      <c r="I171" s="20"/>
      <c r="R171" s="24">
        <v>161</v>
      </c>
      <c r="S171">
        <f t="shared" si="59"/>
        <v>0</v>
      </c>
      <c r="T171" t="str">
        <f t="shared" ca="1" si="60"/>
        <v/>
      </c>
      <c r="U171" t="str">
        <f t="shared" ref="U171:U198" ca="1" si="69">IF($S171&gt;0,INDIRECT(U$1&amp;$S171)&amp;"","")</f>
        <v/>
      </c>
      <c r="AC171" s="24">
        <v>161</v>
      </c>
      <c r="AD171">
        <f t="shared" si="61"/>
        <v>0</v>
      </c>
      <c r="AE171" t="str">
        <f t="shared" ca="1" si="65"/>
        <v/>
      </c>
      <c r="AF171" t="str">
        <f t="shared" ca="1" si="65"/>
        <v/>
      </c>
      <c r="AH171" s="24">
        <v>161</v>
      </c>
      <c r="AI171">
        <f t="shared" si="62"/>
        <v>0</v>
      </c>
      <c r="AJ171" t="str">
        <f t="shared" ca="1" si="66"/>
        <v/>
      </c>
      <c r="AK171" t="str">
        <f t="shared" ca="1" si="66"/>
        <v/>
      </c>
      <c r="AM171" s="24">
        <v>161</v>
      </c>
      <c r="AN171">
        <f t="shared" si="63"/>
        <v>0</v>
      </c>
      <c r="AO171" t="str">
        <f t="shared" ca="1" si="67"/>
        <v/>
      </c>
      <c r="AP171" t="str">
        <f t="shared" ca="1" si="67"/>
        <v/>
      </c>
      <c r="AR171" s="24">
        <v>161</v>
      </c>
      <c r="AS171">
        <f t="shared" si="64"/>
        <v>0</v>
      </c>
      <c r="AT171" t="str">
        <f t="shared" ca="1" si="68"/>
        <v/>
      </c>
      <c r="AU171" t="str">
        <f t="shared" ca="1" si="68"/>
        <v/>
      </c>
    </row>
    <row r="172" spans="9:47" x14ac:dyDescent="0.15">
      <c r="I172" s="20"/>
      <c r="R172" s="24">
        <v>162</v>
      </c>
      <c r="S172">
        <f t="shared" si="59"/>
        <v>0</v>
      </c>
      <c r="T172" t="str">
        <f t="shared" ref="T172:T198" ca="1" si="70">IF($S172&gt;0,INDIRECT(T$1&amp;$S172)&amp;"","")</f>
        <v/>
      </c>
      <c r="U172" t="str">
        <f t="shared" ca="1" si="69"/>
        <v/>
      </c>
      <c r="AC172" s="24">
        <v>162</v>
      </c>
      <c r="AD172">
        <f t="shared" si="61"/>
        <v>0</v>
      </c>
      <c r="AE172" t="str">
        <f t="shared" ref="AE172:AF191" ca="1" si="71">IF($AD172&gt;0,INDIRECT(AE$1&amp;$AD172)&amp;"","")</f>
        <v/>
      </c>
      <c r="AF172" t="str">
        <f t="shared" ca="1" si="71"/>
        <v/>
      </c>
      <c r="AH172" s="24">
        <v>162</v>
      </c>
      <c r="AI172">
        <f t="shared" si="62"/>
        <v>0</v>
      </c>
      <c r="AJ172" t="str">
        <f t="shared" ref="AJ172:AK191" ca="1" si="72">IF($AI172&gt;0,INDIRECT(AJ$1&amp;$AI172)&amp;"","")</f>
        <v/>
      </c>
      <c r="AK172" t="str">
        <f t="shared" ca="1" si="72"/>
        <v/>
      </c>
      <c r="AM172" s="24">
        <v>162</v>
      </c>
      <c r="AN172">
        <f t="shared" si="63"/>
        <v>0</v>
      </c>
      <c r="AO172" t="str">
        <f t="shared" ref="AO172:AP191" ca="1" si="73">IF($AN172&gt;0,INDIRECT(AO$1&amp;$AN172)&amp;"","")</f>
        <v/>
      </c>
      <c r="AP172" t="str">
        <f t="shared" ca="1" si="73"/>
        <v/>
      </c>
      <c r="AR172" s="24">
        <v>162</v>
      </c>
      <c r="AS172">
        <f t="shared" si="64"/>
        <v>0</v>
      </c>
      <c r="AT172" t="str">
        <f t="shared" ref="AT172:AU191" ca="1" si="74">IF($AS172&gt;0,INDIRECT(AT$1&amp;$AS172)&amp;"","")</f>
        <v/>
      </c>
      <c r="AU172" t="str">
        <f t="shared" ca="1" si="74"/>
        <v/>
      </c>
    </row>
    <row r="173" spans="9:47" x14ac:dyDescent="0.15">
      <c r="I173" s="20"/>
      <c r="R173" s="24">
        <v>163</v>
      </c>
      <c r="S173">
        <f t="shared" si="59"/>
        <v>0</v>
      </c>
      <c r="T173" t="str">
        <f t="shared" ca="1" si="70"/>
        <v/>
      </c>
      <c r="U173" t="str">
        <f t="shared" ca="1" si="69"/>
        <v/>
      </c>
      <c r="AC173" s="24">
        <v>163</v>
      </c>
      <c r="AD173">
        <f t="shared" si="61"/>
        <v>0</v>
      </c>
      <c r="AE173" t="str">
        <f t="shared" ca="1" si="71"/>
        <v/>
      </c>
      <c r="AF173" t="str">
        <f t="shared" ca="1" si="71"/>
        <v/>
      </c>
      <c r="AH173" s="24">
        <v>163</v>
      </c>
      <c r="AI173">
        <f t="shared" si="62"/>
        <v>0</v>
      </c>
      <c r="AJ173" t="str">
        <f t="shared" ca="1" si="72"/>
        <v/>
      </c>
      <c r="AK173" t="str">
        <f t="shared" ca="1" si="72"/>
        <v/>
      </c>
      <c r="AM173" s="24">
        <v>163</v>
      </c>
      <c r="AN173">
        <f t="shared" si="63"/>
        <v>0</v>
      </c>
      <c r="AO173" t="str">
        <f t="shared" ca="1" si="73"/>
        <v/>
      </c>
      <c r="AP173" t="str">
        <f t="shared" ca="1" si="73"/>
        <v/>
      </c>
      <c r="AR173" s="24">
        <v>163</v>
      </c>
      <c r="AS173">
        <f t="shared" si="64"/>
        <v>0</v>
      </c>
      <c r="AT173" t="str">
        <f t="shared" ca="1" si="74"/>
        <v/>
      </c>
      <c r="AU173" t="str">
        <f t="shared" ca="1" si="74"/>
        <v/>
      </c>
    </row>
    <row r="174" spans="9:47" x14ac:dyDescent="0.15">
      <c r="I174" s="20"/>
      <c r="R174" s="24">
        <v>164</v>
      </c>
      <c r="S174">
        <f t="shared" si="59"/>
        <v>0</v>
      </c>
      <c r="T174" t="str">
        <f t="shared" ca="1" si="70"/>
        <v/>
      </c>
      <c r="U174" t="str">
        <f t="shared" ca="1" si="69"/>
        <v/>
      </c>
      <c r="AC174" s="24">
        <v>164</v>
      </c>
      <c r="AD174">
        <f t="shared" si="61"/>
        <v>0</v>
      </c>
      <c r="AE174" t="str">
        <f t="shared" ca="1" si="71"/>
        <v/>
      </c>
      <c r="AF174" t="str">
        <f t="shared" ca="1" si="71"/>
        <v/>
      </c>
      <c r="AH174" s="24">
        <v>164</v>
      </c>
      <c r="AI174">
        <f t="shared" si="62"/>
        <v>0</v>
      </c>
      <c r="AJ174" t="str">
        <f t="shared" ca="1" si="72"/>
        <v/>
      </c>
      <c r="AK174" t="str">
        <f t="shared" ca="1" si="72"/>
        <v/>
      </c>
      <c r="AM174" s="24">
        <v>164</v>
      </c>
      <c r="AN174">
        <f t="shared" si="63"/>
        <v>0</v>
      </c>
      <c r="AO174" t="str">
        <f t="shared" ca="1" si="73"/>
        <v/>
      </c>
      <c r="AP174" t="str">
        <f t="shared" ca="1" si="73"/>
        <v/>
      </c>
      <c r="AR174" s="24">
        <v>164</v>
      </c>
      <c r="AS174">
        <f t="shared" si="64"/>
        <v>0</v>
      </c>
      <c r="AT174" t="str">
        <f t="shared" ca="1" si="74"/>
        <v/>
      </c>
      <c r="AU174" t="str">
        <f t="shared" ca="1" si="74"/>
        <v/>
      </c>
    </row>
    <row r="175" spans="9:47" x14ac:dyDescent="0.15">
      <c r="I175" s="20"/>
      <c r="R175" s="24">
        <v>165</v>
      </c>
      <c r="S175">
        <f t="shared" si="59"/>
        <v>0</v>
      </c>
      <c r="T175" t="str">
        <f t="shared" ca="1" si="70"/>
        <v/>
      </c>
      <c r="U175" t="str">
        <f t="shared" ca="1" si="69"/>
        <v/>
      </c>
      <c r="AC175" s="24">
        <v>165</v>
      </c>
      <c r="AD175">
        <f t="shared" si="61"/>
        <v>0</v>
      </c>
      <c r="AE175" t="str">
        <f t="shared" ca="1" si="71"/>
        <v/>
      </c>
      <c r="AF175" t="str">
        <f t="shared" ca="1" si="71"/>
        <v/>
      </c>
      <c r="AH175" s="24">
        <v>165</v>
      </c>
      <c r="AI175">
        <f t="shared" si="62"/>
        <v>0</v>
      </c>
      <c r="AJ175" t="str">
        <f t="shared" ca="1" si="72"/>
        <v/>
      </c>
      <c r="AK175" t="str">
        <f t="shared" ca="1" si="72"/>
        <v/>
      </c>
      <c r="AM175" s="24">
        <v>165</v>
      </c>
      <c r="AN175">
        <f t="shared" si="63"/>
        <v>0</v>
      </c>
      <c r="AO175" t="str">
        <f t="shared" ca="1" si="73"/>
        <v/>
      </c>
      <c r="AP175" t="str">
        <f t="shared" ca="1" si="73"/>
        <v/>
      </c>
      <c r="AR175" s="24">
        <v>165</v>
      </c>
      <c r="AS175">
        <f t="shared" si="64"/>
        <v>0</v>
      </c>
      <c r="AT175" t="str">
        <f t="shared" ca="1" si="74"/>
        <v/>
      </c>
      <c r="AU175" t="str">
        <f t="shared" ca="1" si="74"/>
        <v/>
      </c>
    </row>
    <row r="176" spans="9:47" x14ac:dyDescent="0.15">
      <c r="I176" s="20"/>
      <c r="R176" s="24">
        <v>166</v>
      </c>
      <c r="S176">
        <f t="shared" si="59"/>
        <v>0</v>
      </c>
      <c r="T176" t="str">
        <f t="shared" ca="1" si="70"/>
        <v/>
      </c>
      <c r="U176" t="str">
        <f t="shared" ca="1" si="69"/>
        <v/>
      </c>
      <c r="AC176" s="24">
        <v>166</v>
      </c>
      <c r="AD176">
        <f t="shared" si="61"/>
        <v>0</v>
      </c>
      <c r="AE176" t="str">
        <f t="shared" ca="1" si="71"/>
        <v/>
      </c>
      <c r="AF176" t="str">
        <f t="shared" ca="1" si="71"/>
        <v/>
      </c>
      <c r="AH176" s="24">
        <v>166</v>
      </c>
      <c r="AI176">
        <f t="shared" si="62"/>
        <v>0</v>
      </c>
      <c r="AJ176" t="str">
        <f t="shared" ca="1" si="72"/>
        <v/>
      </c>
      <c r="AK176" t="str">
        <f t="shared" ca="1" si="72"/>
        <v/>
      </c>
      <c r="AM176" s="24">
        <v>166</v>
      </c>
      <c r="AN176">
        <f t="shared" si="63"/>
        <v>0</v>
      </c>
      <c r="AO176" t="str">
        <f t="shared" ca="1" si="73"/>
        <v/>
      </c>
      <c r="AP176" t="str">
        <f t="shared" ca="1" si="73"/>
        <v/>
      </c>
      <c r="AR176" s="24">
        <v>166</v>
      </c>
      <c r="AS176">
        <f t="shared" si="64"/>
        <v>0</v>
      </c>
      <c r="AT176" t="str">
        <f t="shared" ca="1" si="74"/>
        <v/>
      </c>
      <c r="AU176" t="str">
        <f t="shared" ca="1" si="74"/>
        <v/>
      </c>
    </row>
    <row r="177" spans="9:47" x14ac:dyDescent="0.15">
      <c r="I177" s="20"/>
      <c r="R177" s="24">
        <v>167</v>
      </c>
      <c r="S177">
        <f t="shared" si="59"/>
        <v>0</v>
      </c>
      <c r="T177" t="str">
        <f t="shared" ca="1" si="70"/>
        <v/>
      </c>
      <c r="U177" t="str">
        <f t="shared" ca="1" si="69"/>
        <v/>
      </c>
      <c r="AC177" s="24">
        <v>167</v>
      </c>
      <c r="AD177">
        <f t="shared" si="61"/>
        <v>0</v>
      </c>
      <c r="AE177" t="str">
        <f t="shared" ca="1" si="71"/>
        <v/>
      </c>
      <c r="AF177" t="str">
        <f t="shared" ca="1" si="71"/>
        <v/>
      </c>
      <c r="AH177" s="24">
        <v>167</v>
      </c>
      <c r="AI177">
        <f t="shared" si="62"/>
        <v>0</v>
      </c>
      <c r="AJ177" t="str">
        <f t="shared" ca="1" si="72"/>
        <v/>
      </c>
      <c r="AK177" t="str">
        <f t="shared" ca="1" si="72"/>
        <v/>
      </c>
      <c r="AM177" s="24">
        <v>167</v>
      </c>
      <c r="AN177">
        <f t="shared" si="63"/>
        <v>0</v>
      </c>
      <c r="AO177" t="str">
        <f t="shared" ca="1" si="73"/>
        <v/>
      </c>
      <c r="AP177" t="str">
        <f t="shared" ca="1" si="73"/>
        <v/>
      </c>
      <c r="AR177" s="24">
        <v>167</v>
      </c>
      <c r="AS177">
        <f t="shared" si="64"/>
        <v>0</v>
      </c>
      <c r="AT177" t="str">
        <f t="shared" ca="1" si="74"/>
        <v/>
      </c>
      <c r="AU177" t="str">
        <f t="shared" ca="1" si="74"/>
        <v/>
      </c>
    </row>
    <row r="178" spans="9:47" x14ac:dyDescent="0.15">
      <c r="I178" s="20"/>
      <c r="R178" s="24">
        <v>168</v>
      </c>
      <c r="S178">
        <f t="shared" si="59"/>
        <v>0</v>
      </c>
      <c r="T178" t="str">
        <f t="shared" ca="1" si="70"/>
        <v/>
      </c>
      <c r="U178" t="str">
        <f t="shared" ca="1" si="69"/>
        <v/>
      </c>
      <c r="AC178" s="24">
        <v>168</v>
      </c>
      <c r="AD178">
        <f t="shared" si="61"/>
        <v>0</v>
      </c>
      <c r="AE178" t="str">
        <f t="shared" ca="1" si="71"/>
        <v/>
      </c>
      <c r="AF178" t="str">
        <f t="shared" ca="1" si="71"/>
        <v/>
      </c>
      <c r="AH178" s="24">
        <v>168</v>
      </c>
      <c r="AI178">
        <f t="shared" si="62"/>
        <v>0</v>
      </c>
      <c r="AJ178" t="str">
        <f t="shared" ca="1" si="72"/>
        <v/>
      </c>
      <c r="AK178" t="str">
        <f t="shared" ca="1" si="72"/>
        <v/>
      </c>
      <c r="AM178" s="24">
        <v>168</v>
      </c>
      <c r="AN178">
        <f t="shared" si="63"/>
        <v>0</v>
      </c>
      <c r="AO178" t="str">
        <f t="shared" ca="1" si="73"/>
        <v/>
      </c>
      <c r="AP178" t="str">
        <f t="shared" ca="1" si="73"/>
        <v/>
      </c>
      <c r="AR178" s="24">
        <v>168</v>
      </c>
      <c r="AS178">
        <f t="shared" si="64"/>
        <v>0</v>
      </c>
      <c r="AT178" t="str">
        <f t="shared" ca="1" si="74"/>
        <v/>
      </c>
      <c r="AU178" t="str">
        <f t="shared" ca="1" si="74"/>
        <v/>
      </c>
    </row>
    <row r="179" spans="9:47" x14ac:dyDescent="0.15">
      <c r="I179" s="20"/>
      <c r="R179" s="24">
        <v>169</v>
      </c>
      <c r="S179">
        <f t="shared" si="59"/>
        <v>0</v>
      </c>
      <c r="T179" t="str">
        <f t="shared" ca="1" si="70"/>
        <v/>
      </c>
      <c r="U179" t="str">
        <f t="shared" ca="1" si="69"/>
        <v/>
      </c>
      <c r="AC179" s="24">
        <v>169</v>
      </c>
      <c r="AD179">
        <f t="shared" si="61"/>
        <v>0</v>
      </c>
      <c r="AE179" t="str">
        <f t="shared" ca="1" si="71"/>
        <v/>
      </c>
      <c r="AF179" t="str">
        <f t="shared" ca="1" si="71"/>
        <v/>
      </c>
      <c r="AH179" s="24">
        <v>169</v>
      </c>
      <c r="AI179">
        <f t="shared" si="62"/>
        <v>0</v>
      </c>
      <c r="AJ179" t="str">
        <f t="shared" ca="1" si="72"/>
        <v/>
      </c>
      <c r="AK179" t="str">
        <f t="shared" ca="1" si="72"/>
        <v/>
      </c>
      <c r="AM179" s="24">
        <v>169</v>
      </c>
      <c r="AN179">
        <f t="shared" si="63"/>
        <v>0</v>
      </c>
      <c r="AO179" t="str">
        <f t="shared" ca="1" si="73"/>
        <v/>
      </c>
      <c r="AP179" t="str">
        <f t="shared" ca="1" si="73"/>
        <v/>
      </c>
      <c r="AR179" s="24">
        <v>169</v>
      </c>
      <c r="AS179">
        <f t="shared" si="64"/>
        <v>0</v>
      </c>
      <c r="AT179" t="str">
        <f t="shared" ca="1" si="74"/>
        <v/>
      </c>
      <c r="AU179" t="str">
        <f t="shared" ca="1" si="74"/>
        <v/>
      </c>
    </row>
    <row r="180" spans="9:47" x14ac:dyDescent="0.15">
      <c r="I180" s="20"/>
      <c r="R180" s="24">
        <v>170</v>
      </c>
      <c r="S180">
        <f t="shared" si="59"/>
        <v>0</v>
      </c>
      <c r="T180" t="str">
        <f t="shared" ca="1" si="70"/>
        <v/>
      </c>
      <c r="U180" t="str">
        <f t="shared" ca="1" si="69"/>
        <v/>
      </c>
      <c r="AC180" s="24">
        <v>170</v>
      </c>
      <c r="AD180">
        <f t="shared" si="61"/>
        <v>0</v>
      </c>
      <c r="AE180" t="str">
        <f t="shared" ca="1" si="71"/>
        <v/>
      </c>
      <c r="AF180" t="str">
        <f t="shared" ca="1" si="71"/>
        <v/>
      </c>
      <c r="AH180" s="24">
        <v>170</v>
      </c>
      <c r="AI180">
        <f t="shared" si="62"/>
        <v>0</v>
      </c>
      <c r="AJ180" t="str">
        <f t="shared" ca="1" si="72"/>
        <v/>
      </c>
      <c r="AK180" t="str">
        <f t="shared" ca="1" si="72"/>
        <v/>
      </c>
      <c r="AM180" s="24">
        <v>170</v>
      </c>
      <c r="AN180">
        <f t="shared" si="63"/>
        <v>0</v>
      </c>
      <c r="AO180" t="str">
        <f t="shared" ca="1" si="73"/>
        <v/>
      </c>
      <c r="AP180" t="str">
        <f t="shared" ca="1" si="73"/>
        <v/>
      </c>
      <c r="AR180" s="24">
        <v>170</v>
      </c>
      <c r="AS180">
        <f t="shared" si="64"/>
        <v>0</v>
      </c>
      <c r="AT180" t="str">
        <f t="shared" ca="1" si="74"/>
        <v/>
      </c>
      <c r="AU180" t="str">
        <f t="shared" ca="1" si="74"/>
        <v/>
      </c>
    </row>
    <row r="181" spans="9:47" x14ac:dyDescent="0.15">
      <c r="I181" s="20"/>
      <c r="R181" s="24">
        <v>171</v>
      </c>
      <c r="S181">
        <f t="shared" si="59"/>
        <v>0</v>
      </c>
      <c r="T181" t="str">
        <f t="shared" ca="1" si="70"/>
        <v/>
      </c>
      <c r="U181" t="str">
        <f t="shared" ca="1" si="69"/>
        <v/>
      </c>
      <c r="AC181" s="24">
        <v>171</v>
      </c>
      <c r="AD181">
        <f t="shared" si="61"/>
        <v>0</v>
      </c>
      <c r="AE181" t="str">
        <f t="shared" ca="1" si="71"/>
        <v/>
      </c>
      <c r="AF181" t="str">
        <f t="shared" ca="1" si="71"/>
        <v/>
      </c>
      <c r="AH181" s="24">
        <v>171</v>
      </c>
      <c r="AI181">
        <f t="shared" si="62"/>
        <v>0</v>
      </c>
      <c r="AJ181" t="str">
        <f t="shared" ca="1" si="72"/>
        <v/>
      </c>
      <c r="AK181" t="str">
        <f t="shared" ca="1" si="72"/>
        <v/>
      </c>
      <c r="AM181" s="24">
        <v>171</v>
      </c>
      <c r="AN181">
        <f t="shared" si="63"/>
        <v>0</v>
      </c>
      <c r="AO181" t="str">
        <f t="shared" ca="1" si="73"/>
        <v/>
      </c>
      <c r="AP181" t="str">
        <f t="shared" ca="1" si="73"/>
        <v/>
      </c>
      <c r="AR181" s="24">
        <v>171</v>
      </c>
      <c r="AS181">
        <f t="shared" si="64"/>
        <v>0</v>
      </c>
      <c r="AT181" t="str">
        <f t="shared" ca="1" si="74"/>
        <v/>
      </c>
      <c r="AU181" t="str">
        <f t="shared" ca="1" si="74"/>
        <v/>
      </c>
    </row>
    <row r="182" spans="9:47" x14ac:dyDescent="0.15">
      <c r="I182" s="20"/>
      <c r="R182" s="24">
        <v>172</v>
      </c>
      <c r="S182">
        <f t="shared" si="59"/>
        <v>0</v>
      </c>
      <c r="T182" t="str">
        <f t="shared" ca="1" si="70"/>
        <v/>
      </c>
      <c r="U182" t="str">
        <f t="shared" ca="1" si="69"/>
        <v/>
      </c>
      <c r="AC182" s="24">
        <v>172</v>
      </c>
      <c r="AD182">
        <f t="shared" si="61"/>
        <v>0</v>
      </c>
      <c r="AE182" t="str">
        <f t="shared" ca="1" si="71"/>
        <v/>
      </c>
      <c r="AF182" t="str">
        <f t="shared" ca="1" si="71"/>
        <v/>
      </c>
      <c r="AH182" s="24">
        <v>172</v>
      </c>
      <c r="AI182">
        <f t="shared" si="62"/>
        <v>0</v>
      </c>
      <c r="AJ182" t="str">
        <f t="shared" ca="1" si="72"/>
        <v/>
      </c>
      <c r="AK182" t="str">
        <f t="shared" ca="1" si="72"/>
        <v/>
      </c>
      <c r="AM182" s="24">
        <v>172</v>
      </c>
      <c r="AN182">
        <f t="shared" si="63"/>
        <v>0</v>
      </c>
      <c r="AO182" t="str">
        <f t="shared" ca="1" si="73"/>
        <v/>
      </c>
      <c r="AP182" t="str">
        <f t="shared" ca="1" si="73"/>
        <v/>
      </c>
      <c r="AR182" s="24">
        <v>172</v>
      </c>
      <c r="AS182">
        <f t="shared" si="64"/>
        <v>0</v>
      </c>
      <c r="AT182" t="str">
        <f t="shared" ca="1" si="74"/>
        <v/>
      </c>
      <c r="AU182" t="str">
        <f t="shared" ca="1" si="74"/>
        <v/>
      </c>
    </row>
    <row r="183" spans="9:47" x14ac:dyDescent="0.15">
      <c r="I183" s="20"/>
      <c r="R183" s="24">
        <v>173</v>
      </c>
      <c r="S183">
        <f t="shared" si="59"/>
        <v>0</v>
      </c>
      <c r="T183" t="str">
        <f t="shared" ca="1" si="70"/>
        <v/>
      </c>
      <c r="U183" t="str">
        <f t="shared" ca="1" si="69"/>
        <v/>
      </c>
      <c r="AC183" s="24">
        <v>173</v>
      </c>
      <c r="AD183">
        <f t="shared" si="61"/>
        <v>0</v>
      </c>
      <c r="AE183" t="str">
        <f t="shared" ca="1" si="71"/>
        <v/>
      </c>
      <c r="AF183" t="str">
        <f t="shared" ca="1" si="71"/>
        <v/>
      </c>
      <c r="AH183" s="24">
        <v>173</v>
      </c>
      <c r="AI183">
        <f t="shared" si="62"/>
        <v>0</v>
      </c>
      <c r="AJ183" t="str">
        <f t="shared" ca="1" si="72"/>
        <v/>
      </c>
      <c r="AK183" t="str">
        <f t="shared" ca="1" si="72"/>
        <v/>
      </c>
      <c r="AM183" s="24">
        <v>173</v>
      </c>
      <c r="AN183">
        <f t="shared" si="63"/>
        <v>0</v>
      </c>
      <c r="AO183" t="str">
        <f t="shared" ca="1" si="73"/>
        <v/>
      </c>
      <c r="AP183" t="str">
        <f t="shared" ca="1" si="73"/>
        <v/>
      </c>
      <c r="AR183" s="24">
        <v>173</v>
      </c>
      <c r="AS183">
        <f t="shared" si="64"/>
        <v>0</v>
      </c>
      <c r="AT183" t="str">
        <f t="shared" ca="1" si="74"/>
        <v/>
      </c>
      <c r="AU183" t="str">
        <f t="shared" ca="1" si="74"/>
        <v/>
      </c>
    </row>
    <row r="184" spans="9:47" x14ac:dyDescent="0.15">
      <c r="I184" s="20"/>
      <c r="R184" s="24">
        <v>174</v>
      </c>
      <c r="S184">
        <f t="shared" si="59"/>
        <v>0</v>
      </c>
      <c r="T184" t="str">
        <f t="shared" ca="1" si="70"/>
        <v/>
      </c>
      <c r="U184" t="str">
        <f t="shared" ca="1" si="69"/>
        <v/>
      </c>
      <c r="AC184" s="24">
        <v>174</v>
      </c>
      <c r="AD184">
        <f t="shared" si="61"/>
        <v>0</v>
      </c>
      <c r="AE184" t="str">
        <f t="shared" ca="1" si="71"/>
        <v/>
      </c>
      <c r="AF184" t="str">
        <f t="shared" ca="1" si="71"/>
        <v/>
      </c>
      <c r="AH184" s="24">
        <v>174</v>
      </c>
      <c r="AI184">
        <f t="shared" si="62"/>
        <v>0</v>
      </c>
      <c r="AJ184" t="str">
        <f t="shared" ca="1" si="72"/>
        <v/>
      </c>
      <c r="AK184" t="str">
        <f t="shared" ca="1" si="72"/>
        <v/>
      </c>
      <c r="AM184" s="24">
        <v>174</v>
      </c>
      <c r="AN184">
        <f t="shared" si="63"/>
        <v>0</v>
      </c>
      <c r="AO184" t="str">
        <f t="shared" ca="1" si="73"/>
        <v/>
      </c>
      <c r="AP184" t="str">
        <f t="shared" ca="1" si="73"/>
        <v/>
      </c>
      <c r="AR184" s="24">
        <v>174</v>
      </c>
      <c r="AS184">
        <f t="shared" si="64"/>
        <v>0</v>
      </c>
      <c r="AT184" t="str">
        <f t="shared" ca="1" si="74"/>
        <v/>
      </c>
      <c r="AU184" t="str">
        <f t="shared" ca="1" si="74"/>
        <v/>
      </c>
    </row>
    <row r="185" spans="9:47" x14ac:dyDescent="0.15">
      <c r="I185" s="20"/>
      <c r="R185" s="24">
        <v>175</v>
      </c>
      <c r="S185">
        <f t="shared" si="59"/>
        <v>0</v>
      </c>
      <c r="T185" t="str">
        <f t="shared" ca="1" si="70"/>
        <v/>
      </c>
      <c r="U185" t="str">
        <f t="shared" ca="1" si="69"/>
        <v/>
      </c>
      <c r="AC185" s="24">
        <v>175</v>
      </c>
      <c r="AD185">
        <f t="shared" si="61"/>
        <v>0</v>
      </c>
      <c r="AE185" t="str">
        <f t="shared" ca="1" si="71"/>
        <v/>
      </c>
      <c r="AF185" t="str">
        <f t="shared" ca="1" si="71"/>
        <v/>
      </c>
      <c r="AH185" s="24">
        <v>175</v>
      </c>
      <c r="AI185">
        <f t="shared" si="62"/>
        <v>0</v>
      </c>
      <c r="AJ185" t="str">
        <f t="shared" ca="1" si="72"/>
        <v/>
      </c>
      <c r="AK185" t="str">
        <f t="shared" ca="1" si="72"/>
        <v/>
      </c>
      <c r="AM185" s="24">
        <v>175</v>
      </c>
      <c r="AN185">
        <f t="shared" si="63"/>
        <v>0</v>
      </c>
      <c r="AO185" t="str">
        <f t="shared" ca="1" si="73"/>
        <v/>
      </c>
      <c r="AP185" t="str">
        <f t="shared" ca="1" si="73"/>
        <v/>
      </c>
      <c r="AR185" s="24">
        <v>175</v>
      </c>
      <c r="AS185">
        <f t="shared" si="64"/>
        <v>0</v>
      </c>
      <c r="AT185" t="str">
        <f t="shared" ca="1" si="74"/>
        <v/>
      </c>
      <c r="AU185" t="str">
        <f t="shared" ca="1" si="74"/>
        <v/>
      </c>
    </row>
    <row r="186" spans="9:47" x14ac:dyDescent="0.15">
      <c r="I186" s="20"/>
      <c r="R186" s="24">
        <v>176</v>
      </c>
      <c r="S186">
        <f t="shared" si="59"/>
        <v>0</v>
      </c>
      <c r="T186" t="str">
        <f t="shared" ca="1" si="70"/>
        <v/>
      </c>
      <c r="U186" t="str">
        <f t="shared" ca="1" si="69"/>
        <v/>
      </c>
      <c r="AC186" s="24">
        <v>176</v>
      </c>
      <c r="AD186">
        <f t="shared" si="61"/>
        <v>0</v>
      </c>
      <c r="AE186" t="str">
        <f t="shared" ca="1" si="71"/>
        <v/>
      </c>
      <c r="AF186" t="str">
        <f t="shared" ca="1" si="71"/>
        <v/>
      </c>
      <c r="AH186" s="24">
        <v>176</v>
      </c>
      <c r="AI186">
        <f t="shared" si="62"/>
        <v>0</v>
      </c>
      <c r="AJ186" t="str">
        <f t="shared" ca="1" si="72"/>
        <v/>
      </c>
      <c r="AK186" t="str">
        <f t="shared" ca="1" si="72"/>
        <v/>
      </c>
      <c r="AM186" s="24">
        <v>176</v>
      </c>
      <c r="AN186">
        <f t="shared" si="63"/>
        <v>0</v>
      </c>
      <c r="AO186" t="str">
        <f t="shared" ca="1" si="73"/>
        <v/>
      </c>
      <c r="AP186" t="str">
        <f t="shared" ca="1" si="73"/>
        <v/>
      </c>
      <c r="AR186" s="24">
        <v>176</v>
      </c>
      <c r="AS186">
        <f t="shared" si="64"/>
        <v>0</v>
      </c>
      <c r="AT186" t="str">
        <f t="shared" ca="1" si="74"/>
        <v/>
      </c>
      <c r="AU186" t="str">
        <f t="shared" ca="1" si="74"/>
        <v/>
      </c>
    </row>
    <row r="187" spans="9:47" x14ac:dyDescent="0.15">
      <c r="I187" s="20"/>
      <c r="R187" s="24">
        <v>177</v>
      </c>
      <c r="S187">
        <f t="shared" si="59"/>
        <v>0</v>
      </c>
      <c r="T187" t="str">
        <f t="shared" ca="1" si="70"/>
        <v/>
      </c>
      <c r="U187" t="str">
        <f t="shared" ca="1" si="69"/>
        <v/>
      </c>
      <c r="AC187" s="24">
        <v>177</v>
      </c>
      <c r="AD187">
        <f t="shared" si="61"/>
        <v>0</v>
      </c>
      <c r="AE187" t="str">
        <f t="shared" ca="1" si="71"/>
        <v/>
      </c>
      <c r="AF187" t="str">
        <f t="shared" ca="1" si="71"/>
        <v/>
      </c>
      <c r="AH187" s="24">
        <v>177</v>
      </c>
      <c r="AI187">
        <f t="shared" si="62"/>
        <v>0</v>
      </c>
      <c r="AJ187" t="str">
        <f t="shared" ca="1" si="72"/>
        <v/>
      </c>
      <c r="AK187" t="str">
        <f t="shared" ca="1" si="72"/>
        <v/>
      </c>
      <c r="AM187" s="24">
        <v>177</v>
      </c>
      <c r="AN187">
        <f t="shared" si="63"/>
        <v>0</v>
      </c>
      <c r="AO187" t="str">
        <f t="shared" ca="1" si="73"/>
        <v/>
      </c>
      <c r="AP187" t="str">
        <f t="shared" ca="1" si="73"/>
        <v/>
      </c>
      <c r="AR187" s="24">
        <v>177</v>
      </c>
      <c r="AS187">
        <f t="shared" si="64"/>
        <v>0</v>
      </c>
      <c r="AT187" t="str">
        <f t="shared" ca="1" si="74"/>
        <v/>
      </c>
      <c r="AU187" t="str">
        <f t="shared" ca="1" si="74"/>
        <v/>
      </c>
    </row>
    <row r="188" spans="9:47" x14ac:dyDescent="0.15">
      <c r="I188" s="20"/>
      <c r="R188" s="24">
        <v>178</v>
      </c>
      <c r="S188">
        <f t="shared" si="59"/>
        <v>0</v>
      </c>
      <c r="T188" t="str">
        <f t="shared" ca="1" si="70"/>
        <v/>
      </c>
      <c r="U188" t="str">
        <f t="shared" ca="1" si="69"/>
        <v/>
      </c>
      <c r="AC188" s="24">
        <v>178</v>
      </c>
      <c r="AD188">
        <f t="shared" si="61"/>
        <v>0</v>
      </c>
      <c r="AE188" t="str">
        <f t="shared" ca="1" si="71"/>
        <v/>
      </c>
      <c r="AF188" t="str">
        <f t="shared" ca="1" si="71"/>
        <v/>
      </c>
      <c r="AH188" s="24">
        <v>178</v>
      </c>
      <c r="AI188">
        <f t="shared" si="62"/>
        <v>0</v>
      </c>
      <c r="AJ188" t="str">
        <f t="shared" ca="1" si="72"/>
        <v/>
      </c>
      <c r="AK188" t="str">
        <f t="shared" ca="1" si="72"/>
        <v/>
      </c>
      <c r="AM188" s="24">
        <v>178</v>
      </c>
      <c r="AN188">
        <f t="shared" si="63"/>
        <v>0</v>
      </c>
      <c r="AO188" t="str">
        <f t="shared" ca="1" si="73"/>
        <v/>
      </c>
      <c r="AP188" t="str">
        <f t="shared" ca="1" si="73"/>
        <v/>
      </c>
      <c r="AR188" s="24">
        <v>178</v>
      </c>
      <c r="AS188">
        <f t="shared" si="64"/>
        <v>0</v>
      </c>
      <c r="AT188" t="str">
        <f t="shared" ca="1" si="74"/>
        <v/>
      </c>
      <c r="AU188" t="str">
        <f t="shared" ca="1" si="74"/>
        <v/>
      </c>
    </row>
    <row r="189" spans="9:47" x14ac:dyDescent="0.15">
      <c r="I189" s="20"/>
      <c r="R189" s="24">
        <v>179</v>
      </c>
      <c r="S189">
        <f t="shared" si="59"/>
        <v>0</v>
      </c>
      <c r="T189" t="str">
        <f t="shared" ca="1" si="70"/>
        <v/>
      </c>
      <c r="U189" t="str">
        <f t="shared" ca="1" si="69"/>
        <v/>
      </c>
      <c r="AC189" s="24">
        <v>179</v>
      </c>
      <c r="AD189">
        <f t="shared" si="61"/>
        <v>0</v>
      </c>
      <c r="AE189" t="str">
        <f t="shared" ca="1" si="71"/>
        <v/>
      </c>
      <c r="AF189" t="str">
        <f t="shared" ca="1" si="71"/>
        <v/>
      </c>
      <c r="AH189" s="24">
        <v>179</v>
      </c>
      <c r="AI189">
        <f t="shared" si="62"/>
        <v>0</v>
      </c>
      <c r="AJ189" t="str">
        <f t="shared" ca="1" si="72"/>
        <v/>
      </c>
      <c r="AK189" t="str">
        <f t="shared" ca="1" si="72"/>
        <v/>
      </c>
      <c r="AM189" s="24">
        <v>179</v>
      </c>
      <c r="AN189">
        <f t="shared" si="63"/>
        <v>0</v>
      </c>
      <c r="AO189" t="str">
        <f t="shared" ca="1" si="73"/>
        <v/>
      </c>
      <c r="AP189" t="str">
        <f t="shared" ca="1" si="73"/>
        <v/>
      </c>
      <c r="AR189" s="24">
        <v>179</v>
      </c>
      <c r="AS189">
        <f t="shared" si="64"/>
        <v>0</v>
      </c>
      <c r="AT189" t="str">
        <f t="shared" ca="1" si="74"/>
        <v/>
      </c>
      <c r="AU189" t="str">
        <f t="shared" ca="1" si="74"/>
        <v/>
      </c>
    </row>
    <row r="190" spans="9:47" x14ac:dyDescent="0.15">
      <c r="I190" s="20"/>
      <c r="R190" s="24">
        <v>180</v>
      </c>
      <c r="S190">
        <f t="shared" si="59"/>
        <v>0</v>
      </c>
      <c r="T190" t="str">
        <f t="shared" ca="1" si="70"/>
        <v/>
      </c>
      <c r="U190" t="str">
        <f t="shared" ca="1" si="69"/>
        <v/>
      </c>
      <c r="AC190" s="24">
        <v>180</v>
      </c>
      <c r="AD190">
        <f t="shared" si="61"/>
        <v>0</v>
      </c>
      <c r="AE190" t="str">
        <f t="shared" ca="1" si="71"/>
        <v/>
      </c>
      <c r="AF190" t="str">
        <f t="shared" ca="1" si="71"/>
        <v/>
      </c>
      <c r="AH190" s="24">
        <v>180</v>
      </c>
      <c r="AI190">
        <f t="shared" si="62"/>
        <v>0</v>
      </c>
      <c r="AJ190" t="str">
        <f t="shared" ca="1" si="72"/>
        <v/>
      </c>
      <c r="AK190" t="str">
        <f t="shared" ca="1" si="72"/>
        <v/>
      </c>
      <c r="AM190" s="24">
        <v>180</v>
      </c>
      <c r="AN190">
        <f t="shared" si="63"/>
        <v>0</v>
      </c>
      <c r="AO190" t="str">
        <f t="shared" ca="1" si="73"/>
        <v/>
      </c>
      <c r="AP190" t="str">
        <f t="shared" ca="1" si="73"/>
        <v/>
      </c>
      <c r="AR190" s="24">
        <v>180</v>
      </c>
      <c r="AS190">
        <f t="shared" si="64"/>
        <v>0</v>
      </c>
      <c r="AT190" t="str">
        <f t="shared" ca="1" si="74"/>
        <v/>
      </c>
      <c r="AU190" t="str">
        <f t="shared" ca="1" si="74"/>
        <v/>
      </c>
    </row>
    <row r="191" spans="9:47" x14ac:dyDescent="0.15">
      <c r="I191" s="20"/>
      <c r="R191" s="24">
        <v>181</v>
      </c>
      <c r="S191">
        <f t="shared" si="59"/>
        <v>0</v>
      </c>
      <c r="T191" t="str">
        <f t="shared" ca="1" si="70"/>
        <v/>
      </c>
      <c r="U191" t="str">
        <f t="shared" ca="1" si="69"/>
        <v/>
      </c>
      <c r="AC191" s="24">
        <v>181</v>
      </c>
      <c r="AD191">
        <f t="shared" si="61"/>
        <v>0</v>
      </c>
      <c r="AE191" t="str">
        <f t="shared" ca="1" si="71"/>
        <v/>
      </c>
      <c r="AF191" t="str">
        <f t="shared" ca="1" si="71"/>
        <v/>
      </c>
      <c r="AH191" s="24">
        <v>181</v>
      </c>
      <c r="AI191">
        <f t="shared" si="62"/>
        <v>0</v>
      </c>
      <c r="AJ191" t="str">
        <f t="shared" ca="1" si="72"/>
        <v/>
      </c>
      <c r="AK191" t="str">
        <f t="shared" ca="1" si="72"/>
        <v/>
      </c>
      <c r="AM191" s="24">
        <v>181</v>
      </c>
      <c r="AN191">
        <f t="shared" si="63"/>
        <v>0</v>
      </c>
      <c r="AO191" t="str">
        <f t="shared" ca="1" si="73"/>
        <v/>
      </c>
      <c r="AP191" t="str">
        <f t="shared" ca="1" si="73"/>
        <v/>
      </c>
      <c r="AR191" s="24">
        <v>181</v>
      </c>
      <c r="AS191">
        <f t="shared" si="64"/>
        <v>0</v>
      </c>
      <c r="AT191" t="str">
        <f t="shared" ca="1" si="74"/>
        <v/>
      </c>
      <c r="AU191" t="str">
        <f t="shared" ca="1" si="74"/>
        <v/>
      </c>
    </row>
    <row r="192" spans="9:47" x14ac:dyDescent="0.15">
      <c r="I192" s="20"/>
      <c r="R192" s="24">
        <v>182</v>
      </c>
      <c r="S192">
        <f t="shared" si="59"/>
        <v>0</v>
      </c>
      <c r="T192" t="str">
        <f t="shared" ca="1" si="70"/>
        <v/>
      </c>
      <c r="U192" t="str">
        <f t="shared" ca="1" si="69"/>
        <v/>
      </c>
      <c r="AC192" s="24">
        <v>182</v>
      </c>
      <c r="AD192">
        <f t="shared" si="61"/>
        <v>0</v>
      </c>
      <c r="AE192" t="str">
        <f t="shared" ref="AE192:AF199" ca="1" si="75">IF($AD192&gt;0,INDIRECT(AE$1&amp;$AD192)&amp;"","")</f>
        <v/>
      </c>
      <c r="AF192" t="str">
        <f t="shared" ca="1" si="75"/>
        <v/>
      </c>
      <c r="AH192" s="24">
        <v>182</v>
      </c>
      <c r="AI192">
        <f t="shared" si="62"/>
        <v>0</v>
      </c>
      <c r="AJ192" t="str">
        <f t="shared" ref="AJ192:AK199" ca="1" si="76">IF($AI192&gt;0,INDIRECT(AJ$1&amp;$AI192)&amp;"","")</f>
        <v/>
      </c>
      <c r="AK192" t="str">
        <f t="shared" ca="1" si="76"/>
        <v/>
      </c>
      <c r="AM192" s="24">
        <v>182</v>
      </c>
      <c r="AN192">
        <f t="shared" si="63"/>
        <v>0</v>
      </c>
      <c r="AO192" t="str">
        <f t="shared" ref="AO192:AP199" ca="1" si="77">IF($AN192&gt;0,INDIRECT(AO$1&amp;$AN192)&amp;"","")</f>
        <v/>
      </c>
      <c r="AP192" t="str">
        <f t="shared" ca="1" si="77"/>
        <v/>
      </c>
      <c r="AR192" s="24">
        <v>182</v>
      </c>
      <c r="AS192">
        <f t="shared" si="64"/>
        <v>0</v>
      </c>
      <c r="AT192" t="str">
        <f t="shared" ref="AT192:AU199" ca="1" si="78">IF($AS192&gt;0,INDIRECT(AT$1&amp;$AS192)&amp;"","")</f>
        <v/>
      </c>
      <c r="AU192" t="str">
        <f t="shared" ca="1" si="78"/>
        <v/>
      </c>
    </row>
    <row r="193" spans="9:47" x14ac:dyDescent="0.15">
      <c r="I193" s="20"/>
      <c r="R193" s="24">
        <v>183</v>
      </c>
      <c r="S193">
        <f t="shared" si="59"/>
        <v>0</v>
      </c>
      <c r="T193" t="str">
        <f t="shared" ca="1" si="70"/>
        <v/>
      </c>
      <c r="U193" t="str">
        <f t="shared" ca="1" si="69"/>
        <v/>
      </c>
      <c r="AC193" s="24">
        <v>183</v>
      </c>
      <c r="AD193">
        <f t="shared" si="61"/>
        <v>0</v>
      </c>
      <c r="AE193" t="str">
        <f t="shared" ca="1" si="75"/>
        <v/>
      </c>
      <c r="AF193" t="str">
        <f t="shared" ca="1" si="75"/>
        <v/>
      </c>
      <c r="AH193" s="24">
        <v>183</v>
      </c>
      <c r="AI193">
        <f t="shared" si="62"/>
        <v>0</v>
      </c>
      <c r="AJ193" t="str">
        <f t="shared" ca="1" si="76"/>
        <v/>
      </c>
      <c r="AK193" t="str">
        <f t="shared" ca="1" si="76"/>
        <v/>
      </c>
      <c r="AM193" s="24">
        <v>183</v>
      </c>
      <c r="AN193">
        <f t="shared" si="63"/>
        <v>0</v>
      </c>
      <c r="AO193" t="str">
        <f t="shared" ca="1" si="77"/>
        <v/>
      </c>
      <c r="AP193" t="str">
        <f t="shared" ca="1" si="77"/>
        <v/>
      </c>
      <c r="AR193" s="24">
        <v>183</v>
      </c>
      <c r="AS193">
        <f t="shared" si="64"/>
        <v>0</v>
      </c>
      <c r="AT193" t="str">
        <f t="shared" ca="1" si="78"/>
        <v/>
      </c>
      <c r="AU193" t="str">
        <f t="shared" ca="1" si="78"/>
        <v/>
      </c>
    </row>
    <row r="194" spans="9:47" x14ac:dyDescent="0.15">
      <c r="I194" s="20"/>
      <c r="R194" s="24">
        <v>184</v>
      </c>
      <c r="S194">
        <f t="shared" si="59"/>
        <v>0</v>
      </c>
      <c r="T194" t="str">
        <f t="shared" ca="1" si="70"/>
        <v/>
      </c>
      <c r="U194" t="str">
        <f t="shared" ca="1" si="69"/>
        <v/>
      </c>
      <c r="AC194" s="24">
        <v>184</v>
      </c>
      <c r="AD194">
        <f t="shared" si="61"/>
        <v>0</v>
      </c>
      <c r="AE194" t="str">
        <f t="shared" ca="1" si="75"/>
        <v/>
      </c>
      <c r="AF194" t="str">
        <f t="shared" ca="1" si="75"/>
        <v/>
      </c>
      <c r="AH194" s="24">
        <v>184</v>
      </c>
      <c r="AI194">
        <f t="shared" si="62"/>
        <v>0</v>
      </c>
      <c r="AJ194" t="str">
        <f t="shared" ca="1" si="76"/>
        <v/>
      </c>
      <c r="AK194" t="str">
        <f t="shared" ca="1" si="76"/>
        <v/>
      </c>
      <c r="AM194" s="24">
        <v>184</v>
      </c>
      <c r="AN194">
        <f t="shared" si="63"/>
        <v>0</v>
      </c>
      <c r="AO194" t="str">
        <f t="shared" ca="1" si="77"/>
        <v/>
      </c>
      <c r="AP194" t="str">
        <f t="shared" ca="1" si="77"/>
        <v/>
      </c>
      <c r="AR194" s="24">
        <v>184</v>
      </c>
      <c r="AS194">
        <f t="shared" si="64"/>
        <v>0</v>
      </c>
      <c r="AT194" t="str">
        <f t="shared" ca="1" si="78"/>
        <v/>
      </c>
      <c r="AU194" t="str">
        <f t="shared" ca="1" si="78"/>
        <v/>
      </c>
    </row>
    <row r="195" spans="9:47" x14ac:dyDescent="0.15">
      <c r="I195" s="20"/>
      <c r="R195" s="24">
        <v>185</v>
      </c>
      <c r="S195">
        <f t="shared" si="59"/>
        <v>0</v>
      </c>
      <c r="T195" t="str">
        <f t="shared" ca="1" si="70"/>
        <v/>
      </c>
      <c r="U195" t="str">
        <f t="shared" ca="1" si="69"/>
        <v/>
      </c>
      <c r="AC195" s="24">
        <v>185</v>
      </c>
      <c r="AD195">
        <f t="shared" si="61"/>
        <v>0</v>
      </c>
      <c r="AE195" t="str">
        <f t="shared" ca="1" si="75"/>
        <v/>
      </c>
      <c r="AF195" t="str">
        <f t="shared" ca="1" si="75"/>
        <v/>
      </c>
      <c r="AH195" s="24">
        <v>185</v>
      </c>
      <c r="AI195">
        <f t="shared" si="62"/>
        <v>0</v>
      </c>
      <c r="AJ195" t="str">
        <f t="shared" ca="1" si="76"/>
        <v/>
      </c>
      <c r="AK195" t="str">
        <f t="shared" ca="1" si="76"/>
        <v/>
      </c>
      <c r="AM195" s="24">
        <v>185</v>
      </c>
      <c r="AN195">
        <f t="shared" si="63"/>
        <v>0</v>
      </c>
      <c r="AO195" t="str">
        <f t="shared" ca="1" si="77"/>
        <v/>
      </c>
      <c r="AP195" t="str">
        <f t="shared" ca="1" si="77"/>
        <v/>
      </c>
      <c r="AR195" s="24">
        <v>185</v>
      </c>
      <c r="AS195">
        <f t="shared" si="64"/>
        <v>0</v>
      </c>
      <c r="AT195" t="str">
        <f t="shared" ca="1" si="78"/>
        <v/>
      </c>
      <c r="AU195" t="str">
        <f t="shared" ca="1" si="78"/>
        <v/>
      </c>
    </row>
    <row r="196" spans="9:47" x14ac:dyDescent="0.15">
      <c r="I196" s="20"/>
      <c r="R196" s="24">
        <v>186</v>
      </c>
      <c r="S196">
        <f t="shared" si="59"/>
        <v>0</v>
      </c>
      <c r="T196" t="str">
        <f t="shared" ca="1" si="70"/>
        <v/>
      </c>
      <c r="U196" t="str">
        <f t="shared" ca="1" si="69"/>
        <v/>
      </c>
      <c r="AC196" s="24">
        <v>186</v>
      </c>
      <c r="AD196">
        <f t="shared" si="61"/>
        <v>0</v>
      </c>
      <c r="AE196" t="str">
        <f t="shared" ca="1" si="75"/>
        <v/>
      </c>
      <c r="AF196" t="str">
        <f t="shared" ca="1" si="75"/>
        <v/>
      </c>
      <c r="AH196" s="24">
        <v>186</v>
      </c>
      <c r="AI196">
        <f t="shared" si="62"/>
        <v>0</v>
      </c>
      <c r="AJ196" t="str">
        <f t="shared" ca="1" si="76"/>
        <v/>
      </c>
      <c r="AK196" t="str">
        <f t="shared" ca="1" si="76"/>
        <v/>
      </c>
      <c r="AM196" s="24">
        <v>186</v>
      </c>
      <c r="AN196">
        <f t="shared" si="63"/>
        <v>0</v>
      </c>
      <c r="AO196" t="str">
        <f t="shared" ca="1" si="77"/>
        <v/>
      </c>
      <c r="AP196" t="str">
        <f t="shared" ca="1" si="77"/>
        <v/>
      </c>
      <c r="AR196" s="24">
        <v>186</v>
      </c>
      <c r="AS196">
        <f t="shared" si="64"/>
        <v>0</v>
      </c>
      <c r="AT196" t="str">
        <f t="shared" ca="1" si="78"/>
        <v/>
      </c>
      <c r="AU196" t="str">
        <f t="shared" ca="1" si="78"/>
        <v/>
      </c>
    </row>
    <row r="197" spans="9:47" x14ac:dyDescent="0.15">
      <c r="I197" s="20"/>
      <c r="R197" s="24">
        <v>187</v>
      </c>
      <c r="S197">
        <f t="shared" si="59"/>
        <v>0</v>
      </c>
      <c r="T197" t="str">
        <f t="shared" ca="1" si="70"/>
        <v/>
      </c>
      <c r="U197" t="str">
        <f t="shared" ca="1" si="69"/>
        <v/>
      </c>
      <c r="AC197" s="24">
        <v>187</v>
      </c>
      <c r="AD197">
        <f t="shared" si="61"/>
        <v>0</v>
      </c>
      <c r="AE197" t="str">
        <f t="shared" ca="1" si="75"/>
        <v/>
      </c>
      <c r="AF197" t="str">
        <f t="shared" ca="1" si="75"/>
        <v/>
      </c>
      <c r="AH197" s="24">
        <v>187</v>
      </c>
      <c r="AI197">
        <f t="shared" si="62"/>
        <v>0</v>
      </c>
      <c r="AJ197" t="str">
        <f t="shared" ca="1" si="76"/>
        <v/>
      </c>
      <c r="AK197" t="str">
        <f t="shared" ca="1" si="76"/>
        <v/>
      </c>
      <c r="AM197" s="24">
        <v>187</v>
      </c>
      <c r="AN197">
        <f t="shared" si="63"/>
        <v>0</v>
      </c>
      <c r="AO197" t="str">
        <f t="shared" ca="1" si="77"/>
        <v/>
      </c>
      <c r="AP197" t="str">
        <f t="shared" ca="1" si="77"/>
        <v/>
      </c>
      <c r="AR197" s="24">
        <v>187</v>
      </c>
      <c r="AS197">
        <f t="shared" si="64"/>
        <v>0</v>
      </c>
      <c r="AT197" t="str">
        <f t="shared" ca="1" si="78"/>
        <v/>
      </c>
      <c r="AU197" t="str">
        <f t="shared" ca="1" si="78"/>
        <v/>
      </c>
    </row>
    <row r="198" spans="9:47" x14ac:dyDescent="0.15">
      <c r="I198" s="20"/>
      <c r="R198" s="24">
        <v>188</v>
      </c>
      <c r="S198">
        <f t="shared" si="59"/>
        <v>0</v>
      </c>
      <c r="T198" t="str">
        <f t="shared" ca="1" si="70"/>
        <v/>
      </c>
      <c r="U198" t="str">
        <f t="shared" ca="1" si="69"/>
        <v/>
      </c>
      <c r="AC198" s="24">
        <v>188</v>
      </c>
      <c r="AD198">
        <f t="shared" si="61"/>
        <v>0</v>
      </c>
      <c r="AE198" t="str">
        <f t="shared" ca="1" si="75"/>
        <v/>
      </c>
      <c r="AF198" t="str">
        <f t="shared" ca="1" si="75"/>
        <v/>
      </c>
      <c r="AH198" s="24">
        <v>188</v>
      </c>
      <c r="AI198">
        <f t="shared" si="62"/>
        <v>0</v>
      </c>
      <c r="AJ198" t="str">
        <f t="shared" ca="1" si="76"/>
        <v/>
      </c>
      <c r="AK198" t="str">
        <f t="shared" ca="1" si="76"/>
        <v/>
      </c>
      <c r="AM198" s="24">
        <v>188</v>
      </c>
      <c r="AN198">
        <f t="shared" si="63"/>
        <v>0</v>
      </c>
      <c r="AO198" t="str">
        <f t="shared" ca="1" si="77"/>
        <v/>
      </c>
      <c r="AP198" t="str">
        <f t="shared" ca="1" si="77"/>
        <v/>
      </c>
      <c r="AR198" s="24">
        <v>188</v>
      </c>
      <c r="AS198">
        <f t="shared" si="64"/>
        <v>0</v>
      </c>
      <c r="AT198" t="str">
        <f t="shared" ca="1" si="78"/>
        <v/>
      </c>
      <c r="AU198" t="str">
        <f t="shared" ca="1" si="78"/>
        <v/>
      </c>
    </row>
    <row r="199" spans="9:47" x14ac:dyDescent="0.15">
      <c r="I199" s="20"/>
      <c r="AC199" s="24">
        <v>189</v>
      </c>
      <c r="AD199">
        <f t="shared" si="61"/>
        <v>0</v>
      </c>
      <c r="AE199" t="str">
        <f t="shared" ca="1" si="75"/>
        <v/>
      </c>
      <c r="AF199" t="str">
        <f t="shared" ca="1" si="75"/>
        <v/>
      </c>
      <c r="AH199" s="24">
        <v>189</v>
      </c>
      <c r="AI199">
        <f t="shared" si="62"/>
        <v>0</v>
      </c>
      <c r="AJ199" t="str">
        <f t="shared" ca="1" si="76"/>
        <v/>
      </c>
      <c r="AK199" t="str">
        <f t="shared" ca="1" si="76"/>
        <v/>
      </c>
      <c r="AM199" s="24">
        <v>189</v>
      </c>
      <c r="AN199">
        <f t="shared" si="63"/>
        <v>0</v>
      </c>
      <c r="AO199" t="str">
        <f t="shared" ca="1" si="77"/>
        <v/>
      </c>
      <c r="AP199" t="str">
        <f t="shared" ca="1" si="77"/>
        <v/>
      </c>
      <c r="AR199" s="24">
        <v>189</v>
      </c>
      <c r="AS199">
        <f t="shared" si="64"/>
        <v>0</v>
      </c>
      <c r="AT199" t="str">
        <f t="shared" ca="1" si="78"/>
        <v/>
      </c>
      <c r="AU199" t="str">
        <f t="shared" ca="1" si="78"/>
        <v/>
      </c>
    </row>
    <row r="200" spans="9:47" x14ac:dyDescent="0.15">
      <c r="I200" s="157" t="s">
        <v>246</v>
      </c>
      <c r="J200" s="157" t="s">
        <v>157</v>
      </c>
      <c r="K200" s="158" t="s">
        <v>165</v>
      </c>
      <c r="L200" s="158" t="s">
        <v>159</v>
      </c>
      <c r="M200" s="157" t="s">
        <v>160</v>
      </c>
      <c r="N200" s="158" t="s">
        <v>161</v>
      </c>
      <c r="O200" s="157" t="s">
        <v>162</v>
      </c>
      <c r="Q200" s="195" t="s">
        <v>246</v>
      </c>
      <c r="R200" s="195" t="s">
        <v>261</v>
      </c>
      <c r="S200" s="195" t="s">
        <v>157</v>
      </c>
      <c r="T200" s="196" t="s">
        <v>167</v>
      </c>
      <c r="U200" s="196" t="s">
        <v>168</v>
      </c>
      <c r="AC200" s="157" t="s">
        <v>246</v>
      </c>
      <c r="AD200" s="157" t="s">
        <v>157</v>
      </c>
      <c r="AE200" s="157" t="s">
        <v>172</v>
      </c>
      <c r="AF200" s="158" t="s">
        <v>173</v>
      </c>
    </row>
    <row r="201" spans="9:47" x14ac:dyDescent="0.15">
      <c r="I201" s="168">
        <v>1</v>
      </c>
      <c r="J201" s="168">
        <v>1</v>
      </c>
      <c r="K201" s="169" t="s">
        <v>262</v>
      </c>
      <c r="L201" s="170"/>
      <c r="M201" s="169">
        <f>O201-N201+1</f>
        <v>15</v>
      </c>
      <c r="N201" s="171">
        <v>201</v>
      </c>
      <c r="O201" s="171">
        <f>N202-1</f>
        <v>215</v>
      </c>
      <c r="Q201" s="197">
        <v>1</v>
      </c>
      <c r="R201" s="197">
        <v>1</v>
      </c>
      <c r="S201" s="197">
        <v>1</v>
      </c>
      <c r="T201" s="198" t="s">
        <v>263</v>
      </c>
      <c r="U201" s="199">
        <v>912100</v>
      </c>
      <c r="AC201" s="159">
        <v>1</v>
      </c>
      <c r="AD201" s="159">
        <v>1</v>
      </c>
      <c r="AE201" s="161" t="s">
        <v>264</v>
      </c>
      <c r="AF201" s="203" t="s">
        <v>265</v>
      </c>
    </row>
    <row r="202" spans="9:47" x14ac:dyDescent="0.15">
      <c r="I202" s="172">
        <v>1</v>
      </c>
      <c r="J202" s="172">
        <v>2</v>
      </c>
      <c r="K202" s="173" t="s">
        <v>266</v>
      </c>
      <c r="L202" s="174"/>
      <c r="M202" s="173">
        <f>O202-N202+1</f>
        <v>20</v>
      </c>
      <c r="N202" s="175">
        <v>216</v>
      </c>
      <c r="O202" s="172">
        <v>235</v>
      </c>
      <c r="Q202" s="197">
        <v>1</v>
      </c>
      <c r="R202" s="197">
        <v>1</v>
      </c>
      <c r="S202" s="197">
        <v>2</v>
      </c>
      <c r="T202" s="198" t="s">
        <v>267</v>
      </c>
      <c r="U202" s="200">
        <v>913000</v>
      </c>
      <c r="AC202" s="159">
        <v>1</v>
      </c>
      <c r="AD202" s="159">
        <v>2</v>
      </c>
      <c r="AE202" s="161" t="s">
        <v>268</v>
      </c>
      <c r="AF202" s="203" t="s">
        <v>269</v>
      </c>
    </row>
    <row r="203" spans="9:47" x14ac:dyDescent="0.15">
      <c r="I203" s="172">
        <v>1</v>
      </c>
      <c r="J203" s="172">
        <v>3</v>
      </c>
      <c r="K203" s="173" t="s">
        <v>270</v>
      </c>
      <c r="L203" s="174" t="s">
        <v>271</v>
      </c>
      <c r="M203" s="176"/>
      <c r="N203" s="177"/>
      <c r="O203" s="177"/>
      <c r="Q203" s="197">
        <v>1</v>
      </c>
      <c r="R203" s="197">
        <v>1</v>
      </c>
      <c r="S203" s="197">
        <v>3</v>
      </c>
      <c r="T203" s="198" t="s">
        <v>272</v>
      </c>
      <c r="U203" s="200">
        <v>913100</v>
      </c>
      <c r="AC203" s="159">
        <v>1</v>
      </c>
      <c r="AD203" s="159">
        <v>3</v>
      </c>
      <c r="AE203" s="161" t="s">
        <v>273</v>
      </c>
      <c r="AF203" s="203" t="s">
        <v>274</v>
      </c>
    </row>
    <row r="204" spans="9:47" x14ac:dyDescent="0.15">
      <c r="I204" s="172">
        <v>1</v>
      </c>
      <c r="J204" s="172">
        <v>4</v>
      </c>
      <c r="K204" s="173" t="s">
        <v>275</v>
      </c>
      <c r="L204" s="174"/>
      <c r="M204" s="173">
        <f t="shared" ref="M204:M222" si="79">O204-N204+1</f>
        <v>133</v>
      </c>
      <c r="N204" s="175">
        <v>236</v>
      </c>
      <c r="O204" s="175">
        <f t="shared" ref="O204:O221" si="80">N205-1</f>
        <v>368</v>
      </c>
      <c r="Q204" s="197">
        <v>1</v>
      </c>
      <c r="R204" s="197">
        <v>1</v>
      </c>
      <c r="S204" s="197">
        <v>4</v>
      </c>
      <c r="T204" s="198" t="s">
        <v>9342</v>
      </c>
      <c r="U204" s="200">
        <v>913200</v>
      </c>
      <c r="AC204" s="159">
        <v>1</v>
      </c>
      <c r="AD204" s="159">
        <v>4</v>
      </c>
      <c r="AE204" s="161" t="s">
        <v>276</v>
      </c>
      <c r="AF204" s="203" t="s">
        <v>277</v>
      </c>
    </row>
    <row r="205" spans="9:47" x14ac:dyDescent="0.15">
      <c r="I205" s="172">
        <v>1</v>
      </c>
      <c r="J205" s="172">
        <v>5</v>
      </c>
      <c r="K205" s="173" t="s">
        <v>278</v>
      </c>
      <c r="L205" s="174"/>
      <c r="M205" s="173">
        <f t="shared" si="79"/>
        <v>55</v>
      </c>
      <c r="N205" s="175">
        <v>369</v>
      </c>
      <c r="O205" s="175">
        <f t="shared" si="80"/>
        <v>423</v>
      </c>
      <c r="Q205" s="197">
        <v>1</v>
      </c>
      <c r="R205" s="197">
        <v>1</v>
      </c>
      <c r="S205" s="197">
        <v>5</v>
      </c>
      <c r="T205" s="198" t="s">
        <v>279</v>
      </c>
      <c r="U205" s="200">
        <v>914000</v>
      </c>
      <c r="AC205" s="159">
        <v>1</v>
      </c>
      <c r="AD205" s="159">
        <v>5</v>
      </c>
      <c r="AE205" s="161" t="s">
        <v>280</v>
      </c>
      <c r="AF205" s="203" t="s">
        <v>281</v>
      </c>
    </row>
    <row r="206" spans="9:47" x14ac:dyDescent="0.15">
      <c r="I206" s="172">
        <v>1</v>
      </c>
      <c r="J206" s="172">
        <v>6</v>
      </c>
      <c r="K206" s="173" t="s">
        <v>282</v>
      </c>
      <c r="L206" s="174"/>
      <c r="M206" s="173">
        <f t="shared" si="79"/>
        <v>66</v>
      </c>
      <c r="N206" s="175">
        <v>424</v>
      </c>
      <c r="O206" s="175">
        <f t="shared" si="80"/>
        <v>489</v>
      </c>
      <c r="Q206" s="197">
        <v>1</v>
      </c>
      <c r="R206" s="197">
        <v>1</v>
      </c>
      <c r="S206" s="197">
        <v>6</v>
      </c>
      <c r="T206" s="198" t="s">
        <v>283</v>
      </c>
      <c r="U206" s="200">
        <v>915000</v>
      </c>
      <c r="AC206" s="159">
        <v>1</v>
      </c>
      <c r="AD206" s="159">
        <v>6</v>
      </c>
      <c r="AE206" s="161" t="s">
        <v>284</v>
      </c>
      <c r="AF206" s="203" t="s">
        <v>285</v>
      </c>
    </row>
    <row r="207" spans="9:47" x14ac:dyDescent="0.15">
      <c r="I207" s="172">
        <v>1</v>
      </c>
      <c r="J207" s="172">
        <v>7</v>
      </c>
      <c r="K207" s="173" t="s">
        <v>286</v>
      </c>
      <c r="L207" s="174"/>
      <c r="M207" s="173">
        <f t="shared" si="79"/>
        <v>41</v>
      </c>
      <c r="N207" s="175">
        <v>490</v>
      </c>
      <c r="O207" s="175">
        <f t="shared" si="80"/>
        <v>530</v>
      </c>
      <c r="Q207" s="197">
        <v>1</v>
      </c>
      <c r="R207" s="197">
        <v>1</v>
      </c>
      <c r="S207" s="197">
        <v>7</v>
      </c>
      <c r="T207" s="198" t="s">
        <v>287</v>
      </c>
      <c r="U207" s="200">
        <v>916000</v>
      </c>
      <c r="AC207" s="159">
        <v>1</v>
      </c>
      <c r="AD207" s="159">
        <v>7</v>
      </c>
      <c r="AE207" s="161" t="s">
        <v>288</v>
      </c>
      <c r="AF207" s="203" t="s">
        <v>289</v>
      </c>
    </row>
    <row r="208" spans="9:47" x14ac:dyDescent="0.15">
      <c r="I208" s="172">
        <v>1</v>
      </c>
      <c r="J208" s="172">
        <v>8</v>
      </c>
      <c r="K208" s="173" t="s">
        <v>290</v>
      </c>
      <c r="L208" s="174"/>
      <c r="M208" s="173">
        <f t="shared" si="79"/>
        <v>52</v>
      </c>
      <c r="N208" s="175">
        <v>531</v>
      </c>
      <c r="O208" s="175">
        <f t="shared" si="80"/>
        <v>582</v>
      </c>
      <c r="Q208" s="197">
        <v>1</v>
      </c>
      <c r="R208" s="197">
        <v>1</v>
      </c>
      <c r="S208" s="197">
        <v>8</v>
      </c>
      <c r="T208" s="198" t="s">
        <v>291</v>
      </c>
      <c r="U208" s="200">
        <v>917000</v>
      </c>
      <c r="AC208" s="159">
        <v>1</v>
      </c>
      <c r="AD208" s="159">
        <v>8</v>
      </c>
      <c r="AE208" s="161" t="s">
        <v>292</v>
      </c>
      <c r="AF208" s="203" t="s">
        <v>293</v>
      </c>
    </row>
    <row r="209" spans="9:32" x14ac:dyDescent="0.15">
      <c r="I209" s="172">
        <v>1</v>
      </c>
      <c r="J209" s="172">
        <v>9</v>
      </c>
      <c r="K209" s="173" t="s">
        <v>294</v>
      </c>
      <c r="L209" s="174"/>
      <c r="M209" s="173">
        <f t="shared" si="79"/>
        <v>46</v>
      </c>
      <c r="N209" s="175">
        <v>583</v>
      </c>
      <c r="O209" s="175">
        <f t="shared" si="80"/>
        <v>628</v>
      </c>
      <c r="Q209" s="197">
        <v>1</v>
      </c>
      <c r="R209" s="197">
        <v>1</v>
      </c>
      <c r="S209" s="197">
        <v>9</v>
      </c>
      <c r="T209" s="198" t="s">
        <v>295</v>
      </c>
      <c r="U209" s="200">
        <v>918100</v>
      </c>
      <c r="AC209" s="159">
        <v>1</v>
      </c>
      <c r="AD209" s="159">
        <v>9</v>
      </c>
      <c r="AE209" s="161" t="s">
        <v>296</v>
      </c>
      <c r="AF209" s="203" t="s">
        <v>297</v>
      </c>
    </row>
    <row r="210" spans="9:32" x14ac:dyDescent="0.15">
      <c r="I210" s="172">
        <v>1</v>
      </c>
      <c r="J210" s="172">
        <v>10</v>
      </c>
      <c r="K210" s="173" t="s">
        <v>298</v>
      </c>
      <c r="L210" s="174"/>
      <c r="M210" s="173">
        <f t="shared" si="79"/>
        <v>42</v>
      </c>
      <c r="N210" s="175">
        <v>629</v>
      </c>
      <c r="O210" s="175">
        <f t="shared" si="80"/>
        <v>670</v>
      </c>
      <c r="Q210" s="197">
        <v>1</v>
      </c>
      <c r="R210" s="197">
        <v>1</v>
      </c>
      <c r="S210" s="197">
        <v>10</v>
      </c>
      <c r="T210" s="198" t="s">
        <v>299</v>
      </c>
      <c r="U210" s="200">
        <v>918110</v>
      </c>
      <c r="AC210" s="159">
        <v>1</v>
      </c>
      <c r="AD210" s="159">
        <v>10</v>
      </c>
      <c r="AE210" s="161" t="s">
        <v>300</v>
      </c>
      <c r="AF210" s="203" t="s">
        <v>301</v>
      </c>
    </row>
    <row r="211" spans="9:32" x14ac:dyDescent="0.15">
      <c r="I211" s="172">
        <v>1</v>
      </c>
      <c r="J211" s="172">
        <v>11</v>
      </c>
      <c r="K211" s="173" t="s">
        <v>302</v>
      </c>
      <c r="L211" s="174"/>
      <c r="M211" s="173">
        <f t="shared" si="79"/>
        <v>31</v>
      </c>
      <c r="N211" s="175">
        <v>671</v>
      </c>
      <c r="O211" s="175">
        <f t="shared" si="80"/>
        <v>701</v>
      </c>
      <c r="Q211" s="197">
        <v>1</v>
      </c>
      <c r="R211" s="197">
        <v>1</v>
      </c>
      <c r="S211" s="197">
        <v>11</v>
      </c>
      <c r="T211" s="198" t="s">
        <v>303</v>
      </c>
      <c r="U211" s="200">
        <v>918120</v>
      </c>
      <c r="AC211" s="159">
        <v>1</v>
      </c>
      <c r="AD211" s="159">
        <v>11</v>
      </c>
      <c r="AE211" s="161" t="s">
        <v>304</v>
      </c>
      <c r="AF211" s="203" t="s">
        <v>305</v>
      </c>
    </row>
    <row r="212" spans="9:32" x14ac:dyDescent="0.15">
      <c r="I212" s="172">
        <v>1</v>
      </c>
      <c r="J212" s="172">
        <v>12</v>
      </c>
      <c r="K212" s="173" t="s">
        <v>306</v>
      </c>
      <c r="L212" s="174"/>
      <c r="M212" s="173">
        <f t="shared" si="79"/>
        <v>62</v>
      </c>
      <c r="N212" s="175">
        <v>702</v>
      </c>
      <c r="O212" s="175">
        <f t="shared" si="80"/>
        <v>763</v>
      </c>
      <c r="Q212" s="197">
        <v>1</v>
      </c>
      <c r="R212" s="197">
        <v>1</v>
      </c>
      <c r="S212" s="197">
        <v>12</v>
      </c>
      <c r="T212" s="198" t="s">
        <v>307</v>
      </c>
      <c r="U212" s="200">
        <v>918200</v>
      </c>
      <c r="AC212" s="159">
        <v>1</v>
      </c>
      <c r="AD212" s="159">
        <v>12</v>
      </c>
      <c r="AE212" s="161" t="s">
        <v>308</v>
      </c>
      <c r="AF212" s="203" t="s">
        <v>309</v>
      </c>
    </row>
    <row r="213" spans="9:32" x14ac:dyDescent="0.15">
      <c r="I213" s="172">
        <v>1</v>
      </c>
      <c r="J213" s="172">
        <v>13</v>
      </c>
      <c r="K213" s="173" t="s">
        <v>310</v>
      </c>
      <c r="L213" s="174"/>
      <c r="M213" s="173">
        <f t="shared" si="79"/>
        <v>25</v>
      </c>
      <c r="N213" s="175">
        <v>764</v>
      </c>
      <c r="O213" s="175">
        <f t="shared" si="80"/>
        <v>788</v>
      </c>
      <c r="Q213" s="197">
        <v>1</v>
      </c>
      <c r="R213" s="197">
        <v>1</v>
      </c>
      <c r="S213" s="197">
        <v>13</v>
      </c>
      <c r="T213" s="198" t="s">
        <v>311</v>
      </c>
      <c r="U213" s="200">
        <v>918300</v>
      </c>
      <c r="AC213" s="159">
        <v>1</v>
      </c>
      <c r="AD213" s="159">
        <v>13</v>
      </c>
      <c r="AE213" s="161" t="s">
        <v>312</v>
      </c>
      <c r="AF213" s="203" t="s">
        <v>313</v>
      </c>
    </row>
    <row r="214" spans="9:32" x14ac:dyDescent="0.15">
      <c r="I214" s="172">
        <v>1</v>
      </c>
      <c r="J214" s="172">
        <v>14</v>
      </c>
      <c r="K214" s="173" t="s">
        <v>314</v>
      </c>
      <c r="L214" s="174"/>
      <c r="M214" s="173">
        <f t="shared" si="79"/>
        <v>40</v>
      </c>
      <c r="N214" s="175">
        <v>789</v>
      </c>
      <c r="O214" s="175">
        <f t="shared" si="80"/>
        <v>828</v>
      </c>
      <c r="Q214" s="197">
        <v>1</v>
      </c>
      <c r="R214" s="197">
        <v>1</v>
      </c>
      <c r="S214" s="197">
        <v>14</v>
      </c>
      <c r="T214" s="198" t="s">
        <v>315</v>
      </c>
      <c r="U214" s="200">
        <v>918500</v>
      </c>
      <c r="AC214" s="159">
        <v>1</v>
      </c>
      <c r="AD214" s="159">
        <v>14</v>
      </c>
      <c r="AE214" s="161" t="s">
        <v>316</v>
      </c>
      <c r="AF214" s="203" t="s">
        <v>317</v>
      </c>
    </row>
    <row r="215" spans="9:32" x14ac:dyDescent="0.15">
      <c r="I215" s="172">
        <v>1</v>
      </c>
      <c r="J215" s="172">
        <v>15</v>
      </c>
      <c r="K215" s="173" t="s">
        <v>318</v>
      </c>
      <c r="L215" s="174"/>
      <c r="M215" s="173">
        <f t="shared" si="79"/>
        <v>15</v>
      </c>
      <c r="N215" s="175">
        <v>829</v>
      </c>
      <c r="O215" s="175">
        <f t="shared" si="80"/>
        <v>843</v>
      </c>
      <c r="Q215" s="197">
        <v>1</v>
      </c>
      <c r="R215" s="197">
        <v>1</v>
      </c>
      <c r="S215" s="197">
        <v>15</v>
      </c>
      <c r="T215" s="198" t="s">
        <v>36</v>
      </c>
      <c r="U215" s="200">
        <v>919999</v>
      </c>
      <c r="AC215" s="159">
        <v>1</v>
      </c>
      <c r="AD215" s="159">
        <v>15</v>
      </c>
      <c r="AE215" s="161" t="s">
        <v>319</v>
      </c>
      <c r="AF215" s="203" t="s">
        <v>320</v>
      </c>
    </row>
    <row r="216" spans="9:32" x14ac:dyDescent="0.15">
      <c r="I216" s="172">
        <v>1</v>
      </c>
      <c r="J216" s="172">
        <v>16</v>
      </c>
      <c r="K216" s="173" t="s">
        <v>321</v>
      </c>
      <c r="L216" s="174"/>
      <c r="M216" s="173">
        <f t="shared" si="79"/>
        <v>10</v>
      </c>
      <c r="N216" s="175">
        <v>844</v>
      </c>
      <c r="O216" s="175">
        <f t="shared" si="80"/>
        <v>853</v>
      </c>
      <c r="Q216" s="197">
        <v>1</v>
      </c>
      <c r="R216" s="197">
        <v>2</v>
      </c>
      <c r="S216" s="197">
        <v>1</v>
      </c>
      <c r="T216" s="198" t="s">
        <v>322</v>
      </c>
      <c r="U216" s="200">
        <v>922000</v>
      </c>
      <c r="AC216" s="159">
        <v>1</v>
      </c>
      <c r="AD216" s="159">
        <v>16</v>
      </c>
      <c r="AE216" s="161" t="s">
        <v>323</v>
      </c>
      <c r="AF216" s="203" t="s">
        <v>324</v>
      </c>
    </row>
    <row r="217" spans="9:32" x14ac:dyDescent="0.15">
      <c r="I217" s="172">
        <v>1</v>
      </c>
      <c r="J217" s="172">
        <v>17</v>
      </c>
      <c r="K217" s="173" t="s">
        <v>325</v>
      </c>
      <c r="L217" s="174"/>
      <c r="M217" s="173">
        <f t="shared" si="79"/>
        <v>6</v>
      </c>
      <c r="N217" s="175">
        <v>854</v>
      </c>
      <c r="O217" s="175">
        <f t="shared" si="80"/>
        <v>859</v>
      </c>
      <c r="Q217" s="197">
        <v>1</v>
      </c>
      <c r="R217" s="197">
        <v>2</v>
      </c>
      <c r="S217" s="197">
        <v>2</v>
      </c>
      <c r="T217" s="198" t="s">
        <v>326</v>
      </c>
      <c r="U217" s="200">
        <v>922100</v>
      </c>
      <c r="AC217" s="159">
        <v>1</v>
      </c>
      <c r="AD217" s="159">
        <v>17</v>
      </c>
      <c r="AE217" s="161" t="s">
        <v>327</v>
      </c>
      <c r="AF217" s="203" t="s">
        <v>328</v>
      </c>
    </row>
    <row r="218" spans="9:32" x14ac:dyDescent="0.15">
      <c r="I218" s="172">
        <v>1</v>
      </c>
      <c r="J218" s="172">
        <v>18</v>
      </c>
      <c r="K218" s="173" t="s">
        <v>329</v>
      </c>
      <c r="L218" s="174"/>
      <c r="M218" s="173">
        <f t="shared" si="79"/>
        <v>5</v>
      </c>
      <c r="N218" s="175">
        <v>860</v>
      </c>
      <c r="O218" s="175">
        <f t="shared" si="80"/>
        <v>864</v>
      </c>
      <c r="Q218" s="197">
        <v>1</v>
      </c>
      <c r="R218" s="197">
        <v>2</v>
      </c>
      <c r="S218" s="197">
        <v>3</v>
      </c>
      <c r="T218" s="198" t="s">
        <v>330</v>
      </c>
      <c r="U218" s="200">
        <v>922200</v>
      </c>
      <c r="AC218" s="159">
        <v>1</v>
      </c>
      <c r="AD218" s="159">
        <v>18</v>
      </c>
      <c r="AE218" s="161" t="s">
        <v>331</v>
      </c>
      <c r="AF218" s="203" t="s">
        <v>332</v>
      </c>
    </row>
    <row r="219" spans="9:32" x14ac:dyDescent="0.15">
      <c r="I219" s="178">
        <v>1</v>
      </c>
      <c r="J219" s="178">
        <v>19</v>
      </c>
      <c r="K219" s="179" t="s">
        <v>333</v>
      </c>
      <c r="L219" s="180"/>
      <c r="M219" s="179">
        <f t="shared" si="79"/>
        <v>4</v>
      </c>
      <c r="N219" s="181">
        <v>865</v>
      </c>
      <c r="O219" s="181">
        <f t="shared" si="80"/>
        <v>868</v>
      </c>
      <c r="Q219" s="197">
        <v>1</v>
      </c>
      <c r="R219" s="197">
        <v>2</v>
      </c>
      <c r="S219" s="197">
        <v>4</v>
      </c>
      <c r="T219" s="198" t="s">
        <v>334</v>
      </c>
      <c r="U219" s="200">
        <v>923100</v>
      </c>
      <c r="AC219" s="159">
        <v>1</v>
      </c>
      <c r="AD219" s="159">
        <v>19</v>
      </c>
      <c r="AE219" s="161" t="s">
        <v>335</v>
      </c>
      <c r="AF219" s="203" t="s">
        <v>336</v>
      </c>
    </row>
    <row r="220" spans="9:32" x14ac:dyDescent="0.15">
      <c r="I220" s="168">
        <v>2</v>
      </c>
      <c r="J220" s="168">
        <v>1</v>
      </c>
      <c r="K220" s="169" t="s">
        <v>337</v>
      </c>
      <c r="L220" s="170"/>
      <c r="M220" s="169">
        <f t="shared" si="79"/>
        <v>136</v>
      </c>
      <c r="N220" s="171">
        <v>869</v>
      </c>
      <c r="O220" s="171">
        <f t="shared" si="80"/>
        <v>1004</v>
      </c>
      <c r="Q220" s="197">
        <v>1</v>
      </c>
      <c r="R220" s="197">
        <v>2</v>
      </c>
      <c r="S220" s="197">
        <v>5</v>
      </c>
      <c r="T220" s="198" t="s">
        <v>338</v>
      </c>
      <c r="U220" s="200">
        <v>923700</v>
      </c>
      <c r="AC220" s="159">
        <v>1</v>
      </c>
      <c r="AD220" s="159">
        <v>20</v>
      </c>
      <c r="AE220" s="161" t="s">
        <v>339</v>
      </c>
      <c r="AF220" s="203" t="s">
        <v>340</v>
      </c>
    </row>
    <row r="221" spans="9:32" x14ac:dyDescent="0.15">
      <c r="I221" s="172">
        <v>2</v>
      </c>
      <c r="J221" s="172">
        <v>2</v>
      </c>
      <c r="K221" s="173" t="s">
        <v>341</v>
      </c>
      <c r="L221" s="174"/>
      <c r="M221" s="173">
        <f t="shared" si="79"/>
        <v>31</v>
      </c>
      <c r="N221" s="175">
        <v>1005</v>
      </c>
      <c r="O221" s="175">
        <f t="shared" si="80"/>
        <v>1035</v>
      </c>
      <c r="Q221" s="197">
        <v>1</v>
      </c>
      <c r="R221" s="197">
        <v>2</v>
      </c>
      <c r="S221" s="197">
        <v>6</v>
      </c>
      <c r="T221" s="198" t="s">
        <v>342</v>
      </c>
      <c r="U221" s="200">
        <v>923800</v>
      </c>
      <c r="AC221" s="159">
        <v>1</v>
      </c>
      <c r="AD221" s="159">
        <v>21</v>
      </c>
      <c r="AE221" s="161" t="s">
        <v>343</v>
      </c>
      <c r="AF221" s="203" t="s">
        <v>344</v>
      </c>
    </row>
    <row r="222" spans="9:32" x14ac:dyDescent="0.15">
      <c r="I222" s="172">
        <v>2</v>
      </c>
      <c r="J222" s="172">
        <v>3</v>
      </c>
      <c r="K222" s="173" t="s">
        <v>345</v>
      </c>
      <c r="L222" s="174"/>
      <c r="M222" s="173">
        <f t="shared" si="79"/>
        <v>14</v>
      </c>
      <c r="N222" s="175">
        <v>1036</v>
      </c>
      <c r="O222" s="172">
        <v>1049</v>
      </c>
      <c r="Q222" s="197">
        <v>1</v>
      </c>
      <c r="R222" s="197">
        <v>2</v>
      </c>
      <c r="S222" s="197">
        <v>7</v>
      </c>
      <c r="T222" s="198" t="s">
        <v>346</v>
      </c>
      <c r="U222" s="200">
        <v>923900</v>
      </c>
      <c r="AC222" s="159">
        <v>1</v>
      </c>
      <c r="AD222" s="159">
        <v>22</v>
      </c>
      <c r="AE222" s="161" t="s">
        <v>347</v>
      </c>
      <c r="AF222" s="203" t="s">
        <v>348</v>
      </c>
    </row>
    <row r="223" spans="9:32" x14ac:dyDescent="0.15">
      <c r="I223" s="172">
        <v>2</v>
      </c>
      <c r="J223" s="172">
        <v>4</v>
      </c>
      <c r="K223" s="173" t="s">
        <v>349</v>
      </c>
      <c r="L223" s="182" t="s">
        <v>350</v>
      </c>
      <c r="M223" s="176"/>
      <c r="N223" s="177"/>
      <c r="O223" s="177"/>
      <c r="Q223" s="197">
        <v>1</v>
      </c>
      <c r="R223" s="197">
        <v>2</v>
      </c>
      <c r="S223" s="197">
        <v>8</v>
      </c>
      <c r="T223" s="198" t="s">
        <v>351</v>
      </c>
      <c r="U223" s="200">
        <v>924300</v>
      </c>
      <c r="AC223" s="159">
        <v>1</v>
      </c>
      <c r="AD223" s="159">
        <v>23</v>
      </c>
      <c r="AE223" s="161" t="s">
        <v>352</v>
      </c>
      <c r="AF223" s="203" t="s">
        <v>353</v>
      </c>
    </row>
    <row r="224" spans="9:32" x14ac:dyDescent="0.15">
      <c r="I224" s="172">
        <v>2</v>
      </c>
      <c r="J224" s="172">
        <v>5</v>
      </c>
      <c r="K224" s="173" t="s">
        <v>354</v>
      </c>
      <c r="L224" s="174"/>
      <c r="M224" s="173">
        <f t="shared" ref="M224:M226" si="81">O224-N224+1</f>
        <v>12</v>
      </c>
      <c r="N224" s="175">
        <v>1050</v>
      </c>
      <c r="O224" s="175">
        <f t="shared" ref="O224:O225" si="82">N225-1</f>
        <v>1061</v>
      </c>
      <c r="Q224" s="197">
        <v>1</v>
      </c>
      <c r="R224" s="197">
        <v>2</v>
      </c>
      <c r="S224" s="197">
        <v>9</v>
      </c>
      <c r="T224" s="198" t="s">
        <v>355</v>
      </c>
      <c r="U224" s="200">
        <v>924500</v>
      </c>
      <c r="AC224" s="159">
        <v>1</v>
      </c>
      <c r="AD224" s="159">
        <v>24</v>
      </c>
      <c r="AE224" s="161" t="s">
        <v>356</v>
      </c>
      <c r="AF224" s="203" t="s">
        <v>357</v>
      </c>
    </row>
    <row r="225" spans="9:32" x14ac:dyDescent="0.15">
      <c r="I225" s="172">
        <v>2</v>
      </c>
      <c r="J225" s="172">
        <v>6</v>
      </c>
      <c r="K225" s="173" t="s">
        <v>358</v>
      </c>
      <c r="L225" s="174"/>
      <c r="M225" s="173">
        <f t="shared" si="81"/>
        <v>2</v>
      </c>
      <c r="N225" s="175">
        <v>1062</v>
      </c>
      <c r="O225" s="175">
        <f t="shared" si="82"/>
        <v>1063</v>
      </c>
      <c r="Q225" s="197">
        <v>1</v>
      </c>
      <c r="R225" s="197">
        <v>2</v>
      </c>
      <c r="S225" s="197">
        <v>10</v>
      </c>
      <c r="T225" s="198" t="s">
        <v>359</v>
      </c>
      <c r="U225" s="200">
        <v>926100</v>
      </c>
      <c r="AC225" s="159">
        <v>1</v>
      </c>
      <c r="AD225" s="159">
        <v>25</v>
      </c>
      <c r="AE225" s="161" t="s">
        <v>360</v>
      </c>
      <c r="AF225" s="203" t="s">
        <v>361</v>
      </c>
    </row>
    <row r="226" spans="9:32" x14ac:dyDescent="0.15">
      <c r="I226" s="172">
        <v>2</v>
      </c>
      <c r="J226" s="172">
        <v>7</v>
      </c>
      <c r="K226" s="173" t="s">
        <v>9330</v>
      </c>
      <c r="L226" s="174"/>
      <c r="M226" s="173">
        <f t="shared" si="81"/>
        <v>2</v>
      </c>
      <c r="N226" s="175">
        <v>1064</v>
      </c>
      <c r="O226" s="172">
        <v>1065</v>
      </c>
      <c r="Q226" s="197">
        <v>1</v>
      </c>
      <c r="R226" s="197">
        <v>2</v>
      </c>
      <c r="S226" s="197">
        <v>11</v>
      </c>
      <c r="T226" s="198" t="s">
        <v>363</v>
      </c>
      <c r="U226" s="200">
        <v>926200</v>
      </c>
      <c r="AC226" s="159">
        <v>1</v>
      </c>
      <c r="AD226" s="159">
        <v>26</v>
      </c>
      <c r="AE226" s="161" t="s">
        <v>364</v>
      </c>
      <c r="AF226" s="203" t="s">
        <v>365</v>
      </c>
    </row>
    <row r="227" spans="9:32" x14ac:dyDescent="0.15">
      <c r="I227" s="178">
        <v>2</v>
      </c>
      <c r="J227" s="178">
        <v>8</v>
      </c>
      <c r="K227" s="179" t="s">
        <v>185</v>
      </c>
      <c r="L227" s="183" t="s">
        <v>362</v>
      </c>
      <c r="M227" s="184"/>
      <c r="N227" s="185"/>
      <c r="O227" s="185"/>
      <c r="Q227" s="197">
        <v>1</v>
      </c>
      <c r="R227" s="197">
        <v>2</v>
      </c>
      <c r="S227" s="197">
        <v>12</v>
      </c>
      <c r="T227" s="198" t="s">
        <v>367</v>
      </c>
      <c r="U227" s="200">
        <v>926300</v>
      </c>
      <c r="AC227" s="159">
        <v>1</v>
      </c>
      <c r="AD227" s="159">
        <v>27</v>
      </c>
      <c r="AE227" s="161" t="s">
        <v>368</v>
      </c>
      <c r="AF227" s="203" t="s">
        <v>369</v>
      </c>
    </row>
    <row r="228" spans="9:32" x14ac:dyDescent="0.15">
      <c r="I228" s="168">
        <v>3</v>
      </c>
      <c r="J228" s="168">
        <v>1</v>
      </c>
      <c r="K228" s="169" t="s">
        <v>366</v>
      </c>
      <c r="L228" s="170"/>
      <c r="M228" s="169">
        <f t="shared" ref="M228:M240" si="83">O228-N228+1</f>
        <v>58</v>
      </c>
      <c r="N228" s="171">
        <v>1066</v>
      </c>
      <c r="O228" s="171">
        <f t="shared" ref="O228:O240" si="84">N229-1</f>
        <v>1123</v>
      </c>
      <c r="Q228" s="197">
        <v>1</v>
      </c>
      <c r="R228" s="197">
        <v>2</v>
      </c>
      <c r="S228" s="197">
        <v>13</v>
      </c>
      <c r="T228" s="198" t="s">
        <v>371</v>
      </c>
      <c r="U228" s="200">
        <v>926400</v>
      </c>
      <c r="AC228" s="159">
        <v>1</v>
      </c>
      <c r="AD228" s="159">
        <v>28</v>
      </c>
      <c r="AE228" s="161" t="s">
        <v>372</v>
      </c>
      <c r="AF228" s="203" t="s">
        <v>373</v>
      </c>
    </row>
    <row r="229" spans="9:32" x14ac:dyDescent="0.15">
      <c r="I229" s="172">
        <v>3</v>
      </c>
      <c r="J229" s="172">
        <v>2</v>
      </c>
      <c r="K229" s="173" t="s">
        <v>370</v>
      </c>
      <c r="L229" s="174"/>
      <c r="M229" s="173">
        <f t="shared" si="83"/>
        <v>42</v>
      </c>
      <c r="N229" s="175">
        <v>1124</v>
      </c>
      <c r="O229" s="175">
        <f t="shared" si="84"/>
        <v>1165</v>
      </c>
      <c r="Q229" s="197">
        <v>1</v>
      </c>
      <c r="R229" s="197">
        <v>2</v>
      </c>
      <c r="S229" s="197">
        <v>14</v>
      </c>
      <c r="T229" s="198" t="s">
        <v>375</v>
      </c>
      <c r="U229" s="200">
        <v>926500</v>
      </c>
      <c r="AC229" s="159">
        <v>1</v>
      </c>
      <c r="AD229" s="159">
        <v>29</v>
      </c>
      <c r="AE229" s="161" t="s">
        <v>376</v>
      </c>
      <c r="AF229" s="203" t="s">
        <v>377</v>
      </c>
    </row>
    <row r="230" spans="9:32" x14ac:dyDescent="0.15">
      <c r="I230" s="172">
        <v>3</v>
      </c>
      <c r="J230" s="172">
        <v>3</v>
      </c>
      <c r="K230" s="173" t="s">
        <v>374</v>
      </c>
      <c r="L230" s="174"/>
      <c r="M230" s="173">
        <f t="shared" si="83"/>
        <v>56</v>
      </c>
      <c r="N230" s="175">
        <v>1166</v>
      </c>
      <c r="O230" s="175">
        <f t="shared" si="84"/>
        <v>1221</v>
      </c>
      <c r="Q230" s="197">
        <v>1</v>
      </c>
      <c r="R230" s="197">
        <v>2</v>
      </c>
      <c r="S230" s="197">
        <v>15</v>
      </c>
      <c r="T230" s="198" t="s">
        <v>379</v>
      </c>
      <c r="U230" s="200">
        <v>926600</v>
      </c>
      <c r="AC230" s="159">
        <v>1</v>
      </c>
      <c r="AD230" s="159">
        <v>30</v>
      </c>
      <c r="AE230" s="161" t="s">
        <v>380</v>
      </c>
      <c r="AF230" s="203" t="s">
        <v>381</v>
      </c>
    </row>
    <row r="231" spans="9:32" x14ac:dyDescent="0.15">
      <c r="I231" s="172">
        <v>3</v>
      </c>
      <c r="J231" s="172">
        <v>4</v>
      </c>
      <c r="K231" s="173" t="s">
        <v>378</v>
      </c>
      <c r="L231" s="174"/>
      <c r="M231" s="173">
        <f t="shared" si="83"/>
        <v>6</v>
      </c>
      <c r="N231" s="175">
        <v>1222</v>
      </c>
      <c r="O231" s="175">
        <f t="shared" si="84"/>
        <v>1227</v>
      </c>
      <c r="Q231" s="197">
        <v>1</v>
      </c>
      <c r="R231" s="197">
        <v>2</v>
      </c>
      <c r="S231" s="197">
        <v>16</v>
      </c>
      <c r="T231" s="198" t="s">
        <v>383</v>
      </c>
      <c r="U231" s="200">
        <v>926700</v>
      </c>
      <c r="AC231" s="159">
        <v>1</v>
      </c>
      <c r="AD231" s="159">
        <v>31</v>
      </c>
      <c r="AE231" s="161" t="s">
        <v>384</v>
      </c>
      <c r="AF231" s="203" t="s">
        <v>385</v>
      </c>
    </row>
    <row r="232" spans="9:32" x14ac:dyDescent="0.15">
      <c r="I232" s="172">
        <v>3</v>
      </c>
      <c r="J232" s="172">
        <v>5</v>
      </c>
      <c r="K232" s="173" t="s">
        <v>382</v>
      </c>
      <c r="L232" s="174"/>
      <c r="M232" s="173">
        <f t="shared" si="83"/>
        <v>6</v>
      </c>
      <c r="N232" s="175">
        <v>1228</v>
      </c>
      <c r="O232" s="175">
        <f t="shared" si="84"/>
        <v>1233</v>
      </c>
      <c r="Q232" s="197">
        <v>1</v>
      </c>
      <c r="R232" s="197">
        <v>2</v>
      </c>
      <c r="S232" s="197">
        <v>17</v>
      </c>
      <c r="T232" s="198" t="s">
        <v>387</v>
      </c>
      <c r="U232" s="200">
        <v>926800</v>
      </c>
      <c r="AC232" s="159">
        <v>1</v>
      </c>
      <c r="AD232" s="159">
        <v>32</v>
      </c>
      <c r="AE232" s="161" t="s">
        <v>388</v>
      </c>
      <c r="AF232" s="203" t="s">
        <v>389</v>
      </c>
    </row>
    <row r="233" spans="9:32" x14ac:dyDescent="0.15">
      <c r="I233" s="172">
        <v>3</v>
      </c>
      <c r="J233" s="172">
        <v>6</v>
      </c>
      <c r="K233" s="173" t="s">
        <v>386</v>
      </c>
      <c r="L233" s="174"/>
      <c r="M233" s="173">
        <f t="shared" si="83"/>
        <v>9</v>
      </c>
      <c r="N233" s="175">
        <v>1234</v>
      </c>
      <c r="O233" s="175">
        <f t="shared" si="84"/>
        <v>1242</v>
      </c>
      <c r="Q233" s="197">
        <v>1</v>
      </c>
      <c r="R233" s="197">
        <v>2</v>
      </c>
      <c r="S233" s="197">
        <v>18</v>
      </c>
      <c r="T233" s="198" t="s">
        <v>391</v>
      </c>
      <c r="U233" s="200">
        <v>926900</v>
      </c>
      <c r="AC233" s="159">
        <v>1</v>
      </c>
      <c r="AD233" s="159">
        <v>33</v>
      </c>
      <c r="AE233" s="161" t="s">
        <v>392</v>
      </c>
      <c r="AF233" s="203" t="s">
        <v>393</v>
      </c>
    </row>
    <row r="234" spans="9:32" x14ac:dyDescent="0.15">
      <c r="I234" s="172">
        <v>3</v>
      </c>
      <c r="J234" s="172">
        <v>7</v>
      </c>
      <c r="K234" s="173" t="s">
        <v>390</v>
      </c>
      <c r="L234" s="174"/>
      <c r="M234" s="173">
        <f t="shared" si="83"/>
        <v>37</v>
      </c>
      <c r="N234" s="175">
        <v>1243</v>
      </c>
      <c r="O234" s="175">
        <f t="shared" si="84"/>
        <v>1279</v>
      </c>
      <c r="Q234" s="197">
        <v>1</v>
      </c>
      <c r="R234" s="197">
        <v>2</v>
      </c>
      <c r="S234" s="197">
        <v>19</v>
      </c>
      <c r="T234" s="198" t="s">
        <v>395</v>
      </c>
      <c r="U234" s="200">
        <v>927000</v>
      </c>
      <c r="AC234" s="159">
        <v>1</v>
      </c>
      <c r="AD234" s="159">
        <v>34</v>
      </c>
      <c r="AE234" s="161" t="s">
        <v>396</v>
      </c>
      <c r="AF234" s="203" t="s">
        <v>397</v>
      </c>
    </row>
    <row r="235" spans="9:32" x14ac:dyDescent="0.15">
      <c r="I235" s="172">
        <v>3</v>
      </c>
      <c r="J235" s="172">
        <v>8</v>
      </c>
      <c r="K235" s="173" t="s">
        <v>394</v>
      </c>
      <c r="L235" s="174"/>
      <c r="M235" s="173">
        <f t="shared" si="83"/>
        <v>8</v>
      </c>
      <c r="N235" s="175">
        <v>1280</v>
      </c>
      <c r="O235" s="175">
        <f t="shared" si="84"/>
        <v>1287</v>
      </c>
      <c r="Q235" s="197">
        <v>1</v>
      </c>
      <c r="R235" s="197">
        <v>2</v>
      </c>
      <c r="S235" s="197">
        <v>20</v>
      </c>
      <c r="T235" s="198" t="s">
        <v>36</v>
      </c>
      <c r="U235" s="200">
        <v>929999</v>
      </c>
      <c r="AC235" s="159">
        <v>1</v>
      </c>
      <c r="AD235" s="159">
        <v>35</v>
      </c>
      <c r="AE235" s="161" t="s">
        <v>399</v>
      </c>
      <c r="AF235" s="203" t="s">
        <v>400</v>
      </c>
    </row>
    <row r="236" spans="9:32" x14ac:dyDescent="0.15">
      <c r="I236" s="172">
        <v>3</v>
      </c>
      <c r="J236" s="172">
        <v>9</v>
      </c>
      <c r="K236" s="173" t="s">
        <v>398</v>
      </c>
      <c r="L236" s="174"/>
      <c r="M236" s="173">
        <f t="shared" si="83"/>
        <v>6</v>
      </c>
      <c r="N236" s="175">
        <v>1288</v>
      </c>
      <c r="O236" s="175">
        <f t="shared" si="84"/>
        <v>1293</v>
      </c>
      <c r="Q236" s="197">
        <v>1</v>
      </c>
      <c r="R236" s="197">
        <v>4</v>
      </c>
      <c r="S236" s="197">
        <v>1</v>
      </c>
      <c r="T236" s="198" t="s">
        <v>402</v>
      </c>
      <c r="U236" s="200">
        <v>810010</v>
      </c>
      <c r="AC236" s="159">
        <v>1</v>
      </c>
      <c r="AD236" s="159">
        <v>36</v>
      </c>
      <c r="AE236" s="161" t="s">
        <v>403</v>
      </c>
      <c r="AF236" s="203" t="s">
        <v>404</v>
      </c>
    </row>
    <row r="237" spans="9:32" x14ac:dyDescent="0.15">
      <c r="I237" s="172">
        <v>3</v>
      </c>
      <c r="J237" s="172">
        <v>10</v>
      </c>
      <c r="K237" s="173" t="s">
        <v>401</v>
      </c>
      <c r="L237" s="174"/>
      <c r="M237" s="173">
        <f t="shared" si="83"/>
        <v>12</v>
      </c>
      <c r="N237" s="175">
        <v>1294</v>
      </c>
      <c r="O237" s="175">
        <f t="shared" si="84"/>
        <v>1305</v>
      </c>
      <c r="Q237" s="197">
        <v>1</v>
      </c>
      <c r="R237" s="197">
        <v>4</v>
      </c>
      <c r="S237" s="197">
        <v>2</v>
      </c>
      <c r="T237" s="198" t="s">
        <v>406</v>
      </c>
      <c r="U237" s="200">
        <v>810020</v>
      </c>
      <c r="AC237" s="159">
        <v>1</v>
      </c>
      <c r="AD237" s="159">
        <v>37</v>
      </c>
      <c r="AE237" s="161" t="s">
        <v>407</v>
      </c>
      <c r="AF237" s="203" t="s">
        <v>408</v>
      </c>
    </row>
    <row r="238" spans="9:32" x14ac:dyDescent="0.15">
      <c r="I238" s="172">
        <v>3</v>
      </c>
      <c r="J238" s="172">
        <v>11</v>
      </c>
      <c r="K238" s="173" t="s">
        <v>405</v>
      </c>
      <c r="L238" s="174"/>
      <c r="M238" s="173">
        <f t="shared" si="83"/>
        <v>42</v>
      </c>
      <c r="N238" s="175">
        <v>1306</v>
      </c>
      <c r="O238" s="175">
        <f t="shared" si="84"/>
        <v>1347</v>
      </c>
      <c r="Q238" s="197">
        <v>1</v>
      </c>
      <c r="R238" s="197">
        <v>4</v>
      </c>
      <c r="S238" s="197">
        <v>3</v>
      </c>
      <c r="T238" s="198" t="s">
        <v>409</v>
      </c>
      <c r="U238" s="200">
        <v>810030</v>
      </c>
      <c r="AC238" s="159">
        <v>1</v>
      </c>
      <c r="AD238" s="159">
        <v>38</v>
      </c>
      <c r="AE238" s="161" t="s">
        <v>410</v>
      </c>
      <c r="AF238" s="203" t="s">
        <v>411</v>
      </c>
    </row>
    <row r="239" spans="9:32" x14ac:dyDescent="0.15">
      <c r="I239" s="172">
        <v>3</v>
      </c>
      <c r="J239" s="172">
        <v>12</v>
      </c>
      <c r="K239" s="173" t="s">
        <v>9331</v>
      </c>
      <c r="L239" s="174"/>
      <c r="M239" s="173">
        <f t="shared" si="83"/>
        <v>2</v>
      </c>
      <c r="N239" s="175">
        <v>1348</v>
      </c>
      <c r="O239" s="175">
        <f t="shared" si="84"/>
        <v>1349</v>
      </c>
      <c r="Q239" s="197">
        <v>1</v>
      </c>
      <c r="R239" s="197">
        <v>4</v>
      </c>
      <c r="S239" s="197">
        <v>4</v>
      </c>
      <c r="T239" s="198" t="s">
        <v>413</v>
      </c>
      <c r="U239" s="200">
        <v>810040</v>
      </c>
      <c r="AC239" s="159">
        <v>1</v>
      </c>
      <c r="AD239" s="159">
        <v>39</v>
      </c>
      <c r="AE239" s="161" t="s">
        <v>414</v>
      </c>
      <c r="AF239" s="203" t="s">
        <v>415</v>
      </c>
    </row>
    <row r="240" spans="9:32" x14ac:dyDescent="0.15">
      <c r="I240" s="172">
        <v>3</v>
      </c>
      <c r="J240" s="172">
        <v>13</v>
      </c>
      <c r="K240" s="173" t="s">
        <v>412</v>
      </c>
      <c r="L240" s="174"/>
      <c r="M240" s="173">
        <f t="shared" si="83"/>
        <v>2</v>
      </c>
      <c r="N240" s="175">
        <v>1350</v>
      </c>
      <c r="O240" s="175">
        <f t="shared" si="84"/>
        <v>1351</v>
      </c>
      <c r="Q240" s="197">
        <v>1</v>
      </c>
      <c r="R240" s="197">
        <v>4</v>
      </c>
      <c r="S240" s="197">
        <v>5</v>
      </c>
      <c r="T240" s="198" t="s">
        <v>417</v>
      </c>
      <c r="U240" s="200">
        <v>810050</v>
      </c>
      <c r="AC240" s="159">
        <v>1</v>
      </c>
      <c r="AD240" s="159">
        <v>40</v>
      </c>
      <c r="AE240" s="161" t="s">
        <v>418</v>
      </c>
      <c r="AF240" s="203" t="s">
        <v>419</v>
      </c>
    </row>
    <row r="241" spans="9:32" x14ac:dyDescent="0.15">
      <c r="I241" s="172">
        <v>3</v>
      </c>
      <c r="J241" s="172">
        <v>14</v>
      </c>
      <c r="K241" s="173" t="s">
        <v>416</v>
      </c>
      <c r="L241" s="174"/>
      <c r="M241" s="173">
        <f>O241-N241+1</f>
        <v>44</v>
      </c>
      <c r="N241" s="175">
        <v>1352</v>
      </c>
      <c r="O241" s="172">
        <v>1395</v>
      </c>
      <c r="Q241" s="197">
        <v>1</v>
      </c>
      <c r="R241" s="197">
        <v>4</v>
      </c>
      <c r="S241" s="197">
        <v>6</v>
      </c>
      <c r="T241" s="198" t="s">
        <v>422</v>
      </c>
      <c r="U241" s="200">
        <v>811201</v>
      </c>
      <c r="AC241" s="159">
        <v>1</v>
      </c>
      <c r="AD241" s="159">
        <v>41</v>
      </c>
      <c r="AE241" s="161" t="s">
        <v>423</v>
      </c>
      <c r="AF241" s="203" t="s">
        <v>424</v>
      </c>
    </row>
    <row r="242" spans="9:32" x14ac:dyDescent="0.15">
      <c r="I242" s="172">
        <v>3</v>
      </c>
      <c r="J242" s="172">
        <v>15</v>
      </c>
      <c r="K242" s="173" t="s">
        <v>420</v>
      </c>
      <c r="L242" s="182" t="s">
        <v>421</v>
      </c>
      <c r="M242" s="176"/>
      <c r="N242" s="177"/>
      <c r="O242" s="177"/>
      <c r="Q242" s="197">
        <v>1</v>
      </c>
      <c r="R242" s="197">
        <v>4</v>
      </c>
      <c r="S242" s="197">
        <v>7</v>
      </c>
      <c r="T242" s="198" t="s">
        <v>427</v>
      </c>
      <c r="U242" s="200">
        <v>810099</v>
      </c>
      <c r="AC242" s="159">
        <v>1</v>
      </c>
      <c r="AD242" s="159">
        <v>42</v>
      </c>
      <c r="AE242" s="161" t="s">
        <v>428</v>
      </c>
      <c r="AF242" s="203" t="s">
        <v>429</v>
      </c>
    </row>
    <row r="243" spans="9:32" x14ac:dyDescent="0.15">
      <c r="I243" s="172">
        <v>3</v>
      </c>
      <c r="J243" s="172">
        <v>16</v>
      </c>
      <c r="K243" s="173" t="s">
        <v>425</v>
      </c>
      <c r="L243" s="182" t="s">
        <v>426</v>
      </c>
      <c r="M243" s="176"/>
      <c r="N243" s="177"/>
      <c r="O243" s="177"/>
      <c r="Q243" s="197">
        <v>1</v>
      </c>
      <c r="R243" s="197">
        <v>4</v>
      </c>
      <c r="S243" s="197">
        <v>8</v>
      </c>
      <c r="T243" s="198" t="s">
        <v>432</v>
      </c>
      <c r="U243" s="200">
        <v>810101</v>
      </c>
      <c r="AC243" s="159">
        <v>1</v>
      </c>
      <c r="AD243" s="159">
        <v>43</v>
      </c>
      <c r="AE243" s="161" t="s">
        <v>433</v>
      </c>
      <c r="AF243" s="203" t="s">
        <v>434</v>
      </c>
    </row>
    <row r="244" spans="9:32" x14ac:dyDescent="0.15">
      <c r="I244" s="172">
        <v>3</v>
      </c>
      <c r="J244" s="172">
        <v>17</v>
      </c>
      <c r="K244" s="173" t="s">
        <v>430</v>
      </c>
      <c r="L244" s="182" t="s">
        <v>431</v>
      </c>
      <c r="M244" s="176"/>
      <c r="N244" s="177"/>
      <c r="O244" s="177"/>
      <c r="Q244" s="197">
        <v>1</v>
      </c>
      <c r="R244" s="197">
        <v>4</v>
      </c>
      <c r="S244" s="197">
        <v>9</v>
      </c>
      <c r="T244" s="198" t="s">
        <v>436</v>
      </c>
      <c r="U244" s="200">
        <v>811102</v>
      </c>
      <c r="AC244" s="159">
        <v>1</v>
      </c>
      <c r="AD244" s="159">
        <v>44</v>
      </c>
      <c r="AE244" s="161" t="s">
        <v>437</v>
      </c>
      <c r="AF244" s="203" t="s">
        <v>438</v>
      </c>
    </row>
    <row r="245" spans="9:32" x14ac:dyDescent="0.15">
      <c r="I245" s="172">
        <v>3</v>
      </c>
      <c r="J245" s="172">
        <v>18</v>
      </c>
      <c r="K245" s="173" t="s">
        <v>435</v>
      </c>
      <c r="L245" s="174"/>
      <c r="M245" s="173">
        <f>O245-N245+1</f>
        <v>8</v>
      </c>
      <c r="N245" s="175">
        <v>1393</v>
      </c>
      <c r="O245" s="172">
        <v>1400</v>
      </c>
      <c r="Q245" s="197">
        <v>1</v>
      </c>
      <c r="R245" s="197">
        <v>4</v>
      </c>
      <c r="S245" s="197">
        <v>10</v>
      </c>
      <c r="T245" s="198" t="s">
        <v>441</v>
      </c>
      <c r="U245" s="200">
        <v>811103</v>
      </c>
      <c r="AC245" s="159">
        <v>1</v>
      </c>
      <c r="AD245" s="159">
        <v>45</v>
      </c>
      <c r="AE245" s="161" t="s">
        <v>442</v>
      </c>
      <c r="AF245" s="203" t="s">
        <v>443</v>
      </c>
    </row>
    <row r="246" spans="9:32" x14ac:dyDescent="0.15">
      <c r="I246" s="178">
        <v>3</v>
      </c>
      <c r="J246" s="178">
        <v>19</v>
      </c>
      <c r="K246" s="179" t="s">
        <v>439</v>
      </c>
      <c r="L246" s="183" t="s">
        <v>440</v>
      </c>
      <c r="M246" s="184"/>
      <c r="N246" s="185"/>
      <c r="O246" s="185"/>
      <c r="Q246" s="197">
        <v>1</v>
      </c>
      <c r="R246" s="197">
        <v>4</v>
      </c>
      <c r="S246" s="197">
        <v>11</v>
      </c>
      <c r="T246" s="198" t="s">
        <v>444</v>
      </c>
      <c r="U246" s="200">
        <v>811115</v>
      </c>
      <c r="AC246" s="159">
        <v>1</v>
      </c>
      <c r="AD246" s="159">
        <v>46</v>
      </c>
      <c r="AE246" s="161" t="s">
        <v>445</v>
      </c>
      <c r="AF246" s="203" t="s">
        <v>446</v>
      </c>
    </row>
    <row r="247" spans="9:32" x14ac:dyDescent="0.15">
      <c r="I247" s="168">
        <v>4</v>
      </c>
      <c r="J247" s="168">
        <v>1</v>
      </c>
      <c r="K247" s="169" t="s">
        <v>183</v>
      </c>
      <c r="L247" s="170"/>
      <c r="M247" s="169">
        <f t="shared" ref="M247:M310" si="85">O247-N247+1</f>
        <v>91</v>
      </c>
      <c r="N247" s="171">
        <v>1404</v>
      </c>
      <c r="O247" s="171">
        <f t="shared" ref="O247:O310" si="86">N248-1</f>
        <v>1494</v>
      </c>
      <c r="Q247" s="197">
        <v>1</v>
      </c>
      <c r="R247" s="197">
        <v>4</v>
      </c>
      <c r="S247" s="197">
        <v>12</v>
      </c>
      <c r="T247" s="198" t="s">
        <v>447</v>
      </c>
      <c r="U247" s="200">
        <v>810121</v>
      </c>
      <c r="AC247" s="159">
        <v>1</v>
      </c>
      <c r="AD247" s="159">
        <v>47</v>
      </c>
      <c r="AE247" s="161" t="s">
        <v>448</v>
      </c>
      <c r="AF247" s="203" t="s">
        <v>449</v>
      </c>
    </row>
    <row r="248" spans="9:32" x14ac:dyDescent="0.15">
      <c r="I248" s="172">
        <v>4</v>
      </c>
      <c r="J248" s="172">
        <v>2</v>
      </c>
      <c r="K248" s="173" t="s">
        <v>186</v>
      </c>
      <c r="L248" s="174"/>
      <c r="M248" s="173">
        <f t="shared" si="85"/>
        <v>41</v>
      </c>
      <c r="N248" s="175">
        <v>1495</v>
      </c>
      <c r="O248" s="175">
        <f t="shared" si="86"/>
        <v>1535</v>
      </c>
      <c r="Q248" s="197">
        <v>1</v>
      </c>
      <c r="R248" s="197">
        <v>4</v>
      </c>
      <c r="S248" s="197">
        <v>13</v>
      </c>
      <c r="T248" s="198" t="s">
        <v>450</v>
      </c>
      <c r="U248" s="200">
        <v>811111</v>
      </c>
      <c r="AC248" s="159">
        <v>1</v>
      </c>
      <c r="AD248" s="159">
        <v>48</v>
      </c>
      <c r="AE248" s="161" t="s">
        <v>451</v>
      </c>
      <c r="AF248" s="203" t="s">
        <v>452</v>
      </c>
    </row>
    <row r="249" spans="9:32" x14ac:dyDescent="0.15">
      <c r="I249" s="172">
        <v>4</v>
      </c>
      <c r="J249" s="172">
        <v>3</v>
      </c>
      <c r="K249" s="173" t="s">
        <v>189</v>
      </c>
      <c r="L249" s="174"/>
      <c r="M249" s="173">
        <f t="shared" si="85"/>
        <v>54</v>
      </c>
      <c r="N249" s="175">
        <v>1536</v>
      </c>
      <c r="O249" s="175">
        <f t="shared" si="86"/>
        <v>1589</v>
      </c>
      <c r="Q249" s="197">
        <v>1</v>
      </c>
      <c r="R249" s="197">
        <v>4</v>
      </c>
      <c r="S249" s="197">
        <v>14</v>
      </c>
      <c r="T249" s="198" t="s">
        <v>453</v>
      </c>
      <c r="U249" s="200">
        <v>811114</v>
      </c>
      <c r="AC249" s="159">
        <v>1</v>
      </c>
      <c r="AD249" s="159">
        <v>49</v>
      </c>
      <c r="AE249" s="161" t="s">
        <v>454</v>
      </c>
      <c r="AF249" s="203" t="s">
        <v>455</v>
      </c>
    </row>
    <row r="250" spans="9:32" x14ac:dyDescent="0.15">
      <c r="I250" s="172">
        <v>4</v>
      </c>
      <c r="J250" s="172">
        <v>4</v>
      </c>
      <c r="K250" s="173" t="s">
        <v>191</v>
      </c>
      <c r="L250" s="174"/>
      <c r="M250" s="173">
        <f t="shared" si="85"/>
        <v>60</v>
      </c>
      <c r="N250" s="175">
        <v>1590</v>
      </c>
      <c r="O250" s="175">
        <f t="shared" si="86"/>
        <v>1649</v>
      </c>
      <c r="Q250" s="197">
        <v>1</v>
      </c>
      <c r="R250" s="197">
        <v>4</v>
      </c>
      <c r="S250" s="197">
        <v>15</v>
      </c>
      <c r="T250" s="198" t="s">
        <v>456</v>
      </c>
      <c r="U250" s="200">
        <v>811107</v>
      </c>
      <c r="AC250" s="159">
        <v>1</v>
      </c>
      <c r="AD250" s="159">
        <v>50</v>
      </c>
      <c r="AE250" s="161" t="s">
        <v>457</v>
      </c>
      <c r="AF250" s="203" t="s">
        <v>458</v>
      </c>
    </row>
    <row r="251" spans="9:32" x14ac:dyDescent="0.15">
      <c r="I251" s="172">
        <v>4</v>
      </c>
      <c r="J251" s="172">
        <v>5</v>
      </c>
      <c r="K251" s="173" t="s">
        <v>194</v>
      </c>
      <c r="L251" s="174"/>
      <c r="M251" s="173">
        <f t="shared" si="85"/>
        <v>63</v>
      </c>
      <c r="N251" s="175">
        <v>1650</v>
      </c>
      <c r="O251" s="175">
        <f t="shared" si="86"/>
        <v>1712</v>
      </c>
      <c r="Q251" s="197">
        <v>1</v>
      </c>
      <c r="R251" s="197">
        <v>4</v>
      </c>
      <c r="S251" s="197">
        <v>16</v>
      </c>
      <c r="T251" s="198" t="s">
        <v>459</v>
      </c>
      <c r="U251" s="200">
        <v>811105</v>
      </c>
      <c r="AC251" s="159">
        <v>1</v>
      </c>
      <c r="AD251" s="159">
        <v>51</v>
      </c>
      <c r="AE251" s="161" t="s">
        <v>460</v>
      </c>
      <c r="AF251" s="203" t="s">
        <v>461</v>
      </c>
    </row>
    <row r="252" spans="9:32" x14ac:dyDescent="0.15">
      <c r="I252" s="172">
        <v>4</v>
      </c>
      <c r="J252" s="172">
        <v>6</v>
      </c>
      <c r="K252" s="173" t="s">
        <v>197</v>
      </c>
      <c r="L252" s="174"/>
      <c r="M252" s="173">
        <f t="shared" si="85"/>
        <v>56</v>
      </c>
      <c r="N252" s="175">
        <v>1713</v>
      </c>
      <c r="O252" s="175">
        <f t="shared" si="86"/>
        <v>1768</v>
      </c>
      <c r="Q252" s="197">
        <v>1</v>
      </c>
      <c r="R252" s="197">
        <v>4</v>
      </c>
      <c r="S252" s="197">
        <v>17</v>
      </c>
      <c r="T252" s="198" t="s">
        <v>462</v>
      </c>
      <c r="U252" s="200">
        <v>811116</v>
      </c>
      <c r="AC252" s="159">
        <v>1</v>
      </c>
      <c r="AD252" s="159">
        <v>52</v>
      </c>
      <c r="AE252" s="161" t="s">
        <v>463</v>
      </c>
      <c r="AF252" s="203" t="s">
        <v>464</v>
      </c>
    </row>
    <row r="253" spans="9:32" x14ac:dyDescent="0.15">
      <c r="I253" s="172">
        <v>4</v>
      </c>
      <c r="J253" s="172">
        <v>7</v>
      </c>
      <c r="K253" s="173" t="s">
        <v>199</v>
      </c>
      <c r="L253" s="174"/>
      <c r="M253" s="173">
        <f t="shared" si="85"/>
        <v>60</v>
      </c>
      <c r="N253" s="175">
        <v>1769</v>
      </c>
      <c r="O253" s="175">
        <f t="shared" si="86"/>
        <v>1828</v>
      </c>
      <c r="Q253" s="197">
        <v>1</v>
      </c>
      <c r="R253" s="197">
        <v>4</v>
      </c>
      <c r="S253" s="197">
        <v>18</v>
      </c>
      <c r="T253" s="198" t="s">
        <v>465</v>
      </c>
      <c r="U253" s="200">
        <v>811104</v>
      </c>
      <c r="AC253" s="159">
        <v>1</v>
      </c>
      <c r="AD253" s="159">
        <v>53</v>
      </c>
      <c r="AE253" s="161" t="s">
        <v>466</v>
      </c>
      <c r="AF253" s="203" t="s">
        <v>467</v>
      </c>
    </row>
    <row r="254" spans="9:32" x14ac:dyDescent="0.15">
      <c r="I254" s="172">
        <v>4</v>
      </c>
      <c r="J254" s="172">
        <v>8</v>
      </c>
      <c r="K254" s="173" t="s">
        <v>201</v>
      </c>
      <c r="L254" s="174"/>
      <c r="M254" s="173">
        <f t="shared" si="85"/>
        <v>92</v>
      </c>
      <c r="N254" s="175">
        <v>1829</v>
      </c>
      <c r="O254" s="175">
        <f t="shared" si="86"/>
        <v>1920</v>
      </c>
      <c r="Q254" s="197">
        <v>1</v>
      </c>
      <c r="R254" s="197">
        <v>4</v>
      </c>
      <c r="S254" s="197">
        <v>19</v>
      </c>
      <c r="T254" s="198" t="s">
        <v>468</v>
      </c>
      <c r="U254" s="200">
        <v>811106</v>
      </c>
      <c r="AC254" s="159">
        <v>1</v>
      </c>
      <c r="AD254" s="159">
        <v>54</v>
      </c>
      <c r="AE254" s="161" t="s">
        <v>469</v>
      </c>
      <c r="AF254" s="203" t="s">
        <v>470</v>
      </c>
    </row>
    <row r="255" spans="9:32" x14ac:dyDescent="0.15">
      <c r="I255" s="172">
        <v>4</v>
      </c>
      <c r="J255" s="172">
        <v>9</v>
      </c>
      <c r="K255" s="173" t="s">
        <v>203</v>
      </c>
      <c r="L255" s="174"/>
      <c r="M255" s="173">
        <f t="shared" si="85"/>
        <v>54</v>
      </c>
      <c r="N255" s="175">
        <v>1921</v>
      </c>
      <c r="O255" s="175">
        <f t="shared" si="86"/>
        <v>1974</v>
      </c>
      <c r="Q255" s="197">
        <v>1</v>
      </c>
      <c r="R255" s="197">
        <v>4</v>
      </c>
      <c r="S255" s="197">
        <v>20</v>
      </c>
      <c r="T255" s="198" t="s">
        <v>471</v>
      </c>
      <c r="U255" s="200">
        <v>811117</v>
      </c>
      <c r="AC255" s="159">
        <v>1</v>
      </c>
      <c r="AD255" s="159">
        <v>55</v>
      </c>
      <c r="AE255" s="161" t="s">
        <v>472</v>
      </c>
      <c r="AF255" s="203" t="s">
        <v>473</v>
      </c>
    </row>
    <row r="256" spans="9:32" x14ac:dyDescent="0.15">
      <c r="I256" s="172">
        <v>4</v>
      </c>
      <c r="J256" s="172">
        <v>10</v>
      </c>
      <c r="K256" s="173" t="s">
        <v>204</v>
      </c>
      <c r="L256" s="174"/>
      <c r="M256" s="173">
        <f t="shared" si="85"/>
        <v>62</v>
      </c>
      <c r="N256" s="175">
        <v>1975</v>
      </c>
      <c r="O256" s="175">
        <f t="shared" si="86"/>
        <v>2036</v>
      </c>
      <c r="Q256" s="197">
        <v>1</v>
      </c>
      <c r="R256" s="197">
        <v>4</v>
      </c>
      <c r="S256" s="197">
        <v>21</v>
      </c>
      <c r="T256" s="198" t="s">
        <v>474</v>
      </c>
      <c r="U256" s="200">
        <v>811118</v>
      </c>
      <c r="AC256" s="159">
        <v>1</v>
      </c>
      <c r="AD256" s="159">
        <v>56</v>
      </c>
      <c r="AE256" s="161" t="s">
        <v>475</v>
      </c>
      <c r="AF256" s="203" t="s">
        <v>476</v>
      </c>
    </row>
    <row r="257" spans="9:32" x14ac:dyDescent="0.15">
      <c r="I257" s="172">
        <v>4</v>
      </c>
      <c r="J257" s="172">
        <v>11</v>
      </c>
      <c r="K257" s="173" t="s">
        <v>206</v>
      </c>
      <c r="L257" s="174"/>
      <c r="M257" s="173">
        <f t="shared" si="85"/>
        <v>72</v>
      </c>
      <c r="N257" s="175">
        <v>2037</v>
      </c>
      <c r="O257" s="175">
        <f t="shared" si="86"/>
        <v>2108</v>
      </c>
      <c r="Q257" s="197">
        <v>1</v>
      </c>
      <c r="R257" s="197">
        <v>4</v>
      </c>
      <c r="S257" s="197">
        <v>22</v>
      </c>
      <c r="T257" s="198" t="s">
        <v>477</v>
      </c>
      <c r="U257" s="200">
        <v>810122</v>
      </c>
      <c r="AC257" s="159">
        <v>1</v>
      </c>
      <c r="AD257" s="159">
        <v>57</v>
      </c>
      <c r="AE257" s="161" t="s">
        <v>478</v>
      </c>
      <c r="AF257" s="203" t="s">
        <v>479</v>
      </c>
    </row>
    <row r="258" spans="9:32" x14ac:dyDescent="0.15">
      <c r="I258" s="172">
        <v>4</v>
      </c>
      <c r="J258" s="172">
        <v>12</v>
      </c>
      <c r="K258" s="173" t="s">
        <v>208</v>
      </c>
      <c r="L258" s="174"/>
      <c r="M258" s="173">
        <f t="shared" si="85"/>
        <v>115</v>
      </c>
      <c r="N258" s="175">
        <v>2109</v>
      </c>
      <c r="O258" s="175">
        <f t="shared" si="86"/>
        <v>2223</v>
      </c>
      <c r="Q258" s="197">
        <v>1</v>
      </c>
      <c r="R258" s="197">
        <v>4</v>
      </c>
      <c r="S258" s="197">
        <v>23</v>
      </c>
      <c r="T258" s="198" t="s">
        <v>9343</v>
      </c>
      <c r="U258" s="200">
        <v>810123</v>
      </c>
      <c r="AC258" s="159">
        <v>1</v>
      </c>
      <c r="AD258" s="159">
        <v>58</v>
      </c>
      <c r="AE258" s="161" t="s">
        <v>481</v>
      </c>
      <c r="AF258" s="203" t="s">
        <v>482</v>
      </c>
    </row>
    <row r="259" spans="9:32" x14ac:dyDescent="0.15">
      <c r="I259" s="172">
        <v>4</v>
      </c>
      <c r="J259" s="172">
        <v>13</v>
      </c>
      <c r="K259" s="173" t="s">
        <v>210</v>
      </c>
      <c r="L259" s="174"/>
      <c r="M259" s="173">
        <f t="shared" si="85"/>
        <v>139</v>
      </c>
      <c r="N259" s="175">
        <v>2224</v>
      </c>
      <c r="O259" s="175">
        <f t="shared" si="86"/>
        <v>2362</v>
      </c>
      <c r="Q259" s="197">
        <v>1</v>
      </c>
      <c r="R259" s="197">
        <v>4</v>
      </c>
      <c r="S259" s="197">
        <v>24</v>
      </c>
      <c r="T259" s="198" t="s">
        <v>480</v>
      </c>
      <c r="U259" s="200">
        <v>810102</v>
      </c>
      <c r="AC259" s="159">
        <v>1</v>
      </c>
      <c r="AD259" s="159">
        <v>59</v>
      </c>
      <c r="AE259" s="161" t="s">
        <v>484</v>
      </c>
      <c r="AF259" s="203" t="s">
        <v>485</v>
      </c>
    </row>
    <row r="260" spans="9:32" x14ac:dyDescent="0.15">
      <c r="I260" s="172">
        <v>4</v>
      </c>
      <c r="J260" s="172">
        <v>14</v>
      </c>
      <c r="K260" s="173" t="s">
        <v>212</v>
      </c>
      <c r="L260" s="174"/>
      <c r="M260" s="173">
        <f t="shared" si="85"/>
        <v>69</v>
      </c>
      <c r="N260" s="175">
        <v>2363</v>
      </c>
      <c r="O260" s="175">
        <f t="shared" si="86"/>
        <v>2431</v>
      </c>
      <c r="Q260" s="197">
        <v>1</v>
      </c>
      <c r="R260" s="197">
        <v>4</v>
      </c>
      <c r="S260" s="197">
        <v>25</v>
      </c>
      <c r="T260" s="198" t="s">
        <v>483</v>
      </c>
      <c r="U260" s="200">
        <v>810103</v>
      </c>
      <c r="AC260" s="159">
        <v>1</v>
      </c>
      <c r="AD260" s="159">
        <v>60</v>
      </c>
      <c r="AE260" s="161" t="s">
        <v>487</v>
      </c>
      <c r="AF260" s="203" t="s">
        <v>488</v>
      </c>
    </row>
    <row r="261" spans="9:32" x14ac:dyDescent="0.15">
      <c r="I261" s="172">
        <v>4</v>
      </c>
      <c r="J261" s="172">
        <v>15</v>
      </c>
      <c r="K261" s="204" t="s">
        <v>9852</v>
      </c>
      <c r="L261" s="174"/>
      <c r="M261" s="173">
        <f t="shared" si="85"/>
        <v>68</v>
      </c>
      <c r="N261" s="175">
        <v>2432</v>
      </c>
      <c r="O261" s="175">
        <f t="shared" si="86"/>
        <v>2499</v>
      </c>
      <c r="Q261" s="197">
        <v>1</v>
      </c>
      <c r="R261" s="197">
        <v>4</v>
      </c>
      <c r="S261" s="197">
        <v>26</v>
      </c>
      <c r="T261" s="198" t="s">
        <v>486</v>
      </c>
      <c r="U261" s="200">
        <v>810120</v>
      </c>
      <c r="AC261" s="159">
        <v>1</v>
      </c>
      <c r="AD261" s="159">
        <v>61</v>
      </c>
      <c r="AE261" s="161" t="s">
        <v>490</v>
      </c>
      <c r="AF261" s="203" t="s">
        <v>491</v>
      </c>
    </row>
    <row r="262" spans="9:32" x14ac:dyDescent="0.15">
      <c r="I262" s="172">
        <v>4</v>
      </c>
      <c r="J262" s="172">
        <v>16</v>
      </c>
      <c r="K262" s="204" t="s">
        <v>9853</v>
      </c>
      <c r="L262" s="174"/>
      <c r="M262" s="173">
        <f t="shared" si="85"/>
        <v>42</v>
      </c>
      <c r="N262" s="175">
        <v>2500</v>
      </c>
      <c r="O262" s="175">
        <f t="shared" si="86"/>
        <v>2541</v>
      </c>
      <c r="Q262" s="197">
        <v>1</v>
      </c>
      <c r="R262" s="197">
        <v>4</v>
      </c>
      <c r="S262" s="197">
        <v>27</v>
      </c>
      <c r="T262" s="198" t="s">
        <v>489</v>
      </c>
      <c r="U262" s="200">
        <v>810104</v>
      </c>
      <c r="AC262" s="159">
        <v>1</v>
      </c>
      <c r="AD262" s="159">
        <v>62</v>
      </c>
      <c r="AE262" s="161" t="s">
        <v>493</v>
      </c>
      <c r="AF262" s="203" t="s">
        <v>494</v>
      </c>
    </row>
    <row r="263" spans="9:32" x14ac:dyDescent="0.15">
      <c r="I263" s="172">
        <v>4</v>
      </c>
      <c r="J263" s="172">
        <v>17</v>
      </c>
      <c r="K263" s="204" t="s">
        <v>9854</v>
      </c>
      <c r="L263" s="174"/>
      <c r="M263" s="173">
        <f t="shared" si="85"/>
        <v>48</v>
      </c>
      <c r="N263" s="175">
        <v>2542</v>
      </c>
      <c r="O263" s="175">
        <f t="shared" si="86"/>
        <v>2589</v>
      </c>
      <c r="Q263" s="197">
        <v>1</v>
      </c>
      <c r="R263" s="197">
        <v>4</v>
      </c>
      <c r="S263" s="197">
        <v>28</v>
      </c>
      <c r="T263" s="198" t="s">
        <v>492</v>
      </c>
      <c r="U263" s="200">
        <v>810109</v>
      </c>
      <c r="AC263" s="159">
        <v>1</v>
      </c>
      <c r="AD263" s="159">
        <v>63</v>
      </c>
      <c r="AE263" s="161" t="s">
        <v>496</v>
      </c>
      <c r="AF263" s="203" t="s">
        <v>497</v>
      </c>
    </row>
    <row r="264" spans="9:32" x14ac:dyDescent="0.15">
      <c r="I264" s="172">
        <v>4</v>
      </c>
      <c r="J264" s="172">
        <v>18</v>
      </c>
      <c r="K264" s="204" t="s">
        <v>9855</v>
      </c>
      <c r="L264" s="174"/>
      <c r="M264" s="173">
        <f t="shared" si="85"/>
        <v>53</v>
      </c>
      <c r="N264" s="175">
        <v>2590</v>
      </c>
      <c r="O264" s="175">
        <f t="shared" si="86"/>
        <v>2642</v>
      </c>
      <c r="Q264" s="197">
        <v>1</v>
      </c>
      <c r="R264" s="197">
        <v>4</v>
      </c>
      <c r="S264" s="197">
        <v>29</v>
      </c>
      <c r="T264" s="198" t="s">
        <v>495</v>
      </c>
      <c r="U264" s="200">
        <v>810108</v>
      </c>
      <c r="AC264" s="159">
        <v>1</v>
      </c>
      <c r="AD264" s="159">
        <v>64</v>
      </c>
      <c r="AE264" s="161" t="s">
        <v>499</v>
      </c>
      <c r="AF264" s="203" t="s">
        <v>500</v>
      </c>
    </row>
    <row r="265" spans="9:32" x14ac:dyDescent="0.15">
      <c r="I265" s="172">
        <v>4</v>
      </c>
      <c r="J265" s="172">
        <v>19</v>
      </c>
      <c r="K265" s="204" t="s">
        <v>9856</v>
      </c>
      <c r="L265" s="174"/>
      <c r="M265" s="173">
        <f t="shared" si="85"/>
        <v>59</v>
      </c>
      <c r="N265" s="175">
        <v>2643</v>
      </c>
      <c r="O265" s="175">
        <f t="shared" si="86"/>
        <v>2701</v>
      </c>
      <c r="Q265" s="197">
        <v>1</v>
      </c>
      <c r="R265" s="197">
        <v>4</v>
      </c>
      <c r="S265" s="197">
        <v>30</v>
      </c>
      <c r="T265" s="198" t="s">
        <v>498</v>
      </c>
      <c r="U265" s="200">
        <v>810107</v>
      </c>
      <c r="AC265" s="159">
        <v>1</v>
      </c>
      <c r="AD265" s="159">
        <v>65</v>
      </c>
      <c r="AE265" s="161" t="s">
        <v>502</v>
      </c>
      <c r="AF265" s="203" t="s">
        <v>503</v>
      </c>
    </row>
    <row r="266" spans="9:32" x14ac:dyDescent="0.15">
      <c r="I266" s="172">
        <v>4</v>
      </c>
      <c r="J266" s="172">
        <v>20</v>
      </c>
      <c r="K266" s="204" t="s">
        <v>9857</v>
      </c>
      <c r="L266" s="174"/>
      <c r="M266" s="173">
        <f t="shared" si="85"/>
        <v>73</v>
      </c>
      <c r="N266" s="175">
        <v>2702</v>
      </c>
      <c r="O266" s="175">
        <f t="shared" si="86"/>
        <v>2774</v>
      </c>
      <c r="Q266" s="197">
        <v>1</v>
      </c>
      <c r="R266" s="197">
        <v>4</v>
      </c>
      <c r="S266" s="197">
        <v>31</v>
      </c>
      <c r="T266" s="198" t="s">
        <v>501</v>
      </c>
      <c r="U266" s="200">
        <v>810106</v>
      </c>
      <c r="AC266" s="159">
        <v>1</v>
      </c>
      <c r="AD266" s="159">
        <v>66</v>
      </c>
      <c r="AE266" s="161" t="s">
        <v>505</v>
      </c>
      <c r="AF266" s="203" t="s">
        <v>506</v>
      </c>
    </row>
    <row r="267" spans="9:32" x14ac:dyDescent="0.15">
      <c r="I267" s="172">
        <v>4</v>
      </c>
      <c r="J267" s="172">
        <v>21</v>
      </c>
      <c r="K267" s="204" t="s">
        <v>9858</v>
      </c>
      <c r="L267" s="174"/>
      <c r="M267" s="173">
        <f t="shared" si="85"/>
        <v>62</v>
      </c>
      <c r="N267" s="175">
        <v>2775</v>
      </c>
      <c r="O267" s="175">
        <f t="shared" si="86"/>
        <v>2836</v>
      </c>
      <c r="Q267" s="197">
        <v>1</v>
      </c>
      <c r="R267" s="197">
        <v>4</v>
      </c>
      <c r="S267" s="197">
        <v>32</v>
      </c>
      <c r="T267" s="198" t="s">
        <v>504</v>
      </c>
      <c r="U267" s="200">
        <v>810113</v>
      </c>
      <c r="AC267" s="159">
        <v>1</v>
      </c>
      <c r="AD267" s="159">
        <v>67</v>
      </c>
      <c r="AE267" s="161" t="s">
        <v>508</v>
      </c>
      <c r="AF267" s="203" t="s">
        <v>509</v>
      </c>
    </row>
    <row r="268" spans="9:32" x14ac:dyDescent="0.15">
      <c r="I268" s="172">
        <v>4</v>
      </c>
      <c r="J268" s="172">
        <v>22</v>
      </c>
      <c r="K268" s="204" t="s">
        <v>9859</v>
      </c>
      <c r="L268" s="174"/>
      <c r="M268" s="173">
        <f t="shared" si="85"/>
        <v>43</v>
      </c>
      <c r="N268" s="175">
        <v>2837</v>
      </c>
      <c r="O268" s="175">
        <f t="shared" si="86"/>
        <v>2879</v>
      </c>
      <c r="Q268" s="197">
        <v>1</v>
      </c>
      <c r="R268" s="197">
        <v>4</v>
      </c>
      <c r="S268" s="197">
        <v>33</v>
      </c>
      <c r="T268" s="198" t="s">
        <v>507</v>
      </c>
      <c r="U268" s="200">
        <v>810119</v>
      </c>
      <c r="AC268" s="159">
        <v>1</v>
      </c>
      <c r="AD268" s="159">
        <v>68</v>
      </c>
      <c r="AE268" s="161" t="s">
        <v>511</v>
      </c>
      <c r="AF268" s="203" t="s">
        <v>512</v>
      </c>
    </row>
    <row r="269" spans="9:32" x14ac:dyDescent="0.15">
      <c r="I269" s="172">
        <v>4</v>
      </c>
      <c r="J269" s="172">
        <v>23</v>
      </c>
      <c r="K269" s="204" t="s">
        <v>9860</v>
      </c>
      <c r="L269" s="174"/>
      <c r="M269" s="173">
        <f t="shared" si="85"/>
        <v>68</v>
      </c>
      <c r="N269" s="175">
        <v>2880</v>
      </c>
      <c r="O269" s="175">
        <f t="shared" si="86"/>
        <v>2947</v>
      </c>
      <c r="Q269" s="197">
        <v>1</v>
      </c>
      <c r="R269" s="197">
        <v>4</v>
      </c>
      <c r="S269" s="197">
        <v>34</v>
      </c>
      <c r="T269" s="198" t="s">
        <v>510</v>
      </c>
      <c r="U269" s="200">
        <v>811112</v>
      </c>
      <c r="AC269" s="159">
        <v>1</v>
      </c>
      <c r="AD269" s="159">
        <v>69</v>
      </c>
      <c r="AE269" s="161" t="s">
        <v>514</v>
      </c>
      <c r="AF269" s="203" t="s">
        <v>515</v>
      </c>
    </row>
    <row r="270" spans="9:32" x14ac:dyDescent="0.15">
      <c r="I270" s="172">
        <v>4</v>
      </c>
      <c r="J270" s="172">
        <v>24</v>
      </c>
      <c r="K270" s="204" t="s">
        <v>9861</v>
      </c>
      <c r="L270" s="174"/>
      <c r="M270" s="173">
        <f t="shared" si="85"/>
        <v>54</v>
      </c>
      <c r="N270" s="175">
        <v>2948</v>
      </c>
      <c r="O270" s="175">
        <f t="shared" si="86"/>
        <v>3001</v>
      </c>
      <c r="Q270" s="197">
        <v>1</v>
      </c>
      <c r="R270" s="197">
        <v>4</v>
      </c>
      <c r="S270" s="197">
        <v>35</v>
      </c>
      <c r="T270" s="198" t="s">
        <v>513</v>
      </c>
      <c r="U270" s="200">
        <v>810118</v>
      </c>
      <c r="AC270" s="159">
        <v>1</v>
      </c>
      <c r="AD270" s="159">
        <v>70</v>
      </c>
      <c r="AE270" s="161" t="s">
        <v>517</v>
      </c>
      <c r="AF270" s="203" t="s">
        <v>518</v>
      </c>
    </row>
    <row r="271" spans="9:32" x14ac:dyDescent="0.15">
      <c r="I271" s="172">
        <v>4</v>
      </c>
      <c r="J271" s="172">
        <v>25</v>
      </c>
      <c r="K271" s="173" t="s">
        <v>223</v>
      </c>
      <c r="L271" s="174"/>
      <c r="M271" s="173">
        <f t="shared" si="85"/>
        <v>49</v>
      </c>
      <c r="N271" s="175">
        <v>3002</v>
      </c>
      <c r="O271" s="175">
        <f t="shared" si="86"/>
        <v>3050</v>
      </c>
      <c r="Q271" s="197">
        <v>1</v>
      </c>
      <c r="R271" s="197">
        <v>4</v>
      </c>
      <c r="S271" s="197">
        <v>36</v>
      </c>
      <c r="T271" s="198" t="s">
        <v>9344</v>
      </c>
      <c r="U271" s="200">
        <v>810135</v>
      </c>
      <c r="AC271" s="159">
        <v>1</v>
      </c>
      <c r="AD271" s="159">
        <v>71</v>
      </c>
      <c r="AE271" s="161" t="s">
        <v>520</v>
      </c>
      <c r="AF271" s="203" t="s">
        <v>521</v>
      </c>
    </row>
    <row r="272" spans="9:32" x14ac:dyDescent="0.15">
      <c r="I272" s="172">
        <v>4</v>
      </c>
      <c r="J272" s="172">
        <v>26</v>
      </c>
      <c r="K272" s="173" t="s">
        <v>224</v>
      </c>
      <c r="L272" s="174"/>
      <c r="M272" s="173">
        <f t="shared" si="85"/>
        <v>43</v>
      </c>
      <c r="N272" s="175">
        <v>3051</v>
      </c>
      <c r="O272" s="175">
        <f t="shared" si="86"/>
        <v>3093</v>
      </c>
      <c r="Q272" s="197">
        <v>1</v>
      </c>
      <c r="R272" s="197">
        <v>4</v>
      </c>
      <c r="S272" s="197">
        <v>37</v>
      </c>
      <c r="T272" s="198" t="s">
        <v>516</v>
      </c>
      <c r="U272" s="200">
        <v>810199</v>
      </c>
      <c r="AC272" s="159">
        <v>1</v>
      </c>
      <c r="AD272" s="159">
        <v>72</v>
      </c>
      <c r="AE272" s="161" t="s">
        <v>523</v>
      </c>
      <c r="AF272" s="203" t="s">
        <v>524</v>
      </c>
    </row>
    <row r="273" spans="9:32" x14ac:dyDescent="0.15">
      <c r="I273" s="172">
        <v>4</v>
      </c>
      <c r="J273" s="172">
        <v>27</v>
      </c>
      <c r="K273" s="173" t="s">
        <v>225</v>
      </c>
      <c r="L273" s="174"/>
      <c r="M273" s="173">
        <f t="shared" si="85"/>
        <v>53</v>
      </c>
      <c r="N273" s="175">
        <v>3094</v>
      </c>
      <c r="O273" s="175">
        <f t="shared" si="86"/>
        <v>3146</v>
      </c>
      <c r="Q273" s="197">
        <v>1</v>
      </c>
      <c r="R273" s="197">
        <v>4</v>
      </c>
      <c r="S273" s="197">
        <v>38</v>
      </c>
      <c r="T273" s="198" t="s">
        <v>519</v>
      </c>
      <c r="U273" s="200">
        <v>810301</v>
      </c>
      <c r="AC273" s="159">
        <v>1</v>
      </c>
      <c r="AD273" s="159">
        <v>73</v>
      </c>
      <c r="AE273" s="161" t="s">
        <v>526</v>
      </c>
      <c r="AF273" s="203" t="s">
        <v>527</v>
      </c>
    </row>
    <row r="274" spans="9:32" x14ac:dyDescent="0.15">
      <c r="I274" s="172">
        <v>4</v>
      </c>
      <c r="J274" s="172">
        <v>28</v>
      </c>
      <c r="K274" s="173" t="s">
        <v>226</v>
      </c>
      <c r="L274" s="174"/>
      <c r="M274" s="173">
        <f t="shared" si="85"/>
        <v>74</v>
      </c>
      <c r="N274" s="175">
        <v>3147</v>
      </c>
      <c r="O274" s="175">
        <f t="shared" si="86"/>
        <v>3220</v>
      </c>
      <c r="Q274" s="197">
        <v>1</v>
      </c>
      <c r="R274" s="197">
        <v>4</v>
      </c>
      <c r="S274" s="197">
        <v>39</v>
      </c>
      <c r="T274" s="198" t="s">
        <v>522</v>
      </c>
      <c r="U274" s="200">
        <v>810312</v>
      </c>
      <c r="AC274" s="159">
        <v>1</v>
      </c>
      <c r="AD274" s="159">
        <v>74</v>
      </c>
      <c r="AE274" s="161" t="s">
        <v>529</v>
      </c>
      <c r="AF274" s="203" t="s">
        <v>530</v>
      </c>
    </row>
    <row r="275" spans="9:32" x14ac:dyDescent="0.15">
      <c r="I275" s="172">
        <v>4</v>
      </c>
      <c r="J275" s="172">
        <v>29</v>
      </c>
      <c r="K275" s="173" t="s">
        <v>227</v>
      </c>
      <c r="L275" s="174"/>
      <c r="M275" s="173">
        <f t="shared" si="85"/>
        <v>46</v>
      </c>
      <c r="N275" s="175">
        <v>3221</v>
      </c>
      <c r="O275" s="175">
        <f t="shared" si="86"/>
        <v>3266</v>
      </c>
      <c r="Q275" s="197">
        <v>1</v>
      </c>
      <c r="R275" s="197">
        <v>4</v>
      </c>
      <c r="S275" s="197">
        <v>40</v>
      </c>
      <c r="T275" s="198" t="s">
        <v>525</v>
      </c>
      <c r="U275" s="200">
        <v>810313</v>
      </c>
      <c r="AC275" s="159">
        <v>1</v>
      </c>
      <c r="AD275" s="159">
        <v>75</v>
      </c>
      <c r="AE275" s="161" t="s">
        <v>532</v>
      </c>
      <c r="AF275" s="203" t="s">
        <v>533</v>
      </c>
    </row>
    <row r="276" spans="9:32" x14ac:dyDescent="0.15">
      <c r="I276" s="172">
        <v>4</v>
      </c>
      <c r="J276" s="172">
        <v>30</v>
      </c>
      <c r="K276" s="173" t="s">
        <v>228</v>
      </c>
      <c r="L276" s="174"/>
      <c r="M276" s="173">
        <f t="shared" si="85"/>
        <v>38</v>
      </c>
      <c r="N276" s="175">
        <v>3267</v>
      </c>
      <c r="O276" s="175">
        <f t="shared" si="86"/>
        <v>3304</v>
      </c>
      <c r="Q276" s="197">
        <v>1</v>
      </c>
      <c r="R276" s="197">
        <v>4</v>
      </c>
      <c r="S276" s="197">
        <v>41</v>
      </c>
      <c r="T276" s="198" t="s">
        <v>528</v>
      </c>
      <c r="U276" s="200">
        <v>810302</v>
      </c>
      <c r="AC276" s="159">
        <v>1</v>
      </c>
      <c r="AD276" s="159">
        <v>76</v>
      </c>
      <c r="AE276" s="161" t="s">
        <v>535</v>
      </c>
      <c r="AF276" s="203" t="s">
        <v>536</v>
      </c>
    </row>
    <row r="277" spans="9:32" x14ac:dyDescent="0.15">
      <c r="I277" s="172">
        <v>4</v>
      </c>
      <c r="J277" s="172">
        <v>31</v>
      </c>
      <c r="K277" s="173" t="s">
        <v>229</v>
      </c>
      <c r="L277" s="174"/>
      <c r="M277" s="173">
        <f t="shared" si="85"/>
        <v>41</v>
      </c>
      <c r="N277" s="175">
        <v>3305</v>
      </c>
      <c r="O277" s="175">
        <f t="shared" si="86"/>
        <v>3345</v>
      </c>
      <c r="Q277" s="197">
        <v>1</v>
      </c>
      <c r="R277" s="197">
        <v>4</v>
      </c>
      <c r="S277" s="197">
        <v>42</v>
      </c>
      <c r="T277" s="198" t="s">
        <v>531</v>
      </c>
      <c r="U277" s="200">
        <v>810307</v>
      </c>
      <c r="AC277" s="159">
        <v>1</v>
      </c>
      <c r="AD277" s="159">
        <v>77</v>
      </c>
      <c r="AE277" s="161" t="s">
        <v>538</v>
      </c>
      <c r="AF277" s="203" t="s">
        <v>539</v>
      </c>
    </row>
    <row r="278" spans="9:32" x14ac:dyDescent="0.15">
      <c r="I278" s="172">
        <v>4</v>
      </c>
      <c r="J278" s="172">
        <v>32</v>
      </c>
      <c r="K278" s="173" t="s">
        <v>230</v>
      </c>
      <c r="L278" s="174"/>
      <c r="M278" s="173">
        <f t="shared" si="85"/>
        <v>45</v>
      </c>
      <c r="N278" s="175">
        <v>3346</v>
      </c>
      <c r="O278" s="175">
        <f t="shared" si="86"/>
        <v>3390</v>
      </c>
      <c r="Q278" s="197">
        <v>1</v>
      </c>
      <c r="R278" s="197">
        <v>4</v>
      </c>
      <c r="S278" s="197">
        <v>43</v>
      </c>
      <c r="T278" s="198" t="s">
        <v>534</v>
      </c>
      <c r="U278" s="200">
        <v>810303</v>
      </c>
      <c r="AC278" s="159">
        <v>1</v>
      </c>
      <c r="AD278" s="159">
        <v>78</v>
      </c>
      <c r="AE278" s="161" t="s">
        <v>541</v>
      </c>
      <c r="AF278" s="203" t="s">
        <v>542</v>
      </c>
    </row>
    <row r="279" spans="9:32" x14ac:dyDescent="0.15">
      <c r="I279" s="172">
        <v>4</v>
      </c>
      <c r="J279" s="172">
        <v>33</v>
      </c>
      <c r="K279" s="173" t="s">
        <v>231</v>
      </c>
      <c r="L279" s="174"/>
      <c r="M279" s="173">
        <f t="shared" si="85"/>
        <v>45</v>
      </c>
      <c r="N279" s="175">
        <v>3391</v>
      </c>
      <c r="O279" s="175">
        <f t="shared" si="86"/>
        <v>3435</v>
      </c>
      <c r="Q279" s="197">
        <v>1</v>
      </c>
      <c r="R279" s="197">
        <v>4</v>
      </c>
      <c r="S279" s="197">
        <v>44</v>
      </c>
      <c r="T279" s="198" t="s">
        <v>537</v>
      </c>
      <c r="U279" s="200">
        <v>810305</v>
      </c>
      <c r="AC279" s="159">
        <v>1</v>
      </c>
      <c r="AD279" s="159">
        <v>79</v>
      </c>
      <c r="AE279" s="161" t="s">
        <v>544</v>
      </c>
      <c r="AF279" s="203" t="s">
        <v>545</v>
      </c>
    </row>
    <row r="280" spans="9:32" x14ac:dyDescent="0.15">
      <c r="I280" s="172">
        <v>4</v>
      </c>
      <c r="J280" s="172">
        <v>34</v>
      </c>
      <c r="K280" s="173" t="s">
        <v>232</v>
      </c>
      <c r="L280" s="174"/>
      <c r="M280" s="173">
        <f t="shared" si="85"/>
        <v>35</v>
      </c>
      <c r="N280" s="175">
        <v>3436</v>
      </c>
      <c r="O280" s="175">
        <f t="shared" si="86"/>
        <v>3470</v>
      </c>
      <c r="Q280" s="197">
        <v>1</v>
      </c>
      <c r="R280" s="197">
        <v>4</v>
      </c>
      <c r="S280" s="197">
        <v>45</v>
      </c>
      <c r="T280" s="198" t="s">
        <v>540</v>
      </c>
      <c r="U280" s="200">
        <v>810306</v>
      </c>
      <c r="AC280" s="159">
        <v>1</v>
      </c>
      <c r="AD280" s="159">
        <v>80</v>
      </c>
      <c r="AE280" s="161" t="s">
        <v>547</v>
      </c>
      <c r="AF280" s="203" t="s">
        <v>548</v>
      </c>
    </row>
    <row r="281" spans="9:32" x14ac:dyDescent="0.15">
      <c r="I281" s="172">
        <v>4</v>
      </c>
      <c r="J281" s="172">
        <v>35</v>
      </c>
      <c r="K281" s="173" t="s">
        <v>233</v>
      </c>
      <c r="L281" s="174"/>
      <c r="M281" s="173">
        <f t="shared" si="85"/>
        <v>61</v>
      </c>
      <c r="N281" s="175">
        <v>3471</v>
      </c>
      <c r="O281" s="175">
        <f t="shared" si="86"/>
        <v>3531</v>
      </c>
      <c r="Q281" s="197">
        <v>1</v>
      </c>
      <c r="R281" s="197">
        <v>4</v>
      </c>
      <c r="S281" s="197">
        <v>46</v>
      </c>
      <c r="T281" s="198" t="s">
        <v>543</v>
      </c>
      <c r="U281" s="200">
        <v>810304</v>
      </c>
      <c r="AC281" s="159">
        <v>1</v>
      </c>
      <c r="AD281" s="159">
        <v>81</v>
      </c>
      <c r="AE281" s="161" t="s">
        <v>550</v>
      </c>
      <c r="AF281" s="203" t="s">
        <v>551</v>
      </c>
    </row>
    <row r="282" spans="9:32" x14ac:dyDescent="0.15">
      <c r="I282" s="172">
        <v>4</v>
      </c>
      <c r="J282" s="172">
        <v>36</v>
      </c>
      <c r="K282" s="173" t="s">
        <v>234</v>
      </c>
      <c r="L282" s="174"/>
      <c r="M282" s="173">
        <f t="shared" si="85"/>
        <v>38</v>
      </c>
      <c r="N282" s="175">
        <v>3532</v>
      </c>
      <c r="O282" s="175">
        <f t="shared" si="86"/>
        <v>3569</v>
      </c>
      <c r="Q282" s="197">
        <v>1</v>
      </c>
      <c r="R282" s="197">
        <v>4</v>
      </c>
      <c r="S282" s="197">
        <v>47</v>
      </c>
      <c r="T282" s="198" t="s">
        <v>546</v>
      </c>
      <c r="U282" s="200">
        <v>810399</v>
      </c>
      <c r="AC282" s="159">
        <v>1</v>
      </c>
      <c r="AD282" s="159">
        <v>82</v>
      </c>
      <c r="AE282" s="161" t="s">
        <v>553</v>
      </c>
      <c r="AF282" s="203" t="s">
        <v>554</v>
      </c>
    </row>
    <row r="283" spans="9:32" x14ac:dyDescent="0.15">
      <c r="I283" s="172">
        <v>4</v>
      </c>
      <c r="J283" s="172">
        <v>37</v>
      </c>
      <c r="K283" s="173" t="s">
        <v>235</v>
      </c>
      <c r="L283" s="174"/>
      <c r="M283" s="173">
        <f t="shared" si="85"/>
        <v>41</v>
      </c>
      <c r="N283" s="175">
        <v>3570</v>
      </c>
      <c r="O283" s="175">
        <f t="shared" si="86"/>
        <v>3610</v>
      </c>
      <c r="Q283" s="197">
        <v>1</v>
      </c>
      <c r="R283" s="197">
        <v>4</v>
      </c>
      <c r="S283" s="197">
        <v>48</v>
      </c>
      <c r="T283" s="198" t="s">
        <v>549</v>
      </c>
      <c r="U283" s="200">
        <v>810201</v>
      </c>
      <c r="AC283" s="159">
        <v>1</v>
      </c>
      <c r="AD283" s="159">
        <v>83</v>
      </c>
      <c r="AE283" s="161" t="s">
        <v>556</v>
      </c>
      <c r="AF283" s="203" t="s">
        <v>557</v>
      </c>
    </row>
    <row r="284" spans="9:32" x14ac:dyDescent="0.15">
      <c r="I284" s="172">
        <v>4</v>
      </c>
      <c r="J284" s="172">
        <v>38</v>
      </c>
      <c r="K284" s="173" t="s">
        <v>236</v>
      </c>
      <c r="L284" s="174"/>
      <c r="M284" s="173">
        <f t="shared" si="85"/>
        <v>42</v>
      </c>
      <c r="N284" s="175">
        <v>3611</v>
      </c>
      <c r="O284" s="175">
        <f t="shared" si="86"/>
        <v>3652</v>
      </c>
      <c r="Q284" s="197">
        <v>1</v>
      </c>
      <c r="R284" s="197">
        <v>4</v>
      </c>
      <c r="S284" s="197">
        <v>49</v>
      </c>
      <c r="T284" s="198" t="s">
        <v>552</v>
      </c>
      <c r="U284" s="200">
        <v>810213</v>
      </c>
      <c r="AC284" s="159">
        <v>1</v>
      </c>
      <c r="AD284" s="159">
        <v>84</v>
      </c>
      <c r="AE284" s="161" t="s">
        <v>559</v>
      </c>
      <c r="AF284" s="203" t="s">
        <v>560</v>
      </c>
    </row>
    <row r="285" spans="9:32" x14ac:dyDescent="0.15">
      <c r="I285" s="172">
        <v>4</v>
      </c>
      <c r="J285" s="172">
        <v>39</v>
      </c>
      <c r="K285" s="173" t="s">
        <v>237</v>
      </c>
      <c r="L285" s="174"/>
      <c r="M285" s="173">
        <f t="shared" si="85"/>
        <v>55</v>
      </c>
      <c r="N285" s="175">
        <v>3653</v>
      </c>
      <c r="O285" s="175">
        <f t="shared" si="86"/>
        <v>3707</v>
      </c>
      <c r="Q285" s="197">
        <v>1</v>
      </c>
      <c r="R285" s="197">
        <v>4</v>
      </c>
      <c r="S285" s="197">
        <v>50</v>
      </c>
      <c r="T285" s="198" t="s">
        <v>555</v>
      </c>
      <c r="U285" s="200">
        <v>810202</v>
      </c>
      <c r="AC285" s="159">
        <v>1</v>
      </c>
      <c r="AD285" s="159">
        <v>85</v>
      </c>
      <c r="AE285" s="161" t="s">
        <v>562</v>
      </c>
      <c r="AF285" s="203" t="s">
        <v>563</v>
      </c>
    </row>
    <row r="286" spans="9:32" x14ac:dyDescent="0.15">
      <c r="I286" s="172">
        <v>4</v>
      </c>
      <c r="J286" s="172">
        <v>40</v>
      </c>
      <c r="K286" s="173" t="s">
        <v>238</v>
      </c>
      <c r="L286" s="174"/>
      <c r="M286" s="173">
        <f t="shared" si="85"/>
        <v>48</v>
      </c>
      <c r="N286" s="175">
        <v>3708</v>
      </c>
      <c r="O286" s="175">
        <f t="shared" si="86"/>
        <v>3755</v>
      </c>
      <c r="Q286" s="197">
        <v>1</v>
      </c>
      <c r="R286" s="197">
        <v>4</v>
      </c>
      <c r="S286" s="197">
        <v>51</v>
      </c>
      <c r="T286" s="198" t="s">
        <v>558</v>
      </c>
      <c r="U286" s="200">
        <v>810205</v>
      </c>
      <c r="AC286" s="159">
        <v>1</v>
      </c>
      <c r="AD286" s="159">
        <v>86</v>
      </c>
      <c r="AE286" s="161" t="s">
        <v>565</v>
      </c>
      <c r="AF286" s="203" t="s">
        <v>566</v>
      </c>
    </row>
    <row r="287" spans="9:32" x14ac:dyDescent="0.15">
      <c r="I287" s="172">
        <v>4</v>
      </c>
      <c r="J287" s="172">
        <v>41</v>
      </c>
      <c r="K287" s="173" t="s">
        <v>239</v>
      </c>
      <c r="L287" s="174"/>
      <c r="M287" s="173">
        <f t="shared" si="85"/>
        <v>29</v>
      </c>
      <c r="N287" s="175">
        <v>3756</v>
      </c>
      <c r="O287" s="175">
        <f t="shared" si="86"/>
        <v>3784</v>
      </c>
      <c r="Q287" s="197">
        <v>1</v>
      </c>
      <c r="R287" s="197">
        <v>4</v>
      </c>
      <c r="S287" s="197">
        <v>52</v>
      </c>
      <c r="T287" s="198" t="s">
        <v>561</v>
      </c>
      <c r="U287" s="200">
        <v>810204</v>
      </c>
      <c r="AC287" s="159">
        <v>1</v>
      </c>
      <c r="AD287" s="159">
        <v>87</v>
      </c>
      <c r="AE287" s="161" t="s">
        <v>568</v>
      </c>
      <c r="AF287" s="203" t="s">
        <v>569</v>
      </c>
    </row>
    <row r="288" spans="9:32" x14ac:dyDescent="0.15">
      <c r="I288" s="172">
        <v>4</v>
      </c>
      <c r="J288" s="172">
        <v>42</v>
      </c>
      <c r="K288" s="173" t="s">
        <v>240</v>
      </c>
      <c r="L288" s="174"/>
      <c r="M288" s="173">
        <f t="shared" si="85"/>
        <v>55</v>
      </c>
      <c r="N288" s="175">
        <v>3785</v>
      </c>
      <c r="O288" s="175">
        <f t="shared" si="86"/>
        <v>3839</v>
      </c>
      <c r="Q288" s="197">
        <v>1</v>
      </c>
      <c r="R288" s="197">
        <v>4</v>
      </c>
      <c r="S288" s="197">
        <v>53</v>
      </c>
      <c r="T288" s="198" t="s">
        <v>564</v>
      </c>
      <c r="U288" s="200">
        <v>810214</v>
      </c>
      <c r="AC288" s="159">
        <v>1</v>
      </c>
      <c r="AD288" s="159">
        <v>88</v>
      </c>
      <c r="AE288" s="161" t="s">
        <v>571</v>
      </c>
      <c r="AF288" s="203" t="s">
        <v>572</v>
      </c>
    </row>
    <row r="289" spans="9:32" x14ac:dyDescent="0.15">
      <c r="I289" s="172">
        <v>4</v>
      </c>
      <c r="J289" s="172">
        <v>43</v>
      </c>
      <c r="K289" s="173" t="s">
        <v>241</v>
      </c>
      <c r="L289" s="174"/>
      <c r="M289" s="173">
        <f t="shared" si="85"/>
        <v>51</v>
      </c>
      <c r="N289" s="175">
        <v>3840</v>
      </c>
      <c r="O289" s="175">
        <f t="shared" si="86"/>
        <v>3890</v>
      </c>
      <c r="Q289" s="197">
        <v>1</v>
      </c>
      <c r="R289" s="197">
        <v>4</v>
      </c>
      <c r="S289" s="197">
        <v>54</v>
      </c>
      <c r="T289" s="198" t="s">
        <v>567</v>
      </c>
      <c r="U289" s="200">
        <v>810299</v>
      </c>
      <c r="AC289" s="159">
        <v>1</v>
      </c>
      <c r="AD289" s="159">
        <v>89</v>
      </c>
      <c r="AE289" s="161" t="s">
        <v>574</v>
      </c>
      <c r="AF289" s="203" t="s">
        <v>575</v>
      </c>
    </row>
    <row r="290" spans="9:32" x14ac:dyDescent="0.15">
      <c r="I290" s="172">
        <v>4</v>
      </c>
      <c r="J290" s="172">
        <v>44</v>
      </c>
      <c r="K290" s="173" t="s">
        <v>242</v>
      </c>
      <c r="L290" s="174"/>
      <c r="M290" s="173">
        <f t="shared" si="85"/>
        <v>39</v>
      </c>
      <c r="N290" s="175">
        <v>3891</v>
      </c>
      <c r="O290" s="175">
        <f t="shared" si="86"/>
        <v>3929</v>
      </c>
      <c r="Q290" s="197">
        <v>1</v>
      </c>
      <c r="R290" s="197">
        <v>4</v>
      </c>
      <c r="S290" s="197">
        <v>55</v>
      </c>
      <c r="T290" s="198" t="s">
        <v>570</v>
      </c>
      <c r="U290" s="200">
        <v>810501</v>
      </c>
      <c r="AC290" s="159">
        <v>1</v>
      </c>
      <c r="AD290" s="159">
        <v>90</v>
      </c>
      <c r="AE290" s="161" t="s">
        <v>577</v>
      </c>
      <c r="AF290" s="203" t="s">
        <v>578</v>
      </c>
    </row>
    <row r="291" spans="9:32" x14ac:dyDescent="0.15">
      <c r="I291" s="172">
        <v>4</v>
      </c>
      <c r="J291" s="172">
        <v>45</v>
      </c>
      <c r="K291" s="173" t="s">
        <v>243</v>
      </c>
      <c r="L291" s="174"/>
      <c r="M291" s="173">
        <f t="shared" si="85"/>
        <v>39</v>
      </c>
      <c r="N291" s="175">
        <v>3930</v>
      </c>
      <c r="O291" s="175">
        <f t="shared" si="86"/>
        <v>3968</v>
      </c>
      <c r="Q291" s="197">
        <v>1</v>
      </c>
      <c r="R291" s="197">
        <v>4</v>
      </c>
      <c r="S291" s="197">
        <v>56</v>
      </c>
      <c r="T291" s="198" t="s">
        <v>573</v>
      </c>
      <c r="U291" s="200">
        <v>810503</v>
      </c>
      <c r="AC291" s="159">
        <v>1</v>
      </c>
      <c r="AD291" s="159">
        <v>91</v>
      </c>
      <c r="AE291" s="161" t="s">
        <v>580</v>
      </c>
      <c r="AF291" s="203" t="s">
        <v>581</v>
      </c>
    </row>
    <row r="292" spans="9:32" x14ac:dyDescent="0.15">
      <c r="I292" s="172">
        <v>4</v>
      </c>
      <c r="J292" s="172">
        <v>46</v>
      </c>
      <c r="K292" s="173" t="s">
        <v>244</v>
      </c>
      <c r="L292" s="174"/>
      <c r="M292" s="173">
        <f t="shared" si="85"/>
        <v>43</v>
      </c>
      <c r="N292" s="175">
        <v>3969</v>
      </c>
      <c r="O292" s="175">
        <f t="shared" si="86"/>
        <v>4011</v>
      </c>
      <c r="Q292" s="197">
        <v>1</v>
      </c>
      <c r="R292" s="197">
        <v>4</v>
      </c>
      <c r="S292" s="197">
        <v>57</v>
      </c>
      <c r="T292" s="198" t="s">
        <v>576</v>
      </c>
      <c r="U292" s="200">
        <v>810517</v>
      </c>
      <c r="AC292" s="159">
        <v>1</v>
      </c>
      <c r="AD292" s="159">
        <v>92</v>
      </c>
      <c r="AE292" s="161" t="s">
        <v>583</v>
      </c>
      <c r="AF292" s="203" t="s">
        <v>584</v>
      </c>
    </row>
    <row r="293" spans="9:32" x14ac:dyDescent="0.15">
      <c r="I293" s="178">
        <v>4</v>
      </c>
      <c r="J293" s="178">
        <v>47</v>
      </c>
      <c r="K293" s="179" t="s">
        <v>245</v>
      </c>
      <c r="L293" s="180"/>
      <c r="M293" s="179">
        <f t="shared" si="85"/>
        <v>45</v>
      </c>
      <c r="N293" s="181">
        <v>4012</v>
      </c>
      <c r="O293" s="181">
        <f t="shared" si="86"/>
        <v>4056</v>
      </c>
      <c r="Q293" s="197">
        <v>1</v>
      </c>
      <c r="R293" s="197">
        <v>4</v>
      </c>
      <c r="S293" s="197">
        <v>58</v>
      </c>
      <c r="T293" s="198" t="s">
        <v>579</v>
      </c>
      <c r="U293" s="200">
        <v>810515</v>
      </c>
      <c r="AC293" s="159">
        <v>1</v>
      </c>
      <c r="AD293" s="159">
        <v>93</v>
      </c>
      <c r="AE293" s="161" t="s">
        <v>586</v>
      </c>
      <c r="AF293" s="203" t="s">
        <v>587</v>
      </c>
    </row>
    <row r="294" spans="9:32" x14ac:dyDescent="0.15">
      <c r="I294" s="168">
        <v>5</v>
      </c>
      <c r="J294" s="168">
        <v>1</v>
      </c>
      <c r="K294" s="169" t="s">
        <v>264</v>
      </c>
      <c r="L294" s="170"/>
      <c r="M294" s="169">
        <f t="shared" si="85"/>
        <v>32</v>
      </c>
      <c r="N294" s="171">
        <v>4057</v>
      </c>
      <c r="O294" s="171">
        <f t="shared" si="86"/>
        <v>4088</v>
      </c>
      <c r="Q294" s="197">
        <v>1</v>
      </c>
      <c r="R294" s="197">
        <v>4</v>
      </c>
      <c r="S294" s="197">
        <v>59</v>
      </c>
      <c r="T294" s="198" t="s">
        <v>582</v>
      </c>
      <c r="U294" s="200">
        <v>810504</v>
      </c>
      <c r="AC294" s="159">
        <v>1</v>
      </c>
      <c r="AD294" s="159">
        <v>94</v>
      </c>
      <c r="AE294" s="161" t="s">
        <v>590</v>
      </c>
      <c r="AF294" s="203" t="s">
        <v>591</v>
      </c>
    </row>
    <row r="295" spans="9:32" x14ac:dyDescent="0.15">
      <c r="I295" s="172">
        <v>5</v>
      </c>
      <c r="J295" s="172">
        <v>2</v>
      </c>
      <c r="K295" s="173" t="s">
        <v>588</v>
      </c>
      <c r="L295" s="174"/>
      <c r="M295" s="173">
        <f t="shared" si="85"/>
        <v>24</v>
      </c>
      <c r="N295" s="175">
        <v>4089</v>
      </c>
      <c r="O295" s="175">
        <f t="shared" si="86"/>
        <v>4112</v>
      </c>
      <c r="Q295" s="197">
        <v>1</v>
      </c>
      <c r="R295" s="197">
        <v>4</v>
      </c>
      <c r="S295" s="197">
        <v>60</v>
      </c>
      <c r="T295" s="198" t="s">
        <v>585</v>
      </c>
      <c r="U295" s="200">
        <v>810518</v>
      </c>
      <c r="AC295" s="159">
        <v>1</v>
      </c>
      <c r="AD295" s="159">
        <v>95</v>
      </c>
      <c r="AE295" s="161" t="s">
        <v>594</v>
      </c>
      <c r="AF295" s="203" t="s">
        <v>595</v>
      </c>
    </row>
    <row r="296" spans="9:32" x14ac:dyDescent="0.15">
      <c r="I296" s="172">
        <v>5</v>
      </c>
      <c r="J296" s="172">
        <v>3</v>
      </c>
      <c r="K296" s="173" t="s">
        <v>592</v>
      </c>
      <c r="L296" s="174"/>
      <c r="M296" s="173">
        <f t="shared" si="85"/>
        <v>25</v>
      </c>
      <c r="N296" s="175">
        <v>4113</v>
      </c>
      <c r="O296" s="175">
        <f t="shared" si="86"/>
        <v>4137</v>
      </c>
      <c r="Q296" s="197">
        <v>1</v>
      </c>
      <c r="R296" s="197">
        <v>4</v>
      </c>
      <c r="S296" s="197">
        <v>61</v>
      </c>
      <c r="T296" s="198" t="s">
        <v>9345</v>
      </c>
      <c r="U296" s="200">
        <v>810516</v>
      </c>
      <c r="AC296" s="159">
        <v>1</v>
      </c>
      <c r="AD296" s="159">
        <v>96</v>
      </c>
      <c r="AE296" s="161" t="s">
        <v>598</v>
      </c>
      <c r="AF296" s="203" t="s">
        <v>599</v>
      </c>
    </row>
    <row r="297" spans="9:32" x14ac:dyDescent="0.15">
      <c r="I297" s="172">
        <v>5</v>
      </c>
      <c r="J297" s="172">
        <v>4</v>
      </c>
      <c r="K297" s="173" t="s">
        <v>596</v>
      </c>
      <c r="L297" s="174"/>
      <c r="M297" s="173">
        <f t="shared" si="85"/>
        <v>22</v>
      </c>
      <c r="N297" s="175">
        <v>4138</v>
      </c>
      <c r="O297" s="175">
        <f t="shared" si="86"/>
        <v>4159</v>
      </c>
      <c r="Q297" s="197">
        <v>1</v>
      </c>
      <c r="R297" s="197">
        <v>4</v>
      </c>
      <c r="S297" s="197">
        <v>62</v>
      </c>
      <c r="T297" s="198" t="s">
        <v>589</v>
      </c>
      <c r="U297" s="200">
        <v>810502</v>
      </c>
      <c r="AC297" s="159">
        <v>1</v>
      </c>
      <c r="AD297" s="159">
        <v>97</v>
      </c>
      <c r="AE297" s="161" t="s">
        <v>602</v>
      </c>
      <c r="AF297" s="203" t="s">
        <v>603</v>
      </c>
    </row>
    <row r="298" spans="9:32" x14ac:dyDescent="0.15">
      <c r="I298" s="172">
        <v>5</v>
      </c>
      <c r="J298" s="172">
        <v>5</v>
      </c>
      <c r="K298" s="173" t="s">
        <v>600</v>
      </c>
      <c r="L298" s="174"/>
      <c r="M298" s="173">
        <f t="shared" si="85"/>
        <v>53</v>
      </c>
      <c r="N298" s="175">
        <v>4160</v>
      </c>
      <c r="O298" s="175">
        <f t="shared" si="86"/>
        <v>4212</v>
      </c>
      <c r="Q298" s="197">
        <v>1</v>
      </c>
      <c r="R298" s="197">
        <v>4</v>
      </c>
      <c r="S298" s="197">
        <v>63</v>
      </c>
      <c r="T298" s="198" t="s">
        <v>593</v>
      </c>
      <c r="U298" s="200">
        <v>810506</v>
      </c>
      <c r="AC298" s="159">
        <v>1</v>
      </c>
      <c r="AD298" s="159">
        <v>98</v>
      </c>
      <c r="AE298" s="161" t="s">
        <v>605</v>
      </c>
      <c r="AF298" s="203" t="s">
        <v>606</v>
      </c>
    </row>
    <row r="299" spans="9:32" x14ac:dyDescent="0.15">
      <c r="I299" s="172">
        <v>5</v>
      </c>
      <c r="J299" s="172">
        <v>6</v>
      </c>
      <c r="K299" s="173" t="s">
        <v>604</v>
      </c>
      <c r="L299" s="174"/>
      <c r="M299" s="173">
        <f t="shared" si="85"/>
        <v>28</v>
      </c>
      <c r="N299" s="175">
        <v>4213</v>
      </c>
      <c r="O299" s="175">
        <f t="shared" si="86"/>
        <v>4240</v>
      </c>
      <c r="Q299" s="197">
        <v>1</v>
      </c>
      <c r="R299" s="197">
        <v>4</v>
      </c>
      <c r="S299" s="197">
        <v>64</v>
      </c>
      <c r="T299" s="198" t="s">
        <v>597</v>
      </c>
      <c r="U299" s="200">
        <v>810522</v>
      </c>
      <c r="AC299" s="159">
        <v>1</v>
      </c>
      <c r="AD299" s="159">
        <v>99</v>
      </c>
      <c r="AE299" s="161" t="s">
        <v>609</v>
      </c>
      <c r="AF299" s="203" t="s">
        <v>610</v>
      </c>
    </row>
    <row r="300" spans="9:32" x14ac:dyDescent="0.15">
      <c r="I300" s="172">
        <v>5</v>
      </c>
      <c r="J300" s="172">
        <v>7</v>
      </c>
      <c r="K300" s="173" t="s">
        <v>607</v>
      </c>
      <c r="L300" s="174"/>
      <c r="M300" s="173">
        <f t="shared" si="85"/>
        <v>16</v>
      </c>
      <c r="N300" s="175">
        <v>4241</v>
      </c>
      <c r="O300" s="175">
        <f t="shared" si="86"/>
        <v>4256</v>
      </c>
      <c r="Q300" s="197">
        <v>1</v>
      </c>
      <c r="R300" s="197">
        <v>4</v>
      </c>
      <c r="S300" s="197">
        <v>65</v>
      </c>
      <c r="T300" s="198" t="s">
        <v>601</v>
      </c>
      <c r="U300" s="200">
        <v>810505</v>
      </c>
      <c r="AC300" s="159">
        <v>1</v>
      </c>
      <c r="AD300" s="159">
        <v>100</v>
      </c>
      <c r="AE300" s="161" t="s">
        <v>613</v>
      </c>
      <c r="AF300" s="203" t="s">
        <v>614</v>
      </c>
    </row>
    <row r="301" spans="9:32" x14ac:dyDescent="0.15">
      <c r="I301" s="172">
        <v>5</v>
      </c>
      <c r="J301" s="172">
        <v>8</v>
      </c>
      <c r="K301" s="173" t="s">
        <v>611</v>
      </c>
      <c r="L301" s="174"/>
      <c r="M301" s="173">
        <f t="shared" si="85"/>
        <v>34</v>
      </c>
      <c r="N301" s="175">
        <v>4257</v>
      </c>
      <c r="O301" s="175">
        <f t="shared" si="86"/>
        <v>4290</v>
      </c>
      <c r="Q301" s="197">
        <v>1</v>
      </c>
      <c r="R301" s="197">
        <v>4</v>
      </c>
      <c r="S301" s="197">
        <v>66</v>
      </c>
      <c r="T301" s="198" t="s">
        <v>608</v>
      </c>
      <c r="U301" s="200">
        <v>810521</v>
      </c>
      <c r="AC301" s="159">
        <v>1</v>
      </c>
      <c r="AD301" s="159">
        <v>101</v>
      </c>
      <c r="AE301" s="161" t="s">
        <v>617</v>
      </c>
      <c r="AF301" s="203" t="s">
        <v>618</v>
      </c>
    </row>
    <row r="302" spans="9:32" x14ac:dyDescent="0.15">
      <c r="I302" s="172">
        <v>5</v>
      </c>
      <c r="J302" s="172">
        <v>9</v>
      </c>
      <c r="K302" s="173" t="s">
        <v>615</v>
      </c>
      <c r="L302" s="174"/>
      <c r="M302" s="173">
        <f t="shared" si="85"/>
        <v>19</v>
      </c>
      <c r="N302" s="175">
        <v>4291</v>
      </c>
      <c r="O302" s="175">
        <f t="shared" si="86"/>
        <v>4309</v>
      </c>
      <c r="Q302" s="197">
        <v>1</v>
      </c>
      <c r="R302" s="197">
        <v>4</v>
      </c>
      <c r="S302" s="197">
        <v>67</v>
      </c>
      <c r="T302" s="198" t="s">
        <v>612</v>
      </c>
      <c r="U302" s="200">
        <v>810519</v>
      </c>
      <c r="AC302" s="159">
        <v>1</v>
      </c>
      <c r="AD302" s="159">
        <v>102</v>
      </c>
      <c r="AE302" s="161" t="s">
        <v>621</v>
      </c>
      <c r="AF302" s="203" t="s">
        <v>622</v>
      </c>
    </row>
    <row r="303" spans="9:32" x14ac:dyDescent="0.15">
      <c r="I303" s="172">
        <v>5</v>
      </c>
      <c r="J303" s="172">
        <v>10</v>
      </c>
      <c r="K303" s="173" t="s">
        <v>619</v>
      </c>
      <c r="L303" s="174"/>
      <c r="M303" s="173">
        <f t="shared" si="85"/>
        <v>22</v>
      </c>
      <c r="N303" s="175">
        <v>4310</v>
      </c>
      <c r="O303" s="175">
        <f t="shared" si="86"/>
        <v>4331</v>
      </c>
      <c r="Q303" s="197">
        <v>1</v>
      </c>
      <c r="R303" s="197">
        <v>4</v>
      </c>
      <c r="S303" s="197">
        <v>68</v>
      </c>
      <c r="T303" s="198" t="s">
        <v>616</v>
      </c>
      <c r="U303" s="200">
        <v>810599</v>
      </c>
      <c r="AC303" s="159">
        <v>1</v>
      </c>
      <c r="AD303" s="159">
        <v>103</v>
      </c>
      <c r="AE303" s="161" t="s">
        <v>624</v>
      </c>
      <c r="AF303" s="203" t="s">
        <v>625</v>
      </c>
    </row>
    <row r="304" spans="9:32" x14ac:dyDescent="0.15">
      <c r="I304" s="172">
        <v>5</v>
      </c>
      <c r="J304" s="172">
        <v>11</v>
      </c>
      <c r="K304" s="173" t="s">
        <v>623</v>
      </c>
      <c r="L304" s="174"/>
      <c r="M304" s="173">
        <f t="shared" si="85"/>
        <v>35</v>
      </c>
      <c r="N304" s="175">
        <v>4332</v>
      </c>
      <c r="O304" s="175">
        <f t="shared" si="86"/>
        <v>4366</v>
      </c>
      <c r="Q304" s="197">
        <v>1</v>
      </c>
      <c r="R304" s="197">
        <v>4</v>
      </c>
      <c r="S304" s="197">
        <v>69</v>
      </c>
      <c r="T304" s="198" t="s">
        <v>620</v>
      </c>
      <c r="U304" s="200">
        <v>810401</v>
      </c>
      <c r="AC304" s="159">
        <v>1</v>
      </c>
      <c r="AD304" s="159">
        <v>104</v>
      </c>
      <c r="AE304" s="161" t="s">
        <v>628</v>
      </c>
      <c r="AF304" s="203" t="s">
        <v>629</v>
      </c>
    </row>
    <row r="305" spans="9:32" x14ac:dyDescent="0.15">
      <c r="I305" s="172">
        <v>5</v>
      </c>
      <c r="J305" s="172">
        <v>12</v>
      </c>
      <c r="K305" s="173" t="s">
        <v>626</v>
      </c>
      <c r="L305" s="174"/>
      <c r="M305" s="173">
        <f t="shared" si="85"/>
        <v>36</v>
      </c>
      <c r="N305" s="175">
        <v>4367</v>
      </c>
      <c r="O305" s="175">
        <f t="shared" si="86"/>
        <v>4402</v>
      </c>
      <c r="Q305" s="197">
        <v>1</v>
      </c>
      <c r="R305" s="197">
        <v>4</v>
      </c>
      <c r="S305" s="197">
        <v>70</v>
      </c>
      <c r="T305" s="198" t="s">
        <v>9346</v>
      </c>
      <c r="U305" s="200">
        <v>810423</v>
      </c>
      <c r="AC305" s="159">
        <v>1</v>
      </c>
      <c r="AD305" s="159">
        <v>105</v>
      </c>
      <c r="AE305" s="161" t="s">
        <v>632</v>
      </c>
      <c r="AF305" s="203" t="s">
        <v>633</v>
      </c>
    </row>
    <row r="306" spans="9:32" x14ac:dyDescent="0.15">
      <c r="I306" s="172">
        <v>5</v>
      </c>
      <c r="J306" s="172">
        <v>13</v>
      </c>
      <c r="K306" s="173" t="s">
        <v>630</v>
      </c>
      <c r="L306" s="174"/>
      <c r="M306" s="173">
        <f t="shared" si="85"/>
        <v>54</v>
      </c>
      <c r="N306" s="175">
        <v>4403</v>
      </c>
      <c r="O306" s="175">
        <f t="shared" si="86"/>
        <v>4456</v>
      </c>
      <c r="Q306" s="197">
        <v>1</v>
      </c>
      <c r="R306" s="197">
        <v>4</v>
      </c>
      <c r="S306" s="197">
        <v>71</v>
      </c>
      <c r="T306" s="198" t="s">
        <v>9347</v>
      </c>
      <c r="U306" s="200">
        <v>810416</v>
      </c>
      <c r="AC306" s="159">
        <v>1</v>
      </c>
      <c r="AD306" s="159">
        <v>106</v>
      </c>
      <c r="AE306" s="161" t="s">
        <v>635</v>
      </c>
      <c r="AF306" s="203" t="s">
        <v>636</v>
      </c>
    </row>
    <row r="307" spans="9:32" x14ac:dyDescent="0.15">
      <c r="I307" s="172">
        <v>5</v>
      </c>
      <c r="J307" s="172">
        <v>14</v>
      </c>
      <c r="K307" s="173" t="s">
        <v>634</v>
      </c>
      <c r="L307" s="174"/>
      <c r="M307" s="173">
        <f t="shared" si="85"/>
        <v>26</v>
      </c>
      <c r="N307" s="175">
        <v>4457</v>
      </c>
      <c r="O307" s="175">
        <f t="shared" si="86"/>
        <v>4482</v>
      </c>
      <c r="Q307" s="197">
        <v>1</v>
      </c>
      <c r="R307" s="197">
        <v>4</v>
      </c>
      <c r="S307" s="197">
        <v>72</v>
      </c>
      <c r="T307" s="198" t="s">
        <v>9348</v>
      </c>
      <c r="U307" s="200">
        <v>810424</v>
      </c>
      <c r="AC307" s="159">
        <v>1</v>
      </c>
      <c r="AD307" s="159">
        <v>107</v>
      </c>
      <c r="AE307" s="161" t="s">
        <v>639</v>
      </c>
      <c r="AF307" s="203" t="s">
        <v>640</v>
      </c>
    </row>
    <row r="308" spans="9:32" x14ac:dyDescent="0.15">
      <c r="I308" s="172">
        <v>5</v>
      </c>
      <c r="J308" s="172">
        <v>15</v>
      </c>
      <c r="K308" s="173" t="s">
        <v>637</v>
      </c>
      <c r="L308" s="174"/>
      <c r="M308" s="173">
        <f t="shared" si="85"/>
        <v>34</v>
      </c>
      <c r="N308" s="175">
        <v>4483</v>
      </c>
      <c r="O308" s="175">
        <f t="shared" si="86"/>
        <v>4516</v>
      </c>
      <c r="Q308" s="197">
        <v>1</v>
      </c>
      <c r="R308" s="197">
        <v>4</v>
      </c>
      <c r="S308" s="197">
        <v>73</v>
      </c>
      <c r="T308" s="198" t="s">
        <v>9349</v>
      </c>
      <c r="U308" s="200">
        <v>810422</v>
      </c>
      <c r="AC308" s="159">
        <v>1</v>
      </c>
      <c r="AD308" s="159">
        <v>108</v>
      </c>
      <c r="AE308" s="161" t="s">
        <v>643</v>
      </c>
      <c r="AF308" s="203" t="s">
        <v>644</v>
      </c>
    </row>
    <row r="309" spans="9:32" x14ac:dyDescent="0.15">
      <c r="I309" s="172">
        <v>5</v>
      </c>
      <c r="J309" s="172">
        <v>16</v>
      </c>
      <c r="K309" s="173" t="s">
        <v>641</v>
      </c>
      <c r="L309" s="174"/>
      <c r="M309" s="173">
        <f t="shared" si="85"/>
        <v>24</v>
      </c>
      <c r="N309" s="175">
        <v>4517</v>
      </c>
      <c r="O309" s="175">
        <f t="shared" si="86"/>
        <v>4540</v>
      </c>
      <c r="Q309" s="197">
        <v>1</v>
      </c>
      <c r="R309" s="197">
        <v>4</v>
      </c>
      <c r="S309" s="197">
        <v>74</v>
      </c>
      <c r="T309" s="198" t="s">
        <v>627</v>
      </c>
      <c r="U309" s="200">
        <v>810403</v>
      </c>
      <c r="AC309" s="159">
        <v>1</v>
      </c>
      <c r="AD309" s="159">
        <v>109</v>
      </c>
      <c r="AE309" s="161" t="s">
        <v>647</v>
      </c>
      <c r="AF309" s="203" t="s">
        <v>648</v>
      </c>
    </row>
    <row r="310" spans="9:32" x14ac:dyDescent="0.15">
      <c r="I310" s="172">
        <v>5</v>
      </c>
      <c r="J310" s="172">
        <v>17</v>
      </c>
      <c r="K310" s="173" t="s">
        <v>645</v>
      </c>
      <c r="L310" s="174"/>
      <c r="M310" s="173">
        <f t="shared" si="85"/>
        <v>26</v>
      </c>
      <c r="N310" s="175">
        <v>4541</v>
      </c>
      <c r="O310" s="175">
        <f t="shared" si="86"/>
        <v>4566</v>
      </c>
      <c r="Q310" s="197">
        <v>1</v>
      </c>
      <c r="R310" s="197">
        <v>4</v>
      </c>
      <c r="S310" s="197">
        <v>75</v>
      </c>
      <c r="T310" s="198" t="s">
        <v>631</v>
      </c>
      <c r="U310" s="200">
        <v>810402</v>
      </c>
      <c r="AC310" s="159">
        <v>1</v>
      </c>
      <c r="AD310" s="159">
        <v>110</v>
      </c>
      <c r="AE310" s="161" t="s">
        <v>651</v>
      </c>
      <c r="AF310" s="203" t="s">
        <v>652</v>
      </c>
    </row>
    <row r="311" spans="9:32" x14ac:dyDescent="0.15">
      <c r="I311" s="172">
        <v>5</v>
      </c>
      <c r="J311" s="172">
        <v>18</v>
      </c>
      <c r="K311" s="173" t="s">
        <v>649</v>
      </c>
      <c r="L311" s="174"/>
      <c r="M311" s="173">
        <f t="shared" ref="M311:M360" si="87">O311-N311+1</f>
        <v>27</v>
      </c>
      <c r="N311" s="175">
        <v>4567</v>
      </c>
      <c r="O311" s="175">
        <f t="shared" ref="O311:O359" si="88">N312-1</f>
        <v>4593</v>
      </c>
      <c r="Q311" s="197">
        <v>1</v>
      </c>
      <c r="R311" s="197">
        <v>4</v>
      </c>
      <c r="S311" s="197">
        <v>76</v>
      </c>
      <c r="T311" s="198" t="s">
        <v>9350</v>
      </c>
      <c r="U311" s="200">
        <v>810408</v>
      </c>
      <c r="AC311" s="159">
        <v>1</v>
      </c>
      <c r="AD311" s="159">
        <v>111</v>
      </c>
      <c r="AE311" s="161" t="s">
        <v>655</v>
      </c>
      <c r="AF311" s="203" t="s">
        <v>656</v>
      </c>
    </row>
    <row r="312" spans="9:32" x14ac:dyDescent="0.15">
      <c r="I312" s="172">
        <v>5</v>
      </c>
      <c r="J312" s="172">
        <v>19</v>
      </c>
      <c r="K312" s="173" t="s">
        <v>653</v>
      </c>
      <c r="L312" s="174"/>
      <c r="M312" s="173">
        <f t="shared" si="87"/>
        <v>27</v>
      </c>
      <c r="N312" s="175">
        <v>4594</v>
      </c>
      <c r="O312" s="175">
        <f t="shared" si="88"/>
        <v>4620</v>
      </c>
      <c r="Q312" s="197">
        <v>1</v>
      </c>
      <c r="R312" s="197">
        <v>4</v>
      </c>
      <c r="S312" s="197">
        <v>77</v>
      </c>
      <c r="T312" s="198" t="s">
        <v>638</v>
      </c>
      <c r="U312" s="200">
        <v>810420</v>
      </c>
      <c r="AC312" s="159">
        <v>1</v>
      </c>
      <c r="AD312" s="159">
        <v>112</v>
      </c>
      <c r="AE312" s="161" t="s">
        <v>658</v>
      </c>
      <c r="AF312" s="203" t="s">
        <v>659</v>
      </c>
    </row>
    <row r="313" spans="9:32" x14ac:dyDescent="0.15">
      <c r="I313" s="178">
        <v>5</v>
      </c>
      <c r="J313" s="178">
        <v>20</v>
      </c>
      <c r="K313" s="179" t="s">
        <v>657</v>
      </c>
      <c r="L313" s="180"/>
      <c r="M313" s="179">
        <f t="shared" si="87"/>
        <v>24</v>
      </c>
      <c r="N313" s="181">
        <v>4621</v>
      </c>
      <c r="O313" s="181">
        <f t="shared" si="88"/>
        <v>4644</v>
      </c>
      <c r="Q313" s="197">
        <v>1</v>
      </c>
      <c r="R313" s="197">
        <v>4</v>
      </c>
      <c r="S313" s="197">
        <v>78</v>
      </c>
      <c r="T313" s="198" t="s">
        <v>642</v>
      </c>
      <c r="U313" s="200">
        <v>810410</v>
      </c>
      <c r="AC313" s="159">
        <v>1</v>
      </c>
      <c r="AD313" s="159">
        <v>113</v>
      </c>
      <c r="AE313" s="161" t="s">
        <v>661</v>
      </c>
      <c r="AF313" s="203" t="s">
        <v>662</v>
      </c>
    </row>
    <row r="314" spans="9:32" x14ac:dyDescent="0.15">
      <c r="I314" s="168">
        <v>6</v>
      </c>
      <c r="J314" s="168">
        <v>1</v>
      </c>
      <c r="K314" s="186" t="s">
        <v>660</v>
      </c>
      <c r="L314" s="170"/>
      <c r="M314" s="169">
        <f t="shared" si="87"/>
        <v>188</v>
      </c>
      <c r="N314" s="171">
        <v>4645</v>
      </c>
      <c r="O314" s="171">
        <f t="shared" si="88"/>
        <v>4832</v>
      </c>
      <c r="Q314" s="197">
        <v>1</v>
      </c>
      <c r="R314" s="197">
        <v>4</v>
      </c>
      <c r="S314" s="197">
        <v>79</v>
      </c>
      <c r="T314" s="198" t="s">
        <v>646</v>
      </c>
      <c r="U314" s="200">
        <v>810404</v>
      </c>
      <c r="AC314" s="159">
        <v>1</v>
      </c>
      <c r="AD314" s="159">
        <v>114</v>
      </c>
      <c r="AE314" s="161" t="s">
        <v>664</v>
      </c>
      <c r="AF314" s="203" t="s">
        <v>665</v>
      </c>
    </row>
    <row r="315" spans="9:32" x14ac:dyDescent="0.15">
      <c r="I315" s="172">
        <v>6</v>
      </c>
      <c r="J315" s="172">
        <v>2</v>
      </c>
      <c r="K315" s="173" t="s">
        <v>663</v>
      </c>
      <c r="L315" s="174"/>
      <c r="M315" s="173">
        <f t="shared" si="87"/>
        <v>41</v>
      </c>
      <c r="N315" s="175">
        <v>4833</v>
      </c>
      <c r="O315" s="175">
        <f t="shared" si="88"/>
        <v>4873</v>
      </c>
      <c r="Q315" s="197">
        <v>1</v>
      </c>
      <c r="R315" s="197">
        <v>4</v>
      </c>
      <c r="S315" s="197">
        <v>80</v>
      </c>
      <c r="T315" s="198" t="s">
        <v>650</v>
      </c>
      <c r="U315" s="200">
        <v>810405</v>
      </c>
      <c r="AC315" s="159">
        <v>1</v>
      </c>
      <c r="AD315" s="159">
        <v>115</v>
      </c>
      <c r="AE315" s="161" t="s">
        <v>668</v>
      </c>
      <c r="AF315" s="203" t="s">
        <v>669</v>
      </c>
    </row>
    <row r="316" spans="9:32" x14ac:dyDescent="0.15">
      <c r="I316" s="172">
        <v>6</v>
      </c>
      <c r="J316" s="172">
        <v>3</v>
      </c>
      <c r="K316" s="173" t="s">
        <v>666</v>
      </c>
      <c r="L316" s="174"/>
      <c r="M316" s="173">
        <f t="shared" si="87"/>
        <v>33</v>
      </c>
      <c r="N316" s="175">
        <v>4874</v>
      </c>
      <c r="O316" s="175">
        <f t="shared" si="88"/>
        <v>4906</v>
      </c>
      <c r="Q316" s="197">
        <v>1</v>
      </c>
      <c r="R316" s="197">
        <v>4</v>
      </c>
      <c r="S316" s="197">
        <v>81</v>
      </c>
      <c r="T316" s="198" t="s">
        <v>654</v>
      </c>
      <c r="U316" s="200">
        <v>810406</v>
      </c>
      <c r="AC316" s="159">
        <v>1</v>
      </c>
      <c r="AD316" s="159">
        <v>116</v>
      </c>
      <c r="AE316" s="161" t="s">
        <v>672</v>
      </c>
      <c r="AF316" s="203" t="s">
        <v>673</v>
      </c>
    </row>
    <row r="317" spans="9:32" x14ac:dyDescent="0.15">
      <c r="I317" s="172">
        <v>6</v>
      </c>
      <c r="J317" s="172">
        <v>4</v>
      </c>
      <c r="K317" s="173" t="s">
        <v>670</v>
      </c>
      <c r="L317" s="174"/>
      <c r="M317" s="173">
        <f t="shared" si="87"/>
        <v>34</v>
      </c>
      <c r="N317" s="175">
        <v>4907</v>
      </c>
      <c r="O317" s="175">
        <f t="shared" si="88"/>
        <v>4940</v>
      </c>
      <c r="Q317" s="197">
        <v>1</v>
      </c>
      <c r="R317" s="197">
        <v>4</v>
      </c>
      <c r="S317" s="197">
        <v>82</v>
      </c>
      <c r="T317" s="198" t="s">
        <v>9351</v>
      </c>
      <c r="U317" s="200">
        <v>810417</v>
      </c>
      <c r="AC317" s="159">
        <v>1</v>
      </c>
      <c r="AD317" s="159">
        <v>117</v>
      </c>
      <c r="AE317" s="161" t="s">
        <v>676</v>
      </c>
      <c r="AF317" s="203" t="s">
        <v>677</v>
      </c>
    </row>
    <row r="318" spans="9:32" x14ac:dyDescent="0.15">
      <c r="I318" s="172">
        <v>6</v>
      </c>
      <c r="J318" s="172">
        <v>5</v>
      </c>
      <c r="K318" s="173" t="s">
        <v>674</v>
      </c>
      <c r="L318" s="174"/>
      <c r="M318" s="173">
        <f t="shared" si="87"/>
        <v>25</v>
      </c>
      <c r="N318" s="175">
        <v>4941</v>
      </c>
      <c r="O318" s="175">
        <f t="shared" si="88"/>
        <v>4965</v>
      </c>
      <c r="Q318" s="197">
        <v>1</v>
      </c>
      <c r="R318" s="197">
        <v>4</v>
      </c>
      <c r="S318" s="197">
        <v>83</v>
      </c>
      <c r="T318" s="198" t="s">
        <v>9352</v>
      </c>
      <c r="U318" s="200">
        <v>810421</v>
      </c>
      <c r="AC318" s="159">
        <v>1</v>
      </c>
      <c r="AD318" s="159">
        <v>118</v>
      </c>
      <c r="AE318" s="161" t="s">
        <v>680</v>
      </c>
      <c r="AF318" s="203" t="s">
        <v>681</v>
      </c>
    </row>
    <row r="319" spans="9:32" x14ac:dyDescent="0.15">
      <c r="I319" s="172">
        <v>6</v>
      </c>
      <c r="J319" s="172">
        <v>6</v>
      </c>
      <c r="K319" s="173" t="s">
        <v>678</v>
      </c>
      <c r="L319" s="174"/>
      <c r="M319" s="173">
        <f t="shared" si="87"/>
        <v>35</v>
      </c>
      <c r="N319" s="175">
        <v>4966</v>
      </c>
      <c r="O319" s="175">
        <f t="shared" si="88"/>
        <v>5000</v>
      </c>
      <c r="Q319" s="197">
        <v>1</v>
      </c>
      <c r="R319" s="197">
        <v>4</v>
      </c>
      <c r="S319" s="197">
        <v>84</v>
      </c>
      <c r="T319" s="198" t="s">
        <v>667</v>
      </c>
      <c r="U319" s="200">
        <v>810499</v>
      </c>
      <c r="AC319" s="159">
        <v>1</v>
      </c>
      <c r="AD319" s="159">
        <v>119</v>
      </c>
      <c r="AE319" s="161" t="s">
        <v>684</v>
      </c>
      <c r="AF319" s="203" t="s">
        <v>685</v>
      </c>
    </row>
    <row r="320" spans="9:32" x14ac:dyDescent="0.15">
      <c r="I320" s="172">
        <v>6</v>
      </c>
      <c r="J320" s="172">
        <v>7</v>
      </c>
      <c r="K320" s="173" t="s">
        <v>682</v>
      </c>
      <c r="L320" s="174"/>
      <c r="M320" s="173">
        <f t="shared" si="87"/>
        <v>59</v>
      </c>
      <c r="N320" s="175">
        <v>5001</v>
      </c>
      <c r="O320" s="175">
        <f t="shared" si="88"/>
        <v>5059</v>
      </c>
      <c r="Q320" s="197">
        <v>1</v>
      </c>
      <c r="R320" s="197">
        <v>4</v>
      </c>
      <c r="S320" s="197">
        <v>85</v>
      </c>
      <c r="T320" s="198" t="s">
        <v>671</v>
      </c>
      <c r="U320" s="200">
        <v>811001</v>
      </c>
      <c r="AC320" s="159">
        <v>1</v>
      </c>
      <c r="AD320" s="159">
        <v>120</v>
      </c>
      <c r="AE320" s="161" t="s">
        <v>688</v>
      </c>
      <c r="AF320" s="203" t="s">
        <v>689</v>
      </c>
    </row>
    <row r="321" spans="9:32" x14ac:dyDescent="0.15">
      <c r="I321" s="172">
        <v>6</v>
      </c>
      <c r="J321" s="172">
        <v>8</v>
      </c>
      <c r="K321" s="173" t="s">
        <v>686</v>
      </c>
      <c r="L321" s="174"/>
      <c r="M321" s="173">
        <f t="shared" si="87"/>
        <v>44</v>
      </c>
      <c r="N321" s="175">
        <v>5060</v>
      </c>
      <c r="O321" s="175">
        <f t="shared" si="88"/>
        <v>5103</v>
      </c>
      <c r="Q321" s="197">
        <v>1</v>
      </c>
      <c r="R321" s="197">
        <v>4</v>
      </c>
      <c r="S321" s="197">
        <v>86</v>
      </c>
      <c r="T321" s="198" t="s">
        <v>675</v>
      </c>
      <c r="U321" s="200">
        <v>811019</v>
      </c>
      <c r="AC321" s="159">
        <v>1</v>
      </c>
      <c r="AD321" s="159">
        <v>121</v>
      </c>
      <c r="AE321" s="161" t="s">
        <v>692</v>
      </c>
      <c r="AF321" s="203" t="s">
        <v>693</v>
      </c>
    </row>
    <row r="322" spans="9:32" x14ac:dyDescent="0.15">
      <c r="I322" s="172">
        <v>6</v>
      </c>
      <c r="J322" s="172">
        <v>9</v>
      </c>
      <c r="K322" s="173" t="s">
        <v>690</v>
      </c>
      <c r="L322" s="174"/>
      <c r="M322" s="173">
        <f t="shared" si="87"/>
        <v>25</v>
      </c>
      <c r="N322" s="175">
        <v>5104</v>
      </c>
      <c r="O322" s="175">
        <f t="shared" si="88"/>
        <v>5128</v>
      </c>
      <c r="Q322" s="197">
        <v>1</v>
      </c>
      <c r="R322" s="197">
        <v>4</v>
      </c>
      <c r="S322" s="197">
        <v>87</v>
      </c>
      <c r="T322" s="198" t="s">
        <v>679</v>
      </c>
      <c r="U322" s="200">
        <v>811002</v>
      </c>
      <c r="AC322" s="159">
        <v>1</v>
      </c>
      <c r="AD322" s="159">
        <v>122</v>
      </c>
      <c r="AE322" s="161" t="s">
        <v>696</v>
      </c>
      <c r="AF322" s="203" t="s">
        <v>697</v>
      </c>
    </row>
    <row r="323" spans="9:32" x14ac:dyDescent="0.15">
      <c r="I323" s="172">
        <v>6</v>
      </c>
      <c r="J323" s="172">
        <v>10</v>
      </c>
      <c r="K323" s="173" t="s">
        <v>694</v>
      </c>
      <c r="L323" s="174"/>
      <c r="M323" s="173">
        <f t="shared" si="87"/>
        <v>35</v>
      </c>
      <c r="N323" s="175">
        <v>5129</v>
      </c>
      <c r="O323" s="175">
        <f t="shared" si="88"/>
        <v>5163</v>
      </c>
      <c r="Q323" s="197">
        <v>1</v>
      </c>
      <c r="R323" s="197">
        <v>4</v>
      </c>
      <c r="S323" s="197">
        <v>88</v>
      </c>
      <c r="T323" s="198" t="s">
        <v>683</v>
      </c>
      <c r="U323" s="200">
        <v>811021</v>
      </c>
      <c r="AC323" s="159">
        <v>1</v>
      </c>
      <c r="AD323" s="159">
        <v>123</v>
      </c>
      <c r="AE323" s="161" t="s">
        <v>700</v>
      </c>
      <c r="AF323" s="203" t="s">
        <v>701</v>
      </c>
    </row>
    <row r="324" spans="9:32" x14ac:dyDescent="0.15">
      <c r="I324" s="172">
        <v>6</v>
      </c>
      <c r="J324" s="172">
        <v>11</v>
      </c>
      <c r="K324" s="173" t="s">
        <v>698</v>
      </c>
      <c r="L324" s="174"/>
      <c r="M324" s="173">
        <f t="shared" si="87"/>
        <v>62</v>
      </c>
      <c r="N324" s="175">
        <v>5164</v>
      </c>
      <c r="O324" s="175">
        <f t="shared" si="88"/>
        <v>5225</v>
      </c>
      <c r="Q324" s="197">
        <v>1</v>
      </c>
      <c r="R324" s="197">
        <v>4</v>
      </c>
      <c r="S324" s="197">
        <v>89</v>
      </c>
      <c r="T324" s="198" t="s">
        <v>687</v>
      </c>
      <c r="U324" s="200">
        <v>811020</v>
      </c>
      <c r="AC324" s="159">
        <v>1</v>
      </c>
      <c r="AD324" s="159">
        <v>124</v>
      </c>
      <c r="AE324" s="161" t="s">
        <v>704</v>
      </c>
      <c r="AF324" s="203" t="s">
        <v>705</v>
      </c>
    </row>
    <row r="325" spans="9:32" x14ac:dyDescent="0.15">
      <c r="I325" s="172">
        <v>6</v>
      </c>
      <c r="J325" s="172">
        <v>12</v>
      </c>
      <c r="K325" s="173" t="s">
        <v>702</v>
      </c>
      <c r="L325" s="174"/>
      <c r="M325" s="173">
        <f t="shared" si="87"/>
        <v>53</v>
      </c>
      <c r="N325" s="175">
        <v>5226</v>
      </c>
      <c r="O325" s="175">
        <f t="shared" si="88"/>
        <v>5278</v>
      </c>
      <c r="Q325" s="197">
        <v>1</v>
      </c>
      <c r="R325" s="197">
        <v>4</v>
      </c>
      <c r="S325" s="197">
        <v>90</v>
      </c>
      <c r="T325" s="198" t="s">
        <v>691</v>
      </c>
      <c r="U325" s="200">
        <v>811010</v>
      </c>
      <c r="AC325" s="159">
        <v>1</v>
      </c>
      <c r="AD325" s="159">
        <v>125</v>
      </c>
      <c r="AE325" s="161" t="s">
        <v>708</v>
      </c>
      <c r="AF325" s="203" t="s">
        <v>709</v>
      </c>
    </row>
    <row r="326" spans="9:32" x14ac:dyDescent="0.15">
      <c r="I326" s="172">
        <v>6</v>
      </c>
      <c r="J326" s="172">
        <v>13</v>
      </c>
      <c r="K326" s="187" t="s">
        <v>706</v>
      </c>
      <c r="L326" s="174"/>
      <c r="M326" s="173">
        <f t="shared" si="87"/>
        <v>62</v>
      </c>
      <c r="N326" s="175">
        <v>5279</v>
      </c>
      <c r="O326" s="175">
        <f t="shared" si="88"/>
        <v>5340</v>
      </c>
      <c r="Q326" s="197">
        <v>1</v>
      </c>
      <c r="R326" s="197">
        <v>4</v>
      </c>
      <c r="S326" s="197">
        <v>91</v>
      </c>
      <c r="T326" s="198" t="s">
        <v>695</v>
      </c>
      <c r="U326" s="200">
        <v>811004</v>
      </c>
      <c r="AC326" s="159">
        <v>1</v>
      </c>
      <c r="AD326" s="159">
        <v>126</v>
      </c>
      <c r="AE326" s="161" t="s">
        <v>712</v>
      </c>
      <c r="AF326" s="203" t="s">
        <v>713</v>
      </c>
    </row>
    <row r="327" spans="9:32" x14ac:dyDescent="0.15">
      <c r="I327" s="172">
        <v>6</v>
      </c>
      <c r="J327" s="172">
        <v>14</v>
      </c>
      <c r="K327" s="173" t="s">
        <v>710</v>
      </c>
      <c r="L327" s="174"/>
      <c r="M327" s="173">
        <f t="shared" si="87"/>
        <v>31</v>
      </c>
      <c r="N327" s="175">
        <v>5341</v>
      </c>
      <c r="O327" s="175">
        <f t="shared" si="88"/>
        <v>5371</v>
      </c>
      <c r="Q327" s="197">
        <v>1</v>
      </c>
      <c r="R327" s="197">
        <v>4</v>
      </c>
      <c r="S327" s="197">
        <v>92</v>
      </c>
      <c r="T327" s="198" t="s">
        <v>699</v>
      </c>
      <c r="U327" s="200">
        <v>811017</v>
      </c>
      <c r="AC327" s="159">
        <v>1</v>
      </c>
      <c r="AD327" s="159">
        <v>127</v>
      </c>
      <c r="AE327" s="161" t="s">
        <v>715</v>
      </c>
      <c r="AF327" s="203" t="s">
        <v>716</v>
      </c>
    </row>
    <row r="328" spans="9:32" x14ac:dyDescent="0.15">
      <c r="I328" s="172">
        <v>6</v>
      </c>
      <c r="J328" s="172">
        <v>15</v>
      </c>
      <c r="K328" s="204" t="s">
        <v>9862</v>
      </c>
      <c r="L328" s="174"/>
      <c r="M328" s="173">
        <f t="shared" si="87"/>
        <v>29</v>
      </c>
      <c r="N328" s="175">
        <v>5372</v>
      </c>
      <c r="O328" s="175">
        <f t="shared" si="88"/>
        <v>5400</v>
      </c>
      <c r="Q328" s="197">
        <v>1</v>
      </c>
      <c r="R328" s="197">
        <v>4</v>
      </c>
      <c r="S328" s="197">
        <v>93</v>
      </c>
      <c r="T328" s="198" t="s">
        <v>703</v>
      </c>
      <c r="U328" s="200">
        <v>811003</v>
      </c>
      <c r="AC328" s="159">
        <v>1</v>
      </c>
      <c r="AD328" s="159">
        <v>128</v>
      </c>
      <c r="AE328" s="161" t="s">
        <v>718</v>
      </c>
      <c r="AF328" s="203" t="s">
        <v>719</v>
      </c>
    </row>
    <row r="329" spans="9:32" x14ac:dyDescent="0.15">
      <c r="I329" s="172">
        <v>6</v>
      </c>
      <c r="J329" s="172">
        <v>16</v>
      </c>
      <c r="K329" s="204" t="s">
        <v>9863</v>
      </c>
      <c r="L329" s="174"/>
      <c r="M329" s="173">
        <f t="shared" si="87"/>
        <v>15</v>
      </c>
      <c r="N329" s="175">
        <v>5401</v>
      </c>
      <c r="O329" s="175">
        <f t="shared" si="88"/>
        <v>5415</v>
      </c>
      <c r="Q329" s="197">
        <v>1</v>
      </c>
      <c r="R329" s="197">
        <v>4</v>
      </c>
      <c r="S329" s="197">
        <v>94</v>
      </c>
      <c r="T329" s="198" t="s">
        <v>707</v>
      </c>
      <c r="U329" s="200">
        <v>811022</v>
      </c>
      <c r="AC329" s="159">
        <v>1</v>
      </c>
      <c r="AD329" s="159">
        <v>129</v>
      </c>
      <c r="AE329" s="161" t="s">
        <v>721</v>
      </c>
      <c r="AF329" s="203" t="s">
        <v>722</v>
      </c>
    </row>
    <row r="330" spans="9:32" x14ac:dyDescent="0.15">
      <c r="I330" s="172">
        <v>6</v>
      </c>
      <c r="J330" s="172">
        <v>17</v>
      </c>
      <c r="K330" s="204" t="s">
        <v>9864</v>
      </c>
      <c r="L330" s="174"/>
      <c r="M330" s="173">
        <f t="shared" si="87"/>
        <v>19</v>
      </c>
      <c r="N330" s="175">
        <v>5416</v>
      </c>
      <c r="O330" s="175">
        <f t="shared" si="88"/>
        <v>5434</v>
      </c>
      <c r="Q330" s="197">
        <v>1</v>
      </c>
      <c r="R330" s="197">
        <v>4</v>
      </c>
      <c r="S330" s="197">
        <v>95</v>
      </c>
      <c r="T330" s="198" t="s">
        <v>711</v>
      </c>
      <c r="U330" s="200">
        <v>811099</v>
      </c>
      <c r="AC330" s="159">
        <v>1</v>
      </c>
      <c r="AD330" s="159">
        <v>130</v>
      </c>
      <c r="AE330" s="161" t="s">
        <v>724</v>
      </c>
      <c r="AF330" s="203" t="s">
        <v>725</v>
      </c>
    </row>
    <row r="331" spans="9:32" x14ac:dyDescent="0.15">
      <c r="I331" s="172">
        <v>6</v>
      </c>
      <c r="J331" s="172">
        <v>18</v>
      </c>
      <c r="K331" s="204" t="s">
        <v>9865</v>
      </c>
      <c r="L331" s="174"/>
      <c r="M331" s="173">
        <f t="shared" si="87"/>
        <v>17</v>
      </c>
      <c r="N331" s="175">
        <v>5435</v>
      </c>
      <c r="O331" s="175">
        <f t="shared" si="88"/>
        <v>5451</v>
      </c>
      <c r="Q331" s="197">
        <v>1</v>
      </c>
      <c r="R331" s="197">
        <v>4</v>
      </c>
      <c r="S331" s="197">
        <v>96</v>
      </c>
      <c r="T331" s="198" t="s">
        <v>714</v>
      </c>
      <c r="U331" s="200">
        <v>810901</v>
      </c>
      <c r="AC331" s="159">
        <v>1</v>
      </c>
      <c r="AD331" s="159">
        <v>131</v>
      </c>
      <c r="AE331" s="161" t="s">
        <v>727</v>
      </c>
      <c r="AF331" s="203" t="s">
        <v>728</v>
      </c>
    </row>
    <row r="332" spans="9:32" x14ac:dyDescent="0.15">
      <c r="I332" s="172">
        <v>6</v>
      </c>
      <c r="J332" s="172">
        <v>19</v>
      </c>
      <c r="K332" s="204" t="s">
        <v>9866</v>
      </c>
      <c r="L332" s="174"/>
      <c r="M332" s="173">
        <f t="shared" si="87"/>
        <v>27</v>
      </c>
      <c r="N332" s="175">
        <v>5452</v>
      </c>
      <c r="O332" s="175">
        <f t="shared" si="88"/>
        <v>5478</v>
      </c>
      <c r="Q332" s="197">
        <v>1</v>
      </c>
      <c r="R332" s="197">
        <v>4</v>
      </c>
      <c r="S332" s="197">
        <v>97</v>
      </c>
      <c r="T332" s="198" t="s">
        <v>717</v>
      </c>
      <c r="U332" s="200">
        <v>810903</v>
      </c>
      <c r="AC332" s="159">
        <v>1</v>
      </c>
      <c r="AD332" s="159">
        <v>132</v>
      </c>
      <c r="AE332" s="161" t="s">
        <v>730</v>
      </c>
      <c r="AF332" s="203" t="s">
        <v>731</v>
      </c>
    </row>
    <row r="333" spans="9:32" x14ac:dyDescent="0.15">
      <c r="I333" s="172">
        <v>6</v>
      </c>
      <c r="J333" s="172">
        <v>20</v>
      </c>
      <c r="K333" s="204" t="s">
        <v>9867</v>
      </c>
      <c r="L333" s="174"/>
      <c r="M333" s="173">
        <f t="shared" si="87"/>
        <v>85</v>
      </c>
      <c r="N333" s="175">
        <v>5479</v>
      </c>
      <c r="O333" s="175">
        <f t="shared" si="88"/>
        <v>5563</v>
      </c>
      <c r="Q333" s="197">
        <v>1</v>
      </c>
      <c r="R333" s="197">
        <v>4</v>
      </c>
      <c r="S333" s="197">
        <v>98</v>
      </c>
      <c r="T333" s="198" t="s">
        <v>720</v>
      </c>
      <c r="U333" s="200">
        <v>810915</v>
      </c>
      <c r="AC333" s="159">
        <v>1</v>
      </c>
      <c r="AD333" s="159">
        <v>133</v>
      </c>
      <c r="AE333" s="161" t="s">
        <v>733</v>
      </c>
      <c r="AF333" s="203" t="s">
        <v>734</v>
      </c>
    </row>
    <row r="334" spans="9:32" x14ac:dyDescent="0.15">
      <c r="I334" s="172">
        <v>6</v>
      </c>
      <c r="J334" s="172">
        <v>21</v>
      </c>
      <c r="K334" s="204" t="s">
        <v>9868</v>
      </c>
      <c r="L334" s="174"/>
      <c r="M334" s="173">
        <f t="shared" si="87"/>
        <v>42</v>
      </c>
      <c r="N334" s="175">
        <v>5564</v>
      </c>
      <c r="O334" s="175">
        <f t="shared" si="88"/>
        <v>5605</v>
      </c>
      <c r="Q334" s="197">
        <v>1</v>
      </c>
      <c r="R334" s="197">
        <v>4</v>
      </c>
      <c r="S334" s="197">
        <v>99</v>
      </c>
      <c r="T334" s="198" t="s">
        <v>723</v>
      </c>
      <c r="U334" s="200">
        <v>810914</v>
      </c>
      <c r="AC334" s="159">
        <v>1</v>
      </c>
      <c r="AD334" s="159">
        <v>134</v>
      </c>
      <c r="AE334" s="161" t="s">
        <v>736</v>
      </c>
      <c r="AF334" s="203" t="s">
        <v>737</v>
      </c>
    </row>
    <row r="335" spans="9:32" x14ac:dyDescent="0.15">
      <c r="I335" s="172">
        <v>6</v>
      </c>
      <c r="J335" s="172">
        <v>22</v>
      </c>
      <c r="K335" s="204" t="s">
        <v>9869</v>
      </c>
      <c r="L335" s="174"/>
      <c r="M335" s="173">
        <f t="shared" si="87"/>
        <v>33</v>
      </c>
      <c r="N335" s="175">
        <v>5606</v>
      </c>
      <c r="O335" s="175">
        <f t="shared" si="88"/>
        <v>5638</v>
      </c>
      <c r="Q335" s="197">
        <v>1</v>
      </c>
      <c r="R335" s="197">
        <v>4</v>
      </c>
      <c r="S335" s="197">
        <v>100</v>
      </c>
      <c r="T335" s="198" t="s">
        <v>726</v>
      </c>
      <c r="U335" s="200">
        <v>810912</v>
      </c>
      <c r="AC335" s="159">
        <v>1</v>
      </c>
      <c r="AD335" s="159">
        <v>135</v>
      </c>
      <c r="AE335" s="161" t="s">
        <v>739</v>
      </c>
      <c r="AF335" s="203" t="s">
        <v>740</v>
      </c>
    </row>
    <row r="336" spans="9:32" x14ac:dyDescent="0.15">
      <c r="I336" s="172">
        <v>6</v>
      </c>
      <c r="J336" s="172">
        <v>23</v>
      </c>
      <c r="K336" s="204" t="s">
        <v>9870</v>
      </c>
      <c r="L336" s="174"/>
      <c r="M336" s="173">
        <f t="shared" si="87"/>
        <v>53</v>
      </c>
      <c r="N336" s="175">
        <v>5639</v>
      </c>
      <c r="O336" s="175">
        <f t="shared" si="88"/>
        <v>5691</v>
      </c>
      <c r="Q336" s="197">
        <v>1</v>
      </c>
      <c r="R336" s="197">
        <v>4</v>
      </c>
      <c r="S336" s="197">
        <v>101</v>
      </c>
      <c r="T336" s="198" t="s">
        <v>729</v>
      </c>
      <c r="U336" s="200">
        <v>810902</v>
      </c>
      <c r="AC336" s="159">
        <v>1</v>
      </c>
      <c r="AD336" s="159">
        <v>136</v>
      </c>
      <c r="AE336" s="161" t="s">
        <v>742</v>
      </c>
      <c r="AF336" s="203" t="s">
        <v>743</v>
      </c>
    </row>
    <row r="337" spans="9:32" x14ac:dyDescent="0.15">
      <c r="I337" s="172">
        <v>6</v>
      </c>
      <c r="J337" s="172">
        <v>24</v>
      </c>
      <c r="K337" s="204" t="s">
        <v>9871</v>
      </c>
      <c r="L337" s="174"/>
      <c r="M337" s="173">
        <f t="shared" si="87"/>
        <v>29</v>
      </c>
      <c r="N337" s="175">
        <v>5692</v>
      </c>
      <c r="O337" s="175">
        <f t="shared" si="88"/>
        <v>5720</v>
      </c>
      <c r="Q337" s="197">
        <v>1</v>
      </c>
      <c r="R337" s="197">
        <v>4</v>
      </c>
      <c r="S337" s="197">
        <v>102</v>
      </c>
      <c r="T337" s="198" t="s">
        <v>732</v>
      </c>
      <c r="U337" s="200">
        <v>810920</v>
      </c>
      <c r="AC337" s="159">
        <v>1</v>
      </c>
      <c r="AD337" s="159">
        <v>137</v>
      </c>
      <c r="AE337" s="161" t="s">
        <v>746</v>
      </c>
      <c r="AF337" s="203" t="s">
        <v>747</v>
      </c>
    </row>
    <row r="338" spans="9:32" x14ac:dyDescent="0.15">
      <c r="I338" s="172">
        <v>6</v>
      </c>
      <c r="J338" s="172">
        <v>25</v>
      </c>
      <c r="K338" s="173" t="s">
        <v>744</v>
      </c>
      <c r="L338" s="174"/>
      <c r="M338" s="173">
        <f t="shared" si="87"/>
        <v>19</v>
      </c>
      <c r="N338" s="175">
        <v>5721</v>
      </c>
      <c r="O338" s="175">
        <f t="shared" si="88"/>
        <v>5739</v>
      </c>
      <c r="Q338" s="197">
        <v>1</v>
      </c>
      <c r="R338" s="197">
        <v>4</v>
      </c>
      <c r="S338" s="197">
        <v>103</v>
      </c>
      <c r="T338" s="198" t="s">
        <v>735</v>
      </c>
      <c r="U338" s="200">
        <v>810921</v>
      </c>
      <c r="AC338" s="159">
        <v>1</v>
      </c>
      <c r="AD338" s="159">
        <v>138</v>
      </c>
      <c r="AE338" s="161" t="s">
        <v>750</v>
      </c>
      <c r="AF338" s="203" t="s">
        <v>751</v>
      </c>
    </row>
    <row r="339" spans="9:32" x14ac:dyDescent="0.15">
      <c r="I339" s="172">
        <v>6</v>
      </c>
      <c r="J339" s="172">
        <v>26</v>
      </c>
      <c r="K339" s="173" t="s">
        <v>748</v>
      </c>
      <c r="L339" s="174"/>
      <c r="M339" s="173">
        <f t="shared" si="87"/>
        <v>25</v>
      </c>
      <c r="N339" s="175">
        <v>5740</v>
      </c>
      <c r="O339" s="175">
        <f t="shared" si="88"/>
        <v>5764</v>
      </c>
      <c r="Q339" s="197">
        <v>1</v>
      </c>
      <c r="R339" s="197">
        <v>4</v>
      </c>
      <c r="S339" s="197">
        <v>104</v>
      </c>
      <c r="T339" s="198" t="s">
        <v>738</v>
      </c>
      <c r="U339" s="200">
        <v>810904</v>
      </c>
      <c r="AC339" s="159">
        <v>1</v>
      </c>
      <c r="AD339" s="159">
        <v>139</v>
      </c>
      <c r="AE339" s="161" t="s">
        <v>754</v>
      </c>
      <c r="AF339" s="203" t="s">
        <v>755</v>
      </c>
    </row>
    <row r="340" spans="9:32" x14ac:dyDescent="0.15">
      <c r="I340" s="172">
        <v>6</v>
      </c>
      <c r="J340" s="172">
        <v>27</v>
      </c>
      <c r="K340" s="173" t="s">
        <v>752</v>
      </c>
      <c r="L340" s="174"/>
      <c r="M340" s="173">
        <f t="shared" si="87"/>
        <v>41</v>
      </c>
      <c r="N340" s="175">
        <v>5765</v>
      </c>
      <c r="O340" s="175">
        <f t="shared" si="88"/>
        <v>5805</v>
      </c>
      <c r="Q340" s="197">
        <v>1</v>
      </c>
      <c r="R340" s="197">
        <v>4</v>
      </c>
      <c r="S340" s="197">
        <v>105</v>
      </c>
      <c r="T340" s="198" t="s">
        <v>741</v>
      </c>
      <c r="U340" s="200">
        <v>810918</v>
      </c>
      <c r="AC340" s="159">
        <v>1</v>
      </c>
      <c r="AD340" s="159">
        <v>140</v>
      </c>
      <c r="AE340" s="161" t="s">
        <v>758</v>
      </c>
      <c r="AF340" s="203" t="s">
        <v>759</v>
      </c>
    </row>
    <row r="341" spans="9:32" x14ac:dyDescent="0.15">
      <c r="I341" s="172">
        <v>6</v>
      </c>
      <c r="J341" s="172">
        <v>28</v>
      </c>
      <c r="K341" s="173" t="s">
        <v>756</v>
      </c>
      <c r="L341" s="174"/>
      <c r="M341" s="173">
        <f t="shared" si="87"/>
        <v>40</v>
      </c>
      <c r="N341" s="175">
        <v>5806</v>
      </c>
      <c r="O341" s="175">
        <f t="shared" si="88"/>
        <v>5845</v>
      </c>
      <c r="Q341" s="197">
        <v>1</v>
      </c>
      <c r="R341" s="197">
        <v>4</v>
      </c>
      <c r="S341" s="197">
        <v>106</v>
      </c>
      <c r="T341" s="198" t="s">
        <v>745</v>
      </c>
      <c r="U341" s="200">
        <v>810999</v>
      </c>
      <c r="AC341" s="159">
        <v>1</v>
      </c>
      <c r="AD341" s="159">
        <v>141</v>
      </c>
      <c r="AE341" s="161" t="s">
        <v>762</v>
      </c>
      <c r="AF341" s="203" t="s">
        <v>763</v>
      </c>
    </row>
    <row r="342" spans="9:32" x14ac:dyDescent="0.15">
      <c r="I342" s="172">
        <v>6</v>
      </c>
      <c r="J342" s="172">
        <v>29</v>
      </c>
      <c r="K342" s="173" t="s">
        <v>760</v>
      </c>
      <c r="L342" s="174"/>
      <c r="M342" s="173">
        <f t="shared" si="87"/>
        <v>39</v>
      </c>
      <c r="N342" s="175">
        <v>5846</v>
      </c>
      <c r="O342" s="175">
        <f t="shared" si="88"/>
        <v>5884</v>
      </c>
      <c r="Q342" s="197">
        <v>1</v>
      </c>
      <c r="R342" s="197">
        <v>4</v>
      </c>
      <c r="S342" s="197">
        <v>107</v>
      </c>
      <c r="T342" s="198" t="s">
        <v>749</v>
      </c>
      <c r="U342" s="200">
        <v>810801</v>
      </c>
      <c r="AC342" s="159">
        <v>1</v>
      </c>
      <c r="AD342" s="159">
        <v>142</v>
      </c>
      <c r="AE342" s="161" t="s">
        <v>766</v>
      </c>
      <c r="AF342" s="203" t="s">
        <v>767</v>
      </c>
    </row>
    <row r="343" spans="9:32" x14ac:dyDescent="0.15">
      <c r="I343" s="172">
        <v>6</v>
      </c>
      <c r="J343" s="172">
        <v>30</v>
      </c>
      <c r="K343" s="173" t="s">
        <v>764</v>
      </c>
      <c r="L343" s="174"/>
      <c r="M343" s="173">
        <f t="shared" si="87"/>
        <v>30</v>
      </c>
      <c r="N343" s="175">
        <v>5885</v>
      </c>
      <c r="O343" s="175">
        <f t="shared" si="88"/>
        <v>5914</v>
      </c>
      <c r="Q343" s="197">
        <v>1</v>
      </c>
      <c r="R343" s="197">
        <v>4</v>
      </c>
      <c r="S343" s="197">
        <v>108</v>
      </c>
      <c r="T343" s="198" t="s">
        <v>753</v>
      </c>
      <c r="U343" s="200">
        <v>810813</v>
      </c>
      <c r="AC343" s="159">
        <v>1</v>
      </c>
      <c r="AD343" s="159">
        <v>143</v>
      </c>
      <c r="AE343" s="161" t="s">
        <v>770</v>
      </c>
      <c r="AF343" s="203" t="s">
        <v>771</v>
      </c>
    </row>
    <row r="344" spans="9:32" x14ac:dyDescent="0.15">
      <c r="I344" s="172">
        <v>6</v>
      </c>
      <c r="J344" s="172">
        <v>31</v>
      </c>
      <c r="K344" s="173" t="s">
        <v>768</v>
      </c>
      <c r="L344" s="174"/>
      <c r="M344" s="173">
        <f t="shared" si="87"/>
        <v>19</v>
      </c>
      <c r="N344" s="175">
        <v>5915</v>
      </c>
      <c r="O344" s="175">
        <f t="shared" si="88"/>
        <v>5933</v>
      </c>
      <c r="Q344" s="197">
        <v>1</v>
      </c>
      <c r="R344" s="197">
        <v>4</v>
      </c>
      <c r="S344" s="197">
        <v>109</v>
      </c>
      <c r="T344" s="198" t="s">
        <v>757</v>
      </c>
      <c r="U344" s="200">
        <v>810804</v>
      </c>
      <c r="AC344" s="159">
        <v>1</v>
      </c>
      <c r="AD344" s="159">
        <v>144</v>
      </c>
      <c r="AE344" s="161" t="s">
        <v>774</v>
      </c>
      <c r="AF344" s="203" t="s">
        <v>775</v>
      </c>
    </row>
    <row r="345" spans="9:32" x14ac:dyDescent="0.15">
      <c r="I345" s="172">
        <v>6</v>
      </c>
      <c r="J345" s="172">
        <v>32</v>
      </c>
      <c r="K345" s="173" t="s">
        <v>772</v>
      </c>
      <c r="L345" s="174"/>
      <c r="M345" s="173">
        <f t="shared" si="87"/>
        <v>19</v>
      </c>
      <c r="N345" s="175">
        <v>5934</v>
      </c>
      <c r="O345" s="175">
        <f t="shared" si="88"/>
        <v>5952</v>
      </c>
      <c r="Q345" s="197">
        <v>1</v>
      </c>
      <c r="R345" s="197">
        <v>4</v>
      </c>
      <c r="S345" s="197">
        <v>110</v>
      </c>
      <c r="T345" s="198" t="s">
        <v>761</v>
      </c>
      <c r="U345" s="200">
        <v>810815</v>
      </c>
      <c r="AC345" s="159">
        <v>1</v>
      </c>
      <c r="AD345" s="159">
        <v>145</v>
      </c>
      <c r="AE345" s="161" t="s">
        <v>778</v>
      </c>
      <c r="AF345" s="203" t="s">
        <v>779</v>
      </c>
    </row>
    <row r="346" spans="9:32" x14ac:dyDescent="0.15">
      <c r="I346" s="172">
        <v>6</v>
      </c>
      <c r="J346" s="172">
        <v>33</v>
      </c>
      <c r="K346" s="173" t="s">
        <v>776</v>
      </c>
      <c r="L346" s="174"/>
      <c r="M346" s="173">
        <f t="shared" si="87"/>
        <v>26</v>
      </c>
      <c r="N346" s="175">
        <v>5953</v>
      </c>
      <c r="O346" s="175">
        <f t="shared" si="88"/>
        <v>5978</v>
      </c>
      <c r="Q346" s="197">
        <v>1</v>
      </c>
      <c r="R346" s="197">
        <v>4</v>
      </c>
      <c r="S346" s="197">
        <v>111</v>
      </c>
      <c r="T346" s="198" t="s">
        <v>765</v>
      </c>
      <c r="U346" s="200">
        <v>810803</v>
      </c>
      <c r="AC346" s="159">
        <v>1</v>
      </c>
      <c r="AD346" s="159">
        <v>146</v>
      </c>
      <c r="AE346" s="161" t="s">
        <v>782</v>
      </c>
      <c r="AF346" s="203" t="s">
        <v>783</v>
      </c>
    </row>
    <row r="347" spans="9:32" x14ac:dyDescent="0.15">
      <c r="I347" s="172">
        <v>6</v>
      </c>
      <c r="J347" s="172">
        <v>34</v>
      </c>
      <c r="K347" s="173" t="s">
        <v>780</v>
      </c>
      <c r="L347" s="174"/>
      <c r="M347" s="173">
        <f t="shared" si="87"/>
        <v>23</v>
      </c>
      <c r="N347" s="175">
        <v>5979</v>
      </c>
      <c r="O347" s="175">
        <f t="shared" si="88"/>
        <v>6001</v>
      </c>
      <c r="Q347" s="197">
        <v>1</v>
      </c>
      <c r="R347" s="197">
        <v>4</v>
      </c>
      <c r="S347" s="197">
        <v>112</v>
      </c>
      <c r="T347" s="198" t="s">
        <v>769</v>
      </c>
      <c r="U347" s="200">
        <v>810802</v>
      </c>
      <c r="AC347" s="159">
        <v>1</v>
      </c>
      <c r="AD347" s="159">
        <v>147</v>
      </c>
      <c r="AE347" s="161" t="s">
        <v>786</v>
      </c>
      <c r="AF347" s="203" t="s">
        <v>787</v>
      </c>
    </row>
    <row r="348" spans="9:32" x14ac:dyDescent="0.15">
      <c r="I348" s="172">
        <v>6</v>
      </c>
      <c r="J348" s="172">
        <v>35</v>
      </c>
      <c r="K348" s="173" t="s">
        <v>784</v>
      </c>
      <c r="L348" s="174"/>
      <c r="M348" s="173">
        <f t="shared" si="87"/>
        <v>21</v>
      </c>
      <c r="N348" s="175">
        <v>6002</v>
      </c>
      <c r="O348" s="175">
        <f t="shared" si="88"/>
        <v>6022</v>
      </c>
      <c r="Q348" s="197">
        <v>1</v>
      </c>
      <c r="R348" s="197">
        <v>4</v>
      </c>
      <c r="S348" s="197">
        <v>113</v>
      </c>
      <c r="T348" s="198" t="s">
        <v>773</v>
      </c>
      <c r="U348" s="200">
        <v>810818</v>
      </c>
      <c r="AC348" s="159">
        <v>1</v>
      </c>
      <c r="AD348" s="159">
        <v>148</v>
      </c>
      <c r="AE348" s="161" t="s">
        <v>790</v>
      </c>
      <c r="AF348" s="203" t="s">
        <v>791</v>
      </c>
    </row>
    <row r="349" spans="9:32" x14ac:dyDescent="0.15">
      <c r="I349" s="172">
        <v>6</v>
      </c>
      <c r="J349" s="172">
        <v>36</v>
      </c>
      <c r="K349" s="173" t="s">
        <v>788</v>
      </c>
      <c r="L349" s="174"/>
      <c r="M349" s="173">
        <f t="shared" si="87"/>
        <v>24</v>
      </c>
      <c r="N349" s="175">
        <v>6023</v>
      </c>
      <c r="O349" s="175">
        <f t="shared" si="88"/>
        <v>6046</v>
      </c>
      <c r="Q349" s="197">
        <v>1</v>
      </c>
      <c r="R349" s="197">
        <v>4</v>
      </c>
      <c r="S349" s="197">
        <v>114</v>
      </c>
      <c r="T349" s="198" t="s">
        <v>777</v>
      </c>
      <c r="U349" s="200">
        <v>810807</v>
      </c>
      <c r="AC349" s="159">
        <v>1</v>
      </c>
      <c r="AD349" s="159">
        <v>149</v>
      </c>
      <c r="AE349" s="161" t="s">
        <v>794</v>
      </c>
      <c r="AF349" s="203" t="s">
        <v>795</v>
      </c>
    </row>
    <row r="350" spans="9:32" x14ac:dyDescent="0.15">
      <c r="I350" s="172">
        <v>6</v>
      </c>
      <c r="J350" s="172">
        <v>37</v>
      </c>
      <c r="K350" s="173" t="s">
        <v>792</v>
      </c>
      <c r="L350" s="174"/>
      <c r="M350" s="173">
        <f t="shared" si="87"/>
        <v>18</v>
      </c>
      <c r="N350" s="175">
        <v>6047</v>
      </c>
      <c r="O350" s="175">
        <f t="shared" si="88"/>
        <v>6064</v>
      </c>
      <c r="Q350" s="197">
        <v>1</v>
      </c>
      <c r="R350" s="197">
        <v>4</v>
      </c>
      <c r="S350" s="197">
        <v>115</v>
      </c>
      <c r="T350" s="198" t="s">
        <v>781</v>
      </c>
      <c r="U350" s="200">
        <v>810808</v>
      </c>
      <c r="AC350" s="159">
        <v>1</v>
      </c>
      <c r="AD350" s="159">
        <v>150</v>
      </c>
      <c r="AE350" s="161" t="s">
        <v>798</v>
      </c>
      <c r="AF350" s="203" t="s">
        <v>799</v>
      </c>
    </row>
    <row r="351" spans="9:32" x14ac:dyDescent="0.15">
      <c r="I351" s="172">
        <v>6</v>
      </c>
      <c r="J351" s="172">
        <v>38</v>
      </c>
      <c r="K351" s="173" t="s">
        <v>796</v>
      </c>
      <c r="L351" s="174"/>
      <c r="M351" s="173">
        <f t="shared" si="87"/>
        <v>22</v>
      </c>
      <c r="N351" s="175">
        <v>6065</v>
      </c>
      <c r="O351" s="175">
        <f t="shared" si="88"/>
        <v>6086</v>
      </c>
      <c r="Q351" s="197">
        <v>1</v>
      </c>
      <c r="R351" s="197">
        <v>4</v>
      </c>
      <c r="S351" s="197">
        <v>116</v>
      </c>
      <c r="T351" s="198" t="s">
        <v>785</v>
      </c>
      <c r="U351" s="200">
        <v>810806</v>
      </c>
      <c r="AC351" s="159">
        <v>1</v>
      </c>
      <c r="AD351" s="159">
        <v>151</v>
      </c>
      <c r="AE351" s="161" t="s">
        <v>802</v>
      </c>
      <c r="AF351" s="203" t="s">
        <v>803</v>
      </c>
    </row>
    <row r="352" spans="9:32" x14ac:dyDescent="0.15">
      <c r="I352" s="172">
        <v>6</v>
      </c>
      <c r="J352" s="172">
        <v>39</v>
      </c>
      <c r="K352" s="173" t="s">
        <v>800</v>
      </c>
      <c r="L352" s="174"/>
      <c r="M352" s="173">
        <f t="shared" si="87"/>
        <v>34</v>
      </c>
      <c r="N352" s="175">
        <v>6087</v>
      </c>
      <c r="O352" s="175">
        <f t="shared" si="88"/>
        <v>6120</v>
      </c>
      <c r="Q352" s="197">
        <v>1</v>
      </c>
      <c r="R352" s="197">
        <v>4</v>
      </c>
      <c r="S352" s="197">
        <v>117</v>
      </c>
      <c r="T352" s="198" t="s">
        <v>789</v>
      </c>
      <c r="U352" s="200">
        <v>810805</v>
      </c>
      <c r="AC352" s="159">
        <v>1</v>
      </c>
      <c r="AD352" s="159">
        <v>152</v>
      </c>
      <c r="AE352" s="161" t="s">
        <v>806</v>
      </c>
      <c r="AF352" s="203" t="s">
        <v>807</v>
      </c>
    </row>
    <row r="353" spans="9:32" x14ac:dyDescent="0.15">
      <c r="I353" s="172">
        <v>6</v>
      </c>
      <c r="J353" s="172">
        <v>40</v>
      </c>
      <c r="K353" s="173" t="s">
        <v>804</v>
      </c>
      <c r="L353" s="174"/>
      <c r="M353" s="173">
        <f t="shared" si="87"/>
        <v>58</v>
      </c>
      <c r="N353" s="175">
        <v>6121</v>
      </c>
      <c r="O353" s="175">
        <f t="shared" si="88"/>
        <v>6178</v>
      </c>
      <c r="Q353" s="197">
        <v>1</v>
      </c>
      <c r="R353" s="197">
        <v>4</v>
      </c>
      <c r="S353" s="197">
        <v>118</v>
      </c>
      <c r="T353" s="198" t="s">
        <v>793</v>
      </c>
      <c r="U353" s="200">
        <v>810899</v>
      </c>
      <c r="AC353" s="159">
        <v>1</v>
      </c>
      <c r="AD353" s="159">
        <v>153</v>
      </c>
      <c r="AE353" s="161" t="s">
        <v>810</v>
      </c>
      <c r="AF353" s="203" t="s">
        <v>811</v>
      </c>
    </row>
    <row r="354" spans="9:32" x14ac:dyDescent="0.15">
      <c r="I354" s="172">
        <v>6</v>
      </c>
      <c r="J354" s="172">
        <v>41</v>
      </c>
      <c r="K354" s="173" t="s">
        <v>808</v>
      </c>
      <c r="L354" s="174"/>
      <c r="M354" s="173">
        <f t="shared" si="87"/>
        <v>20</v>
      </c>
      <c r="N354" s="175">
        <v>6179</v>
      </c>
      <c r="O354" s="175">
        <f t="shared" si="88"/>
        <v>6198</v>
      </c>
      <c r="Q354" s="197">
        <v>1</v>
      </c>
      <c r="R354" s="197">
        <v>4</v>
      </c>
      <c r="S354" s="197">
        <v>119</v>
      </c>
      <c r="T354" s="198" t="s">
        <v>797</v>
      </c>
      <c r="U354" s="200">
        <v>810601</v>
      </c>
      <c r="AC354" s="159">
        <v>1</v>
      </c>
      <c r="AD354" s="159">
        <v>154</v>
      </c>
      <c r="AE354" s="161" t="s">
        <v>814</v>
      </c>
      <c r="AF354" s="203" t="s">
        <v>815</v>
      </c>
    </row>
    <row r="355" spans="9:32" x14ac:dyDescent="0.15">
      <c r="I355" s="172">
        <v>6</v>
      </c>
      <c r="J355" s="172">
        <v>42</v>
      </c>
      <c r="K355" s="173" t="s">
        <v>812</v>
      </c>
      <c r="L355" s="174"/>
      <c r="M355" s="173">
        <f t="shared" si="87"/>
        <v>26</v>
      </c>
      <c r="N355" s="175">
        <v>6199</v>
      </c>
      <c r="O355" s="175">
        <f t="shared" si="88"/>
        <v>6224</v>
      </c>
      <c r="Q355" s="197">
        <v>1</v>
      </c>
      <c r="R355" s="197">
        <v>4</v>
      </c>
      <c r="S355" s="197">
        <v>120</v>
      </c>
      <c r="T355" s="198" t="s">
        <v>801</v>
      </c>
      <c r="U355" s="200">
        <v>810603</v>
      </c>
      <c r="AC355" s="159">
        <v>1</v>
      </c>
      <c r="AD355" s="159">
        <v>155</v>
      </c>
      <c r="AE355" s="161" t="s">
        <v>818</v>
      </c>
      <c r="AF355" s="203" t="s">
        <v>819</v>
      </c>
    </row>
    <row r="356" spans="9:32" x14ac:dyDescent="0.15">
      <c r="I356" s="172">
        <v>6</v>
      </c>
      <c r="J356" s="172">
        <v>43</v>
      </c>
      <c r="K356" s="173" t="s">
        <v>816</v>
      </c>
      <c r="L356" s="174"/>
      <c r="M356" s="173">
        <f t="shared" si="87"/>
        <v>44</v>
      </c>
      <c r="N356" s="175">
        <v>6225</v>
      </c>
      <c r="O356" s="175">
        <f t="shared" si="88"/>
        <v>6268</v>
      </c>
      <c r="Q356" s="197">
        <v>1</v>
      </c>
      <c r="R356" s="197">
        <v>4</v>
      </c>
      <c r="S356" s="197">
        <v>121</v>
      </c>
      <c r="T356" s="198" t="s">
        <v>805</v>
      </c>
      <c r="U356" s="200">
        <v>810609</v>
      </c>
      <c r="AC356" s="159">
        <v>1</v>
      </c>
      <c r="AD356" s="159">
        <v>156</v>
      </c>
      <c r="AE356" s="161" t="s">
        <v>822</v>
      </c>
      <c r="AF356" s="203" t="s">
        <v>823</v>
      </c>
    </row>
    <row r="357" spans="9:32" x14ac:dyDescent="0.15">
      <c r="I357" s="172">
        <v>6</v>
      </c>
      <c r="J357" s="172">
        <v>44</v>
      </c>
      <c r="K357" s="173" t="s">
        <v>820</v>
      </c>
      <c r="L357" s="174"/>
      <c r="M357" s="173">
        <f t="shared" si="87"/>
        <v>18</v>
      </c>
      <c r="N357" s="175">
        <v>6269</v>
      </c>
      <c r="O357" s="175">
        <f t="shared" si="88"/>
        <v>6286</v>
      </c>
      <c r="Q357" s="197">
        <v>1</v>
      </c>
      <c r="R357" s="197">
        <v>4</v>
      </c>
      <c r="S357" s="197">
        <v>122</v>
      </c>
      <c r="T357" s="198" t="s">
        <v>809</v>
      </c>
      <c r="U357" s="200">
        <v>810608</v>
      </c>
      <c r="AC357" s="159">
        <v>1</v>
      </c>
      <c r="AD357" s="159">
        <v>157</v>
      </c>
      <c r="AE357" s="161" t="s">
        <v>826</v>
      </c>
      <c r="AF357" s="203" t="s">
        <v>827</v>
      </c>
    </row>
    <row r="358" spans="9:32" x14ac:dyDescent="0.15">
      <c r="I358" s="172">
        <v>6</v>
      </c>
      <c r="J358" s="172">
        <v>45</v>
      </c>
      <c r="K358" s="173" t="s">
        <v>824</v>
      </c>
      <c r="L358" s="174"/>
      <c r="M358" s="173">
        <f t="shared" si="87"/>
        <v>26</v>
      </c>
      <c r="N358" s="175">
        <v>6287</v>
      </c>
      <c r="O358" s="175">
        <f t="shared" si="88"/>
        <v>6312</v>
      </c>
      <c r="Q358" s="197">
        <v>1</v>
      </c>
      <c r="R358" s="197">
        <v>4</v>
      </c>
      <c r="S358" s="197">
        <v>123</v>
      </c>
      <c r="T358" s="198" t="s">
        <v>813</v>
      </c>
      <c r="U358" s="200">
        <v>810607</v>
      </c>
      <c r="AC358" s="159">
        <v>1</v>
      </c>
      <c r="AD358" s="159">
        <v>158</v>
      </c>
      <c r="AE358" s="161" t="s">
        <v>830</v>
      </c>
      <c r="AF358" s="203" t="s">
        <v>831</v>
      </c>
    </row>
    <row r="359" spans="9:32" x14ac:dyDescent="0.15">
      <c r="I359" s="172">
        <v>6</v>
      </c>
      <c r="J359" s="172">
        <v>46</v>
      </c>
      <c r="K359" s="173" t="s">
        <v>828</v>
      </c>
      <c r="L359" s="174"/>
      <c r="M359" s="173">
        <f t="shared" si="87"/>
        <v>43</v>
      </c>
      <c r="N359" s="175">
        <v>6313</v>
      </c>
      <c r="O359" s="175">
        <f t="shared" si="88"/>
        <v>6355</v>
      </c>
      <c r="Q359" s="197">
        <v>1</v>
      </c>
      <c r="R359" s="197">
        <v>4</v>
      </c>
      <c r="S359" s="197">
        <v>124</v>
      </c>
      <c r="T359" s="198" t="s">
        <v>817</v>
      </c>
      <c r="U359" s="200">
        <v>810602</v>
      </c>
      <c r="AC359" s="159">
        <v>1</v>
      </c>
      <c r="AD359" s="159">
        <v>159</v>
      </c>
      <c r="AE359" s="161" t="s">
        <v>834</v>
      </c>
      <c r="AF359" s="203" t="s">
        <v>835</v>
      </c>
    </row>
    <row r="360" spans="9:32" x14ac:dyDescent="0.15">
      <c r="I360" s="178">
        <v>6</v>
      </c>
      <c r="J360" s="178">
        <v>47</v>
      </c>
      <c r="K360" s="179" t="s">
        <v>832</v>
      </c>
      <c r="L360" s="180"/>
      <c r="M360" s="179">
        <f t="shared" si="87"/>
        <v>43</v>
      </c>
      <c r="N360" s="181">
        <v>6356</v>
      </c>
      <c r="O360" s="178">
        <v>6398</v>
      </c>
      <c r="Q360" s="197">
        <v>1</v>
      </c>
      <c r="R360" s="197">
        <v>4</v>
      </c>
      <c r="S360" s="197">
        <v>125</v>
      </c>
      <c r="T360" s="198" t="s">
        <v>821</v>
      </c>
      <c r="U360" s="200">
        <v>810611</v>
      </c>
      <c r="AC360" s="159">
        <v>1</v>
      </c>
      <c r="AD360" s="159">
        <v>160</v>
      </c>
      <c r="AE360" s="161" t="s">
        <v>839</v>
      </c>
      <c r="AF360" s="203" t="s">
        <v>840</v>
      </c>
    </row>
    <row r="361" spans="9:32" x14ac:dyDescent="0.15">
      <c r="I361" s="168">
        <v>7</v>
      </c>
      <c r="J361" s="168">
        <v>1</v>
      </c>
      <c r="K361" s="169" t="s">
        <v>836</v>
      </c>
      <c r="L361" s="188" t="s">
        <v>837</v>
      </c>
      <c r="M361" s="189"/>
      <c r="N361" s="190"/>
      <c r="O361" s="190"/>
      <c r="Q361" s="197">
        <v>1</v>
      </c>
      <c r="R361" s="197">
        <v>4</v>
      </c>
      <c r="S361" s="197">
        <v>126</v>
      </c>
      <c r="T361" s="198" t="s">
        <v>825</v>
      </c>
      <c r="U361" s="200">
        <v>810699</v>
      </c>
      <c r="AC361" s="159">
        <v>1</v>
      </c>
      <c r="AD361" s="159">
        <v>161</v>
      </c>
      <c r="AE361" s="161" t="s">
        <v>844</v>
      </c>
      <c r="AF361" s="203" t="s">
        <v>845</v>
      </c>
    </row>
    <row r="362" spans="9:32" x14ac:dyDescent="0.15">
      <c r="I362" s="172">
        <v>7</v>
      </c>
      <c r="J362" s="172">
        <v>2</v>
      </c>
      <c r="K362" s="173" t="s">
        <v>841</v>
      </c>
      <c r="L362" s="182" t="s">
        <v>842</v>
      </c>
      <c r="M362" s="176"/>
      <c r="N362" s="177"/>
      <c r="O362" s="177"/>
      <c r="Q362" s="197">
        <v>1</v>
      </c>
      <c r="R362" s="197">
        <v>4</v>
      </c>
      <c r="S362" s="197">
        <v>127</v>
      </c>
      <c r="T362" s="198" t="s">
        <v>829</v>
      </c>
      <c r="U362" s="200">
        <v>810701</v>
      </c>
      <c r="AC362" s="159">
        <v>1</v>
      </c>
      <c r="AD362" s="159">
        <v>162</v>
      </c>
      <c r="AE362" s="161" t="s">
        <v>849</v>
      </c>
      <c r="AF362" s="203" t="s">
        <v>850</v>
      </c>
    </row>
    <row r="363" spans="9:32" x14ac:dyDescent="0.15">
      <c r="I363" s="172">
        <v>7</v>
      </c>
      <c r="J363" s="172">
        <v>3</v>
      </c>
      <c r="K363" s="173" t="s">
        <v>846</v>
      </c>
      <c r="L363" s="182" t="s">
        <v>847</v>
      </c>
      <c r="M363" s="176"/>
      <c r="N363" s="177"/>
      <c r="O363" s="177"/>
      <c r="Q363" s="197">
        <v>1</v>
      </c>
      <c r="R363" s="197">
        <v>4</v>
      </c>
      <c r="S363" s="197">
        <v>128</v>
      </c>
      <c r="T363" s="198" t="s">
        <v>833</v>
      </c>
      <c r="U363" s="200">
        <v>810704</v>
      </c>
      <c r="AC363" s="159">
        <v>1</v>
      </c>
      <c r="AD363" s="159">
        <v>163</v>
      </c>
      <c r="AE363" s="161" t="s">
        <v>854</v>
      </c>
      <c r="AF363" s="203" t="s">
        <v>855</v>
      </c>
    </row>
    <row r="364" spans="9:32" x14ac:dyDescent="0.15">
      <c r="I364" s="172">
        <v>7</v>
      </c>
      <c r="J364" s="172">
        <v>4</v>
      </c>
      <c r="K364" s="173" t="s">
        <v>851</v>
      </c>
      <c r="L364" s="182" t="s">
        <v>852</v>
      </c>
      <c r="M364" s="176"/>
      <c r="N364" s="177"/>
      <c r="O364" s="177"/>
      <c r="Q364" s="197">
        <v>1</v>
      </c>
      <c r="R364" s="197">
        <v>4</v>
      </c>
      <c r="S364" s="197">
        <v>129</v>
      </c>
      <c r="T364" s="198" t="s">
        <v>838</v>
      </c>
      <c r="U364" s="200">
        <v>810712</v>
      </c>
      <c r="AC364" s="159">
        <v>1</v>
      </c>
      <c r="AD364" s="159">
        <v>164</v>
      </c>
      <c r="AE364" s="161" t="s">
        <v>858</v>
      </c>
      <c r="AF364" s="203" t="s">
        <v>859</v>
      </c>
    </row>
    <row r="365" spans="9:32" x14ac:dyDescent="0.15">
      <c r="I365" s="172">
        <v>7</v>
      </c>
      <c r="J365" s="172">
        <v>5</v>
      </c>
      <c r="K365" s="173" t="s">
        <v>856</v>
      </c>
      <c r="L365" s="182" t="s">
        <v>857</v>
      </c>
      <c r="M365" s="176"/>
      <c r="N365" s="177"/>
      <c r="O365" s="177"/>
      <c r="Q365" s="197">
        <v>1</v>
      </c>
      <c r="R365" s="197">
        <v>4</v>
      </c>
      <c r="S365" s="197">
        <v>130</v>
      </c>
      <c r="T365" s="198" t="s">
        <v>843</v>
      </c>
      <c r="U365" s="200">
        <v>810703</v>
      </c>
      <c r="AC365" s="159">
        <v>1</v>
      </c>
      <c r="AD365" s="159">
        <v>165</v>
      </c>
      <c r="AE365" s="161" t="s">
        <v>863</v>
      </c>
      <c r="AF365" s="203" t="s">
        <v>864</v>
      </c>
    </row>
    <row r="366" spans="9:32" x14ac:dyDescent="0.15">
      <c r="I366" s="172">
        <v>7</v>
      </c>
      <c r="J366" s="172">
        <v>6</v>
      </c>
      <c r="K366" s="173" t="s">
        <v>860</v>
      </c>
      <c r="L366" s="182" t="s">
        <v>861</v>
      </c>
      <c r="M366" s="176"/>
      <c r="N366" s="177"/>
      <c r="O366" s="177"/>
      <c r="Q366" s="197">
        <v>1</v>
      </c>
      <c r="R366" s="197">
        <v>4</v>
      </c>
      <c r="S366" s="197">
        <v>131</v>
      </c>
      <c r="T366" s="198" t="s">
        <v>848</v>
      </c>
      <c r="U366" s="200">
        <v>810702</v>
      </c>
      <c r="AC366" s="159">
        <v>1</v>
      </c>
      <c r="AD366" s="159">
        <v>166</v>
      </c>
      <c r="AE366" s="161" t="s">
        <v>867</v>
      </c>
      <c r="AF366" s="203" t="s">
        <v>868</v>
      </c>
    </row>
    <row r="367" spans="9:32" x14ac:dyDescent="0.15">
      <c r="I367" s="172">
        <v>7</v>
      </c>
      <c r="J367" s="172">
        <v>7</v>
      </c>
      <c r="K367" s="173" t="s">
        <v>865</v>
      </c>
      <c r="L367" s="182" t="s">
        <v>866</v>
      </c>
      <c r="M367" s="176"/>
      <c r="N367" s="177"/>
      <c r="O367" s="177"/>
      <c r="Q367" s="197">
        <v>1</v>
      </c>
      <c r="R367" s="197">
        <v>4</v>
      </c>
      <c r="S367" s="197">
        <v>132</v>
      </c>
      <c r="T367" s="198" t="s">
        <v>853</v>
      </c>
      <c r="U367" s="200">
        <v>810799</v>
      </c>
      <c r="AC367" s="159">
        <v>1</v>
      </c>
      <c r="AD367" s="159">
        <v>167</v>
      </c>
      <c r="AE367" s="161" t="s">
        <v>871</v>
      </c>
      <c r="AF367" s="203" t="s">
        <v>872</v>
      </c>
    </row>
    <row r="368" spans="9:32" x14ac:dyDescent="0.15">
      <c r="I368" s="172">
        <v>7</v>
      </c>
      <c r="J368" s="172">
        <v>8</v>
      </c>
      <c r="K368" s="173" t="s">
        <v>869</v>
      </c>
      <c r="L368" s="182" t="s">
        <v>870</v>
      </c>
      <c r="M368" s="176"/>
      <c r="N368" s="177"/>
      <c r="O368" s="177"/>
      <c r="Q368" s="197">
        <v>1</v>
      </c>
      <c r="R368" s="197">
        <v>4</v>
      </c>
      <c r="S368" s="197">
        <v>133</v>
      </c>
      <c r="T368" s="198" t="s">
        <v>36</v>
      </c>
      <c r="U368" s="200">
        <v>819999</v>
      </c>
      <c r="AC368" s="159">
        <v>1</v>
      </c>
      <c r="AD368" s="159">
        <v>168</v>
      </c>
      <c r="AE368" s="161" t="s">
        <v>876</v>
      </c>
      <c r="AF368" s="203" t="s">
        <v>877</v>
      </c>
    </row>
    <row r="369" spans="9:32" x14ac:dyDescent="0.15">
      <c r="I369" s="172">
        <v>7</v>
      </c>
      <c r="J369" s="172">
        <v>9</v>
      </c>
      <c r="K369" s="173" t="s">
        <v>873</v>
      </c>
      <c r="L369" s="182" t="s">
        <v>874</v>
      </c>
      <c r="M369" s="176"/>
      <c r="N369" s="177"/>
      <c r="O369" s="177"/>
      <c r="Q369" s="197">
        <v>1</v>
      </c>
      <c r="R369" s="197">
        <v>5</v>
      </c>
      <c r="S369" s="197">
        <v>1</v>
      </c>
      <c r="T369" s="198" t="s">
        <v>862</v>
      </c>
      <c r="U369" s="200">
        <v>822000</v>
      </c>
      <c r="AC369" s="159">
        <v>1</v>
      </c>
      <c r="AD369" s="159">
        <v>169</v>
      </c>
      <c r="AE369" s="161" t="s">
        <v>881</v>
      </c>
      <c r="AF369" s="203" t="s">
        <v>882</v>
      </c>
    </row>
    <row r="370" spans="9:32" x14ac:dyDescent="0.15">
      <c r="I370" s="172">
        <v>7</v>
      </c>
      <c r="J370" s="172">
        <v>10</v>
      </c>
      <c r="K370" s="173" t="s">
        <v>878</v>
      </c>
      <c r="L370" s="182" t="s">
        <v>879</v>
      </c>
      <c r="M370" s="176"/>
      <c r="N370" s="177"/>
      <c r="O370" s="177"/>
      <c r="Q370" s="197">
        <v>1</v>
      </c>
      <c r="R370" s="197">
        <v>5</v>
      </c>
      <c r="S370" s="197">
        <v>2</v>
      </c>
      <c r="T370" s="198" t="s">
        <v>9353</v>
      </c>
      <c r="U370" s="200">
        <v>822010</v>
      </c>
      <c r="AC370" s="159">
        <v>1</v>
      </c>
      <c r="AD370" s="159">
        <v>170</v>
      </c>
      <c r="AE370" s="161" t="s">
        <v>886</v>
      </c>
      <c r="AF370" s="203" t="s">
        <v>887</v>
      </c>
    </row>
    <row r="371" spans="9:32" x14ac:dyDescent="0.15">
      <c r="I371" s="172">
        <v>7</v>
      </c>
      <c r="J371" s="172">
        <v>11</v>
      </c>
      <c r="K371" s="173" t="s">
        <v>883</v>
      </c>
      <c r="L371" s="182" t="s">
        <v>884</v>
      </c>
      <c r="M371" s="176"/>
      <c r="N371" s="177"/>
      <c r="O371" s="177"/>
      <c r="Q371" s="197">
        <v>1</v>
      </c>
      <c r="R371" s="197">
        <v>5</v>
      </c>
      <c r="S371" s="197">
        <v>3</v>
      </c>
      <c r="T371" s="198" t="s">
        <v>9354</v>
      </c>
      <c r="U371" s="200">
        <v>822020</v>
      </c>
      <c r="AC371" s="159">
        <v>1</v>
      </c>
      <c r="AD371" s="159">
        <v>171</v>
      </c>
      <c r="AE371" s="161" t="s">
        <v>891</v>
      </c>
      <c r="AF371" s="203" t="s">
        <v>892</v>
      </c>
    </row>
    <row r="372" spans="9:32" x14ac:dyDescent="0.15">
      <c r="I372" s="178">
        <v>7</v>
      </c>
      <c r="J372" s="178">
        <v>12</v>
      </c>
      <c r="K372" s="191" t="s">
        <v>888</v>
      </c>
      <c r="L372" s="183" t="s">
        <v>889</v>
      </c>
      <c r="M372" s="184"/>
      <c r="N372" s="185"/>
      <c r="O372" s="185"/>
      <c r="Q372" s="197">
        <v>1</v>
      </c>
      <c r="R372" s="197">
        <v>5</v>
      </c>
      <c r="S372" s="197">
        <v>4</v>
      </c>
      <c r="T372" s="198" t="s">
        <v>326</v>
      </c>
      <c r="U372" s="200">
        <v>822100</v>
      </c>
      <c r="AC372" s="159">
        <v>1</v>
      </c>
      <c r="AD372" s="159">
        <v>172</v>
      </c>
      <c r="AE372" s="161" t="s">
        <v>895</v>
      </c>
      <c r="AF372" s="203" t="s">
        <v>896</v>
      </c>
    </row>
    <row r="373" spans="9:32" x14ac:dyDescent="0.15">
      <c r="I373" s="168">
        <v>8</v>
      </c>
      <c r="J373" s="168">
        <v>1</v>
      </c>
      <c r="K373" s="192" t="s">
        <v>893</v>
      </c>
      <c r="L373" s="188">
        <v>782001</v>
      </c>
      <c r="M373" s="189"/>
      <c r="N373" s="190"/>
      <c r="O373" s="190"/>
      <c r="Q373" s="197">
        <v>1</v>
      </c>
      <c r="R373" s="197">
        <v>5</v>
      </c>
      <c r="S373" s="197">
        <v>5</v>
      </c>
      <c r="T373" s="198" t="s">
        <v>330</v>
      </c>
      <c r="U373" s="200">
        <v>822700</v>
      </c>
      <c r="AC373" s="159">
        <v>1</v>
      </c>
      <c r="AD373" s="159">
        <v>173</v>
      </c>
      <c r="AE373" s="161" t="s">
        <v>899</v>
      </c>
      <c r="AF373" s="203" t="s">
        <v>900</v>
      </c>
    </row>
    <row r="374" spans="9:32" x14ac:dyDescent="0.15">
      <c r="I374" s="172">
        <v>8</v>
      </c>
      <c r="J374" s="172">
        <v>2</v>
      </c>
      <c r="K374" s="193" t="s">
        <v>897</v>
      </c>
      <c r="L374" s="182">
        <v>782002</v>
      </c>
      <c r="M374" s="176"/>
      <c r="N374" s="177"/>
      <c r="O374" s="177"/>
      <c r="Q374" s="197">
        <v>1</v>
      </c>
      <c r="R374" s="197">
        <v>5</v>
      </c>
      <c r="S374" s="197">
        <v>6</v>
      </c>
      <c r="T374" s="198" t="s">
        <v>875</v>
      </c>
      <c r="U374" s="200">
        <v>822200</v>
      </c>
      <c r="AC374" s="159">
        <v>1</v>
      </c>
      <c r="AD374" s="159">
        <v>174</v>
      </c>
      <c r="AE374" s="161" t="s">
        <v>903</v>
      </c>
      <c r="AF374" s="203" t="s">
        <v>904</v>
      </c>
    </row>
    <row r="375" spans="9:32" x14ac:dyDescent="0.15">
      <c r="I375" s="172">
        <v>8</v>
      </c>
      <c r="J375" s="172">
        <v>3</v>
      </c>
      <c r="K375" s="193" t="s">
        <v>901</v>
      </c>
      <c r="L375" s="182">
        <v>782003</v>
      </c>
      <c r="M375" s="176"/>
      <c r="N375" s="177"/>
      <c r="O375" s="177"/>
      <c r="Q375" s="197">
        <v>1</v>
      </c>
      <c r="R375" s="197">
        <v>5</v>
      </c>
      <c r="S375" s="197">
        <v>7</v>
      </c>
      <c r="T375" s="198" t="s">
        <v>880</v>
      </c>
      <c r="U375" s="200">
        <v>822300</v>
      </c>
      <c r="AC375" s="159">
        <v>1</v>
      </c>
      <c r="AD375" s="159">
        <v>175</v>
      </c>
      <c r="AE375" s="161" t="s">
        <v>907</v>
      </c>
      <c r="AF375" s="203" t="s">
        <v>908</v>
      </c>
    </row>
    <row r="376" spans="9:32" x14ac:dyDescent="0.15">
      <c r="I376" s="172">
        <v>8</v>
      </c>
      <c r="J376" s="172">
        <v>4</v>
      </c>
      <c r="K376" s="193" t="s">
        <v>905</v>
      </c>
      <c r="L376" s="182">
        <v>782004</v>
      </c>
      <c r="M376" s="176"/>
      <c r="N376" s="177"/>
      <c r="O376" s="177"/>
      <c r="Q376" s="197">
        <v>1</v>
      </c>
      <c r="R376" s="197">
        <v>5</v>
      </c>
      <c r="S376" s="197">
        <v>8</v>
      </c>
      <c r="T376" s="198" t="s">
        <v>885</v>
      </c>
      <c r="U376" s="200">
        <v>822400</v>
      </c>
      <c r="AC376" s="159">
        <v>1</v>
      </c>
      <c r="AD376" s="159">
        <v>176</v>
      </c>
      <c r="AE376" s="161" t="s">
        <v>911</v>
      </c>
      <c r="AF376" s="203" t="s">
        <v>912</v>
      </c>
    </row>
    <row r="377" spans="9:32" x14ac:dyDescent="0.15">
      <c r="I377" s="172">
        <v>8</v>
      </c>
      <c r="J377" s="172">
        <v>5</v>
      </c>
      <c r="K377" s="193" t="s">
        <v>909</v>
      </c>
      <c r="L377" s="182">
        <v>782005</v>
      </c>
      <c r="M377" s="176"/>
      <c r="N377" s="177"/>
      <c r="O377" s="177"/>
      <c r="Q377" s="197">
        <v>1</v>
      </c>
      <c r="R377" s="197">
        <v>5</v>
      </c>
      <c r="S377" s="197">
        <v>9</v>
      </c>
      <c r="T377" s="198" t="s">
        <v>890</v>
      </c>
      <c r="U377" s="200">
        <v>822800</v>
      </c>
      <c r="AC377" s="159">
        <v>1</v>
      </c>
      <c r="AD377" s="159">
        <v>177</v>
      </c>
      <c r="AE377" s="161" t="s">
        <v>914</v>
      </c>
      <c r="AF377" s="203" t="s">
        <v>915</v>
      </c>
    </row>
    <row r="378" spans="9:32" x14ac:dyDescent="0.15">
      <c r="I378" s="172">
        <v>8</v>
      </c>
      <c r="J378" s="172">
        <v>6</v>
      </c>
      <c r="K378" s="193" t="s">
        <v>9332</v>
      </c>
      <c r="L378" s="182">
        <v>782006</v>
      </c>
      <c r="M378" s="176"/>
      <c r="N378" s="177"/>
      <c r="O378" s="177"/>
      <c r="Q378" s="197">
        <v>1</v>
      </c>
      <c r="R378" s="197">
        <v>5</v>
      </c>
      <c r="S378" s="197">
        <v>10</v>
      </c>
      <c r="T378" s="198" t="s">
        <v>894</v>
      </c>
      <c r="U378" s="200">
        <v>822500</v>
      </c>
      <c r="AC378" s="159">
        <v>1</v>
      </c>
      <c r="AD378" s="159">
        <v>178</v>
      </c>
      <c r="AE378" s="161" t="s">
        <v>917</v>
      </c>
      <c r="AF378" s="203" t="s">
        <v>918</v>
      </c>
    </row>
    <row r="379" spans="9:32" x14ac:dyDescent="0.15">
      <c r="I379" s="172">
        <v>8</v>
      </c>
      <c r="J379" s="172">
        <v>7</v>
      </c>
      <c r="K379" s="193" t="s">
        <v>916</v>
      </c>
      <c r="L379" s="182">
        <v>782007</v>
      </c>
      <c r="M379" s="176"/>
      <c r="N379" s="177"/>
      <c r="O379" s="177"/>
      <c r="Q379" s="197">
        <v>1</v>
      </c>
      <c r="R379" s="197">
        <v>5</v>
      </c>
      <c r="S379" s="197">
        <v>11</v>
      </c>
      <c r="T379" s="198" t="s">
        <v>898</v>
      </c>
      <c r="U379" s="200">
        <v>822600</v>
      </c>
      <c r="AC379" s="159">
        <v>1</v>
      </c>
      <c r="AD379" s="159">
        <v>179</v>
      </c>
      <c r="AE379" s="161" t="s">
        <v>921</v>
      </c>
      <c r="AF379" s="203" t="s">
        <v>922</v>
      </c>
    </row>
    <row r="380" spans="9:32" x14ac:dyDescent="0.15">
      <c r="I380" s="172">
        <v>8</v>
      </c>
      <c r="J380" s="172">
        <v>8</v>
      </c>
      <c r="K380" s="193" t="s">
        <v>919</v>
      </c>
      <c r="L380" s="182">
        <v>782008</v>
      </c>
      <c r="M380" s="176"/>
      <c r="N380" s="177"/>
      <c r="O380" s="177"/>
      <c r="Q380" s="197">
        <v>1</v>
      </c>
      <c r="R380" s="197">
        <v>5</v>
      </c>
      <c r="S380" s="197">
        <v>12</v>
      </c>
      <c r="T380" s="198" t="s">
        <v>902</v>
      </c>
      <c r="U380" s="200">
        <v>823000</v>
      </c>
      <c r="AC380" s="159">
        <v>1</v>
      </c>
      <c r="AD380" s="159">
        <v>180</v>
      </c>
      <c r="AE380" s="161" t="s">
        <v>925</v>
      </c>
      <c r="AF380" s="203" t="s">
        <v>926</v>
      </c>
    </row>
    <row r="381" spans="9:32" x14ac:dyDescent="0.15">
      <c r="I381" s="172">
        <v>8</v>
      </c>
      <c r="J381" s="172">
        <v>9</v>
      </c>
      <c r="K381" s="193" t="s">
        <v>923</v>
      </c>
      <c r="L381" s="182">
        <v>782009</v>
      </c>
      <c r="M381" s="176"/>
      <c r="N381" s="177"/>
      <c r="O381" s="177"/>
      <c r="Q381" s="197">
        <v>1</v>
      </c>
      <c r="R381" s="197">
        <v>5</v>
      </c>
      <c r="S381" s="197">
        <v>13</v>
      </c>
      <c r="T381" s="198" t="s">
        <v>906</v>
      </c>
      <c r="U381" s="200">
        <v>823100</v>
      </c>
      <c r="AC381" s="159">
        <v>1</v>
      </c>
      <c r="AD381" s="159">
        <v>181</v>
      </c>
      <c r="AE381" s="161" t="s">
        <v>929</v>
      </c>
      <c r="AF381" s="203" t="s">
        <v>930</v>
      </c>
    </row>
    <row r="382" spans="9:32" x14ac:dyDescent="0.15">
      <c r="I382" s="172">
        <v>8</v>
      </c>
      <c r="J382" s="172">
        <v>10</v>
      </c>
      <c r="K382" s="193" t="s">
        <v>927</v>
      </c>
      <c r="L382" s="182">
        <v>782010</v>
      </c>
      <c r="M382" s="176"/>
      <c r="N382" s="177"/>
      <c r="O382" s="177"/>
      <c r="Q382" s="197">
        <v>1</v>
      </c>
      <c r="R382" s="197">
        <v>5</v>
      </c>
      <c r="S382" s="197">
        <v>14</v>
      </c>
      <c r="T382" s="198" t="s">
        <v>910</v>
      </c>
      <c r="U382" s="200">
        <v>823500</v>
      </c>
      <c r="AC382" s="159">
        <v>1</v>
      </c>
      <c r="AD382" s="159">
        <v>182</v>
      </c>
      <c r="AE382" s="161" t="s">
        <v>933</v>
      </c>
      <c r="AF382" s="203" t="s">
        <v>934</v>
      </c>
    </row>
    <row r="383" spans="9:32" x14ac:dyDescent="0.15">
      <c r="I383" s="178">
        <v>8</v>
      </c>
      <c r="J383" s="178">
        <v>11</v>
      </c>
      <c r="K383" s="194" t="s">
        <v>931</v>
      </c>
      <c r="L383" s="183">
        <v>790200</v>
      </c>
      <c r="M383" s="184"/>
      <c r="N383" s="185"/>
      <c r="O383" s="185"/>
      <c r="Q383" s="197">
        <v>1</v>
      </c>
      <c r="R383" s="197">
        <v>5</v>
      </c>
      <c r="S383" s="197">
        <v>15</v>
      </c>
      <c r="T383" s="198" t="s">
        <v>913</v>
      </c>
      <c r="U383" s="200">
        <v>823700</v>
      </c>
      <c r="AC383" s="159">
        <v>1</v>
      </c>
      <c r="AD383" s="159">
        <v>183</v>
      </c>
      <c r="AE383" s="161" t="s">
        <v>936</v>
      </c>
      <c r="AF383" s="203" t="s">
        <v>937</v>
      </c>
    </row>
    <row r="384" spans="9:32" x14ac:dyDescent="0.15">
      <c r="I384" s="168">
        <v>9</v>
      </c>
      <c r="J384" s="168">
        <v>1</v>
      </c>
      <c r="K384" s="192" t="s">
        <v>9333</v>
      </c>
      <c r="L384" s="188">
        <v>785005</v>
      </c>
      <c r="M384" s="189"/>
      <c r="N384" s="190"/>
      <c r="O384" s="190"/>
      <c r="Q384" s="197">
        <v>1</v>
      </c>
      <c r="R384" s="197">
        <v>5</v>
      </c>
      <c r="S384" s="197">
        <v>16</v>
      </c>
      <c r="T384" s="198" t="s">
        <v>9355</v>
      </c>
      <c r="U384" s="200">
        <v>829300</v>
      </c>
      <c r="AC384" s="159">
        <v>1</v>
      </c>
      <c r="AD384" s="159">
        <v>184</v>
      </c>
      <c r="AE384" s="161" t="s">
        <v>939</v>
      </c>
      <c r="AF384" s="203" t="s">
        <v>940</v>
      </c>
    </row>
    <row r="385" spans="9:32" x14ac:dyDescent="0.15">
      <c r="I385" s="172">
        <v>9</v>
      </c>
      <c r="J385" s="172">
        <v>2</v>
      </c>
      <c r="K385" s="193" t="s">
        <v>9334</v>
      </c>
      <c r="L385" s="182">
        <v>785006</v>
      </c>
      <c r="M385" s="176"/>
      <c r="N385" s="177"/>
      <c r="O385" s="177"/>
      <c r="Q385" s="197">
        <v>1</v>
      </c>
      <c r="R385" s="197">
        <v>5</v>
      </c>
      <c r="S385" s="197">
        <v>17</v>
      </c>
      <c r="T385" s="198" t="s">
        <v>920</v>
      </c>
      <c r="U385" s="200">
        <v>824000</v>
      </c>
      <c r="AC385" s="159">
        <v>1</v>
      </c>
      <c r="AD385" s="159">
        <v>185</v>
      </c>
      <c r="AE385" s="161" t="s">
        <v>943</v>
      </c>
      <c r="AF385" s="203" t="s">
        <v>944</v>
      </c>
    </row>
    <row r="386" spans="9:32" x14ac:dyDescent="0.15">
      <c r="I386" s="172">
        <v>9</v>
      </c>
      <c r="J386" s="172">
        <v>3</v>
      </c>
      <c r="K386" s="193" t="s">
        <v>941</v>
      </c>
      <c r="L386" s="182">
        <v>785007</v>
      </c>
      <c r="M386" s="176"/>
      <c r="N386" s="177"/>
      <c r="O386" s="177"/>
      <c r="Q386" s="197">
        <v>1</v>
      </c>
      <c r="R386" s="197">
        <v>5</v>
      </c>
      <c r="S386" s="197">
        <v>18</v>
      </c>
      <c r="T386" s="198" t="s">
        <v>9356</v>
      </c>
      <c r="U386" s="200">
        <v>829500</v>
      </c>
      <c r="AC386" s="159">
        <v>1</v>
      </c>
      <c r="AD386" s="159">
        <v>186</v>
      </c>
      <c r="AE386" s="161" t="s">
        <v>946</v>
      </c>
      <c r="AF386" s="203" t="s">
        <v>947</v>
      </c>
    </row>
    <row r="387" spans="9:32" x14ac:dyDescent="0.15">
      <c r="I387" s="172">
        <v>9</v>
      </c>
      <c r="J387" s="172">
        <v>4</v>
      </c>
      <c r="K387" s="193" t="s">
        <v>9335</v>
      </c>
      <c r="L387" s="182">
        <v>785008</v>
      </c>
      <c r="M387" s="176"/>
      <c r="N387" s="177"/>
      <c r="O387" s="177"/>
      <c r="Q387" s="197">
        <v>1</v>
      </c>
      <c r="R387" s="197">
        <v>5</v>
      </c>
      <c r="S387" s="197">
        <v>19</v>
      </c>
      <c r="T387" s="198" t="s">
        <v>924</v>
      </c>
      <c r="U387" s="200">
        <v>824100</v>
      </c>
      <c r="AC387" s="159">
        <v>1</v>
      </c>
      <c r="AD387" s="159">
        <v>187</v>
      </c>
      <c r="AE387" s="161" t="s">
        <v>950</v>
      </c>
      <c r="AF387" s="203" t="s">
        <v>951</v>
      </c>
    </row>
    <row r="388" spans="9:32" x14ac:dyDescent="0.15">
      <c r="I388" s="172">
        <v>9</v>
      </c>
      <c r="J388" s="172">
        <v>5</v>
      </c>
      <c r="K388" s="193" t="s">
        <v>948</v>
      </c>
      <c r="L388" s="182">
        <v>785004</v>
      </c>
      <c r="M388" s="176"/>
      <c r="N388" s="177"/>
      <c r="O388" s="177"/>
      <c r="Q388" s="197">
        <v>1</v>
      </c>
      <c r="R388" s="197">
        <v>5</v>
      </c>
      <c r="S388" s="197">
        <v>20</v>
      </c>
      <c r="T388" s="198" t="s">
        <v>928</v>
      </c>
      <c r="U388" s="200">
        <v>824300</v>
      </c>
      <c r="AC388" s="159">
        <v>1</v>
      </c>
      <c r="AD388" s="159">
        <v>188</v>
      </c>
      <c r="AE388" s="161" t="s">
        <v>953</v>
      </c>
      <c r="AF388" s="203" t="s">
        <v>954</v>
      </c>
    </row>
    <row r="389" spans="9:32" x14ac:dyDescent="0.15">
      <c r="I389" s="178">
        <v>9</v>
      </c>
      <c r="J389" s="178">
        <v>6</v>
      </c>
      <c r="K389" s="194" t="s">
        <v>9336</v>
      </c>
      <c r="L389" s="183">
        <v>790300</v>
      </c>
      <c r="M389" s="184"/>
      <c r="N389" s="185"/>
      <c r="O389" s="185"/>
      <c r="Q389" s="197">
        <v>1</v>
      </c>
      <c r="R389" s="197">
        <v>5</v>
      </c>
      <c r="S389" s="197">
        <v>21</v>
      </c>
      <c r="T389" s="198" t="s">
        <v>932</v>
      </c>
      <c r="U389" s="200">
        <v>824500</v>
      </c>
      <c r="AC389" s="159">
        <v>1</v>
      </c>
      <c r="AD389" s="159">
        <v>189</v>
      </c>
      <c r="AE389" s="161" t="s">
        <v>957</v>
      </c>
      <c r="AF389" s="203" t="s">
        <v>958</v>
      </c>
    </row>
    <row r="390" spans="9:32" x14ac:dyDescent="0.15">
      <c r="I390" s="168">
        <v>10</v>
      </c>
      <c r="J390" s="168">
        <v>1</v>
      </c>
      <c r="K390" s="169" t="s">
        <v>955</v>
      </c>
      <c r="L390" s="188">
        <v>783001</v>
      </c>
      <c r="M390" s="189"/>
      <c r="N390" s="190"/>
      <c r="O390" s="190"/>
      <c r="Q390" s="197">
        <v>1</v>
      </c>
      <c r="R390" s="197">
        <v>5</v>
      </c>
      <c r="S390" s="197">
        <v>22</v>
      </c>
      <c r="T390" s="198" t="s">
        <v>935</v>
      </c>
      <c r="U390" s="200">
        <v>824600</v>
      </c>
      <c r="AC390" s="159">
        <v>2</v>
      </c>
      <c r="AD390" s="159">
        <v>1</v>
      </c>
      <c r="AE390" s="161" t="s">
        <v>961</v>
      </c>
      <c r="AF390" s="203" t="s">
        <v>962</v>
      </c>
    </row>
    <row r="391" spans="9:32" x14ac:dyDescent="0.15">
      <c r="I391" s="172">
        <v>10</v>
      </c>
      <c r="J391" s="172">
        <v>2</v>
      </c>
      <c r="K391" s="173" t="s">
        <v>959</v>
      </c>
      <c r="L391" s="182">
        <v>783002</v>
      </c>
      <c r="M391" s="176"/>
      <c r="N391" s="177"/>
      <c r="O391" s="177"/>
      <c r="Q391" s="197">
        <v>1</v>
      </c>
      <c r="R391" s="197">
        <v>5</v>
      </c>
      <c r="S391" s="197">
        <v>23</v>
      </c>
      <c r="T391" s="198" t="s">
        <v>938</v>
      </c>
      <c r="U391" s="200">
        <v>824700</v>
      </c>
      <c r="AC391" s="159">
        <v>2</v>
      </c>
      <c r="AD391" s="159">
        <v>2</v>
      </c>
      <c r="AE391" s="161" t="s">
        <v>965</v>
      </c>
      <c r="AF391" s="203" t="s">
        <v>966</v>
      </c>
    </row>
    <row r="392" spans="9:32" x14ac:dyDescent="0.15">
      <c r="I392" s="172">
        <v>10</v>
      </c>
      <c r="J392" s="172">
        <v>3</v>
      </c>
      <c r="K392" s="173" t="s">
        <v>9337</v>
      </c>
      <c r="L392" s="182">
        <v>783008</v>
      </c>
      <c r="M392" s="176"/>
      <c r="N392" s="177"/>
      <c r="O392" s="177"/>
      <c r="Q392" s="197">
        <v>1</v>
      </c>
      <c r="R392" s="197">
        <v>5</v>
      </c>
      <c r="S392" s="197">
        <v>24</v>
      </c>
      <c r="T392" s="198" t="s">
        <v>942</v>
      </c>
      <c r="U392" s="200">
        <v>824900</v>
      </c>
      <c r="AC392" s="159">
        <v>2</v>
      </c>
      <c r="AD392" s="159">
        <v>3</v>
      </c>
      <c r="AE392" s="161" t="s">
        <v>969</v>
      </c>
      <c r="AF392" s="203" t="s">
        <v>970</v>
      </c>
    </row>
    <row r="393" spans="9:32" x14ac:dyDescent="0.15">
      <c r="I393" s="172">
        <v>10</v>
      </c>
      <c r="J393" s="172">
        <v>4</v>
      </c>
      <c r="K393" s="173" t="s">
        <v>9338</v>
      </c>
      <c r="L393" s="182">
        <v>783009</v>
      </c>
      <c r="M393" s="176"/>
      <c r="N393" s="177"/>
      <c r="O393" s="177"/>
      <c r="Q393" s="197">
        <v>1</v>
      </c>
      <c r="R393" s="197">
        <v>5</v>
      </c>
      <c r="S393" s="197">
        <v>25</v>
      </c>
      <c r="T393" s="198" t="s">
        <v>945</v>
      </c>
      <c r="U393" s="200">
        <v>825100</v>
      </c>
      <c r="AC393" s="159">
        <v>2</v>
      </c>
      <c r="AD393" s="159">
        <v>4</v>
      </c>
      <c r="AE393" s="161" t="s">
        <v>973</v>
      </c>
      <c r="AF393" s="203" t="s">
        <v>974</v>
      </c>
    </row>
    <row r="394" spans="9:32" x14ac:dyDescent="0.15">
      <c r="I394" s="172">
        <v>10</v>
      </c>
      <c r="J394" s="172">
        <v>5</v>
      </c>
      <c r="K394" s="173" t="s">
        <v>9339</v>
      </c>
      <c r="L394" s="182">
        <v>783010</v>
      </c>
      <c r="M394" s="176"/>
      <c r="N394" s="177"/>
      <c r="O394" s="177"/>
      <c r="Q394" s="197">
        <v>1</v>
      </c>
      <c r="R394" s="197">
        <v>5</v>
      </c>
      <c r="S394" s="197">
        <v>26</v>
      </c>
      <c r="T394" s="198" t="s">
        <v>949</v>
      </c>
      <c r="U394" s="200">
        <v>825000</v>
      </c>
      <c r="AC394" s="159">
        <v>2</v>
      </c>
      <c r="AD394" s="159">
        <v>5</v>
      </c>
      <c r="AE394" s="161" t="s">
        <v>977</v>
      </c>
      <c r="AF394" s="203" t="s">
        <v>978</v>
      </c>
    </row>
    <row r="395" spans="9:32" x14ac:dyDescent="0.15">
      <c r="I395" s="172">
        <v>10</v>
      </c>
      <c r="J395" s="172">
        <v>6</v>
      </c>
      <c r="K395" s="173" t="s">
        <v>963</v>
      </c>
      <c r="L395" s="182">
        <v>783003</v>
      </c>
      <c r="M395" s="176"/>
      <c r="N395" s="177"/>
      <c r="O395" s="177"/>
      <c r="Q395" s="197">
        <v>1</v>
      </c>
      <c r="R395" s="197">
        <v>5</v>
      </c>
      <c r="S395" s="197">
        <v>27</v>
      </c>
      <c r="T395" s="198" t="s">
        <v>952</v>
      </c>
      <c r="U395" s="200">
        <v>825500</v>
      </c>
      <c r="AC395" s="159">
        <v>2</v>
      </c>
      <c r="AD395" s="159">
        <v>6</v>
      </c>
      <c r="AE395" s="161" t="s">
        <v>981</v>
      </c>
      <c r="AF395" s="203" t="s">
        <v>982</v>
      </c>
    </row>
    <row r="396" spans="9:32" x14ac:dyDescent="0.15">
      <c r="I396" s="172">
        <v>10</v>
      </c>
      <c r="J396" s="172">
        <v>7</v>
      </c>
      <c r="K396" s="173" t="s">
        <v>967</v>
      </c>
      <c r="L396" s="182">
        <v>783004</v>
      </c>
      <c r="M396" s="176"/>
      <c r="N396" s="177"/>
      <c r="O396" s="177"/>
      <c r="Q396" s="197">
        <v>1</v>
      </c>
      <c r="R396" s="197">
        <v>5</v>
      </c>
      <c r="S396" s="197">
        <v>28</v>
      </c>
      <c r="T396" s="198" t="s">
        <v>956</v>
      </c>
      <c r="U396" s="200">
        <v>825600</v>
      </c>
      <c r="AC396" s="159">
        <v>2</v>
      </c>
      <c r="AD396" s="159">
        <v>7</v>
      </c>
      <c r="AE396" s="161" t="s">
        <v>985</v>
      </c>
      <c r="AF396" s="203" t="s">
        <v>986</v>
      </c>
    </row>
    <row r="397" spans="9:32" x14ac:dyDescent="0.15">
      <c r="I397" s="172">
        <v>10</v>
      </c>
      <c r="J397" s="172">
        <v>8</v>
      </c>
      <c r="K397" s="173" t="s">
        <v>971</v>
      </c>
      <c r="L397" s="182">
        <v>783005</v>
      </c>
      <c r="M397" s="176"/>
      <c r="N397" s="177"/>
      <c r="O397" s="177"/>
      <c r="Q397" s="197">
        <v>1</v>
      </c>
      <c r="R397" s="197">
        <v>5</v>
      </c>
      <c r="S397" s="197">
        <v>29</v>
      </c>
      <c r="T397" s="198" t="s">
        <v>960</v>
      </c>
      <c r="U397" s="200">
        <v>825700</v>
      </c>
      <c r="AC397" s="159">
        <v>2</v>
      </c>
      <c r="AD397" s="159">
        <v>8</v>
      </c>
      <c r="AE397" s="161" t="s">
        <v>989</v>
      </c>
      <c r="AF397" s="203" t="s">
        <v>990</v>
      </c>
    </row>
    <row r="398" spans="9:32" x14ac:dyDescent="0.15">
      <c r="I398" s="172">
        <v>10</v>
      </c>
      <c r="J398" s="172">
        <v>9</v>
      </c>
      <c r="K398" s="173" t="s">
        <v>975</v>
      </c>
      <c r="L398" s="182">
        <v>783006</v>
      </c>
      <c r="M398" s="176"/>
      <c r="N398" s="177"/>
      <c r="O398" s="177"/>
      <c r="Q398" s="197">
        <v>1</v>
      </c>
      <c r="R398" s="197">
        <v>5</v>
      </c>
      <c r="S398" s="197">
        <v>30</v>
      </c>
      <c r="T398" s="198" t="s">
        <v>964</v>
      </c>
      <c r="U398" s="200">
        <v>826500</v>
      </c>
      <c r="AC398" s="159">
        <v>2</v>
      </c>
      <c r="AD398" s="159">
        <v>9</v>
      </c>
      <c r="AE398" s="161" t="s">
        <v>993</v>
      </c>
      <c r="AF398" s="203" t="s">
        <v>994</v>
      </c>
    </row>
    <row r="399" spans="9:32" x14ac:dyDescent="0.15">
      <c r="I399" s="172">
        <v>10</v>
      </c>
      <c r="J399" s="172">
        <v>10</v>
      </c>
      <c r="K399" s="173" t="s">
        <v>979</v>
      </c>
      <c r="L399" s="182">
        <v>783007</v>
      </c>
      <c r="M399" s="176"/>
      <c r="N399" s="177"/>
      <c r="O399" s="177"/>
      <c r="Q399" s="197">
        <v>1</v>
      </c>
      <c r="R399" s="197">
        <v>5</v>
      </c>
      <c r="S399" s="197">
        <v>31</v>
      </c>
      <c r="T399" s="198" t="s">
        <v>968</v>
      </c>
      <c r="U399" s="200">
        <v>826700</v>
      </c>
      <c r="AC399" s="159">
        <v>2</v>
      </c>
      <c r="AD399" s="159">
        <v>10</v>
      </c>
      <c r="AE399" s="161" t="s">
        <v>997</v>
      </c>
      <c r="AF399" s="203" t="s">
        <v>998</v>
      </c>
    </row>
    <row r="400" spans="9:32" x14ac:dyDescent="0.15">
      <c r="I400" s="172">
        <v>10</v>
      </c>
      <c r="J400" s="172">
        <v>11</v>
      </c>
      <c r="K400" s="173" t="s">
        <v>983</v>
      </c>
      <c r="L400" s="182">
        <v>751000</v>
      </c>
      <c r="M400" s="176"/>
      <c r="N400" s="177"/>
      <c r="O400" s="177"/>
      <c r="Q400" s="197">
        <v>1</v>
      </c>
      <c r="R400" s="197">
        <v>5</v>
      </c>
      <c r="S400" s="197">
        <v>32</v>
      </c>
      <c r="T400" s="198" t="s">
        <v>972</v>
      </c>
      <c r="U400" s="200">
        <v>826800</v>
      </c>
      <c r="AC400" s="159">
        <v>2</v>
      </c>
      <c r="AD400" s="159">
        <v>11</v>
      </c>
      <c r="AE400" s="161" t="s">
        <v>1001</v>
      </c>
      <c r="AF400" s="203" t="s">
        <v>1002</v>
      </c>
    </row>
    <row r="401" spans="9:32" x14ac:dyDescent="0.15">
      <c r="I401" s="172">
        <v>10</v>
      </c>
      <c r="J401" s="172">
        <v>12</v>
      </c>
      <c r="K401" s="193" t="s">
        <v>987</v>
      </c>
      <c r="L401" s="182">
        <v>784001</v>
      </c>
      <c r="M401" s="176"/>
      <c r="N401" s="177"/>
      <c r="O401" s="177"/>
      <c r="Q401" s="197">
        <v>1</v>
      </c>
      <c r="R401" s="197">
        <v>5</v>
      </c>
      <c r="S401" s="197">
        <v>33</v>
      </c>
      <c r="T401" s="198" t="s">
        <v>976</v>
      </c>
      <c r="U401" s="200">
        <v>829400</v>
      </c>
      <c r="AC401" s="159">
        <v>2</v>
      </c>
      <c r="AD401" s="159">
        <v>12</v>
      </c>
      <c r="AE401" s="161" t="s">
        <v>1005</v>
      </c>
      <c r="AF401" s="203" t="s">
        <v>1006</v>
      </c>
    </row>
    <row r="402" spans="9:32" x14ac:dyDescent="0.15">
      <c r="I402" s="172">
        <v>10</v>
      </c>
      <c r="J402" s="172">
        <v>13</v>
      </c>
      <c r="K402" s="193" t="s">
        <v>991</v>
      </c>
      <c r="L402" s="182">
        <v>784002</v>
      </c>
      <c r="M402" s="176"/>
      <c r="N402" s="177"/>
      <c r="O402" s="177"/>
      <c r="Q402" s="197">
        <v>1</v>
      </c>
      <c r="R402" s="197">
        <v>5</v>
      </c>
      <c r="S402" s="197">
        <v>34</v>
      </c>
      <c r="T402" s="198" t="s">
        <v>980</v>
      </c>
      <c r="U402" s="200">
        <v>827500</v>
      </c>
      <c r="AC402" s="159">
        <v>2</v>
      </c>
      <c r="AD402" s="159">
        <v>13</v>
      </c>
      <c r="AE402" s="161" t="s">
        <v>1008</v>
      </c>
      <c r="AF402" s="203" t="s">
        <v>1009</v>
      </c>
    </row>
    <row r="403" spans="9:32" x14ac:dyDescent="0.15">
      <c r="I403" s="172">
        <v>10</v>
      </c>
      <c r="J403" s="172">
        <v>14</v>
      </c>
      <c r="K403" s="193" t="s">
        <v>995</v>
      </c>
      <c r="L403" s="182">
        <v>784003</v>
      </c>
      <c r="M403" s="176"/>
      <c r="N403" s="177"/>
      <c r="O403" s="177"/>
      <c r="Q403" s="197">
        <v>1</v>
      </c>
      <c r="R403" s="197">
        <v>5</v>
      </c>
      <c r="S403" s="197">
        <v>35</v>
      </c>
      <c r="T403" s="198" t="s">
        <v>984</v>
      </c>
      <c r="U403" s="200">
        <v>828300</v>
      </c>
      <c r="AC403" s="159">
        <v>2</v>
      </c>
      <c r="AD403" s="159">
        <v>14</v>
      </c>
      <c r="AE403" s="161" t="s">
        <v>1012</v>
      </c>
      <c r="AF403" s="203" t="s">
        <v>1013</v>
      </c>
    </row>
    <row r="404" spans="9:32" x14ac:dyDescent="0.15">
      <c r="I404" s="172">
        <v>10</v>
      </c>
      <c r="J404" s="172">
        <v>15</v>
      </c>
      <c r="K404" s="193" t="s">
        <v>999</v>
      </c>
      <c r="L404" s="182">
        <v>784004</v>
      </c>
      <c r="M404" s="176"/>
      <c r="N404" s="177"/>
      <c r="O404" s="177"/>
      <c r="Q404" s="197">
        <v>1</v>
      </c>
      <c r="R404" s="197">
        <v>5</v>
      </c>
      <c r="S404" s="197">
        <v>36</v>
      </c>
      <c r="T404" s="198" t="s">
        <v>988</v>
      </c>
      <c r="U404" s="200">
        <v>827600</v>
      </c>
      <c r="AC404" s="159">
        <v>2</v>
      </c>
      <c r="AD404" s="159">
        <v>15</v>
      </c>
      <c r="AE404" s="161" t="s">
        <v>1016</v>
      </c>
      <c r="AF404" s="203" t="s">
        <v>1017</v>
      </c>
    </row>
    <row r="405" spans="9:32" x14ac:dyDescent="0.15">
      <c r="I405" s="172">
        <v>10</v>
      </c>
      <c r="J405" s="172">
        <v>16</v>
      </c>
      <c r="K405" s="193" t="s">
        <v>1003</v>
      </c>
      <c r="L405" s="182">
        <v>784005</v>
      </c>
      <c r="M405" s="176"/>
      <c r="N405" s="177"/>
      <c r="O405" s="177"/>
      <c r="Q405" s="197">
        <v>1</v>
      </c>
      <c r="R405" s="197">
        <v>5</v>
      </c>
      <c r="S405" s="197">
        <v>37</v>
      </c>
      <c r="T405" s="198" t="s">
        <v>992</v>
      </c>
      <c r="U405" s="200">
        <v>827700</v>
      </c>
      <c r="AC405" s="159">
        <v>2</v>
      </c>
      <c r="AD405" s="159">
        <v>16</v>
      </c>
      <c r="AE405" s="161" t="s">
        <v>1020</v>
      </c>
      <c r="AF405" s="203" t="s">
        <v>1021</v>
      </c>
    </row>
    <row r="406" spans="9:32" x14ac:dyDescent="0.15">
      <c r="I406" s="172">
        <v>10</v>
      </c>
      <c r="J406" s="172">
        <v>17</v>
      </c>
      <c r="K406" s="193" t="s">
        <v>9340</v>
      </c>
      <c r="L406" s="182">
        <v>784006</v>
      </c>
      <c r="M406" s="176"/>
      <c r="N406" s="177"/>
      <c r="O406" s="177"/>
      <c r="Q406" s="197">
        <v>1</v>
      </c>
      <c r="R406" s="197">
        <v>5</v>
      </c>
      <c r="S406" s="197">
        <v>38</v>
      </c>
      <c r="T406" s="198" t="s">
        <v>996</v>
      </c>
      <c r="U406" s="200">
        <v>828200</v>
      </c>
      <c r="AC406" s="159">
        <v>2</v>
      </c>
      <c r="AD406" s="159">
        <v>17</v>
      </c>
      <c r="AE406" s="161" t="s">
        <v>1024</v>
      </c>
      <c r="AF406" s="203" t="s">
        <v>1025</v>
      </c>
    </row>
    <row r="407" spans="9:32" x14ac:dyDescent="0.15">
      <c r="I407" s="172">
        <v>10</v>
      </c>
      <c r="J407" s="172">
        <v>18</v>
      </c>
      <c r="K407" s="193" t="s">
        <v>1010</v>
      </c>
      <c r="L407" s="182">
        <v>784007</v>
      </c>
      <c r="M407" s="176"/>
      <c r="N407" s="177"/>
      <c r="O407" s="177"/>
      <c r="Q407" s="197">
        <v>1</v>
      </c>
      <c r="R407" s="197">
        <v>5</v>
      </c>
      <c r="S407" s="197">
        <v>39</v>
      </c>
      <c r="T407" s="198" t="s">
        <v>1000</v>
      </c>
      <c r="U407" s="200">
        <v>828000</v>
      </c>
      <c r="AC407" s="159">
        <v>2</v>
      </c>
      <c r="AD407" s="159">
        <v>18</v>
      </c>
      <c r="AE407" s="161" t="s">
        <v>1028</v>
      </c>
      <c r="AF407" s="203" t="s">
        <v>1029</v>
      </c>
    </row>
    <row r="408" spans="9:32" x14ac:dyDescent="0.15">
      <c r="I408" s="172">
        <v>10</v>
      </c>
      <c r="J408" s="172">
        <v>19</v>
      </c>
      <c r="K408" s="193" t="s">
        <v>1014</v>
      </c>
      <c r="L408" s="182">
        <v>784008</v>
      </c>
      <c r="M408" s="176"/>
      <c r="N408" s="177"/>
      <c r="O408" s="177"/>
      <c r="Q408" s="197">
        <v>1</v>
      </c>
      <c r="R408" s="197">
        <v>5</v>
      </c>
      <c r="S408" s="197">
        <v>40</v>
      </c>
      <c r="T408" s="198" t="s">
        <v>1004</v>
      </c>
      <c r="U408" s="200">
        <v>826000</v>
      </c>
      <c r="AC408" s="159">
        <v>2</v>
      </c>
      <c r="AD408" s="159">
        <v>19</v>
      </c>
      <c r="AE408" s="161" t="s">
        <v>1032</v>
      </c>
      <c r="AF408" s="203" t="s">
        <v>1033</v>
      </c>
    </row>
    <row r="409" spans="9:32" x14ac:dyDescent="0.15">
      <c r="I409" s="172">
        <v>10</v>
      </c>
      <c r="J409" s="172">
        <v>20</v>
      </c>
      <c r="K409" s="193" t="s">
        <v>1018</v>
      </c>
      <c r="L409" s="182">
        <v>784009</v>
      </c>
      <c r="M409" s="176"/>
      <c r="N409" s="177"/>
      <c r="O409" s="177"/>
      <c r="Q409" s="197">
        <v>1</v>
      </c>
      <c r="R409" s="197">
        <v>5</v>
      </c>
      <c r="S409" s="197">
        <v>41</v>
      </c>
      <c r="T409" s="198" t="s">
        <v>1007</v>
      </c>
      <c r="U409" s="200">
        <v>826600</v>
      </c>
      <c r="AC409" s="159">
        <v>2</v>
      </c>
      <c r="AD409" s="159">
        <v>20</v>
      </c>
      <c r="AE409" s="161" t="s">
        <v>1036</v>
      </c>
      <c r="AF409" s="203" t="s">
        <v>1037</v>
      </c>
    </row>
    <row r="410" spans="9:32" x14ac:dyDescent="0.15">
      <c r="I410" s="172">
        <v>10</v>
      </c>
      <c r="J410" s="172">
        <v>21</v>
      </c>
      <c r="K410" s="193" t="s">
        <v>1022</v>
      </c>
      <c r="L410" s="182">
        <v>784010</v>
      </c>
      <c r="M410" s="176"/>
      <c r="N410" s="177"/>
      <c r="O410" s="177"/>
      <c r="Q410" s="197">
        <v>1</v>
      </c>
      <c r="R410" s="197">
        <v>5</v>
      </c>
      <c r="S410" s="197">
        <v>42</v>
      </c>
      <c r="T410" s="198" t="s">
        <v>1011</v>
      </c>
      <c r="U410" s="200">
        <v>826900</v>
      </c>
      <c r="AC410" s="159">
        <v>2</v>
      </c>
      <c r="AD410" s="159">
        <v>21</v>
      </c>
      <c r="AE410" s="161" t="s">
        <v>1040</v>
      </c>
      <c r="AF410" s="203" t="s">
        <v>1041</v>
      </c>
    </row>
    <row r="411" spans="9:32" x14ac:dyDescent="0.15">
      <c r="I411" s="172">
        <v>10</v>
      </c>
      <c r="J411" s="172">
        <v>22</v>
      </c>
      <c r="K411" s="193" t="s">
        <v>1026</v>
      </c>
      <c r="L411" s="182">
        <v>784011</v>
      </c>
      <c r="M411" s="176"/>
      <c r="N411" s="177"/>
      <c r="O411" s="177"/>
      <c r="Q411" s="197">
        <v>1</v>
      </c>
      <c r="R411" s="197">
        <v>5</v>
      </c>
      <c r="S411" s="197">
        <v>43</v>
      </c>
      <c r="T411" s="198" t="s">
        <v>1015</v>
      </c>
      <c r="U411" s="200">
        <v>828500</v>
      </c>
      <c r="AC411" s="159">
        <v>2</v>
      </c>
      <c r="AD411" s="159">
        <v>22</v>
      </c>
      <c r="AE411" s="161" t="s">
        <v>1044</v>
      </c>
      <c r="AF411" s="203" t="s">
        <v>1045</v>
      </c>
    </row>
    <row r="412" spans="9:32" x14ac:dyDescent="0.15">
      <c r="I412" s="172">
        <v>10</v>
      </c>
      <c r="J412" s="172">
        <v>23</v>
      </c>
      <c r="K412" s="193" t="s">
        <v>1030</v>
      </c>
      <c r="L412" s="182">
        <v>784012</v>
      </c>
      <c r="M412" s="176"/>
      <c r="N412" s="177"/>
      <c r="O412" s="177"/>
      <c r="Q412" s="197">
        <v>1</v>
      </c>
      <c r="R412" s="197">
        <v>5</v>
      </c>
      <c r="S412" s="197">
        <v>44</v>
      </c>
      <c r="T412" s="198" t="s">
        <v>9357</v>
      </c>
      <c r="U412" s="200">
        <v>829600</v>
      </c>
      <c r="AC412" s="159">
        <v>2</v>
      </c>
      <c r="AD412" s="159">
        <v>23</v>
      </c>
      <c r="AE412" s="161" t="s">
        <v>1047</v>
      </c>
      <c r="AF412" s="203" t="s">
        <v>1048</v>
      </c>
    </row>
    <row r="413" spans="9:32" x14ac:dyDescent="0.15">
      <c r="I413" s="172">
        <v>10</v>
      </c>
      <c r="J413" s="172">
        <v>24</v>
      </c>
      <c r="K413" s="193" t="s">
        <v>1034</v>
      </c>
      <c r="L413" s="182">
        <v>784013</v>
      </c>
      <c r="M413" s="176"/>
      <c r="N413" s="177"/>
      <c r="O413" s="177"/>
      <c r="Q413" s="197">
        <v>1</v>
      </c>
      <c r="R413" s="197">
        <v>5</v>
      </c>
      <c r="S413" s="197">
        <v>45</v>
      </c>
      <c r="T413" s="198" t="s">
        <v>1019</v>
      </c>
      <c r="U413" s="200">
        <v>828700</v>
      </c>
      <c r="AC413" s="159">
        <v>2</v>
      </c>
      <c r="AD413" s="159">
        <v>24</v>
      </c>
      <c r="AE413" s="161" t="s">
        <v>1050</v>
      </c>
      <c r="AF413" s="203" t="s">
        <v>1051</v>
      </c>
    </row>
    <row r="414" spans="9:32" x14ac:dyDescent="0.15">
      <c r="I414" s="172">
        <v>10</v>
      </c>
      <c r="J414" s="172">
        <v>25</v>
      </c>
      <c r="K414" s="193" t="s">
        <v>1038</v>
      </c>
      <c r="L414" s="182">
        <v>784014</v>
      </c>
      <c r="M414" s="176"/>
      <c r="N414" s="177"/>
      <c r="O414" s="177"/>
      <c r="Q414" s="197">
        <v>1</v>
      </c>
      <c r="R414" s="197">
        <v>5</v>
      </c>
      <c r="S414" s="197">
        <v>46</v>
      </c>
      <c r="T414" s="198" t="s">
        <v>1023</v>
      </c>
      <c r="U414" s="200">
        <v>829200</v>
      </c>
      <c r="AC414" s="159">
        <v>2</v>
      </c>
      <c r="AD414" s="159">
        <v>25</v>
      </c>
      <c r="AE414" s="161" t="s">
        <v>1053</v>
      </c>
      <c r="AF414" s="203" t="s">
        <v>1054</v>
      </c>
    </row>
    <row r="415" spans="9:32" x14ac:dyDescent="0.15">
      <c r="I415" s="172">
        <v>10</v>
      </c>
      <c r="J415" s="172">
        <v>26</v>
      </c>
      <c r="K415" s="193" t="s">
        <v>1042</v>
      </c>
      <c r="L415" s="182">
        <v>784015</v>
      </c>
      <c r="M415" s="176"/>
      <c r="N415" s="177"/>
      <c r="O415" s="177"/>
      <c r="Q415" s="197">
        <v>1</v>
      </c>
      <c r="R415" s="197">
        <v>5</v>
      </c>
      <c r="S415" s="197">
        <v>47</v>
      </c>
      <c r="T415" s="198" t="s">
        <v>1027</v>
      </c>
      <c r="U415" s="200">
        <v>632208</v>
      </c>
      <c r="AC415" s="159">
        <v>2</v>
      </c>
      <c r="AD415" s="159">
        <v>26</v>
      </c>
      <c r="AE415" s="161" t="s">
        <v>1055</v>
      </c>
      <c r="AF415" s="203" t="s">
        <v>1056</v>
      </c>
    </row>
    <row r="416" spans="9:32" x14ac:dyDescent="0.15">
      <c r="I416" s="178">
        <v>10</v>
      </c>
      <c r="J416" s="178">
        <v>27</v>
      </c>
      <c r="K416" s="194" t="s">
        <v>9341</v>
      </c>
      <c r="L416" s="183">
        <v>790400</v>
      </c>
      <c r="M416" s="184"/>
      <c r="N416" s="185"/>
      <c r="O416" s="185"/>
      <c r="Q416" s="197">
        <v>1</v>
      </c>
      <c r="R416" s="197">
        <v>5</v>
      </c>
      <c r="S416" s="197">
        <v>48</v>
      </c>
      <c r="T416" s="198" t="s">
        <v>1031</v>
      </c>
      <c r="U416" s="200">
        <v>632207</v>
      </c>
      <c r="AC416" s="159">
        <v>2</v>
      </c>
      <c r="AD416" s="159">
        <v>27</v>
      </c>
      <c r="AE416" s="161" t="s">
        <v>1057</v>
      </c>
      <c r="AF416" s="203" t="s">
        <v>1058</v>
      </c>
    </row>
    <row r="417" spans="17:32" x14ac:dyDescent="0.15">
      <c r="Q417" s="197">
        <v>1</v>
      </c>
      <c r="R417" s="197">
        <v>5</v>
      </c>
      <c r="S417" s="197">
        <v>49</v>
      </c>
      <c r="T417" s="198" t="s">
        <v>1035</v>
      </c>
      <c r="U417" s="200">
        <v>631203</v>
      </c>
      <c r="AC417" s="159">
        <v>2</v>
      </c>
      <c r="AD417" s="159">
        <v>28</v>
      </c>
      <c r="AE417" s="161" t="s">
        <v>1059</v>
      </c>
      <c r="AF417" s="203" t="s">
        <v>1060</v>
      </c>
    </row>
    <row r="418" spans="17:32" x14ac:dyDescent="0.15">
      <c r="Q418" s="197">
        <v>1</v>
      </c>
      <c r="R418" s="197">
        <v>5</v>
      </c>
      <c r="S418" s="197">
        <v>50</v>
      </c>
      <c r="T418" s="198" t="s">
        <v>1039</v>
      </c>
      <c r="U418" s="200">
        <v>632206</v>
      </c>
      <c r="AC418" s="159">
        <v>2</v>
      </c>
      <c r="AD418" s="159">
        <v>29</v>
      </c>
      <c r="AE418" s="161" t="s">
        <v>1061</v>
      </c>
      <c r="AF418" s="203" t="s">
        <v>1062</v>
      </c>
    </row>
    <row r="419" spans="17:32" x14ac:dyDescent="0.15">
      <c r="Q419" s="197">
        <v>1</v>
      </c>
      <c r="R419" s="197">
        <v>5</v>
      </c>
      <c r="S419" s="197">
        <v>51</v>
      </c>
      <c r="T419" s="198" t="s">
        <v>1043</v>
      </c>
      <c r="U419" s="200">
        <v>631202</v>
      </c>
      <c r="AC419" s="159">
        <v>2</v>
      </c>
      <c r="AD419" s="159">
        <v>30</v>
      </c>
      <c r="AE419" s="161" t="s">
        <v>1063</v>
      </c>
      <c r="AF419" s="203" t="s">
        <v>1064</v>
      </c>
    </row>
    <row r="420" spans="17:32" x14ac:dyDescent="0.15">
      <c r="Q420" s="197">
        <v>1</v>
      </c>
      <c r="R420" s="197">
        <v>5</v>
      </c>
      <c r="S420" s="197">
        <v>52</v>
      </c>
      <c r="T420" s="198" t="s">
        <v>1046</v>
      </c>
      <c r="U420" s="200">
        <v>632205</v>
      </c>
      <c r="AC420" s="159">
        <v>2</v>
      </c>
      <c r="AD420" s="159">
        <v>31</v>
      </c>
      <c r="AE420" s="161" t="s">
        <v>1065</v>
      </c>
      <c r="AF420" s="203" t="s">
        <v>1066</v>
      </c>
    </row>
    <row r="421" spans="17:32" x14ac:dyDescent="0.15">
      <c r="Q421" s="197">
        <v>1</v>
      </c>
      <c r="R421" s="197">
        <v>5</v>
      </c>
      <c r="S421" s="197">
        <v>53</v>
      </c>
      <c r="T421" s="198" t="s">
        <v>1049</v>
      </c>
      <c r="U421" s="200">
        <v>632212</v>
      </c>
      <c r="AC421" s="159">
        <v>2</v>
      </c>
      <c r="AD421" s="159">
        <v>32</v>
      </c>
      <c r="AE421" s="161" t="s">
        <v>1067</v>
      </c>
      <c r="AF421" s="203" t="s">
        <v>1068</v>
      </c>
    </row>
    <row r="422" spans="17:32" x14ac:dyDescent="0.15">
      <c r="Q422" s="197">
        <v>1</v>
      </c>
      <c r="R422" s="197">
        <v>5</v>
      </c>
      <c r="S422" s="197">
        <v>54</v>
      </c>
      <c r="T422" s="198" t="s">
        <v>1052</v>
      </c>
      <c r="U422" s="200">
        <v>632204</v>
      </c>
      <c r="AC422" s="159">
        <v>2</v>
      </c>
      <c r="AD422" s="159">
        <v>33</v>
      </c>
      <c r="AE422" s="161" t="s">
        <v>1069</v>
      </c>
      <c r="AF422" s="203" t="s">
        <v>1070</v>
      </c>
    </row>
    <row r="423" spans="17:32" x14ac:dyDescent="0.15">
      <c r="Q423" s="197">
        <v>1</v>
      </c>
      <c r="R423" s="197">
        <v>5</v>
      </c>
      <c r="S423" s="197">
        <v>55</v>
      </c>
      <c r="T423" s="198" t="s">
        <v>36</v>
      </c>
      <c r="U423" s="200">
        <v>829999</v>
      </c>
      <c r="AC423" s="159">
        <v>2</v>
      </c>
      <c r="AD423" s="159">
        <v>34</v>
      </c>
      <c r="AE423" s="161" t="s">
        <v>1071</v>
      </c>
      <c r="AF423" s="203" t="s">
        <v>1072</v>
      </c>
    </row>
    <row r="424" spans="17:32" x14ac:dyDescent="0.15">
      <c r="Q424" s="197">
        <v>1</v>
      </c>
      <c r="R424" s="197">
        <v>6</v>
      </c>
      <c r="S424" s="197">
        <v>1</v>
      </c>
      <c r="T424" s="198" t="s">
        <v>862</v>
      </c>
      <c r="U424" s="200">
        <v>832000</v>
      </c>
      <c r="AC424" s="159">
        <v>2</v>
      </c>
      <c r="AD424" s="159">
        <v>35</v>
      </c>
      <c r="AE424" s="161" t="s">
        <v>1073</v>
      </c>
      <c r="AF424" s="203" t="s">
        <v>1074</v>
      </c>
    </row>
    <row r="425" spans="17:32" x14ac:dyDescent="0.15">
      <c r="Q425" s="197">
        <v>1</v>
      </c>
      <c r="R425" s="197">
        <v>6</v>
      </c>
      <c r="S425" s="197">
        <v>2</v>
      </c>
      <c r="T425" s="198" t="s">
        <v>9353</v>
      </c>
      <c r="U425" s="200">
        <v>832010</v>
      </c>
      <c r="AC425" s="159">
        <v>2</v>
      </c>
      <c r="AD425" s="159">
        <v>36</v>
      </c>
      <c r="AE425" s="161" t="s">
        <v>1076</v>
      </c>
      <c r="AF425" s="203" t="s">
        <v>1077</v>
      </c>
    </row>
    <row r="426" spans="17:32" x14ac:dyDescent="0.15">
      <c r="Q426" s="197">
        <v>1</v>
      </c>
      <c r="R426" s="197">
        <v>6</v>
      </c>
      <c r="S426" s="197">
        <v>3</v>
      </c>
      <c r="T426" s="198" t="s">
        <v>9354</v>
      </c>
      <c r="U426" s="200">
        <v>832020</v>
      </c>
      <c r="AC426" s="159">
        <v>2</v>
      </c>
      <c r="AD426" s="159">
        <v>37</v>
      </c>
      <c r="AE426" s="161" t="s">
        <v>1079</v>
      </c>
      <c r="AF426" s="203" t="s">
        <v>1080</v>
      </c>
    </row>
    <row r="427" spans="17:32" x14ac:dyDescent="0.15">
      <c r="Q427" s="197">
        <v>1</v>
      </c>
      <c r="R427" s="197">
        <v>6</v>
      </c>
      <c r="S427" s="197">
        <v>4</v>
      </c>
      <c r="T427" s="198" t="s">
        <v>326</v>
      </c>
      <c r="U427" s="200">
        <v>832100</v>
      </c>
      <c r="AC427" s="159">
        <v>2</v>
      </c>
      <c r="AD427" s="159">
        <v>38</v>
      </c>
      <c r="AE427" s="161" t="s">
        <v>1082</v>
      </c>
      <c r="AF427" s="203" t="s">
        <v>1083</v>
      </c>
    </row>
    <row r="428" spans="17:32" x14ac:dyDescent="0.15">
      <c r="Q428" s="197">
        <v>1</v>
      </c>
      <c r="R428" s="197">
        <v>6</v>
      </c>
      <c r="S428" s="197">
        <v>5</v>
      </c>
      <c r="T428" s="198" t="s">
        <v>330</v>
      </c>
      <c r="U428" s="200">
        <v>832200</v>
      </c>
      <c r="AC428" s="159">
        <v>2</v>
      </c>
      <c r="AD428" s="159">
        <v>39</v>
      </c>
      <c r="AE428" s="161" t="s">
        <v>1085</v>
      </c>
      <c r="AF428" s="203" t="s">
        <v>1086</v>
      </c>
    </row>
    <row r="429" spans="17:32" x14ac:dyDescent="0.15">
      <c r="Q429" s="197">
        <v>1</v>
      </c>
      <c r="R429" s="197">
        <v>6</v>
      </c>
      <c r="S429" s="197">
        <v>6</v>
      </c>
      <c r="T429" s="198" t="s">
        <v>875</v>
      </c>
      <c r="U429" s="200">
        <v>832700</v>
      </c>
      <c r="AC429" s="159">
        <v>2</v>
      </c>
      <c r="AD429" s="159">
        <v>40</v>
      </c>
      <c r="AE429" s="161" t="s">
        <v>1088</v>
      </c>
      <c r="AF429" s="203" t="s">
        <v>1089</v>
      </c>
    </row>
    <row r="430" spans="17:32" x14ac:dyDescent="0.15">
      <c r="Q430" s="197">
        <v>1</v>
      </c>
      <c r="R430" s="197">
        <v>6</v>
      </c>
      <c r="S430" s="197">
        <v>7</v>
      </c>
      <c r="T430" s="198" t="s">
        <v>880</v>
      </c>
      <c r="U430" s="200">
        <v>832300</v>
      </c>
      <c r="AC430" s="159">
        <v>3</v>
      </c>
      <c r="AD430" s="159">
        <v>1</v>
      </c>
      <c r="AE430" s="161" t="s">
        <v>1091</v>
      </c>
      <c r="AF430" s="203" t="s">
        <v>1092</v>
      </c>
    </row>
    <row r="431" spans="17:32" x14ac:dyDescent="0.15">
      <c r="Q431" s="197">
        <v>1</v>
      </c>
      <c r="R431" s="197">
        <v>6</v>
      </c>
      <c r="S431" s="197">
        <v>8</v>
      </c>
      <c r="T431" s="198" t="s">
        <v>885</v>
      </c>
      <c r="U431" s="200">
        <v>832400</v>
      </c>
      <c r="AC431" s="159">
        <v>3</v>
      </c>
      <c r="AD431" s="159">
        <v>2</v>
      </c>
      <c r="AE431" s="161" t="s">
        <v>1094</v>
      </c>
      <c r="AF431" s="203" t="s">
        <v>1095</v>
      </c>
    </row>
    <row r="432" spans="17:32" x14ac:dyDescent="0.15">
      <c r="Q432" s="197">
        <v>1</v>
      </c>
      <c r="R432" s="197">
        <v>6</v>
      </c>
      <c r="S432" s="197">
        <v>9</v>
      </c>
      <c r="T432" s="198" t="s">
        <v>890</v>
      </c>
      <c r="U432" s="200">
        <v>832800</v>
      </c>
      <c r="AC432" s="159">
        <v>3</v>
      </c>
      <c r="AD432" s="159">
        <v>3</v>
      </c>
      <c r="AE432" s="161" t="s">
        <v>1097</v>
      </c>
      <c r="AF432" s="203" t="s">
        <v>1098</v>
      </c>
    </row>
    <row r="433" spans="17:32" x14ac:dyDescent="0.15">
      <c r="Q433" s="197">
        <v>1</v>
      </c>
      <c r="R433" s="197">
        <v>6</v>
      </c>
      <c r="S433" s="197">
        <v>10</v>
      </c>
      <c r="T433" s="198" t="s">
        <v>894</v>
      </c>
      <c r="U433" s="200">
        <v>832500</v>
      </c>
      <c r="AC433" s="159">
        <v>3</v>
      </c>
      <c r="AD433" s="159">
        <v>4</v>
      </c>
      <c r="AE433" s="161" t="s">
        <v>1100</v>
      </c>
      <c r="AF433" s="203" t="s">
        <v>1101</v>
      </c>
    </row>
    <row r="434" spans="17:32" x14ac:dyDescent="0.15">
      <c r="Q434" s="197">
        <v>1</v>
      </c>
      <c r="R434" s="197">
        <v>6</v>
      </c>
      <c r="S434" s="197">
        <v>11</v>
      </c>
      <c r="T434" s="198" t="s">
        <v>898</v>
      </c>
      <c r="U434" s="200">
        <v>832600</v>
      </c>
      <c r="AC434" s="159">
        <v>3</v>
      </c>
      <c r="AD434" s="159">
        <v>5</v>
      </c>
      <c r="AE434" s="161" t="s">
        <v>1103</v>
      </c>
      <c r="AF434" s="203" t="s">
        <v>1104</v>
      </c>
    </row>
    <row r="435" spans="17:32" x14ac:dyDescent="0.15">
      <c r="Q435" s="197">
        <v>1</v>
      </c>
      <c r="R435" s="197">
        <v>6</v>
      </c>
      <c r="S435" s="197">
        <v>12</v>
      </c>
      <c r="T435" s="198" t="s">
        <v>1075</v>
      </c>
      <c r="U435" s="200">
        <v>834500</v>
      </c>
      <c r="AC435" s="159">
        <v>3</v>
      </c>
      <c r="AD435" s="159">
        <v>6</v>
      </c>
      <c r="AE435" s="161" t="s">
        <v>1106</v>
      </c>
      <c r="AF435" s="203" t="s">
        <v>1107</v>
      </c>
    </row>
    <row r="436" spans="17:32" x14ac:dyDescent="0.15">
      <c r="Q436" s="197">
        <v>1</v>
      </c>
      <c r="R436" s="197">
        <v>6</v>
      </c>
      <c r="S436" s="197">
        <v>13</v>
      </c>
      <c r="T436" s="198" t="s">
        <v>1078</v>
      </c>
      <c r="U436" s="200">
        <v>835000</v>
      </c>
      <c r="AC436" s="159">
        <v>3</v>
      </c>
      <c r="AD436" s="159">
        <v>7</v>
      </c>
      <c r="AE436" s="161" t="s">
        <v>1109</v>
      </c>
      <c r="AF436" s="203" t="s">
        <v>1110</v>
      </c>
    </row>
    <row r="437" spans="17:32" x14ac:dyDescent="0.15">
      <c r="Q437" s="197">
        <v>1</v>
      </c>
      <c r="R437" s="197">
        <v>6</v>
      </c>
      <c r="S437" s="197">
        <v>14</v>
      </c>
      <c r="T437" s="198" t="s">
        <v>1081</v>
      </c>
      <c r="U437" s="200">
        <v>833200</v>
      </c>
      <c r="AC437" s="159">
        <v>3</v>
      </c>
      <c r="AD437" s="159">
        <v>8</v>
      </c>
      <c r="AE437" s="161" t="s">
        <v>1112</v>
      </c>
      <c r="AF437" s="203" t="s">
        <v>1113</v>
      </c>
    </row>
    <row r="438" spans="17:32" x14ac:dyDescent="0.15">
      <c r="Q438" s="197">
        <v>1</v>
      </c>
      <c r="R438" s="197">
        <v>6</v>
      </c>
      <c r="S438" s="197">
        <v>15</v>
      </c>
      <c r="T438" s="198" t="s">
        <v>1084</v>
      </c>
      <c r="U438" s="200">
        <v>833300</v>
      </c>
      <c r="AC438" s="159">
        <v>3</v>
      </c>
      <c r="AD438" s="159">
        <v>9</v>
      </c>
      <c r="AE438" s="161" t="s">
        <v>1114</v>
      </c>
      <c r="AF438" s="203" t="s">
        <v>1115</v>
      </c>
    </row>
    <row r="439" spans="17:32" x14ac:dyDescent="0.15">
      <c r="Q439" s="197">
        <v>1</v>
      </c>
      <c r="R439" s="197">
        <v>6</v>
      </c>
      <c r="S439" s="197">
        <v>16</v>
      </c>
      <c r="T439" s="198" t="s">
        <v>1087</v>
      </c>
      <c r="U439" s="200">
        <v>835100</v>
      </c>
      <c r="AC439" s="159">
        <v>3</v>
      </c>
      <c r="AD439" s="159">
        <v>10</v>
      </c>
      <c r="AE439" s="161" t="s">
        <v>1117</v>
      </c>
      <c r="AF439" s="203" t="s">
        <v>1118</v>
      </c>
    </row>
    <row r="440" spans="17:32" x14ac:dyDescent="0.15">
      <c r="Q440" s="197">
        <v>1</v>
      </c>
      <c r="R440" s="197">
        <v>6</v>
      </c>
      <c r="S440" s="197">
        <v>17</v>
      </c>
      <c r="T440" s="198" t="s">
        <v>1090</v>
      </c>
      <c r="U440" s="200">
        <v>833700</v>
      </c>
      <c r="AC440" s="159">
        <v>3</v>
      </c>
      <c r="AD440" s="159">
        <v>11</v>
      </c>
      <c r="AE440" s="161" t="s">
        <v>1120</v>
      </c>
      <c r="AF440" s="203" t="s">
        <v>1121</v>
      </c>
    </row>
    <row r="441" spans="17:32" x14ac:dyDescent="0.15">
      <c r="Q441" s="197">
        <v>1</v>
      </c>
      <c r="R441" s="197">
        <v>6</v>
      </c>
      <c r="S441" s="197">
        <v>18</v>
      </c>
      <c r="T441" s="198" t="s">
        <v>1093</v>
      </c>
      <c r="U441" s="200">
        <v>833100</v>
      </c>
      <c r="AC441" s="159">
        <v>3</v>
      </c>
      <c r="AD441" s="159">
        <v>12</v>
      </c>
      <c r="AE441" s="161" t="s">
        <v>1123</v>
      </c>
      <c r="AF441" s="203" t="s">
        <v>1124</v>
      </c>
    </row>
    <row r="442" spans="17:32" x14ac:dyDescent="0.15">
      <c r="Q442" s="197">
        <v>1</v>
      </c>
      <c r="R442" s="197">
        <v>6</v>
      </c>
      <c r="S442" s="197">
        <v>19</v>
      </c>
      <c r="T442" s="198" t="s">
        <v>1096</v>
      </c>
      <c r="U442" s="200">
        <v>834600</v>
      </c>
      <c r="AC442" s="159">
        <v>3</v>
      </c>
      <c r="AD442" s="159">
        <v>13</v>
      </c>
      <c r="AE442" s="161" t="s">
        <v>1126</v>
      </c>
      <c r="AF442" s="203" t="s">
        <v>1127</v>
      </c>
    </row>
    <row r="443" spans="17:32" x14ac:dyDescent="0.15">
      <c r="Q443" s="197">
        <v>1</v>
      </c>
      <c r="R443" s="197">
        <v>6</v>
      </c>
      <c r="S443" s="197">
        <v>20</v>
      </c>
      <c r="T443" s="198" t="s">
        <v>1099</v>
      </c>
      <c r="U443" s="200">
        <v>835600</v>
      </c>
      <c r="AC443" s="159">
        <v>3</v>
      </c>
      <c r="AD443" s="159">
        <v>14</v>
      </c>
      <c r="AE443" s="161" t="s">
        <v>1129</v>
      </c>
      <c r="AF443" s="203" t="s">
        <v>1130</v>
      </c>
    </row>
    <row r="444" spans="17:32" x14ac:dyDescent="0.15">
      <c r="Q444" s="197">
        <v>1</v>
      </c>
      <c r="R444" s="197">
        <v>6</v>
      </c>
      <c r="S444" s="197">
        <v>21</v>
      </c>
      <c r="T444" s="198" t="s">
        <v>9358</v>
      </c>
      <c r="U444" s="200">
        <v>836700</v>
      </c>
      <c r="AC444" s="159">
        <v>3</v>
      </c>
      <c r="AD444" s="159">
        <v>15</v>
      </c>
      <c r="AE444" s="161" t="s">
        <v>1132</v>
      </c>
      <c r="AF444" s="203" t="s">
        <v>1133</v>
      </c>
    </row>
    <row r="445" spans="17:32" x14ac:dyDescent="0.15">
      <c r="Q445" s="197">
        <v>1</v>
      </c>
      <c r="R445" s="197">
        <v>6</v>
      </c>
      <c r="S445" s="197">
        <v>22</v>
      </c>
      <c r="T445" s="198" t="s">
        <v>1102</v>
      </c>
      <c r="U445" s="200">
        <v>836000</v>
      </c>
      <c r="AC445" s="159">
        <v>3</v>
      </c>
      <c r="AD445" s="159">
        <v>16</v>
      </c>
      <c r="AE445" s="161" t="s">
        <v>1135</v>
      </c>
      <c r="AF445" s="203" t="s">
        <v>1136</v>
      </c>
    </row>
    <row r="446" spans="17:32" x14ac:dyDescent="0.15">
      <c r="Q446" s="197">
        <v>1</v>
      </c>
      <c r="R446" s="197">
        <v>6</v>
      </c>
      <c r="S446" s="197">
        <v>23</v>
      </c>
      <c r="T446" s="198" t="s">
        <v>9359</v>
      </c>
      <c r="U446" s="200">
        <v>836800</v>
      </c>
      <c r="AC446" s="159">
        <v>3</v>
      </c>
      <c r="AD446" s="159">
        <v>17</v>
      </c>
      <c r="AE446" s="161" t="s">
        <v>1138</v>
      </c>
      <c r="AF446" s="203" t="s">
        <v>1139</v>
      </c>
    </row>
    <row r="447" spans="17:32" x14ac:dyDescent="0.15">
      <c r="Q447" s="197">
        <v>1</v>
      </c>
      <c r="R447" s="197">
        <v>6</v>
      </c>
      <c r="S447" s="197">
        <v>24</v>
      </c>
      <c r="T447" s="198" t="s">
        <v>1105</v>
      </c>
      <c r="U447" s="200">
        <v>834100</v>
      </c>
      <c r="AC447" s="159">
        <v>3</v>
      </c>
      <c r="AD447" s="159">
        <v>18</v>
      </c>
      <c r="AE447" s="161" t="s">
        <v>1141</v>
      </c>
      <c r="AF447" s="203" t="s">
        <v>1142</v>
      </c>
    </row>
    <row r="448" spans="17:32" x14ac:dyDescent="0.15">
      <c r="Q448" s="197">
        <v>1</v>
      </c>
      <c r="R448" s="197">
        <v>6</v>
      </c>
      <c r="S448" s="197">
        <v>25</v>
      </c>
      <c r="T448" s="198" t="s">
        <v>1108</v>
      </c>
      <c r="U448" s="200">
        <v>833600</v>
      </c>
      <c r="AC448" s="159">
        <v>3</v>
      </c>
      <c r="AD448" s="159">
        <v>19</v>
      </c>
      <c r="AE448" s="161" t="s">
        <v>1144</v>
      </c>
      <c r="AF448" s="203" t="s">
        <v>1145</v>
      </c>
    </row>
    <row r="449" spans="17:32" x14ac:dyDescent="0.15">
      <c r="Q449" s="197">
        <v>1</v>
      </c>
      <c r="R449" s="197">
        <v>6</v>
      </c>
      <c r="S449" s="197">
        <v>26</v>
      </c>
      <c r="T449" s="198" t="s">
        <v>1111</v>
      </c>
      <c r="U449" s="200">
        <v>836600</v>
      </c>
      <c r="AC449" s="159">
        <v>3</v>
      </c>
      <c r="AD449" s="159">
        <v>20</v>
      </c>
      <c r="AE449" s="161" t="s">
        <v>1147</v>
      </c>
      <c r="AF449" s="203" t="s">
        <v>1148</v>
      </c>
    </row>
    <row r="450" spans="17:32" x14ac:dyDescent="0.15">
      <c r="Q450" s="197">
        <v>1</v>
      </c>
      <c r="R450" s="197">
        <v>6</v>
      </c>
      <c r="S450" s="197">
        <v>27</v>
      </c>
      <c r="T450" s="198" t="s">
        <v>1116</v>
      </c>
      <c r="U450" s="200">
        <v>837500</v>
      </c>
      <c r="AC450" s="159">
        <v>3</v>
      </c>
      <c r="AD450" s="159">
        <v>21</v>
      </c>
      <c r="AE450" s="161" t="s">
        <v>1150</v>
      </c>
      <c r="AF450" s="203" t="s">
        <v>1151</v>
      </c>
    </row>
    <row r="451" spans="17:32" x14ac:dyDescent="0.15">
      <c r="Q451" s="197">
        <v>1</v>
      </c>
      <c r="R451" s="197">
        <v>6</v>
      </c>
      <c r="S451" s="197">
        <v>28</v>
      </c>
      <c r="T451" s="198" t="s">
        <v>9360</v>
      </c>
      <c r="U451" s="200">
        <v>834200</v>
      </c>
      <c r="AC451" s="159">
        <v>3</v>
      </c>
      <c r="AD451" s="159">
        <v>22</v>
      </c>
      <c r="AE451" s="161" t="s">
        <v>1153</v>
      </c>
      <c r="AF451" s="203" t="s">
        <v>1154</v>
      </c>
    </row>
    <row r="452" spans="17:32" x14ac:dyDescent="0.15">
      <c r="Q452" s="197">
        <v>1</v>
      </c>
      <c r="R452" s="197">
        <v>6</v>
      </c>
      <c r="S452" s="197">
        <v>29</v>
      </c>
      <c r="T452" s="198" t="s">
        <v>1119</v>
      </c>
      <c r="U452" s="200">
        <v>837600</v>
      </c>
      <c r="AC452" s="159">
        <v>3</v>
      </c>
      <c r="AD452" s="159">
        <v>23</v>
      </c>
      <c r="AE452" s="161" t="s">
        <v>1156</v>
      </c>
      <c r="AF452" s="203" t="s">
        <v>1157</v>
      </c>
    </row>
    <row r="453" spans="17:32" x14ac:dyDescent="0.15">
      <c r="Q453" s="197">
        <v>1</v>
      </c>
      <c r="R453" s="197">
        <v>6</v>
      </c>
      <c r="S453" s="197">
        <v>30</v>
      </c>
      <c r="T453" s="198" t="s">
        <v>1122</v>
      </c>
      <c r="U453" s="200">
        <v>836100</v>
      </c>
      <c r="AC453" s="159">
        <v>3</v>
      </c>
      <c r="AD453" s="159">
        <v>24</v>
      </c>
      <c r="AE453" s="161" t="s">
        <v>1159</v>
      </c>
      <c r="AF453" s="203" t="s">
        <v>1160</v>
      </c>
    </row>
    <row r="454" spans="17:32" x14ac:dyDescent="0.15">
      <c r="Q454" s="197">
        <v>1</v>
      </c>
      <c r="R454" s="197">
        <v>6</v>
      </c>
      <c r="S454" s="197">
        <v>31</v>
      </c>
      <c r="T454" s="198" t="s">
        <v>1125</v>
      </c>
      <c r="U454" s="200">
        <v>837800</v>
      </c>
      <c r="AC454" s="159">
        <v>3</v>
      </c>
      <c r="AD454" s="159">
        <v>25</v>
      </c>
      <c r="AE454" s="161" t="s">
        <v>1162</v>
      </c>
      <c r="AF454" s="203" t="s">
        <v>1163</v>
      </c>
    </row>
    <row r="455" spans="17:32" x14ac:dyDescent="0.15">
      <c r="Q455" s="197">
        <v>1</v>
      </c>
      <c r="R455" s="197">
        <v>6</v>
      </c>
      <c r="S455" s="197">
        <v>32</v>
      </c>
      <c r="T455" s="198" t="s">
        <v>1128</v>
      </c>
      <c r="U455" s="200">
        <v>837700</v>
      </c>
      <c r="AC455" s="159">
        <v>3</v>
      </c>
      <c r="AD455" s="159">
        <v>26</v>
      </c>
      <c r="AE455" s="161" t="s">
        <v>1165</v>
      </c>
      <c r="AF455" s="203" t="s">
        <v>1166</v>
      </c>
    </row>
    <row r="456" spans="17:32" x14ac:dyDescent="0.15">
      <c r="Q456" s="197">
        <v>1</v>
      </c>
      <c r="R456" s="197">
        <v>6</v>
      </c>
      <c r="S456" s="197">
        <v>33</v>
      </c>
      <c r="T456" s="198" t="s">
        <v>1131</v>
      </c>
      <c r="U456" s="200">
        <v>835700</v>
      </c>
      <c r="AC456" s="159">
        <v>3</v>
      </c>
      <c r="AD456" s="159">
        <v>27</v>
      </c>
      <c r="AE456" s="161" t="s">
        <v>1168</v>
      </c>
      <c r="AF456" s="203" t="s">
        <v>1169</v>
      </c>
    </row>
    <row r="457" spans="17:32" x14ac:dyDescent="0.15">
      <c r="Q457" s="197">
        <v>1</v>
      </c>
      <c r="R457" s="197">
        <v>6</v>
      </c>
      <c r="S457" s="197">
        <v>34</v>
      </c>
      <c r="T457" s="198" t="s">
        <v>1134</v>
      </c>
      <c r="U457" s="200">
        <v>835800</v>
      </c>
      <c r="AC457" s="159">
        <v>3</v>
      </c>
      <c r="AD457" s="159">
        <v>28</v>
      </c>
      <c r="AE457" s="161" t="s">
        <v>1171</v>
      </c>
      <c r="AF457" s="203" t="s">
        <v>1172</v>
      </c>
    </row>
    <row r="458" spans="17:32" x14ac:dyDescent="0.15">
      <c r="Q458" s="197">
        <v>1</v>
      </c>
      <c r="R458" s="197">
        <v>6</v>
      </c>
      <c r="S458" s="197">
        <v>35</v>
      </c>
      <c r="T458" s="198" t="s">
        <v>1137</v>
      </c>
      <c r="U458" s="200">
        <v>835200</v>
      </c>
      <c r="AC458" s="159">
        <v>3</v>
      </c>
      <c r="AD458" s="159">
        <v>29</v>
      </c>
      <c r="AE458" s="161" t="s">
        <v>1174</v>
      </c>
      <c r="AF458" s="203" t="s">
        <v>1175</v>
      </c>
    </row>
    <row r="459" spans="17:32" x14ac:dyDescent="0.15">
      <c r="Q459" s="197">
        <v>1</v>
      </c>
      <c r="R459" s="197">
        <v>6</v>
      </c>
      <c r="S459" s="197">
        <v>36</v>
      </c>
      <c r="T459" s="198" t="s">
        <v>1140</v>
      </c>
      <c r="U459" s="200">
        <v>836200</v>
      </c>
      <c r="AC459" s="159">
        <v>3</v>
      </c>
      <c r="AD459" s="159">
        <v>30</v>
      </c>
      <c r="AE459" s="161" t="s">
        <v>1177</v>
      </c>
      <c r="AF459" s="203" t="s">
        <v>1178</v>
      </c>
    </row>
    <row r="460" spans="17:32" x14ac:dyDescent="0.15">
      <c r="Q460" s="197">
        <v>1</v>
      </c>
      <c r="R460" s="197">
        <v>6</v>
      </c>
      <c r="S460" s="197">
        <v>37</v>
      </c>
      <c r="T460" s="198" t="s">
        <v>1143</v>
      </c>
      <c r="U460" s="200">
        <v>836300</v>
      </c>
      <c r="AC460" s="159">
        <v>3</v>
      </c>
      <c r="AD460" s="159">
        <v>31</v>
      </c>
      <c r="AE460" s="161" t="s">
        <v>1180</v>
      </c>
      <c r="AF460" s="203" t="s">
        <v>1181</v>
      </c>
    </row>
    <row r="461" spans="17:32" x14ac:dyDescent="0.15">
      <c r="Q461" s="197">
        <v>1</v>
      </c>
      <c r="R461" s="197">
        <v>6</v>
      </c>
      <c r="S461" s="197">
        <v>38</v>
      </c>
      <c r="T461" s="198" t="s">
        <v>1146</v>
      </c>
      <c r="U461" s="200">
        <v>834700</v>
      </c>
      <c r="AC461" s="159">
        <v>3</v>
      </c>
      <c r="AD461" s="159">
        <v>32</v>
      </c>
      <c r="AE461" s="161" t="s">
        <v>1183</v>
      </c>
      <c r="AF461" s="203" t="s">
        <v>1184</v>
      </c>
    </row>
    <row r="462" spans="17:32" x14ac:dyDescent="0.15">
      <c r="Q462" s="197">
        <v>1</v>
      </c>
      <c r="R462" s="197">
        <v>6</v>
      </c>
      <c r="S462" s="197">
        <v>39</v>
      </c>
      <c r="T462" s="198" t="s">
        <v>1149</v>
      </c>
      <c r="U462" s="200">
        <v>834800</v>
      </c>
      <c r="AC462" s="159">
        <v>3</v>
      </c>
      <c r="AD462" s="159">
        <v>33</v>
      </c>
      <c r="AE462" s="161" t="s">
        <v>1186</v>
      </c>
      <c r="AF462" s="203" t="s">
        <v>1187</v>
      </c>
    </row>
    <row r="463" spans="17:32" x14ac:dyDescent="0.15">
      <c r="Q463" s="197">
        <v>1</v>
      </c>
      <c r="R463" s="197">
        <v>6</v>
      </c>
      <c r="S463" s="197">
        <v>40</v>
      </c>
      <c r="T463" s="198" t="s">
        <v>1152</v>
      </c>
      <c r="U463" s="200">
        <v>835300</v>
      </c>
      <c r="AC463" s="159">
        <v>4</v>
      </c>
      <c r="AD463" s="159">
        <v>1</v>
      </c>
      <c r="AE463" s="161" t="s">
        <v>588</v>
      </c>
      <c r="AF463" s="203" t="s">
        <v>1189</v>
      </c>
    </row>
    <row r="464" spans="17:32" x14ac:dyDescent="0.15">
      <c r="Q464" s="197">
        <v>1</v>
      </c>
      <c r="R464" s="197">
        <v>6</v>
      </c>
      <c r="S464" s="197">
        <v>41</v>
      </c>
      <c r="T464" s="198" t="s">
        <v>1155</v>
      </c>
      <c r="U464" s="200">
        <v>833400</v>
      </c>
      <c r="AC464" s="159">
        <v>4</v>
      </c>
      <c r="AD464" s="159">
        <v>2</v>
      </c>
      <c r="AE464" s="161" t="s">
        <v>1191</v>
      </c>
      <c r="AF464" s="203" t="s">
        <v>1192</v>
      </c>
    </row>
    <row r="465" spans="17:32" x14ac:dyDescent="0.15">
      <c r="Q465" s="197">
        <v>1</v>
      </c>
      <c r="R465" s="197">
        <v>6</v>
      </c>
      <c r="S465" s="197">
        <v>42</v>
      </c>
      <c r="T465" s="198" t="s">
        <v>1158</v>
      </c>
      <c r="U465" s="200">
        <v>833500</v>
      </c>
      <c r="AC465" s="159">
        <v>4</v>
      </c>
      <c r="AD465" s="159">
        <v>3</v>
      </c>
      <c r="AE465" s="161" t="s">
        <v>1194</v>
      </c>
      <c r="AF465" s="203" t="s">
        <v>1195</v>
      </c>
    </row>
    <row r="466" spans="17:32" x14ac:dyDescent="0.15">
      <c r="Q466" s="197">
        <v>1</v>
      </c>
      <c r="R466" s="197">
        <v>6</v>
      </c>
      <c r="S466" s="197">
        <v>43</v>
      </c>
      <c r="T466" s="198" t="s">
        <v>1161</v>
      </c>
      <c r="U466" s="200">
        <v>837000</v>
      </c>
      <c r="AC466" s="159">
        <v>4</v>
      </c>
      <c r="AD466" s="159">
        <v>4</v>
      </c>
      <c r="AE466" s="161" t="s">
        <v>1197</v>
      </c>
      <c r="AF466" s="203" t="s">
        <v>1198</v>
      </c>
    </row>
    <row r="467" spans="17:32" x14ac:dyDescent="0.15">
      <c r="Q467" s="197">
        <v>1</v>
      </c>
      <c r="R467" s="197">
        <v>6</v>
      </c>
      <c r="S467" s="197">
        <v>44</v>
      </c>
      <c r="T467" s="198" t="s">
        <v>1164</v>
      </c>
      <c r="U467" s="200">
        <v>835500</v>
      </c>
      <c r="AC467" s="159">
        <v>4</v>
      </c>
      <c r="AD467" s="159">
        <v>5</v>
      </c>
      <c r="AE467" s="161" t="s">
        <v>1200</v>
      </c>
      <c r="AF467" s="203" t="s">
        <v>1201</v>
      </c>
    </row>
    <row r="468" spans="17:32" x14ac:dyDescent="0.15">
      <c r="Q468" s="197">
        <v>1</v>
      </c>
      <c r="R468" s="197">
        <v>6</v>
      </c>
      <c r="S468" s="197">
        <v>45</v>
      </c>
      <c r="T468" s="198" t="s">
        <v>9361</v>
      </c>
      <c r="U468" s="200">
        <v>835900</v>
      </c>
      <c r="AC468" s="159">
        <v>4</v>
      </c>
      <c r="AD468" s="159">
        <v>6</v>
      </c>
      <c r="AE468" s="161" t="s">
        <v>1203</v>
      </c>
      <c r="AF468" s="203" t="s">
        <v>1204</v>
      </c>
    </row>
    <row r="469" spans="17:32" x14ac:dyDescent="0.15">
      <c r="Q469" s="197">
        <v>1</v>
      </c>
      <c r="R469" s="197">
        <v>6</v>
      </c>
      <c r="S469" s="197">
        <v>46</v>
      </c>
      <c r="T469" s="198" t="s">
        <v>1167</v>
      </c>
      <c r="U469" s="200">
        <v>833000</v>
      </c>
      <c r="AC469" s="159">
        <v>4</v>
      </c>
      <c r="AD469" s="159">
        <v>7</v>
      </c>
      <c r="AE469" s="161" t="s">
        <v>1206</v>
      </c>
      <c r="AF469" s="203" t="s">
        <v>1207</v>
      </c>
    </row>
    <row r="470" spans="17:32" x14ac:dyDescent="0.15">
      <c r="Q470" s="197">
        <v>1</v>
      </c>
      <c r="R470" s="197">
        <v>6</v>
      </c>
      <c r="S470" s="197">
        <v>47</v>
      </c>
      <c r="T470" s="198" t="s">
        <v>1170</v>
      </c>
      <c r="U470" s="200">
        <v>834000</v>
      </c>
      <c r="AC470" s="159">
        <v>4</v>
      </c>
      <c r="AD470" s="159">
        <v>8</v>
      </c>
      <c r="AE470" s="161" t="s">
        <v>1209</v>
      </c>
      <c r="AF470" s="203" t="s">
        <v>1210</v>
      </c>
    </row>
    <row r="471" spans="17:32" x14ac:dyDescent="0.15">
      <c r="Q471" s="197">
        <v>1</v>
      </c>
      <c r="R471" s="197">
        <v>6</v>
      </c>
      <c r="S471" s="197">
        <v>48</v>
      </c>
      <c r="T471" s="198" t="s">
        <v>1173</v>
      </c>
      <c r="U471" s="200">
        <v>836500</v>
      </c>
      <c r="AC471" s="159">
        <v>4</v>
      </c>
      <c r="AD471" s="159">
        <v>9</v>
      </c>
      <c r="AE471" s="161" t="s">
        <v>1212</v>
      </c>
      <c r="AF471" s="203" t="s">
        <v>1213</v>
      </c>
    </row>
    <row r="472" spans="17:32" x14ac:dyDescent="0.15">
      <c r="Q472" s="197">
        <v>1</v>
      </c>
      <c r="R472" s="197">
        <v>6</v>
      </c>
      <c r="S472" s="197">
        <v>49</v>
      </c>
      <c r="T472" s="198" t="s">
        <v>1176</v>
      </c>
      <c r="U472" s="200">
        <v>838500</v>
      </c>
      <c r="AC472" s="159">
        <v>4</v>
      </c>
      <c r="AD472" s="159">
        <v>10</v>
      </c>
      <c r="AE472" s="161" t="s">
        <v>1215</v>
      </c>
      <c r="AF472" s="203" t="s">
        <v>1216</v>
      </c>
    </row>
    <row r="473" spans="17:32" x14ac:dyDescent="0.15">
      <c r="Q473" s="197">
        <v>1</v>
      </c>
      <c r="R473" s="197">
        <v>6</v>
      </c>
      <c r="S473" s="197">
        <v>50</v>
      </c>
      <c r="T473" s="198" t="s">
        <v>1179</v>
      </c>
      <c r="U473" s="200">
        <v>837200</v>
      </c>
      <c r="AC473" s="159">
        <v>4</v>
      </c>
      <c r="AD473" s="159">
        <v>11</v>
      </c>
      <c r="AE473" s="161" t="s">
        <v>1218</v>
      </c>
      <c r="AF473" s="203" t="s">
        <v>1219</v>
      </c>
    </row>
    <row r="474" spans="17:32" x14ac:dyDescent="0.15">
      <c r="Q474" s="197">
        <v>1</v>
      </c>
      <c r="R474" s="197">
        <v>6</v>
      </c>
      <c r="S474" s="197">
        <v>51</v>
      </c>
      <c r="T474" s="198" t="s">
        <v>1182</v>
      </c>
      <c r="U474" s="200">
        <v>838900</v>
      </c>
      <c r="AC474" s="159">
        <v>4</v>
      </c>
      <c r="AD474" s="159">
        <v>12</v>
      </c>
      <c r="AE474" s="161" t="s">
        <v>1221</v>
      </c>
      <c r="AF474" s="203" t="s">
        <v>1222</v>
      </c>
    </row>
    <row r="475" spans="17:32" x14ac:dyDescent="0.15">
      <c r="Q475" s="197">
        <v>1</v>
      </c>
      <c r="R475" s="197">
        <v>6</v>
      </c>
      <c r="S475" s="197">
        <v>52</v>
      </c>
      <c r="T475" s="198" t="s">
        <v>1185</v>
      </c>
      <c r="U475" s="200">
        <v>839000</v>
      </c>
      <c r="AC475" s="159">
        <v>4</v>
      </c>
      <c r="AD475" s="159">
        <v>13</v>
      </c>
      <c r="AE475" s="161" t="s">
        <v>1224</v>
      </c>
      <c r="AF475" s="203" t="s">
        <v>1225</v>
      </c>
    </row>
    <row r="476" spans="17:32" x14ac:dyDescent="0.15">
      <c r="Q476" s="197">
        <v>1</v>
      </c>
      <c r="R476" s="197">
        <v>6</v>
      </c>
      <c r="S476" s="197">
        <v>53</v>
      </c>
      <c r="T476" s="198" t="s">
        <v>1188</v>
      </c>
      <c r="U476" s="200">
        <v>839200</v>
      </c>
      <c r="AC476" s="159">
        <v>4</v>
      </c>
      <c r="AD476" s="159">
        <v>14</v>
      </c>
      <c r="AE476" s="161" t="s">
        <v>1226</v>
      </c>
      <c r="AF476" s="203" t="s">
        <v>1227</v>
      </c>
    </row>
    <row r="477" spans="17:32" x14ac:dyDescent="0.15">
      <c r="Q477" s="197">
        <v>1</v>
      </c>
      <c r="R477" s="197">
        <v>6</v>
      </c>
      <c r="S477" s="197">
        <v>54</v>
      </c>
      <c r="T477" s="198" t="s">
        <v>1190</v>
      </c>
      <c r="U477" s="200">
        <v>839600</v>
      </c>
      <c r="AC477" s="159">
        <v>4</v>
      </c>
      <c r="AD477" s="159">
        <v>15</v>
      </c>
      <c r="AE477" s="161" t="s">
        <v>1228</v>
      </c>
      <c r="AF477" s="203" t="s">
        <v>1229</v>
      </c>
    </row>
    <row r="478" spans="17:32" x14ac:dyDescent="0.15">
      <c r="Q478" s="197">
        <v>1</v>
      </c>
      <c r="R478" s="197">
        <v>6</v>
      </c>
      <c r="S478" s="197">
        <v>55</v>
      </c>
      <c r="T478" s="198" t="s">
        <v>1193</v>
      </c>
      <c r="U478" s="200">
        <v>839300</v>
      </c>
      <c r="AC478" s="159">
        <v>4</v>
      </c>
      <c r="AD478" s="159">
        <v>16</v>
      </c>
      <c r="AE478" s="161" t="s">
        <v>1230</v>
      </c>
      <c r="AF478" s="203" t="s">
        <v>1231</v>
      </c>
    </row>
    <row r="479" spans="17:32" x14ac:dyDescent="0.15">
      <c r="Q479" s="197">
        <v>1</v>
      </c>
      <c r="R479" s="197">
        <v>6</v>
      </c>
      <c r="S479" s="197">
        <v>56</v>
      </c>
      <c r="T479" s="198" t="s">
        <v>1196</v>
      </c>
      <c r="U479" s="200">
        <v>839400</v>
      </c>
      <c r="AC479" s="159">
        <v>4</v>
      </c>
      <c r="AD479" s="159">
        <v>17</v>
      </c>
      <c r="AE479" s="161" t="s">
        <v>1232</v>
      </c>
      <c r="AF479" s="203" t="s">
        <v>1233</v>
      </c>
    </row>
    <row r="480" spans="17:32" x14ac:dyDescent="0.15">
      <c r="Q480" s="197">
        <v>1</v>
      </c>
      <c r="R480" s="197">
        <v>6</v>
      </c>
      <c r="S480" s="197">
        <v>57</v>
      </c>
      <c r="T480" s="198" t="s">
        <v>1199</v>
      </c>
      <c r="U480" s="200">
        <v>839500</v>
      </c>
      <c r="AC480" s="159">
        <v>4</v>
      </c>
      <c r="AD480" s="159">
        <v>18</v>
      </c>
      <c r="AE480" s="161" t="s">
        <v>1234</v>
      </c>
      <c r="AF480" s="203" t="s">
        <v>1235</v>
      </c>
    </row>
    <row r="481" spans="17:32" x14ac:dyDescent="0.15">
      <c r="Q481" s="197">
        <v>1</v>
      </c>
      <c r="R481" s="197">
        <v>6</v>
      </c>
      <c r="S481" s="197">
        <v>58</v>
      </c>
      <c r="T481" s="198" t="s">
        <v>1202</v>
      </c>
      <c r="U481" s="200">
        <v>632203</v>
      </c>
      <c r="AC481" s="159">
        <v>4</v>
      </c>
      <c r="AD481" s="159">
        <v>19</v>
      </c>
      <c r="AE481" s="161" t="s">
        <v>1236</v>
      </c>
      <c r="AF481" s="203" t="s">
        <v>1237</v>
      </c>
    </row>
    <row r="482" spans="17:32" x14ac:dyDescent="0.15">
      <c r="Q482" s="197">
        <v>1</v>
      </c>
      <c r="R482" s="197">
        <v>6</v>
      </c>
      <c r="S482" s="197">
        <v>59</v>
      </c>
      <c r="T482" s="198" t="s">
        <v>1205</v>
      </c>
      <c r="U482" s="200">
        <v>632202</v>
      </c>
      <c r="AC482" s="159">
        <v>4</v>
      </c>
      <c r="AD482" s="159">
        <v>20</v>
      </c>
      <c r="AE482" s="161" t="s">
        <v>1238</v>
      </c>
      <c r="AF482" s="203" t="s">
        <v>1239</v>
      </c>
    </row>
    <row r="483" spans="17:32" x14ac:dyDescent="0.15">
      <c r="Q483" s="197">
        <v>1</v>
      </c>
      <c r="R483" s="197">
        <v>6</v>
      </c>
      <c r="S483" s="197">
        <v>60</v>
      </c>
      <c r="T483" s="198" t="s">
        <v>1208</v>
      </c>
      <c r="U483" s="200">
        <v>632214</v>
      </c>
      <c r="AC483" s="159">
        <v>4</v>
      </c>
      <c r="AD483" s="159">
        <v>21</v>
      </c>
      <c r="AE483" s="161" t="s">
        <v>1240</v>
      </c>
      <c r="AF483" s="203" t="s">
        <v>1241</v>
      </c>
    </row>
    <row r="484" spans="17:32" x14ac:dyDescent="0.15">
      <c r="Q484" s="197">
        <v>1</v>
      </c>
      <c r="R484" s="197">
        <v>6</v>
      </c>
      <c r="S484" s="197">
        <v>61</v>
      </c>
      <c r="T484" s="198" t="s">
        <v>1211</v>
      </c>
      <c r="U484" s="200">
        <v>632209</v>
      </c>
      <c r="AC484" s="159">
        <v>4</v>
      </c>
      <c r="AD484" s="159">
        <v>22</v>
      </c>
      <c r="AE484" s="161" t="s">
        <v>1242</v>
      </c>
      <c r="AF484" s="203" t="s">
        <v>1243</v>
      </c>
    </row>
    <row r="485" spans="17:32" x14ac:dyDescent="0.15">
      <c r="Q485" s="197">
        <v>1</v>
      </c>
      <c r="R485" s="197">
        <v>6</v>
      </c>
      <c r="S485" s="197">
        <v>62</v>
      </c>
      <c r="T485" s="198" t="s">
        <v>1214</v>
      </c>
      <c r="U485" s="200">
        <v>632201</v>
      </c>
      <c r="AC485" s="159">
        <v>4</v>
      </c>
      <c r="AD485" s="159">
        <v>23</v>
      </c>
      <c r="AE485" s="161" t="s">
        <v>1244</v>
      </c>
      <c r="AF485" s="203" t="s">
        <v>1245</v>
      </c>
    </row>
    <row r="486" spans="17:32" x14ac:dyDescent="0.15">
      <c r="Q486" s="197">
        <v>1</v>
      </c>
      <c r="R486" s="197">
        <v>6</v>
      </c>
      <c r="S486" s="197">
        <v>63</v>
      </c>
      <c r="T486" s="198" t="s">
        <v>1217</v>
      </c>
      <c r="U486" s="200">
        <v>632213</v>
      </c>
      <c r="AC486" s="159">
        <v>4</v>
      </c>
      <c r="AD486" s="159">
        <v>24</v>
      </c>
      <c r="AE486" s="161" t="s">
        <v>1247</v>
      </c>
      <c r="AF486" s="203" t="s">
        <v>1248</v>
      </c>
    </row>
    <row r="487" spans="17:32" x14ac:dyDescent="0.15">
      <c r="Q487" s="197">
        <v>1</v>
      </c>
      <c r="R487" s="197">
        <v>6</v>
      </c>
      <c r="S487" s="197">
        <v>64</v>
      </c>
      <c r="T487" s="198" t="s">
        <v>1220</v>
      </c>
      <c r="U487" s="200">
        <v>632215</v>
      </c>
      <c r="AC487" s="159">
        <v>4</v>
      </c>
      <c r="AD487" s="159">
        <v>25</v>
      </c>
      <c r="AE487" s="161" t="s">
        <v>1250</v>
      </c>
      <c r="AF487" s="203" t="s">
        <v>1251</v>
      </c>
    </row>
    <row r="488" spans="17:32" x14ac:dyDescent="0.15">
      <c r="Q488" s="197">
        <v>1</v>
      </c>
      <c r="R488" s="197">
        <v>6</v>
      </c>
      <c r="S488" s="197">
        <v>65</v>
      </c>
      <c r="T488" s="198" t="s">
        <v>1223</v>
      </c>
      <c r="U488" s="200">
        <v>632210</v>
      </c>
      <c r="AC488" s="159">
        <v>4</v>
      </c>
      <c r="AD488" s="159">
        <v>26</v>
      </c>
      <c r="AE488" s="161" t="s">
        <v>1253</v>
      </c>
      <c r="AF488" s="203" t="s">
        <v>1254</v>
      </c>
    </row>
    <row r="489" spans="17:32" x14ac:dyDescent="0.15">
      <c r="Q489" s="197">
        <v>1</v>
      </c>
      <c r="R489" s="197">
        <v>6</v>
      </c>
      <c r="S489" s="197">
        <v>66</v>
      </c>
      <c r="T489" s="198" t="s">
        <v>36</v>
      </c>
      <c r="U489" s="200">
        <v>839999</v>
      </c>
      <c r="AC489" s="159">
        <v>4</v>
      </c>
      <c r="AD489" s="159">
        <v>27</v>
      </c>
      <c r="AE489" s="161" t="s">
        <v>1256</v>
      </c>
      <c r="AF489" s="203" t="s">
        <v>1257</v>
      </c>
    </row>
    <row r="490" spans="17:32" x14ac:dyDescent="0.15">
      <c r="Q490" s="197">
        <v>1</v>
      </c>
      <c r="R490" s="197">
        <v>7</v>
      </c>
      <c r="S490" s="197">
        <v>1</v>
      </c>
      <c r="T490" s="198" t="s">
        <v>862</v>
      </c>
      <c r="U490" s="200">
        <v>842000</v>
      </c>
      <c r="AC490" s="159">
        <v>4</v>
      </c>
      <c r="AD490" s="159">
        <v>28</v>
      </c>
      <c r="AE490" s="161" t="s">
        <v>1259</v>
      </c>
      <c r="AF490" s="203" t="s">
        <v>1260</v>
      </c>
    </row>
    <row r="491" spans="17:32" x14ac:dyDescent="0.15">
      <c r="Q491" s="197">
        <v>1</v>
      </c>
      <c r="R491" s="197">
        <v>7</v>
      </c>
      <c r="S491" s="197">
        <v>2</v>
      </c>
      <c r="T491" s="198" t="s">
        <v>9353</v>
      </c>
      <c r="U491" s="200">
        <v>842010</v>
      </c>
      <c r="AC491" s="159">
        <v>4</v>
      </c>
      <c r="AD491" s="159">
        <v>29</v>
      </c>
      <c r="AE491" s="161" t="s">
        <v>1262</v>
      </c>
      <c r="AF491" s="203" t="s">
        <v>1263</v>
      </c>
    </row>
    <row r="492" spans="17:32" x14ac:dyDescent="0.15">
      <c r="Q492" s="197">
        <v>1</v>
      </c>
      <c r="R492" s="197">
        <v>7</v>
      </c>
      <c r="S492" s="197">
        <v>3</v>
      </c>
      <c r="T492" s="198" t="s">
        <v>9354</v>
      </c>
      <c r="U492" s="200">
        <v>842020</v>
      </c>
      <c r="AC492" s="159">
        <v>4</v>
      </c>
      <c r="AD492" s="159">
        <v>30</v>
      </c>
      <c r="AE492" s="161" t="s">
        <v>1265</v>
      </c>
      <c r="AF492" s="203" t="s">
        <v>1266</v>
      </c>
    </row>
    <row r="493" spans="17:32" x14ac:dyDescent="0.15">
      <c r="Q493" s="197">
        <v>1</v>
      </c>
      <c r="R493" s="197">
        <v>7</v>
      </c>
      <c r="S493" s="197">
        <v>4</v>
      </c>
      <c r="T493" s="198" t="s">
        <v>326</v>
      </c>
      <c r="U493" s="200">
        <v>842100</v>
      </c>
      <c r="AC493" s="159">
        <v>4</v>
      </c>
      <c r="AD493" s="159">
        <v>31</v>
      </c>
      <c r="AE493" s="161" t="s">
        <v>1268</v>
      </c>
      <c r="AF493" s="203" t="s">
        <v>1269</v>
      </c>
    </row>
    <row r="494" spans="17:32" x14ac:dyDescent="0.15">
      <c r="Q494" s="197">
        <v>1</v>
      </c>
      <c r="R494" s="197">
        <v>7</v>
      </c>
      <c r="S494" s="197">
        <v>5</v>
      </c>
      <c r="T494" s="198" t="s">
        <v>330</v>
      </c>
      <c r="U494" s="200">
        <v>842200</v>
      </c>
      <c r="AC494" s="159">
        <v>4</v>
      </c>
      <c r="AD494" s="159">
        <v>32</v>
      </c>
      <c r="AE494" s="161" t="s">
        <v>1271</v>
      </c>
      <c r="AF494" s="203" t="s">
        <v>1272</v>
      </c>
    </row>
    <row r="495" spans="17:32" x14ac:dyDescent="0.15">
      <c r="Q495" s="197">
        <v>1</v>
      </c>
      <c r="R495" s="197">
        <v>7</v>
      </c>
      <c r="S495" s="197">
        <v>6</v>
      </c>
      <c r="T495" s="198" t="s">
        <v>875</v>
      </c>
      <c r="U495" s="200">
        <v>842700</v>
      </c>
      <c r="AC495" s="159">
        <v>4</v>
      </c>
      <c r="AD495" s="159">
        <v>33</v>
      </c>
      <c r="AE495" s="161" t="s">
        <v>1274</v>
      </c>
      <c r="AF495" s="203" t="s">
        <v>1275</v>
      </c>
    </row>
    <row r="496" spans="17:32" x14ac:dyDescent="0.15">
      <c r="Q496" s="197">
        <v>1</v>
      </c>
      <c r="R496" s="197">
        <v>7</v>
      </c>
      <c r="S496" s="197">
        <v>7</v>
      </c>
      <c r="T496" s="198" t="s">
        <v>880</v>
      </c>
      <c r="U496" s="200">
        <v>842300</v>
      </c>
      <c r="AC496" s="159">
        <v>4</v>
      </c>
      <c r="AD496" s="159">
        <v>34</v>
      </c>
      <c r="AE496" s="161" t="s">
        <v>1277</v>
      </c>
      <c r="AF496" s="203" t="s">
        <v>1278</v>
      </c>
    </row>
    <row r="497" spans="17:32" x14ac:dyDescent="0.15">
      <c r="Q497" s="197">
        <v>1</v>
      </c>
      <c r="R497" s="197">
        <v>7</v>
      </c>
      <c r="S497" s="197">
        <v>8</v>
      </c>
      <c r="T497" s="198" t="s">
        <v>885</v>
      </c>
      <c r="U497" s="200">
        <v>842400</v>
      </c>
      <c r="AC497" s="159">
        <v>4</v>
      </c>
      <c r="AD497" s="159">
        <v>35</v>
      </c>
      <c r="AE497" s="161" t="s">
        <v>1280</v>
      </c>
      <c r="AF497" s="203" t="s">
        <v>1281</v>
      </c>
    </row>
    <row r="498" spans="17:32" x14ac:dyDescent="0.15">
      <c r="Q498" s="197">
        <v>1</v>
      </c>
      <c r="R498" s="197">
        <v>7</v>
      </c>
      <c r="S498" s="197">
        <v>9</v>
      </c>
      <c r="T498" s="198" t="s">
        <v>890</v>
      </c>
      <c r="U498" s="200">
        <v>842800</v>
      </c>
      <c r="AC498" s="159">
        <v>4</v>
      </c>
      <c r="AD498" s="159">
        <v>36</v>
      </c>
      <c r="AE498" s="161" t="s">
        <v>1283</v>
      </c>
      <c r="AF498" s="203" t="s">
        <v>1284</v>
      </c>
    </row>
    <row r="499" spans="17:32" x14ac:dyDescent="0.15">
      <c r="Q499" s="197">
        <v>1</v>
      </c>
      <c r="R499" s="197">
        <v>7</v>
      </c>
      <c r="S499" s="197">
        <v>10</v>
      </c>
      <c r="T499" s="198" t="s">
        <v>894</v>
      </c>
      <c r="U499" s="200">
        <v>842900</v>
      </c>
      <c r="AC499" s="159">
        <v>4</v>
      </c>
      <c r="AD499" s="159">
        <v>37</v>
      </c>
      <c r="AE499" s="161" t="s">
        <v>1286</v>
      </c>
      <c r="AF499" s="203" t="s">
        <v>1287</v>
      </c>
    </row>
    <row r="500" spans="17:32" x14ac:dyDescent="0.15">
      <c r="Q500" s="197">
        <v>1</v>
      </c>
      <c r="R500" s="197">
        <v>7</v>
      </c>
      <c r="S500" s="197">
        <v>11</v>
      </c>
      <c r="T500" s="198" t="s">
        <v>898</v>
      </c>
      <c r="U500" s="200">
        <v>842600</v>
      </c>
      <c r="AC500" s="159">
        <v>4</v>
      </c>
      <c r="AD500" s="159">
        <v>38</v>
      </c>
      <c r="AE500" s="161" t="s">
        <v>1289</v>
      </c>
      <c r="AF500" s="203" t="s">
        <v>1290</v>
      </c>
    </row>
    <row r="501" spans="17:32" x14ac:dyDescent="0.15">
      <c r="Q501" s="197">
        <v>1</v>
      </c>
      <c r="R501" s="197">
        <v>7</v>
      </c>
      <c r="S501" s="197">
        <v>12</v>
      </c>
      <c r="T501" s="198" t="s">
        <v>1246</v>
      </c>
      <c r="U501" s="200">
        <v>843900</v>
      </c>
      <c r="AC501" s="159">
        <v>4</v>
      </c>
      <c r="AD501" s="159">
        <v>39</v>
      </c>
      <c r="AE501" s="161" t="s">
        <v>1292</v>
      </c>
      <c r="AF501" s="203" t="s">
        <v>1293</v>
      </c>
    </row>
    <row r="502" spans="17:32" x14ac:dyDescent="0.15">
      <c r="Q502" s="197">
        <v>1</v>
      </c>
      <c r="R502" s="197">
        <v>7</v>
      </c>
      <c r="S502" s="197">
        <v>13</v>
      </c>
      <c r="T502" s="198" t="s">
        <v>1249</v>
      </c>
      <c r="U502" s="200">
        <v>843700</v>
      </c>
      <c r="AC502" s="159">
        <v>4</v>
      </c>
      <c r="AD502" s="159">
        <v>40</v>
      </c>
      <c r="AE502" s="161" t="s">
        <v>1295</v>
      </c>
      <c r="AF502" s="203" t="s">
        <v>1296</v>
      </c>
    </row>
    <row r="503" spans="17:32" x14ac:dyDescent="0.15">
      <c r="Q503" s="197">
        <v>1</v>
      </c>
      <c r="R503" s="197">
        <v>7</v>
      </c>
      <c r="S503" s="197">
        <v>14</v>
      </c>
      <c r="T503" s="198" t="s">
        <v>1252</v>
      </c>
      <c r="U503" s="200">
        <v>843300</v>
      </c>
      <c r="AC503" s="159">
        <v>5</v>
      </c>
      <c r="AD503" s="159">
        <v>1</v>
      </c>
      <c r="AE503" s="161" t="s">
        <v>1298</v>
      </c>
      <c r="AF503" s="203" t="s">
        <v>1299</v>
      </c>
    </row>
    <row r="504" spans="17:32" x14ac:dyDescent="0.15">
      <c r="Q504" s="197">
        <v>1</v>
      </c>
      <c r="R504" s="197">
        <v>7</v>
      </c>
      <c r="S504" s="197">
        <v>15</v>
      </c>
      <c r="T504" s="198" t="s">
        <v>1255</v>
      </c>
      <c r="U504" s="200">
        <v>843000</v>
      </c>
      <c r="AC504" s="159">
        <v>5</v>
      </c>
      <c r="AD504" s="159">
        <v>2</v>
      </c>
      <c r="AE504" s="161" t="s">
        <v>1301</v>
      </c>
      <c r="AF504" s="203" t="s">
        <v>1302</v>
      </c>
    </row>
    <row r="505" spans="17:32" x14ac:dyDescent="0.15">
      <c r="Q505" s="197">
        <v>1</v>
      </c>
      <c r="R505" s="197">
        <v>7</v>
      </c>
      <c r="S505" s="197">
        <v>16</v>
      </c>
      <c r="T505" s="198" t="s">
        <v>1258</v>
      </c>
      <c r="U505" s="200">
        <v>843100</v>
      </c>
      <c r="AC505" s="159">
        <v>5</v>
      </c>
      <c r="AD505" s="159">
        <v>3</v>
      </c>
      <c r="AE505" s="161" t="s">
        <v>1304</v>
      </c>
      <c r="AF505" s="203" t="s">
        <v>1305</v>
      </c>
    </row>
    <row r="506" spans="17:32" x14ac:dyDescent="0.15">
      <c r="Q506" s="197">
        <v>1</v>
      </c>
      <c r="R506" s="197">
        <v>7</v>
      </c>
      <c r="S506" s="197">
        <v>17</v>
      </c>
      <c r="T506" s="198" t="s">
        <v>1261</v>
      </c>
      <c r="U506" s="200">
        <v>843500</v>
      </c>
      <c r="AC506" s="159">
        <v>5</v>
      </c>
      <c r="AD506" s="159">
        <v>4</v>
      </c>
      <c r="AE506" s="161" t="s">
        <v>1307</v>
      </c>
      <c r="AF506" s="203" t="s">
        <v>1308</v>
      </c>
    </row>
    <row r="507" spans="17:32" x14ac:dyDescent="0.15">
      <c r="Q507" s="197">
        <v>1</v>
      </c>
      <c r="R507" s="197">
        <v>7</v>
      </c>
      <c r="S507" s="197">
        <v>18</v>
      </c>
      <c r="T507" s="198" t="s">
        <v>1264</v>
      </c>
      <c r="U507" s="200">
        <v>843400</v>
      </c>
      <c r="AC507" s="159">
        <v>5</v>
      </c>
      <c r="AD507" s="159">
        <v>5</v>
      </c>
      <c r="AE507" s="161" t="s">
        <v>1310</v>
      </c>
      <c r="AF507" s="203" t="s">
        <v>1311</v>
      </c>
    </row>
    <row r="508" spans="17:32" x14ac:dyDescent="0.15">
      <c r="Q508" s="197">
        <v>1</v>
      </c>
      <c r="R508" s="197">
        <v>7</v>
      </c>
      <c r="S508" s="197">
        <v>19</v>
      </c>
      <c r="T508" s="198" t="s">
        <v>1267</v>
      </c>
      <c r="U508" s="200">
        <v>843200</v>
      </c>
      <c r="AC508" s="159">
        <v>5</v>
      </c>
      <c r="AD508" s="159">
        <v>6</v>
      </c>
      <c r="AE508" s="161" t="s">
        <v>1313</v>
      </c>
      <c r="AF508" s="203" t="s">
        <v>1314</v>
      </c>
    </row>
    <row r="509" spans="17:32" x14ac:dyDescent="0.15">
      <c r="Q509" s="197">
        <v>1</v>
      </c>
      <c r="R509" s="197">
        <v>7</v>
      </c>
      <c r="S509" s="197">
        <v>20</v>
      </c>
      <c r="T509" s="198" t="s">
        <v>1270</v>
      </c>
      <c r="U509" s="200">
        <v>844500</v>
      </c>
      <c r="AC509" s="159">
        <v>5</v>
      </c>
      <c r="AD509" s="159">
        <v>7</v>
      </c>
      <c r="AE509" s="161" t="s">
        <v>1316</v>
      </c>
      <c r="AF509" s="203" t="s">
        <v>1317</v>
      </c>
    </row>
    <row r="510" spans="17:32" x14ac:dyDescent="0.15">
      <c r="Q510" s="197">
        <v>1</v>
      </c>
      <c r="R510" s="197">
        <v>7</v>
      </c>
      <c r="S510" s="197">
        <v>21</v>
      </c>
      <c r="T510" s="198" t="s">
        <v>1273</v>
      </c>
      <c r="U510" s="200">
        <v>844600</v>
      </c>
      <c r="AC510" s="159">
        <v>5</v>
      </c>
      <c r="AD510" s="159">
        <v>8</v>
      </c>
      <c r="AE510" s="161" t="s">
        <v>1319</v>
      </c>
      <c r="AF510" s="203" t="s">
        <v>1320</v>
      </c>
    </row>
    <row r="511" spans="17:32" x14ac:dyDescent="0.15">
      <c r="Q511" s="197">
        <v>1</v>
      </c>
      <c r="R511" s="197">
        <v>7</v>
      </c>
      <c r="S511" s="197">
        <v>22</v>
      </c>
      <c r="T511" s="198" t="s">
        <v>1276</v>
      </c>
      <c r="U511" s="200">
        <v>844700</v>
      </c>
      <c r="AC511" s="159">
        <v>5</v>
      </c>
      <c r="AD511" s="159">
        <v>9</v>
      </c>
      <c r="AE511" s="161" t="s">
        <v>1322</v>
      </c>
      <c r="AF511" s="203" t="s">
        <v>1323</v>
      </c>
    </row>
    <row r="512" spans="17:32" x14ac:dyDescent="0.15">
      <c r="Q512" s="197">
        <v>1</v>
      </c>
      <c r="R512" s="197">
        <v>7</v>
      </c>
      <c r="S512" s="197">
        <v>23</v>
      </c>
      <c r="T512" s="198" t="s">
        <v>1279</v>
      </c>
      <c r="U512" s="200">
        <v>844800</v>
      </c>
      <c r="AC512" s="159">
        <v>5</v>
      </c>
      <c r="AD512" s="159">
        <v>10</v>
      </c>
      <c r="AE512" s="161" t="s">
        <v>1325</v>
      </c>
      <c r="AF512" s="203" t="s">
        <v>1326</v>
      </c>
    </row>
    <row r="513" spans="17:32" x14ac:dyDescent="0.15">
      <c r="Q513" s="197">
        <v>1</v>
      </c>
      <c r="R513" s="197">
        <v>7</v>
      </c>
      <c r="S513" s="197">
        <v>24</v>
      </c>
      <c r="T513" s="198" t="s">
        <v>1282</v>
      </c>
      <c r="U513" s="200">
        <v>845000</v>
      </c>
      <c r="AC513" s="159">
        <v>5</v>
      </c>
      <c r="AD513" s="159">
        <v>11</v>
      </c>
      <c r="AE513" s="161" t="s">
        <v>1328</v>
      </c>
      <c r="AF513" s="203" t="s">
        <v>1329</v>
      </c>
    </row>
    <row r="514" spans="17:32" x14ac:dyDescent="0.15">
      <c r="Q514" s="197">
        <v>1</v>
      </c>
      <c r="R514" s="197">
        <v>7</v>
      </c>
      <c r="S514" s="197">
        <v>25</v>
      </c>
      <c r="T514" s="198" t="s">
        <v>1285</v>
      </c>
      <c r="U514" s="200">
        <v>845500</v>
      </c>
      <c r="AC514" s="159">
        <v>5</v>
      </c>
      <c r="AD514" s="159">
        <v>12</v>
      </c>
      <c r="AE514" s="161" t="s">
        <v>1330</v>
      </c>
      <c r="AF514" s="203" t="s">
        <v>1331</v>
      </c>
    </row>
    <row r="515" spans="17:32" x14ac:dyDescent="0.15">
      <c r="Q515" s="197">
        <v>1</v>
      </c>
      <c r="R515" s="197">
        <v>7</v>
      </c>
      <c r="S515" s="197">
        <v>26</v>
      </c>
      <c r="T515" s="198" t="s">
        <v>1288</v>
      </c>
      <c r="U515" s="200">
        <v>846000</v>
      </c>
      <c r="AC515" s="159">
        <v>5</v>
      </c>
      <c r="AD515" s="159">
        <v>13</v>
      </c>
      <c r="AE515" s="161" t="s">
        <v>1332</v>
      </c>
      <c r="AF515" s="203" t="s">
        <v>1333</v>
      </c>
    </row>
    <row r="516" spans="17:32" x14ac:dyDescent="0.15">
      <c r="Q516" s="197">
        <v>1</v>
      </c>
      <c r="R516" s="197">
        <v>7</v>
      </c>
      <c r="S516" s="197">
        <v>27</v>
      </c>
      <c r="T516" s="198" t="s">
        <v>1291</v>
      </c>
      <c r="U516" s="200">
        <v>846500</v>
      </c>
      <c r="AC516" s="159">
        <v>5</v>
      </c>
      <c r="AD516" s="159">
        <v>14</v>
      </c>
      <c r="AE516" s="161" t="s">
        <v>1334</v>
      </c>
      <c r="AF516" s="203" t="s">
        <v>1335</v>
      </c>
    </row>
    <row r="517" spans="17:32" x14ac:dyDescent="0.15">
      <c r="Q517" s="197">
        <v>1</v>
      </c>
      <c r="R517" s="197">
        <v>7</v>
      </c>
      <c r="S517" s="197">
        <v>28</v>
      </c>
      <c r="T517" s="198" t="s">
        <v>1294</v>
      </c>
      <c r="U517" s="200">
        <v>846600</v>
      </c>
      <c r="AC517" s="159">
        <v>5</v>
      </c>
      <c r="AD517" s="159">
        <v>15</v>
      </c>
      <c r="AE517" s="161" t="s">
        <v>1336</v>
      </c>
      <c r="AF517" s="203" t="s">
        <v>1337</v>
      </c>
    </row>
    <row r="518" spans="17:32" x14ac:dyDescent="0.15">
      <c r="Q518" s="197">
        <v>1</v>
      </c>
      <c r="R518" s="197">
        <v>7</v>
      </c>
      <c r="S518" s="197">
        <v>29</v>
      </c>
      <c r="T518" s="198" t="s">
        <v>1297</v>
      </c>
      <c r="U518" s="200">
        <v>847000</v>
      </c>
      <c r="AC518" s="159">
        <v>5</v>
      </c>
      <c r="AD518" s="159">
        <v>16</v>
      </c>
      <c r="AE518" s="161" t="s">
        <v>1338</v>
      </c>
      <c r="AF518" s="203" t="s">
        <v>1339</v>
      </c>
    </row>
    <row r="519" spans="17:32" x14ac:dyDescent="0.15">
      <c r="Q519" s="197">
        <v>1</v>
      </c>
      <c r="R519" s="197">
        <v>7</v>
      </c>
      <c r="S519" s="197">
        <v>30</v>
      </c>
      <c r="T519" s="198" t="s">
        <v>1300</v>
      </c>
      <c r="U519" s="200">
        <v>847600</v>
      </c>
      <c r="AC519" s="159">
        <v>5</v>
      </c>
      <c r="AD519" s="159">
        <v>17</v>
      </c>
      <c r="AE519" s="161" t="s">
        <v>1340</v>
      </c>
      <c r="AF519" s="203" t="s">
        <v>1341</v>
      </c>
    </row>
    <row r="520" spans="17:32" x14ac:dyDescent="0.15">
      <c r="Q520" s="197">
        <v>1</v>
      </c>
      <c r="R520" s="197">
        <v>7</v>
      </c>
      <c r="S520" s="197">
        <v>31</v>
      </c>
      <c r="T520" s="198" t="s">
        <v>1303</v>
      </c>
      <c r="U520" s="200">
        <v>847500</v>
      </c>
      <c r="AC520" s="159">
        <v>5</v>
      </c>
      <c r="AD520" s="159">
        <v>18</v>
      </c>
      <c r="AE520" s="161" t="s">
        <v>1342</v>
      </c>
      <c r="AF520" s="203" t="s">
        <v>1343</v>
      </c>
    </row>
    <row r="521" spans="17:32" x14ac:dyDescent="0.15">
      <c r="Q521" s="197">
        <v>1</v>
      </c>
      <c r="R521" s="197">
        <v>7</v>
      </c>
      <c r="S521" s="197">
        <v>32</v>
      </c>
      <c r="T521" s="198" t="s">
        <v>1306</v>
      </c>
      <c r="U521" s="200">
        <v>848500</v>
      </c>
      <c r="AC521" s="159">
        <v>5</v>
      </c>
      <c r="AD521" s="159">
        <v>19</v>
      </c>
      <c r="AE521" s="161" t="s">
        <v>1344</v>
      </c>
      <c r="AF521" s="203" t="s">
        <v>1345</v>
      </c>
    </row>
    <row r="522" spans="17:32" x14ac:dyDescent="0.15">
      <c r="Q522" s="197">
        <v>1</v>
      </c>
      <c r="R522" s="197">
        <v>7</v>
      </c>
      <c r="S522" s="197">
        <v>33</v>
      </c>
      <c r="T522" s="198" t="s">
        <v>1309</v>
      </c>
      <c r="U522" s="200">
        <v>848700</v>
      </c>
      <c r="AC522" s="159">
        <v>5</v>
      </c>
      <c r="AD522" s="159">
        <v>20</v>
      </c>
      <c r="AE522" s="161" t="s">
        <v>1346</v>
      </c>
      <c r="AF522" s="203" t="s">
        <v>1347</v>
      </c>
    </row>
    <row r="523" spans="17:32" x14ac:dyDescent="0.15">
      <c r="Q523" s="197">
        <v>1</v>
      </c>
      <c r="R523" s="197">
        <v>7</v>
      </c>
      <c r="S523" s="197">
        <v>34</v>
      </c>
      <c r="T523" s="198" t="s">
        <v>1312</v>
      </c>
      <c r="U523" s="200">
        <v>839700</v>
      </c>
      <c r="AC523" s="159">
        <v>5</v>
      </c>
      <c r="AD523" s="159">
        <v>21</v>
      </c>
      <c r="AE523" s="161" t="s">
        <v>1348</v>
      </c>
      <c r="AF523" s="203" t="s">
        <v>1349</v>
      </c>
    </row>
    <row r="524" spans="17:32" x14ac:dyDescent="0.15">
      <c r="Q524" s="197">
        <v>1</v>
      </c>
      <c r="R524" s="197">
        <v>7</v>
      </c>
      <c r="S524" s="197">
        <v>35</v>
      </c>
      <c r="T524" s="198" t="s">
        <v>1315</v>
      </c>
      <c r="U524" s="200">
        <v>631201</v>
      </c>
      <c r="AC524" s="159">
        <v>5</v>
      </c>
      <c r="AD524" s="159">
        <v>22</v>
      </c>
      <c r="AE524" s="161" t="s">
        <v>1351</v>
      </c>
      <c r="AF524" s="203" t="s">
        <v>1352</v>
      </c>
    </row>
    <row r="525" spans="17:32" x14ac:dyDescent="0.15">
      <c r="Q525" s="197">
        <v>1</v>
      </c>
      <c r="R525" s="197">
        <v>7</v>
      </c>
      <c r="S525" s="197">
        <v>36</v>
      </c>
      <c r="T525" s="198" t="s">
        <v>1318</v>
      </c>
      <c r="U525" s="200">
        <v>631204</v>
      </c>
      <c r="AC525" s="159">
        <v>5</v>
      </c>
      <c r="AD525" s="159">
        <v>23</v>
      </c>
      <c r="AE525" s="161" t="s">
        <v>1354</v>
      </c>
      <c r="AF525" s="203" t="s">
        <v>1355</v>
      </c>
    </row>
    <row r="526" spans="17:32" x14ac:dyDescent="0.15">
      <c r="Q526" s="197">
        <v>1</v>
      </c>
      <c r="R526" s="197">
        <v>7</v>
      </c>
      <c r="S526" s="197">
        <v>37</v>
      </c>
      <c r="T526" s="198" t="s">
        <v>1321</v>
      </c>
      <c r="U526" s="200">
        <v>631205</v>
      </c>
      <c r="AC526" s="159">
        <v>5</v>
      </c>
      <c r="AD526" s="159">
        <v>24</v>
      </c>
      <c r="AE526" s="161" t="s">
        <v>1357</v>
      </c>
      <c r="AF526" s="203" t="s">
        <v>1358</v>
      </c>
    </row>
    <row r="527" spans="17:32" x14ac:dyDescent="0.15">
      <c r="Q527" s="197">
        <v>1</v>
      </c>
      <c r="R527" s="197">
        <v>7</v>
      </c>
      <c r="S527" s="197">
        <v>38</v>
      </c>
      <c r="T527" s="198" t="s">
        <v>1324</v>
      </c>
      <c r="U527" s="200">
        <v>631206</v>
      </c>
      <c r="AC527" s="159">
        <v>5</v>
      </c>
      <c r="AD527" s="159">
        <v>25</v>
      </c>
      <c r="AE527" s="161" t="s">
        <v>1360</v>
      </c>
      <c r="AF527" s="203" t="s">
        <v>1361</v>
      </c>
    </row>
    <row r="528" spans="17:32" x14ac:dyDescent="0.15">
      <c r="Q528" s="197">
        <v>1</v>
      </c>
      <c r="R528" s="197">
        <v>7</v>
      </c>
      <c r="S528" s="197">
        <v>39</v>
      </c>
      <c r="T528" s="198" t="s">
        <v>1327</v>
      </c>
      <c r="U528" s="200">
        <v>631207</v>
      </c>
      <c r="AC528" s="159">
        <v>6</v>
      </c>
      <c r="AD528" s="159">
        <v>1</v>
      </c>
      <c r="AE528" s="161" t="s">
        <v>1363</v>
      </c>
      <c r="AF528" s="203" t="s">
        <v>1364</v>
      </c>
    </row>
    <row r="529" spans="17:32" x14ac:dyDescent="0.15">
      <c r="Q529" s="197">
        <v>1</v>
      </c>
      <c r="R529" s="197">
        <v>7</v>
      </c>
      <c r="S529" s="197">
        <v>40</v>
      </c>
      <c r="T529" s="198" t="s">
        <v>9362</v>
      </c>
      <c r="U529" s="200">
        <v>849000</v>
      </c>
      <c r="AC529" s="159">
        <v>6</v>
      </c>
      <c r="AD529" s="159">
        <v>2</v>
      </c>
      <c r="AE529" s="161" t="s">
        <v>1366</v>
      </c>
      <c r="AF529" s="203" t="s">
        <v>1367</v>
      </c>
    </row>
    <row r="530" spans="17:32" x14ac:dyDescent="0.15">
      <c r="Q530" s="197">
        <v>1</v>
      </c>
      <c r="R530" s="197">
        <v>7</v>
      </c>
      <c r="S530" s="197">
        <v>41</v>
      </c>
      <c r="T530" s="198" t="s">
        <v>36</v>
      </c>
      <c r="U530" s="200">
        <v>849999</v>
      </c>
      <c r="AC530" s="159">
        <v>6</v>
      </c>
      <c r="AD530" s="159">
        <v>3</v>
      </c>
      <c r="AE530" s="161" t="s">
        <v>1369</v>
      </c>
      <c r="AF530" s="203" t="s">
        <v>1370</v>
      </c>
    </row>
    <row r="531" spans="17:32" x14ac:dyDescent="0.15">
      <c r="Q531" s="197">
        <v>1</v>
      </c>
      <c r="R531" s="197">
        <v>8</v>
      </c>
      <c r="S531" s="197">
        <v>1</v>
      </c>
      <c r="T531" s="198" t="s">
        <v>862</v>
      </c>
      <c r="U531" s="200">
        <v>852000</v>
      </c>
      <c r="AC531" s="159">
        <v>6</v>
      </c>
      <c r="AD531" s="159">
        <v>4</v>
      </c>
      <c r="AE531" s="161" t="s">
        <v>1372</v>
      </c>
      <c r="AF531" s="203" t="s">
        <v>1373</v>
      </c>
    </row>
    <row r="532" spans="17:32" x14ac:dyDescent="0.15">
      <c r="Q532" s="197">
        <v>1</v>
      </c>
      <c r="R532" s="197">
        <v>8</v>
      </c>
      <c r="S532" s="197">
        <v>2</v>
      </c>
      <c r="T532" s="198" t="s">
        <v>9353</v>
      </c>
      <c r="U532" s="200">
        <v>852010</v>
      </c>
      <c r="AC532" s="159">
        <v>6</v>
      </c>
      <c r="AD532" s="159">
        <v>5</v>
      </c>
      <c r="AE532" s="161" t="s">
        <v>1375</v>
      </c>
      <c r="AF532" s="203" t="s">
        <v>1376</v>
      </c>
    </row>
    <row r="533" spans="17:32" x14ac:dyDescent="0.15">
      <c r="Q533" s="197">
        <v>1</v>
      </c>
      <c r="R533" s="197">
        <v>8</v>
      </c>
      <c r="S533" s="197">
        <v>3</v>
      </c>
      <c r="T533" s="198" t="s">
        <v>9354</v>
      </c>
      <c r="U533" s="200">
        <v>852020</v>
      </c>
      <c r="AC533" s="159">
        <v>6</v>
      </c>
      <c r="AD533" s="159">
        <v>6</v>
      </c>
      <c r="AE533" s="161" t="s">
        <v>1378</v>
      </c>
      <c r="AF533" s="203" t="s">
        <v>1379</v>
      </c>
    </row>
    <row r="534" spans="17:32" x14ac:dyDescent="0.15">
      <c r="Q534" s="197">
        <v>1</v>
      </c>
      <c r="R534" s="197">
        <v>8</v>
      </c>
      <c r="S534" s="197">
        <v>4</v>
      </c>
      <c r="T534" s="198" t="s">
        <v>326</v>
      </c>
      <c r="U534" s="200">
        <v>852100</v>
      </c>
      <c r="AC534" s="159">
        <v>6</v>
      </c>
      <c r="AD534" s="159">
        <v>7</v>
      </c>
      <c r="AE534" s="161" t="s">
        <v>1381</v>
      </c>
      <c r="AF534" s="203" t="s">
        <v>1382</v>
      </c>
    </row>
    <row r="535" spans="17:32" x14ac:dyDescent="0.15">
      <c r="Q535" s="197">
        <v>1</v>
      </c>
      <c r="R535" s="197">
        <v>8</v>
      </c>
      <c r="S535" s="197">
        <v>5</v>
      </c>
      <c r="T535" s="198" t="s">
        <v>330</v>
      </c>
      <c r="U535" s="200">
        <v>852200</v>
      </c>
      <c r="AC535" s="159">
        <v>6</v>
      </c>
      <c r="AD535" s="159">
        <v>8</v>
      </c>
      <c r="AE535" s="161" t="s">
        <v>1384</v>
      </c>
      <c r="AF535" s="203" t="s">
        <v>1385</v>
      </c>
    </row>
    <row r="536" spans="17:32" x14ac:dyDescent="0.15">
      <c r="Q536" s="197">
        <v>1</v>
      </c>
      <c r="R536" s="197">
        <v>8</v>
      </c>
      <c r="S536" s="197">
        <v>6</v>
      </c>
      <c r="T536" s="198" t="s">
        <v>875</v>
      </c>
      <c r="U536" s="200">
        <v>852800</v>
      </c>
      <c r="AC536" s="159">
        <v>6</v>
      </c>
      <c r="AD536" s="159">
        <v>9</v>
      </c>
      <c r="AE536" s="161" t="s">
        <v>1387</v>
      </c>
      <c r="AF536" s="203" t="s">
        <v>1388</v>
      </c>
    </row>
    <row r="537" spans="17:32" x14ac:dyDescent="0.15">
      <c r="Q537" s="197">
        <v>1</v>
      </c>
      <c r="R537" s="197">
        <v>8</v>
      </c>
      <c r="S537" s="197">
        <v>7</v>
      </c>
      <c r="T537" s="198" t="s">
        <v>880</v>
      </c>
      <c r="U537" s="200">
        <v>852300</v>
      </c>
      <c r="AC537" s="159">
        <v>6</v>
      </c>
      <c r="AD537" s="159">
        <v>10</v>
      </c>
      <c r="AE537" s="161" t="s">
        <v>1389</v>
      </c>
      <c r="AF537" s="203" t="s">
        <v>1390</v>
      </c>
    </row>
    <row r="538" spans="17:32" x14ac:dyDescent="0.15">
      <c r="Q538" s="197">
        <v>1</v>
      </c>
      <c r="R538" s="197">
        <v>8</v>
      </c>
      <c r="S538" s="197">
        <v>8</v>
      </c>
      <c r="T538" s="198" t="s">
        <v>885</v>
      </c>
      <c r="U538" s="200">
        <v>852400</v>
      </c>
      <c r="AC538" s="159">
        <v>6</v>
      </c>
      <c r="AD538" s="159">
        <v>11</v>
      </c>
      <c r="AE538" s="161" t="s">
        <v>1392</v>
      </c>
      <c r="AF538" s="203" t="s">
        <v>1393</v>
      </c>
    </row>
    <row r="539" spans="17:32" x14ac:dyDescent="0.15">
      <c r="Q539" s="197">
        <v>1</v>
      </c>
      <c r="R539" s="197">
        <v>8</v>
      </c>
      <c r="S539" s="197">
        <v>9</v>
      </c>
      <c r="T539" s="198" t="s">
        <v>890</v>
      </c>
      <c r="U539" s="200">
        <v>852700</v>
      </c>
      <c r="AC539" s="159">
        <v>6</v>
      </c>
      <c r="AD539" s="159">
        <v>12</v>
      </c>
      <c r="AE539" s="161" t="s">
        <v>1395</v>
      </c>
      <c r="AF539" s="203" t="s">
        <v>1396</v>
      </c>
    </row>
    <row r="540" spans="17:32" x14ac:dyDescent="0.15">
      <c r="Q540" s="197">
        <v>1</v>
      </c>
      <c r="R540" s="197">
        <v>8</v>
      </c>
      <c r="S540" s="197">
        <v>10</v>
      </c>
      <c r="T540" s="198" t="s">
        <v>894</v>
      </c>
      <c r="U540" s="200">
        <v>852500</v>
      </c>
      <c r="AC540" s="159">
        <v>6</v>
      </c>
      <c r="AD540" s="159">
        <v>13</v>
      </c>
      <c r="AE540" s="161" t="s">
        <v>1398</v>
      </c>
      <c r="AF540" s="203" t="s">
        <v>1399</v>
      </c>
    </row>
    <row r="541" spans="17:32" x14ac:dyDescent="0.15">
      <c r="Q541" s="197">
        <v>1</v>
      </c>
      <c r="R541" s="197">
        <v>8</v>
      </c>
      <c r="S541" s="197">
        <v>11</v>
      </c>
      <c r="T541" s="198" t="s">
        <v>898</v>
      </c>
      <c r="U541" s="200">
        <v>852600</v>
      </c>
      <c r="AC541" s="159">
        <v>6</v>
      </c>
      <c r="AD541" s="159">
        <v>14</v>
      </c>
      <c r="AE541" s="161" t="s">
        <v>1401</v>
      </c>
      <c r="AF541" s="203" t="s">
        <v>1402</v>
      </c>
    </row>
    <row r="542" spans="17:32" x14ac:dyDescent="0.15">
      <c r="Q542" s="197">
        <v>1</v>
      </c>
      <c r="R542" s="197">
        <v>8</v>
      </c>
      <c r="S542" s="197">
        <v>12</v>
      </c>
      <c r="T542" s="198" t="s">
        <v>1350</v>
      </c>
      <c r="U542" s="200">
        <v>853100</v>
      </c>
      <c r="AC542" s="159">
        <v>6</v>
      </c>
      <c r="AD542" s="159">
        <v>15</v>
      </c>
      <c r="AE542" s="161" t="s">
        <v>1404</v>
      </c>
      <c r="AF542" s="203" t="s">
        <v>1405</v>
      </c>
    </row>
    <row r="543" spans="17:32" x14ac:dyDescent="0.15">
      <c r="Q543" s="197">
        <v>1</v>
      </c>
      <c r="R543" s="197">
        <v>8</v>
      </c>
      <c r="S543" s="197">
        <v>13</v>
      </c>
      <c r="T543" s="198" t="s">
        <v>1353</v>
      </c>
      <c r="U543" s="200">
        <v>853200</v>
      </c>
      <c r="AC543" s="159">
        <v>6</v>
      </c>
      <c r="AD543" s="159">
        <v>16</v>
      </c>
      <c r="AE543" s="161" t="s">
        <v>1407</v>
      </c>
      <c r="AF543" s="203" t="s">
        <v>1408</v>
      </c>
    </row>
    <row r="544" spans="17:32" x14ac:dyDescent="0.15">
      <c r="Q544" s="197">
        <v>1</v>
      </c>
      <c r="R544" s="197">
        <v>8</v>
      </c>
      <c r="S544" s="197">
        <v>14</v>
      </c>
      <c r="T544" s="198" t="s">
        <v>1356</v>
      </c>
      <c r="U544" s="200">
        <v>853500</v>
      </c>
      <c r="AC544" s="159">
        <v>6</v>
      </c>
      <c r="AD544" s="159">
        <v>17</v>
      </c>
      <c r="AE544" s="161" t="s">
        <v>1410</v>
      </c>
      <c r="AF544" s="203" t="s">
        <v>1411</v>
      </c>
    </row>
    <row r="545" spans="17:32" x14ac:dyDescent="0.15">
      <c r="Q545" s="197">
        <v>1</v>
      </c>
      <c r="R545" s="197">
        <v>8</v>
      </c>
      <c r="S545" s="197">
        <v>15</v>
      </c>
      <c r="T545" s="198" t="s">
        <v>1359</v>
      </c>
      <c r="U545" s="200">
        <v>854000</v>
      </c>
      <c r="AC545" s="159">
        <v>6</v>
      </c>
      <c r="AD545" s="159">
        <v>18</v>
      </c>
      <c r="AE545" s="161" t="s">
        <v>1413</v>
      </c>
      <c r="AF545" s="203" t="s">
        <v>1414</v>
      </c>
    </row>
    <row r="546" spans="17:32" x14ac:dyDescent="0.15">
      <c r="Q546" s="197">
        <v>1</v>
      </c>
      <c r="R546" s="197">
        <v>8</v>
      </c>
      <c r="S546" s="197">
        <v>16</v>
      </c>
      <c r="T546" s="198" t="s">
        <v>1362</v>
      </c>
      <c r="U546" s="200">
        <v>854300</v>
      </c>
      <c r="AC546" s="159">
        <v>6</v>
      </c>
      <c r="AD546" s="159">
        <v>19</v>
      </c>
      <c r="AE546" s="161" t="s">
        <v>1416</v>
      </c>
      <c r="AF546" s="203" t="s">
        <v>1417</v>
      </c>
    </row>
    <row r="547" spans="17:32" x14ac:dyDescent="0.15">
      <c r="Q547" s="197">
        <v>1</v>
      </c>
      <c r="R547" s="197">
        <v>8</v>
      </c>
      <c r="S547" s="197">
        <v>17</v>
      </c>
      <c r="T547" s="198" t="s">
        <v>1365</v>
      </c>
      <c r="U547" s="200">
        <v>855000</v>
      </c>
      <c r="AC547" s="159">
        <v>6</v>
      </c>
      <c r="AD547" s="159">
        <v>20</v>
      </c>
      <c r="AE547" s="161" t="s">
        <v>1419</v>
      </c>
      <c r="AF547" s="203" t="s">
        <v>1420</v>
      </c>
    </row>
    <row r="548" spans="17:32" x14ac:dyDescent="0.15">
      <c r="Q548" s="197">
        <v>1</v>
      </c>
      <c r="R548" s="197">
        <v>8</v>
      </c>
      <c r="S548" s="197">
        <v>18</v>
      </c>
      <c r="T548" s="198" t="s">
        <v>1368</v>
      </c>
      <c r="U548" s="200">
        <v>853600</v>
      </c>
      <c r="AC548" s="159">
        <v>6</v>
      </c>
      <c r="AD548" s="159">
        <v>21</v>
      </c>
      <c r="AE548" s="161" t="s">
        <v>1422</v>
      </c>
      <c r="AF548" s="203" t="s">
        <v>1423</v>
      </c>
    </row>
    <row r="549" spans="17:32" x14ac:dyDescent="0.15">
      <c r="Q549" s="197">
        <v>1</v>
      </c>
      <c r="R549" s="197">
        <v>8</v>
      </c>
      <c r="S549" s="197">
        <v>19</v>
      </c>
      <c r="T549" s="198" t="s">
        <v>1371</v>
      </c>
      <c r="U549" s="200">
        <v>855100</v>
      </c>
      <c r="AC549" s="159">
        <v>6</v>
      </c>
      <c r="AD549" s="159">
        <v>22</v>
      </c>
      <c r="AE549" s="161" t="s">
        <v>1425</v>
      </c>
      <c r="AF549" s="203" t="s">
        <v>1426</v>
      </c>
    </row>
    <row r="550" spans="17:32" x14ac:dyDescent="0.15">
      <c r="Q550" s="197">
        <v>1</v>
      </c>
      <c r="R550" s="197">
        <v>8</v>
      </c>
      <c r="S550" s="197">
        <v>20</v>
      </c>
      <c r="T550" s="198" t="s">
        <v>1374</v>
      </c>
      <c r="U550" s="200">
        <v>855500</v>
      </c>
      <c r="AC550" s="159">
        <v>6</v>
      </c>
      <c r="AD550" s="159">
        <v>23</v>
      </c>
      <c r="AE550" s="161" t="s">
        <v>1428</v>
      </c>
      <c r="AF550" s="203" t="s">
        <v>1429</v>
      </c>
    </row>
    <row r="551" spans="17:32" x14ac:dyDescent="0.15">
      <c r="Q551" s="197">
        <v>1</v>
      </c>
      <c r="R551" s="197">
        <v>8</v>
      </c>
      <c r="S551" s="197">
        <v>21</v>
      </c>
      <c r="T551" s="198" t="s">
        <v>1377</v>
      </c>
      <c r="U551" s="200">
        <v>856100</v>
      </c>
      <c r="AC551" s="159">
        <v>6</v>
      </c>
      <c r="AD551" s="159">
        <v>24</v>
      </c>
      <c r="AE551" s="161" t="s">
        <v>1431</v>
      </c>
      <c r="AF551" s="203" t="s">
        <v>1432</v>
      </c>
    </row>
    <row r="552" spans="17:32" x14ac:dyDescent="0.15">
      <c r="Q552" s="197">
        <v>1</v>
      </c>
      <c r="R552" s="197">
        <v>8</v>
      </c>
      <c r="S552" s="197">
        <v>22</v>
      </c>
      <c r="T552" s="198" t="s">
        <v>1380</v>
      </c>
      <c r="U552" s="200">
        <v>857000</v>
      </c>
      <c r="AC552" s="159">
        <v>6</v>
      </c>
      <c r="AD552" s="159">
        <v>25</v>
      </c>
      <c r="AE552" s="161" t="s">
        <v>1434</v>
      </c>
      <c r="AF552" s="203" t="s">
        <v>1435</v>
      </c>
    </row>
    <row r="553" spans="17:32" x14ac:dyDescent="0.15">
      <c r="Q553" s="197">
        <v>1</v>
      </c>
      <c r="R553" s="197">
        <v>8</v>
      </c>
      <c r="S553" s="197">
        <v>23</v>
      </c>
      <c r="T553" s="198" t="s">
        <v>1383</v>
      </c>
      <c r="U553" s="200">
        <v>857200</v>
      </c>
      <c r="AC553" s="159">
        <v>6</v>
      </c>
      <c r="AD553" s="159">
        <v>26</v>
      </c>
      <c r="AE553" s="161" t="s">
        <v>1437</v>
      </c>
      <c r="AF553" s="203" t="s">
        <v>1438</v>
      </c>
    </row>
    <row r="554" spans="17:32" x14ac:dyDescent="0.15">
      <c r="Q554" s="197">
        <v>1</v>
      </c>
      <c r="R554" s="197">
        <v>8</v>
      </c>
      <c r="S554" s="197">
        <v>24</v>
      </c>
      <c r="T554" s="198" t="s">
        <v>1386</v>
      </c>
      <c r="U554" s="200">
        <v>857500</v>
      </c>
      <c r="AC554" s="159">
        <v>6</v>
      </c>
      <c r="AD554" s="159">
        <v>27</v>
      </c>
      <c r="AE554" s="161" t="s">
        <v>1440</v>
      </c>
      <c r="AF554" s="203" t="s">
        <v>1441</v>
      </c>
    </row>
    <row r="555" spans="17:32" x14ac:dyDescent="0.15">
      <c r="Q555" s="197">
        <v>1</v>
      </c>
      <c r="R555" s="197">
        <v>8</v>
      </c>
      <c r="S555" s="197">
        <v>25</v>
      </c>
      <c r="T555" s="198" t="s">
        <v>9363</v>
      </c>
      <c r="U555" s="200">
        <v>857300</v>
      </c>
      <c r="AC555" s="159">
        <v>6</v>
      </c>
      <c r="AD555" s="159">
        <v>28</v>
      </c>
      <c r="AE555" s="161" t="s">
        <v>1443</v>
      </c>
      <c r="AF555" s="203" t="s">
        <v>1444</v>
      </c>
    </row>
    <row r="556" spans="17:32" x14ac:dyDescent="0.15">
      <c r="Q556" s="197">
        <v>1</v>
      </c>
      <c r="R556" s="197">
        <v>8</v>
      </c>
      <c r="S556" s="197">
        <v>26</v>
      </c>
      <c r="T556" s="198" t="s">
        <v>9364</v>
      </c>
      <c r="U556" s="200">
        <v>857600</v>
      </c>
      <c r="AC556" s="159">
        <v>6</v>
      </c>
      <c r="AD556" s="159">
        <v>29</v>
      </c>
      <c r="AE556" s="161" t="s">
        <v>1446</v>
      </c>
      <c r="AF556" s="203" t="s">
        <v>1447</v>
      </c>
    </row>
    <row r="557" spans="17:32" x14ac:dyDescent="0.15">
      <c r="Q557" s="197">
        <v>1</v>
      </c>
      <c r="R557" s="197">
        <v>8</v>
      </c>
      <c r="S557" s="197">
        <v>27</v>
      </c>
      <c r="T557" s="198" t="s">
        <v>9365</v>
      </c>
      <c r="U557" s="200">
        <v>853700</v>
      </c>
      <c r="AC557" s="159">
        <v>6</v>
      </c>
      <c r="AD557" s="159">
        <v>30</v>
      </c>
      <c r="AE557" s="161" t="s">
        <v>1449</v>
      </c>
      <c r="AF557" s="203" t="s">
        <v>1450</v>
      </c>
    </row>
    <row r="558" spans="17:32" x14ac:dyDescent="0.15">
      <c r="Q558" s="197">
        <v>1</v>
      </c>
      <c r="R558" s="197">
        <v>8</v>
      </c>
      <c r="S558" s="197">
        <v>28</v>
      </c>
      <c r="T558" s="198" t="s">
        <v>1391</v>
      </c>
      <c r="U558" s="200">
        <v>854500</v>
      </c>
      <c r="AC558" s="159">
        <v>6</v>
      </c>
      <c r="AD558" s="159">
        <v>31</v>
      </c>
      <c r="AE558" s="161" t="s">
        <v>1452</v>
      </c>
      <c r="AF558" s="203" t="s">
        <v>1453</v>
      </c>
    </row>
    <row r="559" spans="17:32" x14ac:dyDescent="0.15">
      <c r="Q559" s="197">
        <v>1</v>
      </c>
      <c r="R559" s="197">
        <v>8</v>
      </c>
      <c r="S559" s="197">
        <v>29</v>
      </c>
      <c r="T559" s="198" t="s">
        <v>1394</v>
      </c>
      <c r="U559" s="200">
        <v>857800</v>
      </c>
      <c r="AC559" s="159">
        <v>6</v>
      </c>
      <c r="AD559" s="159">
        <v>32</v>
      </c>
      <c r="AE559" s="161" t="s">
        <v>1455</v>
      </c>
      <c r="AF559" s="203" t="s">
        <v>1456</v>
      </c>
    </row>
    <row r="560" spans="17:32" x14ac:dyDescent="0.15">
      <c r="Q560" s="197">
        <v>1</v>
      </c>
      <c r="R560" s="197">
        <v>8</v>
      </c>
      <c r="S560" s="197">
        <v>30</v>
      </c>
      <c r="T560" s="198" t="s">
        <v>1397</v>
      </c>
      <c r="U560" s="200">
        <v>857900</v>
      </c>
      <c r="AC560" s="159">
        <v>6</v>
      </c>
      <c r="AD560" s="159">
        <v>33</v>
      </c>
      <c r="AE560" s="161" t="s">
        <v>1458</v>
      </c>
      <c r="AF560" s="203" t="s">
        <v>1459</v>
      </c>
    </row>
    <row r="561" spans="17:32" x14ac:dyDescent="0.15">
      <c r="Q561" s="197">
        <v>1</v>
      </c>
      <c r="R561" s="197">
        <v>8</v>
      </c>
      <c r="S561" s="197">
        <v>31</v>
      </c>
      <c r="T561" s="198" t="s">
        <v>1400</v>
      </c>
      <c r="U561" s="200">
        <v>853300</v>
      </c>
      <c r="AC561" s="159">
        <v>6</v>
      </c>
      <c r="AD561" s="159">
        <v>34</v>
      </c>
      <c r="AE561" s="161" t="s">
        <v>1460</v>
      </c>
      <c r="AF561" s="203" t="s">
        <v>1461</v>
      </c>
    </row>
    <row r="562" spans="17:32" x14ac:dyDescent="0.15">
      <c r="Q562" s="197">
        <v>1</v>
      </c>
      <c r="R562" s="197">
        <v>8</v>
      </c>
      <c r="S562" s="197">
        <v>32</v>
      </c>
      <c r="T562" s="198" t="s">
        <v>1403</v>
      </c>
      <c r="U562" s="200">
        <v>853400</v>
      </c>
      <c r="AC562" s="159">
        <v>6</v>
      </c>
      <c r="AD562" s="159">
        <v>35</v>
      </c>
      <c r="AE562" s="161" t="s">
        <v>1462</v>
      </c>
      <c r="AF562" s="203" t="s">
        <v>1463</v>
      </c>
    </row>
    <row r="563" spans="17:32" x14ac:dyDescent="0.15">
      <c r="Q563" s="197">
        <v>1</v>
      </c>
      <c r="R563" s="197">
        <v>8</v>
      </c>
      <c r="S563" s="197">
        <v>33</v>
      </c>
      <c r="T563" s="198" t="s">
        <v>1406</v>
      </c>
      <c r="U563" s="200">
        <v>854100</v>
      </c>
      <c r="AC563" s="159">
        <v>7</v>
      </c>
      <c r="AD563" s="159">
        <v>1</v>
      </c>
      <c r="AE563" s="161" t="s">
        <v>1464</v>
      </c>
      <c r="AF563" s="203" t="s">
        <v>1465</v>
      </c>
    </row>
    <row r="564" spans="17:32" x14ac:dyDescent="0.15">
      <c r="Q564" s="197">
        <v>1</v>
      </c>
      <c r="R564" s="197">
        <v>8</v>
      </c>
      <c r="S564" s="197">
        <v>34</v>
      </c>
      <c r="T564" s="198" t="s">
        <v>1409</v>
      </c>
      <c r="U564" s="200">
        <v>855200</v>
      </c>
      <c r="AC564" s="159">
        <v>7</v>
      </c>
      <c r="AD564" s="159">
        <v>2</v>
      </c>
      <c r="AE564" s="161" t="s">
        <v>1466</v>
      </c>
      <c r="AF564" s="203" t="s">
        <v>1467</v>
      </c>
    </row>
    <row r="565" spans="17:32" x14ac:dyDescent="0.15">
      <c r="Q565" s="197">
        <v>1</v>
      </c>
      <c r="R565" s="197">
        <v>8</v>
      </c>
      <c r="S565" s="197">
        <v>35</v>
      </c>
      <c r="T565" s="198" t="s">
        <v>1412</v>
      </c>
      <c r="U565" s="200">
        <v>855300</v>
      </c>
      <c r="AC565" s="159">
        <v>7</v>
      </c>
      <c r="AD565" s="159">
        <v>3</v>
      </c>
      <c r="AE565" s="161" t="s">
        <v>1468</v>
      </c>
      <c r="AF565" s="203" t="s">
        <v>1469</v>
      </c>
    </row>
    <row r="566" spans="17:32" x14ac:dyDescent="0.15">
      <c r="Q566" s="197">
        <v>1</v>
      </c>
      <c r="R566" s="197">
        <v>8</v>
      </c>
      <c r="S566" s="197">
        <v>36</v>
      </c>
      <c r="T566" s="198" t="s">
        <v>1415</v>
      </c>
      <c r="U566" s="200">
        <v>855400</v>
      </c>
      <c r="AC566" s="159">
        <v>7</v>
      </c>
      <c r="AD566" s="159">
        <v>4</v>
      </c>
      <c r="AE566" s="161" t="s">
        <v>1470</v>
      </c>
      <c r="AF566" s="203" t="s">
        <v>1471</v>
      </c>
    </row>
    <row r="567" spans="17:32" x14ac:dyDescent="0.15">
      <c r="Q567" s="197">
        <v>1</v>
      </c>
      <c r="R567" s="197">
        <v>8</v>
      </c>
      <c r="S567" s="197">
        <v>37</v>
      </c>
      <c r="T567" s="198" t="s">
        <v>1418</v>
      </c>
      <c r="U567" s="200">
        <v>856400</v>
      </c>
      <c r="AC567" s="159">
        <v>7</v>
      </c>
      <c r="AD567" s="159">
        <v>5</v>
      </c>
      <c r="AE567" s="161" t="s">
        <v>1472</v>
      </c>
      <c r="AF567" s="203" t="s">
        <v>1473</v>
      </c>
    </row>
    <row r="568" spans="17:32" x14ac:dyDescent="0.15">
      <c r="Q568" s="197">
        <v>1</v>
      </c>
      <c r="R568" s="197">
        <v>8</v>
      </c>
      <c r="S568" s="197">
        <v>38</v>
      </c>
      <c r="T568" s="198" t="s">
        <v>1421</v>
      </c>
      <c r="U568" s="200">
        <v>856500</v>
      </c>
      <c r="AC568" s="159">
        <v>7</v>
      </c>
      <c r="AD568" s="159">
        <v>6</v>
      </c>
      <c r="AE568" s="161" t="s">
        <v>1474</v>
      </c>
      <c r="AF568" s="203" t="s">
        <v>1475</v>
      </c>
    </row>
    <row r="569" spans="17:32" x14ac:dyDescent="0.15">
      <c r="Q569" s="197">
        <v>1</v>
      </c>
      <c r="R569" s="197">
        <v>8</v>
      </c>
      <c r="S569" s="197">
        <v>39</v>
      </c>
      <c r="T569" s="198" t="s">
        <v>1424</v>
      </c>
      <c r="U569" s="200">
        <v>857100</v>
      </c>
      <c r="AC569" s="159">
        <v>7</v>
      </c>
      <c r="AD569" s="159">
        <v>7</v>
      </c>
      <c r="AE569" s="161" t="s">
        <v>1476</v>
      </c>
      <c r="AF569" s="203" t="s">
        <v>1477</v>
      </c>
    </row>
    <row r="570" spans="17:32" x14ac:dyDescent="0.15">
      <c r="Q570" s="197">
        <v>1</v>
      </c>
      <c r="R570" s="197">
        <v>8</v>
      </c>
      <c r="S570" s="197">
        <v>40</v>
      </c>
      <c r="T570" s="198" t="s">
        <v>1427</v>
      </c>
      <c r="U570" s="200">
        <v>853000</v>
      </c>
      <c r="AC570" s="159">
        <v>7</v>
      </c>
      <c r="AD570" s="159">
        <v>8</v>
      </c>
      <c r="AE570" s="161" t="s">
        <v>1478</v>
      </c>
      <c r="AF570" s="203" t="s">
        <v>1479</v>
      </c>
    </row>
    <row r="571" spans="17:32" x14ac:dyDescent="0.15">
      <c r="Q571" s="197">
        <v>1</v>
      </c>
      <c r="R571" s="197">
        <v>8</v>
      </c>
      <c r="S571" s="197">
        <v>41</v>
      </c>
      <c r="T571" s="198" t="s">
        <v>1430</v>
      </c>
      <c r="U571" s="200">
        <v>854200</v>
      </c>
      <c r="AC571" s="159">
        <v>7</v>
      </c>
      <c r="AD571" s="159">
        <v>9</v>
      </c>
      <c r="AE571" s="161" t="s">
        <v>1481</v>
      </c>
      <c r="AF571" s="203" t="s">
        <v>1482</v>
      </c>
    </row>
    <row r="572" spans="17:32" x14ac:dyDescent="0.15">
      <c r="Q572" s="197">
        <v>1</v>
      </c>
      <c r="R572" s="197">
        <v>8</v>
      </c>
      <c r="S572" s="197">
        <v>42</v>
      </c>
      <c r="T572" s="198" t="s">
        <v>1433</v>
      </c>
      <c r="U572" s="200">
        <v>854400</v>
      </c>
      <c r="AC572" s="159">
        <v>7</v>
      </c>
      <c r="AD572" s="159">
        <v>10</v>
      </c>
      <c r="AE572" s="161" t="s">
        <v>1484</v>
      </c>
      <c r="AF572" s="203" t="s">
        <v>1485</v>
      </c>
    </row>
    <row r="573" spans="17:32" x14ac:dyDescent="0.15">
      <c r="Q573" s="197">
        <v>1</v>
      </c>
      <c r="R573" s="197">
        <v>8</v>
      </c>
      <c r="S573" s="197">
        <v>43</v>
      </c>
      <c r="T573" s="198" t="s">
        <v>1436</v>
      </c>
      <c r="U573" s="200">
        <v>856000</v>
      </c>
      <c r="AC573" s="159">
        <v>7</v>
      </c>
      <c r="AD573" s="159">
        <v>11</v>
      </c>
      <c r="AE573" s="161" t="s">
        <v>1487</v>
      </c>
      <c r="AF573" s="203" t="s">
        <v>1488</v>
      </c>
    </row>
    <row r="574" spans="17:32" x14ac:dyDescent="0.15">
      <c r="Q574" s="197">
        <v>1</v>
      </c>
      <c r="R574" s="197">
        <v>8</v>
      </c>
      <c r="S574" s="197">
        <v>44</v>
      </c>
      <c r="T574" s="198" t="s">
        <v>1439</v>
      </c>
      <c r="U574" s="200">
        <v>859000</v>
      </c>
      <c r="AC574" s="159">
        <v>7</v>
      </c>
      <c r="AD574" s="159">
        <v>12</v>
      </c>
      <c r="AE574" s="161" t="s">
        <v>428</v>
      </c>
      <c r="AF574" s="203" t="s">
        <v>1490</v>
      </c>
    </row>
    <row r="575" spans="17:32" x14ac:dyDescent="0.15">
      <c r="Q575" s="197">
        <v>1</v>
      </c>
      <c r="R575" s="197">
        <v>8</v>
      </c>
      <c r="S575" s="197">
        <v>45</v>
      </c>
      <c r="T575" s="198" t="s">
        <v>1442</v>
      </c>
      <c r="U575" s="200">
        <v>858500</v>
      </c>
      <c r="AC575" s="159">
        <v>7</v>
      </c>
      <c r="AD575" s="159">
        <v>13</v>
      </c>
      <c r="AE575" s="161" t="s">
        <v>1492</v>
      </c>
      <c r="AF575" s="203" t="s">
        <v>1493</v>
      </c>
    </row>
    <row r="576" spans="17:32" x14ac:dyDescent="0.15">
      <c r="Q576" s="197">
        <v>1</v>
      </c>
      <c r="R576" s="197">
        <v>8</v>
      </c>
      <c r="S576" s="197">
        <v>46</v>
      </c>
      <c r="T576" s="198" t="s">
        <v>9366</v>
      </c>
      <c r="U576" s="200">
        <v>858600</v>
      </c>
      <c r="AC576" s="159">
        <v>7</v>
      </c>
      <c r="AD576" s="159">
        <v>14</v>
      </c>
      <c r="AE576" s="161" t="s">
        <v>1495</v>
      </c>
      <c r="AF576" s="203" t="s">
        <v>1496</v>
      </c>
    </row>
    <row r="577" spans="17:32" x14ac:dyDescent="0.15">
      <c r="Q577" s="197">
        <v>1</v>
      </c>
      <c r="R577" s="197">
        <v>8</v>
      </c>
      <c r="S577" s="197">
        <v>47</v>
      </c>
      <c r="T577" s="198" t="s">
        <v>1445</v>
      </c>
      <c r="U577" s="200">
        <v>635203</v>
      </c>
      <c r="AC577" s="159">
        <v>7</v>
      </c>
      <c r="AD577" s="159">
        <v>15</v>
      </c>
      <c r="AE577" s="161" t="s">
        <v>1498</v>
      </c>
      <c r="AF577" s="203" t="s">
        <v>1499</v>
      </c>
    </row>
    <row r="578" spans="17:32" x14ac:dyDescent="0.15">
      <c r="Q578" s="197">
        <v>1</v>
      </c>
      <c r="R578" s="197">
        <v>8</v>
      </c>
      <c r="S578" s="197">
        <v>48</v>
      </c>
      <c r="T578" s="198" t="s">
        <v>1448</v>
      </c>
      <c r="U578" s="200">
        <v>635201</v>
      </c>
      <c r="AC578" s="159">
        <v>7</v>
      </c>
      <c r="AD578" s="159">
        <v>16</v>
      </c>
      <c r="AE578" s="161" t="s">
        <v>1501</v>
      </c>
      <c r="AF578" s="203" t="s">
        <v>1502</v>
      </c>
    </row>
    <row r="579" spans="17:32" x14ac:dyDescent="0.15">
      <c r="Q579" s="197">
        <v>1</v>
      </c>
      <c r="R579" s="197">
        <v>8</v>
      </c>
      <c r="S579" s="197">
        <v>49</v>
      </c>
      <c r="T579" s="198" t="s">
        <v>1451</v>
      </c>
      <c r="U579" s="200">
        <v>635202</v>
      </c>
      <c r="AC579" s="159">
        <v>7</v>
      </c>
      <c r="AD579" s="159">
        <v>17</v>
      </c>
      <c r="AE579" s="161" t="s">
        <v>1504</v>
      </c>
      <c r="AF579" s="203" t="s">
        <v>1505</v>
      </c>
    </row>
    <row r="580" spans="17:32" x14ac:dyDescent="0.15">
      <c r="Q580" s="197">
        <v>1</v>
      </c>
      <c r="R580" s="197">
        <v>8</v>
      </c>
      <c r="S580" s="197">
        <v>50</v>
      </c>
      <c r="T580" s="198" t="s">
        <v>1454</v>
      </c>
      <c r="U580" s="200">
        <v>635204</v>
      </c>
      <c r="AC580" s="159">
        <v>7</v>
      </c>
      <c r="AD580" s="159">
        <v>18</v>
      </c>
      <c r="AE580" s="161" t="s">
        <v>1507</v>
      </c>
      <c r="AF580" s="203" t="s">
        <v>1508</v>
      </c>
    </row>
    <row r="581" spans="17:32" x14ac:dyDescent="0.15">
      <c r="Q581" s="197">
        <v>1</v>
      </c>
      <c r="R581" s="197">
        <v>8</v>
      </c>
      <c r="S581" s="197">
        <v>51</v>
      </c>
      <c r="T581" s="198" t="s">
        <v>1457</v>
      </c>
      <c r="U581" s="200">
        <v>635205</v>
      </c>
      <c r="AC581" s="159">
        <v>7</v>
      </c>
      <c r="AD581" s="159">
        <v>19</v>
      </c>
      <c r="AE581" s="161" t="s">
        <v>1510</v>
      </c>
      <c r="AF581" s="203" t="s">
        <v>1511</v>
      </c>
    </row>
    <row r="582" spans="17:32" x14ac:dyDescent="0.15">
      <c r="Q582" s="197">
        <v>1</v>
      </c>
      <c r="R582" s="197">
        <v>8</v>
      </c>
      <c r="S582" s="197">
        <v>52</v>
      </c>
      <c r="T582" s="198" t="s">
        <v>36</v>
      </c>
      <c r="U582" s="200">
        <v>859999</v>
      </c>
      <c r="AC582" s="159">
        <v>7</v>
      </c>
      <c r="AD582" s="159">
        <v>20</v>
      </c>
      <c r="AE582" s="161" t="s">
        <v>1513</v>
      </c>
      <c r="AF582" s="203" t="s">
        <v>1514</v>
      </c>
    </row>
    <row r="583" spans="17:32" x14ac:dyDescent="0.15">
      <c r="Q583" s="197">
        <v>1</v>
      </c>
      <c r="R583" s="197">
        <v>9</v>
      </c>
      <c r="S583" s="197">
        <v>1</v>
      </c>
      <c r="T583" s="198" t="s">
        <v>862</v>
      </c>
      <c r="U583" s="200">
        <v>862000</v>
      </c>
      <c r="AC583" s="159">
        <v>7</v>
      </c>
      <c r="AD583" s="159">
        <v>21</v>
      </c>
      <c r="AE583" s="161" t="s">
        <v>1516</v>
      </c>
      <c r="AF583" s="203" t="s">
        <v>1517</v>
      </c>
    </row>
    <row r="584" spans="17:32" x14ac:dyDescent="0.15">
      <c r="Q584" s="197">
        <v>1</v>
      </c>
      <c r="R584" s="197">
        <v>9</v>
      </c>
      <c r="S584" s="197">
        <v>2</v>
      </c>
      <c r="T584" s="198" t="s">
        <v>9353</v>
      </c>
      <c r="U584" s="200">
        <v>862010</v>
      </c>
      <c r="AC584" s="159">
        <v>7</v>
      </c>
      <c r="AD584" s="159">
        <v>22</v>
      </c>
      <c r="AE584" s="161" t="s">
        <v>1519</v>
      </c>
      <c r="AF584" s="203" t="s">
        <v>1520</v>
      </c>
    </row>
    <row r="585" spans="17:32" x14ac:dyDescent="0.15">
      <c r="Q585" s="197">
        <v>1</v>
      </c>
      <c r="R585" s="197">
        <v>9</v>
      </c>
      <c r="S585" s="197">
        <v>3</v>
      </c>
      <c r="T585" s="198" t="s">
        <v>9354</v>
      </c>
      <c r="U585" s="200">
        <v>862020</v>
      </c>
      <c r="AC585" s="159">
        <v>7</v>
      </c>
      <c r="AD585" s="159">
        <v>23</v>
      </c>
      <c r="AE585" s="161" t="s">
        <v>1522</v>
      </c>
      <c r="AF585" s="203" t="s">
        <v>1523</v>
      </c>
    </row>
    <row r="586" spans="17:32" x14ac:dyDescent="0.15">
      <c r="Q586" s="197">
        <v>1</v>
      </c>
      <c r="R586" s="197">
        <v>9</v>
      </c>
      <c r="S586" s="197">
        <v>4</v>
      </c>
      <c r="T586" s="198" t="s">
        <v>326</v>
      </c>
      <c r="U586" s="200">
        <v>862100</v>
      </c>
      <c r="AC586" s="159">
        <v>7</v>
      </c>
      <c r="AD586" s="159">
        <v>24</v>
      </c>
      <c r="AE586" s="161" t="s">
        <v>1525</v>
      </c>
      <c r="AF586" s="203" t="s">
        <v>1526</v>
      </c>
    </row>
    <row r="587" spans="17:32" x14ac:dyDescent="0.15">
      <c r="Q587" s="197">
        <v>1</v>
      </c>
      <c r="R587" s="197">
        <v>9</v>
      </c>
      <c r="S587" s="197">
        <v>5</v>
      </c>
      <c r="T587" s="198" t="s">
        <v>330</v>
      </c>
      <c r="U587" s="200">
        <v>862200</v>
      </c>
      <c r="AC587" s="159">
        <v>7</v>
      </c>
      <c r="AD587" s="159">
        <v>25</v>
      </c>
      <c r="AE587" s="161" t="s">
        <v>1528</v>
      </c>
      <c r="AF587" s="203" t="s">
        <v>1529</v>
      </c>
    </row>
    <row r="588" spans="17:32" x14ac:dyDescent="0.15">
      <c r="Q588" s="197">
        <v>1</v>
      </c>
      <c r="R588" s="197">
        <v>9</v>
      </c>
      <c r="S588" s="197">
        <v>6</v>
      </c>
      <c r="T588" s="198" t="s">
        <v>875</v>
      </c>
      <c r="U588" s="200">
        <v>862700</v>
      </c>
      <c r="AC588" s="159">
        <v>7</v>
      </c>
      <c r="AD588" s="159">
        <v>26</v>
      </c>
      <c r="AE588" s="161" t="s">
        <v>1531</v>
      </c>
      <c r="AF588" s="203" t="s">
        <v>1532</v>
      </c>
    </row>
    <row r="589" spans="17:32" x14ac:dyDescent="0.15">
      <c r="Q589" s="197">
        <v>1</v>
      </c>
      <c r="R589" s="197">
        <v>9</v>
      </c>
      <c r="S589" s="197">
        <v>7</v>
      </c>
      <c r="T589" s="198" t="s">
        <v>880</v>
      </c>
      <c r="U589" s="200">
        <v>862300</v>
      </c>
      <c r="AC589" s="159">
        <v>7</v>
      </c>
      <c r="AD589" s="159">
        <v>27</v>
      </c>
      <c r="AE589" s="161" t="s">
        <v>1534</v>
      </c>
      <c r="AF589" s="203" t="s">
        <v>1535</v>
      </c>
    </row>
    <row r="590" spans="17:32" x14ac:dyDescent="0.15">
      <c r="Q590" s="197">
        <v>1</v>
      </c>
      <c r="R590" s="197">
        <v>9</v>
      </c>
      <c r="S590" s="197">
        <v>8</v>
      </c>
      <c r="T590" s="198" t="s">
        <v>885</v>
      </c>
      <c r="U590" s="200">
        <v>862400</v>
      </c>
      <c r="AC590" s="159">
        <v>7</v>
      </c>
      <c r="AD590" s="159">
        <v>28</v>
      </c>
      <c r="AE590" s="161" t="s">
        <v>1537</v>
      </c>
      <c r="AF590" s="203" t="s">
        <v>1538</v>
      </c>
    </row>
    <row r="591" spans="17:32" x14ac:dyDescent="0.15">
      <c r="Q591" s="197">
        <v>1</v>
      </c>
      <c r="R591" s="197">
        <v>9</v>
      </c>
      <c r="S591" s="197">
        <v>9</v>
      </c>
      <c r="T591" s="198" t="s">
        <v>890</v>
      </c>
      <c r="U591" s="200">
        <v>862800</v>
      </c>
      <c r="AC591" s="159">
        <v>7</v>
      </c>
      <c r="AD591" s="159">
        <v>29</v>
      </c>
      <c r="AE591" s="161" t="s">
        <v>1540</v>
      </c>
      <c r="AF591" s="203" t="s">
        <v>1541</v>
      </c>
    </row>
    <row r="592" spans="17:32" x14ac:dyDescent="0.15">
      <c r="Q592" s="197">
        <v>1</v>
      </c>
      <c r="R592" s="197">
        <v>9</v>
      </c>
      <c r="S592" s="197">
        <v>10</v>
      </c>
      <c r="T592" s="198" t="s">
        <v>894</v>
      </c>
      <c r="U592" s="200">
        <v>862500</v>
      </c>
      <c r="AC592" s="159">
        <v>7</v>
      </c>
      <c r="AD592" s="159">
        <v>30</v>
      </c>
      <c r="AE592" s="161" t="s">
        <v>1543</v>
      </c>
      <c r="AF592" s="203" t="s">
        <v>1544</v>
      </c>
    </row>
    <row r="593" spans="17:32" x14ac:dyDescent="0.15">
      <c r="Q593" s="197">
        <v>1</v>
      </c>
      <c r="R593" s="197">
        <v>9</v>
      </c>
      <c r="S593" s="197">
        <v>11</v>
      </c>
      <c r="T593" s="198" t="s">
        <v>898</v>
      </c>
      <c r="U593" s="200">
        <v>862600</v>
      </c>
      <c r="AC593" s="159">
        <v>7</v>
      </c>
      <c r="AD593" s="159">
        <v>31</v>
      </c>
      <c r="AE593" s="161" t="s">
        <v>1546</v>
      </c>
      <c r="AF593" s="203" t="s">
        <v>1547</v>
      </c>
    </row>
    <row r="594" spans="17:32" x14ac:dyDescent="0.15">
      <c r="Q594" s="197">
        <v>1</v>
      </c>
      <c r="R594" s="197">
        <v>9</v>
      </c>
      <c r="S594" s="197">
        <v>12</v>
      </c>
      <c r="T594" s="198" t="s">
        <v>1480</v>
      </c>
      <c r="U594" s="200">
        <v>867000</v>
      </c>
      <c r="AC594" s="159">
        <v>7</v>
      </c>
      <c r="AD594" s="159">
        <v>32</v>
      </c>
      <c r="AE594" s="161" t="s">
        <v>1549</v>
      </c>
      <c r="AF594" s="203" t="s">
        <v>1550</v>
      </c>
    </row>
    <row r="595" spans="17:32" x14ac:dyDescent="0.15">
      <c r="Q595" s="197">
        <v>1</v>
      </c>
      <c r="R595" s="197">
        <v>9</v>
      </c>
      <c r="S595" s="197">
        <v>13</v>
      </c>
      <c r="T595" s="198" t="s">
        <v>1483</v>
      </c>
      <c r="U595" s="200">
        <v>867100</v>
      </c>
      <c r="AC595" s="159">
        <v>7</v>
      </c>
      <c r="AD595" s="159">
        <v>33</v>
      </c>
      <c r="AE595" s="161" t="s">
        <v>1552</v>
      </c>
      <c r="AF595" s="203" t="s">
        <v>1553</v>
      </c>
    </row>
    <row r="596" spans="17:32" x14ac:dyDescent="0.15">
      <c r="Q596" s="197">
        <v>1</v>
      </c>
      <c r="R596" s="197">
        <v>9</v>
      </c>
      <c r="S596" s="197">
        <v>14</v>
      </c>
      <c r="T596" s="198" t="s">
        <v>1486</v>
      </c>
      <c r="U596" s="200">
        <v>863000</v>
      </c>
      <c r="AC596" s="159">
        <v>7</v>
      </c>
      <c r="AD596" s="159">
        <v>34</v>
      </c>
      <c r="AE596" s="161" t="s">
        <v>1555</v>
      </c>
      <c r="AF596" s="203" t="s">
        <v>1556</v>
      </c>
    </row>
    <row r="597" spans="17:32" x14ac:dyDescent="0.15">
      <c r="Q597" s="197">
        <v>1</v>
      </c>
      <c r="R597" s="197">
        <v>9</v>
      </c>
      <c r="S597" s="197">
        <v>15</v>
      </c>
      <c r="T597" s="198" t="s">
        <v>1489</v>
      </c>
      <c r="U597" s="200">
        <v>863100</v>
      </c>
      <c r="AC597" s="159">
        <v>7</v>
      </c>
      <c r="AD597" s="159">
        <v>35</v>
      </c>
      <c r="AE597" s="161" t="s">
        <v>1558</v>
      </c>
      <c r="AF597" s="203" t="s">
        <v>1559</v>
      </c>
    </row>
    <row r="598" spans="17:32" x14ac:dyDescent="0.15">
      <c r="Q598" s="197">
        <v>1</v>
      </c>
      <c r="R598" s="197">
        <v>9</v>
      </c>
      <c r="S598" s="197">
        <v>16</v>
      </c>
      <c r="T598" s="198" t="s">
        <v>1491</v>
      </c>
      <c r="U598" s="200">
        <v>863200</v>
      </c>
      <c r="AC598" s="159">
        <v>7</v>
      </c>
      <c r="AD598" s="159">
        <v>36</v>
      </c>
      <c r="AE598" s="161" t="s">
        <v>1561</v>
      </c>
      <c r="AF598" s="203" t="s">
        <v>1562</v>
      </c>
    </row>
    <row r="599" spans="17:32" x14ac:dyDescent="0.15">
      <c r="Q599" s="197">
        <v>1</v>
      </c>
      <c r="R599" s="197">
        <v>9</v>
      </c>
      <c r="S599" s="197">
        <v>17</v>
      </c>
      <c r="T599" s="198" t="s">
        <v>1494</v>
      </c>
      <c r="U599" s="200">
        <v>863500</v>
      </c>
      <c r="AC599" s="159">
        <v>7</v>
      </c>
      <c r="AD599" s="159">
        <v>37</v>
      </c>
      <c r="AE599" s="161" t="s">
        <v>1564</v>
      </c>
      <c r="AF599" s="203" t="s">
        <v>1565</v>
      </c>
    </row>
    <row r="600" spans="17:32" x14ac:dyDescent="0.15">
      <c r="Q600" s="197">
        <v>1</v>
      </c>
      <c r="R600" s="197">
        <v>9</v>
      </c>
      <c r="S600" s="197">
        <v>18</v>
      </c>
      <c r="T600" s="198" t="s">
        <v>1497</v>
      </c>
      <c r="U600" s="200">
        <v>863600</v>
      </c>
      <c r="AC600" s="159">
        <v>7</v>
      </c>
      <c r="AD600" s="159">
        <v>38</v>
      </c>
      <c r="AE600" s="161" t="s">
        <v>1567</v>
      </c>
      <c r="AF600" s="203" t="s">
        <v>1568</v>
      </c>
    </row>
    <row r="601" spans="17:32" x14ac:dyDescent="0.15">
      <c r="Q601" s="197">
        <v>1</v>
      </c>
      <c r="R601" s="197">
        <v>9</v>
      </c>
      <c r="S601" s="197">
        <v>19</v>
      </c>
      <c r="T601" s="198" t="s">
        <v>1500</v>
      </c>
      <c r="U601" s="200">
        <v>633202</v>
      </c>
      <c r="AC601" s="159">
        <v>7</v>
      </c>
      <c r="AD601" s="159">
        <v>39</v>
      </c>
      <c r="AE601" s="161" t="s">
        <v>1570</v>
      </c>
      <c r="AF601" s="203" t="s">
        <v>1571</v>
      </c>
    </row>
    <row r="602" spans="17:32" x14ac:dyDescent="0.15">
      <c r="Q602" s="197">
        <v>1</v>
      </c>
      <c r="R602" s="197">
        <v>9</v>
      </c>
      <c r="S602" s="197">
        <v>20</v>
      </c>
      <c r="T602" s="198" t="s">
        <v>1503</v>
      </c>
      <c r="U602" s="200">
        <v>864000</v>
      </c>
      <c r="AC602" s="159">
        <v>7</v>
      </c>
      <c r="AD602" s="159">
        <v>40</v>
      </c>
      <c r="AE602" s="161" t="s">
        <v>1573</v>
      </c>
      <c r="AF602" s="203" t="s">
        <v>1574</v>
      </c>
    </row>
    <row r="603" spans="17:32" x14ac:dyDescent="0.15">
      <c r="Q603" s="197">
        <v>1</v>
      </c>
      <c r="R603" s="197">
        <v>9</v>
      </c>
      <c r="S603" s="197">
        <v>21</v>
      </c>
      <c r="T603" s="198" t="s">
        <v>1506</v>
      </c>
      <c r="U603" s="200">
        <v>864400</v>
      </c>
      <c r="AC603" s="159">
        <v>7</v>
      </c>
      <c r="AD603" s="159">
        <v>41</v>
      </c>
      <c r="AE603" s="161" t="s">
        <v>1576</v>
      </c>
      <c r="AF603" s="203" t="s">
        <v>1577</v>
      </c>
    </row>
    <row r="604" spans="17:32" x14ac:dyDescent="0.15">
      <c r="Q604" s="197">
        <v>1</v>
      </c>
      <c r="R604" s="197">
        <v>9</v>
      </c>
      <c r="S604" s="197">
        <v>22</v>
      </c>
      <c r="T604" s="198" t="s">
        <v>1509</v>
      </c>
      <c r="U604" s="200">
        <v>864100</v>
      </c>
      <c r="AC604" s="159">
        <v>7</v>
      </c>
      <c r="AD604" s="159">
        <v>42</v>
      </c>
      <c r="AE604" s="161" t="s">
        <v>1578</v>
      </c>
      <c r="AF604" s="203" t="s">
        <v>1579</v>
      </c>
    </row>
    <row r="605" spans="17:32" x14ac:dyDescent="0.15">
      <c r="Q605" s="197">
        <v>1</v>
      </c>
      <c r="R605" s="197">
        <v>9</v>
      </c>
      <c r="S605" s="197">
        <v>23</v>
      </c>
      <c r="T605" s="198" t="s">
        <v>1512</v>
      </c>
      <c r="U605" s="200">
        <v>864200</v>
      </c>
      <c r="AC605" s="159">
        <v>7</v>
      </c>
      <c r="AD605" s="159">
        <v>43</v>
      </c>
      <c r="AE605" s="161" t="s">
        <v>1580</v>
      </c>
      <c r="AF605" s="203" t="s">
        <v>1581</v>
      </c>
    </row>
    <row r="606" spans="17:32" x14ac:dyDescent="0.15">
      <c r="Q606" s="197">
        <v>1</v>
      </c>
      <c r="R606" s="197">
        <v>9</v>
      </c>
      <c r="S606" s="197">
        <v>24</v>
      </c>
      <c r="T606" s="198" t="s">
        <v>1515</v>
      </c>
      <c r="U606" s="200">
        <v>864300</v>
      </c>
      <c r="AC606" s="159">
        <v>7</v>
      </c>
      <c r="AD606" s="159">
        <v>44</v>
      </c>
      <c r="AE606" s="161" t="s">
        <v>1582</v>
      </c>
      <c r="AF606" s="203" t="s">
        <v>1583</v>
      </c>
    </row>
    <row r="607" spans="17:32" x14ac:dyDescent="0.15">
      <c r="Q607" s="197">
        <v>1</v>
      </c>
      <c r="R607" s="197">
        <v>9</v>
      </c>
      <c r="S607" s="197">
        <v>25</v>
      </c>
      <c r="T607" s="198" t="s">
        <v>1518</v>
      </c>
      <c r="U607" s="200">
        <v>633203</v>
      </c>
      <c r="AC607" s="159">
        <v>7</v>
      </c>
      <c r="AD607" s="159">
        <v>45</v>
      </c>
      <c r="AE607" s="161" t="s">
        <v>1584</v>
      </c>
      <c r="AF607" s="203" t="s">
        <v>1585</v>
      </c>
    </row>
    <row r="608" spans="17:32" x14ac:dyDescent="0.15">
      <c r="Q608" s="197">
        <v>1</v>
      </c>
      <c r="R608" s="197">
        <v>9</v>
      </c>
      <c r="S608" s="197">
        <v>26</v>
      </c>
      <c r="T608" s="198" t="s">
        <v>1521</v>
      </c>
      <c r="U608" s="200">
        <v>865100</v>
      </c>
      <c r="AC608" s="159">
        <v>7</v>
      </c>
      <c r="AD608" s="159">
        <v>46</v>
      </c>
      <c r="AE608" s="161" t="s">
        <v>1586</v>
      </c>
      <c r="AF608" s="203" t="s">
        <v>1587</v>
      </c>
    </row>
    <row r="609" spans="17:32" x14ac:dyDescent="0.15">
      <c r="Q609" s="197">
        <v>1</v>
      </c>
      <c r="R609" s="197">
        <v>9</v>
      </c>
      <c r="S609" s="197">
        <v>27</v>
      </c>
      <c r="T609" s="198" t="s">
        <v>1524</v>
      </c>
      <c r="U609" s="200">
        <v>865000</v>
      </c>
      <c r="AC609" s="159">
        <v>7</v>
      </c>
      <c r="AD609" s="159">
        <v>47</v>
      </c>
      <c r="AE609" s="161" t="s">
        <v>1588</v>
      </c>
      <c r="AF609" s="203" t="s">
        <v>1589</v>
      </c>
    </row>
    <row r="610" spans="17:32" x14ac:dyDescent="0.15">
      <c r="Q610" s="197">
        <v>1</v>
      </c>
      <c r="R610" s="197">
        <v>9</v>
      </c>
      <c r="S610" s="197">
        <v>28</v>
      </c>
      <c r="T610" s="198" t="s">
        <v>1527</v>
      </c>
      <c r="U610" s="200">
        <v>865200</v>
      </c>
      <c r="AC610" s="159">
        <v>7</v>
      </c>
      <c r="AD610" s="159">
        <v>48</v>
      </c>
      <c r="AE610" s="161" t="s">
        <v>1590</v>
      </c>
      <c r="AF610" s="203" t="s">
        <v>1591</v>
      </c>
    </row>
    <row r="611" spans="17:32" x14ac:dyDescent="0.15">
      <c r="Q611" s="197">
        <v>1</v>
      </c>
      <c r="R611" s="197">
        <v>9</v>
      </c>
      <c r="S611" s="197">
        <v>29</v>
      </c>
      <c r="T611" s="198" t="s">
        <v>1530</v>
      </c>
      <c r="U611" s="200">
        <v>865300</v>
      </c>
      <c r="AC611" s="159">
        <v>7</v>
      </c>
      <c r="AD611" s="159">
        <v>49</v>
      </c>
      <c r="AE611" s="161" t="s">
        <v>1592</v>
      </c>
      <c r="AF611" s="203" t="s">
        <v>1593</v>
      </c>
    </row>
    <row r="612" spans="17:32" x14ac:dyDescent="0.15">
      <c r="Q612" s="197">
        <v>1</v>
      </c>
      <c r="R612" s="197">
        <v>9</v>
      </c>
      <c r="S612" s="197">
        <v>30</v>
      </c>
      <c r="T612" s="198" t="s">
        <v>1533</v>
      </c>
      <c r="U612" s="200">
        <v>633201</v>
      </c>
      <c r="AC612" s="159">
        <v>7</v>
      </c>
      <c r="AD612" s="159">
        <v>50</v>
      </c>
      <c r="AE612" s="161" t="s">
        <v>1594</v>
      </c>
      <c r="AF612" s="203" t="s">
        <v>1595</v>
      </c>
    </row>
    <row r="613" spans="17:32" x14ac:dyDescent="0.15">
      <c r="Q613" s="197">
        <v>1</v>
      </c>
      <c r="R613" s="197">
        <v>9</v>
      </c>
      <c r="S613" s="197">
        <v>31</v>
      </c>
      <c r="T613" s="198" t="s">
        <v>1536</v>
      </c>
      <c r="U613" s="200">
        <v>865500</v>
      </c>
      <c r="AC613" s="159">
        <v>7</v>
      </c>
      <c r="AD613" s="159">
        <v>51</v>
      </c>
      <c r="AE613" s="161" t="s">
        <v>1596</v>
      </c>
      <c r="AF613" s="203" t="s">
        <v>1597</v>
      </c>
    </row>
    <row r="614" spans="17:32" x14ac:dyDescent="0.15">
      <c r="Q614" s="197">
        <v>1</v>
      </c>
      <c r="R614" s="197">
        <v>9</v>
      </c>
      <c r="S614" s="197">
        <v>32</v>
      </c>
      <c r="T614" s="198" t="s">
        <v>1539</v>
      </c>
      <c r="U614" s="200">
        <v>866100</v>
      </c>
      <c r="AC614" s="159">
        <v>7</v>
      </c>
      <c r="AD614" s="159">
        <v>52</v>
      </c>
      <c r="AE614" s="161" t="s">
        <v>1599</v>
      </c>
      <c r="AF614" s="203" t="s">
        <v>1600</v>
      </c>
    </row>
    <row r="615" spans="17:32" x14ac:dyDescent="0.15">
      <c r="Q615" s="197">
        <v>1</v>
      </c>
      <c r="R615" s="197">
        <v>9</v>
      </c>
      <c r="S615" s="197">
        <v>33</v>
      </c>
      <c r="T615" s="198" t="s">
        <v>1542</v>
      </c>
      <c r="U615" s="200">
        <v>866500</v>
      </c>
      <c r="AC615" s="159">
        <v>7</v>
      </c>
      <c r="AD615" s="159">
        <v>53</v>
      </c>
      <c r="AE615" s="161" t="s">
        <v>1602</v>
      </c>
      <c r="AF615" s="203" t="s">
        <v>1603</v>
      </c>
    </row>
    <row r="616" spans="17:32" x14ac:dyDescent="0.15">
      <c r="Q616" s="197">
        <v>1</v>
      </c>
      <c r="R616" s="197">
        <v>9</v>
      </c>
      <c r="S616" s="197">
        <v>34</v>
      </c>
      <c r="T616" s="198" t="s">
        <v>1545</v>
      </c>
      <c r="U616" s="200">
        <v>866600</v>
      </c>
      <c r="AC616" s="159">
        <v>7</v>
      </c>
      <c r="AD616" s="159">
        <v>54</v>
      </c>
      <c r="AE616" s="161" t="s">
        <v>1605</v>
      </c>
      <c r="AF616" s="203" t="s">
        <v>1606</v>
      </c>
    </row>
    <row r="617" spans="17:32" x14ac:dyDescent="0.15">
      <c r="Q617" s="197">
        <v>1</v>
      </c>
      <c r="R617" s="197">
        <v>9</v>
      </c>
      <c r="S617" s="197">
        <v>35</v>
      </c>
      <c r="T617" s="198" t="s">
        <v>1548</v>
      </c>
      <c r="U617" s="200">
        <v>633204</v>
      </c>
      <c r="AC617" s="159">
        <v>7</v>
      </c>
      <c r="AD617" s="159">
        <v>55</v>
      </c>
      <c r="AE617" s="161" t="s">
        <v>1608</v>
      </c>
      <c r="AF617" s="203" t="s">
        <v>1609</v>
      </c>
    </row>
    <row r="618" spans="17:32" x14ac:dyDescent="0.15">
      <c r="Q618" s="197">
        <v>1</v>
      </c>
      <c r="R618" s="197">
        <v>9</v>
      </c>
      <c r="S618" s="197">
        <v>36</v>
      </c>
      <c r="T618" s="198" t="s">
        <v>1551</v>
      </c>
      <c r="U618" s="200">
        <v>867300</v>
      </c>
      <c r="AC618" s="159">
        <v>7</v>
      </c>
      <c r="AD618" s="159">
        <v>56</v>
      </c>
      <c r="AE618" s="161" t="s">
        <v>1611</v>
      </c>
      <c r="AF618" s="203" t="s">
        <v>1612</v>
      </c>
    </row>
    <row r="619" spans="17:32" x14ac:dyDescent="0.15">
      <c r="Q619" s="197">
        <v>1</v>
      </c>
      <c r="R619" s="197">
        <v>9</v>
      </c>
      <c r="S619" s="197">
        <v>37</v>
      </c>
      <c r="T619" s="198" t="s">
        <v>1554</v>
      </c>
      <c r="U619" s="200">
        <v>867800</v>
      </c>
      <c r="AC619" s="159">
        <v>7</v>
      </c>
      <c r="AD619" s="159">
        <v>57</v>
      </c>
      <c r="AE619" s="161" t="s">
        <v>1614</v>
      </c>
      <c r="AF619" s="203" t="s">
        <v>1615</v>
      </c>
    </row>
    <row r="620" spans="17:32" x14ac:dyDescent="0.15">
      <c r="Q620" s="197">
        <v>1</v>
      </c>
      <c r="R620" s="197">
        <v>9</v>
      </c>
      <c r="S620" s="197">
        <v>38</v>
      </c>
      <c r="T620" s="198" t="s">
        <v>1557</v>
      </c>
      <c r="U620" s="200">
        <v>867500</v>
      </c>
      <c r="AC620" s="159">
        <v>7</v>
      </c>
      <c r="AD620" s="159">
        <v>58</v>
      </c>
      <c r="AE620" s="161" t="s">
        <v>1617</v>
      </c>
      <c r="AF620" s="203" t="s">
        <v>1618</v>
      </c>
    </row>
    <row r="621" spans="17:32" x14ac:dyDescent="0.15">
      <c r="Q621" s="197">
        <v>1</v>
      </c>
      <c r="R621" s="197">
        <v>9</v>
      </c>
      <c r="S621" s="197">
        <v>39</v>
      </c>
      <c r="T621" s="198" t="s">
        <v>1560</v>
      </c>
      <c r="U621" s="200">
        <v>867900</v>
      </c>
      <c r="AC621" s="159">
        <v>7</v>
      </c>
      <c r="AD621" s="159">
        <v>59</v>
      </c>
      <c r="AE621" s="161" t="s">
        <v>1620</v>
      </c>
      <c r="AF621" s="203" t="s">
        <v>1621</v>
      </c>
    </row>
    <row r="622" spans="17:32" x14ac:dyDescent="0.15">
      <c r="Q622" s="197">
        <v>1</v>
      </c>
      <c r="R622" s="197">
        <v>9</v>
      </c>
      <c r="S622" s="197">
        <v>40</v>
      </c>
      <c r="T622" s="198" t="s">
        <v>1563</v>
      </c>
      <c r="U622" s="200">
        <v>868500</v>
      </c>
      <c r="AC622" s="159">
        <v>8</v>
      </c>
      <c r="AD622" s="159">
        <v>1</v>
      </c>
      <c r="AE622" s="161" t="s">
        <v>1623</v>
      </c>
      <c r="AF622" s="203" t="s">
        <v>1624</v>
      </c>
    </row>
    <row r="623" spans="17:32" x14ac:dyDescent="0.15">
      <c r="Q623" s="197">
        <v>1</v>
      </c>
      <c r="R623" s="197">
        <v>9</v>
      </c>
      <c r="S623" s="197">
        <v>41</v>
      </c>
      <c r="T623" s="198" t="s">
        <v>9367</v>
      </c>
      <c r="U623" s="200">
        <v>868000</v>
      </c>
      <c r="AC623" s="159">
        <v>8</v>
      </c>
      <c r="AD623" s="159">
        <v>2</v>
      </c>
      <c r="AE623" s="161" t="s">
        <v>1626</v>
      </c>
      <c r="AF623" s="203" t="s">
        <v>1627</v>
      </c>
    </row>
    <row r="624" spans="17:32" x14ac:dyDescent="0.15">
      <c r="Q624" s="197">
        <v>1</v>
      </c>
      <c r="R624" s="197">
        <v>9</v>
      </c>
      <c r="S624" s="197">
        <v>42</v>
      </c>
      <c r="T624" s="198" t="s">
        <v>1566</v>
      </c>
      <c r="U624" s="200">
        <v>633212</v>
      </c>
      <c r="AC624" s="159">
        <v>8</v>
      </c>
      <c r="AD624" s="159">
        <v>3</v>
      </c>
      <c r="AE624" s="161" t="s">
        <v>1629</v>
      </c>
      <c r="AF624" s="203" t="s">
        <v>1630</v>
      </c>
    </row>
    <row r="625" spans="17:32" x14ac:dyDescent="0.15">
      <c r="Q625" s="197">
        <v>1</v>
      </c>
      <c r="R625" s="197">
        <v>9</v>
      </c>
      <c r="S625" s="197">
        <v>43</v>
      </c>
      <c r="T625" s="198" t="s">
        <v>1569</v>
      </c>
      <c r="U625" s="200">
        <v>868800</v>
      </c>
      <c r="AC625" s="159">
        <v>8</v>
      </c>
      <c r="AD625" s="159">
        <v>4</v>
      </c>
      <c r="AE625" s="161" t="s">
        <v>1632</v>
      </c>
      <c r="AF625" s="203" t="s">
        <v>1633</v>
      </c>
    </row>
    <row r="626" spans="17:32" x14ac:dyDescent="0.15">
      <c r="Q626" s="197">
        <v>1</v>
      </c>
      <c r="R626" s="197">
        <v>9</v>
      </c>
      <c r="S626" s="197">
        <v>44</v>
      </c>
      <c r="T626" s="198" t="s">
        <v>1572</v>
      </c>
      <c r="U626" s="200">
        <v>868700</v>
      </c>
      <c r="AC626" s="159">
        <v>8</v>
      </c>
      <c r="AD626" s="159">
        <v>5</v>
      </c>
      <c r="AE626" s="161" t="s">
        <v>1635</v>
      </c>
      <c r="AF626" s="203" t="s">
        <v>1636</v>
      </c>
    </row>
    <row r="627" spans="17:32" x14ac:dyDescent="0.15">
      <c r="Q627" s="197">
        <v>1</v>
      </c>
      <c r="R627" s="197">
        <v>9</v>
      </c>
      <c r="S627" s="197">
        <v>45</v>
      </c>
      <c r="T627" s="198" t="s">
        <v>1575</v>
      </c>
      <c r="U627" s="200">
        <v>869000</v>
      </c>
      <c r="AC627" s="159">
        <v>8</v>
      </c>
      <c r="AD627" s="159">
        <v>6</v>
      </c>
      <c r="AE627" s="161" t="s">
        <v>1638</v>
      </c>
      <c r="AF627" s="203" t="s">
        <v>1639</v>
      </c>
    </row>
    <row r="628" spans="17:32" x14ac:dyDescent="0.15">
      <c r="Q628" s="197">
        <v>1</v>
      </c>
      <c r="R628" s="197">
        <v>9</v>
      </c>
      <c r="S628" s="197">
        <v>46</v>
      </c>
      <c r="T628" s="198" t="s">
        <v>36</v>
      </c>
      <c r="U628" s="200">
        <v>869999</v>
      </c>
      <c r="AC628" s="159">
        <v>8</v>
      </c>
      <c r="AD628" s="159">
        <v>7</v>
      </c>
      <c r="AE628" s="161" t="s">
        <v>1641</v>
      </c>
      <c r="AF628" s="203" t="s">
        <v>1642</v>
      </c>
    </row>
    <row r="629" spans="17:32" x14ac:dyDescent="0.15">
      <c r="Q629" s="197">
        <v>1</v>
      </c>
      <c r="R629" s="197">
        <v>10</v>
      </c>
      <c r="S629" s="197">
        <v>1</v>
      </c>
      <c r="T629" s="198" t="s">
        <v>862</v>
      </c>
      <c r="U629" s="200">
        <v>872000</v>
      </c>
      <c r="AC629" s="159">
        <v>8</v>
      </c>
      <c r="AD629" s="159">
        <v>8</v>
      </c>
      <c r="AE629" s="161" t="s">
        <v>1644</v>
      </c>
      <c r="AF629" s="203" t="s">
        <v>1645</v>
      </c>
    </row>
    <row r="630" spans="17:32" x14ac:dyDescent="0.15">
      <c r="Q630" s="197">
        <v>1</v>
      </c>
      <c r="R630" s="197">
        <v>10</v>
      </c>
      <c r="S630" s="197">
        <v>2</v>
      </c>
      <c r="T630" s="198" t="s">
        <v>9353</v>
      </c>
      <c r="U630" s="200">
        <v>872010</v>
      </c>
      <c r="AC630" s="159">
        <v>8</v>
      </c>
      <c r="AD630" s="159">
        <v>9</v>
      </c>
      <c r="AE630" s="161" t="s">
        <v>1647</v>
      </c>
      <c r="AF630" s="203" t="s">
        <v>1648</v>
      </c>
    </row>
    <row r="631" spans="17:32" x14ac:dyDescent="0.15">
      <c r="Q631" s="197">
        <v>1</v>
      </c>
      <c r="R631" s="197">
        <v>10</v>
      </c>
      <c r="S631" s="197">
        <v>3</v>
      </c>
      <c r="T631" s="198" t="s">
        <v>9354</v>
      </c>
      <c r="U631" s="200">
        <v>872020</v>
      </c>
      <c r="AC631" s="159">
        <v>8</v>
      </c>
      <c r="AD631" s="159">
        <v>10</v>
      </c>
      <c r="AE631" s="161" t="s">
        <v>1650</v>
      </c>
      <c r="AF631" s="203" t="s">
        <v>1651</v>
      </c>
    </row>
    <row r="632" spans="17:32" x14ac:dyDescent="0.15">
      <c r="Q632" s="197">
        <v>1</v>
      </c>
      <c r="R632" s="197">
        <v>10</v>
      </c>
      <c r="S632" s="197">
        <v>4</v>
      </c>
      <c r="T632" s="198" t="s">
        <v>326</v>
      </c>
      <c r="U632" s="200">
        <v>872100</v>
      </c>
      <c r="AC632" s="159">
        <v>8</v>
      </c>
      <c r="AD632" s="159">
        <v>11</v>
      </c>
      <c r="AE632" s="161" t="s">
        <v>1653</v>
      </c>
      <c r="AF632" s="203" t="s">
        <v>1654</v>
      </c>
    </row>
    <row r="633" spans="17:32" x14ac:dyDescent="0.15">
      <c r="Q633" s="197">
        <v>1</v>
      </c>
      <c r="R633" s="197">
        <v>10</v>
      </c>
      <c r="S633" s="197">
        <v>5</v>
      </c>
      <c r="T633" s="198" t="s">
        <v>330</v>
      </c>
      <c r="U633" s="200">
        <v>872200</v>
      </c>
      <c r="AC633" s="159">
        <v>8</v>
      </c>
      <c r="AD633" s="159">
        <v>12</v>
      </c>
      <c r="AE633" s="161" t="s">
        <v>1656</v>
      </c>
      <c r="AF633" s="203" t="s">
        <v>1657</v>
      </c>
    </row>
    <row r="634" spans="17:32" x14ac:dyDescent="0.15">
      <c r="Q634" s="197">
        <v>1</v>
      </c>
      <c r="R634" s="197">
        <v>10</v>
      </c>
      <c r="S634" s="197">
        <v>6</v>
      </c>
      <c r="T634" s="198" t="s">
        <v>875</v>
      </c>
      <c r="U634" s="200">
        <v>872800</v>
      </c>
      <c r="AC634" s="159">
        <v>8</v>
      </c>
      <c r="AD634" s="159">
        <v>13</v>
      </c>
      <c r="AE634" s="161" t="s">
        <v>1659</v>
      </c>
      <c r="AF634" s="203" t="s">
        <v>1660</v>
      </c>
    </row>
    <row r="635" spans="17:32" x14ac:dyDescent="0.15">
      <c r="Q635" s="197">
        <v>1</v>
      </c>
      <c r="R635" s="197">
        <v>10</v>
      </c>
      <c r="S635" s="197">
        <v>7</v>
      </c>
      <c r="T635" s="198" t="s">
        <v>880</v>
      </c>
      <c r="U635" s="200">
        <v>872300</v>
      </c>
      <c r="AC635" s="159">
        <v>8</v>
      </c>
      <c r="AD635" s="159">
        <v>14</v>
      </c>
      <c r="AE635" s="161" t="s">
        <v>1662</v>
      </c>
      <c r="AF635" s="203" t="s">
        <v>1663</v>
      </c>
    </row>
    <row r="636" spans="17:32" x14ac:dyDescent="0.15">
      <c r="Q636" s="197">
        <v>1</v>
      </c>
      <c r="R636" s="197">
        <v>10</v>
      </c>
      <c r="S636" s="197">
        <v>8</v>
      </c>
      <c r="T636" s="198" t="s">
        <v>885</v>
      </c>
      <c r="U636" s="200">
        <v>872400</v>
      </c>
      <c r="AC636" s="159">
        <v>8</v>
      </c>
      <c r="AD636" s="159">
        <v>15</v>
      </c>
      <c r="AE636" s="161" t="s">
        <v>1665</v>
      </c>
      <c r="AF636" s="203" t="s">
        <v>1666</v>
      </c>
    </row>
    <row r="637" spans="17:32" x14ac:dyDescent="0.15">
      <c r="Q637" s="197">
        <v>1</v>
      </c>
      <c r="R637" s="197">
        <v>10</v>
      </c>
      <c r="S637" s="197">
        <v>9</v>
      </c>
      <c r="T637" s="198" t="s">
        <v>890</v>
      </c>
      <c r="U637" s="200">
        <v>872700</v>
      </c>
      <c r="AC637" s="159">
        <v>8</v>
      </c>
      <c r="AD637" s="159">
        <v>16</v>
      </c>
      <c r="AE637" s="161" t="s">
        <v>1668</v>
      </c>
      <c r="AF637" s="203" t="s">
        <v>1669</v>
      </c>
    </row>
    <row r="638" spans="17:32" x14ac:dyDescent="0.15">
      <c r="Q638" s="197">
        <v>1</v>
      </c>
      <c r="R638" s="197">
        <v>10</v>
      </c>
      <c r="S638" s="197">
        <v>10</v>
      </c>
      <c r="T638" s="198" t="s">
        <v>894</v>
      </c>
      <c r="U638" s="200">
        <v>872500</v>
      </c>
      <c r="AC638" s="159">
        <v>8</v>
      </c>
      <c r="AD638" s="159">
        <v>17</v>
      </c>
      <c r="AE638" s="161" t="s">
        <v>1671</v>
      </c>
      <c r="AF638" s="203" t="s">
        <v>1672</v>
      </c>
    </row>
    <row r="639" spans="17:32" x14ac:dyDescent="0.15">
      <c r="Q639" s="197">
        <v>1</v>
      </c>
      <c r="R639" s="197">
        <v>10</v>
      </c>
      <c r="S639" s="197">
        <v>11</v>
      </c>
      <c r="T639" s="198" t="s">
        <v>898</v>
      </c>
      <c r="U639" s="200">
        <v>872600</v>
      </c>
      <c r="AC639" s="159">
        <v>8</v>
      </c>
      <c r="AD639" s="159">
        <v>18</v>
      </c>
      <c r="AE639" s="161" t="s">
        <v>1674</v>
      </c>
      <c r="AF639" s="203" t="s">
        <v>1675</v>
      </c>
    </row>
    <row r="640" spans="17:32" x14ac:dyDescent="0.15">
      <c r="Q640" s="197">
        <v>1</v>
      </c>
      <c r="R640" s="197">
        <v>10</v>
      </c>
      <c r="S640" s="197">
        <v>12</v>
      </c>
      <c r="T640" s="198" t="s">
        <v>1598</v>
      </c>
      <c r="U640" s="200">
        <v>873000</v>
      </c>
      <c r="AC640" s="159">
        <v>8</v>
      </c>
      <c r="AD640" s="159">
        <v>19</v>
      </c>
      <c r="AE640" s="161" t="s">
        <v>1676</v>
      </c>
      <c r="AF640" s="203" t="s">
        <v>1677</v>
      </c>
    </row>
    <row r="641" spans="17:32" x14ac:dyDescent="0.15">
      <c r="Q641" s="197">
        <v>1</v>
      </c>
      <c r="R641" s="197">
        <v>10</v>
      </c>
      <c r="S641" s="197">
        <v>13</v>
      </c>
      <c r="T641" s="198" t="s">
        <v>1601</v>
      </c>
      <c r="U641" s="200">
        <v>873200</v>
      </c>
      <c r="AC641" s="159">
        <v>8</v>
      </c>
      <c r="AD641" s="159">
        <v>20</v>
      </c>
      <c r="AE641" s="161" t="s">
        <v>1678</v>
      </c>
      <c r="AF641" s="203" t="s">
        <v>1679</v>
      </c>
    </row>
    <row r="642" spans="17:32" x14ac:dyDescent="0.15">
      <c r="Q642" s="197">
        <v>1</v>
      </c>
      <c r="R642" s="197">
        <v>10</v>
      </c>
      <c r="S642" s="197">
        <v>14</v>
      </c>
      <c r="T642" s="198" t="s">
        <v>1604</v>
      </c>
      <c r="U642" s="200">
        <v>873100</v>
      </c>
      <c r="AC642" s="159">
        <v>8</v>
      </c>
      <c r="AD642" s="159">
        <v>21</v>
      </c>
      <c r="AE642" s="161" t="s">
        <v>1680</v>
      </c>
      <c r="AF642" s="203" t="s">
        <v>1681</v>
      </c>
    </row>
    <row r="643" spans="17:32" x14ac:dyDescent="0.15">
      <c r="Q643" s="197">
        <v>1</v>
      </c>
      <c r="R643" s="197">
        <v>10</v>
      </c>
      <c r="S643" s="197">
        <v>15</v>
      </c>
      <c r="T643" s="198" t="s">
        <v>1607</v>
      </c>
      <c r="U643" s="200">
        <v>873300</v>
      </c>
      <c r="AC643" s="159">
        <v>8</v>
      </c>
      <c r="AD643" s="159">
        <v>22</v>
      </c>
      <c r="AE643" s="161" t="s">
        <v>1682</v>
      </c>
      <c r="AF643" s="203" t="s">
        <v>1683</v>
      </c>
    </row>
    <row r="644" spans="17:32" x14ac:dyDescent="0.15">
      <c r="Q644" s="197">
        <v>1</v>
      </c>
      <c r="R644" s="197">
        <v>10</v>
      </c>
      <c r="S644" s="197">
        <v>16</v>
      </c>
      <c r="T644" s="198" t="s">
        <v>1610</v>
      </c>
      <c r="U644" s="200">
        <v>873700</v>
      </c>
      <c r="AC644" s="159">
        <v>8</v>
      </c>
      <c r="AD644" s="159">
        <v>23</v>
      </c>
      <c r="AE644" s="161" t="s">
        <v>1684</v>
      </c>
      <c r="AF644" s="203" t="s">
        <v>1685</v>
      </c>
    </row>
    <row r="645" spans="17:32" x14ac:dyDescent="0.15">
      <c r="Q645" s="197">
        <v>1</v>
      </c>
      <c r="R645" s="197">
        <v>10</v>
      </c>
      <c r="S645" s="197">
        <v>17</v>
      </c>
      <c r="T645" s="198" t="s">
        <v>1613</v>
      </c>
      <c r="U645" s="200">
        <v>873600</v>
      </c>
      <c r="AC645" s="159">
        <v>8</v>
      </c>
      <c r="AD645" s="159">
        <v>24</v>
      </c>
      <c r="AE645" s="161" t="s">
        <v>1686</v>
      </c>
      <c r="AF645" s="203" t="s">
        <v>1687</v>
      </c>
    </row>
    <row r="646" spans="17:32" x14ac:dyDescent="0.15">
      <c r="Q646" s="197">
        <v>1</v>
      </c>
      <c r="R646" s="197">
        <v>10</v>
      </c>
      <c r="S646" s="197">
        <v>18</v>
      </c>
      <c r="T646" s="198" t="s">
        <v>1616</v>
      </c>
      <c r="U646" s="200">
        <v>873500</v>
      </c>
      <c r="AC646" s="159">
        <v>8</v>
      </c>
      <c r="AD646" s="159">
        <v>25</v>
      </c>
      <c r="AE646" s="161" t="s">
        <v>1688</v>
      </c>
      <c r="AF646" s="203" t="s">
        <v>1689</v>
      </c>
    </row>
    <row r="647" spans="17:32" x14ac:dyDescent="0.15">
      <c r="Q647" s="197">
        <v>1</v>
      </c>
      <c r="R647" s="197">
        <v>10</v>
      </c>
      <c r="S647" s="197">
        <v>19</v>
      </c>
      <c r="T647" s="198" t="s">
        <v>1619</v>
      </c>
      <c r="U647" s="200">
        <v>874000</v>
      </c>
      <c r="AC647" s="159">
        <v>8</v>
      </c>
      <c r="AD647" s="159">
        <v>26</v>
      </c>
      <c r="AE647" s="161" t="s">
        <v>1690</v>
      </c>
      <c r="AF647" s="203" t="s">
        <v>1691</v>
      </c>
    </row>
    <row r="648" spans="17:32" x14ac:dyDescent="0.15">
      <c r="Q648" s="197">
        <v>1</v>
      </c>
      <c r="R648" s="197">
        <v>10</v>
      </c>
      <c r="S648" s="197">
        <v>20</v>
      </c>
      <c r="T648" s="198" t="s">
        <v>9368</v>
      </c>
      <c r="U648" s="200">
        <v>875700</v>
      </c>
      <c r="AC648" s="159">
        <v>8</v>
      </c>
      <c r="AD648" s="159">
        <v>27</v>
      </c>
      <c r="AE648" s="161" t="s">
        <v>1692</v>
      </c>
      <c r="AF648" s="203" t="s">
        <v>1693</v>
      </c>
    </row>
    <row r="649" spans="17:32" x14ac:dyDescent="0.15">
      <c r="Q649" s="197">
        <v>1</v>
      </c>
      <c r="R649" s="197">
        <v>10</v>
      </c>
      <c r="S649" s="197">
        <v>21</v>
      </c>
      <c r="T649" s="198" t="s">
        <v>1622</v>
      </c>
      <c r="U649" s="200">
        <v>874200</v>
      </c>
      <c r="AC649" s="159">
        <v>8</v>
      </c>
      <c r="AD649" s="159">
        <v>28</v>
      </c>
      <c r="AE649" s="161" t="s">
        <v>1694</v>
      </c>
      <c r="AF649" s="203" t="s">
        <v>1695</v>
      </c>
    </row>
    <row r="650" spans="17:32" x14ac:dyDescent="0.15">
      <c r="Q650" s="197">
        <v>1</v>
      </c>
      <c r="R650" s="197">
        <v>10</v>
      </c>
      <c r="S650" s="197">
        <v>22</v>
      </c>
      <c r="T650" s="198" t="s">
        <v>1625</v>
      </c>
      <c r="U650" s="200">
        <v>875000</v>
      </c>
      <c r="AC650" s="159">
        <v>8</v>
      </c>
      <c r="AD650" s="159">
        <v>29</v>
      </c>
      <c r="AE650" s="161" t="s">
        <v>1697</v>
      </c>
      <c r="AF650" s="203" t="s">
        <v>1698</v>
      </c>
    </row>
    <row r="651" spans="17:32" x14ac:dyDescent="0.15">
      <c r="Q651" s="197">
        <v>1</v>
      </c>
      <c r="R651" s="197">
        <v>10</v>
      </c>
      <c r="S651" s="197">
        <v>23</v>
      </c>
      <c r="T651" s="198" t="s">
        <v>1628</v>
      </c>
      <c r="U651" s="200">
        <v>875200</v>
      </c>
      <c r="AC651" s="159">
        <v>8</v>
      </c>
      <c r="AD651" s="159">
        <v>30</v>
      </c>
      <c r="AE651" s="161" t="s">
        <v>1700</v>
      </c>
      <c r="AF651" s="203" t="s">
        <v>1701</v>
      </c>
    </row>
    <row r="652" spans="17:32" x14ac:dyDescent="0.15">
      <c r="Q652" s="197">
        <v>1</v>
      </c>
      <c r="R652" s="197">
        <v>10</v>
      </c>
      <c r="S652" s="197">
        <v>24</v>
      </c>
      <c r="T652" s="198" t="s">
        <v>1631</v>
      </c>
      <c r="U652" s="200">
        <v>875300</v>
      </c>
      <c r="AC652" s="159">
        <v>8</v>
      </c>
      <c r="AD652" s="159">
        <v>31</v>
      </c>
      <c r="AE652" s="161" t="s">
        <v>1703</v>
      </c>
      <c r="AF652" s="203" t="s">
        <v>1704</v>
      </c>
    </row>
    <row r="653" spans="17:32" x14ac:dyDescent="0.15">
      <c r="Q653" s="197">
        <v>1</v>
      </c>
      <c r="R653" s="197">
        <v>10</v>
      </c>
      <c r="S653" s="197">
        <v>25</v>
      </c>
      <c r="T653" s="198" t="s">
        <v>9369</v>
      </c>
      <c r="U653" s="200">
        <v>875800</v>
      </c>
      <c r="AC653" s="159">
        <v>8</v>
      </c>
      <c r="AD653" s="159">
        <v>32</v>
      </c>
      <c r="AE653" s="161" t="s">
        <v>1706</v>
      </c>
      <c r="AF653" s="203" t="s">
        <v>1707</v>
      </c>
    </row>
    <row r="654" spans="17:32" x14ac:dyDescent="0.15">
      <c r="Q654" s="197">
        <v>1</v>
      </c>
      <c r="R654" s="197">
        <v>10</v>
      </c>
      <c r="S654" s="197">
        <v>26</v>
      </c>
      <c r="T654" s="198" t="s">
        <v>1634</v>
      </c>
      <c r="U654" s="200">
        <v>875500</v>
      </c>
      <c r="AC654" s="159">
        <v>8</v>
      </c>
      <c r="AD654" s="159">
        <v>33</v>
      </c>
      <c r="AE654" s="161" t="s">
        <v>1709</v>
      </c>
      <c r="AF654" s="203" t="s">
        <v>1710</v>
      </c>
    </row>
    <row r="655" spans="17:32" x14ac:dyDescent="0.15">
      <c r="Q655" s="197">
        <v>1</v>
      </c>
      <c r="R655" s="197">
        <v>10</v>
      </c>
      <c r="S655" s="197">
        <v>27</v>
      </c>
      <c r="T655" s="198" t="s">
        <v>1637</v>
      </c>
      <c r="U655" s="200">
        <v>876000</v>
      </c>
      <c r="AC655" s="159">
        <v>8</v>
      </c>
      <c r="AD655" s="159">
        <v>34</v>
      </c>
      <c r="AE655" s="161" t="s">
        <v>1712</v>
      </c>
      <c r="AF655" s="203" t="s">
        <v>1713</v>
      </c>
    </row>
    <row r="656" spans="17:32" x14ac:dyDescent="0.15">
      <c r="Q656" s="197">
        <v>1</v>
      </c>
      <c r="R656" s="197">
        <v>10</v>
      </c>
      <c r="S656" s="197">
        <v>28</v>
      </c>
      <c r="T656" s="198" t="s">
        <v>9370</v>
      </c>
      <c r="U656" s="200">
        <v>875900</v>
      </c>
      <c r="AC656" s="159">
        <v>8</v>
      </c>
      <c r="AD656" s="159">
        <v>35</v>
      </c>
      <c r="AE656" s="161" t="s">
        <v>1715</v>
      </c>
      <c r="AF656" s="203" t="s">
        <v>1716</v>
      </c>
    </row>
    <row r="657" spans="17:32" x14ac:dyDescent="0.15">
      <c r="Q657" s="197">
        <v>1</v>
      </c>
      <c r="R657" s="197">
        <v>10</v>
      </c>
      <c r="S657" s="197">
        <v>29</v>
      </c>
      <c r="T657" s="198" t="s">
        <v>1640</v>
      </c>
      <c r="U657" s="200">
        <v>877600</v>
      </c>
      <c r="AC657" s="159">
        <v>8</v>
      </c>
      <c r="AD657" s="159">
        <v>36</v>
      </c>
      <c r="AE657" s="161" t="s">
        <v>1718</v>
      </c>
      <c r="AF657" s="203" t="s">
        <v>1719</v>
      </c>
    </row>
    <row r="658" spans="17:32" x14ac:dyDescent="0.15">
      <c r="Q658" s="197">
        <v>1</v>
      </c>
      <c r="R658" s="197">
        <v>10</v>
      </c>
      <c r="S658" s="197">
        <v>30</v>
      </c>
      <c r="T658" s="198" t="s">
        <v>1643</v>
      </c>
      <c r="U658" s="200">
        <v>877700</v>
      </c>
      <c r="AC658" s="159">
        <v>8</v>
      </c>
      <c r="AD658" s="159">
        <v>37</v>
      </c>
      <c r="AE658" s="161" t="s">
        <v>1721</v>
      </c>
      <c r="AF658" s="203" t="s">
        <v>1722</v>
      </c>
    </row>
    <row r="659" spans="17:32" x14ac:dyDescent="0.15">
      <c r="Q659" s="197">
        <v>1</v>
      </c>
      <c r="R659" s="197">
        <v>10</v>
      </c>
      <c r="S659" s="197">
        <v>31</v>
      </c>
      <c r="T659" s="198" t="s">
        <v>1646</v>
      </c>
      <c r="U659" s="200">
        <v>875100</v>
      </c>
      <c r="AC659" s="159">
        <v>8</v>
      </c>
      <c r="AD659" s="159">
        <v>38</v>
      </c>
      <c r="AE659" s="161" t="s">
        <v>1723</v>
      </c>
      <c r="AF659" s="203" t="s">
        <v>1724</v>
      </c>
    </row>
    <row r="660" spans="17:32" x14ac:dyDescent="0.15">
      <c r="Q660" s="197">
        <v>1</v>
      </c>
      <c r="R660" s="197">
        <v>10</v>
      </c>
      <c r="S660" s="197">
        <v>32</v>
      </c>
      <c r="T660" s="198" t="s">
        <v>1649</v>
      </c>
      <c r="U660" s="200">
        <v>875600</v>
      </c>
      <c r="AC660" s="159">
        <v>8</v>
      </c>
      <c r="AD660" s="159">
        <v>39</v>
      </c>
      <c r="AE660" s="161" t="s">
        <v>1726</v>
      </c>
      <c r="AF660" s="203" t="s">
        <v>1727</v>
      </c>
    </row>
    <row r="661" spans="17:32" x14ac:dyDescent="0.15">
      <c r="Q661" s="197">
        <v>1</v>
      </c>
      <c r="R661" s="197">
        <v>10</v>
      </c>
      <c r="S661" s="197">
        <v>33</v>
      </c>
      <c r="T661" s="198" t="s">
        <v>1652</v>
      </c>
      <c r="U661" s="200">
        <v>874100</v>
      </c>
      <c r="AC661" s="159">
        <v>8</v>
      </c>
      <c r="AD661" s="159">
        <v>40</v>
      </c>
      <c r="AE661" s="161" t="s">
        <v>1729</v>
      </c>
      <c r="AF661" s="203" t="s">
        <v>1730</v>
      </c>
    </row>
    <row r="662" spans="17:32" x14ac:dyDescent="0.15">
      <c r="Q662" s="197">
        <v>1</v>
      </c>
      <c r="R662" s="197">
        <v>10</v>
      </c>
      <c r="S662" s="197">
        <v>34</v>
      </c>
      <c r="T662" s="198" t="s">
        <v>1655</v>
      </c>
      <c r="U662" s="200">
        <v>878500</v>
      </c>
      <c r="AC662" s="159">
        <v>8</v>
      </c>
      <c r="AD662" s="159">
        <v>41</v>
      </c>
      <c r="AE662" s="161" t="s">
        <v>1731</v>
      </c>
      <c r="AF662" s="203" t="s">
        <v>1732</v>
      </c>
    </row>
    <row r="663" spans="17:32" x14ac:dyDescent="0.15">
      <c r="Q663" s="197">
        <v>1</v>
      </c>
      <c r="R663" s="197">
        <v>10</v>
      </c>
      <c r="S663" s="197">
        <v>35</v>
      </c>
      <c r="T663" s="198" t="s">
        <v>9371</v>
      </c>
      <c r="U663" s="200">
        <v>877800</v>
      </c>
      <c r="AC663" s="159">
        <v>8</v>
      </c>
      <c r="AD663" s="159">
        <v>42</v>
      </c>
      <c r="AE663" s="161" t="s">
        <v>1734</v>
      </c>
      <c r="AF663" s="203" t="s">
        <v>1735</v>
      </c>
    </row>
    <row r="664" spans="17:32" x14ac:dyDescent="0.15">
      <c r="Q664" s="197">
        <v>1</v>
      </c>
      <c r="R664" s="197">
        <v>10</v>
      </c>
      <c r="S664" s="197">
        <v>36</v>
      </c>
      <c r="T664" s="198" t="s">
        <v>1658</v>
      </c>
      <c r="U664" s="200">
        <v>879000</v>
      </c>
      <c r="AC664" s="159">
        <v>8</v>
      </c>
      <c r="AD664" s="159">
        <v>43</v>
      </c>
      <c r="AE664" s="161" t="s">
        <v>1737</v>
      </c>
      <c r="AF664" s="203" t="s">
        <v>1738</v>
      </c>
    </row>
    <row r="665" spans="17:32" x14ac:dyDescent="0.15">
      <c r="Q665" s="197">
        <v>1</v>
      </c>
      <c r="R665" s="197">
        <v>10</v>
      </c>
      <c r="S665" s="197">
        <v>37</v>
      </c>
      <c r="T665" s="198" t="s">
        <v>1661</v>
      </c>
      <c r="U665" s="200">
        <v>633207</v>
      </c>
      <c r="AC665" s="159">
        <v>8</v>
      </c>
      <c r="AD665" s="159">
        <v>44</v>
      </c>
      <c r="AE665" s="161" t="s">
        <v>1740</v>
      </c>
      <c r="AF665" s="203" t="s">
        <v>1741</v>
      </c>
    </row>
    <row r="666" spans="17:32" x14ac:dyDescent="0.15">
      <c r="Q666" s="197">
        <v>1</v>
      </c>
      <c r="R666" s="197">
        <v>10</v>
      </c>
      <c r="S666" s="197">
        <v>38</v>
      </c>
      <c r="T666" s="198" t="s">
        <v>1664</v>
      </c>
      <c r="U666" s="200">
        <v>633205</v>
      </c>
      <c r="AC666" s="159">
        <v>9</v>
      </c>
      <c r="AD666" s="159">
        <v>1</v>
      </c>
      <c r="AE666" s="161" t="s">
        <v>1743</v>
      </c>
      <c r="AF666" s="203" t="s">
        <v>1744</v>
      </c>
    </row>
    <row r="667" spans="17:32" x14ac:dyDescent="0.15">
      <c r="Q667" s="197">
        <v>1</v>
      </c>
      <c r="R667" s="197">
        <v>10</v>
      </c>
      <c r="S667" s="197">
        <v>39</v>
      </c>
      <c r="T667" s="198" t="s">
        <v>1667</v>
      </c>
      <c r="U667" s="200">
        <v>633206</v>
      </c>
      <c r="AC667" s="159">
        <v>9</v>
      </c>
      <c r="AD667" s="159">
        <v>2</v>
      </c>
      <c r="AE667" s="161" t="s">
        <v>1746</v>
      </c>
      <c r="AF667" s="203" t="s">
        <v>1747</v>
      </c>
    </row>
    <row r="668" spans="17:32" x14ac:dyDescent="0.15">
      <c r="Q668" s="197">
        <v>1</v>
      </c>
      <c r="R668" s="197">
        <v>10</v>
      </c>
      <c r="S668" s="197">
        <v>40</v>
      </c>
      <c r="T668" s="198" t="s">
        <v>1670</v>
      </c>
      <c r="U668" s="200">
        <v>634202</v>
      </c>
      <c r="AC668" s="159">
        <v>9</v>
      </c>
      <c r="AD668" s="159">
        <v>3</v>
      </c>
      <c r="AE668" s="161" t="s">
        <v>1749</v>
      </c>
      <c r="AF668" s="203" t="s">
        <v>1750</v>
      </c>
    </row>
    <row r="669" spans="17:32" x14ac:dyDescent="0.15">
      <c r="Q669" s="197">
        <v>1</v>
      </c>
      <c r="R669" s="197">
        <v>10</v>
      </c>
      <c r="S669" s="197">
        <v>41</v>
      </c>
      <c r="T669" s="198" t="s">
        <v>1673</v>
      </c>
      <c r="U669" s="200">
        <v>633214</v>
      </c>
      <c r="AC669" s="159">
        <v>9</v>
      </c>
      <c r="AD669" s="159">
        <v>4</v>
      </c>
      <c r="AE669" s="161" t="s">
        <v>1752</v>
      </c>
      <c r="AF669" s="203" t="s">
        <v>1753</v>
      </c>
    </row>
    <row r="670" spans="17:32" x14ac:dyDescent="0.15">
      <c r="Q670" s="197">
        <v>1</v>
      </c>
      <c r="R670" s="197">
        <v>10</v>
      </c>
      <c r="S670" s="197">
        <v>42</v>
      </c>
      <c r="T670" s="198" t="s">
        <v>36</v>
      </c>
      <c r="U670" s="200">
        <v>879999</v>
      </c>
      <c r="AC670" s="159">
        <v>9</v>
      </c>
      <c r="AD670" s="159">
        <v>5</v>
      </c>
      <c r="AE670" s="161" t="s">
        <v>1754</v>
      </c>
      <c r="AF670" s="203" t="s">
        <v>1755</v>
      </c>
    </row>
    <row r="671" spans="17:32" x14ac:dyDescent="0.15">
      <c r="Q671" s="197">
        <v>1</v>
      </c>
      <c r="R671" s="197">
        <v>11</v>
      </c>
      <c r="S671" s="197">
        <v>1</v>
      </c>
      <c r="T671" s="198" t="s">
        <v>862</v>
      </c>
      <c r="U671" s="200">
        <v>882000</v>
      </c>
      <c r="AC671" s="159">
        <v>9</v>
      </c>
      <c r="AD671" s="159">
        <v>6</v>
      </c>
      <c r="AE671" s="161" t="s">
        <v>1756</v>
      </c>
      <c r="AF671" s="203" t="s">
        <v>1757</v>
      </c>
    </row>
    <row r="672" spans="17:32" x14ac:dyDescent="0.15">
      <c r="Q672" s="197">
        <v>1</v>
      </c>
      <c r="R672" s="197">
        <v>11</v>
      </c>
      <c r="S672" s="197">
        <v>2</v>
      </c>
      <c r="T672" s="198" t="s">
        <v>9353</v>
      </c>
      <c r="U672" s="200">
        <v>882010</v>
      </c>
      <c r="AC672" s="159">
        <v>9</v>
      </c>
      <c r="AD672" s="159">
        <v>7</v>
      </c>
      <c r="AE672" s="161" t="s">
        <v>1758</v>
      </c>
      <c r="AF672" s="203" t="s">
        <v>1759</v>
      </c>
    </row>
    <row r="673" spans="17:32" x14ac:dyDescent="0.15">
      <c r="Q673" s="197">
        <v>1</v>
      </c>
      <c r="R673" s="197">
        <v>11</v>
      </c>
      <c r="S673" s="197">
        <v>3</v>
      </c>
      <c r="T673" s="198" t="s">
        <v>9354</v>
      </c>
      <c r="U673" s="200">
        <v>882020</v>
      </c>
      <c r="AC673" s="159">
        <v>9</v>
      </c>
      <c r="AD673" s="159">
        <v>8</v>
      </c>
      <c r="AE673" s="161" t="s">
        <v>1760</v>
      </c>
      <c r="AF673" s="203" t="s">
        <v>1761</v>
      </c>
    </row>
    <row r="674" spans="17:32" x14ac:dyDescent="0.15">
      <c r="Q674" s="197">
        <v>1</v>
      </c>
      <c r="R674" s="197">
        <v>11</v>
      </c>
      <c r="S674" s="197">
        <v>4</v>
      </c>
      <c r="T674" s="198" t="s">
        <v>326</v>
      </c>
      <c r="U674" s="200">
        <v>882100</v>
      </c>
      <c r="AC674" s="159">
        <v>9</v>
      </c>
      <c r="AD674" s="159">
        <v>9</v>
      </c>
      <c r="AE674" s="161" t="s">
        <v>1762</v>
      </c>
      <c r="AF674" s="203" t="s">
        <v>1763</v>
      </c>
    </row>
    <row r="675" spans="17:32" x14ac:dyDescent="0.15">
      <c r="Q675" s="197">
        <v>1</v>
      </c>
      <c r="R675" s="197">
        <v>11</v>
      </c>
      <c r="S675" s="197">
        <v>5</v>
      </c>
      <c r="T675" s="198" t="s">
        <v>330</v>
      </c>
      <c r="U675" s="200">
        <v>882200</v>
      </c>
      <c r="AC675" s="159">
        <v>9</v>
      </c>
      <c r="AD675" s="159">
        <v>10</v>
      </c>
      <c r="AE675" s="161" t="s">
        <v>1764</v>
      </c>
      <c r="AF675" s="203" t="s">
        <v>1765</v>
      </c>
    </row>
    <row r="676" spans="17:32" x14ac:dyDescent="0.15">
      <c r="Q676" s="197">
        <v>1</v>
      </c>
      <c r="R676" s="197">
        <v>11</v>
      </c>
      <c r="S676" s="197">
        <v>6</v>
      </c>
      <c r="T676" s="198" t="s">
        <v>875</v>
      </c>
      <c r="U676" s="200">
        <v>882900</v>
      </c>
      <c r="AC676" s="159">
        <v>9</v>
      </c>
      <c r="AD676" s="159">
        <v>11</v>
      </c>
      <c r="AE676" s="161" t="s">
        <v>1766</v>
      </c>
      <c r="AF676" s="203" t="s">
        <v>1767</v>
      </c>
    </row>
    <row r="677" spans="17:32" x14ac:dyDescent="0.15">
      <c r="Q677" s="197">
        <v>1</v>
      </c>
      <c r="R677" s="197">
        <v>11</v>
      </c>
      <c r="S677" s="197">
        <v>7</v>
      </c>
      <c r="T677" s="198" t="s">
        <v>880</v>
      </c>
      <c r="U677" s="200">
        <v>882300</v>
      </c>
      <c r="AC677" s="159">
        <v>9</v>
      </c>
      <c r="AD677" s="159">
        <v>12</v>
      </c>
      <c r="AE677" s="161" t="s">
        <v>1768</v>
      </c>
      <c r="AF677" s="203" t="s">
        <v>1769</v>
      </c>
    </row>
    <row r="678" spans="17:32" x14ac:dyDescent="0.15">
      <c r="Q678" s="197">
        <v>1</v>
      </c>
      <c r="R678" s="197">
        <v>11</v>
      </c>
      <c r="S678" s="197">
        <v>8</v>
      </c>
      <c r="T678" s="198" t="s">
        <v>885</v>
      </c>
      <c r="U678" s="200">
        <v>882400</v>
      </c>
      <c r="AC678" s="159">
        <v>9</v>
      </c>
      <c r="AD678" s="159">
        <v>13</v>
      </c>
      <c r="AE678" s="161" t="s">
        <v>1770</v>
      </c>
      <c r="AF678" s="203" t="s">
        <v>1771</v>
      </c>
    </row>
    <row r="679" spans="17:32" x14ac:dyDescent="0.15">
      <c r="Q679" s="197">
        <v>1</v>
      </c>
      <c r="R679" s="197">
        <v>11</v>
      </c>
      <c r="S679" s="197">
        <v>9</v>
      </c>
      <c r="T679" s="198" t="s">
        <v>890</v>
      </c>
      <c r="U679" s="200">
        <v>882700</v>
      </c>
      <c r="AC679" s="159">
        <v>9</v>
      </c>
      <c r="AD679" s="159">
        <v>14</v>
      </c>
      <c r="AE679" s="161" t="s">
        <v>1772</v>
      </c>
      <c r="AF679" s="203" t="s">
        <v>1773</v>
      </c>
    </row>
    <row r="680" spans="17:32" x14ac:dyDescent="0.15">
      <c r="Q680" s="197">
        <v>1</v>
      </c>
      <c r="R680" s="197">
        <v>11</v>
      </c>
      <c r="S680" s="197">
        <v>10</v>
      </c>
      <c r="T680" s="198" t="s">
        <v>894</v>
      </c>
      <c r="U680" s="200">
        <v>882800</v>
      </c>
      <c r="AC680" s="159">
        <v>9</v>
      </c>
      <c r="AD680" s="159">
        <v>15</v>
      </c>
      <c r="AE680" s="161" t="s">
        <v>1775</v>
      </c>
      <c r="AF680" s="203" t="s">
        <v>1776</v>
      </c>
    </row>
    <row r="681" spans="17:32" x14ac:dyDescent="0.15">
      <c r="Q681" s="197">
        <v>1</v>
      </c>
      <c r="R681" s="197">
        <v>11</v>
      </c>
      <c r="S681" s="197">
        <v>11</v>
      </c>
      <c r="T681" s="198" t="s">
        <v>898</v>
      </c>
      <c r="U681" s="200">
        <v>882600</v>
      </c>
      <c r="AC681" s="159">
        <v>9</v>
      </c>
      <c r="AD681" s="159">
        <v>16</v>
      </c>
      <c r="AE681" s="161" t="s">
        <v>1778</v>
      </c>
      <c r="AF681" s="203" t="s">
        <v>1779</v>
      </c>
    </row>
    <row r="682" spans="17:32" x14ac:dyDescent="0.15">
      <c r="Q682" s="197">
        <v>1</v>
      </c>
      <c r="R682" s="197">
        <v>11</v>
      </c>
      <c r="S682" s="197">
        <v>12</v>
      </c>
      <c r="T682" s="198" t="s">
        <v>1696</v>
      </c>
      <c r="U682" s="200">
        <v>883000</v>
      </c>
      <c r="AC682" s="159">
        <v>9</v>
      </c>
      <c r="AD682" s="159">
        <v>17</v>
      </c>
      <c r="AE682" s="161" t="s">
        <v>1781</v>
      </c>
      <c r="AF682" s="203" t="s">
        <v>1782</v>
      </c>
    </row>
    <row r="683" spans="17:32" x14ac:dyDescent="0.15">
      <c r="Q683" s="197">
        <v>1</v>
      </c>
      <c r="R683" s="197">
        <v>11</v>
      </c>
      <c r="S683" s="197">
        <v>13</v>
      </c>
      <c r="T683" s="198" t="s">
        <v>1699</v>
      </c>
      <c r="U683" s="200">
        <v>883300</v>
      </c>
      <c r="AC683" s="159">
        <v>9</v>
      </c>
      <c r="AD683" s="159">
        <v>18</v>
      </c>
      <c r="AE683" s="161" t="s">
        <v>1784</v>
      </c>
      <c r="AF683" s="203" t="s">
        <v>1785</v>
      </c>
    </row>
    <row r="684" spans="17:32" x14ac:dyDescent="0.15">
      <c r="Q684" s="197">
        <v>1</v>
      </c>
      <c r="R684" s="197">
        <v>11</v>
      </c>
      <c r="S684" s="197">
        <v>14</v>
      </c>
      <c r="T684" s="198" t="s">
        <v>1702</v>
      </c>
      <c r="U684" s="200">
        <v>883100</v>
      </c>
      <c r="AC684" s="159">
        <v>9</v>
      </c>
      <c r="AD684" s="159">
        <v>19</v>
      </c>
      <c r="AE684" s="161" t="s">
        <v>1787</v>
      </c>
      <c r="AF684" s="203" t="s">
        <v>1788</v>
      </c>
    </row>
    <row r="685" spans="17:32" x14ac:dyDescent="0.15">
      <c r="Q685" s="197">
        <v>1</v>
      </c>
      <c r="R685" s="197">
        <v>11</v>
      </c>
      <c r="S685" s="197">
        <v>15</v>
      </c>
      <c r="T685" s="198" t="s">
        <v>1705</v>
      </c>
      <c r="U685" s="200">
        <v>884000</v>
      </c>
      <c r="AC685" s="159">
        <v>9</v>
      </c>
      <c r="AD685" s="159">
        <v>20</v>
      </c>
      <c r="AE685" s="161" t="s">
        <v>1790</v>
      </c>
      <c r="AF685" s="203" t="s">
        <v>1791</v>
      </c>
    </row>
    <row r="686" spans="17:32" x14ac:dyDescent="0.15">
      <c r="Q686" s="197">
        <v>1</v>
      </c>
      <c r="R686" s="197">
        <v>11</v>
      </c>
      <c r="S686" s="197">
        <v>16</v>
      </c>
      <c r="T686" s="198" t="s">
        <v>1708</v>
      </c>
      <c r="U686" s="200">
        <v>885000</v>
      </c>
      <c r="AC686" s="159">
        <v>9</v>
      </c>
      <c r="AD686" s="159">
        <v>21</v>
      </c>
      <c r="AE686" s="161" t="s">
        <v>1793</v>
      </c>
      <c r="AF686" s="203" t="s">
        <v>1794</v>
      </c>
    </row>
    <row r="687" spans="17:32" x14ac:dyDescent="0.15">
      <c r="Q687" s="197">
        <v>1</v>
      </c>
      <c r="R687" s="197">
        <v>11</v>
      </c>
      <c r="S687" s="197">
        <v>17</v>
      </c>
      <c r="T687" s="198" t="s">
        <v>1711</v>
      </c>
      <c r="U687" s="200">
        <v>885100</v>
      </c>
      <c r="AC687" s="159">
        <v>9</v>
      </c>
      <c r="AD687" s="159">
        <v>22</v>
      </c>
      <c r="AE687" s="161" t="s">
        <v>1796</v>
      </c>
      <c r="AF687" s="203" t="s">
        <v>1797</v>
      </c>
    </row>
    <row r="688" spans="17:32" x14ac:dyDescent="0.15">
      <c r="Q688" s="197">
        <v>1</v>
      </c>
      <c r="R688" s="197">
        <v>11</v>
      </c>
      <c r="S688" s="197">
        <v>18</v>
      </c>
      <c r="T688" s="198" t="s">
        <v>9372</v>
      </c>
      <c r="U688" s="200">
        <v>885200</v>
      </c>
      <c r="AC688" s="159">
        <v>9</v>
      </c>
      <c r="AD688" s="159">
        <v>23</v>
      </c>
      <c r="AE688" s="161" t="s">
        <v>1799</v>
      </c>
      <c r="AF688" s="203" t="s">
        <v>1800</v>
      </c>
    </row>
    <row r="689" spans="17:32" x14ac:dyDescent="0.15">
      <c r="Q689" s="197">
        <v>1</v>
      </c>
      <c r="R689" s="197">
        <v>11</v>
      </c>
      <c r="S689" s="197">
        <v>19</v>
      </c>
      <c r="T689" s="198" t="s">
        <v>1714</v>
      </c>
      <c r="U689" s="200">
        <v>885500</v>
      </c>
      <c r="AC689" s="159">
        <v>9</v>
      </c>
      <c r="AD689" s="159">
        <v>24</v>
      </c>
      <c r="AE689" s="161" t="s">
        <v>1801</v>
      </c>
      <c r="AF689" s="203" t="s">
        <v>1802</v>
      </c>
    </row>
    <row r="690" spans="17:32" x14ac:dyDescent="0.15">
      <c r="Q690" s="197">
        <v>1</v>
      </c>
      <c r="R690" s="197">
        <v>11</v>
      </c>
      <c r="S690" s="197">
        <v>20</v>
      </c>
      <c r="T690" s="198" t="s">
        <v>1717</v>
      </c>
      <c r="U690" s="200">
        <v>886000</v>
      </c>
      <c r="AC690" s="159">
        <v>9</v>
      </c>
      <c r="AD690" s="159">
        <v>25</v>
      </c>
      <c r="AE690" s="161" t="s">
        <v>1804</v>
      </c>
      <c r="AF690" s="203" t="s">
        <v>1805</v>
      </c>
    </row>
    <row r="691" spans="17:32" x14ac:dyDescent="0.15">
      <c r="Q691" s="197">
        <v>1</v>
      </c>
      <c r="R691" s="197">
        <v>11</v>
      </c>
      <c r="S691" s="197">
        <v>21</v>
      </c>
      <c r="T691" s="198" t="s">
        <v>1720</v>
      </c>
      <c r="U691" s="200">
        <v>886100</v>
      </c>
      <c r="AC691" s="159">
        <v>10</v>
      </c>
      <c r="AD691" s="159">
        <v>1</v>
      </c>
      <c r="AE691" s="161" t="s">
        <v>1807</v>
      </c>
      <c r="AF691" s="203" t="s">
        <v>1808</v>
      </c>
    </row>
    <row r="692" spans="17:32" x14ac:dyDescent="0.15">
      <c r="Q692" s="197">
        <v>1</v>
      </c>
      <c r="R692" s="197">
        <v>11</v>
      </c>
      <c r="S692" s="197">
        <v>22</v>
      </c>
      <c r="T692" s="198" t="s">
        <v>1725</v>
      </c>
      <c r="U692" s="200">
        <v>886200</v>
      </c>
      <c r="AC692" s="159">
        <v>10</v>
      </c>
      <c r="AD692" s="159">
        <v>2</v>
      </c>
      <c r="AE692" s="161" t="s">
        <v>1809</v>
      </c>
      <c r="AF692" s="203" t="s">
        <v>1810</v>
      </c>
    </row>
    <row r="693" spans="17:32" x14ac:dyDescent="0.15">
      <c r="Q693" s="197">
        <v>1</v>
      </c>
      <c r="R693" s="197">
        <v>11</v>
      </c>
      <c r="S693" s="197">
        <v>23</v>
      </c>
      <c r="T693" s="198" t="s">
        <v>1728</v>
      </c>
      <c r="U693" s="200">
        <v>887500</v>
      </c>
      <c r="AC693" s="159">
        <v>10</v>
      </c>
      <c r="AD693" s="159">
        <v>3</v>
      </c>
      <c r="AE693" s="161" t="s">
        <v>1812</v>
      </c>
      <c r="AF693" s="203" t="s">
        <v>1813</v>
      </c>
    </row>
    <row r="694" spans="17:32" x14ac:dyDescent="0.15">
      <c r="Q694" s="197">
        <v>1</v>
      </c>
      <c r="R694" s="197">
        <v>11</v>
      </c>
      <c r="S694" s="197">
        <v>24</v>
      </c>
      <c r="T694" s="198" t="s">
        <v>1733</v>
      </c>
      <c r="U694" s="200">
        <v>887700</v>
      </c>
      <c r="AC694" s="159">
        <v>10</v>
      </c>
      <c r="AD694" s="159">
        <v>4</v>
      </c>
      <c r="AE694" s="161" t="s">
        <v>1815</v>
      </c>
      <c r="AF694" s="203" t="s">
        <v>1816</v>
      </c>
    </row>
    <row r="695" spans="17:32" x14ac:dyDescent="0.15">
      <c r="Q695" s="197">
        <v>1</v>
      </c>
      <c r="R695" s="197">
        <v>11</v>
      </c>
      <c r="S695" s="197">
        <v>25</v>
      </c>
      <c r="T695" s="198" t="s">
        <v>1736</v>
      </c>
      <c r="U695" s="200">
        <v>888500</v>
      </c>
      <c r="AC695" s="159">
        <v>10</v>
      </c>
      <c r="AD695" s="159">
        <v>5</v>
      </c>
      <c r="AE695" s="161" t="s">
        <v>1818</v>
      </c>
      <c r="AF695" s="203" t="s">
        <v>1819</v>
      </c>
    </row>
    <row r="696" spans="17:32" x14ac:dyDescent="0.15">
      <c r="Q696" s="197">
        <v>1</v>
      </c>
      <c r="R696" s="197">
        <v>11</v>
      </c>
      <c r="S696" s="197">
        <v>26</v>
      </c>
      <c r="T696" s="198" t="s">
        <v>1739</v>
      </c>
      <c r="U696" s="200">
        <v>633210</v>
      </c>
      <c r="AC696" s="159">
        <v>10</v>
      </c>
      <c r="AD696" s="159">
        <v>6</v>
      </c>
      <c r="AE696" s="161" t="s">
        <v>1820</v>
      </c>
      <c r="AF696" s="203" t="s">
        <v>1821</v>
      </c>
    </row>
    <row r="697" spans="17:32" x14ac:dyDescent="0.15">
      <c r="Q697" s="197">
        <v>1</v>
      </c>
      <c r="R697" s="197">
        <v>11</v>
      </c>
      <c r="S697" s="197">
        <v>27</v>
      </c>
      <c r="T697" s="198" t="s">
        <v>1742</v>
      </c>
      <c r="U697" s="200">
        <v>633208</v>
      </c>
      <c r="AC697" s="159">
        <v>10</v>
      </c>
      <c r="AD697" s="159">
        <v>7</v>
      </c>
      <c r="AE697" s="161" t="s">
        <v>1823</v>
      </c>
      <c r="AF697" s="203" t="s">
        <v>1824</v>
      </c>
    </row>
    <row r="698" spans="17:32" x14ac:dyDescent="0.15">
      <c r="Q698" s="197">
        <v>1</v>
      </c>
      <c r="R698" s="197">
        <v>11</v>
      </c>
      <c r="S698" s="197">
        <v>28</v>
      </c>
      <c r="T698" s="198" t="s">
        <v>1745</v>
      </c>
      <c r="U698" s="200">
        <v>633209</v>
      </c>
      <c r="AC698" s="159">
        <v>10</v>
      </c>
      <c r="AD698" s="159">
        <v>8</v>
      </c>
      <c r="AE698" s="161" t="s">
        <v>1826</v>
      </c>
      <c r="AF698" s="203" t="s">
        <v>1827</v>
      </c>
    </row>
    <row r="699" spans="17:32" x14ac:dyDescent="0.15">
      <c r="Q699" s="197">
        <v>1</v>
      </c>
      <c r="R699" s="197">
        <v>11</v>
      </c>
      <c r="S699" s="197">
        <v>29</v>
      </c>
      <c r="T699" s="198" t="s">
        <v>1748</v>
      </c>
      <c r="U699" s="200">
        <v>633211</v>
      </c>
      <c r="AC699" s="159">
        <v>10</v>
      </c>
      <c r="AD699" s="159">
        <v>9</v>
      </c>
      <c r="AE699" s="161" t="s">
        <v>1829</v>
      </c>
      <c r="AF699" s="203" t="s">
        <v>1830</v>
      </c>
    </row>
    <row r="700" spans="17:32" x14ac:dyDescent="0.15">
      <c r="Q700" s="197">
        <v>1</v>
      </c>
      <c r="R700" s="197">
        <v>11</v>
      </c>
      <c r="S700" s="197">
        <v>30</v>
      </c>
      <c r="T700" s="198" t="s">
        <v>1751</v>
      </c>
      <c r="U700" s="200">
        <v>633215</v>
      </c>
      <c r="AC700" s="159">
        <v>10</v>
      </c>
      <c r="AD700" s="159">
        <v>10</v>
      </c>
      <c r="AE700" s="161" t="s">
        <v>1831</v>
      </c>
      <c r="AF700" s="203" t="s">
        <v>1832</v>
      </c>
    </row>
    <row r="701" spans="17:32" x14ac:dyDescent="0.15">
      <c r="Q701" s="197">
        <v>1</v>
      </c>
      <c r="R701" s="197">
        <v>11</v>
      </c>
      <c r="S701" s="197">
        <v>31</v>
      </c>
      <c r="T701" s="198" t="s">
        <v>36</v>
      </c>
      <c r="U701" s="200">
        <v>889999</v>
      </c>
      <c r="AC701" s="159">
        <v>10</v>
      </c>
      <c r="AD701" s="159">
        <v>11</v>
      </c>
      <c r="AE701" s="161" t="s">
        <v>1834</v>
      </c>
      <c r="AF701" s="203" t="s">
        <v>1835</v>
      </c>
    </row>
    <row r="702" spans="17:32" x14ac:dyDescent="0.15">
      <c r="Q702" s="197">
        <v>1</v>
      </c>
      <c r="R702" s="197">
        <v>12</v>
      </c>
      <c r="S702" s="197">
        <v>1</v>
      </c>
      <c r="T702" s="198" t="s">
        <v>862</v>
      </c>
      <c r="U702" s="200">
        <v>892000</v>
      </c>
      <c r="AC702" s="159">
        <v>10</v>
      </c>
      <c r="AD702" s="159">
        <v>12</v>
      </c>
      <c r="AE702" s="161" t="s">
        <v>1837</v>
      </c>
      <c r="AF702" s="203" t="s">
        <v>1838</v>
      </c>
    </row>
    <row r="703" spans="17:32" x14ac:dyDescent="0.15">
      <c r="Q703" s="197">
        <v>1</v>
      </c>
      <c r="R703" s="197">
        <v>12</v>
      </c>
      <c r="S703" s="197">
        <v>2</v>
      </c>
      <c r="T703" s="198" t="s">
        <v>9353</v>
      </c>
      <c r="U703" s="200">
        <v>892010</v>
      </c>
      <c r="AC703" s="159">
        <v>10</v>
      </c>
      <c r="AD703" s="159">
        <v>13</v>
      </c>
      <c r="AE703" s="161" t="s">
        <v>1840</v>
      </c>
      <c r="AF703" s="203" t="s">
        <v>1841</v>
      </c>
    </row>
    <row r="704" spans="17:32" x14ac:dyDescent="0.15">
      <c r="Q704" s="197">
        <v>1</v>
      </c>
      <c r="R704" s="197">
        <v>12</v>
      </c>
      <c r="S704" s="197">
        <v>3</v>
      </c>
      <c r="T704" s="198" t="s">
        <v>9354</v>
      </c>
      <c r="U704" s="200">
        <v>892020</v>
      </c>
      <c r="AC704" s="159">
        <v>10</v>
      </c>
      <c r="AD704" s="159">
        <v>14</v>
      </c>
      <c r="AE704" s="161" t="s">
        <v>1843</v>
      </c>
      <c r="AF704" s="203" t="s">
        <v>1844</v>
      </c>
    </row>
    <row r="705" spans="17:32" x14ac:dyDescent="0.15">
      <c r="Q705" s="197">
        <v>1</v>
      </c>
      <c r="R705" s="197">
        <v>12</v>
      </c>
      <c r="S705" s="197">
        <v>4</v>
      </c>
      <c r="T705" s="198" t="s">
        <v>326</v>
      </c>
      <c r="U705" s="200">
        <v>892100</v>
      </c>
      <c r="AC705" s="159">
        <v>10</v>
      </c>
      <c r="AD705" s="159">
        <v>15</v>
      </c>
      <c r="AE705" s="161" t="s">
        <v>1846</v>
      </c>
      <c r="AF705" s="203" t="s">
        <v>1847</v>
      </c>
    </row>
    <row r="706" spans="17:32" x14ac:dyDescent="0.15">
      <c r="Q706" s="197">
        <v>1</v>
      </c>
      <c r="R706" s="197">
        <v>12</v>
      </c>
      <c r="S706" s="197">
        <v>5</v>
      </c>
      <c r="T706" s="198" t="s">
        <v>330</v>
      </c>
      <c r="U706" s="200">
        <v>892200</v>
      </c>
      <c r="AC706" s="159">
        <v>10</v>
      </c>
      <c r="AD706" s="159">
        <v>16</v>
      </c>
      <c r="AE706" s="161" t="s">
        <v>1849</v>
      </c>
      <c r="AF706" s="203" t="s">
        <v>1850</v>
      </c>
    </row>
    <row r="707" spans="17:32" x14ac:dyDescent="0.15">
      <c r="Q707" s="197">
        <v>1</v>
      </c>
      <c r="R707" s="197">
        <v>12</v>
      </c>
      <c r="S707" s="197">
        <v>6</v>
      </c>
      <c r="T707" s="198" t="s">
        <v>875</v>
      </c>
      <c r="U707" s="200">
        <v>892700</v>
      </c>
      <c r="AC707" s="159">
        <v>10</v>
      </c>
      <c r="AD707" s="159">
        <v>17</v>
      </c>
      <c r="AE707" s="161" t="s">
        <v>1852</v>
      </c>
      <c r="AF707" s="203" t="s">
        <v>1853</v>
      </c>
    </row>
    <row r="708" spans="17:32" x14ac:dyDescent="0.15">
      <c r="Q708" s="197">
        <v>1</v>
      </c>
      <c r="R708" s="197">
        <v>12</v>
      </c>
      <c r="S708" s="197">
        <v>7</v>
      </c>
      <c r="T708" s="198" t="s">
        <v>880</v>
      </c>
      <c r="U708" s="200">
        <v>892300</v>
      </c>
      <c r="AC708" s="159">
        <v>10</v>
      </c>
      <c r="AD708" s="159">
        <v>18</v>
      </c>
      <c r="AE708" s="161" t="s">
        <v>1855</v>
      </c>
      <c r="AF708" s="203" t="s">
        <v>1856</v>
      </c>
    </row>
    <row r="709" spans="17:32" x14ac:dyDescent="0.15">
      <c r="Q709" s="197">
        <v>1</v>
      </c>
      <c r="R709" s="197">
        <v>12</v>
      </c>
      <c r="S709" s="197">
        <v>8</v>
      </c>
      <c r="T709" s="198" t="s">
        <v>885</v>
      </c>
      <c r="U709" s="200">
        <v>892400</v>
      </c>
      <c r="AC709" s="159">
        <v>10</v>
      </c>
      <c r="AD709" s="159">
        <v>19</v>
      </c>
      <c r="AE709" s="161" t="s">
        <v>1858</v>
      </c>
      <c r="AF709" s="203" t="s">
        <v>1859</v>
      </c>
    </row>
    <row r="710" spans="17:32" x14ac:dyDescent="0.15">
      <c r="Q710" s="197">
        <v>1</v>
      </c>
      <c r="R710" s="197">
        <v>12</v>
      </c>
      <c r="S710" s="197">
        <v>9</v>
      </c>
      <c r="T710" s="198" t="s">
        <v>890</v>
      </c>
      <c r="U710" s="200">
        <v>892800</v>
      </c>
      <c r="AC710" s="159">
        <v>10</v>
      </c>
      <c r="AD710" s="159">
        <v>20</v>
      </c>
      <c r="AE710" s="161" t="s">
        <v>1861</v>
      </c>
      <c r="AF710" s="203" t="s">
        <v>1862</v>
      </c>
    </row>
    <row r="711" spans="17:32" x14ac:dyDescent="0.15">
      <c r="Q711" s="197">
        <v>1</v>
      </c>
      <c r="R711" s="197">
        <v>12</v>
      </c>
      <c r="S711" s="197">
        <v>10</v>
      </c>
      <c r="T711" s="198" t="s">
        <v>894</v>
      </c>
      <c r="U711" s="200">
        <v>892500</v>
      </c>
      <c r="AC711" s="159">
        <v>10</v>
      </c>
      <c r="AD711" s="159">
        <v>21</v>
      </c>
      <c r="AE711" s="161" t="s">
        <v>1864</v>
      </c>
      <c r="AF711" s="203" t="s">
        <v>1865</v>
      </c>
    </row>
    <row r="712" spans="17:32" x14ac:dyDescent="0.15">
      <c r="Q712" s="197">
        <v>1</v>
      </c>
      <c r="R712" s="197">
        <v>12</v>
      </c>
      <c r="S712" s="197">
        <v>11</v>
      </c>
      <c r="T712" s="198" t="s">
        <v>898</v>
      </c>
      <c r="U712" s="200">
        <v>892600</v>
      </c>
      <c r="AC712" s="159">
        <v>10</v>
      </c>
      <c r="AD712" s="159">
        <v>22</v>
      </c>
      <c r="AE712" s="161" t="s">
        <v>1867</v>
      </c>
      <c r="AF712" s="203" t="s">
        <v>1868</v>
      </c>
    </row>
    <row r="713" spans="17:32" x14ac:dyDescent="0.15">
      <c r="Q713" s="197">
        <v>1</v>
      </c>
      <c r="R713" s="197">
        <v>12</v>
      </c>
      <c r="S713" s="197">
        <v>12</v>
      </c>
      <c r="T713" s="198" t="s">
        <v>1774</v>
      </c>
      <c r="U713" s="201">
        <v>893000</v>
      </c>
      <c r="AC713" s="159">
        <v>10</v>
      </c>
      <c r="AD713" s="159">
        <v>23</v>
      </c>
      <c r="AE713" s="161" t="s">
        <v>1870</v>
      </c>
      <c r="AF713" s="203" t="s">
        <v>1871</v>
      </c>
    </row>
    <row r="714" spans="17:32" x14ac:dyDescent="0.15">
      <c r="Q714" s="197">
        <v>1</v>
      </c>
      <c r="R714" s="197">
        <v>12</v>
      </c>
      <c r="S714" s="197">
        <v>13</v>
      </c>
      <c r="T714" s="198" t="s">
        <v>1777</v>
      </c>
      <c r="U714" s="200">
        <v>893100</v>
      </c>
      <c r="AC714" s="159">
        <v>10</v>
      </c>
      <c r="AD714" s="159">
        <v>24</v>
      </c>
      <c r="AE714" s="161" t="s">
        <v>1873</v>
      </c>
      <c r="AF714" s="203" t="s">
        <v>1874</v>
      </c>
    </row>
    <row r="715" spans="17:32" x14ac:dyDescent="0.15">
      <c r="Q715" s="197">
        <v>1</v>
      </c>
      <c r="R715" s="197">
        <v>12</v>
      </c>
      <c r="S715" s="197">
        <v>14</v>
      </c>
      <c r="T715" s="198" t="s">
        <v>1780</v>
      </c>
      <c r="U715" s="200">
        <v>893200</v>
      </c>
      <c r="AC715" s="159">
        <v>10</v>
      </c>
      <c r="AD715" s="159">
        <v>25</v>
      </c>
      <c r="AE715" s="161" t="s">
        <v>1876</v>
      </c>
      <c r="AF715" s="203" t="s">
        <v>1877</v>
      </c>
    </row>
    <row r="716" spans="17:32" x14ac:dyDescent="0.15">
      <c r="Q716" s="197">
        <v>1</v>
      </c>
      <c r="R716" s="197">
        <v>12</v>
      </c>
      <c r="S716" s="197">
        <v>15</v>
      </c>
      <c r="T716" s="198" t="s">
        <v>1783</v>
      </c>
      <c r="U716" s="200">
        <v>893300</v>
      </c>
      <c r="AC716" s="159">
        <v>10</v>
      </c>
      <c r="AD716" s="159">
        <v>26</v>
      </c>
      <c r="AE716" s="161" t="s">
        <v>1879</v>
      </c>
      <c r="AF716" s="203" t="s">
        <v>1880</v>
      </c>
    </row>
    <row r="717" spans="17:32" x14ac:dyDescent="0.15">
      <c r="Q717" s="197">
        <v>1</v>
      </c>
      <c r="R717" s="197">
        <v>12</v>
      </c>
      <c r="S717" s="197">
        <v>16</v>
      </c>
      <c r="T717" s="198" t="s">
        <v>9373</v>
      </c>
      <c r="U717" s="200">
        <v>893210</v>
      </c>
      <c r="AC717" s="159">
        <v>10</v>
      </c>
      <c r="AD717" s="159">
        <v>27</v>
      </c>
      <c r="AE717" s="161" t="s">
        <v>1882</v>
      </c>
      <c r="AF717" s="203" t="s">
        <v>1883</v>
      </c>
    </row>
    <row r="718" spans="17:32" x14ac:dyDescent="0.15">
      <c r="Q718" s="197">
        <v>1</v>
      </c>
      <c r="R718" s="197">
        <v>12</v>
      </c>
      <c r="S718" s="197">
        <v>17</v>
      </c>
      <c r="T718" s="198" t="s">
        <v>1786</v>
      </c>
      <c r="U718" s="200">
        <v>893500</v>
      </c>
      <c r="AC718" s="159">
        <v>10</v>
      </c>
      <c r="AD718" s="159">
        <v>28</v>
      </c>
      <c r="AE718" s="161" t="s">
        <v>1885</v>
      </c>
      <c r="AF718" s="203" t="s">
        <v>1886</v>
      </c>
    </row>
    <row r="719" spans="17:32" x14ac:dyDescent="0.15">
      <c r="Q719" s="197">
        <v>1</v>
      </c>
      <c r="R719" s="197">
        <v>12</v>
      </c>
      <c r="S719" s="197">
        <v>18</v>
      </c>
      <c r="T719" s="198" t="s">
        <v>1789</v>
      </c>
      <c r="U719" s="200">
        <v>897900</v>
      </c>
      <c r="AC719" s="159">
        <v>10</v>
      </c>
      <c r="AD719" s="159">
        <v>29</v>
      </c>
      <c r="AE719" s="161" t="s">
        <v>1888</v>
      </c>
      <c r="AF719" s="203" t="s">
        <v>1889</v>
      </c>
    </row>
    <row r="720" spans="17:32" x14ac:dyDescent="0.15">
      <c r="Q720" s="197">
        <v>1</v>
      </c>
      <c r="R720" s="197">
        <v>12</v>
      </c>
      <c r="S720" s="197">
        <v>19</v>
      </c>
      <c r="T720" s="198" t="s">
        <v>9374</v>
      </c>
      <c r="U720" s="200">
        <v>893510</v>
      </c>
      <c r="AC720" s="159">
        <v>10</v>
      </c>
      <c r="AD720" s="159">
        <v>30</v>
      </c>
      <c r="AE720" s="161" t="s">
        <v>1891</v>
      </c>
      <c r="AF720" s="203" t="s">
        <v>1892</v>
      </c>
    </row>
    <row r="721" spans="17:32" x14ac:dyDescent="0.15">
      <c r="Q721" s="197">
        <v>1</v>
      </c>
      <c r="R721" s="197">
        <v>12</v>
      </c>
      <c r="S721" s="197">
        <v>20</v>
      </c>
      <c r="T721" s="198" t="s">
        <v>1792</v>
      </c>
      <c r="U721" s="200">
        <v>893900</v>
      </c>
      <c r="AC721" s="159">
        <v>10</v>
      </c>
      <c r="AD721" s="159">
        <v>31</v>
      </c>
      <c r="AE721" s="161" t="s">
        <v>1894</v>
      </c>
      <c r="AF721" s="203" t="s">
        <v>1895</v>
      </c>
    </row>
    <row r="722" spans="17:32" x14ac:dyDescent="0.15">
      <c r="Q722" s="197">
        <v>1</v>
      </c>
      <c r="R722" s="197">
        <v>12</v>
      </c>
      <c r="S722" s="197">
        <v>21</v>
      </c>
      <c r="T722" s="198" t="s">
        <v>1795</v>
      </c>
      <c r="U722" s="200">
        <v>893800</v>
      </c>
      <c r="AC722" s="159">
        <v>10</v>
      </c>
      <c r="AD722" s="159">
        <v>32</v>
      </c>
      <c r="AE722" s="161" t="s">
        <v>1897</v>
      </c>
      <c r="AF722" s="203" t="s">
        <v>1898</v>
      </c>
    </row>
    <row r="723" spans="17:32" x14ac:dyDescent="0.15">
      <c r="Q723" s="197">
        <v>1</v>
      </c>
      <c r="R723" s="197">
        <v>12</v>
      </c>
      <c r="S723" s="197">
        <v>22</v>
      </c>
      <c r="T723" s="198" t="s">
        <v>1798</v>
      </c>
      <c r="U723" s="200">
        <v>894500</v>
      </c>
      <c r="AC723" s="159">
        <v>10</v>
      </c>
      <c r="AD723" s="159">
        <v>33</v>
      </c>
      <c r="AE723" s="161" t="s">
        <v>1900</v>
      </c>
      <c r="AF723" s="203" t="s">
        <v>1901</v>
      </c>
    </row>
    <row r="724" spans="17:32" x14ac:dyDescent="0.15">
      <c r="Q724" s="197">
        <v>1</v>
      </c>
      <c r="R724" s="197">
        <v>12</v>
      </c>
      <c r="S724" s="197">
        <v>23</v>
      </c>
      <c r="T724" s="198" t="s">
        <v>9375</v>
      </c>
      <c r="U724" s="200">
        <v>894510</v>
      </c>
      <c r="AC724" s="159">
        <v>10</v>
      </c>
      <c r="AD724" s="159">
        <v>34</v>
      </c>
      <c r="AE724" s="161" t="s">
        <v>1903</v>
      </c>
      <c r="AF724" s="203" t="s">
        <v>1904</v>
      </c>
    </row>
    <row r="725" spans="17:32" x14ac:dyDescent="0.15">
      <c r="Q725" s="197">
        <v>1</v>
      </c>
      <c r="R725" s="197">
        <v>12</v>
      </c>
      <c r="S725" s="197">
        <v>24</v>
      </c>
      <c r="T725" s="198" t="s">
        <v>1803</v>
      </c>
      <c r="U725" s="200">
        <v>895000</v>
      </c>
      <c r="AC725" s="159">
        <v>10</v>
      </c>
      <c r="AD725" s="159">
        <v>35</v>
      </c>
      <c r="AE725" s="161" t="s">
        <v>1906</v>
      </c>
      <c r="AF725" s="203" t="s">
        <v>1907</v>
      </c>
    </row>
    <row r="726" spans="17:32" x14ac:dyDescent="0.15">
      <c r="Q726" s="197">
        <v>1</v>
      </c>
      <c r="R726" s="197">
        <v>12</v>
      </c>
      <c r="S726" s="197">
        <v>25</v>
      </c>
      <c r="T726" s="198" t="s">
        <v>1806</v>
      </c>
      <c r="U726" s="200">
        <v>895100</v>
      </c>
      <c r="AC726" s="159">
        <v>11</v>
      </c>
      <c r="AD726" s="159">
        <v>1</v>
      </c>
      <c r="AE726" s="161" t="s">
        <v>592</v>
      </c>
      <c r="AF726" s="203" t="s">
        <v>1909</v>
      </c>
    </row>
    <row r="727" spans="17:32" x14ac:dyDescent="0.15">
      <c r="Q727" s="197">
        <v>1</v>
      </c>
      <c r="R727" s="197">
        <v>12</v>
      </c>
      <c r="S727" s="197">
        <v>26</v>
      </c>
      <c r="T727" s="198" t="s">
        <v>9376</v>
      </c>
      <c r="U727" s="200">
        <v>899500</v>
      </c>
      <c r="AC727" s="159">
        <v>11</v>
      </c>
      <c r="AD727" s="159">
        <v>2</v>
      </c>
      <c r="AE727" s="161" t="s">
        <v>1910</v>
      </c>
      <c r="AF727" s="203" t="s">
        <v>1911</v>
      </c>
    </row>
    <row r="728" spans="17:32" x14ac:dyDescent="0.15">
      <c r="Q728" s="197">
        <v>1</v>
      </c>
      <c r="R728" s="197">
        <v>12</v>
      </c>
      <c r="S728" s="197">
        <v>27</v>
      </c>
      <c r="T728" s="198" t="s">
        <v>9377</v>
      </c>
      <c r="U728" s="200">
        <v>899600</v>
      </c>
      <c r="AC728" s="159">
        <v>11</v>
      </c>
      <c r="AD728" s="159">
        <v>3</v>
      </c>
      <c r="AE728" s="161" t="s">
        <v>1912</v>
      </c>
      <c r="AF728" s="203" t="s">
        <v>1913</v>
      </c>
    </row>
    <row r="729" spans="17:32" x14ac:dyDescent="0.15">
      <c r="Q729" s="197">
        <v>1</v>
      </c>
      <c r="R729" s="197">
        <v>12</v>
      </c>
      <c r="S729" s="197">
        <v>28</v>
      </c>
      <c r="T729" s="198" t="s">
        <v>1811</v>
      </c>
      <c r="U729" s="200">
        <v>895300</v>
      </c>
      <c r="AC729" s="159">
        <v>11</v>
      </c>
      <c r="AD729" s="159">
        <v>4</v>
      </c>
      <c r="AE729" s="161" t="s">
        <v>1914</v>
      </c>
      <c r="AF729" s="203" t="s">
        <v>1915</v>
      </c>
    </row>
    <row r="730" spans="17:32" x14ac:dyDescent="0.15">
      <c r="Q730" s="197">
        <v>1</v>
      </c>
      <c r="R730" s="197">
        <v>12</v>
      </c>
      <c r="S730" s="197">
        <v>29</v>
      </c>
      <c r="T730" s="198" t="s">
        <v>1814</v>
      </c>
      <c r="U730" s="200">
        <v>895400</v>
      </c>
      <c r="AC730" s="159">
        <v>11</v>
      </c>
      <c r="AD730" s="159">
        <v>5</v>
      </c>
      <c r="AE730" s="161" t="s">
        <v>1917</v>
      </c>
      <c r="AF730" s="203" t="s">
        <v>1918</v>
      </c>
    </row>
    <row r="731" spans="17:32" x14ac:dyDescent="0.15">
      <c r="Q731" s="197">
        <v>1</v>
      </c>
      <c r="R731" s="197">
        <v>12</v>
      </c>
      <c r="S731" s="197">
        <v>30</v>
      </c>
      <c r="T731" s="198" t="s">
        <v>1817</v>
      </c>
      <c r="U731" s="200">
        <v>895200</v>
      </c>
      <c r="AC731" s="159">
        <v>11</v>
      </c>
      <c r="AD731" s="159">
        <v>6</v>
      </c>
      <c r="AE731" s="161" t="s">
        <v>1920</v>
      </c>
      <c r="AF731" s="203" t="s">
        <v>1921</v>
      </c>
    </row>
    <row r="732" spans="17:32" x14ac:dyDescent="0.15">
      <c r="Q732" s="197">
        <v>1</v>
      </c>
      <c r="R732" s="197">
        <v>12</v>
      </c>
      <c r="S732" s="197">
        <v>31</v>
      </c>
      <c r="T732" s="198" t="s">
        <v>1822</v>
      </c>
      <c r="U732" s="200">
        <v>896000</v>
      </c>
      <c r="AC732" s="159">
        <v>11</v>
      </c>
      <c r="AD732" s="159">
        <v>7</v>
      </c>
      <c r="AE732" s="161" t="s">
        <v>1923</v>
      </c>
      <c r="AF732" s="203" t="s">
        <v>1924</v>
      </c>
    </row>
    <row r="733" spans="17:32" x14ac:dyDescent="0.15">
      <c r="Q733" s="197">
        <v>1</v>
      </c>
      <c r="R733" s="197">
        <v>12</v>
      </c>
      <c r="S733" s="197">
        <v>32</v>
      </c>
      <c r="T733" s="198" t="s">
        <v>1825</v>
      </c>
      <c r="U733" s="200">
        <v>896100</v>
      </c>
      <c r="AC733" s="159">
        <v>11</v>
      </c>
      <c r="AD733" s="159">
        <v>8</v>
      </c>
      <c r="AE733" s="161" t="s">
        <v>1926</v>
      </c>
      <c r="AF733" s="203" t="s">
        <v>1927</v>
      </c>
    </row>
    <row r="734" spans="17:32" x14ac:dyDescent="0.15">
      <c r="Q734" s="197">
        <v>1</v>
      </c>
      <c r="R734" s="197">
        <v>12</v>
      </c>
      <c r="S734" s="197">
        <v>33</v>
      </c>
      <c r="T734" s="198" t="s">
        <v>1828</v>
      </c>
      <c r="U734" s="200">
        <v>898100</v>
      </c>
      <c r="AC734" s="159">
        <v>11</v>
      </c>
      <c r="AD734" s="159">
        <v>9</v>
      </c>
      <c r="AE734" s="161" t="s">
        <v>1929</v>
      </c>
      <c r="AF734" s="203" t="s">
        <v>1930</v>
      </c>
    </row>
    <row r="735" spans="17:32" x14ac:dyDescent="0.15">
      <c r="Q735" s="197">
        <v>1</v>
      </c>
      <c r="R735" s="197">
        <v>12</v>
      </c>
      <c r="S735" s="197">
        <v>34</v>
      </c>
      <c r="T735" s="198" t="s">
        <v>1833</v>
      </c>
      <c r="U735" s="200">
        <v>896500</v>
      </c>
      <c r="AC735" s="159">
        <v>11</v>
      </c>
      <c r="AD735" s="159">
        <v>10</v>
      </c>
      <c r="AE735" s="161" t="s">
        <v>1932</v>
      </c>
      <c r="AF735" s="203" t="s">
        <v>1933</v>
      </c>
    </row>
    <row r="736" spans="17:32" x14ac:dyDescent="0.15">
      <c r="Q736" s="197">
        <v>1</v>
      </c>
      <c r="R736" s="197">
        <v>12</v>
      </c>
      <c r="S736" s="197">
        <v>35</v>
      </c>
      <c r="T736" s="198" t="s">
        <v>1836</v>
      </c>
      <c r="U736" s="200">
        <v>896600</v>
      </c>
      <c r="AC736" s="159">
        <v>11</v>
      </c>
      <c r="AD736" s="159">
        <v>11</v>
      </c>
      <c r="AE736" s="161" t="s">
        <v>1935</v>
      </c>
      <c r="AF736" s="203" t="s">
        <v>1936</v>
      </c>
    </row>
    <row r="737" spans="17:32" x14ac:dyDescent="0.15">
      <c r="Q737" s="197">
        <v>1</v>
      </c>
      <c r="R737" s="197">
        <v>12</v>
      </c>
      <c r="S737" s="197">
        <v>36</v>
      </c>
      <c r="T737" s="198" t="s">
        <v>1839</v>
      </c>
      <c r="U737" s="200">
        <v>897100</v>
      </c>
      <c r="AC737" s="159">
        <v>11</v>
      </c>
      <c r="AD737" s="159">
        <v>12</v>
      </c>
      <c r="AE737" s="161" t="s">
        <v>1938</v>
      </c>
      <c r="AF737" s="203" t="s">
        <v>1939</v>
      </c>
    </row>
    <row r="738" spans="17:32" x14ac:dyDescent="0.15">
      <c r="Q738" s="197">
        <v>1</v>
      </c>
      <c r="R738" s="197">
        <v>12</v>
      </c>
      <c r="S738" s="197">
        <v>37</v>
      </c>
      <c r="T738" s="198" t="s">
        <v>1842</v>
      </c>
      <c r="U738" s="200">
        <v>897000</v>
      </c>
      <c r="AC738" s="159">
        <v>11</v>
      </c>
      <c r="AD738" s="159">
        <v>13</v>
      </c>
      <c r="AE738" s="161" t="s">
        <v>1941</v>
      </c>
      <c r="AF738" s="203" t="s">
        <v>1942</v>
      </c>
    </row>
    <row r="739" spans="17:32" x14ac:dyDescent="0.15">
      <c r="Q739" s="197">
        <v>1</v>
      </c>
      <c r="R739" s="197">
        <v>12</v>
      </c>
      <c r="S739" s="197">
        <v>38</v>
      </c>
      <c r="T739" s="198" t="s">
        <v>1845</v>
      </c>
      <c r="U739" s="200">
        <v>897200</v>
      </c>
      <c r="AC739" s="159">
        <v>11</v>
      </c>
      <c r="AD739" s="159">
        <v>14</v>
      </c>
      <c r="AE739" s="161" t="s">
        <v>1944</v>
      </c>
      <c r="AF739" s="203" t="s">
        <v>1945</v>
      </c>
    </row>
    <row r="740" spans="17:32" x14ac:dyDescent="0.15">
      <c r="Q740" s="197">
        <v>1</v>
      </c>
      <c r="R740" s="197">
        <v>12</v>
      </c>
      <c r="S740" s="197">
        <v>39</v>
      </c>
      <c r="T740" s="198" t="s">
        <v>1848</v>
      </c>
      <c r="U740" s="200">
        <v>897600</v>
      </c>
      <c r="AC740" s="159">
        <v>11</v>
      </c>
      <c r="AD740" s="159">
        <v>15</v>
      </c>
      <c r="AE740" s="161" t="s">
        <v>1947</v>
      </c>
      <c r="AF740" s="203" t="s">
        <v>1948</v>
      </c>
    </row>
    <row r="741" spans="17:32" x14ac:dyDescent="0.15">
      <c r="Q741" s="197">
        <v>1</v>
      </c>
      <c r="R741" s="197">
        <v>12</v>
      </c>
      <c r="S741" s="197">
        <v>40</v>
      </c>
      <c r="T741" s="198" t="s">
        <v>1851</v>
      </c>
      <c r="U741" s="200">
        <v>897500</v>
      </c>
      <c r="AC741" s="159">
        <v>11</v>
      </c>
      <c r="AD741" s="159">
        <v>16</v>
      </c>
      <c r="AE741" s="161" t="s">
        <v>1950</v>
      </c>
      <c r="AF741" s="203" t="s">
        <v>1951</v>
      </c>
    </row>
    <row r="742" spans="17:32" x14ac:dyDescent="0.15">
      <c r="Q742" s="197">
        <v>1</v>
      </c>
      <c r="R742" s="197">
        <v>12</v>
      </c>
      <c r="S742" s="197">
        <v>41</v>
      </c>
      <c r="T742" s="198" t="s">
        <v>1854</v>
      </c>
      <c r="U742" s="200">
        <v>897700</v>
      </c>
      <c r="AC742" s="159">
        <v>11</v>
      </c>
      <c r="AD742" s="159">
        <v>17</v>
      </c>
      <c r="AE742" s="161" t="s">
        <v>1953</v>
      </c>
      <c r="AF742" s="203" t="s">
        <v>1954</v>
      </c>
    </row>
    <row r="743" spans="17:32" x14ac:dyDescent="0.15">
      <c r="Q743" s="197">
        <v>1</v>
      </c>
      <c r="R743" s="197">
        <v>12</v>
      </c>
      <c r="S743" s="197">
        <v>42</v>
      </c>
      <c r="T743" s="198" t="s">
        <v>1857</v>
      </c>
      <c r="U743" s="200">
        <v>898500</v>
      </c>
      <c r="AC743" s="159">
        <v>11</v>
      </c>
      <c r="AD743" s="159">
        <v>18</v>
      </c>
      <c r="AE743" s="161" t="s">
        <v>1956</v>
      </c>
      <c r="AF743" s="203" t="s">
        <v>1957</v>
      </c>
    </row>
    <row r="744" spans="17:32" x14ac:dyDescent="0.15">
      <c r="Q744" s="197">
        <v>1</v>
      </c>
      <c r="R744" s="197">
        <v>12</v>
      </c>
      <c r="S744" s="197">
        <v>43</v>
      </c>
      <c r="T744" s="198" t="s">
        <v>9378</v>
      </c>
      <c r="U744" s="200">
        <v>898600</v>
      </c>
      <c r="AC744" s="159">
        <v>11</v>
      </c>
      <c r="AD744" s="159">
        <v>19</v>
      </c>
      <c r="AE744" s="161" t="s">
        <v>1959</v>
      </c>
      <c r="AF744" s="203" t="s">
        <v>1960</v>
      </c>
    </row>
    <row r="745" spans="17:32" x14ac:dyDescent="0.15">
      <c r="Q745" s="197">
        <v>1</v>
      </c>
      <c r="R745" s="197">
        <v>12</v>
      </c>
      <c r="S745" s="197">
        <v>44</v>
      </c>
      <c r="T745" s="198" t="s">
        <v>1860</v>
      </c>
      <c r="U745" s="200">
        <v>898700</v>
      </c>
      <c r="AC745" s="159">
        <v>11</v>
      </c>
      <c r="AD745" s="159">
        <v>20</v>
      </c>
      <c r="AE745" s="161" t="s">
        <v>1962</v>
      </c>
      <c r="AF745" s="203" t="s">
        <v>1963</v>
      </c>
    </row>
    <row r="746" spans="17:32" x14ac:dyDescent="0.15">
      <c r="Q746" s="197">
        <v>1</v>
      </c>
      <c r="R746" s="197">
        <v>12</v>
      </c>
      <c r="S746" s="197">
        <v>45</v>
      </c>
      <c r="T746" s="198" t="s">
        <v>1863</v>
      </c>
      <c r="U746" s="200">
        <v>898800</v>
      </c>
      <c r="AC746" s="159">
        <v>11</v>
      </c>
      <c r="AD746" s="159">
        <v>21</v>
      </c>
      <c r="AE746" s="161" t="s">
        <v>1965</v>
      </c>
      <c r="AF746" s="203" t="s">
        <v>1966</v>
      </c>
    </row>
    <row r="747" spans="17:32" x14ac:dyDescent="0.15">
      <c r="Q747" s="197">
        <v>1</v>
      </c>
      <c r="R747" s="197">
        <v>12</v>
      </c>
      <c r="S747" s="197">
        <v>46</v>
      </c>
      <c r="T747" s="198" t="s">
        <v>1866</v>
      </c>
      <c r="U747" s="200">
        <v>899200</v>
      </c>
      <c r="AC747" s="159">
        <v>11</v>
      </c>
      <c r="AD747" s="159">
        <v>22</v>
      </c>
      <c r="AE747" s="161" t="s">
        <v>1968</v>
      </c>
      <c r="AF747" s="203" t="s">
        <v>1969</v>
      </c>
    </row>
    <row r="748" spans="17:32" x14ac:dyDescent="0.15">
      <c r="Q748" s="197">
        <v>1</v>
      </c>
      <c r="R748" s="197">
        <v>12</v>
      </c>
      <c r="S748" s="197">
        <v>47</v>
      </c>
      <c r="T748" s="198" t="s">
        <v>1869</v>
      </c>
      <c r="U748" s="200">
        <v>899300</v>
      </c>
      <c r="AC748" s="159">
        <v>11</v>
      </c>
      <c r="AD748" s="159">
        <v>23</v>
      </c>
      <c r="AE748" s="161" t="s">
        <v>1971</v>
      </c>
      <c r="AF748" s="203" t="s">
        <v>1972</v>
      </c>
    </row>
    <row r="749" spans="17:32" x14ac:dyDescent="0.15">
      <c r="Q749" s="197">
        <v>1</v>
      </c>
      <c r="R749" s="197">
        <v>12</v>
      </c>
      <c r="S749" s="197">
        <v>48</v>
      </c>
      <c r="T749" s="198" t="s">
        <v>1872</v>
      </c>
      <c r="U749" s="200">
        <v>634201</v>
      </c>
      <c r="AC749" s="159">
        <v>11</v>
      </c>
      <c r="AD749" s="159">
        <v>24</v>
      </c>
      <c r="AE749" s="161" t="s">
        <v>1974</v>
      </c>
      <c r="AF749" s="203" t="s">
        <v>1975</v>
      </c>
    </row>
    <row r="750" spans="17:32" x14ac:dyDescent="0.15">
      <c r="Q750" s="197">
        <v>1</v>
      </c>
      <c r="R750" s="197">
        <v>12</v>
      </c>
      <c r="S750" s="197">
        <v>49</v>
      </c>
      <c r="T750" s="198" t="s">
        <v>1875</v>
      </c>
      <c r="U750" s="200">
        <v>634203</v>
      </c>
      <c r="AC750" s="159">
        <v>11</v>
      </c>
      <c r="AD750" s="159">
        <v>25</v>
      </c>
      <c r="AE750" s="161" t="s">
        <v>1977</v>
      </c>
      <c r="AF750" s="203" t="s">
        <v>1978</v>
      </c>
    </row>
    <row r="751" spans="17:32" x14ac:dyDescent="0.15">
      <c r="Q751" s="197">
        <v>1</v>
      </c>
      <c r="R751" s="197">
        <v>12</v>
      </c>
      <c r="S751" s="197">
        <v>50</v>
      </c>
      <c r="T751" s="198" t="s">
        <v>1878</v>
      </c>
      <c r="U751" s="200">
        <v>634204</v>
      </c>
      <c r="AC751" s="159">
        <v>11</v>
      </c>
      <c r="AD751" s="159">
        <v>26</v>
      </c>
      <c r="AE751" s="161" t="s">
        <v>1980</v>
      </c>
      <c r="AF751" s="203" t="s">
        <v>1981</v>
      </c>
    </row>
    <row r="752" spans="17:32" x14ac:dyDescent="0.15">
      <c r="Q752" s="197">
        <v>1</v>
      </c>
      <c r="R752" s="197">
        <v>12</v>
      </c>
      <c r="S752" s="197">
        <v>51</v>
      </c>
      <c r="T752" s="198" t="s">
        <v>1881</v>
      </c>
      <c r="U752" s="200">
        <v>634205</v>
      </c>
      <c r="AC752" s="159">
        <v>11</v>
      </c>
      <c r="AD752" s="159">
        <v>27</v>
      </c>
      <c r="AE752" s="161" t="s">
        <v>1982</v>
      </c>
      <c r="AF752" s="203" t="s">
        <v>1983</v>
      </c>
    </row>
    <row r="753" spans="17:32" x14ac:dyDescent="0.15">
      <c r="Q753" s="197">
        <v>1</v>
      </c>
      <c r="R753" s="197">
        <v>12</v>
      </c>
      <c r="S753" s="197">
        <v>52</v>
      </c>
      <c r="T753" s="198" t="s">
        <v>1884</v>
      </c>
      <c r="U753" s="200">
        <v>634207</v>
      </c>
      <c r="AC753" s="159">
        <v>11</v>
      </c>
      <c r="AD753" s="159">
        <v>28</v>
      </c>
      <c r="AE753" s="161" t="s">
        <v>1985</v>
      </c>
      <c r="AF753" s="203" t="s">
        <v>1986</v>
      </c>
    </row>
    <row r="754" spans="17:32" x14ac:dyDescent="0.15">
      <c r="Q754" s="197">
        <v>1</v>
      </c>
      <c r="R754" s="197">
        <v>12</v>
      </c>
      <c r="S754" s="197">
        <v>53</v>
      </c>
      <c r="T754" s="198" t="s">
        <v>1887</v>
      </c>
      <c r="U754" s="200">
        <v>634208</v>
      </c>
      <c r="AC754" s="159">
        <v>11</v>
      </c>
      <c r="AD754" s="159">
        <v>29</v>
      </c>
      <c r="AE754" s="161" t="s">
        <v>1988</v>
      </c>
      <c r="AF754" s="203" t="s">
        <v>1989</v>
      </c>
    </row>
    <row r="755" spans="17:32" x14ac:dyDescent="0.15">
      <c r="Q755" s="197">
        <v>1</v>
      </c>
      <c r="R755" s="197">
        <v>12</v>
      </c>
      <c r="S755" s="197">
        <v>54</v>
      </c>
      <c r="T755" s="198" t="s">
        <v>1890</v>
      </c>
      <c r="U755" s="200">
        <v>634209</v>
      </c>
      <c r="AC755" s="159">
        <v>11</v>
      </c>
      <c r="AD755" s="159">
        <v>30</v>
      </c>
      <c r="AE755" s="161" t="s">
        <v>1991</v>
      </c>
      <c r="AF755" s="203" t="s">
        <v>1992</v>
      </c>
    </row>
    <row r="756" spans="17:32" x14ac:dyDescent="0.15">
      <c r="Q756" s="197">
        <v>1</v>
      </c>
      <c r="R756" s="197">
        <v>12</v>
      </c>
      <c r="S756" s="197">
        <v>55</v>
      </c>
      <c r="T756" s="198" t="s">
        <v>1893</v>
      </c>
      <c r="U756" s="200">
        <v>634206</v>
      </c>
      <c r="AC756" s="159">
        <v>11</v>
      </c>
      <c r="AD756" s="159">
        <v>31</v>
      </c>
      <c r="AE756" s="161" t="s">
        <v>1994</v>
      </c>
      <c r="AF756" s="203" t="s">
        <v>1995</v>
      </c>
    </row>
    <row r="757" spans="17:32" x14ac:dyDescent="0.15">
      <c r="Q757" s="197">
        <v>1</v>
      </c>
      <c r="R757" s="197">
        <v>12</v>
      </c>
      <c r="S757" s="197">
        <v>56</v>
      </c>
      <c r="T757" s="198" t="s">
        <v>1896</v>
      </c>
      <c r="U757" s="200">
        <v>634210</v>
      </c>
      <c r="AC757" s="159">
        <v>11</v>
      </c>
      <c r="AD757" s="159">
        <v>32</v>
      </c>
      <c r="AE757" s="161" t="s">
        <v>1997</v>
      </c>
      <c r="AF757" s="203" t="s">
        <v>1998</v>
      </c>
    </row>
    <row r="758" spans="17:32" x14ac:dyDescent="0.15">
      <c r="Q758" s="197">
        <v>1</v>
      </c>
      <c r="R758" s="197">
        <v>12</v>
      </c>
      <c r="S758" s="197">
        <v>57</v>
      </c>
      <c r="T758" s="198" t="s">
        <v>1899</v>
      </c>
      <c r="U758" s="200">
        <v>634211</v>
      </c>
      <c r="AC758" s="159">
        <v>11</v>
      </c>
      <c r="AD758" s="159">
        <v>33</v>
      </c>
      <c r="AE758" s="161" t="s">
        <v>2000</v>
      </c>
      <c r="AF758" s="203" t="s">
        <v>2001</v>
      </c>
    </row>
    <row r="759" spans="17:32" x14ac:dyDescent="0.15">
      <c r="Q759" s="197">
        <v>1</v>
      </c>
      <c r="R759" s="197">
        <v>12</v>
      </c>
      <c r="S759" s="197">
        <v>58</v>
      </c>
      <c r="T759" s="198" t="s">
        <v>9379</v>
      </c>
      <c r="U759" s="200">
        <v>634216</v>
      </c>
      <c r="AC759" s="159">
        <v>11</v>
      </c>
      <c r="AD759" s="159">
        <v>34</v>
      </c>
      <c r="AE759" s="161" t="s">
        <v>2003</v>
      </c>
      <c r="AF759" s="203" t="s">
        <v>2004</v>
      </c>
    </row>
    <row r="760" spans="17:32" x14ac:dyDescent="0.15">
      <c r="Q760" s="197">
        <v>1</v>
      </c>
      <c r="R760" s="197">
        <v>12</v>
      </c>
      <c r="S760" s="197">
        <v>59</v>
      </c>
      <c r="T760" s="198" t="s">
        <v>1902</v>
      </c>
      <c r="U760" s="200">
        <v>634212</v>
      </c>
      <c r="AC760" s="159">
        <v>11</v>
      </c>
      <c r="AD760" s="159">
        <v>35</v>
      </c>
      <c r="AE760" s="161" t="s">
        <v>2006</v>
      </c>
      <c r="AF760" s="203" t="s">
        <v>2007</v>
      </c>
    </row>
    <row r="761" spans="17:32" x14ac:dyDescent="0.15">
      <c r="Q761" s="197">
        <v>1</v>
      </c>
      <c r="R761" s="197">
        <v>12</v>
      </c>
      <c r="S761" s="197">
        <v>60</v>
      </c>
      <c r="T761" s="198" t="s">
        <v>1905</v>
      </c>
      <c r="U761" s="200">
        <v>634213</v>
      </c>
      <c r="AC761" s="159">
        <v>11</v>
      </c>
      <c r="AD761" s="159">
        <v>36</v>
      </c>
      <c r="AE761" s="161" t="s">
        <v>2009</v>
      </c>
      <c r="AF761" s="203" t="s">
        <v>2010</v>
      </c>
    </row>
    <row r="762" spans="17:32" x14ac:dyDescent="0.15">
      <c r="Q762" s="197">
        <v>1</v>
      </c>
      <c r="R762" s="197">
        <v>12</v>
      </c>
      <c r="S762" s="197">
        <v>61</v>
      </c>
      <c r="T762" s="198" t="s">
        <v>1908</v>
      </c>
      <c r="U762" s="200">
        <v>634214</v>
      </c>
      <c r="AC762" s="159">
        <v>11</v>
      </c>
      <c r="AD762" s="159">
        <v>37</v>
      </c>
      <c r="AE762" s="161" t="s">
        <v>2012</v>
      </c>
      <c r="AF762" s="203" t="s">
        <v>2013</v>
      </c>
    </row>
    <row r="763" spans="17:32" x14ac:dyDescent="0.15">
      <c r="Q763" s="197">
        <v>1</v>
      </c>
      <c r="R763" s="197">
        <v>12</v>
      </c>
      <c r="S763" s="197">
        <v>62</v>
      </c>
      <c r="T763" s="198" t="s">
        <v>36</v>
      </c>
      <c r="U763" s="200">
        <v>899999</v>
      </c>
      <c r="AC763" s="159">
        <v>11</v>
      </c>
      <c r="AD763" s="159">
        <v>38</v>
      </c>
      <c r="AE763" s="161" t="s">
        <v>2015</v>
      </c>
      <c r="AF763" s="203" t="s">
        <v>2016</v>
      </c>
    </row>
    <row r="764" spans="17:32" x14ac:dyDescent="0.15">
      <c r="Q764" s="197">
        <v>1</v>
      </c>
      <c r="R764" s="197">
        <v>13</v>
      </c>
      <c r="S764" s="197">
        <v>1</v>
      </c>
      <c r="T764" s="198" t="s">
        <v>862</v>
      </c>
      <c r="U764" s="200">
        <v>902000</v>
      </c>
      <c r="AC764" s="159">
        <v>11</v>
      </c>
      <c r="AD764" s="159">
        <v>39</v>
      </c>
      <c r="AE764" s="161" t="s">
        <v>2018</v>
      </c>
      <c r="AF764" s="203" t="s">
        <v>2019</v>
      </c>
    </row>
    <row r="765" spans="17:32" x14ac:dyDescent="0.15">
      <c r="Q765" s="197">
        <v>1</v>
      </c>
      <c r="R765" s="197">
        <v>13</v>
      </c>
      <c r="S765" s="197">
        <v>2</v>
      </c>
      <c r="T765" s="198" t="s">
        <v>326</v>
      </c>
      <c r="U765" s="200">
        <v>902100</v>
      </c>
      <c r="AC765" s="159">
        <v>11</v>
      </c>
      <c r="AD765" s="159">
        <v>40</v>
      </c>
      <c r="AE765" s="161" t="s">
        <v>2021</v>
      </c>
      <c r="AF765" s="203" t="s">
        <v>2022</v>
      </c>
    </row>
    <row r="766" spans="17:32" x14ac:dyDescent="0.15">
      <c r="Q766" s="197">
        <v>1</v>
      </c>
      <c r="R766" s="197">
        <v>13</v>
      </c>
      <c r="S766" s="197">
        <v>3</v>
      </c>
      <c r="T766" s="198" t="s">
        <v>1916</v>
      </c>
      <c r="U766" s="200">
        <v>902200</v>
      </c>
      <c r="AC766" s="159">
        <v>11</v>
      </c>
      <c r="AD766" s="159">
        <v>41</v>
      </c>
      <c r="AE766" s="161" t="s">
        <v>2024</v>
      </c>
      <c r="AF766" s="203" t="s">
        <v>2025</v>
      </c>
    </row>
    <row r="767" spans="17:32" x14ac:dyDescent="0.15">
      <c r="Q767" s="197">
        <v>1</v>
      </c>
      <c r="R767" s="197">
        <v>13</v>
      </c>
      <c r="S767" s="197">
        <v>4</v>
      </c>
      <c r="T767" s="198" t="s">
        <v>1919</v>
      </c>
      <c r="U767" s="200">
        <v>902300</v>
      </c>
      <c r="AC767" s="159">
        <v>11</v>
      </c>
      <c r="AD767" s="159">
        <v>42</v>
      </c>
      <c r="AE767" s="161" t="s">
        <v>2027</v>
      </c>
      <c r="AF767" s="203" t="s">
        <v>2028</v>
      </c>
    </row>
    <row r="768" spans="17:32" x14ac:dyDescent="0.15">
      <c r="Q768" s="197">
        <v>1</v>
      </c>
      <c r="R768" s="197">
        <v>13</v>
      </c>
      <c r="S768" s="197">
        <v>5</v>
      </c>
      <c r="T768" s="198" t="s">
        <v>1922</v>
      </c>
      <c r="U768" s="200">
        <v>902301</v>
      </c>
      <c r="AC768" s="159">
        <v>11</v>
      </c>
      <c r="AD768" s="159">
        <v>43</v>
      </c>
      <c r="AE768" s="161" t="s">
        <v>2030</v>
      </c>
      <c r="AF768" s="203" t="s">
        <v>2031</v>
      </c>
    </row>
    <row r="769" spans="17:32" x14ac:dyDescent="0.15">
      <c r="Q769" s="197">
        <v>1</v>
      </c>
      <c r="R769" s="197">
        <v>13</v>
      </c>
      <c r="S769" s="197">
        <v>6</v>
      </c>
      <c r="T769" s="198" t="s">
        <v>1925</v>
      </c>
      <c r="U769" s="200">
        <v>902302</v>
      </c>
      <c r="AC769" s="159">
        <v>11</v>
      </c>
      <c r="AD769" s="159">
        <v>44</v>
      </c>
      <c r="AE769" s="161" t="s">
        <v>2033</v>
      </c>
      <c r="AF769" s="203" t="s">
        <v>2034</v>
      </c>
    </row>
    <row r="770" spans="17:32" x14ac:dyDescent="0.15">
      <c r="Q770" s="197">
        <v>1</v>
      </c>
      <c r="R770" s="197">
        <v>13</v>
      </c>
      <c r="S770" s="197">
        <v>7</v>
      </c>
      <c r="T770" s="198" t="s">
        <v>1928</v>
      </c>
      <c r="U770" s="200">
        <v>902303</v>
      </c>
      <c r="AC770" s="159">
        <v>11</v>
      </c>
      <c r="AD770" s="159">
        <v>45</v>
      </c>
      <c r="AE770" s="161" t="s">
        <v>2036</v>
      </c>
      <c r="AF770" s="203" t="s">
        <v>2037</v>
      </c>
    </row>
    <row r="771" spans="17:32" x14ac:dyDescent="0.15">
      <c r="Q771" s="197">
        <v>1</v>
      </c>
      <c r="R771" s="197">
        <v>13</v>
      </c>
      <c r="S771" s="197">
        <v>8</v>
      </c>
      <c r="T771" s="198" t="s">
        <v>1931</v>
      </c>
      <c r="U771" s="200">
        <v>902304</v>
      </c>
      <c r="AC771" s="159">
        <v>11</v>
      </c>
      <c r="AD771" s="159">
        <v>46</v>
      </c>
      <c r="AE771" s="161" t="s">
        <v>2039</v>
      </c>
      <c r="AF771" s="203" t="s">
        <v>2040</v>
      </c>
    </row>
    <row r="772" spans="17:32" x14ac:dyDescent="0.15">
      <c r="Q772" s="197">
        <v>1</v>
      </c>
      <c r="R772" s="197">
        <v>13</v>
      </c>
      <c r="S772" s="197">
        <v>9</v>
      </c>
      <c r="T772" s="198" t="s">
        <v>1934</v>
      </c>
      <c r="U772" s="200">
        <v>902305</v>
      </c>
      <c r="AC772" s="159">
        <v>11</v>
      </c>
      <c r="AD772" s="159">
        <v>47</v>
      </c>
      <c r="AE772" s="161" t="s">
        <v>2042</v>
      </c>
      <c r="AF772" s="203" t="s">
        <v>2043</v>
      </c>
    </row>
    <row r="773" spans="17:32" x14ac:dyDescent="0.15">
      <c r="Q773" s="197">
        <v>1</v>
      </c>
      <c r="R773" s="197">
        <v>13</v>
      </c>
      <c r="S773" s="197">
        <v>10</v>
      </c>
      <c r="T773" s="198" t="s">
        <v>1937</v>
      </c>
      <c r="U773" s="200">
        <v>902312</v>
      </c>
      <c r="AC773" s="159">
        <v>11</v>
      </c>
      <c r="AD773" s="159">
        <v>48</v>
      </c>
      <c r="AE773" s="161" t="s">
        <v>2045</v>
      </c>
      <c r="AF773" s="203" t="s">
        <v>2046</v>
      </c>
    </row>
    <row r="774" spans="17:32" x14ac:dyDescent="0.15">
      <c r="Q774" s="197">
        <v>1</v>
      </c>
      <c r="R774" s="197">
        <v>13</v>
      </c>
      <c r="S774" s="197">
        <v>11</v>
      </c>
      <c r="T774" s="198" t="s">
        <v>1940</v>
      </c>
      <c r="U774" s="200">
        <v>902313</v>
      </c>
      <c r="AC774" s="159">
        <v>11</v>
      </c>
      <c r="AD774" s="159">
        <v>49</v>
      </c>
      <c r="AE774" s="161" t="s">
        <v>2048</v>
      </c>
      <c r="AF774" s="203" t="s">
        <v>2049</v>
      </c>
    </row>
    <row r="775" spans="17:32" x14ac:dyDescent="0.15">
      <c r="Q775" s="197">
        <v>1</v>
      </c>
      <c r="R775" s="197">
        <v>13</v>
      </c>
      <c r="S775" s="197">
        <v>12</v>
      </c>
      <c r="T775" s="198" t="s">
        <v>1943</v>
      </c>
      <c r="U775" s="200">
        <v>902400</v>
      </c>
      <c r="AC775" s="159">
        <v>11</v>
      </c>
      <c r="AD775" s="159">
        <v>50</v>
      </c>
      <c r="AE775" s="161" t="s">
        <v>2051</v>
      </c>
      <c r="AF775" s="203" t="s">
        <v>2052</v>
      </c>
    </row>
    <row r="776" spans="17:32" x14ac:dyDescent="0.15">
      <c r="Q776" s="197">
        <v>1</v>
      </c>
      <c r="R776" s="197">
        <v>13</v>
      </c>
      <c r="S776" s="197">
        <v>13</v>
      </c>
      <c r="T776" s="198" t="s">
        <v>1946</v>
      </c>
      <c r="U776" s="200">
        <v>902700</v>
      </c>
      <c r="AC776" s="159">
        <v>11</v>
      </c>
      <c r="AD776" s="159">
        <v>51</v>
      </c>
      <c r="AE776" s="161" t="s">
        <v>2054</v>
      </c>
      <c r="AF776" s="203" t="s">
        <v>2055</v>
      </c>
    </row>
    <row r="777" spans="17:32" x14ac:dyDescent="0.15">
      <c r="Q777" s="197">
        <v>1</v>
      </c>
      <c r="R777" s="197">
        <v>13</v>
      </c>
      <c r="S777" s="197">
        <v>14</v>
      </c>
      <c r="T777" s="198" t="s">
        <v>1949</v>
      </c>
      <c r="U777" s="200">
        <v>902702</v>
      </c>
      <c r="AC777" s="159">
        <v>11</v>
      </c>
      <c r="AD777" s="159">
        <v>52</v>
      </c>
      <c r="AE777" s="161" t="s">
        <v>2057</v>
      </c>
      <c r="AF777" s="203" t="s">
        <v>2058</v>
      </c>
    </row>
    <row r="778" spans="17:32" x14ac:dyDescent="0.15">
      <c r="Q778" s="197">
        <v>1</v>
      </c>
      <c r="R778" s="197">
        <v>13</v>
      </c>
      <c r="S778" s="197">
        <v>15</v>
      </c>
      <c r="T778" s="198" t="s">
        <v>1952</v>
      </c>
      <c r="U778" s="200">
        <v>902704</v>
      </c>
      <c r="AC778" s="159">
        <v>11</v>
      </c>
      <c r="AD778" s="159">
        <v>53</v>
      </c>
      <c r="AE778" s="161" t="s">
        <v>2060</v>
      </c>
      <c r="AF778" s="203" t="s">
        <v>2061</v>
      </c>
    </row>
    <row r="779" spans="17:32" x14ac:dyDescent="0.15">
      <c r="Q779" s="197">
        <v>1</v>
      </c>
      <c r="R779" s="197">
        <v>13</v>
      </c>
      <c r="S779" s="197">
        <v>16</v>
      </c>
      <c r="T779" s="198" t="s">
        <v>1955</v>
      </c>
      <c r="U779" s="200">
        <v>902703</v>
      </c>
      <c r="AC779" s="159">
        <v>11</v>
      </c>
      <c r="AD779" s="159">
        <v>54</v>
      </c>
      <c r="AE779" s="161" t="s">
        <v>2063</v>
      </c>
      <c r="AF779" s="203" t="s">
        <v>2064</v>
      </c>
    </row>
    <row r="780" spans="17:32" x14ac:dyDescent="0.15">
      <c r="Q780" s="197">
        <v>1</v>
      </c>
      <c r="R780" s="197">
        <v>13</v>
      </c>
      <c r="S780" s="197">
        <v>17</v>
      </c>
      <c r="T780" s="198" t="s">
        <v>1958</v>
      </c>
      <c r="U780" s="200">
        <v>902705</v>
      </c>
      <c r="AC780" s="159">
        <v>11</v>
      </c>
      <c r="AD780" s="159">
        <v>55</v>
      </c>
      <c r="AE780" s="161" t="s">
        <v>2066</v>
      </c>
      <c r="AF780" s="203" t="s">
        <v>2067</v>
      </c>
    </row>
    <row r="781" spans="17:32" x14ac:dyDescent="0.15">
      <c r="Q781" s="197">
        <v>1</v>
      </c>
      <c r="R781" s="197">
        <v>13</v>
      </c>
      <c r="S781" s="197">
        <v>18</v>
      </c>
      <c r="T781" s="198" t="s">
        <v>1961</v>
      </c>
      <c r="U781" s="200">
        <v>902706</v>
      </c>
      <c r="AC781" s="159">
        <v>11</v>
      </c>
      <c r="AD781" s="159">
        <v>56</v>
      </c>
      <c r="AE781" s="161" t="s">
        <v>2069</v>
      </c>
      <c r="AF781" s="203" t="s">
        <v>2070</v>
      </c>
    </row>
    <row r="782" spans="17:32" x14ac:dyDescent="0.15">
      <c r="Q782" s="197">
        <v>1</v>
      </c>
      <c r="R782" s="197">
        <v>13</v>
      </c>
      <c r="S782" s="197">
        <v>19</v>
      </c>
      <c r="T782" s="198" t="s">
        <v>1964</v>
      </c>
      <c r="U782" s="200">
        <v>902707</v>
      </c>
      <c r="AC782" s="159">
        <v>11</v>
      </c>
      <c r="AD782" s="159">
        <v>57</v>
      </c>
      <c r="AE782" s="161" t="s">
        <v>2072</v>
      </c>
      <c r="AF782" s="203" t="s">
        <v>2073</v>
      </c>
    </row>
    <row r="783" spans="17:32" x14ac:dyDescent="0.15">
      <c r="Q783" s="197">
        <v>1</v>
      </c>
      <c r="R783" s="197">
        <v>13</v>
      </c>
      <c r="S783" s="197">
        <v>20</v>
      </c>
      <c r="T783" s="198" t="s">
        <v>1967</v>
      </c>
      <c r="U783" s="200">
        <v>902708</v>
      </c>
      <c r="AC783" s="159">
        <v>11</v>
      </c>
      <c r="AD783" s="159">
        <v>58</v>
      </c>
      <c r="AE783" s="161" t="s">
        <v>2075</v>
      </c>
      <c r="AF783" s="203" t="s">
        <v>2076</v>
      </c>
    </row>
    <row r="784" spans="17:32" x14ac:dyDescent="0.15">
      <c r="Q784" s="197">
        <v>1</v>
      </c>
      <c r="R784" s="197">
        <v>13</v>
      </c>
      <c r="S784" s="197">
        <v>21</v>
      </c>
      <c r="T784" s="198" t="s">
        <v>1970</v>
      </c>
      <c r="U784" s="200">
        <v>902500</v>
      </c>
      <c r="AC784" s="159">
        <v>11</v>
      </c>
      <c r="AD784" s="159">
        <v>59</v>
      </c>
      <c r="AE784" s="161" t="s">
        <v>2078</v>
      </c>
      <c r="AF784" s="203" t="s">
        <v>2079</v>
      </c>
    </row>
    <row r="785" spans="17:32" x14ac:dyDescent="0.15">
      <c r="Q785" s="197">
        <v>1</v>
      </c>
      <c r="R785" s="197">
        <v>13</v>
      </c>
      <c r="S785" s="197">
        <v>22</v>
      </c>
      <c r="T785" s="198" t="s">
        <v>1973</v>
      </c>
      <c r="U785" s="200">
        <v>902600</v>
      </c>
      <c r="AC785" s="159">
        <v>11</v>
      </c>
      <c r="AD785" s="159">
        <v>60</v>
      </c>
      <c r="AE785" s="161" t="s">
        <v>2081</v>
      </c>
      <c r="AF785" s="203" t="s">
        <v>2082</v>
      </c>
    </row>
    <row r="786" spans="17:32" x14ac:dyDescent="0.15">
      <c r="Q786" s="197">
        <v>1</v>
      </c>
      <c r="R786" s="197">
        <v>13</v>
      </c>
      <c r="S786" s="197">
        <v>23</v>
      </c>
      <c r="T786" s="198" t="s">
        <v>1976</v>
      </c>
      <c r="U786" s="200">
        <v>902601</v>
      </c>
      <c r="AC786" s="159">
        <v>11</v>
      </c>
      <c r="AD786" s="159">
        <v>61</v>
      </c>
      <c r="AE786" s="161" t="s">
        <v>2084</v>
      </c>
      <c r="AF786" s="203" t="s">
        <v>2085</v>
      </c>
    </row>
    <row r="787" spans="17:32" x14ac:dyDescent="0.15">
      <c r="Q787" s="197">
        <v>1</v>
      </c>
      <c r="R787" s="197">
        <v>13</v>
      </c>
      <c r="S787" s="197">
        <v>24</v>
      </c>
      <c r="T787" s="198" t="s">
        <v>1979</v>
      </c>
      <c r="U787" s="200">
        <v>902602</v>
      </c>
      <c r="AC787" s="159">
        <v>11</v>
      </c>
      <c r="AD787" s="159">
        <v>62</v>
      </c>
      <c r="AE787" s="161" t="s">
        <v>2087</v>
      </c>
      <c r="AF787" s="203" t="s">
        <v>2088</v>
      </c>
    </row>
    <row r="788" spans="17:32" x14ac:dyDescent="0.15">
      <c r="Q788" s="197">
        <v>1</v>
      </c>
      <c r="R788" s="197">
        <v>13</v>
      </c>
      <c r="S788" s="197">
        <v>25</v>
      </c>
      <c r="T788" s="198" t="s">
        <v>36</v>
      </c>
      <c r="U788" s="200">
        <v>909999</v>
      </c>
      <c r="AC788" s="159">
        <v>11</v>
      </c>
      <c r="AD788" s="159">
        <v>63</v>
      </c>
      <c r="AE788" s="161" t="s">
        <v>2090</v>
      </c>
      <c r="AF788" s="203" t="s">
        <v>2091</v>
      </c>
    </row>
    <row r="789" spans="17:32" x14ac:dyDescent="0.15">
      <c r="Q789" s="197">
        <v>1</v>
      </c>
      <c r="R789" s="197">
        <v>14</v>
      </c>
      <c r="S789" s="197">
        <v>1</v>
      </c>
      <c r="T789" s="198" t="s">
        <v>1984</v>
      </c>
      <c r="U789" s="200">
        <v>961100</v>
      </c>
      <c r="AC789" s="159">
        <v>11</v>
      </c>
      <c r="AD789" s="159">
        <v>64</v>
      </c>
      <c r="AE789" s="161" t="s">
        <v>2092</v>
      </c>
      <c r="AF789" s="203" t="s">
        <v>2093</v>
      </c>
    </row>
    <row r="790" spans="17:32" x14ac:dyDescent="0.15">
      <c r="Q790" s="197">
        <v>1</v>
      </c>
      <c r="R790" s="197">
        <v>14</v>
      </c>
      <c r="S790" s="197">
        <v>2</v>
      </c>
      <c r="T790" s="198" t="s">
        <v>1987</v>
      </c>
      <c r="U790" s="200">
        <v>961105</v>
      </c>
      <c r="AC790" s="159">
        <v>11</v>
      </c>
      <c r="AD790" s="159">
        <v>65</v>
      </c>
      <c r="AE790" s="161" t="s">
        <v>2095</v>
      </c>
      <c r="AF790" s="203" t="s">
        <v>2096</v>
      </c>
    </row>
    <row r="791" spans="17:32" x14ac:dyDescent="0.15">
      <c r="Q791" s="197">
        <v>1</v>
      </c>
      <c r="R791" s="197">
        <v>14</v>
      </c>
      <c r="S791" s="197">
        <v>3</v>
      </c>
      <c r="T791" s="198" t="s">
        <v>1990</v>
      </c>
      <c r="U791" s="200">
        <v>961110</v>
      </c>
      <c r="AC791" s="159">
        <v>11</v>
      </c>
      <c r="AD791" s="159">
        <v>66</v>
      </c>
      <c r="AE791" s="161" t="s">
        <v>2098</v>
      </c>
      <c r="AF791" s="203" t="s">
        <v>2099</v>
      </c>
    </row>
    <row r="792" spans="17:32" x14ac:dyDescent="0.15">
      <c r="Q792" s="197">
        <v>1</v>
      </c>
      <c r="R792" s="197">
        <v>14</v>
      </c>
      <c r="S792" s="197">
        <v>4</v>
      </c>
      <c r="T792" s="198" t="s">
        <v>1993</v>
      </c>
      <c r="U792" s="200">
        <v>961140</v>
      </c>
      <c r="AC792" s="159">
        <v>11</v>
      </c>
      <c r="AD792" s="159">
        <v>67</v>
      </c>
      <c r="AE792" s="161" t="s">
        <v>2100</v>
      </c>
      <c r="AF792" s="203" t="s">
        <v>2101</v>
      </c>
    </row>
    <row r="793" spans="17:32" x14ac:dyDescent="0.15">
      <c r="Q793" s="197">
        <v>1</v>
      </c>
      <c r="R793" s="197">
        <v>14</v>
      </c>
      <c r="S793" s="197">
        <v>5</v>
      </c>
      <c r="T793" s="198" t="s">
        <v>1996</v>
      </c>
      <c r="U793" s="200">
        <v>961160</v>
      </c>
      <c r="AC793" s="159">
        <v>11</v>
      </c>
      <c r="AD793" s="159">
        <v>68</v>
      </c>
      <c r="AE793" s="161" t="s">
        <v>2103</v>
      </c>
      <c r="AF793" s="203" t="s">
        <v>2104</v>
      </c>
    </row>
    <row r="794" spans="17:32" x14ac:dyDescent="0.15">
      <c r="Q794" s="197">
        <v>1</v>
      </c>
      <c r="R794" s="197">
        <v>14</v>
      </c>
      <c r="S794" s="197">
        <v>6</v>
      </c>
      <c r="T794" s="198" t="s">
        <v>1999</v>
      </c>
      <c r="U794" s="200">
        <v>961150</v>
      </c>
      <c r="AC794" s="159">
        <v>11</v>
      </c>
      <c r="AD794" s="159">
        <v>69</v>
      </c>
      <c r="AE794" s="161" t="s">
        <v>2106</v>
      </c>
      <c r="AF794" s="203" t="s">
        <v>2107</v>
      </c>
    </row>
    <row r="795" spans="17:32" x14ac:dyDescent="0.15">
      <c r="Q795" s="197">
        <v>1</v>
      </c>
      <c r="R795" s="197">
        <v>14</v>
      </c>
      <c r="S795" s="197">
        <v>7</v>
      </c>
      <c r="T795" s="198" t="s">
        <v>2002</v>
      </c>
      <c r="U795" s="200">
        <v>961185</v>
      </c>
      <c r="AC795" s="159">
        <v>11</v>
      </c>
      <c r="AD795" s="159">
        <v>70</v>
      </c>
      <c r="AE795" s="161" t="s">
        <v>2109</v>
      </c>
      <c r="AF795" s="203" t="s">
        <v>2110</v>
      </c>
    </row>
    <row r="796" spans="17:32" x14ac:dyDescent="0.15">
      <c r="Q796" s="197">
        <v>1</v>
      </c>
      <c r="R796" s="197">
        <v>14</v>
      </c>
      <c r="S796" s="197">
        <v>8</v>
      </c>
      <c r="T796" s="198" t="s">
        <v>2005</v>
      </c>
      <c r="U796" s="200">
        <v>961170</v>
      </c>
      <c r="AC796" s="159">
        <v>11</v>
      </c>
      <c r="AD796" s="159">
        <v>71</v>
      </c>
      <c r="AE796" s="161" t="s">
        <v>2112</v>
      </c>
      <c r="AF796" s="203" t="s">
        <v>2113</v>
      </c>
    </row>
    <row r="797" spans="17:32" x14ac:dyDescent="0.15">
      <c r="Q797" s="197">
        <v>1</v>
      </c>
      <c r="R797" s="197">
        <v>14</v>
      </c>
      <c r="S797" s="197">
        <v>9</v>
      </c>
      <c r="T797" s="198" t="s">
        <v>2008</v>
      </c>
      <c r="U797" s="200">
        <v>961195</v>
      </c>
      <c r="AC797" s="159">
        <v>11</v>
      </c>
      <c r="AD797" s="159">
        <v>72</v>
      </c>
      <c r="AE797" s="161" t="s">
        <v>2115</v>
      </c>
      <c r="AF797" s="203" t="s">
        <v>2116</v>
      </c>
    </row>
    <row r="798" spans="17:32" x14ac:dyDescent="0.15">
      <c r="Q798" s="197">
        <v>1</v>
      </c>
      <c r="R798" s="197">
        <v>14</v>
      </c>
      <c r="S798" s="197">
        <v>10</v>
      </c>
      <c r="T798" s="198" t="s">
        <v>2011</v>
      </c>
      <c r="U798" s="200">
        <v>961190</v>
      </c>
      <c r="AC798" s="159">
        <v>11</v>
      </c>
      <c r="AD798" s="159">
        <v>73</v>
      </c>
      <c r="AE798" s="161" t="s">
        <v>2118</v>
      </c>
      <c r="AF798" s="203" t="s">
        <v>2119</v>
      </c>
    </row>
    <row r="799" spans="17:32" x14ac:dyDescent="0.15">
      <c r="Q799" s="197">
        <v>1</v>
      </c>
      <c r="R799" s="197">
        <v>14</v>
      </c>
      <c r="S799" s="197">
        <v>11</v>
      </c>
      <c r="T799" s="198" t="s">
        <v>2014</v>
      </c>
      <c r="U799" s="200">
        <v>961120</v>
      </c>
      <c r="AC799" s="159">
        <v>12</v>
      </c>
      <c r="AD799" s="159">
        <v>1</v>
      </c>
      <c r="AE799" s="161" t="s">
        <v>596</v>
      </c>
      <c r="AF799" s="203" t="s">
        <v>2121</v>
      </c>
    </row>
    <row r="800" spans="17:32" x14ac:dyDescent="0.15">
      <c r="Q800" s="197">
        <v>1</v>
      </c>
      <c r="R800" s="197">
        <v>14</v>
      </c>
      <c r="S800" s="197">
        <v>12</v>
      </c>
      <c r="T800" s="198" t="s">
        <v>2017</v>
      </c>
      <c r="U800" s="200">
        <v>961180</v>
      </c>
      <c r="AC800" s="159">
        <v>12</v>
      </c>
      <c r="AD800" s="159">
        <v>2</v>
      </c>
      <c r="AE800" s="161" t="s">
        <v>2123</v>
      </c>
      <c r="AF800" s="203" t="s">
        <v>2124</v>
      </c>
    </row>
    <row r="801" spans="17:32" x14ac:dyDescent="0.15">
      <c r="Q801" s="197">
        <v>1</v>
      </c>
      <c r="R801" s="197">
        <v>14</v>
      </c>
      <c r="S801" s="197">
        <v>13</v>
      </c>
      <c r="T801" s="198" t="s">
        <v>2020</v>
      </c>
      <c r="U801" s="200">
        <v>961200</v>
      </c>
      <c r="AC801" s="159">
        <v>12</v>
      </c>
      <c r="AD801" s="159">
        <v>3</v>
      </c>
      <c r="AE801" s="161" t="s">
        <v>2126</v>
      </c>
      <c r="AF801" s="203" t="s">
        <v>2127</v>
      </c>
    </row>
    <row r="802" spans="17:32" x14ac:dyDescent="0.15">
      <c r="Q802" s="197">
        <v>1</v>
      </c>
      <c r="R802" s="197">
        <v>14</v>
      </c>
      <c r="S802" s="197">
        <v>14</v>
      </c>
      <c r="T802" s="198" t="s">
        <v>2023</v>
      </c>
      <c r="U802" s="200">
        <v>961211</v>
      </c>
      <c r="AC802" s="159">
        <v>12</v>
      </c>
      <c r="AD802" s="159">
        <v>4</v>
      </c>
      <c r="AE802" s="161" t="s">
        <v>2129</v>
      </c>
      <c r="AF802" s="203" t="s">
        <v>2130</v>
      </c>
    </row>
    <row r="803" spans="17:32" x14ac:dyDescent="0.15">
      <c r="Q803" s="197">
        <v>1</v>
      </c>
      <c r="R803" s="197">
        <v>14</v>
      </c>
      <c r="S803" s="197">
        <v>15</v>
      </c>
      <c r="T803" s="198" t="s">
        <v>2026</v>
      </c>
      <c r="U803" s="200">
        <v>961212</v>
      </c>
      <c r="AC803" s="159">
        <v>12</v>
      </c>
      <c r="AD803" s="159">
        <v>5</v>
      </c>
      <c r="AE803" s="161" t="s">
        <v>2132</v>
      </c>
      <c r="AF803" s="203" t="s">
        <v>2133</v>
      </c>
    </row>
    <row r="804" spans="17:32" x14ac:dyDescent="0.15">
      <c r="Q804" s="197">
        <v>1</v>
      </c>
      <c r="R804" s="197">
        <v>14</v>
      </c>
      <c r="S804" s="197">
        <v>16</v>
      </c>
      <c r="T804" s="198" t="s">
        <v>2029</v>
      </c>
      <c r="U804" s="200">
        <v>961220</v>
      </c>
      <c r="AC804" s="159">
        <v>12</v>
      </c>
      <c r="AD804" s="159">
        <v>6</v>
      </c>
      <c r="AE804" s="161" t="s">
        <v>2135</v>
      </c>
      <c r="AF804" s="203" t="s">
        <v>2136</v>
      </c>
    </row>
    <row r="805" spans="17:32" x14ac:dyDescent="0.15">
      <c r="Q805" s="197">
        <v>1</v>
      </c>
      <c r="R805" s="197">
        <v>14</v>
      </c>
      <c r="S805" s="197">
        <v>17</v>
      </c>
      <c r="T805" s="198" t="s">
        <v>2032</v>
      </c>
      <c r="U805" s="200">
        <v>961261</v>
      </c>
      <c r="AC805" s="159">
        <v>12</v>
      </c>
      <c r="AD805" s="159">
        <v>7</v>
      </c>
      <c r="AE805" s="161" t="s">
        <v>2138</v>
      </c>
      <c r="AF805" s="203" t="s">
        <v>2139</v>
      </c>
    </row>
    <row r="806" spans="17:32" x14ac:dyDescent="0.15">
      <c r="Q806" s="197">
        <v>1</v>
      </c>
      <c r="R806" s="197">
        <v>14</v>
      </c>
      <c r="S806" s="197">
        <v>18</v>
      </c>
      <c r="T806" s="198" t="s">
        <v>2035</v>
      </c>
      <c r="U806" s="200">
        <v>961230</v>
      </c>
      <c r="AC806" s="159">
        <v>12</v>
      </c>
      <c r="AD806" s="159">
        <v>8</v>
      </c>
      <c r="AE806" s="161" t="s">
        <v>2141</v>
      </c>
      <c r="AF806" s="203" t="s">
        <v>2142</v>
      </c>
    </row>
    <row r="807" spans="17:32" x14ac:dyDescent="0.15">
      <c r="Q807" s="197">
        <v>1</v>
      </c>
      <c r="R807" s="197">
        <v>14</v>
      </c>
      <c r="S807" s="197">
        <v>19</v>
      </c>
      <c r="T807" s="198" t="s">
        <v>2038</v>
      </c>
      <c r="U807" s="200">
        <v>961271</v>
      </c>
      <c r="AC807" s="159">
        <v>12</v>
      </c>
      <c r="AD807" s="159">
        <v>9</v>
      </c>
      <c r="AE807" s="161" t="s">
        <v>2143</v>
      </c>
      <c r="AF807" s="203" t="s">
        <v>2144</v>
      </c>
    </row>
    <row r="808" spans="17:32" x14ac:dyDescent="0.15">
      <c r="Q808" s="197">
        <v>1</v>
      </c>
      <c r="R808" s="197">
        <v>14</v>
      </c>
      <c r="S808" s="197">
        <v>20</v>
      </c>
      <c r="T808" s="198" t="s">
        <v>2041</v>
      </c>
      <c r="U808" s="200">
        <v>961262</v>
      </c>
      <c r="AC808" s="159">
        <v>12</v>
      </c>
      <c r="AD808" s="159">
        <v>10</v>
      </c>
      <c r="AE808" s="161" t="s">
        <v>2145</v>
      </c>
      <c r="AF808" s="203" t="s">
        <v>2146</v>
      </c>
    </row>
    <row r="809" spans="17:32" x14ac:dyDescent="0.15">
      <c r="Q809" s="197">
        <v>1</v>
      </c>
      <c r="R809" s="197">
        <v>14</v>
      </c>
      <c r="S809" s="197">
        <v>21</v>
      </c>
      <c r="T809" s="198" t="s">
        <v>2044</v>
      </c>
      <c r="U809" s="200">
        <v>961280</v>
      </c>
      <c r="AC809" s="159">
        <v>12</v>
      </c>
      <c r="AD809" s="159">
        <v>11</v>
      </c>
      <c r="AE809" s="161" t="s">
        <v>2148</v>
      </c>
      <c r="AF809" s="203" t="s">
        <v>2149</v>
      </c>
    </row>
    <row r="810" spans="17:32" x14ac:dyDescent="0.15">
      <c r="Q810" s="197">
        <v>1</v>
      </c>
      <c r="R810" s="197">
        <v>14</v>
      </c>
      <c r="S810" s="197">
        <v>22</v>
      </c>
      <c r="T810" s="198" t="s">
        <v>2047</v>
      </c>
      <c r="U810" s="200">
        <v>961272</v>
      </c>
      <c r="AC810" s="159">
        <v>12</v>
      </c>
      <c r="AD810" s="159">
        <v>12</v>
      </c>
      <c r="AE810" s="161" t="s">
        <v>2151</v>
      </c>
      <c r="AF810" s="203" t="s">
        <v>2152</v>
      </c>
    </row>
    <row r="811" spans="17:32" x14ac:dyDescent="0.15">
      <c r="Q811" s="197">
        <v>1</v>
      </c>
      <c r="R811" s="197">
        <v>14</v>
      </c>
      <c r="S811" s="197">
        <v>23</v>
      </c>
      <c r="T811" s="198" t="s">
        <v>2050</v>
      </c>
      <c r="U811" s="200">
        <v>961263</v>
      </c>
      <c r="AC811" s="159">
        <v>12</v>
      </c>
      <c r="AD811" s="159">
        <v>13</v>
      </c>
      <c r="AE811" s="161" t="s">
        <v>2154</v>
      </c>
      <c r="AF811" s="203" t="s">
        <v>2155</v>
      </c>
    </row>
    <row r="812" spans="17:32" x14ac:dyDescent="0.15">
      <c r="Q812" s="197">
        <v>1</v>
      </c>
      <c r="R812" s="197">
        <v>14</v>
      </c>
      <c r="S812" s="197">
        <v>24</v>
      </c>
      <c r="T812" s="198" t="s">
        <v>2053</v>
      </c>
      <c r="U812" s="200">
        <v>961264</v>
      </c>
      <c r="AC812" s="159">
        <v>12</v>
      </c>
      <c r="AD812" s="159">
        <v>14</v>
      </c>
      <c r="AE812" s="161" t="s">
        <v>2157</v>
      </c>
      <c r="AF812" s="203" t="s">
        <v>2158</v>
      </c>
    </row>
    <row r="813" spans="17:32" x14ac:dyDescent="0.15">
      <c r="Q813" s="197">
        <v>1</v>
      </c>
      <c r="R813" s="197">
        <v>14</v>
      </c>
      <c r="S813" s="197">
        <v>25</v>
      </c>
      <c r="T813" s="198" t="s">
        <v>2056</v>
      </c>
      <c r="U813" s="200">
        <v>961265</v>
      </c>
      <c r="AC813" s="159">
        <v>12</v>
      </c>
      <c r="AD813" s="159">
        <v>15</v>
      </c>
      <c r="AE813" s="161" t="s">
        <v>2160</v>
      </c>
      <c r="AF813" s="203" t="s">
        <v>2161</v>
      </c>
    </row>
    <row r="814" spans="17:32" x14ac:dyDescent="0.15">
      <c r="Q814" s="197">
        <v>1</v>
      </c>
      <c r="R814" s="197">
        <v>14</v>
      </c>
      <c r="S814" s="197">
        <v>26</v>
      </c>
      <c r="T814" s="198" t="s">
        <v>2059</v>
      </c>
      <c r="U814" s="200">
        <v>961240</v>
      </c>
      <c r="AC814" s="159">
        <v>12</v>
      </c>
      <c r="AD814" s="159">
        <v>16</v>
      </c>
      <c r="AE814" s="161" t="s">
        <v>2163</v>
      </c>
      <c r="AF814" s="203" t="s">
        <v>2164</v>
      </c>
    </row>
    <row r="815" spans="17:32" x14ac:dyDescent="0.15">
      <c r="Q815" s="197">
        <v>1</v>
      </c>
      <c r="R815" s="197">
        <v>14</v>
      </c>
      <c r="S815" s="197">
        <v>27</v>
      </c>
      <c r="T815" s="198" t="s">
        <v>2062</v>
      </c>
      <c r="U815" s="200">
        <v>961266</v>
      </c>
      <c r="AC815" s="159">
        <v>12</v>
      </c>
      <c r="AD815" s="159">
        <v>17</v>
      </c>
      <c r="AE815" s="161" t="s">
        <v>2166</v>
      </c>
      <c r="AF815" s="203" t="s">
        <v>2167</v>
      </c>
    </row>
    <row r="816" spans="17:32" x14ac:dyDescent="0.15">
      <c r="Q816" s="197">
        <v>1</v>
      </c>
      <c r="R816" s="197">
        <v>14</v>
      </c>
      <c r="S816" s="197">
        <v>28</v>
      </c>
      <c r="T816" s="198" t="s">
        <v>2065</v>
      </c>
      <c r="U816" s="200">
        <v>961267</v>
      </c>
      <c r="AC816" s="159">
        <v>12</v>
      </c>
      <c r="AD816" s="159">
        <v>18</v>
      </c>
      <c r="AE816" s="161" t="s">
        <v>2169</v>
      </c>
      <c r="AF816" s="203" t="s">
        <v>2170</v>
      </c>
    </row>
    <row r="817" spans="17:32" x14ac:dyDescent="0.15">
      <c r="Q817" s="197">
        <v>1</v>
      </c>
      <c r="R817" s="197">
        <v>14</v>
      </c>
      <c r="S817" s="197">
        <v>29</v>
      </c>
      <c r="T817" s="198" t="s">
        <v>2068</v>
      </c>
      <c r="U817" s="200">
        <v>961268</v>
      </c>
      <c r="AC817" s="159">
        <v>12</v>
      </c>
      <c r="AD817" s="159">
        <v>19</v>
      </c>
      <c r="AE817" s="161" t="s">
        <v>2171</v>
      </c>
      <c r="AF817" s="203" t="s">
        <v>2172</v>
      </c>
    </row>
    <row r="818" spans="17:32" x14ac:dyDescent="0.15">
      <c r="Q818" s="197">
        <v>1</v>
      </c>
      <c r="R818" s="197">
        <v>14</v>
      </c>
      <c r="S818" s="197">
        <v>30</v>
      </c>
      <c r="T818" s="198" t="s">
        <v>2071</v>
      </c>
      <c r="U818" s="200">
        <v>961269</v>
      </c>
      <c r="AC818" s="159">
        <v>12</v>
      </c>
      <c r="AD818" s="159">
        <v>20</v>
      </c>
      <c r="AE818" s="161" t="s">
        <v>2174</v>
      </c>
      <c r="AF818" s="203" t="s">
        <v>2175</v>
      </c>
    </row>
    <row r="819" spans="17:32" x14ac:dyDescent="0.15">
      <c r="Q819" s="197">
        <v>1</v>
      </c>
      <c r="R819" s="197">
        <v>14</v>
      </c>
      <c r="S819" s="197">
        <v>31</v>
      </c>
      <c r="T819" s="198" t="s">
        <v>2074</v>
      </c>
      <c r="U819" s="200">
        <v>961270</v>
      </c>
      <c r="AC819" s="159">
        <v>12</v>
      </c>
      <c r="AD819" s="159">
        <v>21</v>
      </c>
      <c r="AE819" s="161" t="s">
        <v>2177</v>
      </c>
      <c r="AF819" s="203" t="s">
        <v>2178</v>
      </c>
    </row>
    <row r="820" spans="17:32" x14ac:dyDescent="0.15">
      <c r="Q820" s="197">
        <v>1</v>
      </c>
      <c r="R820" s="197">
        <v>14</v>
      </c>
      <c r="S820" s="197">
        <v>32</v>
      </c>
      <c r="T820" s="198" t="s">
        <v>2077</v>
      </c>
      <c r="U820" s="200">
        <v>961250</v>
      </c>
      <c r="AC820" s="159">
        <v>12</v>
      </c>
      <c r="AD820" s="159">
        <v>22</v>
      </c>
      <c r="AE820" s="161" t="s">
        <v>2180</v>
      </c>
      <c r="AF820" s="203" t="s">
        <v>2181</v>
      </c>
    </row>
    <row r="821" spans="17:32" x14ac:dyDescent="0.15">
      <c r="Q821" s="197">
        <v>1</v>
      </c>
      <c r="R821" s="197">
        <v>14</v>
      </c>
      <c r="S821" s="197">
        <v>33</v>
      </c>
      <c r="T821" s="198" t="s">
        <v>2080</v>
      </c>
      <c r="U821" s="200">
        <v>961260</v>
      </c>
      <c r="AC821" s="159">
        <v>12</v>
      </c>
      <c r="AD821" s="159">
        <v>23</v>
      </c>
      <c r="AE821" s="161" t="s">
        <v>2183</v>
      </c>
      <c r="AF821" s="203" t="s">
        <v>2184</v>
      </c>
    </row>
    <row r="822" spans="17:32" x14ac:dyDescent="0.15">
      <c r="Q822" s="197">
        <v>1</v>
      </c>
      <c r="R822" s="197">
        <v>14</v>
      </c>
      <c r="S822" s="197">
        <v>34</v>
      </c>
      <c r="T822" s="198" t="s">
        <v>2083</v>
      </c>
      <c r="U822" s="200">
        <v>961310</v>
      </c>
      <c r="AC822" s="159">
        <v>12</v>
      </c>
      <c r="AD822" s="159">
        <v>24</v>
      </c>
      <c r="AE822" s="161" t="s">
        <v>2186</v>
      </c>
      <c r="AF822" s="203" t="s">
        <v>2187</v>
      </c>
    </row>
    <row r="823" spans="17:32" x14ac:dyDescent="0.15">
      <c r="Q823" s="197">
        <v>1</v>
      </c>
      <c r="R823" s="197">
        <v>14</v>
      </c>
      <c r="S823" s="197">
        <v>35</v>
      </c>
      <c r="T823" s="198" t="s">
        <v>2086</v>
      </c>
      <c r="U823" s="200">
        <v>961320</v>
      </c>
      <c r="AC823" s="159">
        <v>12</v>
      </c>
      <c r="AD823" s="159">
        <v>25</v>
      </c>
      <c r="AE823" s="161" t="s">
        <v>2188</v>
      </c>
      <c r="AF823" s="203" t="s">
        <v>2189</v>
      </c>
    </row>
    <row r="824" spans="17:32" x14ac:dyDescent="0.15">
      <c r="Q824" s="197">
        <v>1</v>
      </c>
      <c r="R824" s="197">
        <v>14</v>
      </c>
      <c r="S824" s="197">
        <v>36</v>
      </c>
      <c r="T824" s="198" t="s">
        <v>9380</v>
      </c>
      <c r="U824" s="200">
        <v>961350</v>
      </c>
      <c r="AC824" s="159">
        <v>12</v>
      </c>
      <c r="AD824" s="159">
        <v>26</v>
      </c>
      <c r="AE824" s="161" t="s">
        <v>2191</v>
      </c>
      <c r="AF824" s="203" t="s">
        <v>2192</v>
      </c>
    </row>
    <row r="825" spans="17:32" x14ac:dyDescent="0.15">
      <c r="Q825" s="197">
        <v>1</v>
      </c>
      <c r="R825" s="197">
        <v>14</v>
      </c>
      <c r="S825" s="197">
        <v>37</v>
      </c>
      <c r="T825" s="198" t="s">
        <v>2089</v>
      </c>
      <c r="U825" s="200">
        <v>961330</v>
      </c>
      <c r="AC825" s="159">
        <v>12</v>
      </c>
      <c r="AD825" s="159">
        <v>27</v>
      </c>
      <c r="AE825" s="161" t="s">
        <v>2194</v>
      </c>
      <c r="AF825" s="203" t="s">
        <v>2195</v>
      </c>
    </row>
    <row r="826" spans="17:32" x14ac:dyDescent="0.15">
      <c r="Q826" s="197">
        <v>1</v>
      </c>
      <c r="R826" s="197">
        <v>14</v>
      </c>
      <c r="S826" s="197">
        <v>38</v>
      </c>
      <c r="T826" s="198" t="s">
        <v>2094</v>
      </c>
      <c r="U826" s="200">
        <v>961410</v>
      </c>
      <c r="AC826" s="159">
        <v>12</v>
      </c>
      <c r="AD826" s="159">
        <v>28</v>
      </c>
      <c r="AE826" s="161" t="s">
        <v>2197</v>
      </c>
      <c r="AF826" s="203" t="s">
        <v>2198</v>
      </c>
    </row>
    <row r="827" spans="17:32" x14ac:dyDescent="0.15">
      <c r="Q827" s="197">
        <v>1</v>
      </c>
      <c r="R827" s="197">
        <v>14</v>
      </c>
      <c r="S827" s="197">
        <v>39</v>
      </c>
      <c r="T827" s="198" t="s">
        <v>2097</v>
      </c>
      <c r="U827" s="200">
        <v>961420</v>
      </c>
      <c r="AC827" s="159">
        <v>12</v>
      </c>
      <c r="AD827" s="159">
        <v>29</v>
      </c>
      <c r="AE827" s="161" t="s">
        <v>2200</v>
      </c>
      <c r="AF827" s="203" t="s">
        <v>2201</v>
      </c>
    </row>
    <row r="828" spans="17:32" x14ac:dyDescent="0.15">
      <c r="Q828" s="197">
        <v>1</v>
      </c>
      <c r="R828" s="197">
        <v>14</v>
      </c>
      <c r="S828" s="197">
        <v>40</v>
      </c>
      <c r="T828" s="198" t="s">
        <v>36</v>
      </c>
      <c r="U828" s="200">
        <v>961999</v>
      </c>
      <c r="AC828" s="159">
        <v>12</v>
      </c>
      <c r="AD828" s="159">
        <v>30</v>
      </c>
      <c r="AE828" s="161" t="s">
        <v>2202</v>
      </c>
      <c r="AF828" s="203" t="s">
        <v>2203</v>
      </c>
    </row>
    <row r="829" spans="17:32" x14ac:dyDescent="0.15">
      <c r="Q829" s="197">
        <v>1</v>
      </c>
      <c r="R829" s="197">
        <v>15</v>
      </c>
      <c r="S829" s="197">
        <v>1</v>
      </c>
      <c r="T829" s="198" t="s">
        <v>2102</v>
      </c>
      <c r="U829" s="200">
        <v>962000</v>
      </c>
      <c r="AC829" s="159">
        <v>12</v>
      </c>
      <c r="AD829" s="159">
        <v>31</v>
      </c>
      <c r="AE829" s="161" t="s">
        <v>2205</v>
      </c>
      <c r="AF829" s="203" t="s">
        <v>2206</v>
      </c>
    </row>
    <row r="830" spans="17:32" x14ac:dyDescent="0.15">
      <c r="Q830" s="197">
        <v>1</v>
      </c>
      <c r="R830" s="197">
        <v>15</v>
      </c>
      <c r="S830" s="197">
        <v>2</v>
      </c>
      <c r="T830" s="198" t="s">
        <v>2105</v>
      </c>
      <c r="U830" s="200">
        <v>962100</v>
      </c>
      <c r="AC830" s="159">
        <v>12</v>
      </c>
      <c r="AD830" s="159">
        <v>32</v>
      </c>
      <c r="AE830" s="161" t="s">
        <v>2208</v>
      </c>
      <c r="AF830" s="203" t="s">
        <v>2209</v>
      </c>
    </row>
    <row r="831" spans="17:32" x14ac:dyDescent="0.15">
      <c r="Q831" s="197">
        <v>1</v>
      </c>
      <c r="R831" s="197">
        <v>15</v>
      </c>
      <c r="S831" s="197">
        <v>3</v>
      </c>
      <c r="T831" s="198" t="s">
        <v>2108</v>
      </c>
      <c r="U831" s="200">
        <v>962200</v>
      </c>
      <c r="AC831" s="159">
        <v>12</v>
      </c>
      <c r="AD831" s="159">
        <v>33</v>
      </c>
      <c r="AE831" s="161" t="s">
        <v>2211</v>
      </c>
      <c r="AF831" s="203" t="s">
        <v>2212</v>
      </c>
    </row>
    <row r="832" spans="17:32" x14ac:dyDescent="0.15">
      <c r="Q832" s="197">
        <v>1</v>
      </c>
      <c r="R832" s="197">
        <v>15</v>
      </c>
      <c r="S832" s="197">
        <v>4</v>
      </c>
      <c r="T832" s="198" t="s">
        <v>2111</v>
      </c>
      <c r="U832" s="200">
        <v>962310</v>
      </c>
      <c r="AC832" s="159">
        <v>12</v>
      </c>
      <c r="AD832" s="159">
        <v>34</v>
      </c>
      <c r="AE832" s="161" t="s">
        <v>2213</v>
      </c>
      <c r="AF832" s="203" t="s">
        <v>2214</v>
      </c>
    </row>
    <row r="833" spans="17:32" x14ac:dyDescent="0.15">
      <c r="Q833" s="197">
        <v>1</v>
      </c>
      <c r="R833" s="197">
        <v>15</v>
      </c>
      <c r="S833" s="197">
        <v>5</v>
      </c>
      <c r="T833" s="198" t="s">
        <v>2114</v>
      </c>
      <c r="U833" s="200">
        <v>962320</v>
      </c>
      <c r="AC833" s="159">
        <v>12</v>
      </c>
      <c r="AD833" s="159">
        <v>35</v>
      </c>
      <c r="AE833" s="161" t="s">
        <v>2216</v>
      </c>
      <c r="AF833" s="203" t="s">
        <v>2217</v>
      </c>
    </row>
    <row r="834" spans="17:32" x14ac:dyDescent="0.15">
      <c r="Q834" s="197">
        <v>1</v>
      </c>
      <c r="R834" s="197">
        <v>15</v>
      </c>
      <c r="S834" s="197">
        <v>6</v>
      </c>
      <c r="T834" s="198" t="s">
        <v>2117</v>
      </c>
      <c r="U834" s="200">
        <v>962330</v>
      </c>
      <c r="AC834" s="159">
        <v>12</v>
      </c>
      <c r="AD834" s="159">
        <v>36</v>
      </c>
      <c r="AE834" s="161" t="s">
        <v>2219</v>
      </c>
      <c r="AF834" s="203" t="s">
        <v>2220</v>
      </c>
    </row>
    <row r="835" spans="17:32" x14ac:dyDescent="0.15">
      <c r="Q835" s="197">
        <v>1</v>
      </c>
      <c r="R835" s="197">
        <v>15</v>
      </c>
      <c r="S835" s="197">
        <v>7</v>
      </c>
      <c r="T835" s="198" t="s">
        <v>2120</v>
      </c>
      <c r="U835" s="200">
        <v>962340</v>
      </c>
      <c r="AC835" s="159">
        <v>12</v>
      </c>
      <c r="AD835" s="159">
        <v>37</v>
      </c>
      <c r="AE835" s="161" t="s">
        <v>2222</v>
      </c>
      <c r="AF835" s="203" t="s">
        <v>2223</v>
      </c>
    </row>
    <row r="836" spans="17:32" x14ac:dyDescent="0.15">
      <c r="Q836" s="197">
        <v>1</v>
      </c>
      <c r="R836" s="197">
        <v>15</v>
      </c>
      <c r="S836" s="197">
        <v>8</v>
      </c>
      <c r="T836" s="198" t="s">
        <v>2122</v>
      </c>
      <c r="U836" s="200">
        <v>962350</v>
      </c>
      <c r="AC836" s="159">
        <v>12</v>
      </c>
      <c r="AD836" s="159">
        <v>38</v>
      </c>
      <c r="AE836" s="161" t="s">
        <v>2225</v>
      </c>
      <c r="AF836" s="203" t="s">
        <v>2226</v>
      </c>
    </row>
    <row r="837" spans="17:32" x14ac:dyDescent="0.15">
      <c r="Q837" s="197">
        <v>1</v>
      </c>
      <c r="R837" s="197">
        <v>15</v>
      </c>
      <c r="S837" s="197">
        <v>9</v>
      </c>
      <c r="T837" s="198" t="s">
        <v>2125</v>
      </c>
      <c r="U837" s="200">
        <v>962360</v>
      </c>
      <c r="AC837" s="159">
        <v>12</v>
      </c>
      <c r="AD837" s="159">
        <v>39</v>
      </c>
      <c r="AE837" s="161" t="s">
        <v>2228</v>
      </c>
      <c r="AF837" s="203" t="s">
        <v>2229</v>
      </c>
    </row>
    <row r="838" spans="17:32" x14ac:dyDescent="0.15">
      <c r="Q838" s="197">
        <v>1</v>
      </c>
      <c r="R838" s="197">
        <v>15</v>
      </c>
      <c r="S838" s="197">
        <v>10</v>
      </c>
      <c r="T838" s="198" t="s">
        <v>2128</v>
      </c>
      <c r="U838" s="200">
        <v>962370</v>
      </c>
      <c r="AC838" s="159">
        <v>12</v>
      </c>
      <c r="AD838" s="159">
        <v>40</v>
      </c>
      <c r="AE838" s="161" t="s">
        <v>2231</v>
      </c>
      <c r="AF838" s="203" t="s">
        <v>2232</v>
      </c>
    </row>
    <row r="839" spans="17:32" x14ac:dyDescent="0.15">
      <c r="Q839" s="197">
        <v>1</v>
      </c>
      <c r="R839" s="197">
        <v>15</v>
      </c>
      <c r="S839" s="197">
        <v>11</v>
      </c>
      <c r="T839" s="198" t="s">
        <v>2131</v>
      </c>
      <c r="U839" s="200">
        <v>962380</v>
      </c>
      <c r="AC839" s="159">
        <v>12</v>
      </c>
      <c r="AD839" s="159">
        <v>41</v>
      </c>
      <c r="AE839" s="161" t="s">
        <v>2234</v>
      </c>
      <c r="AF839" s="203" t="s">
        <v>2235</v>
      </c>
    </row>
    <row r="840" spans="17:32" x14ac:dyDescent="0.15">
      <c r="Q840" s="197">
        <v>1</v>
      </c>
      <c r="R840" s="197">
        <v>15</v>
      </c>
      <c r="S840" s="197">
        <v>12</v>
      </c>
      <c r="T840" s="198" t="s">
        <v>2134</v>
      </c>
      <c r="U840" s="200">
        <v>962390</v>
      </c>
      <c r="AC840" s="159">
        <v>12</v>
      </c>
      <c r="AD840" s="159">
        <v>42</v>
      </c>
      <c r="AE840" s="161" t="s">
        <v>2237</v>
      </c>
      <c r="AF840" s="203" t="s">
        <v>2238</v>
      </c>
    </row>
    <row r="841" spans="17:32" x14ac:dyDescent="0.15">
      <c r="Q841" s="197">
        <v>1</v>
      </c>
      <c r="R841" s="197">
        <v>15</v>
      </c>
      <c r="S841" s="197">
        <v>13</v>
      </c>
      <c r="T841" s="198" t="s">
        <v>2137</v>
      </c>
      <c r="U841" s="200">
        <v>962400</v>
      </c>
      <c r="AC841" s="159">
        <v>12</v>
      </c>
      <c r="AD841" s="159">
        <v>43</v>
      </c>
      <c r="AE841" s="161" t="s">
        <v>2240</v>
      </c>
      <c r="AF841" s="203" t="s">
        <v>2241</v>
      </c>
    </row>
    <row r="842" spans="17:32" x14ac:dyDescent="0.15">
      <c r="Q842" s="197">
        <v>1</v>
      </c>
      <c r="R842" s="197">
        <v>15</v>
      </c>
      <c r="S842" s="197">
        <v>14</v>
      </c>
      <c r="T842" s="198" t="s">
        <v>2140</v>
      </c>
      <c r="U842" s="200">
        <v>962410</v>
      </c>
      <c r="AC842" s="159">
        <v>12</v>
      </c>
      <c r="AD842" s="159">
        <v>44</v>
      </c>
      <c r="AE842" s="161" t="s">
        <v>2243</v>
      </c>
      <c r="AF842" s="203" t="s">
        <v>2244</v>
      </c>
    </row>
    <row r="843" spans="17:32" x14ac:dyDescent="0.15">
      <c r="Q843" s="197">
        <v>1</v>
      </c>
      <c r="R843" s="197">
        <v>15</v>
      </c>
      <c r="S843" s="197">
        <v>15</v>
      </c>
      <c r="T843" s="198" t="s">
        <v>36</v>
      </c>
      <c r="U843" s="200">
        <v>962999</v>
      </c>
      <c r="AC843" s="159">
        <v>12</v>
      </c>
      <c r="AD843" s="159">
        <v>45</v>
      </c>
      <c r="AE843" s="161" t="s">
        <v>2246</v>
      </c>
      <c r="AF843" s="203" t="s">
        <v>2247</v>
      </c>
    </row>
    <row r="844" spans="17:32" x14ac:dyDescent="0.15">
      <c r="Q844" s="197">
        <v>1</v>
      </c>
      <c r="R844" s="197">
        <v>16</v>
      </c>
      <c r="S844" s="197">
        <v>1</v>
      </c>
      <c r="T844" s="198" t="s">
        <v>2102</v>
      </c>
      <c r="U844" s="200">
        <v>971000</v>
      </c>
      <c r="AC844" s="159">
        <v>12</v>
      </c>
      <c r="AD844" s="159">
        <v>46</v>
      </c>
      <c r="AE844" s="161" t="s">
        <v>2249</v>
      </c>
      <c r="AF844" s="203" t="s">
        <v>2250</v>
      </c>
    </row>
    <row r="845" spans="17:32" x14ac:dyDescent="0.15">
      <c r="Q845" s="197">
        <v>1</v>
      </c>
      <c r="R845" s="197">
        <v>16</v>
      </c>
      <c r="S845" s="197">
        <v>2</v>
      </c>
      <c r="T845" s="198" t="s">
        <v>2147</v>
      </c>
      <c r="U845" s="200">
        <v>972100</v>
      </c>
      <c r="AC845" s="159">
        <v>12</v>
      </c>
      <c r="AD845" s="159">
        <v>47</v>
      </c>
      <c r="AE845" s="161" t="s">
        <v>2252</v>
      </c>
      <c r="AF845" s="203" t="s">
        <v>2253</v>
      </c>
    </row>
    <row r="846" spans="17:32" x14ac:dyDescent="0.15">
      <c r="Q846" s="197">
        <v>1</v>
      </c>
      <c r="R846" s="197">
        <v>16</v>
      </c>
      <c r="S846" s="197">
        <v>3</v>
      </c>
      <c r="T846" s="198" t="s">
        <v>2150</v>
      </c>
      <c r="U846" s="200">
        <v>972200</v>
      </c>
      <c r="AC846" s="159">
        <v>12</v>
      </c>
      <c r="AD846" s="159">
        <v>48</v>
      </c>
      <c r="AE846" s="161" t="s">
        <v>2255</v>
      </c>
      <c r="AF846" s="203" t="s">
        <v>2256</v>
      </c>
    </row>
    <row r="847" spans="17:32" x14ac:dyDescent="0.15">
      <c r="Q847" s="197">
        <v>1</v>
      </c>
      <c r="R847" s="197">
        <v>16</v>
      </c>
      <c r="S847" s="197">
        <v>4</v>
      </c>
      <c r="T847" s="198" t="s">
        <v>2153</v>
      </c>
      <c r="U847" s="200">
        <v>973100</v>
      </c>
      <c r="AC847" s="159">
        <v>12</v>
      </c>
      <c r="AD847" s="159">
        <v>49</v>
      </c>
      <c r="AE847" s="161" t="s">
        <v>2258</v>
      </c>
      <c r="AF847" s="203" t="s">
        <v>2259</v>
      </c>
    </row>
    <row r="848" spans="17:32" x14ac:dyDescent="0.15">
      <c r="Q848" s="197">
        <v>1</v>
      </c>
      <c r="R848" s="197">
        <v>16</v>
      </c>
      <c r="S848" s="197">
        <v>5</v>
      </c>
      <c r="T848" s="198" t="s">
        <v>2156</v>
      </c>
      <c r="U848" s="200">
        <v>973200</v>
      </c>
      <c r="AC848" s="159">
        <v>12</v>
      </c>
      <c r="AD848" s="159">
        <v>50</v>
      </c>
      <c r="AE848" s="161" t="s">
        <v>2260</v>
      </c>
      <c r="AF848" s="203" t="s">
        <v>2261</v>
      </c>
    </row>
    <row r="849" spans="17:32" x14ac:dyDescent="0.15">
      <c r="Q849" s="197">
        <v>1</v>
      </c>
      <c r="R849" s="197">
        <v>16</v>
      </c>
      <c r="S849" s="197">
        <v>6</v>
      </c>
      <c r="T849" s="198" t="s">
        <v>2159</v>
      </c>
      <c r="U849" s="200">
        <v>973300</v>
      </c>
      <c r="AC849" s="159">
        <v>12</v>
      </c>
      <c r="AD849" s="159">
        <v>51</v>
      </c>
      <c r="AE849" s="161" t="s">
        <v>2263</v>
      </c>
      <c r="AF849" s="203" t="s">
        <v>2264</v>
      </c>
    </row>
    <row r="850" spans="17:32" x14ac:dyDescent="0.15">
      <c r="Q850" s="197">
        <v>1</v>
      </c>
      <c r="R850" s="197">
        <v>16</v>
      </c>
      <c r="S850" s="197">
        <v>7</v>
      </c>
      <c r="T850" s="198" t="s">
        <v>2162</v>
      </c>
      <c r="U850" s="200">
        <v>973400</v>
      </c>
      <c r="AC850" s="159">
        <v>12</v>
      </c>
      <c r="AD850" s="159">
        <v>52</v>
      </c>
      <c r="AE850" s="161" t="s">
        <v>2265</v>
      </c>
      <c r="AF850" s="203" t="s">
        <v>2266</v>
      </c>
    </row>
    <row r="851" spans="17:32" x14ac:dyDescent="0.15">
      <c r="Q851" s="197">
        <v>1</v>
      </c>
      <c r="R851" s="197">
        <v>16</v>
      </c>
      <c r="S851" s="197">
        <v>8</v>
      </c>
      <c r="T851" s="198" t="s">
        <v>2165</v>
      </c>
      <c r="U851" s="200">
        <v>973500</v>
      </c>
      <c r="AC851" s="159">
        <v>12</v>
      </c>
      <c r="AD851" s="159">
        <v>53</v>
      </c>
      <c r="AE851" s="161" t="s">
        <v>2268</v>
      </c>
      <c r="AF851" s="203" t="s">
        <v>2269</v>
      </c>
    </row>
    <row r="852" spans="17:32" x14ac:dyDescent="0.15">
      <c r="Q852" s="197">
        <v>1</v>
      </c>
      <c r="R852" s="197">
        <v>16</v>
      </c>
      <c r="S852" s="197">
        <v>9</v>
      </c>
      <c r="T852" s="198" t="s">
        <v>2168</v>
      </c>
      <c r="U852" s="200">
        <v>973600</v>
      </c>
      <c r="AC852" s="159">
        <v>12</v>
      </c>
      <c r="AD852" s="159">
        <v>54</v>
      </c>
      <c r="AE852" s="161" t="s">
        <v>2271</v>
      </c>
      <c r="AF852" s="203" t="s">
        <v>2272</v>
      </c>
    </row>
    <row r="853" spans="17:32" x14ac:dyDescent="0.15">
      <c r="Q853" s="197">
        <v>1</v>
      </c>
      <c r="R853" s="197">
        <v>16</v>
      </c>
      <c r="S853" s="197">
        <v>10</v>
      </c>
      <c r="T853" s="198" t="s">
        <v>36</v>
      </c>
      <c r="U853" s="200">
        <v>979999</v>
      </c>
      <c r="AC853" s="159">
        <v>12</v>
      </c>
      <c r="AD853" s="159">
        <v>55</v>
      </c>
      <c r="AE853" s="161" t="s">
        <v>2274</v>
      </c>
      <c r="AF853" s="203" t="s">
        <v>2275</v>
      </c>
    </row>
    <row r="854" spans="17:32" x14ac:dyDescent="0.15">
      <c r="Q854" s="197">
        <v>1</v>
      </c>
      <c r="R854" s="197">
        <v>17</v>
      </c>
      <c r="S854" s="197">
        <v>1</v>
      </c>
      <c r="T854" s="198" t="s">
        <v>2173</v>
      </c>
      <c r="U854" s="200">
        <v>981100</v>
      </c>
      <c r="AC854" s="159">
        <v>12</v>
      </c>
      <c r="AD854" s="159">
        <v>56</v>
      </c>
      <c r="AE854" s="161" t="s">
        <v>2276</v>
      </c>
      <c r="AF854" s="203" t="s">
        <v>2277</v>
      </c>
    </row>
    <row r="855" spans="17:32" x14ac:dyDescent="0.15">
      <c r="Q855" s="197">
        <v>1</v>
      </c>
      <c r="R855" s="197">
        <v>17</v>
      </c>
      <c r="S855" s="197">
        <v>2</v>
      </c>
      <c r="T855" s="198" t="s">
        <v>2176</v>
      </c>
      <c r="U855" s="200">
        <v>981200</v>
      </c>
      <c r="AC855" s="159">
        <v>12</v>
      </c>
      <c r="AD855" s="159">
        <v>57</v>
      </c>
      <c r="AE855" s="161" t="s">
        <v>2278</v>
      </c>
      <c r="AF855" s="203" t="s">
        <v>2279</v>
      </c>
    </row>
    <row r="856" spans="17:32" x14ac:dyDescent="0.15">
      <c r="Q856" s="197">
        <v>1</v>
      </c>
      <c r="R856" s="197">
        <v>17</v>
      </c>
      <c r="S856" s="197">
        <v>3</v>
      </c>
      <c r="T856" s="198" t="s">
        <v>2179</v>
      </c>
      <c r="U856" s="200">
        <v>981300</v>
      </c>
      <c r="AC856" s="159">
        <v>12</v>
      </c>
      <c r="AD856" s="159">
        <v>58</v>
      </c>
      <c r="AE856" s="161" t="s">
        <v>2281</v>
      </c>
      <c r="AF856" s="203" t="s">
        <v>2282</v>
      </c>
    </row>
    <row r="857" spans="17:32" x14ac:dyDescent="0.15">
      <c r="Q857" s="197">
        <v>1</v>
      </c>
      <c r="R857" s="197">
        <v>17</v>
      </c>
      <c r="S857" s="197">
        <v>4</v>
      </c>
      <c r="T857" s="198" t="s">
        <v>2182</v>
      </c>
      <c r="U857" s="200">
        <v>981400</v>
      </c>
      <c r="AC857" s="159">
        <v>12</v>
      </c>
      <c r="AD857" s="159">
        <v>59</v>
      </c>
      <c r="AE857" s="161" t="s">
        <v>2284</v>
      </c>
      <c r="AF857" s="203" t="s">
        <v>2285</v>
      </c>
    </row>
    <row r="858" spans="17:32" x14ac:dyDescent="0.15">
      <c r="Q858" s="197">
        <v>1</v>
      </c>
      <c r="R858" s="197">
        <v>17</v>
      </c>
      <c r="S858" s="197">
        <v>5</v>
      </c>
      <c r="T858" s="198" t="s">
        <v>2185</v>
      </c>
      <c r="U858" s="200">
        <v>981500</v>
      </c>
      <c r="AC858" s="159">
        <v>12</v>
      </c>
      <c r="AD858" s="159">
        <v>60</v>
      </c>
      <c r="AE858" s="161" t="s">
        <v>2287</v>
      </c>
      <c r="AF858" s="203" t="s">
        <v>2288</v>
      </c>
    </row>
    <row r="859" spans="17:32" x14ac:dyDescent="0.15">
      <c r="Q859" s="197">
        <v>1</v>
      </c>
      <c r="R859" s="197">
        <v>17</v>
      </c>
      <c r="S859" s="197">
        <v>6</v>
      </c>
      <c r="T859" s="198" t="s">
        <v>36</v>
      </c>
      <c r="U859" s="200">
        <v>981999</v>
      </c>
      <c r="AC859" s="159">
        <v>13</v>
      </c>
      <c r="AD859" s="159">
        <v>1</v>
      </c>
      <c r="AE859" s="161" t="s">
        <v>2289</v>
      </c>
      <c r="AF859" s="203" t="s">
        <v>2290</v>
      </c>
    </row>
    <row r="860" spans="17:32" x14ac:dyDescent="0.15">
      <c r="Q860" s="197">
        <v>1</v>
      </c>
      <c r="R860" s="197">
        <v>18</v>
      </c>
      <c r="S860" s="197">
        <v>1</v>
      </c>
      <c r="T860" s="198" t="s">
        <v>2190</v>
      </c>
      <c r="U860" s="200">
        <v>980600</v>
      </c>
      <c r="AC860" s="159">
        <v>13</v>
      </c>
      <c r="AD860" s="159">
        <v>2</v>
      </c>
      <c r="AE860" s="161" t="s">
        <v>2292</v>
      </c>
      <c r="AF860" s="203" t="s">
        <v>2293</v>
      </c>
    </row>
    <row r="861" spans="17:32" x14ac:dyDescent="0.15">
      <c r="Q861" s="197">
        <v>1</v>
      </c>
      <c r="R861" s="197">
        <v>18</v>
      </c>
      <c r="S861" s="197">
        <v>2</v>
      </c>
      <c r="T861" s="198" t="s">
        <v>2193</v>
      </c>
      <c r="U861" s="200">
        <v>980650</v>
      </c>
      <c r="AC861" s="159">
        <v>13</v>
      </c>
      <c r="AD861" s="159">
        <v>3</v>
      </c>
      <c r="AE861" s="161" t="s">
        <v>2295</v>
      </c>
      <c r="AF861" s="203" t="s">
        <v>2296</v>
      </c>
    </row>
    <row r="862" spans="17:32" x14ac:dyDescent="0.15">
      <c r="Q862" s="197">
        <v>1</v>
      </c>
      <c r="R862" s="197">
        <v>18</v>
      </c>
      <c r="S862" s="197">
        <v>3</v>
      </c>
      <c r="T862" s="198" t="s">
        <v>2196</v>
      </c>
      <c r="U862" s="200">
        <v>980800</v>
      </c>
      <c r="AC862" s="159">
        <v>13</v>
      </c>
      <c r="AD862" s="159">
        <v>4</v>
      </c>
      <c r="AE862" s="161" t="s">
        <v>2297</v>
      </c>
      <c r="AF862" s="203" t="s">
        <v>2298</v>
      </c>
    </row>
    <row r="863" spans="17:32" x14ac:dyDescent="0.15">
      <c r="Q863" s="197">
        <v>1</v>
      </c>
      <c r="R863" s="197">
        <v>18</v>
      </c>
      <c r="S863" s="197">
        <v>4</v>
      </c>
      <c r="T863" s="198" t="s">
        <v>2199</v>
      </c>
      <c r="U863" s="200">
        <v>980850</v>
      </c>
      <c r="AC863" s="159">
        <v>13</v>
      </c>
      <c r="AD863" s="159">
        <v>5</v>
      </c>
      <c r="AE863" s="161" t="s">
        <v>2299</v>
      </c>
      <c r="AF863" s="203" t="s">
        <v>2300</v>
      </c>
    </row>
    <row r="864" spans="17:32" x14ac:dyDescent="0.15">
      <c r="Q864" s="197">
        <v>1</v>
      </c>
      <c r="R864" s="197">
        <v>18</v>
      </c>
      <c r="S864" s="197">
        <v>5</v>
      </c>
      <c r="T864" s="198" t="s">
        <v>36</v>
      </c>
      <c r="U864" s="200">
        <v>989999</v>
      </c>
      <c r="AC864" s="159">
        <v>13</v>
      </c>
      <c r="AD864" s="159">
        <v>6</v>
      </c>
      <c r="AE864" s="161" t="s">
        <v>2302</v>
      </c>
      <c r="AF864" s="203" t="s">
        <v>2303</v>
      </c>
    </row>
    <row r="865" spans="17:32" x14ac:dyDescent="0.15">
      <c r="Q865" s="197">
        <v>1</v>
      </c>
      <c r="R865" s="197">
        <v>19</v>
      </c>
      <c r="S865" s="197">
        <v>1</v>
      </c>
      <c r="T865" s="198" t="s">
        <v>2204</v>
      </c>
      <c r="U865" s="200">
        <v>990010</v>
      </c>
      <c r="AC865" s="159">
        <v>13</v>
      </c>
      <c r="AD865" s="159">
        <v>7</v>
      </c>
      <c r="AE865" s="161" t="s">
        <v>2305</v>
      </c>
      <c r="AF865" s="203" t="s">
        <v>2306</v>
      </c>
    </row>
    <row r="866" spans="17:32" x14ac:dyDescent="0.15">
      <c r="Q866" s="197">
        <v>1</v>
      </c>
      <c r="R866" s="197">
        <v>19</v>
      </c>
      <c r="S866" s="197">
        <v>2</v>
      </c>
      <c r="T866" s="198" t="s">
        <v>2207</v>
      </c>
      <c r="U866" s="200">
        <v>990120</v>
      </c>
      <c r="AC866" s="159">
        <v>13</v>
      </c>
      <c r="AD866" s="159">
        <v>8</v>
      </c>
      <c r="AE866" s="161" t="s">
        <v>2308</v>
      </c>
      <c r="AF866" s="203" t="s">
        <v>2309</v>
      </c>
    </row>
    <row r="867" spans="17:32" x14ac:dyDescent="0.15">
      <c r="Q867" s="197">
        <v>1</v>
      </c>
      <c r="R867" s="197">
        <v>19</v>
      </c>
      <c r="S867" s="197">
        <v>3</v>
      </c>
      <c r="T867" s="198" t="s">
        <v>2210</v>
      </c>
      <c r="U867" s="200">
        <v>990160</v>
      </c>
      <c r="AC867" s="159">
        <v>13</v>
      </c>
      <c r="AD867" s="159">
        <v>9</v>
      </c>
      <c r="AE867" s="161" t="s">
        <v>2311</v>
      </c>
      <c r="AF867" s="203" t="s">
        <v>2312</v>
      </c>
    </row>
    <row r="868" spans="17:32" x14ac:dyDescent="0.15">
      <c r="Q868" s="197">
        <v>1</v>
      </c>
      <c r="R868" s="197">
        <v>19</v>
      </c>
      <c r="S868" s="197">
        <v>4</v>
      </c>
      <c r="T868" s="198" t="s">
        <v>36</v>
      </c>
      <c r="U868" s="200">
        <v>990999</v>
      </c>
      <c r="AC868" s="159">
        <v>13</v>
      </c>
      <c r="AD868" s="159">
        <v>10</v>
      </c>
      <c r="AE868" s="161" t="s">
        <v>2314</v>
      </c>
      <c r="AF868" s="203" t="s">
        <v>2315</v>
      </c>
    </row>
    <row r="869" spans="17:32" x14ac:dyDescent="0.15">
      <c r="Q869" s="197">
        <v>2</v>
      </c>
      <c r="R869" s="197">
        <v>1</v>
      </c>
      <c r="S869" s="197">
        <v>1</v>
      </c>
      <c r="T869" s="198" t="s">
        <v>2215</v>
      </c>
      <c r="U869" s="200">
        <v>510000</v>
      </c>
      <c r="AC869" s="159">
        <v>13</v>
      </c>
      <c r="AD869" s="159">
        <v>11</v>
      </c>
      <c r="AE869" s="161" t="s">
        <v>2317</v>
      </c>
      <c r="AF869" s="203" t="s">
        <v>2318</v>
      </c>
    </row>
    <row r="870" spans="17:32" x14ac:dyDescent="0.15">
      <c r="Q870" s="197">
        <v>2</v>
      </c>
      <c r="R870" s="197">
        <v>1</v>
      </c>
      <c r="S870" s="197">
        <v>2</v>
      </c>
      <c r="T870" s="198" t="s">
        <v>2218</v>
      </c>
      <c r="U870" s="200">
        <v>520000</v>
      </c>
      <c r="AC870" s="159">
        <v>13</v>
      </c>
      <c r="AD870" s="159">
        <v>12</v>
      </c>
      <c r="AE870" s="161" t="s">
        <v>2320</v>
      </c>
      <c r="AF870" s="203" t="s">
        <v>2321</v>
      </c>
    </row>
    <row r="871" spans="17:32" x14ac:dyDescent="0.15">
      <c r="Q871" s="197">
        <v>2</v>
      </c>
      <c r="R871" s="197">
        <v>1</v>
      </c>
      <c r="S871" s="197">
        <v>3</v>
      </c>
      <c r="T871" s="198" t="s">
        <v>2221</v>
      </c>
      <c r="U871" s="200">
        <v>522200</v>
      </c>
      <c r="AC871" s="159">
        <v>13</v>
      </c>
      <c r="AD871" s="159">
        <v>13</v>
      </c>
      <c r="AE871" s="161" t="s">
        <v>2323</v>
      </c>
      <c r="AF871" s="203" t="s">
        <v>2324</v>
      </c>
    </row>
    <row r="872" spans="17:32" x14ac:dyDescent="0.15">
      <c r="Q872" s="197">
        <v>2</v>
      </c>
      <c r="R872" s="197">
        <v>1</v>
      </c>
      <c r="S872" s="197">
        <v>4</v>
      </c>
      <c r="T872" s="198" t="s">
        <v>2224</v>
      </c>
      <c r="U872" s="200">
        <v>522100</v>
      </c>
      <c r="AC872" s="159">
        <v>13</v>
      </c>
      <c r="AD872" s="159">
        <v>14</v>
      </c>
      <c r="AE872" s="161" t="s">
        <v>2326</v>
      </c>
      <c r="AF872" s="203" t="s">
        <v>2327</v>
      </c>
    </row>
    <row r="873" spans="17:32" x14ac:dyDescent="0.15">
      <c r="Q873" s="197">
        <v>2</v>
      </c>
      <c r="R873" s="197">
        <v>1</v>
      </c>
      <c r="S873" s="197">
        <v>5</v>
      </c>
      <c r="T873" s="198" t="s">
        <v>2227</v>
      </c>
      <c r="U873" s="200">
        <v>522600</v>
      </c>
      <c r="AC873" s="159">
        <v>13</v>
      </c>
      <c r="AD873" s="159">
        <v>15</v>
      </c>
      <c r="AE873" s="161" t="s">
        <v>2329</v>
      </c>
      <c r="AF873" s="203" t="s">
        <v>2330</v>
      </c>
    </row>
    <row r="874" spans="17:32" x14ac:dyDescent="0.15">
      <c r="Q874" s="197">
        <v>2</v>
      </c>
      <c r="R874" s="197">
        <v>1</v>
      </c>
      <c r="S874" s="197">
        <v>6</v>
      </c>
      <c r="T874" s="198" t="s">
        <v>2230</v>
      </c>
      <c r="U874" s="200">
        <v>522700</v>
      </c>
      <c r="AC874" s="159">
        <v>13</v>
      </c>
      <c r="AD874" s="159">
        <v>16</v>
      </c>
      <c r="AE874" s="161" t="s">
        <v>2332</v>
      </c>
      <c r="AF874" s="203" t="s">
        <v>2333</v>
      </c>
    </row>
    <row r="875" spans="17:32" x14ac:dyDescent="0.15">
      <c r="Q875" s="197">
        <v>2</v>
      </c>
      <c r="R875" s="197">
        <v>1</v>
      </c>
      <c r="S875" s="197">
        <v>7</v>
      </c>
      <c r="T875" s="198" t="s">
        <v>2233</v>
      </c>
      <c r="U875" s="200">
        <v>522300</v>
      </c>
      <c r="AC875" s="159">
        <v>13</v>
      </c>
      <c r="AD875" s="159">
        <v>17</v>
      </c>
      <c r="AE875" s="161" t="s">
        <v>2334</v>
      </c>
      <c r="AF875" s="203" t="s">
        <v>2335</v>
      </c>
    </row>
    <row r="876" spans="17:32" x14ac:dyDescent="0.15">
      <c r="Q876" s="197">
        <v>2</v>
      </c>
      <c r="R876" s="197">
        <v>1</v>
      </c>
      <c r="S876" s="197">
        <v>8</v>
      </c>
      <c r="T876" s="198" t="s">
        <v>2236</v>
      </c>
      <c r="U876" s="200">
        <v>522800</v>
      </c>
      <c r="AC876" s="159">
        <v>13</v>
      </c>
      <c r="AD876" s="159">
        <v>18</v>
      </c>
      <c r="AE876" s="161" t="s">
        <v>2337</v>
      </c>
      <c r="AF876" s="203" t="s">
        <v>2338</v>
      </c>
    </row>
    <row r="877" spans="17:32" x14ac:dyDescent="0.15">
      <c r="Q877" s="197">
        <v>2</v>
      </c>
      <c r="R877" s="197">
        <v>1</v>
      </c>
      <c r="S877" s="197">
        <v>9</v>
      </c>
      <c r="T877" s="198" t="s">
        <v>2239</v>
      </c>
      <c r="U877" s="200">
        <v>523000</v>
      </c>
      <c r="AC877" s="159">
        <v>13</v>
      </c>
      <c r="AD877" s="159">
        <v>19</v>
      </c>
      <c r="AE877" s="161" t="s">
        <v>2340</v>
      </c>
      <c r="AF877" s="203" t="s">
        <v>2341</v>
      </c>
    </row>
    <row r="878" spans="17:32" x14ac:dyDescent="0.15">
      <c r="Q878" s="197">
        <v>2</v>
      </c>
      <c r="R878" s="197">
        <v>1</v>
      </c>
      <c r="S878" s="197">
        <v>10</v>
      </c>
      <c r="T878" s="198" t="s">
        <v>2242</v>
      </c>
      <c r="U878" s="200">
        <v>523020</v>
      </c>
      <c r="AC878" s="159">
        <v>13</v>
      </c>
      <c r="AD878" s="159">
        <v>20</v>
      </c>
      <c r="AE878" s="161" t="s">
        <v>2343</v>
      </c>
      <c r="AF878" s="203" t="s">
        <v>2344</v>
      </c>
    </row>
    <row r="879" spans="17:32" x14ac:dyDescent="0.15">
      <c r="Q879" s="197">
        <v>2</v>
      </c>
      <c r="R879" s="197">
        <v>1</v>
      </c>
      <c r="S879" s="197">
        <v>11</v>
      </c>
      <c r="T879" s="198" t="s">
        <v>2245</v>
      </c>
      <c r="U879" s="200">
        <v>523030</v>
      </c>
      <c r="AC879" s="159">
        <v>13</v>
      </c>
      <c r="AD879" s="159">
        <v>21</v>
      </c>
      <c r="AE879" s="161" t="s">
        <v>2346</v>
      </c>
      <c r="AF879" s="203" t="s">
        <v>2347</v>
      </c>
    </row>
    <row r="880" spans="17:32" x14ac:dyDescent="0.15">
      <c r="Q880" s="197">
        <v>2</v>
      </c>
      <c r="R880" s="197">
        <v>1</v>
      </c>
      <c r="S880" s="197">
        <v>12</v>
      </c>
      <c r="T880" s="198" t="s">
        <v>2248</v>
      </c>
      <c r="U880" s="200">
        <v>523300</v>
      </c>
      <c r="AC880" s="159">
        <v>13</v>
      </c>
      <c r="AD880" s="159">
        <v>22</v>
      </c>
      <c r="AE880" s="161" t="s">
        <v>2348</v>
      </c>
      <c r="AF880" s="203" t="s">
        <v>2349</v>
      </c>
    </row>
    <row r="881" spans="17:32" x14ac:dyDescent="0.15">
      <c r="Q881" s="197">
        <v>2</v>
      </c>
      <c r="R881" s="197">
        <v>1</v>
      </c>
      <c r="S881" s="197">
        <v>13</v>
      </c>
      <c r="T881" s="198" t="s">
        <v>2251</v>
      </c>
      <c r="U881" s="200">
        <v>523400</v>
      </c>
      <c r="AC881" s="159">
        <v>13</v>
      </c>
      <c r="AD881" s="159">
        <v>23</v>
      </c>
      <c r="AE881" s="161" t="s">
        <v>2351</v>
      </c>
      <c r="AF881" s="203" t="s">
        <v>2352</v>
      </c>
    </row>
    <row r="882" spans="17:32" x14ac:dyDescent="0.15">
      <c r="Q882" s="197">
        <v>2</v>
      </c>
      <c r="R882" s="197">
        <v>1</v>
      </c>
      <c r="S882" s="197">
        <v>14</v>
      </c>
      <c r="T882" s="198" t="s">
        <v>2254</v>
      </c>
      <c r="U882" s="200">
        <v>523500</v>
      </c>
      <c r="AC882" s="159">
        <v>13</v>
      </c>
      <c r="AD882" s="159">
        <v>24</v>
      </c>
      <c r="AE882" s="161" t="s">
        <v>2354</v>
      </c>
      <c r="AF882" s="203" t="s">
        <v>2355</v>
      </c>
    </row>
    <row r="883" spans="17:32" x14ac:dyDescent="0.15">
      <c r="Q883" s="197">
        <v>2</v>
      </c>
      <c r="R883" s="197">
        <v>1</v>
      </c>
      <c r="S883" s="197">
        <v>15</v>
      </c>
      <c r="T883" s="198" t="s">
        <v>2257</v>
      </c>
      <c r="U883" s="200">
        <v>523600</v>
      </c>
      <c r="AC883" s="159">
        <v>13</v>
      </c>
      <c r="AD883" s="159">
        <v>25</v>
      </c>
      <c r="AE883" s="161" t="s">
        <v>2357</v>
      </c>
      <c r="AF883" s="203" t="s">
        <v>2358</v>
      </c>
    </row>
    <row r="884" spans="17:32" x14ac:dyDescent="0.15">
      <c r="Q884" s="197">
        <v>2</v>
      </c>
      <c r="R884" s="197">
        <v>1</v>
      </c>
      <c r="S884" s="197">
        <v>16</v>
      </c>
      <c r="T884" s="198" t="s">
        <v>2262</v>
      </c>
      <c r="U884" s="200">
        <v>523700</v>
      </c>
      <c r="AC884" s="159">
        <v>13</v>
      </c>
      <c r="AD884" s="159">
        <v>26</v>
      </c>
      <c r="AE884" s="161" t="s">
        <v>2360</v>
      </c>
      <c r="AF884" s="203" t="s">
        <v>2361</v>
      </c>
    </row>
    <row r="885" spans="17:32" x14ac:dyDescent="0.15">
      <c r="Q885" s="197">
        <v>2</v>
      </c>
      <c r="R885" s="197">
        <v>1</v>
      </c>
      <c r="S885" s="197">
        <v>17</v>
      </c>
      <c r="T885" s="198" t="s">
        <v>2267</v>
      </c>
      <c r="U885" s="200">
        <v>527400</v>
      </c>
      <c r="AC885" s="159">
        <v>13</v>
      </c>
      <c r="AD885" s="159">
        <v>27</v>
      </c>
      <c r="AE885" s="161" t="s">
        <v>2363</v>
      </c>
      <c r="AF885" s="203" t="s">
        <v>2364</v>
      </c>
    </row>
    <row r="886" spans="17:32" x14ac:dyDescent="0.15">
      <c r="Q886" s="197">
        <v>2</v>
      </c>
      <c r="R886" s="197">
        <v>1</v>
      </c>
      <c r="S886" s="197">
        <v>18</v>
      </c>
      <c r="T886" s="198" t="s">
        <v>2270</v>
      </c>
      <c r="U886" s="200">
        <v>527410</v>
      </c>
      <c r="AC886" s="159">
        <v>13</v>
      </c>
      <c r="AD886" s="159">
        <v>28</v>
      </c>
      <c r="AE886" s="161" t="s">
        <v>2366</v>
      </c>
      <c r="AF886" s="203" t="s">
        <v>2367</v>
      </c>
    </row>
    <row r="887" spans="17:32" x14ac:dyDescent="0.15">
      <c r="Q887" s="197">
        <v>2</v>
      </c>
      <c r="R887" s="197">
        <v>1</v>
      </c>
      <c r="S887" s="197">
        <v>19</v>
      </c>
      <c r="T887" s="198" t="s">
        <v>2273</v>
      </c>
      <c r="U887" s="200">
        <v>526230</v>
      </c>
      <c r="AC887" s="159">
        <v>13</v>
      </c>
      <c r="AD887" s="159">
        <v>29</v>
      </c>
      <c r="AE887" s="161" t="s">
        <v>2369</v>
      </c>
      <c r="AF887" s="203" t="s">
        <v>2370</v>
      </c>
    </row>
    <row r="888" spans="17:32" x14ac:dyDescent="0.15">
      <c r="Q888" s="197">
        <v>2</v>
      </c>
      <c r="R888" s="197">
        <v>1</v>
      </c>
      <c r="S888" s="197">
        <v>20</v>
      </c>
      <c r="T888" s="198" t="s">
        <v>9381</v>
      </c>
      <c r="U888" s="200">
        <v>527600</v>
      </c>
      <c r="AC888" s="159">
        <v>13</v>
      </c>
      <c r="AD888" s="159">
        <v>30</v>
      </c>
      <c r="AE888" s="161" t="s">
        <v>2372</v>
      </c>
      <c r="AF888" s="203" t="s">
        <v>2373</v>
      </c>
    </row>
    <row r="889" spans="17:32" x14ac:dyDescent="0.15">
      <c r="Q889" s="197">
        <v>2</v>
      </c>
      <c r="R889" s="197">
        <v>1</v>
      </c>
      <c r="S889" s="197">
        <v>21</v>
      </c>
      <c r="T889" s="198" t="s">
        <v>2280</v>
      </c>
      <c r="U889" s="200">
        <v>525600</v>
      </c>
      <c r="AC889" s="159">
        <v>13</v>
      </c>
      <c r="AD889" s="159">
        <v>31</v>
      </c>
      <c r="AE889" s="161" t="s">
        <v>2375</v>
      </c>
      <c r="AF889" s="203" t="s">
        <v>2376</v>
      </c>
    </row>
    <row r="890" spans="17:32" x14ac:dyDescent="0.15">
      <c r="Q890" s="197">
        <v>2</v>
      </c>
      <c r="R890" s="197">
        <v>1</v>
      </c>
      <c r="S890" s="197">
        <v>22</v>
      </c>
      <c r="T890" s="198" t="s">
        <v>9382</v>
      </c>
      <c r="U890" s="200">
        <v>525610</v>
      </c>
      <c r="AC890" s="159">
        <v>13</v>
      </c>
      <c r="AD890" s="159">
        <v>32</v>
      </c>
      <c r="AE890" s="161" t="s">
        <v>2378</v>
      </c>
      <c r="AF890" s="203" t="s">
        <v>2379</v>
      </c>
    </row>
    <row r="891" spans="17:32" x14ac:dyDescent="0.15">
      <c r="Q891" s="197">
        <v>2</v>
      </c>
      <c r="R891" s="197">
        <v>1</v>
      </c>
      <c r="S891" s="197">
        <v>23</v>
      </c>
      <c r="T891" s="198" t="s">
        <v>2283</v>
      </c>
      <c r="U891" s="200">
        <v>526400</v>
      </c>
      <c r="AC891" s="159">
        <v>13</v>
      </c>
      <c r="AD891" s="159">
        <v>33</v>
      </c>
      <c r="AE891" s="161" t="s">
        <v>2381</v>
      </c>
      <c r="AF891" s="203" t="s">
        <v>2382</v>
      </c>
    </row>
    <row r="892" spans="17:32" x14ac:dyDescent="0.15">
      <c r="Q892" s="197">
        <v>2</v>
      </c>
      <c r="R892" s="197">
        <v>1</v>
      </c>
      <c r="S892" s="197">
        <v>24</v>
      </c>
      <c r="T892" s="198" t="s">
        <v>2286</v>
      </c>
      <c r="U892" s="200">
        <v>527700</v>
      </c>
      <c r="AC892" s="159">
        <v>13</v>
      </c>
      <c r="AD892" s="159">
        <v>34</v>
      </c>
      <c r="AE892" s="161" t="s">
        <v>2384</v>
      </c>
      <c r="AF892" s="203" t="s">
        <v>2385</v>
      </c>
    </row>
    <row r="893" spans="17:32" x14ac:dyDescent="0.15">
      <c r="Q893" s="197">
        <v>2</v>
      </c>
      <c r="R893" s="197">
        <v>1</v>
      </c>
      <c r="S893" s="197">
        <v>25</v>
      </c>
      <c r="T893" s="198" t="s">
        <v>9383</v>
      </c>
      <c r="U893" s="200">
        <v>528100</v>
      </c>
      <c r="AC893" s="159">
        <v>13</v>
      </c>
      <c r="AD893" s="159">
        <v>35</v>
      </c>
      <c r="AE893" s="161" t="s">
        <v>2387</v>
      </c>
      <c r="AF893" s="203" t="s">
        <v>2388</v>
      </c>
    </row>
    <row r="894" spans="17:32" x14ac:dyDescent="0.15">
      <c r="Q894" s="197">
        <v>2</v>
      </c>
      <c r="R894" s="197">
        <v>1</v>
      </c>
      <c r="S894" s="197">
        <v>26</v>
      </c>
      <c r="T894" s="198" t="s">
        <v>9384</v>
      </c>
      <c r="U894" s="200">
        <v>527900</v>
      </c>
      <c r="AC894" s="159">
        <v>13</v>
      </c>
      <c r="AD894" s="159">
        <v>36</v>
      </c>
      <c r="AE894" s="161" t="s">
        <v>2390</v>
      </c>
      <c r="AF894" s="203" t="s">
        <v>2391</v>
      </c>
    </row>
    <row r="895" spans="17:32" x14ac:dyDescent="0.15">
      <c r="Q895" s="197">
        <v>2</v>
      </c>
      <c r="R895" s="197">
        <v>1</v>
      </c>
      <c r="S895" s="197">
        <v>27</v>
      </c>
      <c r="T895" s="198" t="s">
        <v>2291</v>
      </c>
      <c r="U895" s="200">
        <v>527500</v>
      </c>
      <c r="AC895" s="159">
        <v>13</v>
      </c>
      <c r="AD895" s="159">
        <v>37</v>
      </c>
      <c r="AE895" s="161" t="s">
        <v>2392</v>
      </c>
      <c r="AF895" s="203" t="s">
        <v>2393</v>
      </c>
    </row>
    <row r="896" spans="17:32" x14ac:dyDescent="0.15">
      <c r="Q896" s="197">
        <v>2</v>
      </c>
      <c r="R896" s="197">
        <v>1</v>
      </c>
      <c r="S896" s="197">
        <v>28</v>
      </c>
      <c r="T896" s="198" t="s">
        <v>2294</v>
      </c>
      <c r="U896" s="200">
        <v>527800</v>
      </c>
      <c r="AC896" s="159">
        <v>13</v>
      </c>
      <c r="AD896" s="159">
        <v>38</v>
      </c>
      <c r="AE896" s="161" t="s">
        <v>2394</v>
      </c>
      <c r="AF896" s="203" t="s">
        <v>2395</v>
      </c>
    </row>
    <row r="897" spans="17:32" x14ac:dyDescent="0.15">
      <c r="Q897" s="197">
        <v>2</v>
      </c>
      <c r="R897" s="197">
        <v>1</v>
      </c>
      <c r="S897" s="197">
        <v>29</v>
      </c>
      <c r="T897" s="198" t="s">
        <v>2301</v>
      </c>
      <c r="U897" s="200">
        <v>529999</v>
      </c>
      <c r="AC897" s="159">
        <v>13</v>
      </c>
      <c r="AD897" s="159">
        <v>39</v>
      </c>
      <c r="AE897" s="161" t="s">
        <v>2396</v>
      </c>
      <c r="AF897" s="203" t="s">
        <v>2397</v>
      </c>
    </row>
    <row r="898" spans="17:32" x14ac:dyDescent="0.15">
      <c r="Q898" s="197">
        <v>2</v>
      </c>
      <c r="R898" s="197">
        <v>1</v>
      </c>
      <c r="S898" s="197">
        <v>30</v>
      </c>
      <c r="T898" s="198" t="s">
        <v>2304</v>
      </c>
      <c r="U898" s="200">
        <v>530000</v>
      </c>
      <c r="AC898" s="159">
        <v>13</v>
      </c>
      <c r="AD898" s="159">
        <v>40</v>
      </c>
      <c r="AE898" s="161" t="s">
        <v>2398</v>
      </c>
      <c r="AF898" s="203" t="s">
        <v>2399</v>
      </c>
    </row>
    <row r="899" spans="17:32" x14ac:dyDescent="0.15">
      <c r="Q899" s="197">
        <v>2</v>
      </c>
      <c r="R899" s="197">
        <v>1</v>
      </c>
      <c r="S899" s="197">
        <v>31</v>
      </c>
      <c r="T899" s="198" t="s">
        <v>2307</v>
      </c>
      <c r="U899" s="200">
        <v>532200</v>
      </c>
      <c r="AC899" s="159">
        <v>13</v>
      </c>
      <c r="AD899" s="159">
        <v>41</v>
      </c>
      <c r="AE899" s="161" t="s">
        <v>2400</v>
      </c>
      <c r="AF899" s="203" t="s">
        <v>2401</v>
      </c>
    </row>
    <row r="900" spans="17:32" x14ac:dyDescent="0.15">
      <c r="Q900" s="197">
        <v>2</v>
      </c>
      <c r="R900" s="197">
        <v>1</v>
      </c>
      <c r="S900" s="197">
        <v>32</v>
      </c>
      <c r="T900" s="198" t="s">
        <v>2310</v>
      </c>
      <c r="U900" s="200">
        <v>532100</v>
      </c>
      <c r="AC900" s="159">
        <v>13</v>
      </c>
      <c r="AD900" s="159">
        <v>42</v>
      </c>
      <c r="AE900" s="161" t="s">
        <v>2403</v>
      </c>
      <c r="AF900" s="203" t="s">
        <v>2404</v>
      </c>
    </row>
    <row r="901" spans="17:32" x14ac:dyDescent="0.15">
      <c r="Q901" s="197">
        <v>2</v>
      </c>
      <c r="R901" s="197">
        <v>1</v>
      </c>
      <c r="S901" s="197">
        <v>33</v>
      </c>
      <c r="T901" s="198" t="s">
        <v>2313</v>
      </c>
      <c r="U901" s="200">
        <v>532600</v>
      </c>
      <c r="AC901" s="159">
        <v>13</v>
      </c>
      <c r="AD901" s="159">
        <v>43</v>
      </c>
      <c r="AE901" s="161" t="s">
        <v>2406</v>
      </c>
      <c r="AF901" s="203" t="s">
        <v>2407</v>
      </c>
    </row>
    <row r="902" spans="17:32" x14ac:dyDescent="0.15">
      <c r="Q902" s="197">
        <v>2</v>
      </c>
      <c r="R902" s="197">
        <v>1</v>
      </c>
      <c r="S902" s="197">
        <v>34</v>
      </c>
      <c r="T902" s="198" t="s">
        <v>2316</v>
      </c>
      <c r="U902" s="200">
        <v>532700</v>
      </c>
      <c r="AC902" s="159">
        <v>13</v>
      </c>
      <c r="AD902" s="159">
        <v>44</v>
      </c>
      <c r="AE902" s="161" t="s">
        <v>2409</v>
      </c>
      <c r="AF902" s="203" t="s">
        <v>2410</v>
      </c>
    </row>
    <row r="903" spans="17:32" x14ac:dyDescent="0.15">
      <c r="Q903" s="197">
        <v>2</v>
      </c>
      <c r="R903" s="197">
        <v>1</v>
      </c>
      <c r="S903" s="197">
        <v>35</v>
      </c>
      <c r="T903" s="198" t="s">
        <v>2319</v>
      </c>
      <c r="U903" s="200">
        <v>532300</v>
      </c>
      <c r="AC903" s="159">
        <v>13</v>
      </c>
      <c r="AD903" s="159">
        <v>45</v>
      </c>
      <c r="AE903" s="161" t="s">
        <v>2412</v>
      </c>
      <c r="AF903" s="203" t="s">
        <v>2413</v>
      </c>
    </row>
    <row r="904" spans="17:32" x14ac:dyDescent="0.15">
      <c r="Q904" s="197">
        <v>2</v>
      </c>
      <c r="R904" s="197">
        <v>1</v>
      </c>
      <c r="S904" s="197">
        <v>36</v>
      </c>
      <c r="T904" s="198" t="s">
        <v>2322</v>
      </c>
      <c r="U904" s="200">
        <v>532800</v>
      </c>
      <c r="AC904" s="159">
        <v>13</v>
      </c>
      <c r="AD904" s="159">
        <v>46</v>
      </c>
      <c r="AE904" s="161" t="s">
        <v>2415</v>
      </c>
      <c r="AF904" s="203" t="s">
        <v>2416</v>
      </c>
    </row>
    <row r="905" spans="17:32" x14ac:dyDescent="0.15">
      <c r="Q905" s="197">
        <v>2</v>
      </c>
      <c r="R905" s="197">
        <v>1</v>
      </c>
      <c r="S905" s="197">
        <v>37</v>
      </c>
      <c r="T905" s="198" t="s">
        <v>2325</v>
      </c>
      <c r="U905" s="200">
        <v>533300</v>
      </c>
      <c r="AC905" s="159">
        <v>13</v>
      </c>
      <c r="AD905" s="159">
        <v>47</v>
      </c>
      <c r="AE905" s="161" t="s">
        <v>2418</v>
      </c>
      <c r="AF905" s="203" t="s">
        <v>2419</v>
      </c>
    </row>
    <row r="906" spans="17:32" x14ac:dyDescent="0.15">
      <c r="Q906" s="197">
        <v>2</v>
      </c>
      <c r="R906" s="197">
        <v>1</v>
      </c>
      <c r="S906" s="197">
        <v>38</v>
      </c>
      <c r="T906" s="198" t="s">
        <v>2328</v>
      </c>
      <c r="U906" s="200">
        <v>533400</v>
      </c>
      <c r="AC906" s="159">
        <v>13</v>
      </c>
      <c r="AD906" s="159">
        <v>48</v>
      </c>
      <c r="AE906" s="161" t="s">
        <v>2421</v>
      </c>
      <c r="AF906" s="203" t="s">
        <v>2422</v>
      </c>
    </row>
    <row r="907" spans="17:32" x14ac:dyDescent="0.15">
      <c r="Q907" s="197">
        <v>2</v>
      </c>
      <c r="R907" s="197">
        <v>1</v>
      </c>
      <c r="S907" s="197">
        <v>39</v>
      </c>
      <c r="T907" s="198" t="s">
        <v>2331</v>
      </c>
      <c r="U907" s="200">
        <v>533500</v>
      </c>
      <c r="AC907" s="159">
        <v>13</v>
      </c>
      <c r="AD907" s="159">
        <v>49</v>
      </c>
      <c r="AE907" s="161" t="s">
        <v>2424</v>
      </c>
      <c r="AF907" s="203" t="s">
        <v>2425</v>
      </c>
    </row>
    <row r="908" spans="17:32" x14ac:dyDescent="0.15">
      <c r="Q908" s="197">
        <v>2</v>
      </c>
      <c r="R908" s="197">
        <v>1</v>
      </c>
      <c r="S908" s="197">
        <v>40</v>
      </c>
      <c r="T908" s="198" t="s">
        <v>2336</v>
      </c>
      <c r="U908" s="200">
        <v>533700</v>
      </c>
      <c r="AC908" s="159">
        <v>13</v>
      </c>
      <c r="AD908" s="159">
        <v>50</v>
      </c>
      <c r="AE908" s="161" t="s">
        <v>2427</v>
      </c>
      <c r="AF908" s="203" t="s">
        <v>2428</v>
      </c>
    </row>
    <row r="909" spans="17:32" x14ac:dyDescent="0.15">
      <c r="Q909" s="197">
        <v>2</v>
      </c>
      <c r="R909" s="197">
        <v>1</v>
      </c>
      <c r="S909" s="197">
        <v>41</v>
      </c>
      <c r="T909" s="198" t="s">
        <v>2339</v>
      </c>
      <c r="U909" s="200">
        <v>536300</v>
      </c>
      <c r="AC909" s="159">
        <v>13</v>
      </c>
      <c r="AD909" s="159">
        <v>51</v>
      </c>
      <c r="AE909" s="161" t="s">
        <v>2430</v>
      </c>
      <c r="AF909" s="203" t="s">
        <v>2431</v>
      </c>
    </row>
    <row r="910" spans="17:32" x14ac:dyDescent="0.15">
      <c r="Q910" s="197">
        <v>2</v>
      </c>
      <c r="R910" s="197">
        <v>1</v>
      </c>
      <c r="S910" s="197">
        <v>42</v>
      </c>
      <c r="T910" s="198" t="s">
        <v>2342</v>
      </c>
      <c r="U910" s="200">
        <v>536100</v>
      </c>
      <c r="AC910" s="159">
        <v>13</v>
      </c>
      <c r="AD910" s="159">
        <v>52</v>
      </c>
      <c r="AE910" s="161" t="s">
        <v>2433</v>
      </c>
      <c r="AF910" s="203" t="s">
        <v>2434</v>
      </c>
    </row>
    <row r="911" spans="17:32" x14ac:dyDescent="0.15">
      <c r="Q911" s="197">
        <v>2</v>
      </c>
      <c r="R911" s="197">
        <v>1</v>
      </c>
      <c r="S911" s="197">
        <v>43</v>
      </c>
      <c r="T911" s="198" t="s">
        <v>2345</v>
      </c>
      <c r="U911" s="200">
        <v>536000</v>
      </c>
      <c r="AC911" s="159">
        <v>13</v>
      </c>
      <c r="AD911" s="159">
        <v>53</v>
      </c>
      <c r="AE911" s="161" t="s">
        <v>2436</v>
      </c>
      <c r="AF911" s="203" t="s">
        <v>2437</v>
      </c>
    </row>
    <row r="912" spans="17:32" x14ac:dyDescent="0.15">
      <c r="Q912" s="197">
        <v>2</v>
      </c>
      <c r="R912" s="197">
        <v>1</v>
      </c>
      <c r="S912" s="197">
        <v>44</v>
      </c>
      <c r="T912" s="198" t="s">
        <v>2350</v>
      </c>
      <c r="U912" s="200">
        <v>536200</v>
      </c>
      <c r="AC912" s="159">
        <v>13</v>
      </c>
      <c r="AD912" s="159">
        <v>54</v>
      </c>
      <c r="AE912" s="161" t="s">
        <v>2439</v>
      </c>
      <c r="AF912" s="203" t="s">
        <v>2440</v>
      </c>
    </row>
    <row r="913" spans="17:32" x14ac:dyDescent="0.15">
      <c r="Q913" s="197">
        <v>2</v>
      </c>
      <c r="R913" s="197">
        <v>1</v>
      </c>
      <c r="S913" s="197">
        <v>45</v>
      </c>
      <c r="T913" s="198" t="s">
        <v>2353</v>
      </c>
      <c r="U913" s="200">
        <v>536400</v>
      </c>
      <c r="AC913" s="159">
        <v>13</v>
      </c>
      <c r="AD913" s="159">
        <v>55</v>
      </c>
      <c r="AE913" s="161" t="s">
        <v>2442</v>
      </c>
      <c r="AF913" s="203" t="s">
        <v>2443</v>
      </c>
    </row>
    <row r="914" spans="17:32" x14ac:dyDescent="0.15">
      <c r="Q914" s="197">
        <v>2</v>
      </c>
      <c r="R914" s="197">
        <v>1</v>
      </c>
      <c r="S914" s="197">
        <v>46</v>
      </c>
      <c r="T914" s="198" t="s">
        <v>9385</v>
      </c>
      <c r="U914" s="200">
        <v>536500</v>
      </c>
      <c r="AC914" s="159">
        <v>13</v>
      </c>
      <c r="AD914" s="159">
        <v>56</v>
      </c>
      <c r="AE914" s="161" t="s">
        <v>2445</v>
      </c>
      <c r="AF914" s="203" t="s">
        <v>2446</v>
      </c>
    </row>
    <row r="915" spans="17:32" x14ac:dyDescent="0.15">
      <c r="Q915" s="197">
        <v>2</v>
      </c>
      <c r="R915" s="197">
        <v>1</v>
      </c>
      <c r="S915" s="197">
        <v>47</v>
      </c>
      <c r="T915" s="198" t="s">
        <v>2356</v>
      </c>
      <c r="U915" s="200">
        <v>539999</v>
      </c>
      <c r="AC915" s="159">
        <v>13</v>
      </c>
      <c r="AD915" s="159">
        <v>57</v>
      </c>
      <c r="AE915" s="161" t="s">
        <v>2448</v>
      </c>
      <c r="AF915" s="203" t="s">
        <v>2449</v>
      </c>
    </row>
    <row r="916" spans="17:32" x14ac:dyDescent="0.15">
      <c r="Q916" s="197">
        <v>2</v>
      </c>
      <c r="R916" s="197">
        <v>1</v>
      </c>
      <c r="S916" s="197">
        <v>48</v>
      </c>
      <c r="T916" s="198" t="s">
        <v>2359</v>
      </c>
      <c r="U916" s="200">
        <v>540000</v>
      </c>
      <c r="AC916" s="159">
        <v>13</v>
      </c>
      <c r="AD916" s="159">
        <v>58</v>
      </c>
      <c r="AE916" s="161" t="s">
        <v>2451</v>
      </c>
      <c r="AF916" s="203" t="s">
        <v>2452</v>
      </c>
    </row>
    <row r="917" spans="17:32" x14ac:dyDescent="0.15">
      <c r="Q917" s="197">
        <v>2</v>
      </c>
      <c r="R917" s="197">
        <v>1</v>
      </c>
      <c r="S917" s="197">
        <v>49</v>
      </c>
      <c r="T917" s="198" t="s">
        <v>2362</v>
      </c>
      <c r="U917" s="200">
        <v>542200</v>
      </c>
      <c r="AC917" s="159">
        <v>13</v>
      </c>
      <c r="AD917" s="159">
        <v>59</v>
      </c>
      <c r="AE917" s="161" t="s">
        <v>2454</v>
      </c>
      <c r="AF917" s="203" t="s">
        <v>2455</v>
      </c>
    </row>
    <row r="918" spans="17:32" x14ac:dyDescent="0.15">
      <c r="Q918" s="197">
        <v>2</v>
      </c>
      <c r="R918" s="197">
        <v>1</v>
      </c>
      <c r="S918" s="197">
        <v>50</v>
      </c>
      <c r="T918" s="198" t="s">
        <v>2365</v>
      </c>
      <c r="U918" s="200">
        <v>542600</v>
      </c>
      <c r="AC918" s="159">
        <v>13</v>
      </c>
      <c r="AD918" s="159">
        <v>60</v>
      </c>
      <c r="AE918" s="161" t="s">
        <v>2456</v>
      </c>
      <c r="AF918" s="203" t="s">
        <v>2457</v>
      </c>
    </row>
    <row r="919" spans="17:32" x14ac:dyDescent="0.15">
      <c r="Q919" s="197">
        <v>2</v>
      </c>
      <c r="R919" s="197">
        <v>1</v>
      </c>
      <c r="S919" s="197">
        <v>51</v>
      </c>
      <c r="T919" s="198" t="s">
        <v>2368</v>
      </c>
      <c r="U919" s="200">
        <v>542700</v>
      </c>
      <c r="AC919" s="159">
        <v>13</v>
      </c>
      <c r="AD919" s="159">
        <v>61</v>
      </c>
      <c r="AE919" s="161" t="s">
        <v>2459</v>
      </c>
      <c r="AF919" s="203" t="s">
        <v>2460</v>
      </c>
    </row>
    <row r="920" spans="17:32" x14ac:dyDescent="0.15">
      <c r="Q920" s="197">
        <v>2</v>
      </c>
      <c r="R920" s="197">
        <v>1</v>
      </c>
      <c r="S920" s="197">
        <v>52</v>
      </c>
      <c r="T920" s="198" t="s">
        <v>2371</v>
      </c>
      <c r="U920" s="200">
        <v>542300</v>
      </c>
      <c r="AC920" s="159">
        <v>13</v>
      </c>
      <c r="AD920" s="159">
        <v>62</v>
      </c>
      <c r="AE920" s="161" t="s">
        <v>2462</v>
      </c>
      <c r="AF920" s="203" t="s">
        <v>2463</v>
      </c>
    </row>
    <row r="921" spans="17:32" x14ac:dyDescent="0.15">
      <c r="Q921" s="197">
        <v>2</v>
      </c>
      <c r="R921" s="197">
        <v>1</v>
      </c>
      <c r="S921" s="197">
        <v>53</v>
      </c>
      <c r="T921" s="198" t="s">
        <v>2374</v>
      </c>
      <c r="U921" s="200">
        <v>542800</v>
      </c>
      <c r="AC921" s="159">
        <v>14</v>
      </c>
      <c r="AD921" s="159">
        <v>1</v>
      </c>
      <c r="AE921" s="161" t="s">
        <v>600</v>
      </c>
      <c r="AF921" s="203" t="s">
        <v>2465</v>
      </c>
    </row>
    <row r="922" spans="17:32" x14ac:dyDescent="0.15">
      <c r="Q922" s="197">
        <v>2</v>
      </c>
      <c r="R922" s="197">
        <v>1</v>
      </c>
      <c r="S922" s="197">
        <v>54</v>
      </c>
      <c r="T922" s="198" t="s">
        <v>2377</v>
      </c>
      <c r="U922" s="200">
        <v>543100</v>
      </c>
      <c r="AC922" s="159">
        <v>14</v>
      </c>
      <c r="AD922" s="159">
        <v>2</v>
      </c>
      <c r="AE922" s="161" t="s">
        <v>2467</v>
      </c>
      <c r="AF922" s="203" t="s">
        <v>2468</v>
      </c>
    </row>
    <row r="923" spans="17:32" x14ac:dyDescent="0.15">
      <c r="Q923" s="197">
        <v>2</v>
      </c>
      <c r="R923" s="197">
        <v>1</v>
      </c>
      <c r="S923" s="197">
        <v>55</v>
      </c>
      <c r="T923" s="198" t="s">
        <v>2380</v>
      </c>
      <c r="U923" s="200">
        <v>543200</v>
      </c>
      <c r="AC923" s="159">
        <v>14</v>
      </c>
      <c r="AD923" s="159">
        <v>3</v>
      </c>
      <c r="AE923" s="161" t="s">
        <v>2470</v>
      </c>
      <c r="AF923" s="203" t="s">
        <v>2471</v>
      </c>
    </row>
    <row r="924" spans="17:32" x14ac:dyDescent="0.15">
      <c r="Q924" s="197">
        <v>2</v>
      </c>
      <c r="R924" s="197">
        <v>1</v>
      </c>
      <c r="S924" s="197">
        <v>56</v>
      </c>
      <c r="T924" s="198" t="s">
        <v>2383</v>
      </c>
      <c r="U924" s="200">
        <v>543300</v>
      </c>
      <c r="AC924" s="159">
        <v>14</v>
      </c>
      <c r="AD924" s="159">
        <v>4</v>
      </c>
      <c r="AE924" s="161" t="s">
        <v>2472</v>
      </c>
      <c r="AF924" s="203" t="s">
        <v>2473</v>
      </c>
    </row>
    <row r="925" spans="17:32" x14ac:dyDescent="0.15">
      <c r="Q925" s="197">
        <v>2</v>
      </c>
      <c r="R925" s="197">
        <v>1</v>
      </c>
      <c r="S925" s="197">
        <v>57</v>
      </c>
      <c r="T925" s="198" t="s">
        <v>2386</v>
      </c>
      <c r="U925" s="200">
        <v>545200</v>
      </c>
      <c r="AC925" s="159">
        <v>14</v>
      </c>
      <c r="AD925" s="159">
        <v>5</v>
      </c>
      <c r="AE925" s="161" t="s">
        <v>2475</v>
      </c>
      <c r="AF925" s="203" t="s">
        <v>2476</v>
      </c>
    </row>
    <row r="926" spans="17:32" x14ac:dyDescent="0.15">
      <c r="Q926" s="197">
        <v>2</v>
      </c>
      <c r="R926" s="197">
        <v>1</v>
      </c>
      <c r="S926" s="197">
        <v>58</v>
      </c>
      <c r="T926" s="198" t="s">
        <v>9386</v>
      </c>
      <c r="U926" s="200">
        <v>545700</v>
      </c>
      <c r="AC926" s="159">
        <v>14</v>
      </c>
      <c r="AD926" s="159">
        <v>6</v>
      </c>
      <c r="AE926" s="161" t="s">
        <v>2478</v>
      </c>
      <c r="AF926" s="203" t="s">
        <v>2479</v>
      </c>
    </row>
    <row r="927" spans="17:32" x14ac:dyDescent="0.15">
      <c r="Q927" s="197">
        <v>2</v>
      </c>
      <c r="R927" s="197">
        <v>1</v>
      </c>
      <c r="S927" s="197">
        <v>59</v>
      </c>
      <c r="T927" s="198" t="s">
        <v>2389</v>
      </c>
      <c r="U927" s="200">
        <v>544700</v>
      </c>
      <c r="AC927" s="159">
        <v>14</v>
      </c>
      <c r="AD927" s="159">
        <v>7</v>
      </c>
      <c r="AE927" s="161" t="s">
        <v>2481</v>
      </c>
      <c r="AF927" s="203" t="s">
        <v>2482</v>
      </c>
    </row>
    <row r="928" spans="17:32" x14ac:dyDescent="0.15">
      <c r="Q928" s="197">
        <v>2</v>
      </c>
      <c r="R928" s="197">
        <v>1</v>
      </c>
      <c r="S928" s="197">
        <v>60</v>
      </c>
      <c r="T928" s="198" t="s">
        <v>9387</v>
      </c>
      <c r="U928" s="200">
        <v>545500</v>
      </c>
      <c r="AC928" s="159">
        <v>14</v>
      </c>
      <c r="AD928" s="159">
        <v>8</v>
      </c>
      <c r="AE928" s="161" t="s">
        <v>2484</v>
      </c>
      <c r="AF928" s="203" t="s">
        <v>2485</v>
      </c>
    </row>
    <row r="929" spans="17:32" x14ac:dyDescent="0.15">
      <c r="Q929" s="197">
        <v>2</v>
      </c>
      <c r="R929" s="197">
        <v>1</v>
      </c>
      <c r="S929" s="197">
        <v>61</v>
      </c>
      <c r="T929" s="198" t="s">
        <v>9388</v>
      </c>
      <c r="U929" s="200">
        <v>545400</v>
      </c>
      <c r="AC929" s="159">
        <v>14</v>
      </c>
      <c r="AD929" s="159">
        <v>9</v>
      </c>
      <c r="AE929" s="161" t="s">
        <v>2487</v>
      </c>
      <c r="AF929" s="203" t="s">
        <v>2488</v>
      </c>
    </row>
    <row r="930" spans="17:32" x14ac:dyDescent="0.15">
      <c r="Q930" s="197">
        <v>2</v>
      </c>
      <c r="R930" s="197">
        <v>1</v>
      </c>
      <c r="S930" s="197">
        <v>62</v>
      </c>
      <c r="T930" s="198" t="s">
        <v>9389</v>
      </c>
      <c r="U930" s="200">
        <v>545900</v>
      </c>
      <c r="AC930" s="159">
        <v>14</v>
      </c>
      <c r="AD930" s="159">
        <v>10</v>
      </c>
      <c r="AE930" s="161" t="s">
        <v>2490</v>
      </c>
      <c r="AF930" s="203" t="s">
        <v>2491</v>
      </c>
    </row>
    <row r="931" spans="17:32" x14ac:dyDescent="0.15">
      <c r="Q931" s="197">
        <v>2</v>
      </c>
      <c r="R931" s="197">
        <v>1</v>
      </c>
      <c r="S931" s="197">
        <v>63</v>
      </c>
      <c r="T931" s="198" t="s">
        <v>9390</v>
      </c>
      <c r="U931" s="200">
        <v>545600</v>
      </c>
      <c r="AC931" s="159">
        <v>14</v>
      </c>
      <c r="AD931" s="159">
        <v>11</v>
      </c>
      <c r="AE931" s="161" t="s">
        <v>2493</v>
      </c>
      <c r="AF931" s="203" t="s">
        <v>2494</v>
      </c>
    </row>
    <row r="932" spans="17:32" x14ac:dyDescent="0.15">
      <c r="Q932" s="197">
        <v>2</v>
      </c>
      <c r="R932" s="197">
        <v>1</v>
      </c>
      <c r="S932" s="197">
        <v>64</v>
      </c>
      <c r="T932" s="198" t="s">
        <v>9391</v>
      </c>
      <c r="U932" s="200">
        <v>545800</v>
      </c>
      <c r="AC932" s="159">
        <v>14</v>
      </c>
      <c r="AD932" s="159">
        <v>12</v>
      </c>
      <c r="AE932" s="161" t="s">
        <v>2496</v>
      </c>
      <c r="AF932" s="203" t="s">
        <v>2497</v>
      </c>
    </row>
    <row r="933" spans="17:32" x14ac:dyDescent="0.15">
      <c r="Q933" s="197">
        <v>2</v>
      </c>
      <c r="R933" s="197">
        <v>1</v>
      </c>
      <c r="S933" s="197">
        <v>65</v>
      </c>
      <c r="T933" s="198" t="s">
        <v>2402</v>
      </c>
      <c r="U933" s="200">
        <v>549999</v>
      </c>
      <c r="AC933" s="159">
        <v>14</v>
      </c>
      <c r="AD933" s="159">
        <v>13</v>
      </c>
      <c r="AE933" s="161" t="s">
        <v>2499</v>
      </c>
      <c r="AF933" s="203" t="s">
        <v>2500</v>
      </c>
    </row>
    <row r="934" spans="17:32" x14ac:dyDescent="0.15">
      <c r="Q934" s="197">
        <v>2</v>
      </c>
      <c r="R934" s="197">
        <v>1</v>
      </c>
      <c r="S934" s="197">
        <v>66</v>
      </c>
      <c r="T934" s="198" t="s">
        <v>2405</v>
      </c>
      <c r="U934" s="200">
        <v>550000</v>
      </c>
      <c r="AC934" s="159">
        <v>14</v>
      </c>
      <c r="AD934" s="159">
        <v>14</v>
      </c>
      <c r="AE934" s="161" t="s">
        <v>2502</v>
      </c>
      <c r="AF934" s="203" t="s">
        <v>2503</v>
      </c>
    </row>
    <row r="935" spans="17:32" x14ac:dyDescent="0.15">
      <c r="Q935" s="197">
        <v>2</v>
      </c>
      <c r="R935" s="197">
        <v>1</v>
      </c>
      <c r="S935" s="197">
        <v>67</v>
      </c>
      <c r="T935" s="198" t="s">
        <v>2408</v>
      </c>
      <c r="U935" s="200">
        <v>552200</v>
      </c>
      <c r="AC935" s="159">
        <v>14</v>
      </c>
      <c r="AD935" s="159">
        <v>15</v>
      </c>
      <c r="AE935" s="161" t="s">
        <v>2505</v>
      </c>
      <c r="AF935" s="203" t="s">
        <v>2506</v>
      </c>
    </row>
    <row r="936" spans="17:32" x14ac:dyDescent="0.15">
      <c r="Q936" s="197">
        <v>2</v>
      </c>
      <c r="R936" s="197">
        <v>1</v>
      </c>
      <c r="S936" s="197">
        <v>68</v>
      </c>
      <c r="T936" s="198" t="s">
        <v>2411</v>
      </c>
      <c r="U936" s="200">
        <v>552600</v>
      </c>
      <c r="AC936" s="159">
        <v>14</v>
      </c>
      <c r="AD936" s="159">
        <v>16</v>
      </c>
      <c r="AE936" s="161" t="s">
        <v>2508</v>
      </c>
      <c r="AF936" s="203" t="s">
        <v>2509</v>
      </c>
    </row>
    <row r="937" spans="17:32" x14ac:dyDescent="0.15">
      <c r="Q937" s="197">
        <v>2</v>
      </c>
      <c r="R937" s="197">
        <v>1</v>
      </c>
      <c r="S937" s="197">
        <v>69</v>
      </c>
      <c r="T937" s="198" t="s">
        <v>2414</v>
      </c>
      <c r="U937" s="200">
        <v>552700</v>
      </c>
      <c r="AC937" s="159">
        <v>14</v>
      </c>
      <c r="AD937" s="159">
        <v>17</v>
      </c>
      <c r="AE937" s="161" t="s">
        <v>2511</v>
      </c>
      <c r="AF937" s="203" t="s">
        <v>2512</v>
      </c>
    </row>
    <row r="938" spans="17:32" x14ac:dyDescent="0.15">
      <c r="Q938" s="197">
        <v>2</v>
      </c>
      <c r="R938" s="197">
        <v>1</v>
      </c>
      <c r="S938" s="197">
        <v>70</v>
      </c>
      <c r="T938" s="198" t="s">
        <v>2417</v>
      </c>
      <c r="U938" s="200">
        <v>552300</v>
      </c>
      <c r="AC938" s="159">
        <v>14</v>
      </c>
      <c r="AD938" s="159">
        <v>18</v>
      </c>
      <c r="AE938" s="161" t="s">
        <v>2514</v>
      </c>
      <c r="AF938" s="203" t="s">
        <v>2515</v>
      </c>
    </row>
    <row r="939" spans="17:32" x14ac:dyDescent="0.15">
      <c r="Q939" s="197">
        <v>2</v>
      </c>
      <c r="R939" s="197">
        <v>1</v>
      </c>
      <c r="S939" s="197">
        <v>71</v>
      </c>
      <c r="T939" s="198" t="s">
        <v>2420</v>
      </c>
      <c r="U939" s="200">
        <v>552800</v>
      </c>
      <c r="AC939" s="159">
        <v>14</v>
      </c>
      <c r="AD939" s="159">
        <v>19</v>
      </c>
      <c r="AE939" s="161" t="s">
        <v>2517</v>
      </c>
      <c r="AF939" s="203" t="s">
        <v>2518</v>
      </c>
    </row>
    <row r="940" spans="17:32" x14ac:dyDescent="0.15">
      <c r="Q940" s="197">
        <v>2</v>
      </c>
      <c r="R940" s="197">
        <v>1</v>
      </c>
      <c r="S940" s="197">
        <v>72</v>
      </c>
      <c r="T940" s="198" t="s">
        <v>2423</v>
      </c>
      <c r="U940" s="200">
        <v>553100</v>
      </c>
      <c r="AC940" s="159">
        <v>14</v>
      </c>
      <c r="AD940" s="159">
        <v>20</v>
      </c>
      <c r="AE940" s="161" t="s">
        <v>604</v>
      </c>
      <c r="AF940" s="203" t="s">
        <v>2520</v>
      </c>
    </row>
    <row r="941" spans="17:32" x14ac:dyDescent="0.15">
      <c r="Q941" s="197">
        <v>2</v>
      </c>
      <c r="R941" s="197">
        <v>1</v>
      </c>
      <c r="S941" s="197">
        <v>73</v>
      </c>
      <c r="T941" s="198" t="s">
        <v>2426</v>
      </c>
      <c r="U941" s="200">
        <v>553200</v>
      </c>
      <c r="AC941" s="159">
        <v>14</v>
      </c>
      <c r="AD941" s="159">
        <v>21</v>
      </c>
      <c r="AE941" s="161" t="s">
        <v>2522</v>
      </c>
      <c r="AF941" s="203" t="s">
        <v>2523</v>
      </c>
    </row>
    <row r="942" spans="17:32" x14ac:dyDescent="0.15">
      <c r="Q942" s="197">
        <v>2</v>
      </c>
      <c r="R942" s="197">
        <v>1</v>
      </c>
      <c r="S942" s="197">
        <v>74</v>
      </c>
      <c r="T942" s="198" t="s">
        <v>2429</v>
      </c>
      <c r="U942" s="200">
        <v>553800</v>
      </c>
      <c r="AC942" s="159">
        <v>14</v>
      </c>
      <c r="AD942" s="159">
        <v>22</v>
      </c>
      <c r="AE942" s="161" t="s">
        <v>2525</v>
      </c>
      <c r="AF942" s="203" t="s">
        <v>2526</v>
      </c>
    </row>
    <row r="943" spans="17:32" x14ac:dyDescent="0.15">
      <c r="Q943" s="197">
        <v>2</v>
      </c>
      <c r="R943" s="197">
        <v>1</v>
      </c>
      <c r="S943" s="197">
        <v>75</v>
      </c>
      <c r="T943" s="198" t="s">
        <v>2432</v>
      </c>
      <c r="U943" s="200">
        <v>554300</v>
      </c>
      <c r="AC943" s="159">
        <v>14</v>
      </c>
      <c r="AD943" s="159">
        <v>23</v>
      </c>
      <c r="AE943" s="161" t="s">
        <v>2527</v>
      </c>
      <c r="AF943" s="203" t="s">
        <v>2528</v>
      </c>
    </row>
    <row r="944" spans="17:32" x14ac:dyDescent="0.15">
      <c r="Q944" s="197">
        <v>2</v>
      </c>
      <c r="R944" s="197">
        <v>1</v>
      </c>
      <c r="S944" s="197">
        <v>76</v>
      </c>
      <c r="T944" s="198" t="s">
        <v>2435</v>
      </c>
      <c r="U944" s="200">
        <v>559999</v>
      </c>
      <c r="AC944" s="159">
        <v>14</v>
      </c>
      <c r="AD944" s="159">
        <v>24</v>
      </c>
      <c r="AE944" s="161" t="s">
        <v>2530</v>
      </c>
      <c r="AF944" s="203" t="s">
        <v>2531</v>
      </c>
    </row>
    <row r="945" spans="17:32" x14ac:dyDescent="0.15">
      <c r="Q945" s="197">
        <v>2</v>
      </c>
      <c r="R945" s="197">
        <v>1</v>
      </c>
      <c r="S945" s="197">
        <v>77</v>
      </c>
      <c r="T945" s="198" t="s">
        <v>2438</v>
      </c>
      <c r="U945" s="200">
        <v>560000</v>
      </c>
      <c r="AC945" s="159">
        <v>14</v>
      </c>
      <c r="AD945" s="159">
        <v>25</v>
      </c>
      <c r="AE945" s="161" t="s">
        <v>2533</v>
      </c>
      <c r="AF945" s="203" t="s">
        <v>2534</v>
      </c>
    </row>
    <row r="946" spans="17:32" x14ac:dyDescent="0.15">
      <c r="Q946" s="197">
        <v>2</v>
      </c>
      <c r="R946" s="197">
        <v>1</v>
      </c>
      <c r="S946" s="197">
        <v>78</v>
      </c>
      <c r="T946" s="198" t="s">
        <v>2441</v>
      </c>
      <c r="U946" s="200">
        <v>562200</v>
      </c>
      <c r="AC946" s="159">
        <v>14</v>
      </c>
      <c r="AD946" s="159">
        <v>26</v>
      </c>
      <c r="AE946" s="161" t="s">
        <v>2536</v>
      </c>
      <c r="AF946" s="203" t="s">
        <v>2537</v>
      </c>
    </row>
    <row r="947" spans="17:32" x14ac:dyDescent="0.15">
      <c r="Q947" s="197">
        <v>2</v>
      </c>
      <c r="R947" s="197">
        <v>1</v>
      </c>
      <c r="S947" s="197">
        <v>79</v>
      </c>
      <c r="T947" s="198" t="s">
        <v>2444</v>
      </c>
      <c r="U947" s="200">
        <v>562600</v>
      </c>
      <c r="AC947" s="159">
        <v>14</v>
      </c>
      <c r="AD947" s="159">
        <v>27</v>
      </c>
      <c r="AE947" s="161" t="s">
        <v>2539</v>
      </c>
      <c r="AF947" s="203" t="s">
        <v>2540</v>
      </c>
    </row>
    <row r="948" spans="17:32" x14ac:dyDescent="0.15">
      <c r="Q948" s="197">
        <v>2</v>
      </c>
      <c r="R948" s="197">
        <v>1</v>
      </c>
      <c r="S948" s="197">
        <v>80</v>
      </c>
      <c r="T948" s="198" t="s">
        <v>2447</v>
      </c>
      <c r="U948" s="200">
        <v>562700</v>
      </c>
      <c r="AC948" s="159">
        <v>14</v>
      </c>
      <c r="AD948" s="159">
        <v>28</v>
      </c>
      <c r="AE948" s="161" t="s">
        <v>607</v>
      </c>
      <c r="AF948" s="203" t="s">
        <v>2542</v>
      </c>
    </row>
    <row r="949" spans="17:32" x14ac:dyDescent="0.15">
      <c r="Q949" s="197">
        <v>2</v>
      </c>
      <c r="R949" s="197">
        <v>1</v>
      </c>
      <c r="S949" s="197">
        <v>81</v>
      </c>
      <c r="T949" s="198" t="s">
        <v>2450</v>
      </c>
      <c r="U949" s="200">
        <v>562300</v>
      </c>
      <c r="AC949" s="159">
        <v>14</v>
      </c>
      <c r="AD949" s="159">
        <v>29</v>
      </c>
      <c r="AE949" s="161" t="s">
        <v>2544</v>
      </c>
      <c r="AF949" s="203" t="s">
        <v>2545</v>
      </c>
    </row>
    <row r="950" spans="17:32" x14ac:dyDescent="0.15">
      <c r="Q950" s="197">
        <v>2</v>
      </c>
      <c r="R950" s="197">
        <v>1</v>
      </c>
      <c r="S950" s="197">
        <v>82</v>
      </c>
      <c r="T950" s="198" t="s">
        <v>2453</v>
      </c>
      <c r="U950" s="200">
        <v>562800</v>
      </c>
      <c r="AC950" s="159">
        <v>14</v>
      </c>
      <c r="AD950" s="159">
        <v>30</v>
      </c>
      <c r="AE950" s="161" t="s">
        <v>2547</v>
      </c>
      <c r="AF950" s="203" t="s">
        <v>2548</v>
      </c>
    </row>
    <row r="951" spans="17:32" x14ac:dyDescent="0.15">
      <c r="Q951" s="197">
        <v>2</v>
      </c>
      <c r="R951" s="197">
        <v>1</v>
      </c>
      <c r="S951" s="197">
        <v>83</v>
      </c>
      <c r="T951" s="198" t="s">
        <v>2458</v>
      </c>
      <c r="U951" s="200">
        <v>563000</v>
      </c>
      <c r="AC951" s="159">
        <v>14</v>
      </c>
      <c r="AD951" s="159">
        <v>31</v>
      </c>
      <c r="AE951" s="161" t="s">
        <v>2550</v>
      </c>
      <c r="AF951" s="203" t="s">
        <v>2551</v>
      </c>
    </row>
    <row r="952" spans="17:32" x14ac:dyDescent="0.15">
      <c r="Q952" s="197">
        <v>2</v>
      </c>
      <c r="R952" s="197">
        <v>1</v>
      </c>
      <c r="S952" s="197">
        <v>84</v>
      </c>
      <c r="T952" s="198" t="s">
        <v>2461</v>
      </c>
      <c r="U952" s="200">
        <v>564000</v>
      </c>
      <c r="AC952" s="159">
        <v>14</v>
      </c>
      <c r="AD952" s="159">
        <v>32</v>
      </c>
      <c r="AE952" s="161" t="s">
        <v>2552</v>
      </c>
      <c r="AF952" s="203" t="s">
        <v>2553</v>
      </c>
    </row>
    <row r="953" spans="17:32" x14ac:dyDescent="0.15">
      <c r="Q953" s="197">
        <v>2</v>
      </c>
      <c r="R953" s="197">
        <v>1</v>
      </c>
      <c r="S953" s="197">
        <v>85</v>
      </c>
      <c r="T953" s="198" t="s">
        <v>2464</v>
      </c>
      <c r="U953" s="200">
        <v>563100</v>
      </c>
      <c r="AC953" s="159">
        <v>14</v>
      </c>
      <c r="AD953" s="159">
        <v>33</v>
      </c>
      <c r="AE953" s="161" t="s">
        <v>2555</v>
      </c>
      <c r="AF953" s="203" t="s">
        <v>2556</v>
      </c>
    </row>
    <row r="954" spans="17:32" x14ac:dyDescent="0.15">
      <c r="Q954" s="197">
        <v>2</v>
      </c>
      <c r="R954" s="197">
        <v>1</v>
      </c>
      <c r="S954" s="197">
        <v>86</v>
      </c>
      <c r="T954" s="198" t="s">
        <v>2466</v>
      </c>
      <c r="U954" s="200">
        <v>563200</v>
      </c>
      <c r="AC954" s="159">
        <v>14</v>
      </c>
      <c r="AD954" s="159">
        <v>34</v>
      </c>
      <c r="AE954" s="161" t="s">
        <v>2558</v>
      </c>
      <c r="AF954" s="203" t="s">
        <v>2559</v>
      </c>
    </row>
    <row r="955" spans="17:32" x14ac:dyDescent="0.15">
      <c r="Q955" s="197">
        <v>2</v>
      </c>
      <c r="R955" s="197">
        <v>1</v>
      </c>
      <c r="S955" s="197">
        <v>87</v>
      </c>
      <c r="T955" s="198" t="s">
        <v>2469</v>
      </c>
      <c r="U955" s="200">
        <v>565600</v>
      </c>
      <c r="AC955" s="159">
        <v>14</v>
      </c>
      <c r="AD955" s="159">
        <v>35</v>
      </c>
      <c r="AE955" s="161" t="s">
        <v>2561</v>
      </c>
      <c r="AF955" s="203" t="s">
        <v>2562</v>
      </c>
    </row>
    <row r="956" spans="17:32" x14ac:dyDescent="0.15">
      <c r="Q956" s="197">
        <v>2</v>
      </c>
      <c r="R956" s="197">
        <v>1</v>
      </c>
      <c r="S956" s="197">
        <v>88</v>
      </c>
      <c r="T956" s="198" t="s">
        <v>9392</v>
      </c>
      <c r="U956" s="200">
        <v>565900</v>
      </c>
      <c r="AC956" s="159">
        <v>14</v>
      </c>
      <c r="AD956" s="159">
        <v>36</v>
      </c>
      <c r="AE956" s="161" t="s">
        <v>2563</v>
      </c>
      <c r="AF956" s="203" t="s">
        <v>2564</v>
      </c>
    </row>
    <row r="957" spans="17:32" x14ac:dyDescent="0.15">
      <c r="Q957" s="197">
        <v>2</v>
      </c>
      <c r="R957" s="197">
        <v>1</v>
      </c>
      <c r="S957" s="197">
        <v>89</v>
      </c>
      <c r="T957" s="198" t="s">
        <v>2474</v>
      </c>
      <c r="U957" s="200">
        <v>565700</v>
      </c>
      <c r="AC957" s="159">
        <v>14</v>
      </c>
      <c r="AD957" s="159">
        <v>37</v>
      </c>
      <c r="AE957" s="161" t="s">
        <v>2565</v>
      </c>
      <c r="AF957" s="203" t="s">
        <v>2566</v>
      </c>
    </row>
    <row r="958" spans="17:32" x14ac:dyDescent="0.15">
      <c r="Q958" s="197">
        <v>2</v>
      </c>
      <c r="R958" s="197">
        <v>1</v>
      </c>
      <c r="S958" s="197">
        <v>90</v>
      </c>
      <c r="T958" s="198" t="s">
        <v>2477</v>
      </c>
      <c r="U958" s="200">
        <v>565800</v>
      </c>
      <c r="AC958" s="159">
        <v>14</v>
      </c>
      <c r="AD958" s="159">
        <v>38</v>
      </c>
      <c r="AE958" s="161" t="s">
        <v>2567</v>
      </c>
      <c r="AF958" s="203" t="s">
        <v>2568</v>
      </c>
    </row>
    <row r="959" spans="17:32" x14ac:dyDescent="0.15">
      <c r="Q959" s="197">
        <v>2</v>
      </c>
      <c r="R959" s="197">
        <v>1</v>
      </c>
      <c r="S959" s="197">
        <v>91</v>
      </c>
      <c r="T959" s="198" t="s">
        <v>2480</v>
      </c>
      <c r="U959" s="200">
        <v>569999</v>
      </c>
      <c r="AC959" s="159">
        <v>14</v>
      </c>
      <c r="AD959" s="159">
        <v>39</v>
      </c>
      <c r="AE959" s="161" t="s">
        <v>2569</v>
      </c>
      <c r="AF959" s="203" t="s">
        <v>2570</v>
      </c>
    </row>
    <row r="960" spans="17:32" x14ac:dyDescent="0.15">
      <c r="Q960" s="197">
        <v>2</v>
      </c>
      <c r="R960" s="197">
        <v>1</v>
      </c>
      <c r="S960" s="197">
        <v>92</v>
      </c>
      <c r="T960" s="198" t="s">
        <v>2483</v>
      </c>
      <c r="U960" s="200">
        <v>570000</v>
      </c>
      <c r="AC960" s="159">
        <v>14</v>
      </c>
      <c r="AD960" s="159">
        <v>40</v>
      </c>
      <c r="AE960" s="161" t="s">
        <v>2571</v>
      </c>
      <c r="AF960" s="203" t="s">
        <v>2572</v>
      </c>
    </row>
    <row r="961" spans="17:32" x14ac:dyDescent="0.15">
      <c r="Q961" s="197">
        <v>2</v>
      </c>
      <c r="R961" s="197">
        <v>1</v>
      </c>
      <c r="S961" s="197">
        <v>93</v>
      </c>
      <c r="T961" s="198" t="s">
        <v>2486</v>
      </c>
      <c r="U961" s="200">
        <v>572200</v>
      </c>
      <c r="AC961" s="159">
        <v>14</v>
      </c>
      <c r="AD961" s="159">
        <v>41</v>
      </c>
      <c r="AE961" s="161" t="s">
        <v>2574</v>
      </c>
      <c r="AF961" s="203" t="s">
        <v>2575</v>
      </c>
    </row>
    <row r="962" spans="17:32" x14ac:dyDescent="0.15">
      <c r="Q962" s="197">
        <v>2</v>
      </c>
      <c r="R962" s="197">
        <v>1</v>
      </c>
      <c r="S962" s="197">
        <v>94</v>
      </c>
      <c r="T962" s="198" t="s">
        <v>2489</v>
      </c>
      <c r="U962" s="200">
        <v>572600</v>
      </c>
      <c r="AC962" s="159">
        <v>14</v>
      </c>
      <c r="AD962" s="159">
        <v>42</v>
      </c>
      <c r="AE962" s="161" t="s">
        <v>2577</v>
      </c>
      <c r="AF962" s="203" t="s">
        <v>2578</v>
      </c>
    </row>
    <row r="963" spans="17:32" x14ac:dyDescent="0.15">
      <c r="Q963" s="197">
        <v>2</v>
      </c>
      <c r="R963" s="197">
        <v>1</v>
      </c>
      <c r="S963" s="197">
        <v>95</v>
      </c>
      <c r="T963" s="198" t="s">
        <v>2492</v>
      </c>
      <c r="U963" s="200">
        <v>572700</v>
      </c>
      <c r="AC963" s="159">
        <v>14</v>
      </c>
      <c r="AD963" s="159">
        <v>43</v>
      </c>
      <c r="AE963" s="161" t="s">
        <v>2579</v>
      </c>
      <c r="AF963" s="203" t="s">
        <v>2580</v>
      </c>
    </row>
    <row r="964" spans="17:32" x14ac:dyDescent="0.15">
      <c r="Q964" s="197">
        <v>2</v>
      </c>
      <c r="R964" s="197">
        <v>1</v>
      </c>
      <c r="S964" s="197">
        <v>96</v>
      </c>
      <c r="T964" s="198" t="s">
        <v>2495</v>
      </c>
      <c r="U964" s="200">
        <v>572300</v>
      </c>
      <c r="AC964" s="159">
        <v>14</v>
      </c>
      <c r="AD964" s="159">
        <v>44</v>
      </c>
      <c r="AE964" s="161" t="s">
        <v>2582</v>
      </c>
      <c r="AF964" s="203" t="s">
        <v>2583</v>
      </c>
    </row>
    <row r="965" spans="17:32" x14ac:dyDescent="0.15">
      <c r="Q965" s="197">
        <v>2</v>
      </c>
      <c r="R965" s="197">
        <v>1</v>
      </c>
      <c r="S965" s="197">
        <v>97</v>
      </c>
      <c r="T965" s="198" t="s">
        <v>2498</v>
      </c>
      <c r="U965" s="200">
        <v>572800</v>
      </c>
      <c r="AC965" s="159">
        <v>14</v>
      </c>
      <c r="AD965" s="159">
        <v>45</v>
      </c>
      <c r="AE965" s="161" t="s">
        <v>2584</v>
      </c>
      <c r="AF965" s="203" t="s">
        <v>2585</v>
      </c>
    </row>
    <row r="966" spans="17:32" x14ac:dyDescent="0.15">
      <c r="Q966" s="197">
        <v>2</v>
      </c>
      <c r="R966" s="197">
        <v>1</v>
      </c>
      <c r="S966" s="197">
        <v>98</v>
      </c>
      <c r="T966" s="198" t="s">
        <v>2501</v>
      </c>
      <c r="U966" s="200">
        <v>574300</v>
      </c>
      <c r="AC966" s="159">
        <v>14</v>
      </c>
      <c r="AD966" s="159">
        <v>46</v>
      </c>
      <c r="AE966" s="161" t="s">
        <v>2587</v>
      </c>
      <c r="AF966" s="203" t="s">
        <v>2588</v>
      </c>
    </row>
    <row r="967" spans="17:32" x14ac:dyDescent="0.15">
      <c r="Q967" s="197">
        <v>2</v>
      </c>
      <c r="R967" s="197">
        <v>1</v>
      </c>
      <c r="S967" s="197">
        <v>99</v>
      </c>
      <c r="T967" s="198" t="s">
        <v>2504</v>
      </c>
      <c r="U967" s="200">
        <v>573100</v>
      </c>
      <c r="AC967" s="159">
        <v>14</v>
      </c>
      <c r="AD967" s="159">
        <v>47</v>
      </c>
      <c r="AE967" s="161" t="s">
        <v>2590</v>
      </c>
      <c r="AF967" s="203" t="s">
        <v>2591</v>
      </c>
    </row>
    <row r="968" spans="17:32" x14ac:dyDescent="0.15">
      <c r="Q968" s="197">
        <v>2</v>
      </c>
      <c r="R968" s="197">
        <v>1</v>
      </c>
      <c r="S968" s="197">
        <v>100</v>
      </c>
      <c r="T968" s="198" t="s">
        <v>2507</v>
      </c>
      <c r="U968" s="200">
        <v>573200</v>
      </c>
      <c r="AC968" s="159">
        <v>14</v>
      </c>
      <c r="AD968" s="159">
        <v>48</v>
      </c>
      <c r="AE968" s="161" t="s">
        <v>2593</v>
      </c>
      <c r="AF968" s="203" t="s">
        <v>2594</v>
      </c>
    </row>
    <row r="969" spans="17:32" x14ac:dyDescent="0.15">
      <c r="Q969" s="197">
        <v>2</v>
      </c>
      <c r="R969" s="197">
        <v>1</v>
      </c>
      <c r="S969" s="197">
        <v>101</v>
      </c>
      <c r="T969" s="198" t="s">
        <v>2510</v>
      </c>
      <c r="U969" s="200">
        <v>573300</v>
      </c>
      <c r="AC969" s="159">
        <v>14</v>
      </c>
      <c r="AD969" s="159">
        <v>49</v>
      </c>
      <c r="AE969" s="161" t="s">
        <v>2595</v>
      </c>
      <c r="AF969" s="203" t="s">
        <v>2596</v>
      </c>
    </row>
    <row r="970" spans="17:32" x14ac:dyDescent="0.15">
      <c r="Q970" s="197">
        <v>2</v>
      </c>
      <c r="R970" s="197">
        <v>1</v>
      </c>
      <c r="S970" s="197">
        <v>102</v>
      </c>
      <c r="T970" s="198" t="s">
        <v>2513</v>
      </c>
      <c r="U970" s="200">
        <v>574740</v>
      </c>
      <c r="AC970" s="159">
        <v>14</v>
      </c>
      <c r="AD970" s="159">
        <v>50</v>
      </c>
      <c r="AE970" s="161" t="s">
        <v>2597</v>
      </c>
      <c r="AF970" s="203" t="s">
        <v>2598</v>
      </c>
    </row>
    <row r="971" spans="17:32" x14ac:dyDescent="0.15">
      <c r="Q971" s="197">
        <v>2</v>
      </c>
      <c r="R971" s="197">
        <v>1</v>
      </c>
      <c r="S971" s="197">
        <v>103</v>
      </c>
      <c r="T971" s="198" t="s">
        <v>9393</v>
      </c>
      <c r="U971" s="200">
        <v>576400</v>
      </c>
      <c r="AC971" s="159">
        <v>14</v>
      </c>
      <c r="AD971" s="159">
        <v>51</v>
      </c>
      <c r="AE971" s="161" t="s">
        <v>2600</v>
      </c>
      <c r="AF971" s="203" t="s">
        <v>2601</v>
      </c>
    </row>
    <row r="972" spans="17:32" x14ac:dyDescent="0.15">
      <c r="Q972" s="197">
        <v>2</v>
      </c>
      <c r="R972" s="197">
        <v>1</v>
      </c>
      <c r="S972" s="197">
        <v>104</v>
      </c>
      <c r="T972" s="198" t="s">
        <v>2516</v>
      </c>
      <c r="U972" s="200">
        <v>574730</v>
      </c>
      <c r="AC972" s="159">
        <v>14</v>
      </c>
      <c r="AD972" s="159">
        <v>52</v>
      </c>
      <c r="AE972" s="161" t="s">
        <v>2603</v>
      </c>
      <c r="AF972" s="203" t="s">
        <v>2604</v>
      </c>
    </row>
    <row r="973" spans="17:32" x14ac:dyDescent="0.15">
      <c r="Q973" s="197">
        <v>2</v>
      </c>
      <c r="R973" s="197">
        <v>1</v>
      </c>
      <c r="S973" s="197">
        <v>105</v>
      </c>
      <c r="T973" s="198" t="s">
        <v>9394</v>
      </c>
      <c r="U973" s="200">
        <v>576200</v>
      </c>
      <c r="AC973" s="159">
        <v>14</v>
      </c>
      <c r="AD973" s="159">
        <v>53</v>
      </c>
      <c r="AE973" s="161" t="s">
        <v>2606</v>
      </c>
      <c r="AF973" s="203" t="s">
        <v>2607</v>
      </c>
    </row>
    <row r="974" spans="17:32" x14ac:dyDescent="0.15">
      <c r="Q974" s="197">
        <v>2</v>
      </c>
      <c r="R974" s="197">
        <v>1</v>
      </c>
      <c r="S974" s="197">
        <v>106</v>
      </c>
      <c r="T974" s="198" t="s">
        <v>2519</v>
      </c>
      <c r="U974" s="200">
        <v>574720</v>
      </c>
      <c r="AC974" s="159">
        <v>14</v>
      </c>
      <c r="AD974" s="159">
        <v>54</v>
      </c>
      <c r="AE974" s="161" t="s">
        <v>2609</v>
      </c>
      <c r="AF974" s="203" t="s">
        <v>2610</v>
      </c>
    </row>
    <row r="975" spans="17:32" x14ac:dyDescent="0.15">
      <c r="Q975" s="197">
        <v>2</v>
      </c>
      <c r="R975" s="197">
        <v>1</v>
      </c>
      <c r="S975" s="197">
        <v>107</v>
      </c>
      <c r="T975" s="198" t="s">
        <v>2521</v>
      </c>
      <c r="U975" s="200">
        <v>574750</v>
      </c>
      <c r="AC975" s="159">
        <v>14</v>
      </c>
      <c r="AD975" s="159">
        <v>55</v>
      </c>
      <c r="AE975" s="161" t="s">
        <v>2612</v>
      </c>
      <c r="AF975" s="203" t="s">
        <v>2613</v>
      </c>
    </row>
    <row r="976" spans="17:32" x14ac:dyDescent="0.15">
      <c r="Q976" s="197">
        <v>2</v>
      </c>
      <c r="R976" s="197">
        <v>1</v>
      </c>
      <c r="S976" s="197">
        <v>108</v>
      </c>
      <c r="T976" s="198" t="s">
        <v>9395</v>
      </c>
      <c r="U976" s="200">
        <v>574760</v>
      </c>
      <c r="AC976" s="159">
        <v>14</v>
      </c>
      <c r="AD976" s="159">
        <v>56</v>
      </c>
      <c r="AE976" s="161" t="s">
        <v>2615</v>
      </c>
      <c r="AF976" s="203" t="s">
        <v>2616</v>
      </c>
    </row>
    <row r="977" spans="17:32" x14ac:dyDescent="0.15">
      <c r="Q977" s="197">
        <v>2</v>
      </c>
      <c r="R977" s="197">
        <v>1</v>
      </c>
      <c r="S977" s="197">
        <v>109</v>
      </c>
      <c r="T977" s="198" t="s">
        <v>9396</v>
      </c>
      <c r="U977" s="200">
        <v>576500</v>
      </c>
      <c r="AC977" s="159">
        <v>14</v>
      </c>
      <c r="AD977" s="159">
        <v>57</v>
      </c>
      <c r="AE977" s="161" t="s">
        <v>2618</v>
      </c>
      <c r="AF977" s="203" t="s">
        <v>2619</v>
      </c>
    </row>
    <row r="978" spans="17:32" x14ac:dyDescent="0.15">
      <c r="Q978" s="197">
        <v>2</v>
      </c>
      <c r="R978" s="197">
        <v>1</v>
      </c>
      <c r="S978" s="197">
        <v>110</v>
      </c>
      <c r="T978" s="198" t="s">
        <v>2524</v>
      </c>
      <c r="U978" s="200">
        <v>574400</v>
      </c>
      <c r="AC978" s="159">
        <v>14</v>
      </c>
      <c r="AD978" s="159">
        <v>58</v>
      </c>
      <c r="AE978" s="161" t="s">
        <v>2621</v>
      </c>
      <c r="AF978" s="203" t="s">
        <v>2622</v>
      </c>
    </row>
    <row r="979" spans="17:32" x14ac:dyDescent="0.15">
      <c r="Q979" s="197">
        <v>2</v>
      </c>
      <c r="R979" s="197">
        <v>1</v>
      </c>
      <c r="S979" s="197">
        <v>111</v>
      </c>
      <c r="T979" s="198" t="s">
        <v>9397</v>
      </c>
      <c r="U979" s="200">
        <v>576300</v>
      </c>
      <c r="AC979" s="159">
        <v>14</v>
      </c>
      <c r="AD979" s="159">
        <v>59</v>
      </c>
      <c r="AE979" s="161" t="s">
        <v>2624</v>
      </c>
      <c r="AF979" s="203" t="s">
        <v>2625</v>
      </c>
    </row>
    <row r="980" spans="17:32" x14ac:dyDescent="0.15">
      <c r="Q980" s="197">
        <v>2</v>
      </c>
      <c r="R980" s="197">
        <v>1</v>
      </c>
      <c r="S980" s="197">
        <v>112</v>
      </c>
      <c r="T980" s="198" t="s">
        <v>2529</v>
      </c>
      <c r="U980" s="200">
        <v>579999</v>
      </c>
      <c r="AC980" s="159">
        <v>14</v>
      </c>
      <c r="AD980" s="159">
        <v>60</v>
      </c>
      <c r="AE980" s="161" t="s">
        <v>2627</v>
      </c>
      <c r="AF980" s="203" t="s">
        <v>2628</v>
      </c>
    </row>
    <row r="981" spans="17:32" x14ac:dyDescent="0.15">
      <c r="Q981" s="197">
        <v>2</v>
      </c>
      <c r="R981" s="197">
        <v>1</v>
      </c>
      <c r="S981" s="197">
        <v>113</v>
      </c>
      <c r="T981" s="198" t="s">
        <v>2532</v>
      </c>
      <c r="U981" s="200">
        <v>580000</v>
      </c>
      <c r="AC981" s="159">
        <v>14</v>
      </c>
      <c r="AD981" s="159">
        <v>61</v>
      </c>
      <c r="AE981" s="161" t="s">
        <v>2630</v>
      </c>
      <c r="AF981" s="203" t="s">
        <v>2631</v>
      </c>
    </row>
    <row r="982" spans="17:32" x14ac:dyDescent="0.15">
      <c r="Q982" s="197">
        <v>2</v>
      </c>
      <c r="R982" s="197">
        <v>1</v>
      </c>
      <c r="S982" s="197">
        <v>114</v>
      </c>
      <c r="T982" s="198" t="s">
        <v>2535</v>
      </c>
      <c r="U982" s="200">
        <v>582200</v>
      </c>
      <c r="AC982" s="159">
        <v>15</v>
      </c>
      <c r="AD982" s="159">
        <v>1</v>
      </c>
      <c r="AE982" s="161" t="s">
        <v>2633</v>
      </c>
      <c r="AF982" s="203" t="s">
        <v>2634</v>
      </c>
    </row>
    <row r="983" spans="17:32" x14ac:dyDescent="0.15">
      <c r="Q983" s="197">
        <v>2</v>
      </c>
      <c r="R983" s="197">
        <v>1</v>
      </c>
      <c r="S983" s="197">
        <v>115</v>
      </c>
      <c r="T983" s="198" t="s">
        <v>2538</v>
      </c>
      <c r="U983" s="200">
        <v>582100</v>
      </c>
      <c r="AC983" s="159">
        <v>15</v>
      </c>
      <c r="AD983" s="159">
        <v>2</v>
      </c>
      <c r="AE983" s="161" t="s">
        <v>2636</v>
      </c>
      <c r="AF983" s="203" t="s">
        <v>2637</v>
      </c>
    </row>
    <row r="984" spans="17:32" x14ac:dyDescent="0.15">
      <c r="Q984" s="197">
        <v>2</v>
      </c>
      <c r="R984" s="197">
        <v>1</v>
      </c>
      <c r="S984" s="197">
        <v>116</v>
      </c>
      <c r="T984" s="198" t="s">
        <v>2541</v>
      </c>
      <c r="U984" s="200">
        <v>582600</v>
      </c>
      <c r="AC984" s="159">
        <v>15</v>
      </c>
      <c r="AD984" s="159">
        <v>3</v>
      </c>
      <c r="AE984" s="161" t="s">
        <v>2639</v>
      </c>
      <c r="AF984" s="203" t="s">
        <v>2640</v>
      </c>
    </row>
    <row r="985" spans="17:32" x14ac:dyDescent="0.15">
      <c r="Q985" s="197">
        <v>2</v>
      </c>
      <c r="R985" s="197">
        <v>1</v>
      </c>
      <c r="S985" s="197">
        <v>117</v>
      </c>
      <c r="T985" s="198" t="s">
        <v>2543</v>
      </c>
      <c r="U985" s="200">
        <v>582700</v>
      </c>
      <c r="AC985" s="159">
        <v>15</v>
      </c>
      <c r="AD985" s="159">
        <v>4</v>
      </c>
      <c r="AE985" s="161" t="s">
        <v>2642</v>
      </c>
      <c r="AF985" s="203" t="s">
        <v>2643</v>
      </c>
    </row>
    <row r="986" spans="17:32" x14ac:dyDescent="0.15">
      <c r="Q986" s="197">
        <v>2</v>
      </c>
      <c r="R986" s="197">
        <v>1</v>
      </c>
      <c r="S986" s="197">
        <v>118</v>
      </c>
      <c r="T986" s="198" t="s">
        <v>2546</v>
      </c>
      <c r="U986" s="200">
        <v>582300</v>
      </c>
      <c r="AC986" s="159">
        <v>15</v>
      </c>
      <c r="AD986" s="159">
        <v>5</v>
      </c>
      <c r="AE986" s="161" t="s">
        <v>2645</v>
      </c>
      <c r="AF986" s="203" t="s">
        <v>2646</v>
      </c>
    </row>
    <row r="987" spans="17:32" x14ac:dyDescent="0.15">
      <c r="Q987" s="197">
        <v>2</v>
      </c>
      <c r="R987" s="197">
        <v>1</v>
      </c>
      <c r="S987" s="197">
        <v>119</v>
      </c>
      <c r="T987" s="198" t="s">
        <v>2549</v>
      </c>
      <c r="U987" s="200">
        <v>582800</v>
      </c>
      <c r="AC987" s="159">
        <v>15</v>
      </c>
      <c r="AD987" s="159">
        <v>6</v>
      </c>
      <c r="AE987" s="161" t="s">
        <v>2648</v>
      </c>
      <c r="AF987" s="203" t="s">
        <v>2649</v>
      </c>
    </row>
    <row r="988" spans="17:32" x14ac:dyDescent="0.15">
      <c r="Q988" s="197">
        <v>2</v>
      </c>
      <c r="R988" s="197">
        <v>1</v>
      </c>
      <c r="S988" s="197">
        <v>120</v>
      </c>
      <c r="T988" s="198" t="s">
        <v>2554</v>
      </c>
      <c r="U988" s="200">
        <v>583600</v>
      </c>
      <c r="AC988" s="159">
        <v>15</v>
      </c>
      <c r="AD988" s="159">
        <v>7</v>
      </c>
      <c r="AE988" s="161" t="s">
        <v>2651</v>
      </c>
      <c r="AF988" s="203" t="s">
        <v>2652</v>
      </c>
    </row>
    <row r="989" spans="17:32" x14ac:dyDescent="0.15">
      <c r="Q989" s="197">
        <v>2</v>
      </c>
      <c r="R989" s="197">
        <v>1</v>
      </c>
      <c r="S989" s="197">
        <v>121</v>
      </c>
      <c r="T989" s="198" t="s">
        <v>2557</v>
      </c>
      <c r="U989" s="200">
        <v>583700</v>
      </c>
      <c r="AC989" s="159">
        <v>15</v>
      </c>
      <c r="AD989" s="159">
        <v>8</v>
      </c>
      <c r="AE989" s="161" t="s">
        <v>2654</v>
      </c>
      <c r="AF989" s="203" t="s">
        <v>2655</v>
      </c>
    </row>
    <row r="990" spans="17:32" x14ac:dyDescent="0.15">
      <c r="Q990" s="197">
        <v>2</v>
      </c>
      <c r="R990" s="197">
        <v>1</v>
      </c>
      <c r="S990" s="197">
        <v>122</v>
      </c>
      <c r="T990" s="198" t="s">
        <v>2560</v>
      </c>
      <c r="U990" s="200">
        <v>583800</v>
      </c>
      <c r="AC990" s="159">
        <v>15</v>
      </c>
      <c r="AD990" s="159">
        <v>9</v>
      </c>
      <c r="AE990" s="161" t="s">
        <v>2657</v>
      </c>
      <c r="AF990" s="203" t="s">
        <v>2658</v>
      </c>
    </row>
    <row r="991" spans="17:32" x14ac:dyDescent="0.15">
      <c r="Q991" s="197">
        <v>2</v>
      </c>
      <c r="R991" s="197">
        <v>1</v>
      </c>
      <c r="S991" s="197">
        <v>123</v>
      </c>
      <c r="T991" s="198" t="s">
        <v>9398</v>
      </c>
      <c r="U991" s="200">
        <v>587400</v>
      </c>
      <c r="AC991" s="159">
        <v>15</v>
      </c>
      <c r="AD991" s="159">
        <v>10</v>
      </c>
      <c r="AE991" s="161" t="s">
        <v>2660</v>
      </c>
      <c r="AF991" s="203" t="s">
        <v>2661</v>
      </c>
    </row>
    <row r="992" spans="17:32" x14ac:dyDescent="0.15">
      <c r="Q992" s="197">
        <v>2</v>
      </c>
      <c r="R992" s="197">
        <v>1</v>
      </c>
      <c r="S992" s="197">
        <v>124</v>
      </c>
      <c r="T992" s="198" t="s">
        <v>9399</v>
      </c>
      <c r="U992" s="200">
        <v>587600</v>
      </c>
      <c r="AC992" s="159">
        <v>15</v>
      </c>
      <c r="AD992" s="159">
        <v>11</v>
      </c>
      <c r="AE992" s="161" t="s">
        <v>2663</v>
      </c>
      <c r="AF992" s="203" t="s">
        <v>2664</v>
      </c>
    </row>
    <row r="993" spans="17:32" x14ac:dyDescent="0.15">
      <c r="Q993" s="197">
        <v>2</v>
      </c>
      <c r="R993" s="197">
        <v>1</v>
      </c>
      <c r="S993" s="197">
        <v>125</v>
      </c>
      <c r="T993" s="198" t="s">
        <v>9400</v>
      </c>
      <c r="U993" s="200">
        <v>588000</v>
      </c>
      <c r="AC993" s="159">
        <v>15</v>
      </c>
      <c r="AD993" s="159">
        <v>12</v>
      </c>
      <c r="AE993" s="161" t="s">
        <v>2666</v>
      </c>
      <c r="AF993" s="203" t="s">
        <v>2667</v>
      </c>
    </row>
    <row r="994" spans="17:32" x14ac:dyDescent="0.15">
      <c r="Q994" s="197">
        <v>2</v>
      </c>
      <c r="R994" s="197">
        <v>1</v>
      </c>
      <c r="S994" s="197">
        <v>126</v>
      </c>
      <c r="T994" s="198" t="s">
        <v>2573</v>
      </c>
      <c r="U994" s="200">
        <v>586500</v>
      </c>
      <c r="AC994" s="159">
        <v>15</v>
      </c>
      <c r="AD994" s="159">
        <v>13</v>
      </c>
      <c r="AE994" s="161" t="s">
        <v>2669</v>
      </c>
      <c r="AF994" s="203" t="s">
        <v>2670</v>
      </c>
    </row>
    <row r="995" spans="17:32" x14ac:dyDescent="0.15">
      <c r="Q995" s="197">
        <v>2</v>
      </c>
      <c r="R995" s="197">
        <v>1</v>
      </c>
      <c r="S995" s="197">
        <v>127</v>
      </c>
      <c r="T995" s="198" t="s">
        <v>9401</v>
      </c>
      <c r="U995" s="200">
        <v>587900</v>
      </c>
      <c r="AC995" s="159">
        <v>15</v>
      </c>
      <c r="AD995" s="159">
        <v>14</v>
      </c>
      <c r="AE995" s="161" t="s">
        <v>2672</v>
      </c>
      <c r="AF995" s="203" t="s">
        <v>2673</v>
      </c>
    </row>
    <row r="996" spans="17:32" x14ac:dyDescent="0.15">
      <c r="Q996" s="197">
        <v>2</v>
      </c>
      <c r="R996" s="197">
        <v>1</v>
      </c>
      <c r="S996" s="197">
        <v>128</v>
      </c>
      <c r="T996" s="198" t="s">
        <v>9402</v>
      </c>
      <c r="U996" s="200">
        <v>587700</v>
      </c>
      <c r="AC996" s="159">
        <v>15</v>
      </c>
      <c r="AD996" s="159">
        <v>15</v>
      </c>
      <c r="AE996" s="161" t="s">
        <v>2675</v>
      </c>
      <c r="AF996" s="203" t="s">
        <v>2676</v>
      </c>
    </row>
    <row r="997" spans="17:32" x14ac:dyDescent="0.15">
      <c r="Q997" s="197">
        <v>2</v>
      </c>
      <c r="R997" s="197">
        <v>1</v>
      </c>
      <c r="S997" s="197">
        <v>129</v>
      </c>
      <c r="T997" s="198" t="s">
        <v>2576</v>
      </c>
      <c r="U997" s="200">
        <v>587300</v>
      </c>
      <c r="AC997" s="159">
        <v>15</v>
      </c>
      <c r="AD997" s="159">
        <v>16</v>
      </c>
      <c r="AE997" s="161" t="s">
        <v>2678</v>
      </c>
      <c r="AF997" s="203" t="s">
        <v>2679</v>
      </c>
    </row>
    <row r="998" spans="17:32" x14ac:dyDescent="0.15">
      <c r="Q998" s="197">
        <v>2</v>
      </c>
      <c r="R998" s="197">
        <v>1</v>
      </c>
      <c r="S998" s="197">
        <v>130</v>
      </c>
      <c r="T998" s="198" t="s">
        <v>2581</v>
      </c>
      <c r="U998" s="200">
        <v>587100</v>
      </c>
      <c r="AC998" s="159">
        <v>15</v>
      </c>
      <c r="AD998" s="159">
        <v>17</v>
      </c>
      <c r="AE998" s="161" t="s">
        <v>2681</v>
      </c>
      <c r="AF998" s="203" t="s">
        <v>2682</v>
      </c>
    </row>
    <row r="999" spans="17:32" x14ac:dyDescent="0.15">
      <c r="Q999" s="197">
        <v>2</v>
      </c>
      <c r="R999" s="197">
        <v>1</v>
      </c>
      <c r="S999" s="197">
        <v>131</v>
      </c>
      <c r="T999" s="198" t="s">
        <v>2586</v>
      </c>
      <c r="U999" s="200">
        <v>585700</v>
      </c>
      <c r="AC999" s="159">
        <v>15</v>
      </c>
      <c r="AD999" s="159">
        <v>18</v>
      </c>
      <c r="AE999" s="161" t="s">
        <v>2684</v>
      </c>
      <c r="AF999" s="203" t="s">
        <v>2685</v>
      </c>
    </row>
    <row r="1000" spans="17:32" x14ac:dyDescent="0.15">
      <c r="Q1000" s="197">
        <v>2</v>
      </c>
      <c r="R1000" s="197">
        <v>1</v>
      </c>
      <c r="S1000" s="197">
        <v>132</v>
      </c>
      <c r="T1000" s="198" t="s">
        <v>9403</v>
      </c>
      <c r="U1000" s="200">
        <v>587800</v>
      </c>
      <c r="AC1000" s="159">
        <v>15</v>
      </c>
      <c r="AD1000" s="159">
        <v>19</v>
      </c>
      <c r="AE1000" s="161" t="s">
        <v>2686</v>
      </c>
      <c r="AF1000" s="203" t="s">
        <v>2687</v>
      </c>
    </row>
    <row r="1001" spans="17:32" x14ac:dyDescent="0.15">
      <c r="Q1001" s="197">
        <v>2</v>
      </c>
      <c r="R1001" s="197">
        <v>1</v>
      </c>
      <c r="S1001" s="197">
        <v>133</v>
      </c>
      <c r="T1001" s="198" t="s">
        <v>9404</v>
      </c>
      <c r="U1001" s="200">
        <v>587500</v>
      </c>
      <c r="AC1001" s="159">
        <v>15</v>
      </c>
      <c r="AD1001" s="159">
        <v>20</v>
      </c>
      <c r="AE1001" s="161" t="s">
        <v>2688</v>
      </c>
      <c r="AF1001" s="203" t="s">
        <v>2689</v>
      </c>
    </row>
    <row r="1002" spans="17:32" x14ac:dyDescent="0.15">
      <c r="Q1002" s="197">
        <v>2</v>
      </c>
      <c r="R1002" s="197">
        <v>1</v>
      </c>
      <c r="S1002" s="197">
        <v>134</v>
      </c>
      <c r="T1002" s="198" t="s">
        <v>2589</v>
      </c>
      <c r="U1002" s="200">
        <v>589999</v>
      </c>
      <c r="AC1002" s="159">
        <v>15</v>
      </c>
      <c r="AD1002" s="159">
        <v>21</v>
      </c>
      <c r="AE1002" s="161" t="s">
        <v>2691</v>
      </c>
      <c r="AF1002" s="203" t="s">
        <v>2692</v>
      </c>
    </row>
    <row r="1003" spans="17:32" x14ac:dyDescent="0.15">
      <c r="Q1003" s="197">
        <v>2</v>
      </c>
      <c r="R1003" s="197">
        <v>1</v>
      </c>
      <c r="S1003" s="197">
        <v>135</v>
      </c>
      <c r="T1003" s="198" t="s">
        <v>2592</v>
      </c>
      <c r="U1003" s="200">
        <v>590000</v>
      </c>
      <c r="AC1003" s="159">
        <v>15</v>
      </c>
      <c r="AD1003" s="159">
        <v>22</v>
      </c>
      <c r="AE1003" s="161" t="s">
        <v>2694</v>
      </c>
      <c r="AF1003" s="203" t="s">
        <v>2695</v>
      </c>
    </row>
    <row r="1004" spans="17:32" x14ac:dyDescent="0.15">
      <c r="Q1004" s="197">
        <v>2</v>
      </c>
      <c r="R1004" s="197">
        <v>1</v>
      </c>
      <c r="S1004" s="197">
        <v>136</v>
      </c>
      <c r="T1004" s="198" t="s">
        <v>36</v>
      </c>
      <c r="U1004" s="200">
        <v>599999</v>
      </c>
      <c r="AC1004" s="159">
        <v>15</v>
      </c>
      <c r="AD1004" s="159">
        <v>23</v>
      </c>
      <c r="AE1004" s="161" t="s">
        <v>2697</v>
      </c>
      <c r="AF1004" s="203" t="s">
        <v>2698</v>
      </c>
    </row>
    <row r="1005" spans="17:32" x14ac:dyDescent="0.15">
      <c r="Q1005" s="197">
        <v>2</v>
      </c>
      <c r="R1005" s="197">
        <v>2</v>
      </c>
      <c r="S1005" s="197">
        <v>1</v>
      </c>
      <c r="T1005" s="198" t="s">
        <v>2102</v>
      </c>
      <c r="U1005" s="200">
        <v>590100</v>
      </c>
      <c r="AC1005" s="159">
        <v>15</v>
      </c>
      <c r="AD1005" s="159">
        <v>24</v>
      </c>
      <c r="AE1005" s="161" t="s">
        <v>2700</v>
      </c>
      <c r="AF1005" s="203" t="s">
        <v>2701</v>
      </c>
    </row>
    <row r="1006" spans="17:32" x14ac:dyDescent="0.15">
      <c r="Q1006" s="197">
        <v>2</v>
      </c>
      <c r="R1006" s="197">
        <v>2</v>
      </c>
      <c r="S1006" s="197">
        <v>2</v>
      </c>
      <c r="T1006" s="198" t="s">
        <v>2599</v>
      </c>
      <c r="U1006" s="200">
        <v>590210</v>
      </c>
      <c r="AC1006" s="159">
        <v>15</v>
      </c>
      <c r="AD1006" s="159">
        <v>25</v>
      </c>
      <c r="AE1006" s="161" t="s">
        <v>2703</v>
      </c>
      <c r="AF1006" s="203" t="s">
        <v>2704</v>
      </c>
    </row>
    <row r="1007" spans="17:32" x14ac:dyDescent="0.15">
      <c r="Q1007" s="197">
        <v>2</v>
      </c>
      <c r="R1007" s="197">
        <v>2</v>
      </c>
      <c r="S1007" s="197">
        <v>3</v>
      </c>
      <c r="T1007" s="198" t="s">
        <v>2602</v>
      </c>
      <c r="U1007" s="200">
        <v>590310</v>
      </c>
      <c r="AC1007" s="159">
        <v>15</v>
      </c>
      <c r="AD1007" s="159">
        <v>26</v>
      </c>
      <c r="AE1007" s="161" t="s">
        <v>2706</v>
      </c>
      <c r="AF1007" s="203" t="s">
        <v>2707</v>
      </c>
    </row>
    <row r="1008" spans="17:32" x14ac:dyDescent="0.15">
      <c r="Q1008" s="197">
        <v>2</v>
      </c>
      <c r="R1008" s="197">
        <v>2</v>
      </c>
      <c r="S1008" s="197">
        <v>4</v>
      </c>
      <c r="T1008" s="198" t="s">
        <v>2605</v>
      </c>
      <c r="U1008" s="200">
        <v>590410</v>
      </c>
      <c r="AC1008" s="159">
        <v>15</v>
      </c>
      <c r="AD1008" s="159">
        <v>27</v>
      </c>
      <c r="AE1008" s="161" t="s">
        <v>2709</v>
      </c>
      <c r="AF1008" s="203" t="s">
        <v>2710</v>
      </c>
    </row>
    <row r="1009" spans="17:32" x14ac:dyDescent="0.15">
      <c r="Q1009" s="197">
        <v>2</v>
      </c>
      <c r="R1009" s="197">
        <v>2</v>
      </c>
      <c r="S1009" s="197">
        <v>5</v>
      </c>
      <c r="T1009" s="198" t="s">
        <v>2608</v>
      </c>
      <c r="U1009" s="200">
        <v>590510</v>
      </c>
      <c r="AC1009" s="159">
        <v>16</v>
      </c>
      <c r="AD1009" s="159">
        <v>1</v>
      </c>
      <c r="AE1009" s="161" t="s">
        <v>2712</v>
      </c>
      <c r="AF1009" s="203" t="s">
        <v>2713</v>
      </c>
    </row>
    <row r="1010" spans="17:32" x14ac:dyDescent="0.15">
      <c r="Q1010" s="197">
        <v>2</v>
      </c>
      <c r="R1010" s="197">
        <v>2</v>
      </c>
      <c r="S1010" s="197">
        <v>6</v>
      </c>
      <c r="T1010" s="198" t="s">
        <v>2611</v>
      </c>
      <c r="U1010" s="200">
        <v>590511</v>
      </c>
      <c r="AC1010" s="159">
        <v>16</v>
      </c>
      <c r="AD1010" s="159">
        <v>2</v>
      </c>
      <c r="AE1010" s="161" t="s">
        <v>2715</v>
      </c>
      <c r="AF1010" s="203" t="s">
        <v>2716</v>
      </c>
    </row>
    <row r="1011" spans="17:32" x14ac:dyDescent="0.15">
      <c r="Q1011" s="197">
        <v>2</v>
      </c>
      <c r="R1011" s="197">
        <v>2</v>
      </c>
      <c r="S1011" s="197">
        <v>7</v>
      </c>
      <c r="T1011" s="198" t="s">
        <v>2614</v>
      </c>
      <c r="U1011" s="200">
        <v>590512</v>
      </c>
      <c r="AC1011" s="159">
        <v>16</v>
      </c>
      <c r="AD1011" s="159">
        <v>3</v>
      </c>
      <c r="AE1011" s="161" t="s">
        <v>2718</v>
      </c>
      <c r="AF1011" s="203" t="s">
        <v>2719</v>
      </c>
    </row>
    <row r="1012" spans="17:32" x14ac:dyDescent="0.15">
      <c r="Q1012" s="197">
        <v>2</v>
      </c>
      <c r="R1012" s="197">
        <v>2</v>
      </c>
      <c r="S1012" s="197">
        <v>8</v>
      </c>
      <c r="T1012" s="198" t="s">
        <v>2617</v>
      </c>
      <c r="U1012" s="200">
        <v>590516</v>
      </c>
      <c r="AC1012" s="159">
        <v>16</v>
      </c>
      <c r="AD1012" s="159">
        <v>4</v>
      </c>
      <c r="AE1012" s="161" t="s">
        <v>2721</v>
      </c>
      <c r="AF1012" s="203" t="s">
        <v>2722</v>
      </c>
    </row>
    <row r="1013" spans="17:32" x14ac:dyDescent="0.15">
      <c r="Q1013" s="197">
        <v>2</v>
      </c>
      <c r="R1013" s="197">
        <v>2</v>
      </c>
      <c r="S1013" s="197">
        <v>9</v>
      </c>
      <c r="T1013" s="198" t="s">
        <v>2620</v>
      </c>
      <c r="U1013" s="200">
        <v>590517</v>
      </c>
      <c r="AC1013" s="159">
        <v>16</v>
      </c>
      <c r="AD1013" s="159">
        <v>5</v>
      </c>
      <c r="AE1013" s="161" t="s">
        <v>2724</v>
      </c>
      <c r="AF1013" s="203" t="s">
        <v>2725</v>
      </c>
    </row>
    <row r="1014" spans="17:32" x14ac:dyDescent="0.15">
      <c r="Q1014" s="197">
        <v>2</v>
      </c>
      <c r="R1014" s="197">
        <v>2</v>
      </c>
      <c r="S1014" s="197">
        <v>10</v>
      </c>
      <c r="T1014" s="198" t="s">
        <v>2623</v>
      </c>
      <c r="U1014" s="200">
        <v>590518</v>
      </c>
      <c r="AC1014" s="159">
        <v>16</v>
      </c>
      <c r="AD1014" s="159">
        <v>6</v>
      </c>
      <c r="AE1014" s="161" t="s">
        <v>2726</v>
      </c>
      <c r="AF1014" s="203" t="s">
        <v>2727</v>
      </c>
    </row>
    <row r="1015" spans="17:32" x14ac:dyDescent="0.15">
      <c r="Q1015" s="197">
        <v>2</v>
      </c>
      <c r="R1015" s="197">
        <v>2</v>
      </c>
      <c r="S1015" s="197">
        <v>11</v>
      </c>
      <c r="T1015" s="198" t="s">
        <v>2626</v>
      </c>
      <c r="U1015" s="200">
        <v>590519</v>
      </c>
      <c r="AC1015" s="159">
        <v>16</v>
      </c>
      <c r="AD1015" s="159">
        <v>7</v>
      </c>
      <c r="AE1015" s="161" t="s">
        <v>2728</v>
      </c>
      <c r="AF1015" s="203" t="s">
        <v>2729</v>
      </c>
    </row>
    <row r="1016" spans="17:32" x14ac:dyDescent="0.15">
      <c r="Q1016" s="197">
        <v>2</v>
      </c>
      <c r="R1016" s="197">
        <v>2</v>
      </c>
      <c r="S1016" s="197">
        <v>12</v>
      </c>
      <c r="T1016" s="198" t="s">
        <v>2629</v>
      </c>
      <c r="U1016" s="200">
        <v>590520</v>
      </c>
      <c r="AC1016" s="159">
        <v>16</v>
      </c>
      <c r="AD1016" s="159">
        <v>8</v>
      </c>
      <c r="AE1016" s="161" t="s">
        <v>2731</v>
      </c>
      <c r="AF1016" s="203" t="s">
        <v>2732</v>
      </c>
    </row>
    <row r="1017" spans="17:32" x14ac:dyDescent="0.15">
      <c r="Q1017" s="197">
        <v>2</v>
      </c>
      <c r="R1017" s="197">
        <v>2</v>
      </c>
      <c r="S1017" s="197">
        <v>13</v>
      </c>
      <c r="T1017" s="198" t="s">
        <v>2632</v>
      </c>
      <c r="U1017" s="200">
        <v>590521</v>
      </c>
      <c r="AC1017" s="159">
        <v>16</v>
      </c>
      <c r="AD1017" s="159">
        <v>9</v>
      </c>
      <c r="AE1017" s="161" t="s">
        <v>2734</v>
      </c>
      <c r="AF1017" s="203" t="s">
        <v>2735</v>
      </c>
    </row>
    <row r="1018" spans="17:32" x14ac:dyDescent="0.15">
      <c r="Q1018" s="197">
        <v>2</v>
      </c>
      <c r="R1018" s="197">
        <v>2</v>
      </c>
      <c r="S1018" s="197">
        <v>14</v>
      </c>
      <c r="T1018" s="198" t="s">
        <v>2635</v>
      </c>
      <c r="U1018" s="200">
        <v>590513</v>
      </c>
      <c r="AC1018" s="159">
        <v>16</v>
      </c>
      <c r="AD1018" s="159">
        <v>10</v>
      </c>
      <c r="AE1018" s="161" t="s">
        <v>2737</v>
      </c>
      <c r="AF1018" s="203" t="s">
        <v>2738</v>
      </c>
    </row>
    <row r="1019" spans="17:32" x14ac:dyDescent="0.15">
      <c r="Q1019" s="197">
        <v>2</v>
      </c>
      <c r="R1019" s="197">
        <v>2</v>
      </c>
      <c r="S1019" s="197">
        <v>15</v>
      </c>
      <c r="T1019" s="198" t="s">
        <v>2638</v>
      </c>
      <c r="U1019" s="200">
        <v>590514</v>
      </c>
      <c r="AC1019" s="159">
        <v>16</v>
      </c>
      <c r="AD1019" s="159">
        <v>11</v>
      </c>
      <c r="AE1019" s="161" t="s">
        <v>2740</v>
      </c>
      <c r="AF1019" s="203" t="s">
        <v>2741</v>
      </c>
    </row>
    <row r="1020" spans="17:32" x14ac:dyDescent="0.15">
      <c r="Q1020" s="197">
        <v>2</v>
      </c>
      <c r="R1020" s="197">
        <v>2</v>
      </c>
      <c r="S1020" s="197">
        <v>16</v>
      </c>
      <c r="T1020" s="198" t="s">
        <v>2641</v>
      </c>
      <c r="U1020" s="200">
        <v>590515</v>
      </c>
      <c r="AC1020" s="159">
        <v>16</v>
      </c>
      <c r="AD1020" s="159">
        <v>12</v>
      </c>
      <c r="AE1020" s="161" t="s">
        <v>2743</v>
      </c>
      <c r="AF1020" s="203" t="s">
        <v>2744</v>
      </c>
    </row>
    <row r="1021" spans="17:32" x14ac:dyDescent="0.15">
      <c r="Q1021" s="197">
        <v>2</v>
      </c>
      <c r="R1021" s="197">
        <v>2</v>
      </c>
      <c r="S1021" s="197">
        <v>17</v>
      </c>
      <c r="T1021" s="198" t="s">
        <v>2644</v>
      </c>
      <c r="U1021" s="200">
        <v>590599</v>
      </c>
      <c r="AC1021" s="159">
        <v>16</v>
      </c>
      <c r="AD1021" s="159">
        <v>13</v>
      </c>
      <c r="AE1021" s="161" t="s">
        <v>2746</v>
      </c>
      <c r="AF1021" s="203" t="s">
        <v>2747</v>
      </c>
    </row>
    <row r="1022" spans="17:32" x14ac:dyDescent="0.15">
      <c r="Q1022" s="197">
        <v>2</v>
      </c>
      <c r="R1022" s="197">
        <v>2</v>
      </c>
      <c r="S1022" s="197">
        <v>18</v>
      </c>
      <c r="T1022" s="198" t="s">
        <v>2647</v>
      </c>
      <c r="U1022" s="200">
        <v>590710</v>
      </c>
      <c r="AC1022" s="159">
        <v>16</v>
      </c>
      <c r="AD1022" s="159">
        <v>14</v>
      </c>
      <c r="AE1022" s="161" t="s">
        <v>2749</v>
      </c>
      <c r="AF1022" s="203" t="s">
        <v>2750</v>
      </c>
    </row>
    <row r="1023" spans="17:32" x14ac:dyDescent="0.15">
      <c r="Q1023" s="197">
        <v>2</v>
      </c>
      <c r="R1023" s="197">
        <v>2</v>
      </c>
      <c r="S1023" s="197">
        <v>19</v>
      </c>
      <c r="T1023" s="198" t="s">
        <v>2650</v>
      </c>
      <c r="U1023" s="200">
        <v>590612</v>
      </c>
      <c r="AC1023" s="159">
        <v>16</v>
      </c>
      <c r="AD1023" s="159">
        <v>15</v>
      </c>
      <c r="AE1023" s="161" t="s">
        <v>2752</v>
      </c>
      <c r="AF1023" s="203" t="s">
        <v>2753</v>
      </c>
    </row>
    <row r="1024" spans="17:32" x14ac:dyDescent="0.15">
      <c r="Q1024" s="197">
        <v>2</v>
      </c>
      <c r="R1024" s="197">
        <v>2</v>
      </c>
      <c r="S1024" s="197">
        <v>20</v>
      </c>
      <c r="T1024" s="198" t="s">
        <v>2653</v>
      </c>
      <c r="U1024" s="200">
        <v>590610</v>
      </c>
      <c r="AC1024" s="159">
        <v>16</v>
      </c>
      <c r="AD1024" s="159">
        <v>16</v>
      </c>
      <c r="AE1024" s="161" t="s">
        <v>2755</v>
      </c>
      <c r="AF1024" s="203" t="s">
        <v>2756</v>
      </c>
    </row>
    <row r="1025" spans="17:32" x14ac:dyDescent="0.15">
      <c r="Q1025" s="197">
        <v>2</v>
      </c>
      <c r="R1025" s="197">
        <v>2</v>
      </c>
      <c r="S1025" s="197">
        <v>21</v>
      </c>
      <c r="T1025" s="198" t="s">
        <v>2656</v>
      </c>
      <c r="U1025" s="200">
        <v>590611</v>
      </c>
      <c r="AC1025" s="159">
        <v>16</v>
      </c>
      <c r="AD1025" s="159">
        <v>17</v>
      </c>
      <c r="AE1025" s="161" t="s">
        <v>2758</v>
      </c>
      <c r="AF1025" s="203" t="s">
        <v>2759</v>
      </c>
    </row>
    <row r="1026" spans="17:32" x14ac:dyDescent="0.15">
      <c r="Q1026" s="197">
        <v>2</v>
      </c>
      <c r="R1026" s="197">
        <v>2</v>
      </c>
      <c r="S1026" s="197">
        <v>22</v>
      </c>
      <c r="T1026" s="198" t="s">
        <v>2659</v>
      </c>
      <c r="U1026" s="200">
        <v>590631</v>
      </c>
      <c r="AC1026" s="159">
        <v>16</v>
      </c>
      <c r="AD1026" s="159">
        <v>18</v>
      </c>
      <c r="AE1026" s="161" t="s">
        <v>2760</v>
      </c>
      <c r="AF1026" s="203" t="s">
        <v>2761</v>
      </c>
    </row>
    <row r="1027" spans="17:32" x14ac:dyDescent="0.15">
      <c r="Q1027" s="197">
        <v>2</v>
      </c>
      <c r="R1027" s="197">
        <v>2</v>
      </c>
      <c r="S1027" s="197">
        <v>23</v>
      </c>
      <c r="T1027" s="198" t="s">
        <v>2662</v>
      </c>
      <c r="U1027" s="200">
        <v>590613</v>
      </c>
      <c r="AC1027" s="159">
        <v>16</v>
      </c>
      <c r="AD1027" s="159">
        <v>19</v>
      </c>
      <c r="AE1027" s="161" t="s">
        <v>2763</v>
      </c>
      <c r="AF1027" s="203" t="s">
        <v>2764</v>
      </c>
    </row>
    <row r="1028" spans="17:32" x14ac:dyDescent="0.15">
      <c r="Q1028" s="197">
        <v>2</v>
      </c>
      <c r="R1028" s="197">
        <v>2</v>
      </c>
      <c r="S1028" s="197">
        <v>24</v>
      </c>
      <c r="T1028" s="198" t="s">
        <v>2665</v>
      </c>
      <c r="U1028" s="200">
        <v>590632</v>
      </c>
      <c r="AC1028" s="159">
        <v>16</v>
      </c>
      <c r="AD1028" s="159">
        <v>20</v>
      </c>
      <c r="AE1028" s="161" t="s">
        <v>2765</v>
      </c>
      <c r="AF1028" s="203" t="s">
        <v>2766</v>
      </c>
    </row>
    <row r="1029" spans="17:32" x14ac:dyDescent="0.15">
      <c r="Q1029" s="197">
        <v>2</v>
      </c>
      <c r="R1029" s="197">
        <v>2</v>
      </c>
      <c r="S1029" s="197">
        <v>25</v>
      </c>
      <c r="T1029" s="198" t="s">
        <v>2668</v>
      </c>
      <c r="U1029" s="200">
        <v>590633</v>
      </c>
      <c r="AC1029" s="159">
        <v>16</v>
      </c>
      <c r="AD1029" s="159">
        <v>21</v>
      </c>
      <c r="AE1029" s="161" t="s">
        <v>2768</v>
      </c>
      <c r="AF1029" s="203" t="s">
        <v>2769</v>
      </c>
    </row>
    <row r="1030" spans="17:32" x14ac:dyDescent="0.15">
      <c r="Q1030" s="197">
        <v>2</v>
      </c>
      <c r="R1030" s="197">
        <v>2</v>
      </c>
      <c r="S1030" s="197">
        <v>26</v>
      </c>
      <c r="T1030" s="198" t="s">
        <v>2671</v>
      </c>
      <c r="U1030" s="200">
        <v>590634</v>
      </c>
      <c r="AC1030" s="159">
        <v>16</v>
      </c>
      <c r="AD1030" s="159">
        <v>22</v>
      </c>
      <c r="AE1030" s="161" t="s">
        <v>2771</v>
      </c>
      <c r="AF1030" s="203" t="s">
        <v>2772</v>
      </c>
    </row>
    <row r="1031" spans="17:32" x14ac:dyDescent="0.15">
      <c r="Q1031" s="197">
        <v>2</v>
      </c>
      <c r="R1031" s="197">
        <v>2</v>
      </c>
      <c r="S1031" s="197">
        <v>27</v>
      </c>
      <c r="T1031" s="198" t="s">
        <v>2674</v>
      </c>
      <c r="U1031" s="200">
        <v>590635</v>
      </c>
      <c r="AC1031" s="159">
        <v>16</v>
      </c>
      <c r="AD1031" s="159">
        <v>23</v>
      </c>
      <c r="AE1031" s="161" t="s">
        <v>2774</v>
      </c>
      <c r="AF1031" s="203" t="s">
        <v>2775</v>
      </c>
    </row>
    <row r="1032" spans="17:32" x14ac:dyDescent="0.15">
      <c r="Q1032" s="197">
        <v>2</v>
      </c>
      <c r="R1032" s="197">
        <v>2</v>
      </c>
      <c r="S1032" s="197">
        <v>28</v>
      </c>
      <c r="T1032" s="198" t="s">
        <v>2677</v>
      </c>
      <c r="U1032" s="200">
        <v>590636</v>
      </c>
      <c r="AC1032" s="159">
        <v>16</v>
      </c>
      <c r="AD1032" s="159">
        <v>24</v>
      </c>
      <c r="AE1032" s="161" t="s">
        <v>2776</v>
      </c>
      <c r="AF1032" s="203" t="s">
        <v>2777</v>
      </c>
    </row>
    <row r="1033" spans="17:32" x14ac:dyDescent="0.15">
      <c r="Q1033" s="197">
        <v>2</v>
      </c>
      <c r="R1033" s="197">
        <v>2</v>
      </c>
      <c r="S1033" s="197">
        <v>29</v>
      </c>
      <c r="T1033" s="198" t="s">
        <v>2680</v>
      </c>
      <c r="U1033" s="200">
        <v>590699</v>
      </c>
      <c r="AC1033" s="159">
        <v>16</v>
      </c>
      <c r="AD1033" s="159">
        <v>25</v>
      </c>
      <c r="AE1033" s="161" t="s">
        <v>2779</v>
      </c>
      <c r="AF1033" s="203" t="s">
        <v>2780</v>
      </c>
    </row>
    <row r="1034" spans="17:32" x14ac:dyDescent="0.15">
      <c r="Q1034" s="197">
        <v>2</v>
      </c>
      <c r="R1034" s="197">
        <v>2</v>
      </c>
      <c r="S1034" s="197">
        <v>30</v>
      </c>
      <c r="T1034" s="198" t="s">
        <v>2683</v>
      </c>
      <c r="U1034" s="200">
        <v>590810</v>
      </c>
      <c r="AC1034" s="159">
        <v>16</v>
      </c>
      <c r="AD1034" s="159">
        <v>26</v>
      </c>
      <c r="AE1034" s="161" t="s">
        <v>2781</v>
      </c>
      <c r="AF1034" s="203" t="s">
        <v>2782</v>
      </c>
    </row>
    <row r="1035" spans="17:32" x14ac:dyDescent="0.15">
      <c r="Q1035" s="197">
        <v>2</v>
      </c>
      <c r="R1035" s="197">
        <v>2</v>
      </c>
      <c r="S1035" s="197">
        <v>31</v>
      </c>
      <c r="T1035" s="198" t="s">
        <v>36</v>
      </c>
      <c r="U1035" s="200">
        <v>590999</v>
      </c>
      <c r="AC1035" s="159">
        <v>16</v>
      </c>
      <c r="AD1035" s="159">
        <v>27</v>
      </c>
      <c r="AE1035" s="161" t="s">
        <v>2784</v>
      </c>
      <c r="AF1035" s="203" t="s">
        <v>2785</v>
      </c>
    </row>
    <row r="1036" spans="17:32" x14ac:dyDescent="0.15">
      <c r="Q1036" s="197">
        <v>2</v>
      </c>
      <c r="R1036" s="197">
        <v>3</v>
      </c>
      <c r="S1036" s="197">
        <v>1</v>
      </c>
      <c r="T1036" s="198" t="s">
        <v>2215</v>
      </c>
      <c r="U1036" s="200">
        <v>991000</v>
      </c>
      <c r="AC1036" s="159">
        <v>16</v>
      </c>
      <c r="AD1036" s="159">
        <v>28</v>
      </c>
      <c r="AE1036" s="161" t="s">
        <v>2787</v>
      </c>
      <c r="AF1036" s="203" t="s">
        <v>2788</v>
      </c>
    </row>
    <row r="1037" spans="17:32" x14ac:dyDescent="0.15">
      <c r="Q1037" s="197">
        <v>2</v>
      </c>
      <c r="R1037" s="197">
        <v>3</v>
      </c>
      <c r="S1037" s="197">
        <v>2</v>
      </c>
      <c r="T1037" s="198" t="s">
        <v>2690</v>
      </c>
      <c r="U1037" s="200">
        <v>991110</v>
      </c>
      <c r="AC1037" s="159">
        <v>16</v>
      </c>
      <c r="AD1037" s="159">
        <v>29</v>
      </c>
      <c r="AE1037" s="161" t="s">
        <v>2789</v>
      </c>
      <c r="AF1037" s="203" t="s">
        <v>2790</v>
      </c>
    </row>
    <row r="1038" spans="17:32" x14ac:dyDescent="0.15">
      <c r="Q1038" s="197">
        <v>2</v>
      </c>
      <c r="R1038" s="197">
        <v>3</v>
      </c>
      <c r="S1038" s="197">
        <v>3</v>
      </c>
      <c r="T1038" s="198" t="s">
        <v>2693</v>
      </c>
      <c r="U1038" s="200">
        <v>991120</v>
      </c>
      <c r="AC1038" s="159">
        <v>16</v>
      </c>
      <c r="AD1038" s="159">
        <v>30</v>
      </c>
      <c r="AE1038" s="161" t="s">
        <v>2792</v>
      </c>
      <c r="AF1038" s="203" t="s">
        <v>2793</v>
      </c>
    </row>
    <row r="1039" spans="17:32" x14ac:dyDescent="0.15">
      <c r="Q1039" s="197">
        <v>2</v>
      </c>
      <c r="R1039" s="197">
        <v>3</v>
      </c>
      <c r="S1039" s="197">
        <v>4</v>
      </c>
      <c r="T1039" s="198" t="s">
        <v>2696</v>
      </c>
      <c r="U1039" s="200">
        <v>991210</v>
      </c>
      <c r="AC1039" s="159">
        <v>16</v>
      </c>
      <c r="AD1039" s="159">
        <v>31</v>
      </c>
      <c r="AE1039" s="161" t="s">
        <v>2795</v>
      </c>
      <c r="AF1039" s="203" t="s">
        <v>2796</v>
      </c>
    </row>
    <row r="1040" spans="17:32" x14ac:dyDescent="0.15">
      <c r="Q1040" s="197">
        <v>2</v>
      </c>
      <c r="R1040" s="197">
        <v>3</v>
      </c>
      <c r="S1040" s="197">
        <v>5</v>
      </c>
      <c r="T1040" s="198" t="s">
        <v>2699</v>
      </c>
      <c r="U1040" s="200">
        <v>991310</v>
      </c>
      <c r="AC1040" s="159">
        <v>16</v>
      </c>
      <c r="AD1040" s="159">
        <v>32</v>
      </c>
      <c r="AE1040" s="161" t="s">
        <v>2798</v>
      </c>
      <c r="AF1040" s="203" t="s">
        <v>2799</v>
      </c>
    </row>
    <row r="1041" spans="17:32" x14ac:dyDescent="0.15">
      <c r="Q1041" s="197">
        <v>2</v>
      </c>
      <c r="R1041" s="197">
        <v>3</v>
      </c>
      <c r="S1041" s="197">
        <v>6</v>
      </c>
      <c r="T1041" s="198" t="s">
        <v>2702</v>
      </c>
      <c r="U1041" s="200">
        <v>991410</v>
      </c>
      <c r="AC1041" s="159">
        <v>16</v>
      </c>
      <c r="AD1041" s="159">
        <v>33</v>
      </c>
      <c r="AE1041" s="161" t="s">
        <v>2800</v>
      </c>
      <c r="AF1041" s="203" t="s">
        <v>2801</v>
      </c>
    </row>
    <row r="1042" spans="17:32" x14ac:dyDescent="0.15">
      <c r="Q1042" s="197">
        <v>2</v>
      </c>
      <c r="R1042" s="197">
        <v>3</v>
      </c>
      <c r="S1042" s="197">
        <v>7</v>
      </c>
      <c r="T1042" s="198" t="s">
        <v>2705</v>
      </c>
      <c r="U1042" s="200">
        <v>991510</v>
      </c>
      <c r="AC1042" s="159">
        <v>16</v>
      </c>
      <c r="AD1042" s="159">
        <v>34</v>
      </c>
      <c r="AE1042" s="161" t="s">
        <v>2803</v>
      </c>
      <c r="AF1042" s="203" t="s">
        <v>2804</v>
      </c>
    </row>
    <row r="1043" spans="17:32" x14ac:dyDescent="0.15">
      <c r="Q1043" s="197">
        <v>2</v>
      </c>
      <c r="R1043" s="197">
        <v>3</v>
      </c>
      <c r="S1043" s="197">
        <v>8</v>
      </c>
      <c r="T1043" s="198" t="s">
        <v>2708</v>
      </c>
      <c r="U1043" s="200">
        <v>991520</v>
      </c>
      <c r="AC1043" s="159">
        <v>16</v>
      </c>
      <c r="AD1043" s="159">
        <v>35</v>
      </c>
      <c r="AE1043" s="161" t="s">
        <v>2806</v>
      </c>
      <c r="AF1043" s="203" t="s">
        <v>2807</v>
      </c>
    </row>
    <row r="1044" spans="17:32" x14ac:dyDescent="0.15">
      <c r="Q1044" s="197">
        <v>2</v>
      </c>
      <c r="R1044" s="197">
        <v>3</v>
      </c>
      <c r="S1044" s="197">
        <v>9</v>
      </c>
      <c r="T1044" s="198" t="s">
        <v>2711</v>
      </c>
      <c r="U1044" s="200">
        <v>991610</v>
      </c>
      <c r="AC1044" s="159">
        <v>16</v>
      </c>
      <c r="AD1044" s="159">
        <v>36</v>
      </c>
      <c r="AE1044" s="161" t="s">
        <v>2809</v>
      </c>
      <c r="AF1044" s="203" t="s">
        <v>2810</v>
      </c>
    </row>
    <row r="1045" spans="17:32" x14ac:dyDescent="0.15">
      <c r="Q1045" s="197">
        <v>2</v>
      </c>
      <c r="R1045" s="197">
        <v>3</v>
      </c>
      <c r="S1045" s="197">
        <v>10</v>
      </c>
      <c r="T1045" s="198" t="s">
        <v>2714</v>
      </c>
      <c r="U1045" s="200">
        <v>991710</v>
      </c>
      <c r="AC1045" s="159">
        <v>16</v>
      </c>
      <c r="AD1045" s="159">
        <v>37</v>
      </c>
      <c r="AE1045" s="161" t="s">
        <v>2812</v>
      </c>
      <c r="AF1045" s="203" t="s">
        <v>2813</v>
      </c>
    </row>
    <row r="1046" spans="17:32" x14ac:dyDescent="0.15">
      <c r="Q1046" s="197">
        <v>2</v>
      </c>
      <c r="R1046" s="197">
        <v>3</v>
      </c>
      <c r="S1046" s="197">
        <v>11</v>
      </c>
      <c r="T1046" s="198" t="s">
        <v>2717</v>
      </c>
      <c r="U1046" s="200">
        <v>991720</v>
      </c>
      <c r="AC1046" s="159">
        <v>16</v>
      </c>
      <c r="AD1046" s="159">
        <v>38</v>
      </c>
      <c r="AE1046" s="161" t="s">
        <v>2815</v>
      </c>
      <c r="AF1046" s="203" t="s">
        <v>2816</v>
      </c>
    </row>
    <row r="1047" spans="17:32" x14ac:dyDescent="0.15">
      <c r="Q1047" s="197">
        <v>2</v>
      </c>
      <c r="R1047" s="197">
        <v>3</v>
      </c>
      <c r="S1047" s="197">
        <v>12</v>
      </c>
      <c r="T1047" s="198" t="s">
        <v>2720</v>
      </c>
      <c r="U1047" s="200">
        <v>991730</v>
      </c>
      <c r="AC1047" s="159">
        <v>16</v>
      </c>
      <c r="AD1047" s="159">
        <v>39</v>
      </c>
      <c r="AE1047" s="161" t="s">
        <v>2818</v>
      </c>
      <c r="AF1047" s="203" t="s">
        <v>2819</v>
      </c>
    </row>
    <row r="1048" spans="17:32" x14ac:dyDescent="0.15">
      <c r="Q1048" s="197">
        <v>2</v>
      </c>
      <c r="R1048" s="197">
        <v>3</v>
      </c>
      <c r="S1048" s="197">
        <v>13</v>
      </c>
      <c r="T1048" s="198" t="s">
        <v>2723</v>
      </c>
      <c r="U1048" s="200">
        <v>991810</v>
      </c>
      <c r="AC1048" s="159">
        <v>16</v>
      </c>
      <c r="AD1048" s="159">
        <v>40</v>
      </c>
      <c r="AE1048" s="161" t="s">
        <v>2820</v>
      </c>
      <c r="AF1048" s="203" t="s">
        <v>2821</v>
      </c>
    </row>
    <row r="1049" spans="17:32" x14ac:dyDescent="0.15">
      <c r="Q1049" s="197">
        <v>2</v>
      </c>
      <c r="R1049" s="197">
        <v>3</v>
      </c>
      <c r="S1049" s="197">
        <v>14</v>
      </c>
      <c r="T1049" s="198" t="s">
        <v>36</v>
      </c>
      <c r="U1049" s="200">
        <v>991999</v>
      </c>
      <c r="AC1049" s="159">
        <v>16</v>
      </c>
      <c r="AD1049" s="159">
        <v>41</v>
      </c>
      <c r="AE1049" s="161" t="s">
        <v>2823</v>
      </c>
      <c r="AF1049" s="203" t="s">
        <v>2824</v>
      </c>
    </row>
    <row r="1050" spans="17:32" x14ac:dyDescent="0.15">
      <c r="Q1050" s="197">
        <v>2</v>
      </c>
      <c r="R1050" s="197">
        <v>5</v>
      </c>
      <c r="S1050" s="197">
        <v>1</v>
      </c>
      <c r="T1050" s="198" t="s">
        <v>2215</v>
      </c>
      <c r="U1050" s="200">
        <v>993000</v>
      </c>
      <c r="AC1050" s="159">
        <v>16</v>
      </c>
      <c r="AD1050" s="159">
        <v>42</v>
      </c>
      <c r="AE1050" s="161" t="s">
        <v>2826</v>
      </c>
      <c r="AF1050" s="203" t="s">
        <v>2827</v>
      </c>
    </row>
    <row r="1051" spans="17:32" x14ac:dyDescent="0.15">
      <c r="Q1051" s="197">
        <v>2</v>
      </c>
      <c r="R1051" s="197">
        <v>5</v>
      </c>
      <c r="S1051" s="197">
        <v>2</v>
      </c>
      <c r="T1051" s="198" t="s">
        <v>2730</v>
      </c>
      <c r="U1051" s="200">
        <v>993100</v>
      </c>
      <c r="AC1051" s="159">
        <v>16</v>
      </c>
      <c r="AD1051" s="159">
        <v>43</v>
      </c>
      <c r="AE1051" s="161" t="s">
        <v>2829</v>
      </c>
      <c r="AF1051" s="203" t="s">
        <v>2830</v>
      </c>
    </row>
    <row r="1052" spans="17:32" x14ac:dyDescent="0.15">
      <c r="Q1052" s="197">
        <v>2</v>
      </c>
      <c r="R1052" s="197">
        <v>5</v>
      </c>
      <c r="S1052" s="197">
        <v>3</v>
      </c>
      <c r="T1052" s="198" t="s">
        <v>2733</v>
      </c>
      <c r="U1052" s="200">
        <v>993200</v>
      </c>
      <c r="AC1052" s="159">
        <v>16</v>
      </c>
      <c r="AD1052" s="159">
        <v>44</v>
      </c>
      <c r="AE1052" s="161" t="s">
        <v>2832</v>
      </c>
      <c r="AF1052" s="203" t="s">
        <v>2833</v>
      </c>
    </row>
    <row r="1053" spans="17:32" x14ac:dyDescent="0.15">
      <c r="Q1053" s="197">
        <v>2</v>
      </c>
      <c r="R1053" s="197">
        <v>5</v>
      </c>
      <c r="S1053" s="197">
        <v>4</v>
      </c>
      <c r="T1053" s="198" t="s">
        <v>2736</v>
      </c>
      <c r="U1053" s="200">
        <v>993300</v>
      </c>
      <c r="AC1053" s="159">
        <v>16</v>
      </c>
      <c r="AD1053" s="159">
        <v>45</v>
      </c>
      <c r="AE1053" s="161" t="s">
        <v>2835</v>
      </c>
      <c r="AF1053" s="203" t="s">
        <v>2836</v>
      </c>
    </row>
    <row r="1054" spans="17:32" x14ac:dyDescent="0.15">
      <c r="Q1054" s="197">
        <v>2</v>
      </c>
      <c r="R1054" s="197">
        <v>5</v>
      </c>
      <c r="S1054" s="197">
        <v>5</v>
      </c>
      <c r="T1054" s="198" t="s">
        <v>2739</v>
      </c>
      <c r="U1054" s="200">
        <v>993400</v>
      </c>
      <c r="AC1054" s="159">
        <v>16</v>
      </c>
      <c r="AD1054" s="159">
        <v>46</v>
      </c>
      <c r="AE1054" s="161" t="s">
        <v>2838</v>
      </c>
      <c r="AF1054" s="203" t="s">
        <v>2839</v>
      </c>
    </row>
    <row r="1055" spans="17:32" x14ac:dyDescent="0.15">
      <c r="Q1055" s="197">
        <v>2</v>
      </c>
      <c r="R1055" s="197">
        <v>5</v>
      </c>
      <c r="S1055" s="197">
        <v>6</v>
      </c>
      <c r="T1055" s="198" t="s">
        <v>2742</v>
      </c>
      <c r="U1055" s="200">
        <v>993500</v>
      </c>
      <c r="AC1055" s="159">
        <v>16</v>
      </c>
      <c r="AD1055" s="159">
        <v>47</v>
      </c>
      <c r="AE1055" s="161" t="s">
        <v>2841</v>
      </c>
      <c r="AF1055" s="203" t="s">
        <v>2842</v>
      </c>
    </row>
    <row r="1056" spans="17:32" x14ac:dyDescent="0.15">
      <c r="Q1056" s="197">
        <v>2</v>
      </c>
      <c r="R1056" s="197">
        <v>5</v>
      </c>
      <c r="S1056" s="197">
        <v>7</v>
      </c>
      <c r="T1056" s="198" t="s">
        <v>2745</v>
      </c>
      <c r="U1056" s="200">
        <v>993600</v>
      </c>
      <c r="AC1056" s="159">
        <v>16</v>
      </c>
      <c r="AD1056" s="159">
        <v>48</v>
      </c>
      <c r="AE1056" s="161" t="s">
        <v>2843</v>
      </c>
      <c r="AF1056" s="203" t="s">
        <v>2844</v>
      </c>
    </row>
    <row r="1057" spans="17:32" x14ac:dyDescent="0.15">
      <c r="Q1057" s="197">
        <v>2</v>
      </c>
      <c r="R1057" s="197">
        <v>5</v>
      </c>
      <c r="S1057" s="197">
        <v>8</v>
      </c>
      <c r="T1057" s="198" t="s">
        <v>2748</v>
      </c>
      <c r="U1057" s="200">
        <v>993700</v>
      </c>
      <c r="AC1057" s="159">
        <v>16</v>
      </c>
      <c r="AD1057" s="159">
        <v>49</v>
      </c>
      <c r="AE1057" s="161" t="s">
        <v>2846</v>
      </c>
      <c r="AF1057" s="203" t="s">
        <v>2847</v>
      </c>
    </row>
    <row r="1058" spans="17:32" x14ac:dyDescent="0.15">
      <c r="Q1058" s="197">
        <v>2</v>
      </c>
      <c r="R1058" s="197">
        <v>5</v>
      </c>
      <c r="S1058" s="197">
        <v>9</v>
      </c>
      <c r="T1058" s="198" t="s">
        <v>2751</v>
      </c>
      <c r="U1058" s="200">
        <v>993800</v>
      </c>
      <c r="AC1058" s="159">
        <v>16</v>
      </c>
      <c r="AD1058" s="159">
        <v>50</v>
      </c>
      <c r="AE1058" s="161" t="s">
        <v>2849</v>
      </c>
      <c r="AF1058" s="203" t="s">
        <v>2850</v>
      </c>
    </row>
    <row r="1059" spans="17:32" x14ac:dyDescent="0.15">
      <c r="Q1059" s="197">
        <v>2</v>
      </c>
      <c r="R1059" s="197">
        <v>5</v>
      </c>
      <c r="S1059" s="197">
        <v>10</v>
      </c>
      <c r="T1059" s="198" t="s">
        <v>2754</v>
      </c>
      <c r="U1059" s="200">
        <v>993900</v>
      </c>
      <c r="AC1059" s="159">
        <v>16</v>
      </c>
      <c r="AD1059" s="159">
        <v>51</v>
      </c>
      <c r="AE1059" s="161" t="s">
        <v>2852</v>
      </c>
      <c r="AF1059" s="203" t="s">
        <v>2853</v>
      </c>
    </row>
    <row r="1060" spans="17:32" x14ac:dyDescent="0.15">
      <c r="Q1060" s="197">
        <v>2</v>
      </c>
      <c r="R1060" s="197">
        <v>5</v>
      </c>
      <c r="S1060" s="197">
        <v>11</v>
      </c>
      <c r="T1060" s="198" t="s">
        <v>2757</v>
      </c>
      <c r="U1060" s="200">
        <v>993950</v>
      </c>
      <c r="AC1060" s="159">
        <v>16</v>
      </c>
      <c r="AD1060" s="159">
        <v>52</v>
      </c>
      <c r="AE1060" s="161" t="s">
        <v>2855</v>
      </c>
      <c r="AF1060" s="203" t="s">
        <v>2856</v>
      </c>
    </row>
    <row r="1061" spans="17:32" x14ac:dyDescent="0.15">
      <c r="Q1061" s="197">
        <v>2</v>
      </c>
      <c r="R1061" s="197">
        <v>5</v>
      </c>
      <c r="S1061" s="197">
        <v>12</v>
      </c>
      <c r="T1061" s="198" t="s">
        <v>36</v>
      </c>
      <c r="U1061" s="200">
        <v>993999</v>
      </c>
      <c r="AC1061" s="159">
        <v>16</v>
      </c>
      <c r="AD1061" s="159">
        <v>53</v>
      </c>
      <c r="AE1061" s="161" t="s">
        <v>2858</v>
      </c>
      <c r="AF1061" s="203" t="s">
        <v>2859</v>
      </c>
    </row>
    <row r="1062" spans="17:32" x14ac:dyDescent="0.15">
      <c r="Q1062" s="197">
        <v>2</v>
      </c>
      <c r="R1062" s="197">
        <v>6</v>
      </c>
      <c r="S1062" s="197">
        <v>2</v>
      </c>
      <c r="T1062" s="198" t="s">
        <v>2762</v>
      </c>
      <c r="U1062" s="200">
        <v>994100</v>
      </c>
      <c r="AC1062" s="159">
        <v>16</v>
      </c>
      <c r="AD1062" s="159">
        <v>54</v>
      </c>
      <c r="AE1062" s="161" t="s">
        <v>2861</v>
      </c>
      <c r="AF1062" s="203" t="s">
        <v>2862</v>
      </c>
    </row>
    <row r="1063" spans="17:32" x14ac:dyDescent="0.15">
      <c r="Q1063" s="197">
        <v>2</v>
      </c>
      <c r="R1063" s="197">
        <v>6</v>
      </c>
      <c r="S1063" s="197">
        <v>1</v>
      </c>
      <c r="T1063" s="198" t="s">
        <v>36</v>
      </c>
      <c r="U1063" s="200">
        <v>994999</v>
      </c>
      <c r="AC1063" s="159">
        <v>16</v>
      </c>
      <c r="AD1063" s="159">
        <v>55</v>
      </c>
      <c r="AE1063" s="161" t="s">
        <v>2864</v>
      </c>
      <c r="AF1063" s="203" t="s">
        <v>2865</v>
      </c>
    </row>
    <row r="1064" spans="17:32" x14ac:dyDescent="0.15">
      <c r="Q1064" s="197">
        <v>2</v>
      </c>
      <c r="R1064" s="197">
        <v>7</v>
      </c>
      <c r="S1064" s="197">
        <v>2</v>
      </c>
      <c r="T1064" s="198" t="s">
        <v>9405</v>
      </c>
      <c r="U1064" s="200">
        <v>995010</v>
      </c>
      <c r="AC1064" s="159">
        <v>16</v>
      </c>
      <c r="AD1064" s="159">
        <v>56</v>
      </c>
      <c r="AE1064" s="161" t="s">
        <v>2867</v>
      </c>
      <c r="AF1064" s="203" t="s">
        <v>2868</v>
      </c>
    </row>
    <row r="1065" spans="17:32" x14ac:dyDescent="0.15">
      <c r="Q1065" s="197">
        <v>2</v>
      </c>
      <c r="R1065" s="197">
        <v>7</v>
      </c>
      <c r="S1065" s="197">
        <v>3</v>
      </c>
      <c r="T1065" s="198" t="s">
        <v>36</v>
      </c>
      <c r="U1065" s="200">
        <v>995999</v>
      </c>
      <c r="AC1065" s="159">
        <v>16</v>
      </c>
      <c r="AD1065" s="159">
        <v>57</v>
      </c>
      <c r="AE1065" s="161" t="s">
        <v>2870</v>
      </c>
      <c r="AF1065" s="203" t="s">
        <v>2871</v>
      </c>
    </row>
    <row r="1066" spans="17:32" x14ac:dyDescent="0.15">
      <c r="Q1066" s="197">
        <v>3</v>
      </c>
      <c r="R1066" s="197">
        <v>1</v>
      </c>
      <c r="S1066" s="197">
        <v>1</v>
      </c>
      <c r="T1066" s="198" t="s">
        <v>2767</v>
      </c>
      <c r="U1066" s="200">
        <v>720110</v>
      </c>
      <c r="AC1066" s="159">
        <v>16</v>
      </c>
      <c r="AD1066" s="159">
        <v>58</v>
      </c>
      <c r="AE1066" s="161" t="s">
        <v>2873</v>
      </c>
      <c r="AF1066" s="203" t="s">
        <v>2874</v>
      </c>
    </row>
    <row r="1067" spans="17:32" x14ac:dyDescent="0.15">
      <c r="Q1067" s="197">
        <v>3</v>
      </c>
      <c r="R1067" s="197">
        <v>1</v>
      </c>
      <c r="S1067" s="197">
        <v>2</v>
      </c>
      <c r="T1067" s="198" t="s">
        <v>2770</v>
      </c>
      <c r="U1067" s="200">
        <v>722200</v>
      </c>
      <c r="AC1067" s="159">
        <v>16</v>
      </c>
      <c r="AD1067" s="159">
        <v>59</v>
      </c>
      <c r="AE1067" s="161" t="s">
        <v>2876</v>
      </c>
      <c r="AF1067" s="203" t="s">
        <v>2877</v>
      </c>
    </row>
    <row r="1068" spans="17:32" x14ac:dyDescent="0.15">
      <c r="Q1068" s="197">
        <v>3</v>
      </c>
      <c r="R1068" s="197">
        <v>1</v>
      </c>
      <c r="S1068" s="197">
        <v>3</v>
      </c>
      <c r="T1068" s="198" t="s">
        <v>2773</v>
      </c>
      <c r="U1068" s="200">
        <v>720207</v>
      </c>
      <c r="AC1068" s="159">
        <v>16</v>
      </c>
      <c r="AD1068" s="159">
        <v>60</v>
      </c>
      <c r="AE1068" s="161" t="s">
        <v>2879</v>
      </c>
      <c r="AF1068" s="203" t="s">
        <v>2880</v>
      </c>
    </row>
    <row r="1069" spans="17:32" x14ac:dyDescent="0.15">
      <c r="Q1069" s="197">
        <v>3</v>
      </c>
      <c r="R1069" s="197">
        <v>1</v>
      </c>
      <c r="S1069" s="197">
        <v>4</v>
      </c>
      <c r="T1069" s="198" t="s">
        <v>9406</v>
      </c>
      <c r="U1069" s="200">
        <v>720216</v>
      </c>
      <c r="AC1069" s="159">
        <v>16</v>
      </c>
      <c r="AD1069" s="159">
        <v>61</v>
      </c>
      <c r="AE1069" s="161" t="s">
        <v>2882</v>
      </c>
      <c r="AF1069" s="203" t="s">
        <v>2883</v>
      </c>
    </row>
    <row r="1070" spans="17:32" x14ac:dyDescent="0.15">
      <c r="Q1070" s="197">
        <v>3</v>
      </c>
      <c r="R1070" s="197">
        <v>1</v>
      </c>
      <c r="S1070" s="197">
        <v>5</v>
      </c>
      <c r="T1070" s="198" t="s">
        <v>2778</v>
      </c>
      <c r="U1070" s="200">
        <v>720209</v>
      </c>
      <c r="AC1070" s="159">
        <v>16</v>
      </c>
      <c r="AD1070" s="159">
        <v>62</v>
      </c>
      <c r="AE1070" s="161" t="s">
        <v>2885</v>
      </c>
      <c r="AF1070" s="203" t="s">
        <v>2886</v>
      </c>
    </row>
    <row r="1071" spans="17:32" x14ac:dyDescent="0.15">
      <c r="Q1071" s="197">
        <v>3</v>
      </c>
      <c r="R1071" s="197">
        <v>1</v>
      </c>
      <c r="S1071" s="197">
        <v>6</v>
      </c>
      <c r="T1071" s="198" t="s">
        <v>2783</v>
      </c>
      <c r="U1071" s="200">
        <v>720212</v>
      </c>
      <c r="AC1071" s="159">
        <v>16</v>
      </c>
      <c r="AD1071" s="159">
        <v>63</v>
      </c>
      <c r="AE1071" s="161" t="s">
        <v>2888</v>
      </c>
      <c r="AF1071" s="203" t="s">
        <v>2889</v>
      </c>
    </row>
    <row r="1072" spans="17:32" x14ac:dyDescent="0.15">
      <c r="Q1072" s="197">
        <v>3</v>
      </c>
      <c r="R1072" s="197">
        <v>1</v>
      </c>
      <c r="S1072" s="197">
        <v>7</v>
      </c>
      <c r="T1072" s="198" t="s">
        <v>2786</v>
      </c>
      <c r="U1072" s="200">
        <v>720205</v>
      </c>
      <c r="AC1072" s="159">
        <v>16</v>
      </c>
      <c r="AD1072" s="159">
        <v>64</v>
      </c>
      <c r="AE1072" s="161" t="s">
        <v>2891</v>
      </c>
      <c r="AF1072" s="203" t="s">
        <v>2892</v>
      </c>
    </row>
    <row r="1073" spans="17:32" x14ac:dyDescent="0.15">
      <c r="Q1073" s="197">
        <v>3</v>
      </c>
      <c r="R1073" s="197">
        <v>1</v>
      </c>
      <c r="S1073" s="197">
        <v>8</v>
      </c>
      <c r="T1073" s="198" t="s">
        <v>9407</v>
      </c>
      <c r="U1073" s="200">
        <v>720215</v>
      </c>
      <c r="AC1073" s="159">
        <v>16</v>
      </c>
      <c r="AD1073" s="159">
        <v>65</v>
      </c>
      <c r="AE1073" s="161" t="s">
        <v>2894</v>
      </c>
      <c r="AF1073" s="203" t="s">
        <v>2895</v>
      </c>
    </row>
    <row r="1074" spans="17:32" x14ac:dyDescent="0.15">
      <c r="Q1074" s="197">
        <v>3</v>
      </c>
      <c r="R1074" s="197">
        <v>1</v>
      </c>
      <c r="S1074" s="197">
        <v>9</v>
      </c>
      <c r="T1074" s="198" t="s">
        <v>9408</v>
      </c>
      <c r="U1074" s="200">
        <v>720217</v>
      </c>
      <c r="AC1074" s="159">
        <v>16</v>
      </c>
      <c r="AD1074" s="159">
        <v>66</v>
      </c>
      <c r="AE1074" s="161" t="s">
        <v>2897</v>
      </c>
      <c r="AF1074" s="203" t="s">
        <v>2898</v>
      </c>
    </row>
    <row r="1075" spans="17:32" x14ac:dyDescent="0.15">
      <c r="Q1075" s="197">
        <v>3</v>
      </c>
      <c r="R1075" s="197">
        <v>1</v>
      </c>
      <c r="S1075" s="197">
        <v>10</v>
      </c>
      <c r="T1075" s="198" t="s">
        <v>2791</v>
      </c>
      <c r="U1075" s="200">
        <v>722299</v>
      </c>
      <c r="AC1075" s="159">
        <v>16</v>
      </c>
      <c r="AD1075" s="159">
        <v>67</v>
      </c>
      <c r="AE1075" s="161" t="s">
        <v>2900</v>
      </c>
      <c r="AF1075" s="203" t="s">
        <v>2901</v>
      </c>
    </row>
    <row r="1076" spans="17:32" x14ac:dyDescent="0.15">
      <c r="Q1076" s="197">
        <v>3</v>
      </c>
      <c r="R1076" s="197">
        <v>1</v>
      </c>
      <c r="S1076" s="197">
        <v>11</v>
      </c>
      <c r="T1076" s="198" t="s">
        <v>2794</v>
      </c>
      <c r="U1076" s="200">
        <v>722300</v>
      </c>
      <c r="AC1076" s="159">
        <v>16</v>
      </c>
      <c r="AD1076" s="159">
        <v>68</v>
      </c>
      <c r="AE1076" s="161" t="s">
        <v>2903</v>
      </c>
      <c r="AF1076" s="203" t="s">
        <v>2904</v>
      </c>
    </row>
    <row r="1077" spans="17:32" x14ac:dyDescent="0.15">
      <c r="Q1077" s="197">
        <v>3</v>
      </c>
      <c r="R1077" s="197">
        <v>1</v>
      </c>
      <c r="S1077" s="197">
        <v>12</v>
      </c>
      <c r="T1077" s="198" t="s">
        <v>2797</v>
      </c>
      <c r="U1077" s="200">
        <v>720312</v>
      </c>
      <c r="AC1077" s="159">
        <v>16</v>
      </c>
      <c r="AD1077" s="159">
        <v>69</v>
      </c>
      <c r="AE1077" s="161" t="s">
        <v>2905</v>
      </c>
      <c r="AF1077" s="203" t="s">
        <v>2906</v>
      </c>
    </row>
    <row r="1078" spans="17:32" x14ac:dyDescent="0.15">
      <c r="Q1078" s="197">
        <v>3</v>
      </c>
      <c r="R1078" s="197">
        <v>1</v>
      </c>
      <c r="S1078" s="197">
        <v>13</v>
      </c>
      <c r="T1078" s="198" t="s">
        <v>2802</v>
      </c>
      <c r="U1078" s="200">
        <v>720314</v>
      </c>
      <c r="AC1078" s="159">
        <v>16</v>
      </c>
      <c r="AD1078" s="159">
        <v>70</v>
      </c>
      <c r="AE1078" s="161" t="s">
        <v>2907</v>
      </c>
      <c r="AF1078" s="203" t="s">
        <v>2908</v>
      </c>
    </row>
    <row r="1079" spans="17:32" x14ac:dyDescent="0.15">
      <c r="Q1079" s="197">
        <v>3</v>
      </c>
      <c r="R1079" s="197">
        <v>1</v>
      </c>
      <c r="S1079" s="197">
        <v>14</v>
      </c>
      <c r="T1079" s="198" t="s">
        <v>2805</v>
      </c>
      <c r="U1079" s="200">
        <v>720315</v>
      </c>
      <c r="AC1079" s="159">
        <v>16</v>
      </c>
      <c r="AD1079" s="159">
        <v>71</v>
      </c>
      <c r="AE1079" s="161" t="s">
        <v>2910</v>
      </c>
      <c r="AF1079" s="203" t="s">
        <v>2911</v>
      </c>
    </row>
    <row r="1080" spans="17:32" x14ac:dyDescent="0.15">
      <c r="Q1080" s="197">
        <v>3</v>
      </c>
      <c r="R1080" s="197">
        <v>1</v>
      </c>
      <c r="S1080" s="197">
        <v>15</v>
      </c>
      <c r="T1080" s="198" t="s">
        <v>2808</v>
      </c>
      <c r="U1080" s="200">
        <v>720317</v>
      </c>
      <c r="AC1080" s="159">
        <v>16</v>
      </c>
      <c r="AD1080" s="159">
        <v>72</v>
      </c>
      <c r="AE1080" s="161" t="s">
        <v>2913</v>
      </c>
      <c r="AF1080" s="203" t="s">
        <v>2914</v>
      </c>
    </row>
    <row r="1081" spans="17:32" x14ac:dyDescent="0.15">
      <c r="Q1081" s="197">
        <v>3</v>
      </c>
      <c r="R1081" s="197">
        <v>1</v>
      </c>
      <c r="S1081" s="197">
        <v>16</v>
      </c>
      <c r="T1081" s="198" t="s">
        <v>2811</v>
      </c>
      <c r="U1081" s="200">
        <v>720318</v>
      </c>
      <c r="AC1081" s="159">
        <v>16</v>
      </c>
      <c r="AD1081" s="159">
        <v>73</v>
      </c>
      <c r="AE1081" s="161" t="s">
        <v>2916</v>
      </c>
      <c r="AF1081" s="203" t="s">
        <v>2917</v>
      </c>
    </row>
    <row r="1082" spans="17:32" x14ac:dyDescent="0.15">
      <c r="Q1082" s="197">
        <v>3</v>
      </c>
      <c r="R1082" s="197">
        <v>1</v>
      </c>
      <c r="S1082" s="197">
        <v>17</v>
      </c>
      <c r="T1082" s="198" t="s">
        <v>2814</v>
      </c>
      <c r="U1082" s="200">
        <v>720319</v>
      </c>
      <c r="AC1082" s="159">
        <v>16</v>
      </c>
      <c r="AD1082" s="159">
        <v>74</v>
      </c>
      <c r="AE1082" s="161" t="s">
        <v>2919</v>
      </c>
      <c r="AF1082" s="203" t="s">
        <v>2920</v>
      </c>
    </row>
    <row r="1083" spans="17:32" x14ac:dyDescent="0.15">
      <c r="Q1083" s="197">
        <v>3</v>
      </c>
      <c r="R1083" s="197">
        <v>1</v>
      </c>
      <c r="S1083" s="197">
        <v>18</v>
      </c>
      <c r="T1083" s="198" t="s">
        <v>2817</v>
      </c>
      <c r="U1083" s="200">
        <v>720320</v>
      </c>
      <c r="AC1083" s="159">
        <v>16</v>
      </c>
      <c r="AD1083" s="159">
        <v>75</v>
      </c>
      <c r="AE1083" s="161" t="s">
        <v>2922</v>
      </c>
      <c r="AF1083" s="203" t="s">
        <v>2923</v>
      </c>
    </row>
    <row r="1084" spans="17:32" x14ac:dyDescent="0.15">
      <c r="Q1084" s="197">
        <v>3</v>
      </c>
      <c r="R1084" s="197">
        <v>1</v>
      </c>
      <c r="S1084" s="197">
        <v>19</v>
      </c>
      <c r="T1084" s="198" t="s">
        <v>2822</v>
      </c>
      <c r="U1084" s="200">
        <v>720321</v>
      </c>
      <c r="AC1084" s="159">
        <v>16</v>
      </c>
      <c r="AD1084" s="159">
        <v>76</v>
      </c>
      <c r="AE1084" s="161" t="s">
        <v>2925</v>
      </c>
      <c r="AF1084" s="203" t="s">
        <v>2926</v>
      </c>
    </row>
    <row r="1085" spans="17:32" x14ac:dyDescent="0.15">
      <c r="Q1085" s="197">
        <v>3</v>
      </c>
      <c r="R1085" s="197">
        <v>1</v>
      </c>
      <c r="S1085" s="197">
        <v>20</v>
      </c>
      <c r="T1085" s="198" t="s">
        <v>2837</v>
      </c>
      <c r="U1085" s="200">
        <v>720326</v>
      </c>
      <c r="AC1085" s="159">
        <v>16</v>
      </c>
      <c r="AD1085" s="159">
        <v>77</v>
      </c>
      <c r="AE1085" s="161" t="s">
        <v>2928</v>
      </c>
      <c r="AF1085" s="203" t="s">
        <v>2929</v>
      </c>
    </row>
    <row r="1086" spans="17:32" x14ac:dyDescent="0.15">
      <c r="Q1086" s="197">
        <v>3</v>
      </c>
      <c r="R1086" s="197">
        <v>1</v>
      </c>
      <c r="S1086" s="197">
        <v>21</v>
      </c>
      <c r="T1086" s="198" t="s">
        <v>2825</v>
      </c>
      <c r="U1086" s="200">
        <v>720322</v>
      </c>
      <c r="AC1086" s="159">
        <v>17</v>
      </c>
      <c r="AD1086" s="159">
        <v>1</v>
      </c>
      <c r="AE1086" s="161" t="s">
        <v>611</v>
      </c>
      <c r="AF1086" s="203" t="s">
        <v>2930</v>
      </c>
    </row>
    <row r="1087" spans="17:32" x14ac:dyDescent="0.15">
      <c r="Q1087" s="197">
        <v>3</v>
      </c>
      <c r="R1087" s="197">
        <v>1</v>
      </c>
      <c r="S1087" s="197">
        <v>22</v>
      </c>
      <c r="T1087" s="198" t="s">
        <v>2828</v>
      </c>
      <c r="U1087" s="200">
        <v>720307</v>
      </c>
      <c r="AC1087" s="159">
        <v>17</v>
      </c>
      <c r="AD1087" s="159">
        <v>2</v>
      </c>
      <c r="AE1087" s="161" t="s">
        <v>2932</v>
      </c>
      <c r="AF1087" s="203" t="s">
        <v>2933</v>
      </c>
    </row>
    <row r="1088" spans="17:32" x14ac:dyDescent="0.15">
      <c r="Q1088" s="197">
        <v>3</v>
      </c>
      <c r="R1088" s="197">
        <v>1</v>
      </c>
      <c r="S1088" s="197">
        <v>23</v>
      </c>
      <c r="T1088" s="198" t="s">
        <v>2831</v>
      </c>
      <c r="U1088" s="200">
        <v>720323</v>
      </c>
      <c r="AC1088" s="159">
        <v>17</v>
      </c>
      <c r="AD1088" s="159">
        <v>3</v>
      </c>
      <c r="AE1088" s="161" t="s">
        <v>2934</v>
      </c>
      <c r="AF1088" s="203" t="s">
        <v>2935</v>
      </c>
    </row>
    <row r="1089" spans="17:32" x14ac:dyDescent="0.15">
      <c r="Q1089" s="197">
        <v>3</v>
      </c>
      <c r="R1089" s="197">
        <v>1</v>
      </c>
      <c r="S1089" s="197">
        <v>24</v>
      </c>
      <c r="T1089" s="198" t="s">
        <v>2834</v>
      </c>
      <c r="U1089" s="200">
        <v>720324</v>
      </c>
      <c r="AC1089" s="159">
        <v>17</v>
      </c>
      <c r="AD1089" s="159">
        <v>4</v>
      </c>
      <c r="AE1089" s="161" t="s">
        <v>2936</v>
      </c>
      <c r="AF1089" s="203" t="s">
        <v>2937</v>
      </c>
    </row>
    <row r="1090" spans="17:32" x14ac:dyDescent="0.15">
      <c r="Q1090" s="197">
        <v>3</v>
      </c>
      <c r="R1090" s="197">
        <v>1</v>
      </c>
      <c r="S1090" s="197">
        <v>25</v>
      </c>
      <c r="T1090" s="198" t="s">
        <v>2840</v>
      </c>
      <c r="U1090" s="200">
        <v>720301</v>
      </c>
      <c r="AC1090" s="159">
        <v>17</v>
      </c>
      <c r="AD1090" s="159">
        <v>5</v>
      </c>
      <c r="AE1090" s="161" t="s">
        <v>2939</v>
      </c>
      <c r="AF1090" s="203" t="s">
        <v>2940</v>
      </c>
    </row>
    <row r="1091" spans="17:32" x14ac:dyDescent="0.15">
      <c r="Q1091" s="197">
        <v>3</v>
      </c>
      <c r="R1091" s="197">
        <v>1</v>
      </c>
      <c r="S1091" s="197">
        <v>26</v>
      </c>
      <c r="T1091" s="198" t="s">
        <v>2845</v>
      </c>
      <c r="U1091" s="200">
        <v>720309</v>
      </c>
      <c r="AC1091" s="159">
        <v>17</v>
      </c>
      <c r="AD1091" s="159">
        <v>6</v>
      </c>
      <c r="AE1091" s="161" t="s">
        <v>2942</v>
      </c>
      <c r="AF1091" s="203" t="s">
        <v>2943</v>
      </c>
    </row>
    <row r="1092" spans="17:32" x14ac:dyDescent="0.15">
      <c r="Q1092" s="197">
        <v>3</v>
      </c>
      <c r="R1092" s="197">
        <v>1</v>
      </c>
      <c r="S1092" s="197">
        <v>27</v>
      </c>
      <c r="T1092" s="198" t="s">
        <v>9409</v>
      </c>
      <c r="U1092" s="200">
        <v>720327</v>
      </c>
      <c r="AC1092" s="159">
        <v>17</v>
      </c>
      <c r="AD1092" s="159">
        <v>7</v>
      </c>
      <c r="AE1092" s="161" t="s">
        <v>2945</v>
      </c>
      <c r="AF1092" s="203" t="s">
        <v>2946</v>
      </c>
    </row>
    <row r="1093" spans="17:32" x14ac:dyDescent="0.15">
      <c r="Q1093" s="197">
        <v>3</v>
      </c>
      <c r="R1093" s="197">
        <v>1</v>
      </c>
      <c r="S1093" s="197">
        <v>28</v>
      </c>
      <c r="T1093" s="198" t="s">
        <v>2848</v>
      </c>
      <c r="U1093" s="200">
        <v>722399</v>
      </c>
      <c r="AC1093" s="159">
        <v>17</v>
      </c>
      <c r="AD1093" s="159">
        <v>8</v>
      </c>
      <c r="AE1093" s="161" t="s">
        <v>2947</v>
      </c>
      <c r="AF1093" s="203" t="s">
        <v>2948</v>
      </c>
    </row>
    <row r="1094" spans="17:32" x14ac:dyDescent="0.15">
      <c r="Q1094" s="197">
        <v>3</v>
      </c>
      <c r="R1094" s="197">
        <v>1</v>
      </c>
      <c r="S1094" s="197">
        <v>29</v>
      </c>
      <c r="T1094" s="198" t="s">
        <v>2851</v>
      </c>
      <c r="U1094" s="200">
        <v>722400</v>
      </c>
      <c r="AC1094" s="159">
        <v>17</v>
      </c>
      <c r="AD1094" s="159">
        <v>9</v>
      </c>
      <c r="AE1094" s="161" t="s">
        <v>2950</v>
      </c>
      <c r="AF1094" s="203" t="s">
        <v>2951</v>
      </c>
    </row>
    <row r="1095" spans="17:32" x14ac:dyDescent="0.15">
      <c r="Q1095" s="197">
        <v>3</v>
      </c>
      <c r="R1095" s="197">
        <v>1</v>
      </c>
      <c r="S1095" s="197">
        <v>30</v>
      </c>
      <c r="T1095" s="198" t="s">
        <v>2854</v>
      </c>
      <c r="U1095" s="200">
        <v>721206</v>
      </c>
      <c r="AC1095" s="159">
        <v>17</v>
      </c>
      <c r="AD1095" s="159">
        <v>10</v>
      </c>
      <c r="AE1095" s="161" t="s">
        <v>2952</v>
      </c>
      <c r="AF1095" s="203" t="s">
        <v>2953</v>
      </c>
    </row>
    <row r="1096" spans="17:32" x14ac:dyDescent="0.15">
      <c r="Q1096" s="197">
        <v>3</v>
      </c>
      <c r="R1096" s="197">
        <v>1</v>
      </c>
      <c r="S1096" s="197">
        <v>31</v>
      </c>
      <c r="T1096" s="198" t="s">
        <v>2857</v>
      </c>
      <c r="U1096" s="200">
        <v>721301</v>
      </c>
      <c r="AC1096" s="159">
        <v>17</v>
      </c>
      <c r="AD1096" s="159">
        <v>11</v>
      </c>
      <c r="AE1096" s="161" t="s">
        <v>2955</v>
      </c>
      <c r="AF1096" s="203" t="s">
        <v>2956</v>
      </c>
    </row>
    <row r="1097" spans="17:32" x14ac:dyDescent="0.15">
      <c r="Q1097" s="197">
        <v>3</v>
      </c>
      <c r="R1097" s="197">
        <v>1</v>
      </c>
      <c r="S1097" s="197">
        <v>32</v>
      </c>
      <c r="T1097" s="198" t="s">
        <v>2860</v>
      </c>
      <c r="U1097" s="200">
        <v>721302</v>
      </c>
      <c r="AC1097" s="159">
        <v>17</v>
      </c>
      <c r="AD1097" s="159">
        <v>12</v>
      </c>
      <c r="AE1097" s="161" t="s">
        <v>2957</v>
      </c>
      <c r="AF1097" s="203" t="s">
        <v>2958</v>
      </c>
    </row>
    <row r="1098" spans="17:32" x14ac:dyDescent="0.15">
      <c r="Q1098" s="197">
        <v>3</v>
      </c>
      <c r="R1098" s="197">
        <v>1</v>
      </c>
      <c r="S1098" s="197">
        <v>33</v>
      </c>
      <c r="T1098" s="198" t="s">
        <v>2863</v>
      </c>
      <c r="U1098" s="200">
        <v>721303</v>
      </c>
      <c r="AC1098" s="159">
        <v>17</v>
      </c>
      <c r="AD1098" s="159">
        <v>13</v>
      </c>
      <c r="AE1098" s="161" t="s">
        <v>2960</v>
      </c>
      <c r="AF1098" s="203" t="s">
        <v>2961</v>
      </c>
    </row>
    <row r="1099" spans="17:32" x14ac:dyDescent="0.15">
      <c r="Q1099" s="197">
        <v>3</v>
      </c>
      <c r="R1099" s="197">
        <v>1</v>
      </c>
      <c r="S1099" s="197">
        <v>34</v>
      </c>
      <c r="T1099" s="198" t="s">
        <v>2866</v>
      </c>
      <c r="U1099" s="200">
        <v>721304</v>
      </c>
      <c r="AC1099" s="159">
        <v>17</v>
      </c>
      <c r="AD1099" s="159">
        <v>14</v>
      </c>
      <c r="AE1099" s="161" t="s">
        <v>2963</v>
      </c>
      <c r="AF1099" s="203" t="s">
        <v>2964</v>
      </c>
    </row>
    <row r="1100" spans="17:32" x14ac:dyDescent="0.15">
      <c r="Q1100" s="197">
        <v>3</v>
      </c>
      <c r="R1100" s="197">
        <v>1</v>
      </c>
      <c r="S1100" s="197">
        <v>35</v>
      </c>
      <c r="T1100" s="198" t="s">
        <v>2869</v>
      </c>
      <c r="U1100" s="200">
        <v>721305</v>
      </c>
      <c r="AC1100" s="159">
        <v>17</v>
      </c>
      <c r="AD1100" s="159">
        <v>15</v>
      </c>
      <c r="AE1100" s="161" t="s">
        <v>2966</v>
      </c>
      <c r="AF1100" s="203" t="s">
        <v>2967</v>
      </c>
    </row>
    <row r="1101" spans="17:32" x14ac:dyDescent="0.15">
      <c r="Q1101" s="197">
        <v>3</v>
      </c>
      <c r="R1101" s="197">
        <v>1</v>
      </c>
      <c r="S1101" s="197">
        <v>36</v>
      </c>
      <c r="T1101" s="198" t="s">
        <v>2872</v>
      </c>
      <c r="U1101" s="200">
        <v>721306</v>
      </c>
      <c r="AC1101" s="159">
        <v>17</v>
      </c>
      <c r="AD1101" s="159">
        <v>16</v>
      </c>
      <c r="AE1101" s="161" t="s">
        <v>2969</v>
      </c>
      <c r="AF1101" s="203" t="s">
        <v>2970</v>
      </c>
    </row>
    <row r="1102" spans="17:32" x14ac:dyDescent="0.15">
      <c r="Q1102" s="197">
        <v>3</v>
      </c>
      <c r="R1102" s="197">
        <v>1</v>
      </c>
      <c r="S1102" s="197">
        <v>37</v>
      </c>
      <c r="T1102" s="198" t="s">
        <v>2875</v>
      </c>
      <c r="U1102" s="200">
        <v>721307</v>
      </c>
      <c r="AC1102" s="159">
        <v>17</v>
      </c>
      <c r="AD1102" s="159">
        <v>17</v>
      </c>
      <c r="AE1102" s="161" t="s">
        <v>2972</v>
      </c>
      <c r="AF1102" s="203" t="s">
        <v>2973</v>
      </c>
    </row>
    <row r="1103" spans="17:32" x14ac:dyDescent="0.15">
      <c r="Q1103" s="197">
        <v>3</v>
      </c>
      <c r="R1103" s="197">
        <v>1</v>
      </c>
      <c r="S1103" s="197">
        <v>38</v>
      </c>
      <c r="T1103" s="198" t="s">
        <v>2878</v>
      </c>
      <c r="U1103" s="200">
        <v>721308</v>
      </c>
      <c r="AC1103" s="159">
        <v>17</v>
      </c>
      <c r="AD1103" s="159">
        <v>18</v>
      </c>
      <c r="AE1103" s="161" t="s">
        <v>2974</v>
      </c>
      <c r="AF1103" s="203" t="s">
        <v>2975</v>
      </c>
    </row>
    <row r="1104" spans="17:32" x14ac:dyDescent="0.15">
      <c r="Q1104" s="197">
        <v>3</v>
      </c>
      <c r="R1104" s="197">
        <v>1</v>
      </c>
      <c r="S1104" s="197">
        <v>39</v>
      </c>
      <c r="T1104" s="198" t="s">
        <v>2881</v>
      </c>
      <c r="U1104" s="200">
        <v>721309</v>
      </c>
      <c r="AC1104" s="159">
        <v>17</v>
      </c>
      <c r="AD1104" s="159">
        <v>19</v>
      </c>
      <c r="AE1104" s="161" t="s">
        <v>2977</v>
      </c>
      <c r="AF1104" s="203" t="s">
        <v>2978</v>
      </c>
    </row>
    <row r="1105" spans="17:32" x14ac:dyDescent="0.15">
      <c r="Q1105" s="197">
        <v>3</v>
      </c>
      <c r="R1105" s="197">
        <v>1</v>
      </c>
      <c r="S1105" s="197">
        <v>40</v>
      </c>
      <c r="T1105" s="198" t="s">
        <v>2884</v>
      </c>
      <c r="U1105" s="200">
        <v>721401</v>
      </c>
      <c r="AC1105" s="159">
        <v>17</v>
      </c>
      <c r="AD1105" s="159">
        <v>20</v>
      </c>
      <c r="AE1105" s="161" t="s">
        <v>2980</v>
      </c>
      <c r="AF1105" s="203" t="s">
        <v>2981</v>
      </c>
    </row>
    <row r="1106" spans="17:32" x14ac:dyDescent="0.15">
      <c r="Q1106" s="197">
        <v>3</v>
      </c>
      <c r="R1106" s="197">
        <v>1</v>
      </c>
      <c r="S1106" s="197">
        <v>41</v>
      </c>
      <c r="T1106" s="198" t="s">
        <v>2887</v>
      </c>
      <c r="U1106" s="200">
        <v>721402</v>
      </c>
      <c r="AC1106" s="159">
        <v>17</v>
      </c>
      <c r="AD1106" s="159">
        <v>21</v>
      </c>
      <c r="AE1106" s="161" t="s">
        <v>2983</v>
      </c>
      <c r="AF1106" s="203" t="s">
        <v>2984</v>
      </c>
    </row>
    <row r="1107" spans="17:32" x14ac:dyDescent="0.15">
      <c r="Q1107" s="197">
        <v>3</v>
      </c>
      <c r="R1107" s="197">
        <v>1</v>
      </c>
      <c r="S1107" s="197">
        <v>42</v>
      </c>
      <c r="T1107" s="198" t="s">
        <v>2890</v>
      </c>
      <c r="U1107" s="200">
        <v>721403</v>
      </c>
      <c r="AC1107" s="159">
        <v>17</v>
      </c>
      <c r="AD1107" s="159">
        <v>22</v>
      </c>
      <c r="AE1107" s="161" t="s">
        <v>2986</v>
      </c>
      <c r="AF1107" s="203" t="s">
        <v>2987</v>
      </c>
    </row>
    <row r="1108" spans="17:32" x14ac:dyDescent="0.15">
      <c r="Q1108" s="197">
        <v>3</v>
      </c>
      <c r="R1108" s="197">
        <v>1</v>
      </c>
      <c r="S1108" s="197">
        <v>43</v>
      </c>
      <c r="T1108" s="198" t="s">
        <v>2893</v>
      </c>
      <c r="U1108" s="200">
        <v>721404</v>
      </c>
      <c r="AC1108" s="159">
        <v>17</v>
      </c>
      <c r="AD1108" s="159">
        <v>23</v>
      </c>
      <c r="AE1108" s="161" t="s">
        <v>2989</v>
      </c>
      <c r="AF1108" s="203" t="s">
        <v>2990</v>
      </c>
    </row>
    <row r="1109" spans="17:32" x14ac:dyDescent="0.15">
      <c r="Q1109" s="197">
        <v>3</v>
      </c>
      <c r="R1109" s="197">
        <v>1</v>
      </c>
      <c r="S1109" s="197">
        <v>44</v>
      </c>
      <c r="T1109" s="198" t="s">
        <v>2896</v>
      </c>
      <c r="U1109" s="200">
        <v>720802</v>
      </c>
      <c r="AC1109" s="159">
        <v>17</v>
      </c>
      <c r="AD1109" s="159">
        <v>24</v>
      </c>
      <c r="AE1109" s="161" t="s">
        <v>2992</v>
      </c>
      <c r="AF1109" s="203" t="s">
        <v>2993</v>
      </c>
    </row>
    <row r="1110" spans="17:32" x14ac:dyDescent="0.15">
      <c r="Q1110" s="197">
        <v>3</v>
      </c>
      <c r="R1110" s="197">
        <v>1</v>
      </c>
      <c r="S1110" s="197">
        <v>45</v>
      </c>
      <c r="T1110" s="198" t="s">
        <v>2899</v>
      </c>
      <c r="U1110" s="200">
        <v>720805</v>
      </c>
      <c r="AC1110" s="159">
        <v>17</v>
      </c>
      <c r="AD1110" s="159">
        <v>25</v>
      </c>
      <c r="AE1110" s="161" t="s">
        <v>2995</v>
      </c>
      <c r="AF1110" s="203" t="s">
        <v>2996</v>
      </c>
    </row>
    <row r="1111" spans="17:32" x14ac:dyDescent="0.15">
      <c r="Q1111" s="197">
        <v>3</v>
      </c>
      <c r="R1111" s="197">
        <v>1</v>
      </c>
      <c r="S1111" s="197">
        <v>46</v>
      </c>
      <c r="T1111" s="198" t="s">
        <v>2902</v>
      </c>
      <c r="U1111" s="200">
        <v>720801</v>
      </c>
      <c r="AC1111" s="159">
        <v>17</v>
      </c>
      <c r="AD1111" s="159">
        <v>26</v>
      </c>
      <c r="AE1111" s="161" t="s">
        <v>2998</v>
      </c>
      <c r="AF1111" s="203" t="s">
        <v>2999</v>
      </c>
    </row>
    <row r="1112" spans="17:32" x14ac:dyDescent="0.15">
      <c r="Q1112" s="197">
        <v>3</v>
      </c>
      <c r="R1112" s="197">
        <v>1</v>
      </c>
      <c r="S1112" s="197">
        <v>47</v>
      </c>
      <c r="T1112" s="198" t="s">
        <v>9410</v>
      </c>
      <c r="U1112" s="200">
        <v>720819</v>
      </c>
      <c r="AC1112" s="159">
        <v>17</v>
      </c>
      <c r="AD1112" s="159">
        <v>27</v>
      </c>
      <c r="AE1112" s="161" t="s">
        <v>3001</v>
      </c>
      <c r="AF1112" s="203" t="s">
        <v>3002</v>
      </c>
    </row>
    <row r="1113" spans="17:32" x14ac:dyDescent="0.15">
      <c r="Q1113" s="197">
        <v>3</v>
      </c>
      <c r="R1113" s="197">
        <v>1</v>
      </c>
      <c r="S1113" s="197">
        <v>48</v>
      </c>
      <c r="T1113" s="198" t="s">
        <v>2909</v>
      </c>
      <c r="U1113" s="200">
        <v>720817</v>
      </c>
      <c r="AC1113" s="159">
        <v>17</v>
      </c>
      <c r="AD1113" s="159">
        <v>28</v>
      </c>
      <c r="AE1113" s="161" t="s">
        <v>3004</v>
      </c>
      <c r="AF1113" s="203" t="s">
        <v>3005</v>
      </c>
    </row>
    <row r="1114" spans="17:32" x14ac:dyDescent="0.15">
      <c r="Q1114" s="197">
        <v>3</v>
      </c>
      <c r="R1114" s="197">
        <v>1</v>
      </c>
      <c r="S1114" s="197">
        <v>49</v>
      </c>
      <c r="T1114" s="198" t="s">
        <v>9411</v>
      </c>
      <c r="U1114" s="200">
        <v>720820</v>
      </c>
      <c r="AC1114" s="159">
        <v>17</v>
      </c>
      <c r="AD1114" s="159">
        <v>29</v>
      </c>
      <c r="AE1114" s="161" t="s">
        <v>3007</v>
      </c>
      <c r="AF1114" s="203" t="s">
        <v>3008</v>
      </c>
    </row>
    <row r="1115" spans="17:32" x14ac:dyDescent="0.15">
      <c r="Q1115" s="197">
        <v>3</v>
      </c>
      <c r="R1115" s="197">
        <v>1</v>
      </c>
      <c r="S1115" s="197">
        <v>50</v>
      </c>
      <c r="T1115" s="198" t="s">
        <v>2912</v>
      </c>
      <c r="U1115" s="200">
        <v>722499</v>
      </c>
      <c r="AC1115" s="159">
        <v>17</v>
      </c>
      <c r="AD1115" s="159">
        <v>30</v>
      </c>
      <c r="AE1115" s="161" t="s">
        <v>3010</v>
      </c>
      <c r="AF1115" s="203" t="s">
        <v>3011</v>
      </c>
    </row>
    <row r="1116" spans="17:32" x14ac:dyDescent="0.15">
      <c r="Q1116" s="197">
        <v>3</v>
      </c>
      <c r="R1116" s="197">
        <v>1</v>
      </c>
      <c r="S1116" s="197">
        <v>51</v>
      </c>
      <c r="T1116" s="198" t="s">
        <v>2915</v>
      </c>
      <c r="U1116" s="200">
        <v>722500</v>
      </c>
      <c r="AC1116" s="159">
        <v>17</v>
      </c>
      <c r="AD1116" s="159">
        <v>31</v>
      </c>
      <c r="AE1116" s="161" t="s">
        <v>3013</v>
      </c>
      <c r="AF1116" s="203" t="s">
        <v>3014</v>
      </c>
    </row>
    <row r="1117" spans="17:32" x14ac:dyDescent="0.15">
      <c r="Q1117" s="197">
        <v>3</v>
      </c>
      <c r="R1117" s="197">
        <v>1</v>
      </c>
      <c r="S1117" s="197">
        <v>52</v>
      </c>
      <c r="T1117" s="198" t="s">
        <v>2918</v>
      </c>
      <c r="U1117" s="200">
        <v>720407</v>
      </c>
      <c r="AC1117" s="159">
        <v>17</v>
      </c>
      <c r="AD1117" s="159">
        <v>32</v>
      </c>
      <c r="AE1117" s="161" t="s">
        <v>3016</v>
      </c>
      <c r="AF1117" s="203" t="s">
        <v>3017</v>
      </c>
    </row>
    <row r="1118" spans="17:32" x14ac:dyDescent="0.15">
      <c r="Q1118" s="197">
        <v>3</v>
      </c>
      <c r="R1118" s="197">
        <v>1</v>
      </c>
      <c r="S1118" s="197">
        <v>53</v>
      </c>
      <c r="T1118" s="198" t="s">
        <v>2921</v>
      </c>
      <c r="U1118" s="200">
        <v>720408</v>
      </c>
      <c r="AC1118" s="159">
        <v>17</v>
      </c>
      <c r="AD1118" s="159">
        <v>33</v>
      </c>
      <c r="AE1118" s="161" t="s">
        <v>3018</v>
      </c>
      <c r="AF1118" s="203" t="s">
        <v>3019</v>
      </c>
    </row>
    <row r="1119" spans="17:32" x14ac:dyDescent="0.15">
      <c r="Q1119" s="197">
        <v>3</v>
      </c>
      <c r="R1119" s="197">
        <v>1</v>
      </c>
      <c r="S1119" s="197">
        <v>54</v>
      </c>
      <c r="T1119" s="198" t="s">
        <v>2924</v>
      </c>
      <c r="U1119" s="200">
        <v>720409</v>
      </c>
      <c r="AC1119" s="159">
        <v>17</v>
      </c>
      <c r="AD1119" s="159">
        <v>34</v>
      </c>
      <c r="AE1119" s="161" t="s">
        <v>3021</v>
      </c>
      <c r="AF1119" s="203" t="s">
        <v>3022</v>
      </c>
    </row>
    <row r="1120" spans="17:32" x14ac:dyDescent="0.15">
      <c r="Q1120" s="197">
        <v>3</v>
      </c>
      <c r="R1120" s="197">
        <v>1</v>
      </c>
      <c r="S1120" s="197">
        <v>55</v>
      </c>
      <c r="T1120" s="198" t="s">
        <v>2927</v>
      </c>
      <c r="U1120" s="200">
        <v>720410</v>
      </c>
      <c r="AC1120" s="159">
        <v>17</v>
      </c>
      <c r="AD1120" s="159">
        <v>35</v>
      </c>
      <c r="AE1120" s="161" t="s">
        <v>3024</v>
      </c>
      <c r="AF1120" s="203" t="s">
        <v>3025</v>
      </c>
    </row>
    <row r="1121" spans="17:32" x14ac:dyDescent="0.15">
      <c r="Q1121" s="197">
        <v>3</v>
      </c>
      <c r="R1121" s="197">
        <v>1</v>
      </c>
      <c r="S1121" s="197">
        <v>56</v>
      </c>
      <c r="T1121" s="198" t="s">
        <v>9412</v>
      </c>
      <c r="U1121" s="200">
        <v>720418</v>
      </c>
      <c r="AC1121" s="159">
        <v>17</v>
      </c>
      <c r="AD1121" s="159">
        <v>36</v>
      </c>
      <c r="AE1121" s="161" t="s">
        <v>3027</v>
      </c>
      <c r="AF1121" s="203" t="s">
        <v>3028</v>
      </c>
    </row>
    <row r="1122" spans="17:32" x14ac:dyDescent="0.15">
      <c r="Q1122" s="197">
        <v>3</v>
      </c>
      <c r="R1122" s="197">
        <v>1</v>
      </c>
      <c r="S1122" s="197">
        <v>57</v>
      </c>
      <c r="T1122" s="198" t="s">
        <v>2931</v>
      </c>
      <c r="U1122" s="200">
        <v>722599</v>
      </c>
      <c r="AC1122" s="159">
        <v>17</v>
      </c>
      <c r="AD1122" s="159">
        <v>37</v>
      </c>
      <c r="AE1122" s="161" t="s">
        <v>3030</v>
      </c>
      <c r="AF1122" s="203" t="s">
        <v>3031</v>
      </c>
    </row>
    <row r="1123" spans="17:32" x14ac:dyDescent="0.15">
      <c r="Q1123" s="197">
        <v>3</v>
      </c>
      <c r="R1123" s="197">
        <v>1</v>
      </c>
      <c r="S1123" s="197">
        <v>58</v>
      </c>
      <c r="T1123" s="198" t="s">
        <v>36</v>
      </c>
      <c r="U1123" s="200">
        <v>722999</v>
      </c>
      <c r="AC1123" s="159">
        <v>17</v>
      </c>
      <c r="AD1123" s="159">
        <v>38</v>
      </c>
      <c r="AE1123" s="161" t="s">
        <v>3033</v>
      </c>
      <c r="AF1123" s="203" t="s">
        <v>3034</v>
      </c>
    </row>
    <row r="1124" spans="17:32" x14ac:dyDescent="0.15">
      <c r="Q1124" s="197">
        <v>3</v>
      </c>
      <c r="R1124" s="197">
        <v>2</v>
      </c>
      <c r="S1124" s="197">
        <v>1</v>
      </c>
      <c r="T1124" s="198" t="s">
        <v>2767</v>
      </c>
      <c r="U1124" s="200">
        <v>723100</v>
      </c>
      <c r="AC1124" s="159">
        <v>18</v>
      </c>
      <c r="AD1124" s="159">
        <v>1</v>
      </c>
      <c r="AE1124" s="161" t="s">
        <v>3036</v>
      </c>
      <c r="AF1124" s="203" t="s">
        <v>3037</v>
      </c>
    </row>
    <row r="1125" spans="17:32" x14ac:dyDescent="0.15">
      <c r="Q1125" s="197">
        <v>3</v>
      </c>
      <c r="R1125" s="197">
        <v>2</v>
      </c>
      <c r="S1125" s="197">
        <v>2</v>
      </c>
      <c r="T1125" s="198" t="s">
        <v>2938</v>
      </c>
      <c r="U1125" s="200">
        <v>720815</v>
      </c>
      <c r="AC1125" s="159">
        <v>18</v>
      </c>
      <c r="AD1125" s="159">
        <v>2</v>
      </c>
      <c r="AE1125" s="161" t="s">
        <v>3039</v>
      </c>
      <c r="AF1125" s="203" t="s">
        <v>3040</v>
      </c>
    </row>
    <row r="1126" spans="17:32" x14ac:dyDescent="0.15">
      <c r="Q1126" s="197">
        <v>3</v>
      </c>
      <c r="R1126" s="197">
        <v>2</v>
      </c>
      <c r="S1126" s="197">
        <v>3</v>
      </c>
      <c r="T1126" s="198" t="s">
        <v>2941</v>
      </c>
      <c r="U1126" s="200">
        <v>720808</v>
      </c>
      <c r="AC1126" s="159">
        <v>18</v>
      </c>
      <c r="AD1126" s="159">
        <v>3</v>
      </c>
      <c r="AE1126" s="161" t="s">
        <v>3042</v>
      </c>
      <c r="AF1126" s="203" t="s">
        <v>3043</v>
      </c>
    </row>
    <row r="1127" spans="17:32" x14ac:dyDescent="0.15">
      <c r="Q1127" s="197">
        <v>3</v>
      </c>
      <c r="R1127" s="197">
        <v>2</v>
      </c>
      <c r="S1127" s="197">
        <v>4</v>
      </c>
      <c r="T1127" s="198" t="s">
        <v>2944</v>
      </c>
      <c r="U1127" s="200">
        <v>720816</v>
      </c>
      <c r="AC1127" s="159">
        <v>18</v>
      </c>
      <c r="AD1127" s="159">
        <v>4</v>
      </c>
      <c r="AE1127" s="161" t="s">
        <v>3045</v>
      </c>
      <c r="AF1127" s="203" t="s">
        <v>3046</v>
      </c>
    </row>
    <row r="1128" spans="17:32" x14ac:dyDescent="0.15">
      <c r="Q1128" s="197">
        <v>3</v>
      </c>
      <c r="R1128" s="197">
        <v>2</v>
      </c>
      <c r="S1128" s="197">
        <v>5</v>
      </c>
      <c r="T1128" s="198" t="s">
        <v>2949</v>
      </c>
      <c r="U1128" s="200">
        <v>720804</v>
      </c>
      <c r="AC1128" s="159">
        <v>18</v>
      </c>
      <c r="AD1128" s="159">
        <v>5</v>
      </c>
      <c r="AE1128" s="161" t="s">
        <v>3047</v>
      </c>
      <c r="AF1128" s="203" t="s">
        <v>3048</v>
      </c>
    </row>
    <row r="1129" spans="17:32" x14ac:dyDescent="0.15">
      <c r="Q1129" s="197">
        <v>3</v>
      </c>
      <c r="R1129" s="197">
        <v>2</v>
      </c>
      <c r="S1129" s="197">
        <v>6</v>
      </c>
      <c r="T1129" s="198" t="s">
        <v>2954</v>
      </c>
      <c r="U1129" s="200">
        <v>720902</v>
      </c>
      <c r="AC1129" s="159">
        <v>18</v>
      </c>
      <c r="AD1129" s="159">
        <v>6</v>
      </c>
      <c r="AE1129" s="161" t="s">
        <v>3050</v>
      </c>
      <c r="AF1129" s="203" t="s">
        <v>3051</v>
      </c>
    </row>
    <row r="1130" spans="17:32" x14ac:dyDescent="0.15">
      <c r="Q1130" s="197">
        <v>3</v>
      </c>
      <c r="R1130" s="197">
        <v>2</v>
      </c>
      <c r="S1130" s="197">
        <v>7</v>
      </c>
      <c r="T1130" s="198" t="s">
        <v>2959</v>
      </c>
      <c r="U1130" s="200">
        <v>721201</v>
      </c>
      <c r="AC1130" s="159">
        <v>18</v>
      </c>
      <c r="AD1130" s="159">
        <v>7</v>
      </c>
      <c r="AE1130" s="161" t="s">
        <v>3053</v>
      </c>
      <c r="AF1130" s="203" t="s">
        <v>3054</v>
      </c>
    </row>
    <row r="1131" spans="17:32" x14ac:dyDescent="0.15">
      <c r="Q1131" s="197">
        <v>3</v>
      </c>
      <c r="R1131" s="197">
        <v>2</v>
      </c>
      <c r="S1131" s="197">
        <v>8</v>
      </c>
      <c r="T1131" s="198" t="s">
        <v>9413</v>
      </c>
      <c r="U1131" s="200">
        <v>721207</v>
      </c>
      <c r="AC1131" s="159">
        <v>18</v>
      </c>
      <c r="AD1131" s="159">
        <v>8</v>
      </c>
      <c r="AE1131" s="161" t="s">
        <v>3056</v>
      </c>
      <c r="AF1131" s="203" t="s">
        <v>3057</v>
      </c>
    </row>
    <row r="1132" spans="17:32" x14ac:dyDescent="0.15">
      <c r="Q1132" s="197">
        <v>3</v>
      </c>
      <c r="R1132" s="197">
        <v>2</v>
      </c>
      <c r="S1132" s="197">
        <v>9</v>
      </c>
      <c r="T1132" s="198" t="s">
        <v>2962</v>
      </c>
      <c r="U1132" s="200">
        <v>721202</v>
      </c>
      <c r="AC1132" s="159">
        <v>18</v>
      </c>
      <c r="AD1132" s="159">
        <v>9</v>
      </c>
      <c r="AE1132" s="161" t="s">
        <v>3058</v>
      </c>
      <c r="AF1132" s="203" t="s">
        <v>3059</v>
      </c>
    </row>
    <row r="1133" spans="17:32" x14ac:dyDescent="0.15">
      <c r="Q1133" s="197">
        <v>3</v>
      </c>
      <c r="R1133" s="197">
        <v>2</v>
      </c>
      <c r="S1133" s="197">
        <v>10</v>
      </c>
      <c r="T1133" s="198" t="s">
        <v>2965</v>
      </c>
      <c r="U1133" s="200">
        <v>721203</v>
      </c>
      <c r="AC1133" s="159">
        <v>18</v>
      </c>
      <c r="AD1133" s="159">
        <v>10</v>
      </c>
      <c r="AE1133" s="161" t="s">
        <v>3060</v>
      </c>
      <c r="AF1133" s="203" t="s">
        <v>3061</v>
      </c>
    </row>
    <row r="1134" spans="17:32" x14ac:dyDescent="0.15">
      <c r="Q1134" s="197">
        <v>3</v>
      </c>
      <c r="R1134" s="197">
        <v>2</v>
      </c>
      <c r="S1134" s="197">
        <v>11</v>
      </c>
      <c r="T1134" s="198" t="s">
        <v>2968</v>
      </c>
      <c r="U1134" s="200">
        <v>721204</v>
      </c>
      <c r="AC1134" s="159">
        <v>18</v>
      </c>
      <c r="AD1134" s="159">
        <v>11</v>
      </c>
      <c r="AE1134" s="161" t="s">
        <v>3063</v>
      </c>
      <c r="AF1134" s="203" t="s">
        <v>3064</v>
      </c>
    </row>
    <row r="1135" spans="17:32" x14ac:dyDescent="0.15">
      <c r="Q1135" s="197">
        <v>3</v>
      </c>
      <c r="R1135" s="197">
        <v>2</v>
      </c>
      <c r="S1135" s="197">
        <v>12</v>
      </c>
      <c r="T1135" s="198" t="s">
        <v>2971</v>
      </c>
      <c r="U1135" s="200">
        <v>721205</v>
      </c>
      <c r="AC1135" s="159">
        <v>18</v>
      </c>
      <c r="AD1135" s="159">
        <v>12</v>
      </c>
      <c r="AE1135" s="161" t="s">
        <v>3066</v>
      </c>
      <c r="AF1135" s="203" t="s">
        <v>3067</v>
      </c>
    </row>
    <row r="1136" spans="17:32" x14ac:dyDescent="0.15">
      <c r="Q1136" s="197">
        <v>3</v>
      </c>
      <c r="R1136" s="197">
        <v>2</v>
      </c>
      <c r="S1136" s="197">
        <v>13</v>
      </c>
      <c r="T1136" s="198" t="s">
        <v>2976</v>
      </c>
      <c r="U1136" s="200">
        <v>723499</v>
      </c>
      <c r="AC1136" s="159">
        <v>18</v>
      </c>
      <c r="AD1136" s="159">
        <v>13</v>
      </c>
      <c r="AE1136" s="161" t="s">
        <v>3069</v>
      </c>
      <c r="AF1136" s="203" t="s">
        <v>3070</v>
      </c>
    </row>
    <row r="1137" spans="17:32" x14ac:dyDescent="0.15">
      <c r="Q1137" s="197">
        <v>3</v>
      </c>
      <c r="R1137" s="197">
        <v>2</v>
      </c>
      <c r="S1137" s="197">
        <v>14</v>
      </c>
      <c r="T1137" s="198" t="s">
        <v>2979</v>
      </c>
      <c r="U1137" s="200">
        <v>723300</v>
      </c>
      <c r="AC1137" s="159">
        <v>18</v>
      </c>
      <c r="AD1137" s="159">
        <v>14</v>
      </c>
      <c r="AE1137" s="161" t="s">
        <v>3072</v>
      </c>
      <c r="AF1137" s="203" t="s">
        <v>3073</v>
      </c>
    </row>
    <row r="1138" spans="17:32" x14ac:dyDescent="0.15">
      <c r="Q1138" s="197">
        <v>3</v>
      </c>
      <c r="R1138" s="197">
        <v>2</v>
      </c>
      <c r="S1138" s="197">
        <v>15</v>
      </c>
      <c r="T1138" s="198" t="s">
        <v>9414</v>
      </c>
      <c r="U1138" s="200">
        <v>721013</v>
      </c>
      <c r="AC1138" s="159">
        <v>18</v>
      </c>
      <c r="AD1138" s="159">
        <v>15</v>
      </c>
      <c r="AE1138" s="161" t="s">
        <v>3075</v>
      </c>
      <c r="AF1138" s="203" t="s">
        <v>3076</v>
      </c>
    </row>
    <row r="1139" spans="17:32" x14ac:dyDescent="0.15">
      <c r="Q1139" s="197">
        <v>3</v>
      </c>
      <c r="R1139" s="197">
        <v>2</v>
      </c>
      <c r="S1139" s="197">
        <v>16</v>
      </c>
      <c r="T1139" s="198" t="s">
        <v>2982</v>
      </c>
      <c r="U1139" s="200">
        <v>721011</v>
      </c>
      <c r="AC1139" s="159">
        <v>19</v>
      </c>
      <c r="AD1139" s="159">
        <v>1</v>
      </c>
      <c r="AE1139" s="161" t="s">
        <v>3078</v>
      </c>
      <c r="AF1139" s="203" t="s">
        <v>3079</v>
      </c>
    </row>
    <row r="1140" spans="17:32" x14ac:dyDescent="0.15">
      <c r="Q1140" s="197">
        <v>3</v>
      </c>
      <c r="R1140" s="197">
        <v>2</v>
      </c>
      <c r="S1140" s="197">
        <v>17</v>
      </c>
      <c r="T1140" s="198" t="s">
        <v>2985</v>
      </c>
      <c r="U1140" s="200">
        <v>721006</v>
      </c>
      <c r="AC1140" s="159">
        <v>19</v>
      </c>
      <c r="AD1140" s="159">
        <v>2</v>
      </c>
      <c r="AE1140" s="161" t="s">
        <v>3081</v>
      </c>
      <c r="AF1140" s="203" t="s">
        <v>3082</v>
      </c>
    </row>
    <row r="1141" spans="17:32" x14ac:dyDescent="0.15">
      <c r="Q1141" s="197">
        <v>3</v>
      </c>
      <c r="R1141" s="197">
        <v>2</v>
      </c>
      <c r="S1141" s="197">
        <v>18</v>
      </c>
      <c r="T1141" s="198" t="s">
        <v>2988</v>
      </c>
      <c r="U1141" s="200">
        <v>721007</v>
      </c>
      <c r="AC1141" s="159">
        <v>19</v>
      </c>
      <c r="AD1141" s="159">
        <v>3</v>
      </c>
      <c r="AE1141" s="161" t="s">
        <v>3084</v>
      </c>
      <c r="AF1141" s="203" t="s">
        <v>3085</v>
      </c>
    </row>
    <row r="1142" spans="17:32" x14ac:dyDescent="0.15">
      <c r="Q1142" s="197">
        <v>3</v>
      </c>
      <c r="R1142" s="197">
        <v>2</v>
      </c>
      <c r="S1142" s="197">
        <v>19</v>
      </c>
      <c r="T1142" s="198" t="s">
        <v>2991</v>
      </c>
      <c r="U1142" s="200">
        <v>721501</v>
      </c>
      <c r="AC1142" s="159">
        <v>19</v>
      </c>
      <c r="AD1142" s="159">
        <v>4</v>
      </c>
      <c r="AE1142" s="161" t="s">
        <v>3087</v>
      </c>
      <c r="AF1142" s="203" t="s">
        <v>3088</v>
      </c>
    </row>
    <row r="1143" spans="17:32" x14ac:dyDescent="0.15">
      <c r="Q1143" s="197">
        <v>3</v>
      </c>
      <c r="R1143" s="197">
        <v>2</v>
      </c>
      <c r="S1143" s="197">
        <v>20</v>
      </c>
      <c r="T1143" s="198" t="s">
        <v>2994</v>
      </c>
      <c r="U1143" s="200">
        <v>721502</v>
      </c>
      <c r="AC1143" s="159">
        <v>19</v>
      </c>
      <c r="AD1143" s="159">
        <v>5</v>
      </c>
      <c r="AE1143" s="161" t="s">
        <v>3090</v>
      </c>
      <c r="AF1143" s="203" t="s">
        <v>3091</v>
      </c>
    </row>
    <row r="1144" spans="17:32" x14ac:dyDescent="0.15">
      <c r="Q1144" s="197">
        <v>3</v>
      </c>
      <c r="R1144" s="197">
        <v>2</v>
      </c>
      <c r="S1144" s="197">
        <v>21</v>
      </c>
      <c r="T1144" s="198" t="s">
        <v>2997</v>
      </c>
      <c r="U1144" s="200">
        <v>721503</v>
      </c>
      <c r="AC1144" s="159">
        <v>19</v>
      </c>
      <c r="AD1144" s="159">
        <v>6</v>
      </c>
      <c r="AE1144" s="161" t="s">
        <v>3093</v>
      </c>
      <c r="AF1144" s="203" t="s">
        <v>3094</v>
      </c>
    </row>
    <row r="1145" spans="17:32" x14ac:dyDescent="0.15">
      <c r="Q1145" s="197">
        <v>3</v>
      </c>
      <c r="R1145" s="197">
        <v>2</v>
      </c>
      <c r="S1145" s="197">
        <v>22</v>
      </c>
      <c r="T1145" s="198" t="s">
        <v>3000</v>
      </c>
      <c r="U1145" s="200">
        <v>721504</v>
      </c>
      <c r="AC1145" s="159">
        <v>19</v>
      </c>
      <c r="AD1145" s="159">
        <v>7</v>
      </c>
      <c r="AE1145" s="161" t="s">
        <v>3096</v>
      </c>
      <c r="AF1145" s="203" t="s">
        <v>3097</v>
      </c>
    </row>
    <row r="1146" spans="17:32" x14ac:dyDescent="0.15">
      <c r="Q1146" s="197">
        <v>3</v>
      </c>
      <c r="R1146" s="197">
        <v>2</v>
      </c>
      <c r="S1146" s="197">
        <v>23</v>
      </c>
      <c r="T1146" s="198" t="s">
        <v>3003</v>
      </c>
      <c r="U1146" s="200">
        <v>721505</v>
      </c>
      <c r="AC1146" s="159">
        <v>19</v>
      </c>
      <c r="AD1146" s="159">
        <v>8</v>
      </c>
      <c r="AE1146" s="161" t="s">
        <v>3099</v>
      </c>
      <c r="AF1146" s="203" t="s">
        <v>3100</v>
      </c>
    </row>
    <row r="1147" spans="17:32" x14ac:dyDescent="0.15">
      <c r="Q1147" s="197">
        <v>3</v>
      </c>
      <c r="R1147" s="197">
        <v>2</v>
      </c>
      <c r="S1147" s="197">
        <v>24</v>
      </c>
      <c r="T1147" s="198" t="s">
        <v>3006</v>
      </c>
      <c r="U1147" s="200">
        <v>721506</v>
      </c>
      <c r="AC1147" s="159">
        <v>19</v>
      </c>
      <c r="AD1147" s="159">
        <v>9</v>
      </c>
      <c r="AE1147" s="161" t="s">
        <v>3102</v>
      </c>
      <c r="AF1147" s="203" t="s">
        <v>3103</v>
      </c>
    </row>
    <row r="1148" spans="17:32" x14ac:dyDescent="0.15">
      <c r="Q1148" s="197">
        <v>3</v>
      </c>
      <c r="R1148" s="197">
        <v>2</v>
      </c>
      <c r="S1148" s="197">
        <v>25</v>
      </c>
      <c r="T1148" s="198" t="s">
        <v>3009</v>
      </c>
      <c r="U1148" s="200">
        <v>721508</v>
      </c>
      <c r="AC1148" s="159">
        <v>19</v>
      </c>
      <c r="AD1148" s="159">
        <v>10</v>
      </c>
      <c r="AE1148" s="161" t="s">
        <v>3105</v>
      </c>
      <c r="AF1148" s="203" t="s">
        <v>3106</v>
      </c>
    </row>
    <row r="1149" spans="17:32" x14ac:dyDescent="0.15">
      <c r="Q1149" s="197">
        <v>3</v>
      </c>
      <c r="R1149" s="197">
        <v>2</v>
      </c>
      <c r="S1149" s="197">
        <v>26</v>
      </c>
      <c r="T1149" s="198" t="s">
        <v>3012</v>
      </c>
      <c r="U1149" s="200">
        <v>721511</v>
      </c>
      <c r="AC1149" s="159">
        <v>19</v>
      </c>
      <c r="AD1149" s="159">
        <v>11</v>
      </c>
      <c r="AE1149" s="161" t="s">
        <v>3108</v>
      </c>
      <c r="AF1149" s="203" t="s">
        <v>3109</v>
      </c>
    </row>
    <row r="1150" spans="17:32" x14ac:dyDescent="0.15">
      <c r="Q1150" s="197">
        <v>3</v>
      </c>
      <c r="R1150" s="197">
        <v>2</v>
      </c>
      <c r="S1150" s="197">
        <v>27</v>
      </c>
      <c r="T1150" s="198" t="s">
        <v>3015</v>
      </c>
      <c r="U1150" s="200">
        <v>721509</v>
      </c>
      <c r="AC1150" s="159">
        <v>19</v>
      </c>
      <c r="AD1150" s="159">
        <v>12</v>
      </c>
      <c r="AE1150" s="161" t="s">
        <v>3110</v>
      </c>
      <c r="AF1150" s="203" t="s">
        <v>3111</v>
      </c>
    </row>
    <row r="1151" spans="17:32" x14ac:dyDescent="0.15">
      <c r="Q1151" s="197">
        <v>3</v>
      </c>
      <c r="R1151" s="197">
        <v>2</v>
      </c>
      <c r="S1151" s="197">
        <v>28</v>
      </c>
      <c r="T1151" s="198" t="s">
        <v>3020</v>
      </c>
      <c r="U1151" s="200">
        <v>723399</v>
      </c>
      <c r="AC1151" s="159">
        <v>19</v>
      </c>
      <c r="AD1151" s="159">
        <v>13</v>
      </c>
      <c r="AE1151" s="161" t="s">
        <v>3113</v>
      </c>
      <c r="AF1151" s="203" t="s">
        <v>3114</v>
      </c>
    </row>
    <row r="1152" spans="17:32" x14ac:dyDescent="0.15">
      <c r="Q1152" s="197">
        <v>3</v>
      </c>
      <c r="R1152" s="197">
        <v>2</v>
      </c>
      <c r="S1152" s="197">
        <v>29</v>
      </c>
      <c r="T1152" s="198" t="s">
        <v>3023</v>
      </c>
      <c r="U1152" s="200">
        <v>723500</v>
      </c>
      <c r="AC1152" s="159">
        <v>19</v>
      </c>
      <c r="AD1152" s="159">
        <v>14</v>
      </c>
      <c r="AE1152" s="161" t="s">
        <v>3116</v>
      </c>
      <c r="AF1152" s="203" t="s">
        <v>3117</v>
      </c>
    </row>
    <row r="1153" spans="17:32" x14ac:dyDescent="0.15">
      <c r="Q1153" s="197">
        <v>3</v>
      </c>
      <c r="R1153" s="197">
        <v>2</v>
      </c>
      <c r="S1153" s="197">
        <v>30</v>
      </c>
      <c r="T1153" s="198" t="s">
        <v>9415</v>
      </c>
      <c r="U1153" s="200">
        <v>720818</v>
      </c>
      <c r="AC1153" s="159">
        <v>19</v>
      </c>
      <c r="AD1153" s="159">
        <v>15</v>
      </c>
      <c r="AE1153" s="161" t="s">
        <v>3119</v>
      </c>
      <c r="AF1153" s="203" t="s">
        <v>3120</v>
      </c>
    </row>
    <row r="1154" spans="17:32" x14ac:dyDescent="0.15">
      <c r="Q1154" s="197">
        <v>3</v>
      </c>
      <c r="R1154" s="197">
        <v>2</v>
      </c>
      <c r="S1154" s="197">
        <v>31</v>
      </c>
      <c r="T1154" s="198" t="s">
        <v>3026</v>
      </c>
      <c r="U1154" s="200">
        <v>721405</v>
      </c>
      <c r="AC1154" s="159">
        <v>19</v>
      </c>
      <c r="AD1154" s="159">
        <v>16</v>
      </c>
      <c r="AE1154" s="161" t="s">
        <v>3122</v>
      </c>
      <c r="AF1154" s="203" t="s">
        <v>3123</v>
      </c>
    </row>
    <row r="1155" spans="17:32" x14ac:dyDescent="0.15">
      <c r="Q1155" s="197">
        <v>3</v>
      </c>
      <c r="R1155" s="197">
        <v>2</v>
      </c>
      <c r="S1155" s="197">
        <v>32</v>
      </c>
      <c r="T1155" s="198" t="s">
        <v>3029</v>
      </c>
      <c r="U1155" s="200">
        <v>721406</v>
      </c>
      <c r="AC1155" s="159">
        <v>19</v>
      </c>
      <c r="AD1155" s="159">
        <v>17</v>
      </c>
      <c r="AE1155" s="161" t="s">
        <v>3125</v>
      </c>
      <c r="AF1155" s="203" t="s">
        <v>3126</v>
      </c>
    </row>
    <row r="1156" spans="17:32" x14ac:dyDescent="0.15">
      <c r="Q1156" s="197">
        <v>3</v>
      </c>
      <c r="R1156" s="197">
        <v>2</v>
      </c>
      <c r="S1156" s="197">
        <v>33</v>
      </c>
      <c r="T1156" s="198" t="s">
        <v>3032</v>
      </c>
      <c r="U1156" s="200">
        <v>721407</v>
      </c>
      <c r="AC1156" s="159">
        <v>19</v>
      </c>
      <c r="AD1156" s="159">
        <v>18</v>
      </c>
      <c r="AE1156" s="161" t="s">
        <v>3128</v>
      </c>
      <c r="AF1156" s="203" t="s">
        <v>3129</v>
      </c>
    </row>
    <row r="1157" spans="17:32" x14ac:dyDescent="0.15">
      <c r="Q1157" s="197">
        <v>3</v>
      </c>
      <c r="R1157" s="197">
        <v>2</v>
      </c>
      <c r="S1157" s="197">
        <v>34</v>
      </c>
      <c r="T1157" s="198" t="s">
        <v>3035</v>
      </c>
      <c r="U1157" s="200">
        <v>721408</v>
      </c>
      <c r="AC1157" s="159">
        <v>19</v>
      </c>
      <c r="AD1157" s="159">
        <v>19</v>
      </c>
      <c r="AE1157" s="161" t="s">
        <v>3131</v>
      </c>
      <c r="AF1157" s="203" t="s">
        <v>3132</v>
      </c>
    </row>
    <row r="1158" spans="17:32" x14ac:dyDescent="0.15">
      <c r="Q1158" s="197">
        <v>3</v>
      </c>
      <c r="R1158" s="197">
        <v>2</v>
      </c>
      <c r="S1158" s="197">
        <v>35</v>
      </c>
      <c r="T1158" s="198" t="s">
        <v>3038</v>
      </c>
      <c r="U1158" s="200">
        <v>723599</v>
      </c>
      <c r="AC1158" s="159">
        <v>20</v>
      </c>
      <c r="AD1158" s="159">
        <v>1</v>
      </c>
      <c r="AE1158" s="161" t="s">
        <v>3134</v>
      </c>
      <c r="AF1158" s="203" t="s">
        <v>3135</v>
      </c>
    </row>
    <row r="1159" spans="17:32" x14ac:dyDescent="0.15">
      <c r="Q1159" s="197">
        <v>3</v>
      </c>
      <c r="R1159" s="197">
        <v>2</v>
      </c>
      <c r="S1159" s="197">
        <v>36</v>
      </c>
      <c r="T1159" s="198" t="s">
        <v>3041</v>
      </c>
      <c r="U1159" s="200">
        <v>723600</v>
      </c>
      <c r="AC1159" s="159">
        <v>20</v>
      </c>
      <c r="AD1159" s="159">
        <v>2</v>
      </c>
      <c r="AE1159" s="161" t="s">
        <v>3137</v>
      </c>
      <c r="AF1159" s="203" t="s">
        <v>3138</v>
      </c>
    </row>
    <row r="1160" spans="17:32" x14ac:dyDescent="0.15">
      <c r="Q1160" s="197">
        <v>3</v>
      </c>
      <c r="R1160" s="197">
        <v>2</v>
      </c>
      <c r="S1160" s="197">
        <v>37</v>
      </c>
      <c r="T1160" s="198" t="s">
        <v>9416</v>
      </c>
      <c r="U1160" s="200">
        <v>723601</v>
      </c>
      <c r="AC1160" s="159">
        <v>20</v>
      </c>
      <c r="AD1160" s="159">
        <v>3</v>
      </c>
      <c r="AE1160" s="161" t="s">
        <v>3140</v>
      </c>
      <c r="AF1160" s="203" t="s">
        <v>3141</v>
      </c>
    </row>
    <row r="1161" spans="17:32" x14ac:dyDescent="0.15">
      <c r="Q1161" s="197">
        <v>3</v>
      </c>
      <c r="R1161" s="197">
        <v>2</v>
      </c>
      <c r="S1161" s="197">
        <v>38</v>
      </c>
      <c r="T1161" s="198" t="s">
        <v>3044</v>
      </c>
      <c r="U1161" s="200">
        <v>720406</v>
      </c>
      <c r="AC1161" s="159">
        <v>20</v>
      </c>
      <c r="AD1161" s="159">
        <v>4</v>
      </c>
      <c r="AE1161" s="161" t="s">
        <v>3143</v>
      </c>
      <c r="AF1161" s="203" t="s">
        <v>3144</v>
      </c>
    </row>
    <row r="1162" spans="17:32" x14ac:dyDescent="0.15">
      <c r="Q1162" s="197">
        <v>3</v>
      </c>
      <c r="R1162" s="197">
        <v>2</v>
      </c>
      <c r="S1162" s="197">
        <v>39</v>
      </c>
      <c r="T1162" s="198" t="s">
        <v>3049</v>
      </c>
      <c r="U1162" s="200">
        <v>720414</v>
      </c>
      <c r="AC1162" s="159">
        <v>20</v>
      </c>
      <c r="AD1162" s="159">
        <v>5</v>
      </c>
      <c r="AE1162" s="161" t="s">
        <v>3146</v>
      </c>
      <c r="AF1162" s="203" t="s">
        <v>3147</v>
      </c>
    </row>
    <row r="1163" spans="17:32" x14ac:dyDescent="0.15">
      <c r="Q1163" s="197">
        <v>3</v>
      </c>
      <c r="R1163" s="197">
        <v>2</v>
      </c>
      <c r="S1163" s="197">
        <v>40</v>
      </c>
      <c r="T1163" s="198" t="s">
        <v>3052</v>
      </c>
      <c r="U1163" s="200">
        <v>720415</v>
      </c>
      <c r="AC1163" s="159">
        <v>20</v>
      </c>
      <c r="AD1163" s="159">
        <v>6</v>
      </c>
      <c r="AE1163" s="161" t="s">
        <v>3149</v>
      </c>
      <c r="AF1163" s="203" t="s">
        <v>3150</v>
      </c>
    </row>
    <row r="1164" spans="17:32" x14ac:dyDescent="0.15">
      <c r="Q1164" s="197">
        <v>3</v>
      </c>
      <c r="R1164" s="197">
        <v>2</v>
      </c>
      <c r="S1164" s="197">
        <v>41</v>
      </c>
      <c r="T1164" s="198" t="s">
        <v>3055</v>
      </c>
      <c r="U1164" s="200">
        <v>723699</v>
      </c>
      <c r="AC1164" s="159">
        <v>20</v>
      </c>
      <c r="AD1164" s="159">
        <v>7</v>
      </c>
      <c r="AE1164" s="161" t="s">
        <v>3152</v>
      </c>
      <c r="AF1164" s="203" t="s">
        <v>3153</v>
      </c>
    </row>
    <row r="1165" spans="17:32" x14ac:dyDescent="0.15">
      <c r="Q1165" s="197">
        <v>3</v>
      </c>
      <c r="R1165" s="197">
        <v>2</v>
      </c>
      <c r="S1165" s="197">
        <v>42</v>
      </c>
      <c r="T1165" s="198" t="s">
        <v>36</v>
      </c>
      <c r="U1165" s="200">
        <v>723999</v>
      </c>
      <c r="AC1165" s="159">
        <v>20</v>
      </c>
      <c r="AD1165" s="159">
        <v>8</v>
      </c>
      <c r="AE1165" s="161" t="s">
        <v>3155</v>
      </c>
      <c r="AF1165" s="203" t="s">
        <v>3156</v>
      </c>
    </row>
    <row r="1166" spans="17:32" x14ac:dyDescent="0.15">
      <c r="Q1166" s="197">
        <v>3</v>
      </c>
      <c r="R1166" s="197">
        <v>3</v>
      </c>
      <c r="S1166" s="197">
        <v>1</v>
      </c>
      <c r="T1166" s="198" t="s">
        <v>2767</v>
      </c>
      <c r="U1166" s="200">
        <v>724100</v>
      </c>
      <c r="AC1166" s="159">
        <v>20</v>
      </c>
      <c r="AD1166" s="159">
        <v>9</v>
      </c>
      <c r="AE1166" s="161" t="s">
        <v>3158</v>
      </c>
      <c r="AF1166" s="203" t="s">
        <v>3159</v>
      </c>
    </row>
    <row r="1167" spans="17:32" x14ac:dyDescent="0.15">
      <c r="Q1167" s="197">
        <v>3</v>
      </c>
      <c r="R1167" s="197">
        <v>3</v>
      </c>
      <c r="S1167" s="197">
        <v>2</v>
      </c>
      <c r="T1167" s="198" t="s">
        <v>3062</v>
      </c>
      <c r="U1167" s="200">
        <v>724300</v>
      </c>
      <c r="AC1167" s="159">
        <v>20</v>
      </c>
      <c r="AD1167" s="159">
        <v>10</v>
      </c>
      <c r="AE1167" s="161" t="s">
        <v>3161</v>
      </c>
      <c r="AF1167" s="203" t="s">
        <v>3162</v>
      </c>
    </row>
    <row r="1168" spans="17:32" x14ac:dyDescent="0.15">
      <c r="Q1168" s="197">
        <v>3</v>
      </c>
      <c r="R1168" s="197">
        <v>3</v>
      </c>
      <c r="S1168" s="197">
        <v>3</v>
      </c>
      <c r="T1168" s="198" t="s">
        <v>3065</v>
      </c>
      <c r="U1168" s="200">
        <v>721507</v>
      </c>
      <c r="AC1168" s="159">
        <v>20</v>
      </c>
      <c r="AD1168" s="159">
        <v>11</v>
      </c>
      <c r="AE1168" s="161" t="s">
        <v>3164</v>
      </c>
      <c r="AF1168" s="203" t="s">
        <v>3165</v>
      </c>
    </row>
    <row r="1169" spans="17:32" x14ac:dyDescent="0.15">
      <c r="Q1169" s="197">
        <v>3</v>
      </c>
      <c r="R1169" s="197">
        <v>3</v>
      </c>
      <c r="S1169" s="197">
        <v>4</v>
      </c>
      <c r="T1169" s="198" t="s">
        <v>3068</v>
      </c>
      <c r="U1169" s="200">
        <v>721601</v>
      </c>
      <c r="AC1169" s="159">
        <v>20</v>
      </c>
      <c r="AD1169" s="159">
        <v>12</v>
      </c>
      <c r="AE1169" s="161" t="s">
        <v>3167</v>
      </c>
      <c r="AF1169" s="203" t="s">
        <v>3168</v>
      </c>
    </row>
    <row r="1170" spans="17:32" x14ac:dyDescent="0.15">
      <c r="Q1170" s="197">
        <v>3</v>
      </c>
      <c r="R1170" s="197">
        <v>3</v>
      </c>
      <c r="S1170" s="197">
        <v>5</v>
      </c>
      <c r="T1170" s="198" t="s">
        <v>3071</v>
      </c>
      <c r="U1170" s="200">
        <v>721602</v>
      </c>
      <c r="AC1170" s="159">
        <v>20</v>
      </c>
      <c r="AD1170" s="159">
        <v>13</v>
      </c>
      <c r="AE1170" s="161" t="s">
        <v>3169</v>
      </c>
      <c r="AF1170" s="203" t="s">
        <v>3170</v>
      </c>
    </row>
    <row r="1171" spans="17:32" x14ac:dyDescent="0.15">
      <c r="Q1171" s="197">
        <v>3</v>
      </c>
      <c r="R1171" s="197">
        <v>3</v>
      </c>
      <c r="S1171" s="197">
        <v>6</v>
      </c>
      <c r="T1171" s="198" t="s">
        <v>3074</v>
      </c>
      <c r="U1171" s="200">
        <v>721104</v>
      </c>
      <c r="AC1171" s="159">
        <v>20</v>
      </c>
      <c r="AD1171" s="159">
        <v>14</v>
      </c>
      <c r="AE1171" s="161" t="s">
        <v>3172</v>
      </c>
      <c r="AF1171" s="203" t="s">
        <v>3173</v>
      </c>
    </row>
    <row r="1172" spans="17:32" x14ac:dyDescent="0.15">
      <c r="Q1172" s="197">
        <v>3</v>
      </c>
      <c r="R1172" s="197">
        <v>3</v>
      </c>
      <c r="S1172" s="197">
        <v>7</v>
      </c>
      <c r="T1172" s="198" t="s">
        <v>3077</v>
      </c>
      <c r="U1172" s="200">
        <v>721604</v>
      </c>
      <c r="AC1172" s="159">
        <v>20</v>
      </c>
      <c r="AD1172" s="159">
        <v>15</v>
      </c>
      <c r="AE1172" s="161" t="s">
        <v>3175</v>
      </c>
      <c r="AF1172" s="203" t="s">
        <v>3176</v>
      </c>
    </row>
    <row r="1173" spans="17:32" x14ac:dyDescent="0.15">
      <c r="Q1173" s="197">
        <v>3</v>
      </c>
      <c r="R1173" s="197">
        <v>3</v>
      </c>
      <c r="S1173" s="197">
        <v>8</v>
      </c>
      <c r="T1173" s="198" t="s">
        <v>3080</v>
      </c>
      <c r="U1173" s="200">
        <v>721605</v>
      </c>
      <c r="AC1173" s="159">
        <v>20</v>
      </c>
      <c r="AD1173" s="159">
        <v>16</v>
      </c>
      <c r="AE1173" s="161" t="s">
        <v>3178</v>
      </c>
      <c r="AF1173" s="203" t="s">
        <v>3179</v>
      </c>
    </row>
    <row r="1174" spans="17:32" x14ac:dyDescent="0.15">
      <c r="Q1174" s="197">
        <v>3</v>
      </c>
      <c r="R1174" s="197">
        <v>3</v>
      </c>
      <c r="S1174" s="197">
        <v>9</v>
      </c>
      <c r="T1174" s="198" t="s">
        <v>3083</v>
      </c>
      <c r="U1174" s="200">
        <v>721606</v>
      </c>
      <c r="AC1174" s="159">
        <v>20</v>
      </c>
      <c r="AD1174" s="159">
        <v>17</v>
      </c>
      <c r="AE1174" s="161" t="s">
        <v>3181</v>
      </c>
      <c r="AF1174" s="203" t="s">
        <v>3182</v>
      </c>
    </row>
    <row r="1175" spans="17:32" x14ac:dyDescent="0.15">
      <c r="Q1175" s="197">
        <v>3</v>
      </c>
      <c r="R1175" s="197">
        <v>3</v>
      </c>
      <c r="S1175" s="197">
        <v>10</v>
      </c>
      <c r="T1175" s="198" t="s">
        <v>3086</v>
      </c>
      <c r="U1175" s="200">
        <v>721607</v>
      </c>
      <c r="AC1175" s="159">
        <v>20</v>
      </c>
      <c r="AD1175" s="159">
        <v>18</v>
      </c>
      <c r="AE1175" s="161" t="s">
        <v>3184</v>
      </c>
      <c r="AF1175" s="203" t="s">
        <v>3185</v>
      </c>
    </row>
    <row r="1176" spans="17:32" x14ac:dyDescent="0.15">
      <c r="Q1176" s="197">
        <v>3</v>
      </c>
      <c r="R1176" s="197">
        <v>3</v>
      </c>
      <c r="S1176" s="197">
        <v>11</v>
      </c>
      <c r="T1176" s="198" t="s">
        <v>3089</v>
      </c>
      <c r="U1176" s="200">
        <v>721111</v>
      </c>
      <c r="AC1176" s="159">
        <v>20</v>
      </c>
      <c r="AD1176" s="159">
        <v>19</v>
      </c>
      <c r="AE1176" s="161" t="s">
        <v>3187</v>
      </c>
      <c r="AF1176" s="203" t="s">
        <v>3188</v>
      </c>
    </row>
    <row r="1177" spans="17:32" x14ac:dyDescent="0.15">
      <c r="Q1177" s="197">
        <v>3</v>
      </c>
      <c r="R1177" s="197">
        <v>3</v>
      </c>
      <c r="S1177" s="197">
        <v>12</v>
      </c>
      <c r="T1177" s="198" t="s">
        <v>3092</v>
      </c>
      <c r="U1177" s="200">
        <v>721611</v>
      </c>
      <c r="AC1177" s="159">
        <v>20</v>
      </c>
      <c r="AD1177" s="159">
        <v>20</v>
      </c>
      <c r="AE1177" s="161" t="s">
        <v>3190</v>
      </c>
      <c r="AF1177" s="203" t="s">
        <v>3191</v>
      </c>
    </row>
    <row r="1178" spans="17:32" x14ac:dyDescent="0.15">
      <c r="Q1178" s="197">
        <v>3</v>
      </c>
      <c r="R1178" s="197">
        <v>3</v>
      </c>
      <c r="S1178" s="197">
        <v>13</v>
      </c>
      <c r="T1178" s="198" t="s">
        <v>9417</v>
      </c>
      <c r="U1178" s="200">
        <v>721121</v>
      </c>
      <c r="AC1178" s="159">
        <v>20</v>
      </c>
      <c r="AD1178" s="159">
        <v>21</v>
      </c>
      <c r="AE1178" s="161" t="s">
        <v>3193</v>
      </c>
      <c r="AF1178" s="203" t="s">
        <v>3194</v>
      </c>
    </row>
    <row r="1179" spans="17:32" x14ac:dyDescent="0.15">
      <c r="Q1179" s="197">
        <v>3</v>
      </c>
      <c r="R1179" s="197">
        <v>3</v>
      </c>
      <c r="S1179" s="197">
        <v>14</v>
      </c>
      <c r="T1179" s="198" t="s">
        <v>3095</v>
      </c>
      <c r="U1179" s="200">
        <v>721117</v>
      </c>
      <c r="AC1179" s="159">
        <v>20</v>
      </c>
      <c r="AD1179" s="159">
        <v>22</v>
      </c>
      <c r="AE1179" s="161" t="s">
        <v>3196</v>
      </c>
      <c r="AF1179" s="203" t="s">
        <v>3197</v>
      </c>
    </row>
    <row r="1180" spans="17:32" x14ac:dyDescent="0.15">
      <c r="Q1180" s="197">
        <v>3</v>
      </c>
      <c r="R1180" s="197">
        <v>3</v>
      </c>
      <c r="S1180" s="197">
        <v>15</v>
      </c>
      <c r="T1180" s="198" t="s">
        <v>3098</v>
      </c>
      <c r="U1180" s="200">
        <v>721118</v>
      </c>
      <c r="AC1180" s="159">
        <v>20</v>
      </c>
      <c r="AD1180" s="159">
        <v>23</v>
      </c>
      <c r="AE1180" s="161" t="s">
        <v>3199</v>
      </c>
      <c r="AF1180" s="203" t="s">
        <v>3200</v>
      </c>
    </row>
    <row r="1181" spans="17:32" x14ac:dyDescent="0.15">
      <c r="Q1181" s="197">
        <v>3</v>
      </c>
      <c r="R1181" s="197">
        <v>3</v>
      </c>
      <c r="S1181" s="197">
        <v>16</v>
      </c>
      <c r="T1181" s="198" t="s">
        <v>3101</v>
      </c>
      <c r="U1181" s="200">
        <v>721112</v>
      </c>
      <c r="AC1181" s="159">
        <v>20</v>
      </c>
      <c r="AD1181" s="159">
        <v>24</v>
      </c>
      <c r="AE1181" s="161" t="s">
        <v>3202</v>
      </c>
      <c r="AF1181" s="203" t="s">
        <v>3203</v>
      </c>
    </row>
    <row r="1182" spans="17:32" x14ac:dyDescent="0.15">
      <c r="Q1182" s="197">
        <v>3</v>
      </c>
      <c r="R1182" s="197">
        <v>3</v>
      </c>
      <c r="S1182" s="197">
        <v>17</v>
      </c>
      <c r="T1182" s="198" t="s">
        <v>3104</v>
      </c>
      <c r="U1182" s="200">
        <v>721106</v>
      </c>
      <c r="AC1182" s="159">
        <v>20</v>
      </c>
      <c r="AD1182" s="159">
        <v>25</v>
      </c>
      <c r="AE1182" s="161" t="s">
        <v>3205</v>
      </c>
      <c r="AF1182" s="203" t="s">
        <v>3206</v>
      </c>
    </row>
    <row r="1183" spans="17:32" x14ac:dyDescent="0.15">
      <c r="Q1183" s="197">
        <v>3</v>
      </c>
      <c r="R1183" s="197">
        <v>3</v>
      </c>
      <c r="S1183" s="197">
        <v>18</v>
      </c>
      <c r="T1183" s="198" t="s">
        <v>3107</v>
      </c>
      <c r="U1183" s="200">
        <v>721115</v>
      </c>
      <c r="AC1183" s="159">
        <v>20</v>
      </c>
      <c r="AD1183" s="159">
        <v>26</v>
      </c>
      <c r="AE1183" s="161" t="s">
        <v>3208</v>
      </c>
      <c r="AF1183" s="203" t="s">
        <v>3209</v>
      </c>
    </row>
    <row r="1184" spans="17:32" x14ac:dyDescent="0.15">
      <c r="Q1184" s="197">
        <v>3</v>
      </c>
      <c r="R1184" s="197">
        <v>3</v>
      </c>
      <c r="S1184" s="197">
        <v>19</v>
      </c>
      <c r="T1184" s="198" t="s">
        <v>9418</v>
      </c>
      <c r="U1184" s="200">
        <v>721119</v>
      </c>
      <c r="AC1184" s="159">
        <v>20</v>
      </c>
      <c r="AD1184" s="159">
        <v>27</v>
      </c>
      <c r="AE1184" s="161" t="s">
        <v>3210</v>
      </c>
      <c r="AF1184" s="203" t="s">
        <v>3211</v>
      </c>
    </row>
    <row r="1185" spans="17:32" x14ac:dyDescent="0.15">
      <c r="Q1185" s="197">
        <v>3</v>
      </c>
      <c r="R1185" s="197">
        <v>3</v>
      </c>
      <c r="S1185" s="197">
        <v>20</v>
      </c>
      <c r="T1185" s="198" t="s">
        <v>9419</v>
      </c>
      <c r="U1185" s="200">
        <v>721120</v>
      </c>
      <c r="AC1185" s="159">
        <v>20</v>
      </c>
      <c r="AD1185" s="159">
        <v>28</v>
      </c>
      <c r="AE1185" s="161" t="s">
        <v>3212</v>
      </c>
      <c r="AF1185" s="203" t="s">
        <v>3213</v>
      </c>
    </row>
    <row r="1186" spans="17:32" x14ac:dyDescent="0.15">
      <c r="Q1186" s="197">
        <v>3</v>
      </c>
      <c r="R1186" s="197">
        <v>3</v>
      </c>
      <c r="S1186" s="197">
        <v>21</v>
      </c>
      <c r="T1186" s="198" t="s">
        <v>3112</v>
      </c>
      <c r="U1186" s="200">
        <v>724399</v>
      </c>
      <c r="AC1186" s="159">
        <v>20</v>
      </c>
      <c r="AD1186" s="159">
        <v>29</v>
      </c>
      <c r="AE1186" s="161" t="s">
        <v>3215</v>
      </c>
      <c r="AF1186" s="203" t="s">
        <v>3216</v>
      </c>
    </row>
    <row r="1187" spans="17:32" x14ac:dyDescent="0.15">
      <c r="Q1187" s="197">
        <v>3</v>
      </c>
      <c r="R1187" s="197">
        <v>3</v>
      </c>
      <c r="S1187" s="197">
        <v>22</v>
      </c>
      <c r="T1187" s="198" t="s">
        <v>3115</v>
      </c>
      <c r="U1187" s="200">
        <v>724400</v>
      </c>
      <c r="AC1187" s="159">
        <v>20</v>
      </c>
      <c r="AD1187" s="159">
        <v>30</v>
      </c>
      <c r="AE1187" s="161" t="s">
        <v>3217</v>
      </c>
      <c r="AF1187" s="203" t="s">
        <v>3218</v>
      </c>
    </row>
    <row r="1188" spans="17:32" x14ac:dyDescent="0.15">
      <c r="Q1188" s="197">
        <v>3</v>
      </c>
      <c r="R1188" s="197">
        <v>3</v>
      </c>
      <c r="S1188" s="197">
        <v>23</v>
      </c>
      <c r="T1188" s="198" t="s">
        <v>3118</v>
      </c>
      <c r="U1188" s="200">
        <v>720508</v>
      </c>
      <c r="AC1188" s="159">
        <v>20</v>
      </c>
      <c r="AD1188" s="159">
        <v>31</v>
      </c>
      <c r="AE1188" s="161" t="s">
        <v>3219</v>
      </c>
      <c r="AF1188" s="203" t="s">
        <v>3220</v>
      </c>
    </row>
    <row r="1189" spans="17:32" x14ac:dyDescent="0.15">
      <c r="Q1189" s="197">
        <v>3</v>
      </c>
      <c r="R1189" s="197">
        <v>3</v>
      </c>
      <c r="S1189" s="197">
        <v>24</v>
      </c>
      <c r="T1189" s="198" t="s">
        <v>3121</v>
      </c>
      <c r="U1189" s="200">
        <v>720509</v>
      </c>
      <c r="AC1189" s="159">
        <v>20</v>
      </c>
      <c r="AD1189" s="159">
        <v>32</v>
      </c>
      <c r="AE1189" s="161" t="s">
        <v>3221</v>
      </c>
      <c r="AF1189" s="203" t="s">
        <v>3222</v>
      </c>
    </row>
    <row r="1190" spans="17:32" x14ac:dyDescent="0.15">
      <c r="Q1190" s="197">
        <v>3</v>
      </c>
      <c r="R1190" s="197">
        <v>3</v>
      </c>
      <c r="S1190" s="197">
        <v>25</v>
      </c>
      <c r="T1190" s="198" t="s">
        <v>3124</v>
      </c>
      <c r="U1190" s="200">
        <v>720510</v>
      </c>
      <c r="AC1190" s="159">
        <v>20</v>
      </c>
      <c r="AD1190" s="159">
        <v>33</v>
      </c>
      <c r="AE1190" s="161" t="s">
        <v>3223</v>
      </c>
      <c r="AF1190" s="203" t="s">
        <v>3224</v>
      </c>
    </row>
    <row r="1191" spans="17:32" x14ac:dyDescent="0.15">
      <c r="Q1191" s="197">
        <v>3</v>
      </c>
      <c r="R1191" s="197">
        <v>3</v>
      </c>
      <c r="S1191" s="197">
        <v>26</v>
      </c>
      <c r="T1191" s="198" t="s">
        <v>3127</v>
      </c>
      <c r="U1191" s="200">
        <v>720512</v>
      </c>
      <c r="AC1191" s="159">
        <v>20</v>
      </c>
      <c r="AD1191" s="159">
        <v>34</v>
      </c>
      <c r="AE1191" s="161" t="s">
        <v>3225</v>
      </c>
      <c r="AF1191" s="203" t="s">
        <v>3226</v>
      </c>
    </row>
    <row r="1192" spans="17:32" x14ac:dyDescent="0.15">
      <c r="Q1192" s="197">
        <v>3</v>
      </c>
      <c r="R1192" s="197">
        <v>3</v>
      </c>
      <c r="S1192" s="197">
        <v>27</v>
      </c>
      <c r="T1192" s="198" t="s">
        <v>3130</v>
      </c>
      <c r="U1192" s="200">
        <v>720513</v>
      </c>
      <c r="AC1192" s="159">
        <v>20</v>
      </c>
      <c r="AD1192" s="159">
        <v>35</v>
      </c>
      <c r="AE1192" s="161" t="s">
        <v>3227</v>
      </c>
      <c r="AF1192" s="203" t="s">
        <v>3228</v>
      </c>
    </row>
    <row r="1193" spans="17:32" x14ac:dyDescent="0.15">
      <c r="Q1193" s="197">
        <v>3</v>
      </c>
      <c r="R1193" s="197">
        <v>3</v>
      </c>
      <c r="S1193" s="197">
        <v>28</v>
      </c>
      <c r="T1193" s="198" t="s">
        <v>3133</v>
      </c>
      <c r="U1193" s="200">
        <v>720514</v>
      </c>
      <c r="AC1193" s="159">
        <v>20</v>
      </c>
      <c r="AD1193" s="159">
        <v>36</v>
      </c>
      <c r="AE1193" s="161" t="s">
        <v>3229</v>
      </c>
      <c r="AF1193" s="203" t="s">
        <v>3230</v>
      </c>
    </row>
    <row r="1194" spans="17:32" x14ac:dyDescent="0.15">
      <c r="Q1194" s="197">
        <v>3</v>
      </c>
      <c r="R1194" s="197">
        <v>3</v>
      </c>
      <c r="S1194" s="197">
        <v>29</v>
      </c>
      <c r="T1194" s="198" t="s">
        <v>3136</v>
      </c>
      <c r="U1194" s="200">
        <v>720511</v>
      </c>
      <c r="AC1194" s="159">
        <v>20</v>
      </c>
      <c r="AD1194" s="159">
        <v>37</v>
      </c>
      <c r="AE1194" s="161" t="s">
        <v>3231</v>
      </c>
      <c r="AF1194" s="203" t="s">
        <v>3232</v>
      </c>
    </row>
    <row r="1195" spans="17:32" x14ac:dyDescent="0.15">
      <c r="Q1195" s="197">
        <v>3</v>
      </c>
      <c r="R1195" s="197">
        <v>3</v>
      </c>
      <c r="S1195" s="197">
        <v>30</v>
      </c>
      <c r="T1195" s="198" t="s">
        <v>3139</v>
      </c>
      <c r="U1195" s="200">
        <v>720522</v>
      </c>
      <c r="AC1195" s="159">
        <v>20</v>
      </c>
      <c r="AD1195" s="159">
        <v>38</v>
      </c>
      <c r="AE1195" s="161" t="s">
        <v>3233</v>
      </c>
      <c r="AF1195" s="203" t="s">
        <v>3234</v>
      </c>
    </row>
    <row r="1196" spans="17:32" x14ac:dyDescent="0.15">
      <c r="Q1196" s="197">
        <v>3</v>
      </c>
      <c r="R1196" s="197">
        <v>3</v>
      </c>
      <c r="S1196" s="197">
        <v>31</v>
      </c>
      <c r="T1196" s="198" t="s">
        <v>3142</v>
      </c>
      <c r="U1196" s="200">
        <v>720506</v>
      </c>
      <c r="AC1196" s="159">
        <v>20</v>
      </c>
      <c r="AD1196" s="159">
        <v>39</v>
      </c>
      <c r="AE1196" s="161" t="s">
        <v>3235</v>
      </c>
      <c r="AF1196" s="203" t="s">
        <v>3236</v>
      </c>
    </row>
    <row r="1197" spans="17:32" x14ac:dyDescent="0.15">
      <c r="Q1197" s="197">
        <v>3</v>
      </c>
      <c r="R1197" s="197">
        <v>3</v>
      </c>
      <c r="S1197" s="197">
        <v>32</v>
      </c>
      <c r="T1197" s="198" t="s">
        <v>3145</v>
      </c>
      <c r="U1197" s="200">
        <v>720517</v>
      </c>
      <c r="AC1197" s="159">
        <v>20</v>
      </c>
      <c r="AD1197" s="159">
        <v>40</v>
      </c>
      <c r="AE1197" s="161" t="s">
        <v>3237</v>
      </c>
      <c r="AF1197" s="203" t="s">
        <v>3238</v>
      </c>
    </row>
    <row r="1198" spans="17:32" x14ac:dyDescent="0.15">
      <c r="Q1198" s="197">
        <v>3</v>
      </c>
      <c r="R1198" s="197">
        <v>3</v>
      </c>
      <c r="S1198" s="197">
        <v>33</v>
      </c>
      <c r="T1198" s="198" t="s">
        <v>9420</v>
      </c>
      <c r="U1198" s="200">
        <v>720501</v>
      </c>
      <c r="AC1198" s="159">
        <v>20</v>
      </c>
      <c r="AD1198" s="159">
        <v>41</v>
      </c>
      <c r="AE1198" s="161" t="s">
        <v>3240</v>
      </c>
      <c r="AF1198" s="203" t="s">
        <v>3241</v>
      </c>
    </row>
    <row r="1199" spans="17:32" x14ac:dyDescent="0.15">
      <c r="Q1199" s="197">
        <v>3</v>
      </c>
      <c r="R1199" s="197">
        <v>3</v>
      </c>
      <c r="S1199" s="197">
        <v>34</v>
      </c>
      <c r="T1199" s="198" t="s">
        <v>3148</v>
      </c>
      <c r="U1199" s="200">
        <v>724499</v>
      </c>
      <c r="AC1199" s="159">
        <v>20</v>
      </c>
      <c r="AD1199" s="159">
        <v>42</v>
      </c>
      <c r="AE1199" s="161" t="s">
        <v>3242</v>
      </c>
      <c r="AF1199" s="203" t="s">
        <v>3243</v>
      </c>
    </row>
    <row r="1200" spans="17:32" x14ac:dyDescent="0.15">
      <c r="Q1200" s="197">
        <v>3</v>
      </c>
      <c r="R1200" s="197">
        <v>3</v>
      </c>
      <c r="S1200" s="197">
        <v>35</v>
      </c>
      <c r="T1200" s="198" t="s">
        <v>3151</v>
      </c>
      <c r="U1200" s="200">
        <v>724500</v>
      </c>
      <c r="AC1200" s="197">
        <v>21</v>
      </c>
      <c r="AD1200" s="197">
        <v>1</v>
      </c>
      <c r="AE1200" s="198" t="s">
        <v>615</v>
      </c>
      <c r="AF1200" s="200">
        <v>22100</v>
      </c>
    </row>
    <row r="1201" spans="17:32" x14ac:dyDescent="0.15">
      <c r="Q1201" s="197">
        <v>3</v>
      </c>
      <c r="R1201" s="197">
        <v>3</v>
      </c>
      <c r="S1201" s="197">
        <v>36</v>
      </c>
      <c r="T1201" s="198" t="s">
        <v>3154</v>
      </c>
      <c r="U1201" s="200">
        <v>720609</v>
      </c>
      <c r="AC1201" s="197">
        <v>21</v>
      </c>
      <c r="AD1201" s="197">
        <v>2</v>
      </c>
      <c r="AE1201" s="198" t="s">
        <v>9826</v>
      </c>
      <c r="AF1201" s="200">
        <v>22101</v>
      </c>
    </row>
    <row r="1202" spans="17:32" x14ac:dyDescent="0.15">
      <c r="Q1202" s="197">
        <v>3</v>
      </c>
      <c r="R1202" s="197">
        <v>3</v>
      </c>
      <c r="S1202" s="197">
        <v>37</v>
      </c>
      <c r="T1202" s="198" t="s">
        <v>3157</v>
      </c>
      <c r="U1202" s="200">
        <v>720610</v>
      </c>
      <c r="AC1202" s="197">
        <v>21</v>
      </c>
      <c r="AD1202" s="197">
        <v>3</v>
      </c>
      <c r="AE1202" s="198" t="s">
        <v>9827</v>
      </c>
      <c r="AF1202" s="200">
        <v>22102</v>
      </c>
    </row>
    <row r="1203" spans="17:32" x14ac:dyDescent="0.15">
      <c r="Q1203" s="197">
        <v>3</v>
      </c>
      <c r="R1203" s="197">
        <v>3</v>
      </c>
      <c r="S1203" s="197">
        <v>38</v>
      </c>
      <c r="T1203" s="198" t="s">
        <v>3160</v>
      </c>
      <c r="U1203" s="200">
        <v>720611</v>
      </c>
      <c r="AC1203" s="197">
        <v>21</v>
      </c>
      <c r="AD1203" s="197">
        <v>4</v>
      </c>
      <c r="AE1203" s="198" t="s">
        <v>9828</v>
      </c>
      <c r="AF1203" s="200">
        <v>22103</v>
      </c>
    </row>
    <row r="1204" spans="17:32" x14ac:dyDescent="0.15">
      <c r="Q1204" s="197">
        <v>3</v>
      </c>
      <c r="R1204" s="197">
        <v>3</v>
      </c>
      <c r="S1204" s="197">
        <v>39</v>
      </c>
      <c r="T1204" s="198" t="s">
        <v>3163</v>
      </c>
      <c r="U1204" s="200">
        <v>720612</v>
      </c>
      <c r="AC1204" s="197">
        <v>21</v>
      </c>
      <c r="AD1204" s="197">
        <v>5</v>
      </c>
      <c r="AE1204" s="198" t="s">
        <v>9829</v>
      </c>
      <c r="AF1204" s="200">
        <v>22130</v>
      </c>
    </row>
    <row r="1205" spans="17:32" x14ac:dyDescent="0.15">
      <c r="Q1205" s="197">
        <v>3</v>
      </c>
      <c r="R1205" s="197">
        <v>3</v>
      </c>
      <c r="S1205" s="197">
        <v>40</v>
      </c>
      <c r="T1205" s="198" t="s">
        <v>3166</v>
      </c>
      <c r="U1205" s="200">
        <v>720601</v>
      </c>
      <c r="AC1205" s="197">
        <v>21</v>
      </c>
      <c r="AD1205" s="197">
        <v>6</v>
      </c>
      <c r="AE1205" s="198" t="s">
        <v>9830</v>
      </c>
      <c r="AF1205" s="200">
        <v>22138</v>
      </c>
    </row>
    <row r="1206" spans="17:32" x14ac:dyDescent="0.15">
      <c r="Q1206" s="197">
        <v>3</v>
      </c>
      <c r="R1206" s="197">
        <v>3</v>
      </c>
      <c r="S1206" s="197">
        <v>41</v>
      </c>
      <c r="T1206" s="198" t="s">
        <v>9421</v>
      </c>
      <c r="U1206" s="200">
        <v>720613</v>
      </c>
      <c r="AC1206" s="197">
        <v>21</v>
      </c>
      <c r="AD1206" s="197">
        <v>7</v>
      </c>
      <c r="AE1206" s="198" t="s">
        <v>9831</v>
      </c>
      <c r="AF1206" s="200">
        <v>22139</v>
      </c>
    </row>
    <row r="1207" spans="17:32" x14ac:dyDescent="0.15">
      <c r="Q1207" s="197">
        <v>3</v>
      </c>
      <c r="R1207" s="197">
        <v>3</v>
      </c>
      <c r="S1207" s="197">
        <v>42</v>
      </c>
      <c r="T1207" s="198" t="s">
        <v>3171</v>
      </c>
      <c r="U1207" s="200">
        <v>724599</v>
      </c>
      <c r="AC1207" s="197">
        <v>21</v>
      </c>
      <c r="AD1207" s="197">
        <v>8</v>
      </c>
      <c r="AE1207" s="198" t="s">
        <v>9832</v>
      </c>
      <c r="AF1207" s="200">
        <v>22140</v>
      </c>
    </row>
    <row r="1208" spans="17:32" x14ac:dyDescent="0.15">
      <c r="Q1208" s="197">
        <v>3</v>
      </c>
      <c r="R1208" s="197">
        <v>3</v>
      </c>
      <c r="S1208" s="197">
        <v>43</v>
      </c>
      <c r="T1208" s="198" t="s">
        <v>3174</v>
      </c>
      <c r="U1208" s="200">
        <v>724600</v>
      </c>
      <c r="AC1208" s="197">
        <v>21</v>
      </c>
      <c r="AD1208" s="197">
        <v>9</v>
      </c>
      <c r="AE1208" s="198" t="s">
        <v>9833</v>
      </c>
      <c r="AF1208" s="200" t="s">
        <v>3253</v>
      </c>
    </row>
    <row r="1209" spans="17:32" x14ac:dyDescent="0.15">
      <c r="Q1209" s="197">
        <v>3</v>
      </c>
      <c r="R1209" s="197">
        <v>3</v>
      </c>
      <c r="S1209" s="197">
        <v>44</v>
      </c>
      <c r="T1209" s="198" t="s">
        <v>3177</v>
      </c>
      <c r="U1209" s="200">
        <v>720710</v>
      </c>
      <c r="AC1209" s="197">
        <v>21</v>
      </c>
      <c r="AD1209" s="197">
        <v>10</v>
      </c>
      <c r="AE1209" s="198" t="s">
        <v>9834</v>
      </c>
      <c r="AF1209" s="200" t="s">
        <v>3255</v>
      </c>
    </row>
    <row r="1210" spans="17:32" x14ac:dyDescent="0.15">
      <c r="Q1210" s="197">
        <v>3</v>
      </c>
      <c r="R1210" s="197">
        <v>3</v>
      </c>
      <c r="S1210" s="197">
        <v>45</v>
      </c>
      <c r="T1210" s="198" t="s">
        <v>3180</v>
      </c>
      <c r="U1210" s="200">
        <v>720711</v>
      </c>
      <c r="AC1210" s="197">
        <v>21</v>
      </c>
      <c r="AD1210" s="197">
        <v>11</v>
      </c>
      <c r="AE1210" s="198" t="s">
        <v>9835</v>
      </c>
      <c r="AF1210" s="200" t="s">
        <v>3257</v>
      </c>
    </row>
    <row r="1211" spans="17:32" x14ac:dyDescent="0.15">
      <c r="Q1211" s="197">
        <v>3</v>
      </c>
      <c r="R1211" s="197">
        <v>3</v>
      </c>
      <c r="S1211" s="197">
        <v>46</v>
      </c>
      <c r="T1211" s="198" t="s">
        <v>3183</v>
      </c>
      <c r="U1211" s="200">
        <v>720712</v>
      </c>
      <c r="AC1211" s="197">
        <v>21</v>
      </c>
      <c r="AD1211" s="197">
        <v>12</v>
      </c>
      <c r="AE1211" s="198" t="s">
        <v>9836</v>
      </c>
      <c r="AF1211" s="200" t="s">
        <v>3259</v>
      </c>
    </row>
    <row r="1212" spans="17:32" x14ac:dyDescent="0.15">
      <c r="Q1212" s="197">
        <v>3</v>
      </c>
      <c r="R1212" s="197">
        <v>3</v>
      </c>
      <c r="S1212" s="197">
        <v>47</v>
      </c>
      <c r="T1212" s="198" t="s">
        <v>3186</v>
      </c>
      <c r="U1212" s="200">
        <v>720714</v>
      </c>
      <c r="AC1212" s="197">
        <v>21</v>
      </c>
      <c r="AD1212" s="197">
        <v>13</v>
      </c>
      <c r="AE1212" s="198" t="s">
        <v>9837</v>
      </c>
      <c r="AF1212" s="200" t="s">
        <v>3261</v>
      </c>
    </row>
    <row r="1213" spans="17:32" x14ac:dyDescent="0.15">
      <c r="Q1213" s="197">
        <v>3</v>
      </c>
      <c r="R1213" s="197">
        <v>3</v>
      </c>
      <c r="S1213" s="197">
        <v>48</v>
      </c>
      <c r="T1213" s="198" t="s">
        <v>3189</v>
      </c>
      <c r="U1213" s="200">
        <v>720715</v>
      </c>
      <c r="AC1213" s="197">
        <v>21</v>
      </c>
      <c r="AD1213" s="197">
        <v>14</v>
      </c>
      <c r="AE1213" s="198" t="s">
        <v>9838</v>
      </c>
      <c r="AF1213" s="200" t="s">
        <v>3263</v>
      </c>
    </row>
    <row r="1214" spans="17:32" x14ac:dyDescent="0.15">
      <c r="Q1214" s="197">
        <v>3</v>
      </c>
      <c r="R1214" s="197">
        <v>3</v>
      </c>
      <c r="S1214" s="197">
        <v>49</v>
      </c>
      <c r="T1214" s="198" t="s">
        <v>3192</v>
      </c>
      <c r="U1214" s="200">
        <v>720716</v>
      </c>
      <c r="AC1214" s="197">
        <v>21</v>
      </c>
      <c r="AD1214" s="197">
        <v>15</v>
      </c>
      <c r="AE1214" s="198" t="s">
        <v>9839</v>
      </c>
      <c r="AF1214" s="200" t="s">
        <v>3265</v>
      </c>
    </row>
    <row r="1215" spans="17:32" x14ac:dyDescent="0.15">
      <c r="Q1215" s="197">
        <v>3</v>
      </c>
      <c r="R1215" s="197">
        <v>3</v>
      </c>
      <c r="S1215" s="197">
        <v>50</v>
      </c>
      <c r="T1215" s="198" t="s">
        <v>3195</v>
      </c>
      <c r="U1215" s="200">
        <v>720717</v>
      </c>
      <c r="AC1215" s="197">
        <v>21</v>
      </c>
      <c r="AD1215" s="197">
        <v>16</v>
      </c>
      <c r="AE1215" s="198" t="s">
        <v>3266</v>
      </c>
      <c r="AF1215" s="200">
        <v>22203</v>
      </c>
    </row>
    <row r="1216" spans="17:32" x14ac:dyDescent="0.15">
      <c r="Q1216" s="197">
        <v>3</v>
      </c>
      <c r="R1216" s="197">
        <v>3</v>
      </c>
      <c r="S1216" s="197">
        <v>51</v>
      </c>
      <c r="T1216" s="198" t="s">
        <v>3198</v>
      </c>
      <c r="U1216" s="200">
        <v>720722</v>
      </c>
      <c r="AC1216" s="197">
        <v>21</v>
      </c>
      <c r="AD1216" s="197">
        <v>17</v>
      </c>
      <c r="AE1216" s="198" t="s">
        <v>3267</v>
      </c>
      <c r="AF1216" s="200">
        <v>22205</v>
      </c>
    </row>
    <row r="1217" spans="17:32" x14ac:dyDescent="0.15">
      <c r="Q1217" s="197">
        <v>3</v>
      </c>
      <c r="R1217" s="197">
        <v>3</v>
      </c>
      <c r="S1217" s="197">
        <v>52</v>
      </c>
      <c r="T1217" s="198" t="s">
        <v>3201</v>
      </c>
      <c r="U1217" s="200">
        <v>720720</v>
      </c>
      <c r="AC1217" s="197">
        <v>21</v>
      </c>
      <c r="AD1217" s="197">
        <v>18</v>
      </c>
      <c r="AE1217" s="198" t="s">
        <v>3268</v>
      </c>
      <c r="AF1217" s="200">
        <v>22206</v>
      </c>
    </row>
    <row r="1218" spans="17:32" x14ac:dyDescent="0.15">
      <c r="Q1218" s="197">
        <v>3</v>
      </c>
      <c r="R1218" s="197">
        <v>3</v>
      </c>
      <c r="S1218" s="197">
        <v>53</v>
      </c>
      <c r="T1218" s="198" t="s">
        <v>9422</v>
      </c>
      <c r="U1218" s="200">
        <v>720726</v>
      </c>
      <c r="AC1218" s="197">
        <v>21</v>
      </c>
      <c r="AD1218" s="197">
        <v>19</v>
      </c>
      <c r="AE1218" s="198" t="s">
        <v>3269</v>
      </c>
      <c r="AF1218" s="200">
        <v>22207</v>
      </c>
    </row>
    <row r="1219" spans="17:32" x14ac:dyDescent="0.15">
      <c r="Q1219" s="197">
        <v>3</v>
      </c>
      <c r="R1219" s="197">
        <v>3</v>
      </c>
      <c r="S1219" s="197">
        <v>54</v>
      </c>
      <c r="T1219" s="198" t="s">
        <v>3204</v>
      </c>
      <c r="U1219" s="200">
        <v>724699</v>
      </c>
      <c r="AC1219" s="197">
        <v>21</v>
      </c>
      <c r="AD1219" s="197">
        <v>20</v>
      </c>
      <c r="AE1219" s="198" t="s">
        <v>3270</v>
      </c>
      <c r="AF1219" s="200">
        <v>22208</v>
      </c>
    </row>
    <row r="1220" spans="17:32" x14ac:dyDescent="0.15">
      <c r="Q1220" s="197">
        <v>3</v>
      </c>
      <c r="R1220" s="197">
        <v>3</v>
      </c>
      <c r="S1220" s="197">
        <v>55</v>
      </c>
      <c r="T1220" s="198" t="s">
        <v>3207</v>
      </c>
      <c r="U1220" s="200">
        <v>724200</v>
      </c>
      <c r="AC1220" s="197">
        <v>21</v>
      </c>
      <c r="AD1220" s="197">
        <v>21</v>
      </c>
      <c r="AE1220" s="198" t="s">
        <v>3271</v>
      </c>
      <c r="AF1220" s="200">
        <v>22209</v>
      </c>
    </row>
    <row r="1221" spans="17:32" x14ac:dyDescent="0.15">
      <c r="Q1221" s="197">
        <v>3</v>
      </c>
      <c r="R1221" s="197">
        <v>3</v>
      </c>
      <c r="S1221" s="197">
        <v>56</v>
      </c>
      <c r="T1221" s="198" t="s">
        <v>36</v>
      </c>
      <c r="U1221" s="200">
        <v>724999</v>
      </c>
      <c r="AC1221" s="197">
        <v>21</v>
      </c>
      <c r="AD1221" s="197">
        <v>22</v>
      </c>
      <c r="AE1221" s="198" t="s">
        <v>3272</v>
      </c>
      <c r="AF1221" s="200">
        <v>22210</v>
      </c>
    </row>
    <row r="1222" spans="17:32" x14ac:dyDescent="0.15">
      <c r="Q1222" s="197">
        <v>3</v>
      </c>
      <c r="R1222" s="197">
        <v>4</v>
      </c>
      <c r="S1222" s="197">
        <v>1</v>
      </c>
      <c r="T1222" s="198" t="s">
        <v>2767</v>
      </c>
      <c r="U1222" s="200">
        <v>731100</v>
      </c>
      <c r="AC1222" s="197">
        <v>21</v>
      </c>
      <c r="AD1222" s="197">
        <v>23</v>
      </c>
      <c r="AE1222" s="198" t="s">
        <v>3273</v>
      </c>
      <c r="AF1222" s="200">
        <v>22211</v>
      </c>
    </row>
    <row r="1223" spans="17:32" x14ac:dyDescent="0.15">
      <c r="Q1223" s="197">
        <v>3</v>
      </c>
      <c r="R1223" s="197">
        <v>4</v>
      </c>
      <c r="S1223" s="197">
        <v>2</v>
      </c>
      <c r="T1223" s="198" t="s">
        <v>3214</v>
      </c>
      <c r="U1223" s="200">
        <v>731250</v>
      </c>
      <c r="AC1223" s="197">
        <v>21</v>
      </c>
      <c r="AD1223" s="197">
        <v>24</v>
      </c>
      <c r="AE1223" s="198" t="s">
        <v>3274</v>
      </c>
      <c r="AF1223" s="200">
        <v>22212</v>
      </c>
    </row>
    <row r="1224" spans="17:32" x14ac:dyDescent="0.15">
      <c r="Q1224" s="197">
        <v>3</v>
      </c>
      <c r="R1224" s="197">
        <v>4</v>
      </c>
      <c r="S1224" s="197">
        <v>3</v>
      </c>
      <c r="T1224" s="198" t="s">
        <v>3239</v>
      </c>
      <c r="U1224" s="200">
        <v>731260</v>
      </c>
      <c r="AC1224" s="197">
        <v>21</v>
      </c>
      <c r="AD1224" s="197">
        <v>25</v>
      </c>
      <c r="AE1224" s="198" t="s">
        <v>3275</v>
      </c>
      <c r="AF1224" s="200">
        <v>22213</v>
      </c>
    </row>
    <row r="1225" spans="17:32" x14ac:dyDescent="0.15">
      <c r="Q1225" s="197">
        <v>3</v>
      </c>
      <c r="R1225" s="197">
        <v>4</v>
      </c>
      <c r="S1225" s="197">
        <v>4</v>
      </c>
      <c r="T1225" s="198" t="s">
        <v>9423</v>
      </c>
      <c r="U1225" s="200">
        <v>731270</v>
      </c>
      <c r="AC1225" s="197">
        <v>21</v>
      </c>
      <c r="AD1225" s="197">
        <v>26</v>
      </c>
      <c r="AE1225" s="198" t="s">
        <v>3276</v>
      </c>
      <c r="AF1225" s="200">
        <v>22214</v>
      </c>
    </row>
    <row r="1226" spans="17:32" x14ac:dyDescent="0.15">
      <c r="Q1226" s="197">
        <v>3</v>
      </c>
      <c r="R1226" s="197">
        <v>4</v>
      </c>
      <c r="S1226" s="197">
        <v>5</v>
      </c>
      <c r="T1226" s="198" t="s">
        <v>9424</v>
      </c>
      <c r="U1226" s="200">
        <v>731700</v>
      </c>
      <c r="AC1226" s="197">
        <v>21</v>
      </c>
      <c r="AD1226" s="197">
        <v>27</v>
      </c>
      <c r="AE1226" s="198" t="s">
        <v>3277</v>
      </c>
      <c r="AF1226" s="200">
        <v>22215</v>
      </c>
    </row>
    <row r="1227" spans="17:32" x14ac:dyDescent="0.15">
      <c r="Q1227" s="197">
        <v>3</v>
      </c>
      <c r="R1227" s="197">
        <v>4</v>
      </c>
      <c r="S1227" s="197">
        <v>6</v>
      </c>
      <c r="T1227" s="198" t="s">
        <v>36</v>
      </c>
      <c r="U1227" s="200">
        <v>731999</v>
      </c>
      <c r="AC1227" s="197">
        <v>21</v>
      </c>
      <c r="AD1227" s="197">
        <v>28</v>
      </c>
      <c r="AE1227" s="198" t="s">
        <v>3278</v>
      </c>
      <c r="AF1227" s="200">
        <v>22216</v>
      </c>
    </row>
    <row r="1228" spans="17:32" x14ac:dyDescent="0.15">
      <c r="Q1228" s="197">
        <v>3</v>
      </c>
      <c r="R1228" s="197">
        <v>5</v>
      </c>
      <c r="S1228" s="197">
        <v>1</v>
      </c>
      <c r="T1228" s="198" t="s">
        <v>2767</v>
      </c>
      <c r="U1228" s="200">
        <v>732100</v>
      </c>
      <c r="AC1228" s="197">
        <v>21</v>
      </c>
      <c r="AD1228" s="197">
        <v>29</v>
      </c>
      <c r="AE1228" s="198" t="s">
        <v>3279</v>
      </c>
      <c r="AF1228" s="200">
        <v>22219</v>
      </c>
    </row>
    <row r="1229" spans="17:32" x14ac:dyDescent="0.15">
      <c r="Q1229" s="197">
        <v>3</v>
      </c>
      <c r="R1229" s="197">
        <v>5</v>
      </c>
      <c r="S1229" s="197">
        <v>2</v>
      </c>
      <c r="T1229" s="198" t="s">
        <v>9425</v>
      </c>
      <c r="U1229" s="200">
        <v>732300</v>
      </c>
      <c r="AC1229" s="197">
        <v>21</v>
      </c>
      <c r="AD1229" s="197">
        <v>30</v>
      </c>
      <c r="AE1229" s="198" t="s">
        <v>3280</v>
      </c>
      <c r="AF1229" s="200">
        <v>22220</v>
      </c>
    </row>
    <row r="1230" spans="17:32" x14ac:dyDescent="0.15">
      <c r="Q1230" s="197">
        <v>3</v>
      </c>
      <c r="R1230" s="197">
        <v>5</v>
      </c>
      <c r="S1230" s="197">
        <v>3</v>
      </c>
      <c r="T1230" s="198" t="s">
        <v>9426</v>
      </c>
      <c r="U1230" s="200">
        <v>732400</v>
      </c>
      <c r="AC1230" s="197">
        <v>21</v>
      </c>
      <c r="AD1230" s="197">
        <v>31</v>
      </c>
      <c r="AE1230" s="198" t="s">
        <v>3281</v>
      </c>
      <c r="AF1230" s="200">
        <v>22221</v>
      </c>
    </row>
    <row r="1231" spans="17:32" x14ac:dyDescent="0.15">
      <c r="Q1231" s="197">
        <v>3</v>
      </c>
      <c r="R1231" s="197">
        <v>5</v>
      </c>
      <c r="S1231" s="197">
        <v>4</v>
      </c>
      <c r="T1231" s="198" t="s">
        <v>9427</v>
      </c>
      <c r="U1231" s="200">
        <v>732350</v>
      </c>
      <c r="AC1231" s="197">
        <v>21</v>
      </c>
      <c r="AD1231" s="197">
        <v>32</v>
      </c>
      <c r="AE1231" s="198" t="s">
        <v>3283</v>
      </c>
      <c r="AF1231" s="200">
        <v>22222</v>
      </c>
    </row>
    <row r="1232" spans="17:32" x14ac:dyDescent="0.15">
      <c r="Q1232" s="197">
        <v>3</v>
      </c>
      <c r="R1232" s="197">
        <v>5</v>
      </c>
      <c r="S1232" s="197">
        <v>5</v>
      </c>
      <c r="T1232" s="198" t="s">
        <v>9428</v>
      </c>
      <c r="U1232" s="200">
        <v>732370</v>
      </c>
      <c r="AC1232" s="197">
        <v>21</v>
      </c>
      <c r="AD1232" s="197">
        <v>33</v>
      </c>
      <c r="AE1232" s="198" t="s">
        <v>3285</v>
      </c>
      <c r="AF1232" s="200">
        <v>22223</v>
      </c>
    </row>
    <row r="1233" spans="17:32" x14ac:dyDescent="0.15">
      <c r="Q1233" s="197">
        <v>3</v>
      </c>
      <c r="R1233" s="197">
        <v>5</v>
      </c>
      <c r="S1233" s="197">
        <v>6</v>
      </c>
      <c r="T1233" s="198" t="s">
        <v>36</v>
      </c>
      <c r="U1233" s="200">
        <v>732999</v>
      </c>
      <c r="AC1233" s="197">
        <v>21</v>
      </c>
      <c r="AD1233" s="197">
        <v>34</v>
      </c>
      <c r="AE1233" s="198" t="s">
        <v>3287</v>
      </c>
      <c r="AF1233" s="200">
        <v>22224</v>
      </c>
    </row>
    <row r="1234" spans="17:32" x14ac:dyDescent="0.15">
      <c r="Q1234" s="197">
        <v>3</v>
      </c>
      <c r="R1234" s="197">
        <v>6</v>
      </c>
      <c r="S1234" s="197">
        <v>1</v>
      </c>
      <c r="T1234" s="198" t="s">
        <v>2767</v>
      </c>
      <c r="U1234" s="200">
        <v>735100</v>
      </c>
      <c r="AC1234" s="197">
        <v>21</v>
      </c>
      <c r="AD1234" s="197">
        <v>35</v>
      </c>
      <c r="AE1234" s="198" t="s">
        <v>3289</v>
      </c>
      <c r="AF1234" s="200">
        <v>22225</v>
      </c>
    </row>
    <row r="1235" spans="17:32" x14ac:dyDescent="0.15">
      <c r="Q1235" s="197">
        <v>3</v>
      </c>
      <c r="R1235" s="197">
        <v>6</v>
      </c>
      <c r="S1235" s="197">
        <v>2</v>
      </c>
      <c r="T1235" s="198" t="s">
        <v>3207</v>
      </c>
      <c r="U1235" s="200">
        <v>735200</v>
      </c>
      <c r="AC1235" s="197">
        <v>21</v>
      </c>
      <c r="AD1235" s="197">
        <v>36</v>
      </c>
      <c r="AE1235" s="198" t="s">
        <v>3291</v>
      </c>
      <c r="AF1235" s="200">
        <v>22226</v>
      </c>
    </row>
    <row r="1236" spans="17:32" x14ac:dyDescent="0.15">
      <c r="Q1236" s="197">
        <v>3</v>
      </c>
      <c r="R1236" s="197">
        <v>6</v>
      </c>
      <c r="S1236" s="197">
        <v>3</v>
      </c>
      <c r="T1236" s="198" t="s">
        <v>3282</v>
      </c>
      <c r="U1236" s="200">
        <v>735301</v>
      </c>
      <c r="AC1236" s="197">
        <v>21</v>
      </c>
      <c r="AD1236" s="197">
        <v>37</v>
      </c>
      <c r="AE1236" s="198" t="s">
        <v>9840</v>
      </c>
      <c r="AF1236" s="200">
        <v>22301</v>
      </c>
    </row>
    <row r="1237" spans="17:32" x14ac:dyDescent="0.15">
      <c r="Q1237" s="197">
        <v>3</v>
      </c>
      <c r="R1237" s="197">
        <v>6</v>
      </c>
      <c r="S1237" s="197">
        <v>4</v>
      </c>
      <c r="T1237" s="198" t="s">
        <v>3284</v>
      </c>
      <c r="U1237" s="200">
        <v>735302</v>
      </c>
      <c r="AC1237" s="197">
        <v>21</v>
      </c>
      <c r="AD1237" s="197">
        <v>38</v>
      </c>
      <c r="AE1237" s="198" t="s">
        <v>9841</v>
      </c>
      <c r="AF1237" s="200">
        <v>22302</v>
      </c>
    </row>
    <row r="1238" spans="17:32" x14ac:dyDescent="0.15">
      <c r="Q1238" s="197">
        <v>3</v>
      </c>
      <c r="R1238" s="197">
        <v>6</v>
      </c>
      <c r="S1238" s="197">
        <v>5</v>
      </c>
      <c r="T1238" s="198" t="s">
        <v>3286</v>
      </c>
      <c r="U1238" s="200">
        <v>735401</v>
      </c>
      <c r="AC1238" s="197">
        <v>21</v>
      </c>
      <c r="AD1238" s="197">
        <v>39</v>
      </c>
      <c r="AE1238" s="198" t="s">
        <v>9842</v>
      </c>
      <c r="AF1238" s="200">
        <v>22304</v>
      </c>
    </row>
    <row r="1239" spans="17:32" x14ac:dyDescent="0.15">
      <c r="Q1239" s="197">
        <v>3</v>
      </c>
      <c r="R1239" s="197">
        <v>6</v>
      </c>
      <c r="S1239" s="197">
        <v>6</v>
      </c>
      <c r="T1239" s="198" t="s">
        <v>3288</v>
      </c>
      <c r="U1239" s="200">
        <v>735402</v>
      </c>
      <c r="AC1239" s="197">
        <v>21</v>
      </c>
      <c r="AD1239" s="197">
        <v>40</v>
      </c>
      <c r="AE1239" s="198" t="s">
        <v>9843</v>
      </c>
      <c r="AF1239" s="200">
        <v>22305</v>
      </c>
    </row>
    <row r="1240" spans="17:32" x14ac:dyDescent="0.15">
      <c r="Q1240" s="197">
        <v>3</v>
      </c>
      <c r="R1240" s="197">
        <v>6</v>
      </c>
      <c r="S1240" s="197">
        <v>7</v>
      </c>
      <c r="T1240" s="198" t="s">
        <v>3290</v>
      </c>
      <c r="U1240" s="200">
        <v>735601</v>
      </c>
      <c r="AC1240" s="197">
        <v>21</v>
      </c>
      <c r="AD1240" s="197">
        <v>41</v>
      </c>
      <c r="AE1240" s="198" t="s">
        <v>9844</v>
      </c>
      <c r="AF1240" s="200">
        <v>22306</v>
      </c>
    </row>
    <row r="1241" spans="17:32" x14ac:dyDescent="0.15">
      <c r="Q1241" s="197">
        <v>3</v>
      </c>
      <c r="R1241" s="197">
        <v>6</v>
      </c>
      <c r="S1241" s="197">
        <v>8</v>
      </c>
      <c r="T1241" s="198" t="s">
        <v>3292</v>
      </c>
      <c r="U1241" s="200">
        <v>735602</v>
      </c>
      <c r="AC1241" s="197">
        <v>21</v>
      </c>
      <c r="AD1241" s="197">
        <v>42</v>
      </c>
      <c r="AE1241" s="198" t="s">
        <v>9845</v>
      </c>
      <c r="AF1241" s="200">
        <v>22325</v>
      </c>
    </row>
    <row r="1242" spans="17:32" x14ac:dyDescent="0.15">
      <c r="Q1242" s="197">
        <v>3</v>
      </c>
      <c r="R1242" s="197">
        <v>6</v>
      </c>
      <c r="S1242" s="197">
        <v>9</v>
      </c>
      <c r="T1242" s="198" t="s">
        <v>36</v>
      </c>
      <c r="U1242" s="200">
        <v>735999</v>
      </c>
      <c r="AC1242" s="197">
        <v>21</v>
      </c>
      <c r="AD1242" s="197">
        <v>43</v>
      </c>
      <c r="AE1242" s="198" t="s">
        <v>9846</v>
      </c>
      <c r="AF1242" s="200">
        <v>22341</v>
      </c>
    </row>
    <row r="1243" spans="17:32" x14ac:dyDescent="0.15">
      <c r="Q1243" s="197">
        <v>3</v>
      </c>
      <c r="R1243" s="197">
        <v>7</v>
      </c>
      <c r="S1243" s="197">
        <v>1</v>
      </c>
      <c r="T1243" s="198" t="s">
        <v>2767</v>
      </c>
      <c r="U1243" s="200">
        <v>711000</v>
      </c>
      <c r="AC1243" s="197">
        <v>21</v>
      </c>
      <c r="AD1243" s="197">
        <v>44</v>
      </c>
      <c r="AE1243" s="198" t="s">
        <v>9847</v>
      </c>
      <c r="AF1243" s="200">
        <v>22342</v>
      </c>
    </row>
    <row r="1244" spans="17:32" x14ac:dyDescent="0.15">
      <c r="Q1244" s="197">
        <v>3</v>
      </c>
      <c r="R1244" s="197">
        <v>7</v>
      </c>
      <c r="S1244" s="197">
        <v>2</v>
      </c>
      <c r="T1244" s="198" t="s">
        <v>3296</v>
      </c>
      <c r="U1244" s="200">
        <v>711120</v>
      </c>
      <c r="AC1244" s="197">
        <v>21</v>
      </c>
      <c r="AD1244" s="197">
        <v>45</v>
      </c>
      <c r="AE1244" s="198" t="s">
        <v>9848</v>
      </c>
      <c r="AF1244" s="200">
        <v>22344</v>
      </c>
    </row>
    <row r="1245" spans="17:32" x14ac:dyDescent="0.15">
      <c r="Q1245" s="197">
        <v>3</v>
      </c>
      <c r="R1245" s="197">
        <v>7</v>
      </c>
      <c r="S1245" s="197">
        <v>3</v>
      </c>
      <c r="T1245" s="198" t="s">
        <v>3298</v>
      </c>
      <c r="U1245" s="200">
        <v>711103</v>
      </c>
      <c r="AC1245" s="197">
        <v>21</v>
      </c>
      <c r="AD1245" s="197">
        <v>46</v>
      </c>
      <c r="AE1245" s="198" t="s">
        <v>9849</v>
      </c>
      <c r="AF1245" s="200">
        <v>22424</v>
      </c>
    </row>
    <row r="1246" spans="17:32" x14ac:dyDescent="0.15">
      <c r="Q1246" s="197">
        <v>3</v>
      </c>
      <c r="R1246" s="197">
        <v>7</v>
      </c>
      <c r="S1246" s="197">
        <v>4</v>
      </c>
      <c r="T1246" s="198" t="s">
        <v>3300</v>
      </c>
      <c r="U1246" s="200">
        <v>711105</v>
      </c>
      <c r="AC1246" s="197">
        <v>21</v>
      </c>
      <c r="AD1246" s="197">
        <v>47</v>
      </c>
      <c r="AE1246" s="198" t="s">
        <v>9850</v>
      </c>
      <c r="AF1246" s="200">
        <v>22429</v>
      </c>
    </row>
    <row r="1247" spans="17:32" x14ac:dyDescent="0.15">
      <c r="Q1247" s="197">
        <v>3</v>
      </c>
      <c r="R1247" s="197">
        <v>7</v>
      </c>
      <c r="S1247" s="197">
        <v>5</v>
      </c>
      <c r="T1247" s="198" t="s">
        <v>3302</v>
      </c>
      <c r="U1247" s="200">
        <v>711112</v>
      </c>
      <c r="AC1247" s="197">
        <v>21</v>
      </c>
      <c r="AD1247" s="197">
        <v>48</v>
      </c>
      <c r="AE1247" s="198" t="s">
        <v>9851</v>
      </c>
      <c r="AF1247" s="200">
        <v>22461</v>
      </c>
    </row>
    <row r="1248" spans="17:32" x14ac:dyDescent="0.15">
      <c r="Q1248" s="197">
        <v>3</v>
      </c>
      <c r="R1248" s="197">
        <v>7</v>
      </c>
      <c r="S1248" s="197">
        <v>6</v>
      </c>
      <c r="T1248" s="198" t="s">
        <v>3304</v>
      </c>
      <c r="U1248" s="200">
        <v>711113</v>
      </c>
      <c r="AC1248" s="159">
        <v>22</v>
      </c>
      <c r="AD1248" s="159">
        <v>1</v>
      </c>
      <c r="AE1248" s="161" t="s">
        <v>623</v>
      </c>
      <c r="AF1248" s="203" t="s">
        <v>3315</v>
      </c>
    </row>
    <row r="1249" spans="17:32" x14ac:dyDescent="0.15">
      <c r="Q1249" s="197">
        <v>3</v>
      </c>
      <c r="R1249" s="197">
        <v>7</v>
      </c>
      <c r="S1249" s="197">
        <v>7</v>
      </c>
      <c r="T1249" s="198" t="s">
        <v>3306</v>
      </c>
      <c r="U1249" s="200">
        <v>711107</v>
      </c>
      <c r="AC1249" s="159">
        <v>22</v>
      </c>
      <c r="AD1249" s="159">
        <v>2</v>
      </c>
      <c r="AE1249" s="161" t="s">
        <v>3317</v>
      </c>
      <c r="AF1249" s="203" t="s">
        <v>3318</v>
      </c>
    </row>
    <row r="1250" spans="17:32" x14ac:dyDescent="0.15">
      <c r="Q1250" s="197">
        <v>3</v>
      </c>
      <c r="R1250" s="197">
        <v>7</v>
      </c>
      <c r="S1250" s="197">
        <v>8</v>
      </c>
      <c r="T1250" s="198" t="s">
        <v>3308</v>
      </c>
      <c r="U1250" s="200">
        <v>711114</v>
      </c>
      <c r="AC1250" s="159">
        <v>22</v>
      </c>
      <c r="AD1250" s="159">
        <v>3</v>
      </c>
      <c r="AE1250" s="161" t="s">
        <v>3320</v>
      </c>
      <c r="AF1250" s="203" t="s">
        <v>3321</v>
      </c>
    </row>
    <row r="1251" spans="17:32" x14ac:dyDescent="0.15">
      <c r="Q1251" s="197">
        <v>3</v>
      </c>
      <c r="R1251" s="197">
        <v>7</v>
      </c>
      <c r="S1251" s="197">
        <v>9</v>
      </c>
      <c r="T1251" s="198" t="s">
        <v>3310</v>
      </c>
      <c r="U1251" s="200">
        <v>711115</v>
      </c>
      <c r="AC1251" s="159">
        <v>22</v>
      </c>
      <c r="AD1251" s="159">
        <v>4</v>
      </c>
      <c r="AE1251" s="161" t="s">
        <v>3323</v>
      </c>
      <c r="AF1251" s="203" t="s">
        <v>3324</v>
      </c>
    </row>
    <row r="1252" spans="17:32" x14ac:dyDescent="0.15">
      <c r="Q1252" s="197">
        <v>3</v>
      </c>
      <c r="R1252" s="197">
        <v>7</v>
      </c>
      <c r="S1252" s="197">
        <v>10</v>
      </c>
      <c r="T1252" s="198" t="s">
        <v>3312</v>
      </c>
      <c r="U1252" s="200">
        <v>711117</v>
      </c>
      <c r="AC1252" s="159">
        <v>22</v>
      </c>
      <c r="AD1252" s="159">
        <v>5</v>
      </c>
      <c r="AE1252" s="161" t="s">
        <v>3326</v>
      </c>
      <c r="AF1252" s="203" t="s">
        <v>3327</v>
      </c>
    </row>
    <row r="1253" spans="17:32" x14ac:dyDescent="0.15">
      <c r="Q1253" s="197">
        <v>3</v>
      </c>
      <c r="R1253" s="197">
        <v>7</v>
      </c>
      <c r="S1253" s="197">
        <v>11</v>
      </c>
      <c r="T1253" s="198" t="s">
        <v>3314</v>
      </c>
      <c r="U1253" s="200">
        <v>711118</v>
      </c>
      <c r="AC1253" s="159">
        <v>22</v>
      </c>
      <c r="AD1253" s="159">
        <v>6</v>
      </c>
      <c r="AE1253" s="161" t="s">
        <v>3329</v>
      </c>
      <c r="AF1253" s="203" t="s">
        <v>3330</v>
      </c>
    </row>
    <row r="1254" spans="17:32" x14ac:dyDescent="0.15">
      <c r="Q1254" s="197">
        <v>3</v>
      </c>
      <c r="R1254" s="197">
        <v>7</v>
      </c>
      <c r="S1254" s="197">
        <v>12</v>
      </c>
      <c r="T1254" s="198" t="s">
        <v>3316</v>
      </c>
      <c r="U1254" s="200">
        <v>711119</v>
      </c>
      <c r="AC1254" s="159">
        <v>22</v>
      </c>
      <c r="AD1254" s="159">
        <v>7</v>
      </c>
      <c r="AE1254" s="161" t="s">
        <v>3332</v>
      </c>
      <c r="AF1254" s="203" t="s">
        <v>3333</v>
      </c>
    </row>
    <row r="1255" spans="17:32" x14ac:dyDescent="0.15">
      <c r="Q1255" s="197">
        <v>3</v>
      </c>
      <c r="R1255" s="197">
        <v>7</v>
      </c>
      <c r="S1255" s="197">
        <v>13</v>
      </c>
      <c r="T1255" s="198" t="s">
        <v>3319</v>
      </c>
      <c r="U1255" s="200">
        <v>712000</v>
      </c>
      <c r="AC1255" s="159">
        <v>22</v>
      </c>
      <c r="AD1255" s="159">
        <v>8</v>
      </c>
      <c r="AE1255" s="161" t="s">
        <v>3335</v>
      </c>
      <c r="AF1255" s="203" t="s">
        <v>3336</v>
      </c>
    </row>
    <row r="1256" spans="17:32" x14ac:dyDescent="0.15">
      <c r="Q1256" s="197">
        <v>3</v>
      </c>
      <c r="R1256" s="197">
        <v>7</v>
      </c>
      <c r="S1256" s="197">
        <v>14</v>
      </c>
      <c r="T1256" s="198" t="s">
        <v>3322</v>
      </c>
      <c r="U1256" s="200">
        <v>712102</v>
      </c>
      <c r="AC1256" s="159">
        <v>22</v>
      </c>
      <c r="AD1256" s="159">
        <v>9</v>
      </c>
      <c r="AE1256" s="161" t="s">
        <v>3338</v>
      </c>
      <c r="AF1256" s="203" t="s">
        <v>3339</v>
      </c>
    </row>
    <row r="1257" spans="17:32" x14ac:dyDescent="0.15">
      <c r="Q1257" s="197">
        <v>3</v>
      </c>
      <c r="R1257" s="197">
        <v>7</v>
      </c>
      <c r="S1257" s="197">
        <v>15</v>
      </c>
      <c r="T1257" s="198" t="s">
        <v>3325</v>
      </c>
      <c r="U1257" s="200">
        <v>712111</v>
      </c>
      <c r="AC1257" s="159">
        <v>22</v>
      </c>
      <c r="AD1257" s="159">
        <v>10</v>
      </c>
      <c r="AE1257" s="161" t="s">
        <v>3341</v>
      </c>
      <c r="AF1257" s="203" t="s">
        <v>3342</v>
      </c>
    </row>
    <row r="1258" spans="17:32" x14ac:dyDescent="0.15">
      <c r="Q1258" s="197">
        <v>3</v>
      </c>
      <c r="R1258" s="197">
        <v>7</v>
      </c>
      <c r="S1258" s="197">
        <v>16</v>
      </c>
      <c r="T1258" s="198" t="s">
        <v>3328</v>
      </c>
      <c r="U1258" s="200">
        <v>712101</v>
      </c>
      <c r="AC1258" s="159">
        <v>22</v>
      </c>
      <c r="AD1258" s="159">
        <v>11</v>
      </c>
      <c r="AE1258" s="161" t="s">
        <v>3344</v>
      </c>
      <c r="AF1258" s="203" t="s">
        <v>3345</v>
      </c>
    </row>
    <row r="1259" spans="17:32" x14ac:dyDescent="0.15">
      <c r="Q1259" s="197">
        <v>3</v>
      </c>
      <c r="R1259" s="197">
        <v>7</v>
      </c>
      <c r="S1259" s="197">
        <v>17</v>
      </c>
      <c r="T1259" s="198" t="s">
        <v>3331</v>
      </c>
      <c r="U1259" s="200">
        <v>712103</v>
      </c>
      <c r="AC1259" s="159">
        <v>22</v>
      </c>
      <c r="AD1259" s="159">
        <v>12</v>
      </c>
      <c r="AE1259" s="161" t="s">
        <v>3347</v>
      </c>
      <c r="AF1259" s="203" t="s">
        <v>3348</v>
      </c>
    </row>
    <row r="1260" spans="17:32" x14ac:dyDescent="0.15">
      <c r="Q1260" s="197">
        <v>3</v>
      </c>
      <c r="R1260" s="197">
        <v>7</v>
      </c>
      <c r="S1260" s="197">
        <v>18</v>
      </c>
      <c r="T1260" s="198" t="s">
        <v>3334</v>
      </c>
      <c r="U1260" s="200">
        <v>712106</v>
      </c>
      <c r="AC1260" s="159">
        <v>22</v>
      </c>
      <c r="AD1260" s="159">
        <v>13</v>
      </c>
      <c r="AE1260" s="161" t="s">
        <v>3350</v>
      </c>
      <c r="AF1260" s="203" t="s">
        <v>3351</v>
      </c>
    </row>
    <row r="1261" spans="17:32" x14ac:dyDescent="0.15">
      <c r="Q1261" s="197">
        <v>3</v>
      </c>
      <c r="R1261" s="197">
        <v>7</v>
      </c>
      <c r="S1261" s="197">
        <v>19</v>
      </c>
      <c r="T1261" s="198" t="s">
        <v>3337</v>
      </c>
      <c r="U1261" s="200">
        <v>712107</v>
      </c>
      <c r="AC1261" s="159">
        <v>22</v>
      </c>
      <c r="AD1261" s="159">
        <v>14</v>
      </c>
      <c r="AE1261" s="161" t="s">
        <v>3353</v>
      </c>
      <c r="AF1261" s="203" t="s">
        <v>3354</v>
      </c>
    </row>
    <row r="1262" spans="17:32" x14ac:dyDescent="0.15">
      <c r="Q1262" s="197">
        <v>3</v>
      </c>
      <c r="R1262" s="197">
        <v>7</v>
      </c>
      <c r="S1262" s="197">
        <v>20</v>
      </c>
      <c r="T1262" s="198" t="s">
        <v>3340</v>
      </c>
      <c r="U1262" s="200">
        <v>712108</v>
      </c>
      <c r="AC1262" s="159">
        <v>22</v>
      </c>
      <c r="AD1262" s="159">
        <v>15</v>
      </c>
      <c r="AE1262" s="161" t="s">
        <v>3356</v>
      </c>
      <c r="AF1262" s="203" t="s">
        <v>3357</v>
      </c>
    </row>
    <row r="1263" spans="17:32" x14ac:dyDescent="0.15">
      <c r="Q1263" s="197">
        <v>3</v>
      </c>
      <c r="R1263" s="197">
        <v>7</v>
      </c>
      <c r="S1263" s="197">
        <v>21</v>
      </c>
      <c r="T1263" s="198" t="s">
        <v>3343</v>
      </c>
      <c r="U1263" s="200">
        <v>712109</v>
      </c>
      <c r="AC1263" s="159">
        <v>22</v>
      </c>
      <c r="AD1263" s="159">
        <v>16</v>
      </c>
      <c r="AE1263" s="161" t="s">
        <v>3359</v>
      </c>
      <c r="AF1263" s="203" t="s">
        <v>3360</v>
      </c>
    </row>
    <row r="1264" spans="17:32" x14ac:dyDescent="0.15">
      <c r="Q1264" s="197">
        <v>3</v>
      </c>
      <c r="R1264" s="197">
        <v>7</v>
      </c>
      <c r="S1264" s="197">
        <v>22</v>
      </c>
      <c r="T1264" s="198" t="s">
        <v>3346</v>
      </c>
      <c r="U1264" s="200">
        <v>712104</v>
      </c>
      <c r="AC1264" s="159">
        <v>22</v>
      </c>
      <c r="AD1264" s="159">
        <v>17</v>
      </c>
      <c r="AE1264" s="161" t="s">
        <v>3362</v>
      </c>
      <c r="AF1264" s="203" t="s">
        <v>3363</v>
      </c>
    </row>
    <row r="1265" spans="17:32" x14ac:dyDescent="0.15">
      <c r="Q1265" s="197">
        <v>3</v>
      </c>
      <c r="R1265" s="197">
        <v>7</v>
      </c>
      <c r="S1265" s="197">
        <v>23</v>
      </c>
      <c r="T1265" s="198" t="s">
        <v>3349</v>
      </c>
      <c r="U1265" s="200">
        <v>712110</v>
      </c>
      <c r="AC1265" s="159">
        <v>22</v>
      </c>
      <c r="AD1265" s="159">
        <v>18</v>
      </c>
      <c r="AE1265" s="161" t="s">
        <v>3365</v>
      </c>
      <c r="AF1265" s="203" t="s">
        <v>3366</v>
      </c>
    </row>
    <row r="1266" spans="17:32" x14ac:dyDescent="0.15">
      <c r="Q1266" s="197">
        <v>3</v>
      </c>
      <c r="R1266" s="197">
        <v>7</v>
      </c>
      <c r="S1266" s="197">
        <v>24</v>
      </c>
      <c r="T1266" s="198" t="s">
        <v>3352</v>
      </c>
      <c r="U1266" s="200">
        <v>713000</v>
      </c>
      <c r="AC1266" s="159">
        <v>22</v>
      </c>
      <c r="AD1266" s="159">
        <v>19</v>
      </c>
      <c r="AE1266" s="161" t="s">
        <v>3368</v>
      </c>
      <c r="AF1266" s="203" t="s">
        <v>3369</v>
      </c>
    </row>
    <row r="1267" spans="17:32" x14ac:dyDescent="0.15">
      <c r="Q1267" s="197">
        <v>3</v>
      </c>
      <c r="R1267" s="197">
        <v>7</v>
      </c>
      <c r="S1267" s="197">
        <v>25</v>
      </c>
      <c r="T1267" s="198" t="s">
        <v>3355</v>
      </c>
      <c r="U1267" s="200">
        <v>713103</v>
      </c>
      <c r="AC1267" s="159">
        <v>22</v>
      </c>
      <c r="AD1267" s="159">
        <v>20</v>
      </c>
      <c r="AE1267" s="161" t="s">
        <v>3371</v>
      </c>
      <c r="AF1267" s="203" t="s">
        <v>3372</v>
      </c>
    </row>
    <row r="1268" spans="17:32" x14ac:dyDescent="0.15">
      <c r="Q1268" s="197">
        <v>3</v>
      </c>
      <c r="R1268" s="197">
        <v>7</v>
      </c>
      <c r="S1268" s="197">
        <v>26</v>
      </c>
      <c r="T1268" s="198" t="s">
        <v>3358</v>
      </c>
      <c r="U1268" s="200">
        <v>713104</v>
      </c>
      <c r="AC1268" s="159">
        <v>22</v>
      </c>
      <c r="AD1268" s="159">
        <v>21</v>
      </c>
      <c r="AE1268" s="161" t="s">
        <v>3374</v>
      </c>
      <c r="AF1268" s="203" t="s">
        <v>3375</v>
      </c>
    </row>
    <row r="1269" spans="17:32" x14ac:dyDescent="0.15">
      <c r="Q1269" s="197">
        <v>3</v>
      </c>
      <c r="R1269" s="197">
        <v>7</v>
      </c>
      <c r="S1269" s="197">
        <v>27</v>
      </c>
      <c r="T1269" s="198" t="s">
        <v>3361</v>
      </c>
      <c r="U1269" s="200">
        <v>713105</v>
      </c>
      <c r="AC1269" s="159">
        <v>22</v>
      </c>
      <c r="AD1269" s="159">
        <v>22</v>
      </c>
      <c r="AE1269" s="161" t="s">
        <v>3377</v>
      </c>
      <c r="AF1269" s="203" t="s">
        <v>3378</v>
      </c>
    </row>
    <row r="1270" spans="17:32" x14ac:dyDescent="0.15">
      <c r="Q1270" s="197">
        <v>3</v>
      </c>
      <c r="R1270" s="197">
        <v>7</v>
      </c>
      <c r="S1270" s="197">
        <v>28</v>
      </c>
      <c r="T1270" s="198" t="s">
        <v>3364</v>
      </c>
      <c r="U1270" s="200">
        <v>713106</v>
      </c>
      <c r="AC1270" s="159">
        <v>22</v>
      </c>
      <c r="AD1270" s="159">
        <v>23</v>
      </c>
      <c r="AE1270" s="161" t="s">
        <v>3379</v>
      </c>
      <c r="AF1270" s="203" t="s">
        <v>3380</v>
      </c>
    </row>
    <row r="1271" spans="17:32" x14ac:dyDescent="0.15">
      <c r="Q1271" s="197">
        <v>3</v>
      </c>
      <c r="R1271" s="197">
        <v>7</v>
      </c>
      <c r="S1271" s="197">
        <v>29</v>
      </c>
      <c r="T1271" s="198" t="s">
        <v>3367</v>
      </c>
      <c r="U1271" s="200">
        <v>713107</v>
      </c>
      <c r="AC1271" s="159">
        <v>22</v>
      </c>
      <c r="AD1271" s="159">
        <v>24</v>
      </c>
      <c r="AE1271" s="161" t="s">
        <v>3382</v>
      </c>
      <c r="AF1271" s="203" t="s">
        <v>3383</v>
      </c>
    </row>
    <row r="1272" spans="17:32" x14ac:dyDescent="0.15">
      <c r="Q1272" s="197">
        <v>3</v>
      </c>
      <c r="R1272" s="197">
        <v>7</v>
      </c>
      <c r="S1272" s="197">
        <v>30</v>
      </c>
      <c r="T1272" s="198" t="s">
        <v>3370</v>
      </c>
      <c r="U1272" s="200">
        <v>713102</v>
      </c>
      <c r="AC1272" s="159">
        <v>22</v>
      </c>
      <c r="AD1272" s="159">
        <v>25</v>
      </c>
      <c r="AE1272" s="161" t="s">
        <v>3385</v>
      </c>
      <c r="AF1272" s="203" t="s">
        <v>3386</v>
      </c>
    </row>
    <row r="1273" spans="17:32" x14ac:dyDescent="0.15">
      <c r="Q1273" s="197">
        <v>3</v>
      </c>
      <c r="R1273" s="197">
        <v>7</v>
      </c>
      <c r="S1273" s="197">
        <v>31</v>
      </c>
      <c r="T1273" s="198" t="s">
        <v>3373</v>
      </c>
      <c r="U1273" s="200">
        <v>714000</v>
      </c>
      <c r="AC1273" s="159">
        <v>22</v>
      </c>
      <c r="AD1273" s="159">
        <v>26</v>
      </c>
      <c r="AE1273" s="161" t="s">
        <v>3387</v>
      </c>
      <c r="AF1273" s="203" t="s">
        <v>3388</v>
      </c>
    </row>
    <row r="1274" spans="17:32" x14ac:dyDescent="0.15">
      <c r="Q1274" s="197">
        <v>3</v>
      </c>
      <c r="R1274" s="197">
        <v>7</v>
      </c>
      <c r="S1274" s="197">
        <v>32</v>
      </c>
      <c r="T1274" s="198" t="s">
        <v>3376</v>
      </c>
      <c r="U1274" s="200">
        <v>714102</v>
      </c>
      <c r="AC1274" s="159">
        <v>22</v>
      </c>
      <c r="AD1274" s="159">
        <v>27</v>
      </c>
      <c r="AE1274" s="161" t="s">
        <v>3389</v>
      </c>
      <c r="AF1274" s="203" t="s">
        <v>3390</v>
      </c>
    </row>
    <row r="1275" spans="17:32" x14ac:dyDescent="0.15">
      <c r="Q1275" s="197">
        <v>3</v>
      </c>
      <c r="R1275" s="197">
        <v>7</v>
      </c>
      <c r="S1275" s="197">
        <v>33</v>
      </c>
      <c r="T1275" s="198" t="s">
        <v>3381</v>
      </c>
      <c r="U1275" s="200">
        <v>714104</v>
      </c>
      <c r="AC1275" s="159">
        <v>22</v>
      </c>
      <c r="AD1275" s="159">
        <v>28</v>
      </c>
      <c r="AE1275" s="161" t="s">
        <v>3391</v>
      </c>
      <c r="AF1275" s="203" t="s">
        <v>3392</v>
      </c>
    </row>
    <row r="1276" spans="17:32" x14ac:dyDescent="0.15">
      <c r="Q1276" s="197">
        <v>3</v>
      </c>
      <c r="R1276" s="197">
        <v>7</v>
      </c>
      <c r="S1276" s="197">
        <v>34</v>
      </c>
      <c r="T1276" s="198" t="s">
        <v>3384</v>
      </c>
      <c r="U1276" s="200">
        <v>715000</v>
      </c>
      <c r="AC1276" s="159">
        <v>22</v>
      </c>
      <c r="AD1276" s="159">
        <v>29</v>
      </c>
      <c r="AE1276" s="161" t="s">
        <v>3393</v>
      </c>
      <c r="AF1276" s="203" t="s">
        <v>3394</v>
      </c>
    </row>
    <row r="1277" spans="17:32" x14ac:dyDescent="0.15">
      <c r="Q1277" s="197">
        <v>3</v>
      </c>
      <c r="R1277" s="197">
        <v>7</v>
      </c>
      <c r="S1277" s="197">
        <v>35</v>
      </c>
      <c r="T1277" s="198" t="s">
        <v>9429</v>
      </c>
      <c r="U1277" s="200">
        <v>715107</v>
      </c>
      <c r="AC1277" s="159">
        <v>22</v>
      </c>
      <c r="AD1277" s="159">
        <v>30</v>
      </c>
      <c r="AE1277" s="161" t="s">
        <v>3396</v>
      </c>
      <c r="AF1277" s="203" t="s">
        <v>3397</v>
      </c>
    </row>
    <row r="1278" spans="17:32" x14ac:dyDescent="0.15">
      <c r="Q1278" s="197">
        <v>3</v>
      </c>
      <c r="R1278" s="197">
        <v>7</v>
      </c>
      <c r="S1278" s="197">
        <v>36</v>
      </c>
      <c r="T1278" s="198" t="s">
        <v>9430</v>
      </c>
      <c r="U1278" s="200">
        <v>715108</v>
      </c>
      <c r="AC1278" s="159">
        <v>22</v>
      </c>
      <c r="AD1278" s="159">
        <v>31</v>
      </c>
      <c r="AE1278" s="161" t="s">
        <v>3398</v>
      </c>
      <c r="AF1278" s="203" t="s">
        <v>3399</v>
      </c>
    </row>
    <row r="1279" spans="17:32" x14ac:dyDescent="0.15">
      <c r="Q1279" s="197">
        <v>3</v>
      </c>
      <c r="R1279" s="197">
        <v>7</v>
      </c>
      <c r="S1279" s="197">
        <v>37</v>
      </c>
      <c r="T1279" s="198" t="s">
        <v>36</v>
      </c>
      <c r="U1279" s="200">
        <v>719999</v>
      </c>
      <c r="AC1279" s="159">
        <v>22</v>
      </c>
      <c r="AD1279" s="159">
        <v>32</v>
      </c>
      <c r="AE1279" s="161" t="s">
        <v>3400</v>
      </c>
      <c r="AF1279" s="203" t="s">
        <v>3401</v>
      </c>
    </row>
    <row r="1280" spans="17:32" x14ac:dyDescent="0.15">
      <c r="Q1280" s="197">
        <v>3</v>
      </c>
      <c r="R1280" s="197">
        <v>8</v>
      </c>
      <c r="S1280" s="197">
        <v>1</v>
      </c>
      <c r="T1280" s="198" t="s">
        <v>2767</v>
      </c>
      <c r="U1280" s="200">
        <v>733100</v>
      </c>
      <c r="AC1280" s="159">
        <v>22</v>
      </c>
      <c r="AD1280" s="159">
        <v>33</v>
      </c>
      <c r="AE1280" s="161" t="s">
        <v>3403</v>
      </c>
      <c r="AF1280" s="203" t="s">
        <v>3404</v>
      </c>
    </row>
    <row r="1281" spans="17:32" x14ac:dyDescent="0.15">
      <c r="Q1281" s="197">
        <v>3</v>
      </c>
      <c r="R1281" s="197">
        <v>8</v>
      </c>
      <c r="S1281" s="197">
        <v>2</v>
      </c>
      <c r="T1281" s="198" t="s">
        <v>3395</v>
      </c>
      <c r="U1281" s="200">
        <v>771100</v>
      </c>
      <c r="AC1281" s="159">
        <v>22</v>
      </c>
      <c r="AD1281" s="159">
        <v>34</v>
      </c>
      <c r="AE1281" s="161" t="s">
        <v>3406</v>
      </c>
      <c r="AF1281" s="203" t="s">
        <v>3407</v>
      </c>
    </row>
    <row r="1282" spans="17:32" x14ac:dyDescent="0.15">
      <c r="Q1282" s="197">
        <v>3</v>
      </c>
      <c r="R1282" s="197">
        <v>8</v>
      </c>
      <c r="S1282" s="197">
        <v>3</v>
      </c>
      <c r="T1282" s="198" t="s">
        <v>2938</v>
      </c>
      <c r="U1282" s="200">
        <v>733202</v>
      </c>
      <c r="AC1282" s="159">
        <v>22</v>
      </c>
      <c r="AD1282" s="159">
        <v>35</v>
      </c>
      <c r="AE1282" s="161" t="s">
        <v>3408</v>
      </c>
      <c r="AF1282" s="203" t="s">
        <v>3409</v>
      </c>
    </row>
    <row r="1283" spans="17:32" x14ac:dyDescent="0.15">
      <c r="Q1283" s="197">
        <v>3</v>
      </c>
      <c r="R1283" s="197">
        <v>8</v>
      </c>
      <c r="S1283" s="197">
        <v>4</v>
      </c>
      <c r="T1283" s="198" t="s">
        <v>3402</v>
      </c>
      <c r="U1283" s="200">
        <v>733206</v>
      </c>
      <c r="AC1283" s="159">
        <v>22</v>
      </c>
      <c r="AD1283" s="159">
        <v>36</v>
      </c>
      <c r="AE1283" s="161" t="s">
        <v>3410</v>
      </c>
      <c r="AF1283" s="203" t="s">
        <v>3411</v>
      </c>
    </row>
    <row r="1284" spans="17:32" x14ac:dyDescent="0.15">
      <c r="Q1284" s="197">
        <v>3</v>
      </c>
      <c r="R1284" s="197">
        <v>8</v>
      </c>
      <c r="S1284" s="197">
        <v>5</v>
      </c>
      <c r="T1284" s="198" t="s">
        <v>9431</v>
      </c>
      <c r="U1284" s="200">
        <v>733205</v>
      </c>
      <c r="AC1284" s="159">
        <v>22</v>
      </c>
      <c r="AD1284" s="159">
        <v>37</v>
      </c>
      <c r="AE1284" s="161" t="s">
        <v>3413</v>
      </c>
      <c r="AF1284" s="203" t="s">
        <v>3414</v>
      </c>
    </row>
    <row r="1285" spans="17:32" x14ac:dyDescent="0.15">
      <c r="Q1285" s="197">
        <v>3</v>
      </c>
      <c r="R1285" s="197">
        <v>8</v>
      </c>
      <c r="S1285" s="197">
        <v>6</v>
      </c>
      <c r="T1285" s="198" t="s">
        <v>3405</v>
      </c>
      <c r="U1285" s="200">
        <v>733210</v>
      </c>
      <c r="AC1285" s="159">
        <v>22</v>
      </c>
      <c r="AD1285" s="159">
        <v>38</v>
      </c>
      <c r="AE1285" s="161" t="s">
        <v>3415</v>
      </c>
      <c r="AF1285" s="203" t="s">
        <v>3416</v>
      </c>
    </row>
    <row r="1286" spans="17:32" x14ac:dyDescent="0.15">
      <c r="Q1286" s="197">
        <v>3</v>
      </c>
      <c r="R1286" s="197">
        <v>8</v>
      </c>
      <c r="S1286" s="197">
        <v>7</v>
      </c>
      <c r="T1286" s="198" t="s">
        <v>3412</v>
      </c>
      <c r="U1286" s="200">
        <v>733214</v>
      </c>
      <c r="AC1286" s="159">
        <v>22</v>
      </c>
      <c r="AD1286" s="159">
        <v>39</v>
      </c>
      <c r="AE1286" s="161" t="s">
        <v>3417</v>
      </c>
      <c r="AF1286" s="203" t="s">
        <v>3418</v>
      </c>
    </row>
    <row r="1287" spans="17:32" x14ac:dyDescent="0.15">
      <c r="Q1287" s="197">
        <v>3</v>
      </c>
      <c r="R1287" s="197">
        <v>8</v>
      </c>
      <c r="S1287" s="197">
        <v>8</v>
      </c>
      <c r="T1287" s="198" t="s">
        <v>36</v>
      </c>
      <c r="U1287" s="200">
        <v>733999</v>
      </c>
      <c r="AC1287" s="159">
        <v>22</v>
      </c>
      <c r="AD1287" s="159">
        <v>40</v>
      </c>
      <c r="AE1287" s="161" t="s">
        <v>3419</v>
      </c>
      <c r="AF1287" s="203" t="s">
        <v>3420</v>
      </c>
    </row>
    <row r="1288" spans="17:32" x14ac:dyDescent="0.15">
      <c r="Q1288" s="197">
        <v>3</v>
      </c>
      <c r="R1288" s="197">
        <v>9</v>
      </c>
      <c r="S1288" s="197">
        <v>1</v>
      </c>
      <c r="T1288" s="198" t="s">
        <v>2767</v>
      </c>
      <c r="U1288" s="200">
        <v>734100</v>
      </c>
      <c r="AC1288" s="159">
        <v>22</v>
      </c>
      <c r="AD1288" s="159">
        <v>41</v>
      </c>
      <c r="AE1288" s="161" t="s">
        <v>3422</v>
      </c>
      <c r="AF1288" s="203" t="s">
        <v>3423</v>
      </c>
    </row>
    <row r="1289" spans="17:32" x14ac:dyDescent="0.15">
      <c r="Q1289" s="197">
        <v>3</v>
      </c>
      <c r="R1289" s="197">
        <v>9</v>
      </c>
      <c r="S1289" s="197">
        <v>2</v>
      </c>
      <c r="T1289" s="198" t="s">
        <v>3207</v>
      </c>
      <c r="U1289" s="200">
        <v>734202</v>
      </c>
      <c r="AC1289" s="159">
        <v>22</v>
      </c>
      <c r="AD1289" s="159">
        <v>42</v>
      </c>
      <c r="AE1289" s="161" t="s">
        <v>3425</v>
      </c>
      <c r="AF1289" s="203" t="s">
        <v>3426</v>
      </c>
    </row>
    <row r="1290" spans="17:32" x14ac:dyDescent="0.15">
      <c r="Q1290" s="197">
        <v>3</v>
      </c>
      <c r="R1290" s="197">
        <v>9</v>
      </c>
      <c r="S1290" s="197">
        <v>3</v>
      </c>
      <c r="T1290" s="198" t="s">
        <v>3421</v>
      </c>
      <c r="U1290" s="200">
        <v>734204</v>
      </c>
      <c r="AC1290" s="159">
        <v>22</v>
      </c>
      <c r="AD1290" s="159">
        <v>43</v>
      </c>
      <c r="AE1290" s="161" t="s">
        <v>3428</v>
      </c>
      <c r="AF1290" s="203" t="s">
        <v>3429</v>
      </c>
    </row>
    <row r="1291" spans="17:32" x14ac:dyDescent="0.15">
      <c r="Q1291" s="197">
        <v>3</v>
      </c>
      <c r="R1291" s="197">
        <v>9</v>
      </c>
      <c r="S1291" s="197">
        <v>4</v>
      </c>
      <c r="T1291" s="198" t="s">
        <v>3424</v>
      </c>
      <c r="U1291" s="200">
        <v>734201</v>
      </c>
      <c r="AC1291" s="159">
        <v>22</v>
      </c>
      <c r="AD1291" s="159">
        <v>44</v>
      </c>
      <c r="AE1291" s="161" t="s">
        <v>3430</v>
      </c>
      <c r="AF1291" s="203" t="s">
        <v>3431</v>
      </c>
    </row>
    <row r="1292" spans="17:32" x14ac:dyDescent="0.15">
      <c r="Q1292" s="197">
        <v>3</v>
      </c>
      <c r="R1292" s="197">
        <v>9</v>
      </c>
      <c r="S1292" s="197">
        <v>5</v>
      </c>
      <c r="T1292" s="198" t="s">
        <v>3427</v>
      </c>
      <c r="U1292" s="200">
        <v>734203</v>
      </c>
      <c r="AC1292" s="159">
        <v>22</v>
      </c>
      <c r="AD1292" s="159">
        <v>45</v>
      </c>
      <c r="AE1292" s="161" t="s">
        <v>3433</v>
      </c>
      <c r="AF1292" s="203" t="s">
        <v>3434</v>
      </c>
    </row>
    <row r="1293" spans="17:32" x14ac:dyDescent="0.15">
      <c r="Q1293" s="197">
        <v>3</v>
      </c>
      <c r="R1293" s="197">
        <v>9</v>
      </c>
      <c r="S1293" s="197">
        <v>6</v>
      </c>
      <c r="T1293" s="198" t="s">
        <v>36</v>
      </c>
      <c r="U1293" s="200">
        <v>734999</v>
      </c>
      <c r="AC1293" s="159">
        <v>22</v>
      </c>
      <c r="AD1293" s="159">
        <v>46</v>
      </c>
      <c r="AE1293" s="161" t="s">
        <v>3436</v>
      </c>
      <c r="AF1293" s="203" t="s">
        <v>3437</v>
      </c>
    </row>
    <row r="1294" spans="17:32" x14ac:dyDescent="0.15">
      <c r="Q1294" s="197">
        <v>3</v>
      </c>
      <c r="R1294" s="197">
        <v>10</v>
      </c>
      <c r="S1294" s="197">
        <v>1</v>
      </c>
      <c r="T1294" s="198" t="s">
        <v>3432</v>
      </c>
      <c r="U1294" s="200">
        <v>738100</v>
      </c>
      <c r="AC1294" s="159">
        <v>22</v>
      </c>
      <c r="AD1294" s="159">
        <v>47</v>
      </c>
      <c r="AE1294" s="161" t="s">
        <v>3439</v>
      </c>
      <c r="AF1294" s="203" t="s">
        <v>3440</v>
      </c>
    </row>
    <row r="1295" spans="17:32" x14ac:dyDescent="0.15">
      <c r="Q1295" s="197">
        <v>3</v>
      </c>
      <c r="R1295" s="197">
        <v>10</v>
      </c>
      <c r="S1295" s="197">
        <v>2</v>
      </c>
      <c r="T1295" s="198" t="s">
        <v>3435</v>
      </c>
      <c r="U1295" s="200">
        <v>738201</v>
      </c>
      <c r="AC1295" s="159">
        <v>22</v>
      </c>
      <c r="AD1295" s="159">
        <v>48</v>
      </c>
      <c r="AE1295" s="161" t="s">
        <v>3442</v>
      </c>
      <c r="AF1295" s="203" t="s">
        <v>3443</v>
      </c>
    </row>
    <row r="1296" spans="17:32" x14ac:dyDescent="0.15">
      <c r="Q1296" s="197">
        <v>3</v>
      </c>
      <c r="R1296" s="197">
        <v>10</v>
      </c>
      <c r="S1296" s="197">
        <v>3</v>
      </c>
      <c r="T1296" s="198" t="s">
        <v>3438</v>
      </c>
      <c r="U1296" s="200">
        <v>738202</v>
      </c>
      <c r="AC1296" s="159">
        <v>22</v>
      </c>
      <c r="AD1296" s="159">
        <v>49</v>
      </c>
      <c r="AE1296" s="161" t="s">
        <v>3445</v>
      </c>
      <c r="AF1296" s="203" t="s">
        <v>3446</v>
      </c>
    </row>
    <row r="1297" spans="17:32" x14ac:dyDescent="0.15">
      <c r="Q1297" s="197">
        <v>3</v>
      </c>
      <c r="R1297" s="197">
        <v>10</v>
      </c>
      <c r="S1297" s="197">
        <v>4</v>
      </c>
      <c r="T1297" s="198" t="s">
        <v>3441</v>
      </c>
      <c r="U1297" s="200">
        <v>738203</v>
      </c>
      <c r="AC1297" s="159">
        <v>22</v>
      </c>
      <c r="AD1297" s="159">
        <v>50</v>
      </c>
      <c r="AE1297" s="161" t="s">
        <v>3448</v>
      </c>
      <c r="AF1297" s="203" t="s">
        <v>3449</v>
      </c>
    </row>
    <row r="1298" spans="17:32" x14ac:dyDescent="0.15">
      <c r="Q1298" s="197">
        <v>3</v>
      </c>
      <c r="R1298" s="197">
        <v>10</v>
      </c>
      <c r="S1298" s="197">
        <v>5</v>
      </c>
      <c r="T1298" s="198" t="s">
        <v>3444</v>
      </c>
      <c r="U1298" s="200">
        <v>738204</v>
      </c>
      <c r="AC1298" s="159">
        <v>22</v>
      </c>
      <c r="AD1298" s="159">
        <v>51</v>
      </c>
      <c r="AE1298" s="161" t="s">
        <v>3451</v>
      </c>
      <c r="AF1298" s="203" t="s">
        <v>3452</v>
      </c>
    </row>
    <row r="1299" spans="17:32" x14ac:dyDescent="0.15">
      <c r="Q1299" s="197">
        <v>3</v>
      </c>
      <c r="R1299" s="197">
        <v>10</v>
      </c>
      <c r="S1299" s="197">
        <v>6</v>
      </c>
      <c r="T1299" s="198" t="s">
        <v>3447</v>
      </c>
      <c r="U1299" s="200">
        <v>738205</v>
      </c>
      <c r="AC1299" s="159">
        <v>22</v>
      </c>
      <c r="AD1299" s="159">
        <v>52</v>
      </c>
      <c r="AE1299" s="161" t="s">
        <v>3454</v>
      </c>
      <c r="AF1299" s="203" t="s">
        <v>3455</v>
      </c>
    </row>
    <row r="1300" spans="17:32" x14ac:dyDescent="0.15">
      <c r="Q1300" s="197">
        <v>3</v>
      </c>
      <c r="R1300" s="197">
        <v>10</v>
      </c>
      <c r="S1300" s="197">
        <v>7</v>
      </c>
      <c r="T1300" s="198" t="s">
        <v>3450</v>
      </c>
      <c r="U1300" s="200">
        <v>738206</v>
      </c>
      <c r="AC1300" s="159">
        <v>22</v>
      </c>
      <c r="AD1300" s="159">
        <v>53</v>
      </c>
      <c r="AE1300" s="161" t="s">
        <v>3457</v>
      </c>
      <c r="AF1300" s="203" t="s">
        <v>3458</v>
      </c>
    </row>
    <row r="1301" spans="17:32" x14ac:dyDescent="0.15">
      <c r="Q1301" s="197">
        <v>3</v>
      </c>
      <c r="R1301" s="197">
        <v>10</v>
      </c>
      <c r="S1301" s="197">
        <v>8</v>
      </c>
      <c r="T1301" s="198" t="s">
        <v>3453</v>
      </c>
      <c r="U1301" s="200">
        <v>738207</v>
      </c>
      <c r="AC1301" s="159">
        <v>22</v>
      </c>
      <c r="AD1301" s="159">
        <v>54</v>
      </c>
      <c r="AE1301" s="161" t="s">
        <v>3460</v>
      </c>
      <c r="AF1301" s="203" t="s">
        <v>3461</v>
      </c>
    </row>
    <row r="1302" spans="17:32" x14ac:dyDescent="0.15">
      <c r="Q1302" s="197">
        <v>3</v>
      </c>
      <c r="R1302" s="197">
        <v>10</v>
      </c>
      <c r="S1302" s="197">
        <v>9</v>
      </c>
      <c r="T1302" s="198" t="s">
        <v>3456</v>
      </c>
      <c r="U1302" s="200">
        <v>738208</v>
      </c>
      <c r="AC1302" s="159">
        <v>22</v>
      </c>
      <c r="AD1302" s="159">
        <v>55</v>
      </c>
      <c r="AE1302" s="161" t="s">
        <v>3463</v>
      </c>
      <c r="AF1302" s="203" t="s">
        <v>3464</v>
      </c>
    </row>
    <row r="1303" spans="17:32" x14ac:dyDescent="0.15">
      <c r="Q1303" s="197">
        <v>3</v>
      </c>
      <c r="R1303" s="197">
        <v>10</v>
      </c>
      <c r="S1303" s="197">
        <v>10</v>
      </c>
      <c r="T1303" s="198" t="s">
        <v>3459</v>
      </c>
      <c r="U1303" s="200">
        <v>738209</v>
      </c>
      <c r="AC1303" s="159">
        <v>22</v>
      </c>
      <c r="AD1303" s="159">
        <v>56</v>
      </c>
      <c r="AE1303" s="161" t="s">
        <v>3465</v>
      </c>
      <c r="AF1303" s="203" t="s">
        <v>3466</v>
      </c>
    </row>
    <row r="1304" spans="17:32" x14ac:dyDescent="0.15">
      <c r="Q1304" s="197">
        <v>3</v>
      </c>
      <c r="R1304" s="197">
        <v>10</v>
      </c>
      <c r="S1304" s="197">
        <v>11</v>
      </c>
      <c r="T1304" s="198" t="s">
        <v>3462</v>
      </c>
      <c r="U1304" s="200">
        <v>738210</v>
      </c>
      <c r="AC1304" s="159">
        <v>22</v>
      </c>
      <c r="AD1304" s="159">
        <v>57</v>
      </c>
      <c r="AE1304" s="161" t="s">
        <v>3467</v>
      </c>
      <c r="AF1304" s="203" t="s">
        <v>3468</v>
      </c>
    </row>
    <row r="1305" spans="17:32" x14ac:dyDescent="0.15">
      <c r="Q1305" s="197">
        <v>3</v>
      </c>
      <c r="R1305" s="197">
        <v>10</v>
      </c>
      <c r="S1305" s="197">
        <v>12</v>
      </c>
      <c r="T1305" s="198" t="s">
        <v>36</v>
      </c>
      <c r="U1305" s="200">
        <v>738999</v>
      </c>
      <c r="AC1305" s="159">
        <v>22</v>
      </c>
      <c r="AD1305" s="159">
        <v>58</v>
      </c>
      <c r="AE1305" s="161" t="s">
        <v>3470</v>
      </c>
      <c r="AF1305" s="203" t="s">
        <v>3471</v>
      </c>
    </row>
    <row r="1306" spans="17:32" x14ac:dyDescent="0.15">
      <c r="Q1306" s="197">
        <v>3</v>
      </c>
      <c r="R1306" s="197">
        <v>11</v>
      </c>
      <c r="S1306" s="197">
        <v>1</v>
      </c>
      <c r="T1306" s="198" t="s">
        <v>2767</v>
      </c>
      <c r="U1306" s="200">
        <v>737100</v>
      </c>
      <c r="AC1306" s="159">
        <v>22</v>
      </c>
      <c r="AD1306" s="159">
        <v>59</v>
      </c>
      <c r="AE1306" s="161" t="s">
        <v>3473</v>
      </c>
      <c r="AF1306" s="203" t="s">
        <v>3474</v>
      </c>
    </row>
    <row r="1307" spans="17:32" x14ac:dyDescent="0.15">
      <c r="Q1307" s="197">
        <v>3</v>
      </c>
      <c r="R1307" s="197">
        <v>11</v>
      </c>
      <c r="S1307" s="197">
        <v>2</v>
      </c>
      <c r="T1307" s="198" t="s">
        <v>3469</v>
      </c>
      <c r="U1307" s="200">
        <v>737101</v>
      </c>
      <c r="AC1307" s="159">
        <v>22</v>
      </c>
      <c r="AD1307" s="159">
        <v>60</v>
      </c>
      <c r="AE1307" s="161" t="s">
        <v>3475</v>
      </c>
      <c r="AF1307" s="203" t="s">
        <v>3476</v>
      </c>
    </row>
    <row r="1308" spans="17:32" x14ac:dyDescent="0.15">
      <c r="Q1308" s="197">
        <v>3</v>
      </c>
      <c r="R1308" s="197">
        <v>11</v>
      </c>
      <c r="S1308" s="197">
        <v>3</v>
      </c>
      <c r="T1308" s="198" t="s">
        <v>3472</v>
      </c>
      <c r="U1308" s="200">
        <v>737113</v>
      </c>
      <c r="AC1308" s="159">
        <v>22</v>
      </c>
      <c r="AD1308" s="159">
        <v>61</v>
      </c>
      <c r="AE1308" s="161" t="s">
        <v>3477</v>
      </c>
      <c r="AF1308" s="203" t="s">
        <v>3478</v>
      </c>
    </row>
    <row r="1309" spans="17:32" x14ac:dyDescent="0.15">
      <c r="Q1309" s="197">
        <v>3</v>
      </c>
      <c r="R1309" s="197">
        <v>11</v>
      </c>
      <c r="S1309" s="197">
        <v>4</v>
      </c>
      <c r="T1309" s="198" t="s">
        <v>9432</v>
      </c>
      <c r="U1309" s="200">
        <v>737118</v>
      </c>
      <c r="AC1309" s="159">
        <v>22</v>
      </c>
      <c r="AD1309" s="159">
        <v>62</v>
      </c>
      <c r="AE1309" s="161" t="s">
        <v>3479</v>
      </c>
      <c r="AF1309" s="203" t="s">
        <v>3480</v>
      </c>
    </row>
    <row r="1310" spans="17:32" x14ac:dyDescent="0.15">
      <c r="Q1310" s="197">
        <v>3</v>
      </c>
      <c r="R1310" s="197">
        <v>11</v>
      </c>
      <c r="S1310" s="197">
        <v>5</v>
      </c>
      <c r="T1310" s="198" t="s">
        <v>3481</v>
      </c>
      <c r="U1310" s="200">
        <v>737181</v>
      </c>
      <c r="AC1310" s="159">
        <v>22</v>
      </c>
      <c r="AD1310" s="159">
        <v>63</v>
      </c>
      <c r="AE1310" s="161" t="s">
        <v>3482</v>
      </c>
      <c r="AF1310" s="203" t="s">
        <v>3483</v>
      </c>
    </row>
    <row r="1311" spans="17:32" x14ac:dyDescent="0.15">
      <c r="Q1311" s="197">
        <v>3</v>
      </c>
      <c r="R1311" s="197">
        <v>11</v>
      </c>
      <c r="S1311" s="197">
        <v>6</v>
      </c>
      <c r="T1311" s="198" t="s">
        <v>3488</v>
      </c>
      <c r="U1311" s="200">
        <v>737204</v>
      </c>
      <c r="AC1311" s="159">
        <v>22</v>
      </c>
      <c r="AD1311" s="159">
        <v>64</v>
      </c>
      <c r="AE1311" s="161" t="s">
        <v>3484</v>
      </c>
      <c r="AF1311" s="203" t="s">
        <v>3485</v>
      </c>
    </row>
    <row r="1312" spans="17:32" x14ac:dyDescent="0.15">
      <c r="Q1312" s="197">
        <v>3</v>
      </c>
      <c r="R1312" s="197">
        <v>11</v>
      </c>
      <c r="S1312" s="197">
        <v>7</v>
      </c>
      <c r="T1312" s="198" t="s">
        <v>9433</v>
      </c>
      <c r="U1312" s="200">
        <v>737176</v>
      </c>
      <c r="AC1312" s="159">
        <v>22</v>
      </c>
      <c r="AD1312" s="159">
        <v>65</v>
      </c>
      <c r="AE1312" s="161" t="s">
        <v>3486</v>
      </c>
      <c r="AF1312" s="203" t="s">
        <v>3487</v>
      </c>
    </row>
    <row r="1313" spans="17:32" x14ac:dyDescent="0.15">
      <c r="Q1313" s="197">
        <v>3</v>
      </c>
      <c r="R1313" s="197">
        <v>11</v>
      </c>
      <c r="S1313" s="197">
        <v>8</v>
      </c>
      <c r="T1313" s="198" t="s">
        <v>9434</v>
      </c>
      <c r="U1313" s="200">
        <v>737186</v>
      </c>
      <c r="AC1313" s="159">
        <v>22</v>
      </c>
      <c r="AD1313" s="159">
        <v>66</v>
      </c>
      <c r="AE1313" s="161" t="s">
        <v>3489</v>
      </c>
      <c r="AF1313" s="203" t="s">
        <v>3490</v>
      </c>
    </row>
    <row r="1314" spans="17:32" x14ac:dyDescent="0.15">
      <c r="Q1314" s="197">
        <v>3</v>
      </c>
      <c r="R1314" s="197">
        <v>11</v>
      </c>
      <c r="S1314" s="197">
        <v>9</v>
      </c>
      <c r="T1314" s="198" t="s">
        <v>9435</v>
      </c>
      <c r="U1314" s="200">
        <v>737187</v>
      </c>
      <c r="AC1314" s="159">
        <v>22</v>
      </c>
      <c r="AD1314" s="159">
        <v>67</v>
      </c>
      <c r="AE1314" s="161" t="s">
        <v>3491</v>
      </c>
      <c r="AF1314" s="203" t="s">
        <v>3492</v>
      </c>
    </row>
    <row r="1315" spans="17:32" x14ac:dyDescent="0.15">
      <c r="Q1315" s="197">
        <v>3</v>
      </c>
      <c r="R1315" s="197">
        <v>11</v>
      </c>
      <c r="S1315" s="197">
        <v>10</v>
      </c>
      <c r="T1315" s="198" t="s">
        <v>9436</v>
      </c>
      <c r="U1315" s="200">
        <v>737188</v>
      </c>
      <c r="AC1315" s="159">
        <v>22</v>
      </c>
      <c r="AD1315" s="159">
        <v>68</v>
      </c>
      <c r="AE1315" s="161" t="s">
        <v>3493</v>
      </c>
      <c r="AF1315" s="203" t="s">
        <v>3494</v>
      </c>
    </row>
    <row r="1316" spans="17:32" x14ac:dyDescent="0.15">
      <c r="Q1316" s="197">
        <v>3</v>
      </c>
      <c r="R1316" s="197">
        <v>11</v>
      </c>
      <c r="S1316" s="197">
        <v>11</v>
      </c>
      <c r="T1316" s="198" t="s">
        <v>9437</v>
      </c>
      <c r="U1316" s="200">
        <v>737185</v>
      </c>
      <c r="AC1316" s="159">
        <v>22</v>
      </c>
      <c r="AD1316" s="159">
        <v>69</v>
      </c>
      <c r="AE1316" s="161" t="s">
        <v>3495</v>
      </c>
      <c r="AF1316" s="203" t="s">
        <v>3496</v>
      </c>
    </row>
    <row r="1317" spans="17:32" x14ac:dyDescent="0.15">
      <c r="Q1317" s="197">
        <v>3</v>
      </c>
      <c r="R1317" s="197">
        <v>11</v>
      </c>
      <c r="S1317" s="197">
        <v>12</v>
      </c>
      <c r="T1317" s="198" t="s">
        <v>3503</v>
      </c>
      <c r="U1317" s="200">
        <v>737183</v>
      </c>
      <c r="AC1317" s="159">
        <v>22</v>
      </c>
      <c r="AD1317" s="159">
        <v>70</v>
      </c>
      <c r="AE1317" s="161" t="s">
        <v>3497</v>
      </c>
      <c r="AF1317" s="203" t="s">
        <v>3498</v>
      </c>
    </row>
    <row r="1318" spans="17:32" x14ac:dyDescent="0.15">
      <c r="Q1318" s="197">
        <v>3</v>
      </c>
      <c r="R1318" s="197">
        <v>11</v>
      </c>
      <c r="S1318" s="197">
        <v>13</v>
      </c>
      <c r="T1318" s="198" t="s">
        <v>3506</v>
      </c>
      <c r="U1318" s="200">
        <v>737191</v>
      </c>
      <c r="AC1318" s="159">
        <v>23</v>
      </c>
      <c r="AD1318" s="159">
        <v>1</v>
      </c>
      <c r="AE1318" s="161" t="s">
        <v>3499</v>
      </c>
      <c r="AF1318" s="203" t="s">
        <v>3500</v>
      </c>
    </row>
    <row r="1319" spans="17:32" x14ac:dyDescent="0.15">
      <c r="Q1319" s="197">
        <v>3</v>
      </c>
      <c r="R1319" s="197">
        <v>11</v>
      </c>
      <c r="S1319" s="197">
        <v>14</v>
      </c>
      <c r="T1319" s="198" t="s">
        <v>3513</v>
      </c>
      <c r="U1319" s="200">
        <v>737194</v>
      </c>
      <c r="AC1319" s="159">
        <v>23</v>
      </c>
      <c r="AD1319" s="159">
        <v>2</v>
      </c>
      <c r="AE1319" s="161" t="s">
        <v>3501</v>
      </c>
      <c r="AF1319" s="203" t="s">
        <v>3502</v>
      </c>
    </row>
    <row r="1320" spans="17:32" x14ac:dyDescent="0.15">
      <c r="Q1320" s="197">
        <v>3</v>
      </c>
      <c r="R1320" s="197">
        <v>11</v>
      </c>
      <c r="S1320" s="197">
        <v>15</v>
      </c>
      <c r="T1320" s="198" t="s">
        <v>3319</v>
      </c>
      <c r="U1320" s="200">
        <v>737450</v>
      </c>
      <c r="AC1320" s="159">
        <v>23</v>
      </c>
      <c r="AD1320" s="159">
        <v>3</v>
      </c>
      <c r="AE1320" s="161" t="s">
        <v>3504</v>
      </c>
      <c r="AF1320" s="203" t="s">
        <v>3505</v>
      </c>
    </row>
    <row r="1321" spans="17:32" x14ac:dyDescent="0.15">
      <c r="Q1321" s="197">
        <v>3</v>
      </c>
      <c r="R1321" s="197">
        <v>11</v>
      </c>
      <c r="S1321" s="197">
        <v>16</v>
      </c>
      <c r="T1321" s="198" t="s">
        <v>3534</v>
      </c>
      <c r="U1321" s="200">
        <v>737451</v>
      </c>
      <c r="AC1321" s="159">
        <v>23</v>
      </c>
      <c r="AD1321" s="159">
        <v>4</v>
      </c>
      <c r="AE1321" s="161" t="s">
        <v>3507</v>
      </c>
      <c r="AF1321" s="203" t="s">
        <v>3508</v>
      </c>
    </row>
    <row r="1322" spans="17:32" x14ac:dyDescent="0.15">
      <c r="Q1322" s="197">
        <v>3</v>
      </c>
      <c r="R1322" s="197">
        <v>11</v>
      </c>
      <c r="S1322" s="197">
        <v>17</v>
      </c>
      <c r="T1322" s="198" t="s">
        <v>3537</v>
      </c>
      <c r="U1322" s="200">
        <v>737452</v>
      </c>
      <c r="AC1322" s="159">
        <v>23</v>
      </c>
      <c r="AD1322" s="159">
        <v>5</v>
      </c>
      <c r="AE1322" s="161" t="s">
        <v>3509</v>
      </c>
      <c r="AF1322" s="203" t="s">
        <v>3510</v>
      </c>
    </row>
    <row r="1323" spans="17:32" x14ac:dyDescent="0.15">
      <c r="Q1323" s="197">
        <v>3</v>
      </c>
      <c r="R1323" s="197">
        <v>11</v>
      </c>
      <c r="S1323" s="197">
        <v>18</v>
      </c>
      <c r="T1323" s="198" t="s">
        <v>3540</v>
      </c>
      <c r="U1323" s="200">
        <v>737469</v>
      </c>
      <c r="AC1323" s="159">
        <v>23</v>
      </c>
      <c r="AD1323" s="159">
        <v>6</v>
      </c>
      <c r="AE1323" s="161" t="s">
        <v>3511</v>
      </c>
      <c r="AF1323" s="203" t="s">
        <v>3512</v>
      </c>
    </row>
    <row r="1324" spans="17:32" x14ac:dyDescent="0.15">
      <c r="Q1324" s="197">
        <v>3</v>
      </c>
      <c r="R1324" s="197">
        <v>11</v>
      </c>
      <c r="S1324" s="197">
        <v>19</v>
      </c>
      <c r="T1324" s="198" t="s">
        <v>3543</v>
      </c>
      <c r="U1324" s="200">
        <v>737468</v>
      </c>
      <c r="AC1324" s="159">
        <v>23</v>
      </c>
      <c r="AD1324" s="159">
        <v>7</v>
      </c>
      <c r="AE1324" s="161" t="s">
        <v>3514</v>
      </c>
      <c r="AF1324" s="203" t="s">
        <v>3515</v>
      </c>
    </row>
    <row r="1325" spans="17:32" x14ac:dyDescent="0.15">
      <c r="Q1325" s="197">
        <v>3</v>
      </c>
      <c r="R1325" s="197">
        <v>11</v>
      </c>
      <c r="S1325" s="197">
        <v>20</v>
      </c>
      <c r="T1325" s="198" t="s">
        <v>3546</v>
      </c>
      <c r="U1325" s="200">
        <v>737466</v>
      </c>
      <c r="AC1325" s="159">
        <v>23</v>
      </c>
      <c r="AD1325" s="159">
        <v>8</v>
      </c>
      <c r="AE1325" s="161" t="s">
        <v>3516</v>
      </c>
      <c r="AF1325" s="203" t="s">
        <v>3517</v>
      </c>
    </row>
    <row r="1326" spans="17:32" x14ac:dyDescent="0.15">
      <c r="Q1326" s="197">
        <v>3</v>
      </c>
      <c r="R1326" s="197">
        <v>11</v>
      </c>
      <c r="S1326" s="197">
        <v>21</v>
      </c>
      <c r="T1326" s="198" t="s">
        <v>3549</v>
      </c>
      <c r="U1326" s="200">
        <v>737458</v>
      </c>
      <c r="AC1326" s="159">
        <v>23</v>
      </c>
      <c r="AD1326" s="159">
        <v>9</v>
      </c>
      <c r="AE1326" s="161" t="s">
        <v>3518</v>
      </c>
      <c r="AF1326" s="203" t="s">
        <v>3519</v>
      </c>
    </row>
    <row r="1327" spans="17:32" x14ac:dyDescent="0.15">
      <c r="Q1327" s="197">
        <v>3</v>
      </c>
      <c r="R1327" s="197">
        <v>11</v>
      </c>
      <c r="S1327" s="197">
        <v>22</v>
      </c>
      <c r="T1327" s="198" t="s">
        <v>3552</v>
      </c>
      <c r="U1327" s="200">
        <v>737500</v>
      </c>
      <c r="AC1327" s="159">
        <v>23</v>
      </c>
      <c r="AD1327" s="159">
        <v>10</v>
      </c>
      <c r="AE1327" s="161" t="s">
        <v>3520</v>
      </c>
      <c r="AF1327" s="203" t="s">
        <v>3521</v>
      </c>
    </row>
    <row r="1328" spans="17:32" x14ac:dyDescent="0.15">
      <c r="Q1328" s="197">
        <v>3</v>
      </c>
      <c r="R1328" s="197">
        <v>11</v>
      </c>
      <c r="S1328" s="197">
        <v>23</v>
      </c>
      <c r="T1328" s="198" t="s">
        <v>3555</v>
      </c>
      <c r="U1328" s="200">
        <v>737527</v>
      </c>
      <c r="AC1328" s="159">
        <v>23</v>
      </c>
      <c r="AD1328" s="159">
        <v>11</v>
      </c>
      <c r="AE1328" s="161" t="s">
        <v>3522</v>
      </c>
      <c r="AF1328" s="203" t="s">
        <v>3523</v>
      </c>
    </row>
    <row r="1329" spans="17:32" x14ac:dyDescent="0.15">
      <c r="Q1329" s="197">
        <v>3</v>
      </c>
      <c r="R1329" s="197">
        <v>11</v>
      </c>
      <c r="S1329" s="197">
        <v>24</v>
      </c>
      <c r="T1329" s="198" t="s">
        <v>3558</v>
      </c>
      <c r="U1329" s="200">
        <v>737502</v>
      </c>
      <c r="AC1329" s="159">
        <v>23</v>
      </c>
      <c r="AD1329" s="159">
        <v>12</v>
      </c>
      <c r="AE1329" s="161" t="s">
        <v>3524</v>
      </c>
      <c r="AF1329" s="203" t="s">
        <v>3525</v>
      </c>
    </row>
    <row r="1330" spans="17:32" x14ac:dyDescent="0.15">
      <c r="Q1330" s="197">
        <v>3</v>
      </c>
      <c r="R1330" s="197">
        <v>11</v>
      </c>
      <c r="S1330" s="197">
        <v>25</v>
      </c>
      <c r="T1330" s="198" t="s">
        <v>3561</v>
      </c>
      <c r="U1330" s="200">
        <v>737528</v>
      </c>
      <c r="AC1330" s="159">
        <v>23</v>
      </c>
      <c r="AD1330" s="159">
        <v>13</v>
      </c>
      <c r="AE1330" s="161" t="s">
        <v>3526</v>
      </c>
      <c r="AF1330" s="203" t="s">
        <v>3527</v>
      </c>
    </row>
    <row r="1331" spans="17:32" x14ac:dyDescent="0.15">
      <c r="Q1331" s="197">
        <v>3</v>
      </c>
      <c r="R1331" s="197">
        <v>11</v>
      </c>
      <c r="S1331" s="197">
        <v>26</v>
      </c>
      <c r="T1331" s="198" t="s">
        <v>3564</v>
      </c>
      <c r="U1331" s="200">
        <v>737501</v>
      </c>
      <c r="AC1331" s="159">
        <v>23</v>
      </c>
      <c r="AD1331" s="159">
        <v>14</v>
      </c>
      <c r="AE1331" s="161" t="s">
        <v>3528</v>
      </c>
      <c r="AF1331" s="203" t="s">
        <v>3529</v>
      </c>
    </row>
    <row r="1332" spans="17:32" x14ac:dyDescent="0.15">
      <c r="Q1332" s="197">
        <v>3</v>
      </c>
      <c r="R1332" s="197">
        <v>11</v>
      </c>
      <c r="S1332" s="197">
        <v>27</v>
      </c>
      <c r="T1332" s="198" t="s">
        <v>3567</v>
      </c>
      <c r="U1332" s="200">
        <v>737503</v>
      </c>
      <c r="AC1332" s="159">
        <v>23</v>
      </c>
      <c r="AD1332" s="159">
        <v>15</v>
      </c>
      <c r="AE1332" s="161" t="s">
        <v>3530</v>
      </c>
      <c r="AF1332" s="203" t="s">
        <v>3531</v>
      </c>
    </row>
    <row r="1333" spans="17:32" x14ac:dyDescent="0.15">
      <c r="Q1333" s="197">
        <v>3</v>
      </c>
      <c r="R1333" s="197">
        <v>11</v>
      </c>
      <c r="S1333" s="197">
        <v>28</v>
      </c>
      <c r="T1333" s="198" t="s">
        <v>3574</v>
      </c>
      <c r="U1333" s="200">
        <v>737516</v>
      </c>
      <c r="AC1333" s="159">
        <v>23</v>
      </c>
      <c r="AD1333" s="159">
        <v>16</v>
      </c>
      <c r="AE1333" s="161" t="s">
        <v>3532</v>
      </c>
      <c r="AF1333" s="203" t="s">
        <v>3533</v>
      </c>
    </row>
    <row r="1334" spans="17:32" x14ac:dyDescent="0.15">
      <c r="Q1334" s="197">
        <v>3</v>
      </c>
      <c r="R1334" s="197">
        <v>11</v>
      </c>
      <c r="S1334" s="197">
        <v>29</v>
      </c>
      <c r="T1334" s="198" t="s">
        <v>3577</v>
      </c>
      <c r="U1334" s="200">
        <v>737529</v>
      </c>
      <c r="AC1334" s="159">
        <v>23</v>
      </c>
      <c r="AD1334" s="159">
        <v>17</v>
      </c>
      <c r="AE1334" s="161" t="s">
        <v>3535</v>
      </c>
      <c r="AF1334" s="203" t="s">
        <v>3536</v>
      </c>
    </row>
    <row r="1335" spans="17:32" x14ac:dyDescent="0.15">
      <c r="Q1335" s="197">
        <v>3</v>
      </c>
      <c r="R1335" s="197">
        <v>11</v>
      </c>
      <c r="S1335" s="197">
        <v>30</v>
      </c>
      <c r="T1335" s="198" t="s">
        <v>9438</v>
      </c>
      <c r="U1335" s="200">
        <v>737526</v>
      </c>
      <c r="AC1335" s="159">
        <v>23</v>
      </c>
      <c r="AD1335" s="159">
        <v>18</v>
      </c>
      <c r="AE1335" s="161" t="s">
        <v>3538</v>
      </c>
      <c r="AF1335" s="203" t="s">
        <v>3539</v>
      </c>
    </row>
    <row r="1336" spans="17:32" x14ac:dyDescent="0.15">
      <c r="Q1336" s="197">
        <v>3</v>
      </c>
      <c r="R1336" s="197">
        <v>11</v>
      </c>
      <c r="S1336" s="197">
        <v>31</v>
      </c>
      <c r="T1336" s="198" t="s">
        <v>3580</v>
      </c>
      <c r="U1336" s="200">
        <v>737515</v>
      </c>
      <c r="AC1336" s="159">
        <v>23</v>
      </c>
      <c r="AD1336" s="159">
        <v>19</v>
      </c>
      <c r="AE1336" s="161" t="s">
        <v>3541</v>
      </c>
      <c r="AF1336" s="203" t="s">
        <v>3542</v>
      </c>
    </row>
    <row r="1337" spans="17:32" x14ac:dyDescent="0.15">
      <c r="Q1337" s="197">
        <v>3</v>
      </c>
      <c r="R1337" s="197">
        <v>11</v>
      </c>
      <c r="S1337" s="197">
        <v>32</v>
      </c>
      <c r="T1337" s="198" t="s">
        <v>3174</v>
      </c>
      <c r="U1337" s="200">
        <v>737550</v>
      </c>
      <c r="AC1337" s="159">
        <v>23</v>
      </c>
      <c r="AD1337" s="159">
        <v>20</v>
      </c>
      <c r="AE1337" s="161" t="s">
        <v>3544</v>
      </c>
      <c r="AF1337" s="203" t="s">
        <v>3545</v>
      </c>
    </row>
    <row r="1338" spans="17:32" x14ac:dyDescent="0.15">
      <c r="Q1338" s="197">
        <v>3</v>
      </c>
      <c r="R1338" s="197">
        <v>11</v>
      </c>
      <c r="S1338" s="197">
        <v>33</v>
      </c>
      <c r="T1338" s="198" t="s">
        <v>3585</v>
      </c>
      <c r="U1338" s="200">
        <v>737551</v>
      </c>
      <c r="AC1338" s="159">
        <v>23</v>
      </c>
      <c r="AD1338" s="159">
        <v>21</v>
      </c>
      <c r="AE1338" s="161" t="s">
        <v>3547</v>
      </c>
      <c r="AF1338" s="203" t="s">
        <v>3548</v>
      </c>
    </row>
    <row r="1339" spans="17:32" x14ac:dyDescent="0.15">
      <c r="Q1339" s="197">
        <v>3</v>
      </c>
      <c r="R1339" s="197">
        <v>11</v>
      </c>
      <c r="S1339" s="197">
        <v>34</v>
      </c>
      <c r="T1339" s="198" t="s">
        <v>3588</v>
      </c>
      <c r="U1339" s="200">
        <v>737552</v>
      </c>
      <c r="AC1339" s="159">
        <v>23</v>
      </c>
      <c r="AD1339" s="159">
        <v>22</v>
      </c>
      <c r="AE1339" s="161" t="s">
        <v>3550</v>
      </c>
      <c r="AF1339" s="203" t="s">
        <v>3551</v>
      </c>
    </row>
    <row r="1340" spans="17:32" x14ac:dyDescent="0.15">
      <c r="Q1340" s="197">
        <v>3</v>
      </c>
      <c r="R1340" s="197">
        <v>11</v>
      </c>
      <c r="S1340" s="197">
        <v>35</v>
      </c>
      <c r="T1340" s="198" t="s">
        <v>3591</v>
      </c>
      <c r="U1340" s="200">
        <v>737564</v>
      </c>
      <c r="AC1340" s="159">
        <v>23</v>
      </c>
      <c r="AD1340" s="159">
        <v>23</v>
      </c>
      <c r="AE1340" s="161" t="s">
        <v>3553</v>
      </c>
      <c r="AF1340" s="203" t="s">
        <v>3554</v>
      </c>
    </row>
    <row r="1341" spans="17:32" x14ac:dyDescent="0.15">
      <c r="Q1341" s="197">
        <v>3</v>
      </c>
      <c r="R1341" s="197">
        <v>11</v>
      </c>
      <c r="S1341" s="197">
        <v>36</v>
      </c>
      <c r="T1341" s="198" t="s">
        <v>3594</v>
      </c>
      <c r="U1341" s="200">
        <v>737559</v>
      </c>
      <c r="AC1341" s="159">
        <v>23</v>
      </c>
      <c r="AD1341" s="159">
        <v>24</v>
      </c>
      <c r="AE1341" s="161" t="s">
        <v>3556</v>
      </c>
      <c r="AF1341" s="203" t="s">
        <v>3557</v>
      </c>
    </row>
    <row r="1342" spans="17:32" x14ac:dyDescent="0.15">
      <c r="Q1342" s="197">
        <v>3</v>
      </c>
      <c r="R1342" s="197">
        <v>11</v>
      </c>
      <c r="S1342" s="197">
        <v>37</v>
      </c>
      <c r="T1342" s="198" t="s">
        <v>9439</v>
      </c>
      <c r="U1342" s="200">
        <v>737568</v>
      </c>
      <c r="AC1342" s="159">
        <v>23</v>
      </c>
      <c r="AD1342" s="159">
        <v>25</v>
      </c>
      <c r="AE1342" s="161" t="s">
        <v>3559</v>
      </c>
      <c r="AF1342" s="203" t="s">
        <v>3560</v>
      </c>
    </row>
    <row r="1343" spans="17:32" x14ac:dyDescent="0.15">
      <c r="Q1343" s="197">
        <v>3</v>
      </c>
      <c r="R1343" s="197">
        <v>11</v>
      </c>
      <c r="S1343" s="197">
        <v>38</v>
      </c>
      <c r="T1343" s="198" t="s">
        <v>3599</v>
      </c>
      <c r="U1343" s="200">
        <v>737567</v>
      </c>
      <c r="AC1343" s="159">
        <v>23</v>
      </c>
      <c r="AD1343" s="159">
        <v>26</v>
      </c>
      <c r="AE1343" s="161" t="s">
        <v>3562</v>
      </c>
      <c r="AF1343" s="203" t="s">
        <v>3563</v>
      </c>
    </row>
    <row r="1344" spans="17:32" x14ac:dyDescent="0.15">
      <c r="Q1344" s="197">
        <v>3</v>
      </c>
      <c r="R1344" s="197">
        <v>11</v>
      </c>
      <c r="S1344" s="197">
        <v>39</v>
      </c>
      <c r="T1344" s="198" t="s">
        <v>9440</v>
      </c>
      <c r="U1344" s="200">
        <v>737102</v>
      </c>
      <c r="AC1344" s="159">
        <v>23</v>
      </c>
      <c r="AD1344" s="159">
        <v>27</v>
      </c>
      <c r="AE1344" s="161" t="s">
        <v>3565</v>
      </c>
      <c r="AF1344" s="203" t="s">
        <v>3566</v>
      </c>
    </row>
    <row r="1345" spans="17:32" x14ac:dyDescent="0.15">
      <c r="Q1345" s="197">
        <v>3</v>
      </c>
      <c r="R1345" s="197">
        <v>11</v>
      </c>
      <c r="S1345" s="197">
        <v>40</v>
      </c>
      <c r="T1345" s="198" t="s">
        <v>9441</v>
      </c>
      <c r="U1345" s="200">
        <v>737569</v>
      </c>
      <c r="AC1345" s="159">
        <v>23</v>
      </c>
      <c r="AD1345" s="159">
        <v>28</v>
      </c>
      <c r="AE1345" s="161" t="s">
        <v>3568</v>
      </c>
      <c r="AF1345" s="203" t="s">
        <v>3569</v>
      </c>
    </row>
    <row r="1346" spans="17:32" x14ac:dyDescent="0.15">
      <c r="Q1346" s="197">
        <v>3</v>
      </c>
      <c r="R1346" s="197">
        <v>11</v>
      </c>
      <c r="S1346" s="197">
        <v>41</v>
      </c>
      <c r="T1346" s="198" t="s">
        <v>3204</v>
      </c>
      <c r="U1346" s="200">
        <v>737557</v>
      </c>
      <c r="AC1346" s="159">
        <v>23</v>
      </c>
      <c r="AD1346" s="159">
        <v>29</v>
      </c>
      <c r="AE1346" s="161" t="s">
        <v>3570</v>
      </c>
      <c r="AF1346" s="203" t="s">
        <v>3571</v>
      </c>
    </row>
    <row r="1347" spans="17:32" x14ac:dyDescent="0.15">
      <c r="Q1347" s="197">
        <v>3</v>
      </c>
      <c r="R1347" s="197">
        <v>11</v>
      </c>
      <c r="S1347" s="197">
        <v>42</v>
      </c>
      <c r="T1347" s="198" t="s">
        <v>36</v>
      </c>
      <c r="U1347" s="200">
        <v>737999</v>
      </c>
      <c r="AC1347" s="159">
        <v>24</v>
      </c>
      <c r="AD1347" s="159">
        <v>1</v>
      </c>
      <c r="AE1347" s="161" t="s">
        <v>3572</v>
      </c>
      <c r="AF1347" s="203" t="s">
        <v>3573</v>
      </c>
    </row>
    <row r="1348" spans="17:32" x14ac:dyDescent="0.15">
      <c r="Q1348" s="197">
        <v>3</v>
      </c>
      <c r="R1348" s="197">
        <v>12</v>
      </c>
      <c r="S1348" s="197">
        <v>1</v>
      </c>
      <c r="T1348" s="198" t="s">
        <v>2767</v>
      </c>
      <c r="U1348" s="200">
        <v>739100</v>
      </c>
      <c r="AC1348" s="159">
        <v>24</v>
      </c>
      <c r="AD1348" s="159">
        <v>2</v>
      </c>
      <c r="AE1348" s="161" t="s">
        <v>3575</v>
      </c>
      <c r="AF1348" s="203" t="s">
        <v>3576</v>
      </c>
    </row>
    <row r="1349" spans="17:32" x14ac:dyDescent="0.15">
      <c r="Q1349" s="197">
        <v>3</v>
      </c>
      <c r="R1349" s="197">
        <v>12</v>
      </c>
      <c r="S1349" s="197">
        <v>2</v>
      </c>
      <c r="T1349" s="198" t="s">
        <v>36</v>
      </c>
      <c r="U1349" s="200">
        <v>739999</v>
      </c>
      <c r="AC1349" s="159">
        <v>24</v>
      </c>
      <c r="AD1349" s="159">
        <v>3</v>
      </c>
      <c r="AE1349" s="161" t="s">
        <v>3578</v>
      </c>
      <c r="AF1349" s="203" t="s">
        <v>3579</v>
      </c>
    </row>
    <row r="1350" spans="17:32" x14ac:dyDescent="0.15">
      <c r="Q1350" s="197">
        <v>3</v>
      </c>
      <c r="R1350" s="197">
        <v>13</v>
      </c>
      <c r="S1350" s="197">
        <v>1</v>
      </c>
      <c r="T1350" s="198" t="s">
        <v>3432</v>
      </c>
      <c r="U1350" s="200">
        <v>752100</v>
      </c>
      <c r="AC1350" s="159">
        <v>24</v>
      </c>
      <c r="AD1350" s="159">
        <v>4</v>
      </c>
      <c r="AE1350" s="161" t="s">
        <v>3581</v>
      </c>
      <c r="AF1350" s="203" t="s">
        <v>3582</v>
      </c>
    </row>
    <row r="1351" spans="17:32" x14ac:dyDescent="0.15">
      <c r="Q1351" s="197">
        <v>3</v>
      </c>
      <c r="R1351" s="197">
        <v>13</v>
      </c>
      <c r="S1351" s="197">
        <v>2</v>
      </c>
      <c r="T1351" s="198" t="s">
        <v>36</v>
      </c>
      <c r="U1351" s="200">
        <v>752999</v>
      </c>
      <c r="AC1351" s="159">
        <v>24</v>
      </c>
      <c r="AD1351" s="159">
        <v>5</v>
      </c>
      <c r="AE1351" s="161" t="s">
        <v>3583</v>
      </c>
      <c r="AF1351" s="203" t="s">
        <v>3584</v>
      </c>
    </row>
    <row r="1352" spans="17:32" x14ac:dyDescent="0.15">
      <c r="Q1352" s="197">
        <v>3</v>
      </c>
      <c r="R1352" s="197">
        <v>14</v>
      </c>
      <c r="S1352" s="197">
        <v>1</v>
      </c>
      <c r="T1352" s="198" t="s">
        <v>2767</v>
      </c>
      <c r="U1352" s="200">
        <v>760100</v>
      </c>
      <c r="AC1352" s="159">
        <v>24</v>
      </c>
      <c r="AD1352" s="159">
        <v>6</v>
      </c>
      <c r="AE1352" s="161" t="s">
        <v>3586</v>
      </c>
      <c r="AF1352" s="203" t="s">
        <v>3587</v>
      </c>
    </row>
    <row r="1353" spans="17:32" x14ac:dyDescent="0.15">
      <c r="Q1353" s="197">
        <v>3</v>
      </c>
      <c r="R1353" s="197">
        <v>14</v>
      </c>
      <c r="S1353" s="197">
        <v>2</v>
      </c>
      <c r="T1353" s="198" t="s">
        <v>3618</v>
      </c>
      <c r="U1353" s="200">
        <v>760200</v>
      </c>
      <c r="AC1353" s="159">
        <v>24</v>
      </c>
      <c r="AD1353" s="159">
        <v>7</v>
      </c>
      <c r="AE1353" s="161" t="s">
        <v>3589</v>
      </c>
      <c r="AF1353" s="203" t="s">
        <v>3590</v>
      </c>
    </row>
    <row r="1354" spans="17:32" x14ac:dyDescent="0.15">
      <c r="Q1354" s="197">
        <v>3</v>
      </c>
      <c r="R1354" s="197">
        <v>14</v>
      </c>
      <c r="S1354" s="197">
        <v>3</v>
      </c>
      <c r="T1354" s="198" t="s">
        <v>3621</v>
      </c>
      <c r="U1354" s="200">
        <v>760301</v>
      </c>
      <c r="AC1354" s="159">
        <v>24</v>
      </c>
      <c r="AD1354" s="159">
        <v>8</v>
      </c>
      <c r="AE1354" s="161" t="s">
        <v>3592</v>
      </c>
      <c r="AF1354" s="203" t="s">
        <v>3593</v>
      </c>
    </row>
    <row r="1355" spans="17:32" x14ac:dyDescent="0.15">
      <c r="Q1355" s="197">
        <v>3</v>
      </c>
      <c r="R1355" s="197">
        <v>14</v>
      </c>
      <c r="S1355" s="197">
        <v>4</v>
      </c>
      <c r="T1355" s="198" t="s">
        <v>3624</v>
      </c>
      <c r="U1355" s="200">
        <v>760321</v>
      </c>
      <c r="AC1355" s="159">
        <v>24</v>
      </c>
      <c r="AD1355" s="159">
        <v>9</v>
      </c>
      <c r="AE1355" s="161" t="s">
        <v>3595</v>
      </c>
      <c r="AF1355" s="203" t="s">
        <v>3596</v>
      </c>
    </row>
    <row r="1356" spans="17:32" x14ac:dyDescent="0.15">
      <c r="Q1356" s="197">
        <v>3</v>
      </c>
      <c r="R1356" s="197">
        <v>14</v>
      </c>
      <c r="S1356" s="197">
        <v>5</v>
      </c>
      <c r="T1356" s="198" t="s">
        <v>3627</v>
      </c>
      <c r="U1356" s="200">
        <v>760302</v>
      </c>
      <c r="AC1356" s="159">
        <v>24</v>
      </c>
      <c r="AD1356" s="159">
        <v>10</v>
      </c>
      <c r="AE1356" s="161" t="s">
        <v>3597</v>
      </c>
      <c r="AF1356" s="203" t="s">
        <v>3598</v>
      </c>
    </row>
    <row r="1357" spans="17:32" x14ac:dyDescent="0.15">
      <c r="Q1357" s="197">
        <v>3</v>
      </c>
      <c r="R1357" s="197">
        <v>14</v>
      </c>
      <c r="S1357" s="197">
        <v>6</v>
      </c>
      <c r="T1357" s="198" t="s">
        <v>3630</v>
      </c>
      <c r="U1357" s="200">
        <v>760303</v>
      </c>
      <c r="AC1357" s="159">
        <v>24</v>
      </c>
      <c r="AD1357" s="159">
        <v>11</v>
      </c>
      <c r="AE1357" s="161" t="s">
        <v>3600</v>
      </c>
      <c r="AF1357" s="203" t="s">
        <v>3601</v>
      </c>
    </row>
    <row r="1358" spans="17:32" x14ac:dyDescent="0.15">
      <c r="Q1358" s="197">
        <v>3</v>
      </c>
      <c r="R1358" s="197">
        <v>14</v>
      </c>
      <c r="S1358" s="197">
        <v>7</v>
      </c>
      <c r="T1358" s="198" t="s">
        <v>3633</v>
      </c>
      <c r="U1358" s="200">
        <v>760305</v>
      </c>
      <c r="AC1358" s="159">
        <v>24</v>
      </c>
      <c r="AD1358" s="159">
        <v>12</v>
      </c>
      <c r="AE1358" s="161" t="s">
        <v>3602</v>
      </c>
      <c r="AF1358" s="203" t="s">
        <v>3603</v>
      </c>
    </row>
    <row r="1359" spans="17:32" x14ac:dyDescent="0.15">
      <c r="Q1359" s="197">
        <v>3</v>
      </c>
      <c r="R1359" s="197">
        <v>14</v>
      </c>
      <c r="S1359" s="197">
        <v>8</v>
      </c>
      <c r="T1359" s="198" t="s">
        <v>3636</v>
      </c>
      <c r="U1359" s="200">
        <v>760306</v>
      </c>
      <c r="AC1359" s="159">
        <v>24</v>
      </c>
      <c r="AD1359" s="159">
        <v>13</v>
      </c>
      <c r="AE1359" s="161" t="s">
        <v>3604</v>
      </c>
      <c r="AF1359" s="203" t="s">
        <v>3605</v>
      </c>
    </row>
    <row r="1360" spans="17:32" x14ac:dyDescent="0.15">
      <c r="Q1360" s="197">
        <v>3</v>
      </c>
      <c r="R1360" s="197">
        <v>14</v>
      </c>
      <c r="S1360" s="197">
        <v>9</v>
      </c>
      <c r="T1360" s="198" t="s">
        <v>3639</v>
      </c>
      <c r="U1360" s="200">
        <v>760307</v>
      </c>
      <c r="AC1360" s="159">
        <v>24</v>
      </c>
      <c r="AD1360" s="159">
        <v>14</v>
      </c>
      <c r="AE1360" s="161" t="s">
        <v>3606</v>
      </c>
      <c r="AF1360" s="203" t="s">
        <v>3607</v>
      </c>
    </row>
    <row r="1361" spans="17:32" x14ac:dyDescent="0.15">
      <c r="Q1361" s="197">
        <v>3</v>
      </c>
      <c r="R1361" s="197">
        <v>14</v>
      </c>
      <c r="S1361" s="197">
        <v>10</v>
      </c>
      <c r="T1361" s="198" t="s">
        <v>3642</v>
      </c>
      <c r="U1361" s="200">
        <v>760322</v>
      </c>
      <c r="AC1361" s="159">
        <v>24</v>
      </c>
      <c r="AD1361" s="159">
        <v>15</v>
      </c>
      <c r="AE1361" s="161" t="s">
        <v>3608</v>
      </c>
      <c r="AF1361" s="203" t="s">
        <v>3609</v>
      </c>
    </row>
    <row r="1362" spans="17:32" x14ac:dyDescent="0.15">
      <c r="Q1362" s="197">
        <v>3</v>
      </c>
      <c r="R1362" s="197">
        <v>14</v>
      </c>
      <c r="S1362" s="197">
        <v>11</v>
      </c>
      <c r="T1362" s="198" t="s">
        <v>3645</v>
      </c>
      <c r="U1362" s="200">
        <v>760308</v>
      </c>
      <c r="AC1362" s="159">
        <v>24</v>
      </c>
      <c r="AD1362" s="159">
        <v>16</v>
      </c>
      <c r="AE1362" s="161" t="s">
        <v>3610</v>
      </c>
      <c r="AF1362" s="203" t="s">
        <v>3611</v>
      </c>
    </row>
    <row r="1363" spans="17:32" x14ac:dyDescent="0.15">
      <c r="Q1363" s="197">
        <v>3</v>
      </c>
      <c r="R1363" s="197">
        <v>14</v>
      </c>
      <c r="S1363" s="197">
        <v>12</v>
      </c>
      <c r="T1363" s="198" t="s">
        <v>3648</v>
      </c>
      <c r="U1363" s="200">
        <v>760309</v>
      </c>
      <c r="AC1363" s="159">
        <v>24</v>
      </c>
      <c r="AD1363" s="159">
        <v>17</v>
      </c>
      <c r="AE1363" s="161" t="s">
        <v>3612</v>
      </c>
      <c r="AF1363" s="203" t="s">
        <v>3613</v>
      </c>
    </row>
    <row r="1364" spans="17:32" x14ac:dyDescent="0.15">
      <c r="Q1364" s="197">
        <v>3</v>
      </c>
      <c r="R1364" s="197">
        <v>14</v>
      </c>
      <c r="S1364" s="197">
        <v>13</v>
      </c>
      <c r="T1364" s="198" t="s">
        <v>3651</v>
      </c>
      <c r="U1364" s="200">
        <v>760310</v>
      </c>
      <c r="AC1364" s="159">
        <v>25</v>
      </c>
      <c r="AD1364" s="159">
        <v>1</v>
      </c>
      <c r="AE1364" s="161" t="s">
        <v>3614</v>
      </c>
      <c r="AF1364" s="203" t="s">
        <v>3615</v>
      </c>
    </row>
    <row r="1365" spans="17:32" x14ac:dyDescent="0.15">
      <c r="Q1365" s="197">
        <v>3</v>
      </c>
      <c r="R1365" s="197">
        <v>14</v>
      </c>
      <c r="S1365" s="197">
        <v>14</v>
      </c>
      <c r="T1365" s="198" t="s">
        <v>3654</v>
      </c>
      <c r="U1365" s="200">
        <v>760324</v>
      </c>
      <c r="AC1365" s="159">
        <v>25</v>
      </c>
      <c r="AD1365" s="159">
        <v>2</v>
      </c>
      <c r="AE1365" s="161" t="s">
        <v>3616</v>
      </c>
      <c r="AF1365" s="203" t="s">
        <v>3617</v>
      </c>
    </row>
    <row r="1366" spans="17:32" x14ac:dyDescent="0.15">
      <c r="Q1366" s="197">
        <v>3</v>
      </c>
      <c r="R1366" s="197">
        <v>14</v>
      </c>
      <c r="S1366" s="197">
        <v>15</v>
      </c>
      <c r="T1366" s="198" t="s">
        <v>3657</v>
      </c>
      <c r="U1366" s="200">
        <v>760312</v>
      </c>
      <c r="AC1366" s="159">
        <v>25</v>
      </c>
      <c r="AD1366" s="159">
        <v>3</v>
      </c>
      <c r="AE1366" s="161" t="s">
        <v>3619</v>
      </c>
      <c r="AF1366" s="203" t="s">
        <v>3620</v>
      </c>
    </row>
    <row r="1367" spans="17:32" x14ac:dyDescent="0.15">
      <c r="Q1367" s="197">
        <v>3</v>
      </c>
      <c r="R1367" s="197">
        <v>14</v>
      </c>
      <c r="S1367" s="197">
        <v>16</v>
      </c>
      <c r="T1367" s="198" t="s">
        <v>3660</v>
      </c>
      <c r="U1367" s="200">
        <v>760323</v>
      </c>
      <c r="AC1367" s="159">
        <v>25</v>
      </c>
      <c r="AD1367" s="159">
        <v>4</v>
      </c>
      <c r="AE1367" s="161" t="s">
        <v>3622</v>
      </c>
      <c r="AF1367" s="203" t="s">
        <v>3623</v>
      </c>
    </row>
    <row r="1368" spans="17:32" x14ac:dyDescent="0.15">
      <c r="Q1368" s="197">
        <v>3</v>
      </c>
      <c r="R1368" s="197">
        <v>14</v>
      </c>
      <c r="S1368" s="197">
        <v>17</v>
      </c>
      <c r="T1368" s="198" t="s">
        <v>3663</v>
      </c>
      <c r="U1368" s="200">
        <v>760316</v>
      </c>
      <c r="AC1368" s="159">
        <v>25</v>
      </c>
      <c r="AD1368" s="159">
        <v>5</v>
      </c>
      <c r="AE1368" s="161" t="s">
        <v>3625</v>
      </c>
      <c r="AF1368" s="203" t="s">
        <v>3626</v>
      </c>
    </row>
    <row r="1369" spans="17:32" x14ac:dyDescent="0.15">
      <c r="Q1369" s="197">
        <v>3</v>
      </c>
      <c r="R1369" s="197">
        <v>14</v>
      </c>
      <c r="S1369" s="197">
        <v>18</v>
      </c>
      <c r="T1369" s="198" t="s">
        <v>3666</v>
      </c>
      <c r="U1369" s="200">
        <v>760317</v>
      </c>
      <c r="AC1369" s="159">
        <v>25</v>
      </c>
      <c r="AD1369" s="159">
        <v>6</v>
      </c>
      <c r="AE1369" s="161" t="s">
        <v>3628</v>
      </c>
      <c r="AF1369" s="203" t="s">
        <v>3629</v>
      </c>
    </row>
    <row r="1370" spans="17:32" x14ac:dyDescent="0.15">
      <c r="Q1370" s="197">
        <v>3</v>
      </c>
      <c r="R1370" s="197">
        <v>14</v>
      </c>
      <c r="S1370" s="197">
        <v>19</v>
      </c>
      <c r="T1370" s="198" t="s">
        <v>3669</v>
      </c>
      <c r="U1370" s="200">
        <v>760318</v>
      </c>
      <c r="AC1370" s="159">
        <v>25</v>
      </c>
      <c r="AD1370" s="159">
        <v>7</v>
      </c>
      <c r="AE1370" s="161" t="s">
        <v>3631</v>
      </c>
      <c r="AF1370" s="203" t="s">
        <v>3632</v>
      </c>
    </row>
    <row r="1371" spans="17:32" x14ac:dyDescent="0.15">
      <c r="Q1371" s="197">
        <v>3</v>
      </c>
      <c r="R1371" s="197">
        <v>14</v>
      </c>
      <c r="S1371" s="197">
        <v>20</v>
      </c>
      <c r="T1371" s="198" t="s">
        <v>3671</v>
      </c>
      <c r="U1371" s="200">
        <v>760320</v>
      </c>
      <c r="AC1371" s="159">
        <v>25</v>
      </c>
      <c r="AD1371" s="159">
        <v>8</v>
      </c>
      <c r="AE1371" s="161" t="s">
        <v>3634</v>
      </c>
      <c r="AF1371" s="203" t="s">
        <v>3635</v>
      </c>
    </row>
    <row r="1372" spans="17:32" x14ac:dyDescent="0.15">
      <c r="Q1372" s="197">
        <v>3</v>
      </c>
      <c r="R1372" s="197">
        <v>14</v>
      </c>
      <c r="S1372" s="197">
        <v>21</v>
      </c>
      <c r="T1372" s="198" t="s">
        <v>3674</v>
      </c>
      <c r="U1372" s="200">
        <v>760319</v>
      </c>
      <c r="AC1372" s="159">
        <v>25</v>
      </c>
      <c r="AD1372" s="159">
        <v>9</v>
      </c>
      <c r="AE1372" s="161" t="s">
        <v>3637</v>
      </c>
      <c r="AF1372" s="203" t="s">
        <v>3638</v>
      </c>
    </row>
    <row r="1373" spans="17:32" x14ac:dyDescent="0.15">
      <c r="Q1373" s="197">
        <v>3</v>
      </c>
      <c r="R1373" s="197">
        <v>14</v>
      </c>
      <c r="S1373" s="197">
        <v>22</v>
      </c>
      <c r="T1373" s="198" t="s">
        <v>9442</v>
      </c>
      <c r="U1373" s="200">
        <v>760422</v>
      </c>
      <c r="AC1373" s="159">
        <v>25</v>
      </c>
      <c r="AD1373" s="159">
        <v>10</v>
      </c>
      <c r="AE1373" s="161" t="s">
        <v>3640</v>
      </c>
      <c r="AF1373" s="203" t="s">
        <v>3641</v>
      </c>
    </row>
    <row r="1374" spans="17:32" x14ac:dyDescent="0.15">
      <c r="Q1374" s="197">
        <v>3</v>
      </c>
      <c r="R1374" s="197">
        <v>14</v>
      </c>
      <c r="S1374" s="197">
        <v>23</v>
      </c>
      <c r="T1374" s="198" t="s">
        <v>9443</v>
      </c>
      <c r="U1374" s="200">
        <v>760401</v>
      </c>
      <c r="AC1374" s="159">
        <v>25</v>
      </c>
      <c r="AD1374" s="159">
        <v>11</v>
      </c>
      <c r="AE1374" s="161" t="s">
        <v>3643</v>
      </c>
      <c r="AF1374" s="203" t="s">
        <v>3644</v>
      </c>
    </row>
    <row r="1375" spans="17:32" x14ac:dyDescent="0.15">
      <c r="Q1375" s="197">
        <v>3</v>
      </c>
      <c r="R1375" s="197">
        <v>14</v>
      </c>
      <c r="S1375" s="197">
        <v>24</v>
      </c>
      <c r="T1375" s="198" t="s">
        <v>9444</v>
      </c>
      <c r="U1375" s="200">
        <v>760423</v>
      </c>
      <c r="AC1375" s="159">
        <v>25</v>
      </c>
      <c r="AD1375" s="159">
        <v>12</v>
      </c>
      <c r="AE1375" s="161" t="s">
        <v>3646</v>
      </c>
      <c r="AF1375" s="203" t="s">
        <v>3647</v>
      </c>
    </row>
    <row r="1376" spans="17:32" x14ac:dyDescent="0.15">
      <c r="Q1376" s="197">
        <v>3</v>
      </c>
      <c r="R1376" s="197">
        <v>14</v>
      </c>
      <c r="S1376" s="197">
        <v>25</v>
      </c>
      <c r="T1376" s="198" t="s">
        <v>9445</v>
      </c>
      <c r="U1376" s="200">
        <v>760404</v>
      </c>
      <c r="AC1376" s="159">
        <v>25</v>
      </c>
      <c r="AD1376" s="159">
        <v>13</v>
      </c>
      <c r="AE1376" s="161" t="s">
        <v>3649</v>
      </c>
      <c r="AF1376" s="203" t="s">
        <v>3650</v>
      </c>
    </row>
    <row r="1377" spans="17:32" x14ac:dyDescent="0.15">
      <c r="Q1377" s="197">
        <v>3</v>
      </c>
      <c r="R1377" s="197">
        <v>14</v>
      </c>
      <c r="S1377" s="197">
        <v>26</v>
      </c>
      <c r="T1377" s="198" t="s">
        <v>9446</v>
      </c>
      <c r="U1377" s="200">
        <v>760406</v>
      </c>
      <c r="AC1377" s="159">
        <v>25</v>
      </c>
      <c r="AD1377" s="159">
        <v>14</v>
      </c>
      <c r="AE1377" s="161" t="s">
        <v>3652</v>
      </c>
      <c r="AF1377" s="203" t="s">
        <v>3653</v>
      </c>
    </row>
    <row r="1378" spans="17:32" x14ac:dyDescent="0.15">
      <c r="Q1378" s="197">
        <v>3</v>
      </c>
      <c r="R1378" s="197">
        <v>14</v>
      </c>
      <c r="S1378" s="197">
        <v>27</v>
      </c>
      <c r="T1378" s="198" t="s">
        <v>9447</v>
      </c>
      <c r="U1378" s="200">
        <v>760425</v>
      </c>
      <c r="AC1378" s="159">
        <v>25</v>
      </c>
      <c r="AD1378" s="159">
        <v>15</v>
      </c>
      <c r="AE1378" s="161" t="s">
        <v>3655</v>
      </c>
      <c r="AF1378" s="203" t="s">
        <v>3656</v>
      </c>
    </row>
    <row r="1379" spans="17:32" x14ac:dyDescent="0.15">
      <c r="Q1379" s="197">
        <v>3</v>
      </c>
      <c r="R1379" s="197">
        <v>14</v>
      </c>
      <c r="S1379" s="197">
        <v>28</v>
      </c>
      <c r="T1379" s="198" t="s">
        <v>9448</v>
      </c>
      <c r="U1379" s="200">
        <v>760407</v>
      </c>
      <c r="AC1379" s="159">
        <v>25</v>
      </c>
      <c r="AD1379" s="159">
        <v>16</v>
      </c>
      <c r="AE1379" s="161" t="s">
        <v>3658</v>
      </c>
      <c r="AF1379" s="203" t="s">
        <v>3659</v>
      </c>
    </row>
    <row r="1380" spans="17:32" x14ac:dyDescent="0.15">
      <c r="Q1380" s="197">
        <v>3</v>
      </c>
      <c r="R1380" s="197">
        <v>14</v>
      </c>
      <c r="S1380" s="197">
        <v>29</v>
      </c>
      <c r="T1380" s="198" t="s">
        <v>9449</v>
      </c>
      <c r="U1380" s="200">
        <v>760408</v>
      </c>
      <c r="AC1380" s="159">
        <v>25</v>
      </c>
      <c r="AD1380" s="159">
        <v>17</v>
      </c>
      <c r="AE1380" s="161" t="s">
        <v>3661</v>
      </c>
      <c r="AF1380" s="203" t="s">
        <v>3662</v>
      </c>
    </row>
    <row r="1381" spans="17:32" x14ac:dyDescent="0.15">
      <c r="Q1381" s="197">
        <v>3</v>
      </c>
      <c r="R1381" s="197">
        <v>14</v>
      </c>
      <c r="S1381" s="197">
        <v>30</v>
      </c>
      <c r="T1381" s="198" t="s">
        <v>9450</v>
      </c>
      <c r="U1381" s="200">
        <v>760410</v>
      </c>
      <c r="AC1381" s="159">
        <v>25</v>
      </c>
      <c r="AD1381" s="159">
        <v>18</v>
      </c>
      <c r="AE1381" s="161" t="s">
        <v>3664</v>
      </c>
      <c r="AF1381" s="203" t="s">
        <v>3665</v>
      </c>
    </row>
    <row r="1382" spans="17:32" x14ac:dyDescent="0.15">
      <c r="Q1382" s="197">
        <v>3</v>
      </c>
      <c r="R1382" s="197">
        <v>14</v>
      </c>
      <c r="S1382" s="197">
        <v>31</v>
      </c>
      <c r="T1382" s="198" t="s">
        <v>9451</v>
      </c>
      <c r="U1382" s="200">
        <v>760424</v>
      </c>
      <c r="AC1382" s="159">
        <v>25</v>
      </c>
      <c r="AD1382" s="159">
        <v>19</v>
      </c>
      <c r="AE1382" s="161" t="s">
        <v>3667</v>
      </c>
      <c r="AF1382" s="203" t="s">
        <v>3668</v>
      </c>
    </row>
    <row r="1383" spans="17:32" x14ac:dyDescent="0.15">
      <c r="Q1383" s="197">
        <v>3</v>
      </c>
      <c r="R1383" s="197">
        <v>14</v>
      </c>
      <c r="S1383" s="197">
        <v>32</v>
      </c>
      <c r="T1383" s="198" t="s">
        <v>9452</v>
      </c>
      <c r="U1383" s="200">
        <v>760411</v>
      </c>
      <c r="AC1383" s="159">
        <v>26</v>
      </c>
      <c r="AD1383" s="159">
        <v>1</v>
      </c>
      <c r="AE1383" s="161" t="s">
        <v>626</v>
      </c>
      <c r="AF1383" s="203" t="s">
        <v>3670</v>
      </c>
    </row>
    <row r="1384" spans="17:32" x14ac:dyDescent="0.15">
      <c r="Q1384" s="197">
        <v>3</v>
      </c>
      <c r="R1384" s="197">
        <v>14</v>
      </c>
      <c r="S1384" s="197">
        <v>33</v>
      </c>
      <c r="T1384" s="198" t="s">
        <v>9453</v>
      </c>
      <c r="U1384" s="200">
        <v>760426</v>
      </c>
      <c r="AC1384" s="159">
        <v>26</v>
      </c>
      <c r="AD1384" s="159">
        <v>2</v>
      </c>
      <c r="AE1384" s="161" t="s">
        <v>3672</v>
      </c>
      <c r="AF1384" s="203" t="s">
        <v>3673</v>
      </c>
    </row>
    <row r="1385" spans="17:32" x14ac:dyDescent="0.15">
      <c r="Q1385" s="197">
        <v>3</v>
      </c>
      <c r="R1385" s="197">
        <v>14</v>
      </c>
      <c r="S1385" s="197">
        <v>34</v>
      </c>
      <c r="T1385" s="198" t="s">
        <v>9454</v>
      </c>
      <c r="U1385" s="200">
        <v>760433</v>
      </c>
      <c r="AC1385" s="159">
        <v>26</v>
      </c>
      <c r="AD1385" s="159">
        <v>3</v>
      </c>
      <c r="AE1385" s="161" t="s">
        <v>3675</v>
      </c>
      <c r="AF1385" s="203" t="s">
        <v>3676</v>
      </c>
    </row>
    <row r="1386" spans="17:32" x14ac:dyDescent="0.15">
      <c r="Q1386" s="197">
        <v>3</v>
      </c>
      <c r="R1386" s="197">
        <v>14</v>
      </c>
      <c r="S1386" s="197">
        <v>35</v>
      </c>
      <c r="T1386" s="198" t="s">
        <v>9455</v>
      </c>
      <c r="U1386" s="200">
        <v>760413</v>
      </c>
      <c r="AC1386" s="159">
        <v>26</v>
      </c>
      <c r="AD1386" s="159">
        <v>4</v>
      </c>
      <c r="AE1386" s="161" t="s">
        <v>3677</v>
      </c>
      <c r="AF1386" s="203" t="s">
        <v>3678</v>
      </c>
    </row>
    <row r="1387" spans="17:32" x14ac:dyDescent="0.15">
      <c r="Q1387" s="197">
        <v>3</v>
      </c>
      <c r="R1387" s="197">
        <v>14</v>
      </c>
      <c r="S1387" s="197">
        <v>36</v>
      </c>
      <c r="T1387" s="198" t="s">
        <v>3705</v>
      </c>
      <c r="U1387" s="200">
        <v>760427</v>
      </c>
      <c r="AC1387" s="159">
        <v>26</v>
      </c>
      <c r="AD1387" s="159">
        <v>5</v>
      </c>
      <c r="AE1387" s="161" t="s">
        <v>3679</v>
      </c>
      <c r="AF1387" s="203" t="s">
        <v>3680</v>
      </c>
    </row>
    <row r="1388" spans="17:32" x14ac:dyDescent="0.15">
      <c r="Q1388" s="197">
        <v>3</v>
      </c>
      <c r="R1388" s="197">
        <v>14</v>
      </c>
      <c r="S1388" s="197">
        <v>37</v>
      </c>
      <c r="T1388" s="198" t="s">
        <v>3708</v>
      </c>
      <c r="U1388" s="200">
        <v>760428</v>
      </c>
      <c r="AC1388" s="159">
        <v>26</v>
      </c>
      <c r="AD1388" s="159">
        <v>6</v>
      </c>
      <c r="AE1388" s="161" t="s">
        <v>3681</v>
      </c>
      <c r="AF1388" s="203" t="s">
        <v>3682</v>
      </c>
    </row>
    <row r="1389" spans="17:32" x14ac:dyDescent="0.15">
      <c r="Q1389" s="197">
        <v>3</v>
      </c>
      <c r="R1389" s="197">
        <v>14</v>
      </c>
      <c r="S1389" s="197">
        <v>38</v>
      </c>
      <c r="T1389" s="198" t="s">
        <v>3711</v>
      </c>
      <c r="U1389" s="200">
        <v>760429</v>
      </c>
      <c r="AC1389" s="159">
        <v>26</v>
      </c>
      <c r="AD1389" s="159">
        <v>7</v>
      </c>
      <c r="AE1389" s="161" t="s">
        <v>3683</v>
      </c>
      <c r="AF1389" s="203" t="s">
        <v>3684</v>
      </c>
    </row>
    <row r="1390" spans="17:32" x14ac:dyDescent="0.15">
      <c r="Q1390" s="197">
        <v>3</v>
      </c>
      <c r="R1390" s="197">
        <v>14</v>
      </c>
      <c r="S1390" s="197">
        <v>39</v>
      </c>
      <c r="T1390" s="198" t="s">
        <v>3714</v>
      </c>
      <c r="U1390" s="200">
        <v>760415</v>
      </c>
      <c r="AC1390" s="159">
        <v>26</v>
      </c>
      <c r="AD1390" s="159">
        <v>8</v>
      </c>
      <c r="AE1390" s="161" t="s">
        <v>3685</v>
      </c>
      <c r="AF1390" s="203" t="s">
        <v>3686</v>
      </c>
    </row>
    <row r="1391" spans="17:32" x14ac:dyDescent="0.15">
      <c r="Q1391" s="197">
        <v>3</v>
      </c>
      <c r="R1391" s="197">
        <v>14</v>
      </c>
      <c r="S1391" s="197">
        <v>40</v>
      </c>
      <c r="T1391" s="198" t="s">
        <v>3717</v>
      </c>
      <c r="U1391" s="200">
        <v>760430</v>
      </c>
      <c r="AC1391" s="159">
        <v>26</v>
      </c>
      <c r="AD1391" s="159">
        <v>9</v>
      </c>
      <c r="AE1391" s="161" t="s">
        <v>3687</v>
      </c>
      <c r="AF1391" s="203" t="s">
        <v>3688</v>
      </c>
    </row>
    <row r="1392" spans="17:32" x14ac:dyDescent="0.15">
      <c r="Q1392" s="197">
        <v>3</v>
      </c>
      <c r="R1392" s="197">
        <v>14</v>
      </c>
      <c r="S1392" s="197">
        <v>41</v>
      </c>
      <c r="T1392" s="198" t="s">
        <v>3720</v>
      </c>
      <c r="U1392" s="200">
        <v>760431</v>
      </c>
      <c r="AC1392" s="159">
        <v>26</v>
      </c>
      <c r="AD1392" s="159">
        <v>10</v>
      </c>
      <c r="AE1392" s="161" t="s">
        <v>3689</v>
      </c>
      <c r="AF1392" s="203" t="s">
        <v>3690</v>
      </c>
    </row>
    <row r="1393" spans="17:32" x14ac:dyDescent="0.15">
      <c r="Q1393" s="197">
        <v>3</v>
      </c>
      <c r="R1393" s="197">
        <v>14</v>
      </c>
      <c r="S1393" s="197">
        <v>42</v>
      </c>
      <c r="T1393" s="198" t="s">
        <v>3723</v>
      </c>
      <c r="U1393" s="200">
        <v>760416</v>
      </c>
      <c r="AC1393" s="159">
        <v>26</v>
      </c>
      <c r="AD1393" s="159">
        <v>11</v>
      </c>
      <c r="AE1393" s="161" t="s">
        <v>3691</v>
      </c>
      <c r="AF1393" s="203" t="s">
        <v>3692</v>
      </c>
    </row>
    <row r="1394" spans="17:32" x14ac:dyDescent="0.15">
      <c r="Q1394" s="197">
        <v>3</v>
      </c>
      <c r="R1394" s="197">
        <v>14</v>
      </c>
      <c r="S1394" s="197">
        <v>43</v>
      </c>
      <c r="T1394" s="198" t="s">
        <v>3726</v>
      </c>
      <c r="U1394" s="200">
        <v>760417</v>
      </c>
      <c r="AC1394" s="159">
        <v>26</v>
      </c>
      <c r="AD1394" s="159">
        <v>12</v>
      </c>
      <c r="AE1394" s="161" t="s">
        <v>3693</v>
      </c>
      <c r="AF1394" s="203" t="s">
        <v>3694</v>
      </c>
    </row>
    <row r="1395" spans="17:32" x14ac:dyDescent="0.15">
      <c r="Q1395" s="197">
        <v>3</v>
      </c>
      <c r="R1395" s="197">
        <v>14</v>
      </c>
      <c r="S1395" s="197">
        <v>44</v>
      </c>
      <c r="T1395" s="198" t="s">
        <v>36</v>
      </c>
      <c r="U1395" s="200">
        <v>769999</v>
      </c>
      <c r="AC1395" s="159">
        <v>26</v>
      </c>
      <c r="AD1395" s="159">
        <v>13</v>
      </c>
      <c r="AE1395" s="161" t="s">
        <v>3695</v>
      </c>
      <c r="AF1395" s="203" t="s">
        <v>3696</v>
      </c>
    </row>
    <row r="1396" spans="17:32" x14ac:dyDescent="0.15">
      <c r="Q1396" s="197">
        <v>3</v>
      </c>
      <c r="R1396" s="197">
        <v>18</v>
      </c>
      <c r="S1396" s="197">
        <v>1</v>
      </c>
      <c r="T1396" s="198" t="s">
        <v>3731</v>
      </c>
      <c r="U1396" s="200">
        <v>773501</v>
      </c>
      <c r="AC1396" s="159">
        <v>26</v>
      </c>
      <c r="AD1396" s="159">
        <v>14</v>
      </c>
      <c r="AE1396" s="161" t="s">
        <v>3697</v>
      </c>
      <c r="AF1396" s="203" t="s">
        <v>3698</v>
      </c>
    </row>
    <row r="1397" spans="17:32" x14ac:dyDescent="0.15">
      <c r="Q1397" s="197">
        <v>3</v>
      </c>
      <c r="R1397" s="197">
        <v>18</v>
      </c>
      <c r="S1397" s="197">
        <v>2</v>
      </c>
      <c r="T1397" s="198" t="s">
        <v>3734</v>
      </c>
      <c r="U1397" s="200">
        <v>773302</v>
      </c>
      <c r="AC1397" s="159">
        <v>26</v>
      </c>
      <c r="AD1397" s="159">
        <v>15</v>
      </c>
      <c r="AE1397" s="161" t="s">
        <v>3699</v>
      </c>
      <c r="AF1397" s="203" t="s">
        <v>3700</v>
      </c>
    </row>
    <row r="1398" spans="17:32" x14ac:dyDescent="0.15">
      <c r="Q1398" s="197">
        <v>3</v>
      </c>
      <c r="R1398" s="197">
        <v>18</v>
      </c>
      <c r="S1398" s="197">
        <v>3</v>
      </c>
      <c r="T1398" s="198" t="s">
        <v>3737</v>
      </c>
      <c r="U1398" s="200">
        <v>773305</v>
      </c>
      <c r="AC1398" s="159">
        <v>26</v>
      </c>
      <c r="AD1398" s="159">
        <v>16</v>
      </c>
      <c r="AE1398" s="161" t="s">
        <v>3701</v>
      </c>
      <c r="AF1398" s="203" t="s">
        <v>3702</v>
      </c>
    </row>
    <row r="1399" spans="17:32" x14ac:dyDescent="0.15">
      <c r="Q1399" s="197">
        <v>3</v>
      </c>
      <c r="R1399" s="197">
        <v>18</v>
      </c>
      <c r="S1399" s="197">
        <v>4</v>
      </c>
      <c r="T1399" s="198" t="s">
        <v>3740</v>
      </c>
      <c r="U1399" s="200">
        <v>773306</v>
      </c>
      <c r="AC1399" s="159">
        <v>26</v>
      </c>
      <c r="AD1399" s="159">
        <v>17</v>
      </c>
      <c r="AE1399" s="161" t="s">
        <v>3703</v>
      </c>
      <c r="AF1399" s="203" t="s">
        <v>3704</v>
      </c>
    </row>
    <row r="1400" spans="17:32" x14ac:dyDescent="0.15">
      <c r="Q1400" s="197">
        <v>3</v>
      </c>
      <c r="R1400" s="197">
        <v>18</v>
      </c>
      <c r="S1400" s="197">
        <v>5</v>
      </c>
      <c r="T1400" s="198" t="s">
        <v>3743</v>
      </c>
      <c r="U1400" s="200">
        <v>773303</v>
      </c>
      <c r="AC1400" s="159">
        <v>26</v>
      </c>
      <c r="AD1400" s="159">
        <v>18</v>
      </c>
      <c r="AE1400" s="161" t="s">
        <v>3706</v>
      </c>
      <c r="AF1400" s="203" t="s">
        <v>3707</v>
      </c>
    </row>
    <row r="1401" spans="17:32" x14ac:dyDescent="0.15">
      <c r="Q1401" s="197">
        <v>3</v>
      </c>
      <c r="R1401" s="197">
        <v>18</v>
      </c>
      <c r="S1401" s="197">
        <v>6</v>
      </c>
      <c r="T1401" s="198" t="s">
        <v>3746</v>
      </c>
      <c r="U1401" s="200">
        <v>773307</v>
      </c>
      <c r="AC1401" s="159">
        <v>26</v>
      </c>
      <c r="AD1401" s="159">
        <v>19</v>
      </c>
      <c r="AE1401" s="161" t="s">
        <v>3709</v>
      </c>
      <c r="AF1401" s="203" t="s">
        <v>3710</v>
      </c>
    </row>
    <row r="1402" spans="17:32" x14ac:dyDescent="0.15">
      <c r="Q1402" s="197">
        <v>3</v>
      </c>
      <c r="R1402" s="197">
        <v>18</v>
      </c>
      <c r="S1402" s="197">
        <v>7</v>
      </c>
      <c r="T1402" s="198" t="s">
        <v>3749</v>
      </c>
      <c r="U1402" s="200">
        <v>773304</v>
      </c>
      <c r="AC1402" s="159">
        <v>26</v>
      </c>
      <c r="AD1402" s="159">
        <v>20</v>
      </c>
      <c r="AE1402" s="161" t="s">
        <v>3712</v>
      </c>
      <c r="AF1402" s="203" t="s">
        <v>3713</v>
      </c>
    </row>
    <row r="1403" spans="17:32" x14ac:dyDescent="0.15">
      <c r="Q1403" s="197">
        <v>3</v>
      </c>
      <c r="R1403" s="197">
        <v>18</v>
      </c>
      <c r="S1403" s="197">
        <v>8</v>
      </c>
      <c r="T1403" s="198" t="s">
        <v>3752</v>
      </c>
      <c r="U1403" s="200">
        <v>773599</v>
      </c>
      <c r="AC1403" s="159">
        <v>26</v>
      </c>
      <c r="AD1403" s="159">
        <v>21</v>
      </c>
      <c r="AE1403" s="161" t="s">
        <v>3715</v>
      </c>
      <c r="AF1403" s="203" t="s">
        <v>3716</v>
      </c>
    </row>
    <row r="1404" spans="17:32" x14ac:dyDescent="0.15">
      <c r="Q1404" s="197">
        <v>4</v>
      </c>
      <c r="R1404" s="197">
        <v>1</v>
      </c>
      <c r="S1404" s="197">
        <v>1</v>
      </c>
      <c r="T1404" s="198" t="s">
        <v>326</v>
      </c>
      <c r="U1404" s="200" t="s">
        <v>3755</v>
      </c>
      <c r="AC1404" s="159">
        <v>26</v>
      </c>
      <c r="AD1404" s="159">
        <v>22</v>
      </c>
      <c r="AE1404" s="161" t="s">
        <v>3718</v>
      </c>
      <c r="AF1404" s="203" t="s">
        <v>3719</v>
      </c>
    </row>
    <row r="1405" spans="17:32" x14ac:dyDescent="0.15">
      <c r="Q1405" s="197">
        <v>4</v>
      </c>
      <c r="R1405" s="197">
        <v>1</v>
      </c>
      <c r="S1405" s="197">
        <v>2</v>
      </c>
      <c r="T1405" s="198" t="s">
        <v>3758</v>
      </c>
      <c r="U1405" s="200" t="s">
        <v>3759</v>
      </c>
      <c r="AC1405" s="159">
        <v>26</v>
      </c>
      <c r="AD1405" s="159">
        <v>23</v>
      </c>
      <c r="AE1405" s="161" t="s">
        <v>3721</v>
      </c>
      <c r="AF1405" s="203" t="s">
        <v>3722</v>
      </c>
    </row>
    <row r="1406" spans="17:32" x14ac:dyDescent="0.15">
      <c r="Q1406" s="197">
        <v>4</v>
      </c>
      <c r="R1406" s="197">
        <v>1</v>
      </c>
      <c r="S1406" s="197">
        <v>3</v>
      </c>
      <c r="T1406" s="198" t="s">
        <v>3762</v>
      </c>
      <c r="U1406" s="200" t="s">
        <v>3763</v>
      </c>
      <c r="AC1406" s="159">
        <v>26</v>
      </c>
      <c r="AD1406" s="159">
        <v>24</v>
      </c>
      <c r="AE1406" s="161" t="s">
        <v>3724</v>
      </c>
      <c r="AF1406" s="203" t="s">
        <v>3725</v>
      </c>
    </row>
    <row r="1407" spans="17:32" x14ac:dyDescent="0.15">
      <c r="Q1407" s="197">
        <v>4</v>
      </c>
      <c r="R1407" s="197">
        <v>1</v>
      </c>
      <c r="S1407" s="197">
        <v>4</v>
      </c>
      <c r="T1407" s="198" t="s">
        <v>3766</v>
      </c>
      <c r="U1407" s="200" t="s">
        <v>3767</v>
      </c>
      <c r="AC1407" s="159">
        <v>26</v>
      </c>
      <c r="AD1407" s="159">
        <v>25</v>
      </c>
      <c r="AE1407" s="161" t="s">
        <v>3727</v>
      </c>
      <c r="AF1407" s="203" t="s">
        <v>3728</v>
      </c>
    </row>
    <row r="1408" spans="17:32" x14ac:dyDescent="0.15">
      <c r="Q1408" s="197">
        <v>4</v>
      </c>
      <c r="R1408" s="197">
        <v>1</v>
      </c>
      <c r="S1408" s="197">
        <v>5</v>
      </c>
      <c r="T1408" s="198" t="s">
        <v>3769</v>
      </c>
      <c r="U1408" s="200" t="s">
        <v>3770</v>
      </c>
      <c r="AC1408" s="159">
        <v>26</v>
      </c>
      <c r="AD1408" s="159">
        <v>26</v>
      </c>
      <c r="AE1408" s="161" t="s">
        <v>3729</v>
      </c>
      <c r="AF1408" s="203" t="s">
        <v>3730</v>
      </c>
    </row>
    <row r="1409" spans="17:32" x14ac:dyDescent="0.15">
      <c r="Q1409" s="197">
        <v>4</v>
      </c>
      <c r="R1409" s="197">
        <v>1</v>
      </c>
      <c r="S1409" s="197">
        <v>6</v>
      </c>
      <c r="T1409" s="198" t="s">
        <v>3773</v>
      </c>
      <c r="U1409" s="200" t="s">
        <v>3774</v>
      </c>
      <c r="AC1409" s="159">
        <v>26</v>
      </c>
      <c r="AD1409" s="159">
        <v>27</v>
      </c>
      <c r="AE1409" s="161" t="s">
        <v>3732</v>
      </c>
      <c r="AF1409" s="203" t="s">
        <v>3733</v>
      </c>
    </row>
    <row r="1410" spans="17:32" x14ac:dyDescent="0.15">
      <c r="Q1410" s="197">
        <v>4</v>
      </c>
      <c r="R1410" s="197">
        <v>1</v>
      </c>
      <c r="S1410" s="197">
        <v>7</v>
      </c>
      <c r="T1410" s="198" t="s">
        <v>3777</v>
      </c>
      <c r="U1410" s="200" t="s">
        <v>3778</v>
      </c>
      <c r="AC1410" s="159">
        <v>26</v>
      </c>
      <c r="AD1410" s="159">
        <v>28</v>
      </c>
      <c r="AE1410" s="161" t="s">
        <v>3735</v>
      </c>
      <c r="AF1410" s="203" t="s">
        <v>3736</v>
      </c>
    </row>
    <row r="1411" spans="17:32" x14ac:dyDescent="0.15">
      <c r="Q1411" s="197">
        <v>4</v>
      </c>
      <c r="R1411" s="197">
        <v>1</v>
      </c>
      <c r="S1411" s="197">
        <v>8</v>
      </c>
      <c r="T1411" s="198" t="s">
        <v>3781</v>
      </c>
      <c r="U1411" s="200" t="s">
        <v>3782</v>
      </c>
      <c r="AC1411" s="159">
        <v>26</v>
      </c>
      <c r="AD1411" s="159">
        <v>29</v>
      </c>
      <c r="AE1411" s="161" t="s">
        <v>3738</v>
      </c>
      <c r="AF1411" s="203" t="s">
        <v>3739</v>
      </c>
    </row>
    <row r="1412" spans="17:32" x14ac:dyDescent="0.15">
      <c r="Q1412" s="197">
        <v>4</v>
      </c>
      <c r="R1412" s="197">
        <v>1</v>
      </c>
      <c r="S1412" s="197">
        <v>9</v>
      </c>
      <c r="T1412" s="198" t="s">
        <v>4159</v>
      </c>
      <c r="U1412" s="200" t="s">
        <v>3785</v>
      </c>
      <c r="AC1412" s="159">
        <v>26</v>
      </c>
      <c r="AD1412" s="159">
        <v>30</v>
      </c>
      <c r="AE1412" s="161" t="s">
        <v>3741</v>
      </c>
      <c r="AF1412" s="203" t="s">
        <v>3742</v>
      </c>
    </row>
    <row r="1413" spans="17:32" x14ac:dyDescent="0.15">
      <c r="Q1413" s="197">
        <v>4</v>
      </c>
      <c r="R1413" s="197">
        <v>1</v>
      </c>
      <c r="S1413" s="197">
        <v>10</v>
      </c>
      <c r="T1413" s="198" t="s">
        <v>3788</v>
      </c>
      <c r="U1413" s="200" t="s">
        <v>3789</v>
      </c>
      <c r="AC1413" s="159">
        <v>26</v>
      </c>
      <c r="AD1413" s="159">
        <v>31</v>
      </c>
      <c r="AE1413" s="161" t="s">
        <v>3744</v>
      </c>
      <c r="AF1413" s="203" t="s">
        <v>3745</v>
      </c>
    </row>
    <row r="1414" spans="17:32" x14ac:dyDescent="0.15">
      <c r="Q1414" s="197">
        <v>4</v>
      </c>
      <c r="R1414" s="197">
        <v>1</v>
      </c>
      <c r="S1414" s="197">
        <v>11</v>
      </c>
      <c r="T1414" s="198" t="s">
        <v>3792</v>
      </c>
      <c r="U1414" s="200" t="s">
        <v>3793</v>
      </c>
      <c r="AC1414" s="159">
        <v>26</v>
      </c>
      <c r="AD1414" s="159">
        <v>32</v>
      </c>
      <c r="AE1414" s="161" t="s">
        <v>3747</v>
      </c>
      <c r="AF1414" s="203" t="s">
        <v>3748</v>
      </c>
    </row>
    <row r="1415" spans="17:32" x14ac:dyDescent="0.15">
      <c r="Q1415" s="197">
        <v>4</v>
      </c>
      <c r="R1415" s="197">
        <v>1</v>
      </c>
      <c r="S1415" s="197">
        <v>12</v>
      </c>
      <c r="T1415" s="198" t="s">
        <v>3796</v>
      </c>
      <c r="U1415" s="200" t="s">
        <v>3797</v>
      </c>
      <c r="AC1415" s="159">
        <v>26</v>
      </c>
      <c r="AD1415" s="159">
        <v>33</v>
      </c>
      <c r="AE1415" s="161" t="s">
        <v>3750</v>
      </c>
      <c r="AF1415" s="203" t="s">
        <v>3751</v>
      </c>
    </row>
    <row r="1416" spans="17:32" x14ac:dyDescent="0.15">
      <c r="Q1416" s="197">
        <v>4</v>
      </c>
      <c r="R1416" s="197">
        <v>1</v>
      </c>
      <c r="S1416" s="197">
        <v>13</v>
      </c>
      <c r="T1416" s="198" t="s">
        <v>3800</v>
      </c>
      <c r="U1416" s="200" t="s">
        <v>3801</v>
      </c>
      <c r="AC1416" s="159">
        <v>26</v>
      </c>
      <c r="AD1416" s="159">
        <v>34</v>
      </c>
      <c r="AE1416" s="161" t="s">
        <v>3753</v>
      </c>
      <c r="AF1416" s="203" t="s">
        <v>3754</v>
      </c>
    </row>
    <row r="1417" spans="17:32" x14ac:dyDescent="0.15">
      <c r="Q1417" s="197">
        <v>4</v>
      </c>
      <c r="R1417" s="197">
        <v>1</v>
      </c>
      <c r="S1417" s="197">
        <v>14</v>
      </c>
      <c r="T1417" s="198" t="s">
        <v>3804</v>
      </c>
      <c r="U1417" s="200" t="s">
        <v>3805</v>
      </c>
      <c r="AC1417" s="159">
        <v>26</v>
      </c>
      <c r="AD1417" s="159">
        <v>35</v>
      </c>
      <c r="AE1417" s="161" t="s">
        <v>3756</v>
      </c>
      <c r="AF1417" s="203" t="s">
        <v>3757</v>
      </c>
    </row>
    <row r="1418" spans="17:32" x14ac:dyDescent="0.15">
      <c r="Q1418" s="197">
        <v>4</v>
      </c>
      <c r="R1418" s="197">
        <v>1</v>
      </c>
      <c r="S1418" s="197">
        <v>15</v>
      </c>
      <c r="T1418" s="198" t="s">
        <v>3808</v>
      </c>
      <c r="U1418" s="200" t="s">
        <v>3809</v>
      </c>
      <c r="AC1418" s="159">
        <v>26</v>
      </c>
      <c r="AD1418" s="159">
        <v>36</v>
      </c>
      <c r="AE1418" s="161" t="s">
        <v>3760</v>
      </c>
      <c r="AF1418" s="203" t="s">
        <v>3761</v>
      </c>
    </row>
    <row r="1419" spans="17:32" x14ac:dyDescent="0.15">
      <c r="Q1419" s="197">
        <v>4</v>
      </c>
      <c r="R1419" s="197">
        <v>1</v>
      </c>
      <c r="S1419" s="197">
        <v>16</v>
      </c>
      <c r="T1419" s="198" t="s">
        <v>3812</v>
      </c>
      <c r="U1419" s="200" t="s">
        <v>3813</v>
      </c>
      <c r="AC1419" s="159">
        <v>26</v>
      </c>
      <c r="AD1419" s="159">
        <v>37</v>
      </c>
      <c r="AE1419" s="161" t="s">
        <v>3764</v>
      </c>
      <c r="AF1419" s="203" t="s">
        <v>3765</v>
      </c>
    </row>
    <row r="1420" spans="17:32" x14ac:dyDescent="0.15">
      <c r="Q1420" s="197">
        <v>4</v>
      </c>
      <c r="R1420" s="197">
        <v>1</v>
      </c>
      <c r="S1420" s="197">
        <v>17</v>
      </c>
      <c r="T1420" s="198" t="s">
        <v>3816</v>
      </c>
      <c r="U1420" s="200" t="s">
        <v>3817</v>
      </c>
      <c r="AC1420" s="159">
        <v>27</v>
      </c>
      <c r="AD1420" s="159">
        <v>1</v>
      </c>
      <c r="AE1420" s="161" t="s">
        <v>630</v>
      </c>
      <c r="AF1420" s="203" t="s">
        <v>3768</v>
      </c>
    </row>
    <row r="1421" spans="17:32" x14ac:dyDescent="0.15">
      <c r="Q1421" s="197">
        <v>4</v>
      </c>
      <c r="R1421" s="197">
        <v>1</v>
      </c>
      <c r="S1421" s="197">
        <v>18</v>
      </c>
      <c r="T1421" s="198" t="s">
        <v>3820</v>
      </c>
      <c r="U1421" s="200" t="s">
        <v>3821</v>
      </c>
      <c r="AC1421" s="159">
        <v>27</v>
      </c>
      <c r="AD1421" s="159">
        <v>2</v>
      </c>
      <c r="AE1421" s="161" t="s">
        <v>3771</v>
      </c>
      <c r="AF1421" s="203" t="s">
        <v>3772</v>
      </c>
    </row>
    <row r="1422" spans="17:32" x14ac:dyDescent="0.15">
      <c r="Q1422" s="197">
        <v>4</v>
      </c>
      <c r="R1422" s="197">
        <v>1</v>
      </c>
      <c r="S1422" s="197">
        <v>19</v>
      </c>
      <c r="T1422" s="198" t="s">
        <v>3824</v>
      </c>
      <c r="U1422" s="200" t="s">
        <v>3825</v>
      </c>
      <c r="AC1422" s="159">
        <v>27</v>
      </c>
      <c r="AD1422" s="159">
        <v>3</v>
      </c>
      <c r="AE1422" s="161" t="s">
        <v>3775</v>
      </c>
      <c r="AF1422" s="203" t="s">
        <v>3776</v>
      </c>
    </row>
    <row r="1423" spans="17:32" x14ac:dyDescent="0.15">
      <c r="Q1423" s="197">
        <v>4</v>
      </c>
      <c r="R1423" s="197">
        <v>1</v>
      </c>
      <c r="S1423" s="197">
        <v>20</v>
      </c>
      <c r="T1423" s="198" t="s">
        <v>3828</v>
      </c>
      <c r="U1423" s="200" t="s">
        <v>3829</v>
      </c>
      <c r="AC1423" s="159">
        <v>27</v>
      </c>
      <c r="AD1423" s="159">
        <v>4</v>
      </c>
      <c r="AE1423" s="161" t="s">
        <v>3779</v>
      </c>
      <c r="AF1423" s="203" t="s">
        <v>3780</v>
      </c>
    </row>
    <row r="1424" spans="17:32" x14ac:dyDescent="0.15">
      <c r="Q1424" s="197">
        <v>4</v>
      </c>
      <c r="R1424" s="197">
        <v>1</v>
      </c>
      <c r="S1424" s="197">
        <v>21</v>
      </c>
      <c r="T1424" s="198" t="s">
        <v>3832</v>
      </c>
      <c r="U1424" s="200" t="s">
        <v>3833</v>
      </c>
      <c r="AC1424" s="159">
        <v>27</v>
      </c>
      <c r="AD1424" s="159">
        <v>5</v>
      </c>
      <c r="AE1424" s="161" t="s">
        <v>3783</v>
      </c>
      <c r="AF1424" s="203" t="s">
        <v>3784</v>
      </c>
    </row>
    <row r="1425" spans="17:32" x14ac:dyDescent="0.15">
      <c r="Q1425" s="197">
        <v>4</v>
      </c>
      <c r="R1425" s="197">
        <v>1</v>
      </c>
      <c r="S1425" s="197">
        <v>22</v>
      </c>
      <c r="T1425" s="198" t="s">
        <v>3836</v>
      </c>
      <c r="U1425" s="200" t="s">
        <v>3837</v>
      </c>
      <c r="AC1425" s="159">
        <v>27</v>
      </c>
      <c r="AD1425" s="159">
        <v>6</v>
      </c>
      <c r="AE1425" s="161" t="s">
        <v>3786</v>
      </c>
      <c r="AF1425" s="203" t="s">
        <v>3787</v>
      </c>
    </row>
    <row r="1426" spans="17:32" x14ac:dyDescent="0.15">
      <c r="Q1426" s="197">
        <v>4</v>
      </c>
      <c r="R1426" s="197">
        <v>1</v>
      </c>
      <c r="S1426" s="197">
        <v>23</v>
      </c>
      <c r="T1426" s="198" t="s">
        <v>3840</v>
      </c>
      <c r="U1426" s="200" t="s">
        <v>3841</v>
      </c>
      <c r="AC1426" s="159">
        <v>27</v>
      </c>
      <c r="AD1426" s="159">
        <v>7</v>
      </c>
      <c r="AE1426" s="161" t="s">
        <v>3790</v>
      </c>
      <c r="AF1426" s="203" t="s">
        <v>3791</v>
      </c>
    </row>
    <row r="1427" spans="17:32" x14ac:dyDescent="0.15">
      <c r="Q1427" s="197">
        <v>4</v>
      </c>
      <c r="R1427" s="197">
        <v>1</v>
      </c>
      <c r="S1427" s="197">
        <v>24</v>
      </c>
      <c r="T1427" s="198" t="s">
        <v>3844</v>
      </c>
      <c r="U1427" s="200" t="s">
        <v>3845</v>
      </c>
      <c r="AC1427" s="159">
        <v>27</v>
      </c>
      <c r="AD1427" s="159">
        <v>8</v>
      </c>
      <c r="AE1427" s="161" t="s">
        <v>3794</v>
      </c>
      <c r="AF1427" s="203" t="s">
        <v>3795</v>
      </c>
    </row>
    <row r="1428" spans="17:32" x14ac:dyDescent="0.15">
      <c r="Q1428" s="197">
        <v>4</v>
      </c>
      <c r="R1428" s="197">
        <v>1</v>
      </c>
      <c r="S1428" s="197">
        <v>25</v>
      </c>
      <c r="T1428" s="198" t="s">
        <v>3848</v>
      </c>
      <c r="U1428" s="200" t="s">
        <v>3849</v>
      </c>
      <c r="AC1428" s="159">
        <v>27</v>
      </c>
      <c r="AD1428" s="159">
        <v>9</v>
      </c>
      <c r="AE1428" s="161" t="s">
        <v>3798</v>
      </c>
      <c r="AF1428" s="203" t="s">
        <v>3799</v>
      </c>
    </row>
    <row r="1429" spans="17:32" x14ac:dyDescent="0.15">
      <c r="Q1429" s="197">
        <v>4</v>
      </c>
      <c r="R1429" s="197">
        <v>1</v>
      </c>
      <c r="S1429" s="197">
        <v>26</v>
      </c>
      <c r="T1429" s="198" t="s">
        <v>3852</v>
      </c>
      <c r="U1429" s="200" t="s">
        <v>3853</v>
      </c>
      <c r="AC1429" s="159">
        <v>27</v>
      </c>
      <c r="AD1429" s="159">
        <v>10</v>
      </c>
      <c r="AE1429" s="161" t="s">
        <v>3802</v>
      </c>
      <c r="AF1429" s="203" t="s">
        <v>3803</v>
      </c>
    </row>
    <row r="1430" spans="17:32" x14ac:dyDescent="0.15">
      <c r="Q1430" s="197">
        <v>4</v>
      </c>
      <c r="R1430" s="197">
        <v>1</v>
      </c>
      <c r="S1430" s="197">
        <v>27</v>
      </c>
      <c r="T1430" s="198" t="s">
        <v>3856</v>
      </c>
      <c r="U1430" s="200" t="s">
        <v>3857</v>
      </c>
      <c r="AC1430" s="159">
        <v>27</v>
      </c>
      <c r="AD1430" s="159">
        <v>11</v>
      </c>
      <c r="AE1430" s="161" t="s">
        <v>3806</v>
      </c>
      <c r="AF1430" s="203" t="s">
        <v>3807</v>
      </c>
    </row>
    <row r="1431" spans="17:32" x14ac:dyDescent="0.15">
      <c r="Q1431" s="197">
        <v>4</v>
      </c>
      <c r="R1431" s="197">
        <v>1</v>
      </c>
      <c r="S1431" s="197">
        <v>28</v>
      </c>
      <c r="T1431" s="198" t="s">
        <v>3860</v>
      </c>
      <c r="U1431" s="200" t="s">
        <v>3861</v>
      </c>
      <c r="AC1431" s="159">
        <v>27</v>
      </c>
      <c r="AD1431" s="159">
        <v>12</v>
      </c>
      <c r="AE1431" s="161" t="s">
        <v>3810</v>
      </c>
      <c r="AF1431" s="203" t="s">
        <v>3811</v>
      </c>
    </row>
    <row r="1432" spans="17:32" x14ac:dyDescent="0.15">
      <c r="Q1432" s="197">
        <v>4</v>
      </c>
      <c r="R1432" s="197">
        <v>1</v>
      </c>
      <c r="S1432" s="197">
        <v>29</v>
      </c>
      <c r="T1432" s="198" t="s">
        <v>3864</v>
      </c>
      <c r="U1432" s="200" t="s">
        <v>3865</v>
      </c>
      <c r="AC1432" s="159">
        <v>27</v>
      </c>
      <c r="AD1432" s="159">
        <v>13</v>
      </c>
      <c r="AE1432" s="161" t="s">
        <v>3814</v>
      </c>
      <c r="AF1432" s="203" t="s">
        <v>3815</v>
      </c>
    </row>
    <row r="1433" spans="17:32" x14ac:dyDescent="0.15">
      <c r="Q1433" s="197">
        <v>4</v>
      </c>
      <c r="R1433" s="197">
        <v>1</v>
      </c>
      <c r="S1433" s="197">
        <v>30</v>
      </c>
      <c r="T1433" s="198" t="s">
        <v>3867</v>
      </c>
      <c r="U1433" s="200" t="s">
        <v>3868</v>
      </c>
      <c r="AC1433" s="159">
        <v>27</v>
      </c>
      <c r="AD1433" s="159">
        <v>14</v>
      </c>
      <c r="AE1433" s="161" t="s">
        <v>3818</v>
      </c>
      <c r="AF1433" s="203" t="s">
        <v>3819</v>
      </c>
    </row>
    <row r="1434" spans="17:32" x14ac:dyDescent="0.15">
      <c r="Q1434" s="197">
        <v>4</v>
      </c>
      <c r="R1434" s="197">
        <v>1</v>
      </c>
      <c r="S1434" s="197">
        <v>31</v>
      </c>
      <c r="T1434" s="198" t="s">
        <v>3871</v>
      </c>
      <c r="U1434" s="200" t="s">
        <v>3872</v>
      </c>
      <c r="AC1434" s="159">
        <v>27</v>
      </c>
      <c r="AD1434" s="159">
        <v>15</v>
      </c>
      <c r="AE1434" s="161" t="s">
        <v>3822</v>
      </c>
      <c r="AF1434" s="203" t="s">
        <v>3823</v>
      </c>
    </row>
    <row r="1435" spans="17:32" x14ac:dyDescent="0.15">
      <c r="Q1435" s="197">
        <v>4</v>
      </c>
      <c r="R1435" s="197">
        <v>1</v>
      </c>
      <c r="S1435" s="197">
        <v>32</v>
      </c>
      <c r="T1435" s="198" t="s">
        <v>3875</v>
      </c>
      <c r="U1435" s="200" t="s">
        <v>3876</v>
      </c>
      <c r="AC1435" s="159">
        <v>27</v>
      </c>
      <c r="AD1435" s="159">
        <v>16</v>
      </c>
      <c r="AE1435" s="161" t="s">
        <v>3826</v>
      </c>
      <c r="AF1435" s="203" t="s">
        <v>3827</v>
      </c>
    </row>
    <row r="1436" spans="17:32" x14ac:dyDescent="0.15">
      <c r="Q1436" s="197">
        <v>4</v>
      </c>
      <c r="R1436" s="197">
        <v>1</v>
      </c>
      <c r="S1436" s="197">
        <v>33</v>
      </c>
      <c r="T1436" s="198" t="s">
        <v>3879</v>
      </c>
      <c r="U1436" s="200" t="s">
        <v>3880</v>
      </c>
      <c r="AC1436" s="159">
        <v>27</v>
      </c>
      <c r="AD1436" s="159">
        <v>17</v>
      </c>
      <c r="AE1436" s="161" t="s">
        <v>3830</v>
      </c>
      <c r="AF1436" s="203" t="s">
        <v>3831</v>
      </c>
    </row>
    <row r="1437" spans="17:32" x14ac:dyDescent="0.15">
      <c r="Q1437" s="197">
        <v>4</v>
      </c>
      <c r="R1437" s="197">
        <v>1</v>
      </c>
      <c r="S1437" s="197">
        <v>34</v>
      </c>
      <c r="T1437" s="198" t="s">
        <v>3883</v>
      </c>
      <c r="U1437" s="200" t="s">
        <v>3884</v>
      </c>
      <c r="AC1437" s="159">
        <v>27</v>
      </c>
      <c r="AD1437" s="159">
        <v>18</v>
      </c>
      <c r="AE1437" s="161" t="s">
        <v>3834</v>
      </c>
      <c r="AF1437" s="203" t="s">
        <v>3835</v>
      </c>
    </row>
    <row r="1438" spans="17:32" x14ac:dyDescent="0.15">
      <c r="Q1438" s="197">
        <v>4</v>
      </c>
      <c r="R1438" s="197">
        <v>1</v>
      </c>
      <c r="S1438" s="197">
        <v>35</v>
      </c>
      <c r="T1438" s="198" t="s">
        <v>3887</v>
      </c>
      <c r="U1438" s="200" t="s">
        <v>3888</v>
      </c>
      <c r="AC1438" s="159">
        <v>27</v>
      </c>
      <c r="AD1438" s="159">
        <v>19</v>
      </c>
      <c r="AE1438" s="161" t="s">
        <v>3838</v>
      </c>
      <c r="AF1438" s="203" t="s">
        <v>3839</v>
      </c>
    </row>
    <row r="1439" spans="17:32" x14ac:dyDescent="0.15">
      <c r="Q1439" s="197">
        <v>4</v>
      </c>
      <c r="R1439" s="197">
        <v>1</v>
      </c>
      <c r="S1439" s="197">
        <v>36</v>
      </c>
      <c r="T1439" s="198" t="s">
        <v>3891</v>
      </c>
      <c r="U1439" s="200" t="s">
        <v>3892</v>
      </c>
      <c r="AC1439" s="159">
        <v>27</v>
      </c>
      <c r="AD1439" s="159">
        <v>20</v>
      </c>
      <c r="AE1439" s="161" t="s">
        <v>3842</v>
      </c>
      <c r="AF1439" s="203" t="s">
        <v>3843</v>
      </c>
    </row>
    <row r="1440" spans="17:32" x14ac:dyDescent="0.15">
      <c r="Q1440" s="197">
        <v>4</v>
      </c>
      <c r="R1440" s="197">
        <v>1</v>
      </c>
      <c r="S1440" s="197">
        <v>37</v>
      </c>
      <c r="T1440" s="198" t="s">
        <v>3895</v>
      </c>
      <c r="U1440" s="200" t="s">
        <v>3896</v>
      </c>
      <c r="AC1440" s="159">
        <v>27</v>
      </c>
      <c r="AD1440" s="159">
        <v>21</v>
      </c>
      <c r="AE1440" s="161" t="s">
        <v>3846</v>
      </c>
      <c r="AF1440" s="203" t="s">
        <v>3847</v>
      </c>
    </row>
    <row r="1441" spans="17:32" x14ac:dyDescent="0.15">
      <c r="Q1441" s="197">
        <v>4</v>
      </c>
      <c r="R1441" s="197">
        <v>1</v>
      </c>
      <c r="S1441" s="197">
        <v>38</v>
      </c>
      <c r="T1441" s="198" t="s">
        <v>3899</v>
      </c>
      <c r="U1441" s="200" t="s">
        <v>3900</v>
      </c>
      <c r="AC1441" s="159">
        <v>27</v>
      </c>
      <c r="AD1441" s="159">
        <v>22</v>
      </c>
      <c r="AE1441" s="161" t="s">
        <v>3850</v>
      </c>
      <c r="AF1441" s="203" t="s">
        <v>3851</v>
      </c>
    </row>
    <row r="1442" spans="17:32" x14ac:dyDescent="0.15">
      <c r="Q1442" s="197">
        <v>4</v>
      </c>
      <c r="R1442" s="197">
        <v>1</v>
      </c>
      <c r="S1442" s="197">
        <v>39</v>
      </c>
      <c r="T1442" s="198" t="s">
        <v>3903</v>
      </c>
      <c r="U1442" s="200" t="s">
        <v>3904</v>
      </c>
      <c r="AC1442" s="159">
        <v>27</v>
      </c>
      <c r="AD1442" s="159">
        <v>23</v>
      </c>
      <c r="AE1442" s="161" t="s">
        <v>3854</v>
      </c>
      <c r="AF1442" s="203" t="s">
        <v>3855</v>
      </c>
    </row>
    <row r="1443" spans="17:32" x14ac:dyDescent="0.15">
      <c r="Q1443" s="197">
        <v>4</v>
      </c>
      <c r="R1443" s="197">
        <v>1</v>
      </c>
      <c r="S1443" s="197">
        <v>40</v>
      </c>
      <c r="T1443" s="198" t="s">
        <v>3907</v>
      </c>
      <c r="U1443" s="200" t="s">
        <v>3908</v>
      </c>
      <c r="AC1443" s="159">
        <v>27</v>
      </c>
      <c r="AD1443" s="159">
        <v>24</v>
      </c>
      <c r="AE1443" s="161" t="s">
        <v>3858</v>
      </c>
      <c r="AF1443" s="203" t="s">
        <v>3859</v>
      </c>
    </row>
    <row r="1444" spans="17:32" x14ac:dyDescent="0.15">
      <c r="Q1444" s="197">
        <v>4</v>
      </c>
      <c r="R1444" s="197">
        <v>1</v>
      </c>
      <c r="S1444" s="197">
        <v>41</v>
      </c>
      <c r="T1444" s="198" t="s">
        <v>3911</v>
      </c>
      <c r="U1444" s="200" t="s">
        <v>3912</v>
      </c>
      <c r="AC1444" s="159">
        <v>27</v>
      </c>
      <c r="AD1444" s="159">
        <v>25</v>
      </c>
      <c r="AE1444" s="161" t="s">
        <v>3862</v>
      </c>
      <c r="AF1444" s="203" t="s">
        <v>3863</v>
      </c>
    </row>
    <row r="1445" spans="17:32" x14ac:dyDescent="0.15">
      <c r="Q1445" s="197">
        <v>4</v>
      </c>
      <c r="R1445" s="197">
        <v>1</v>
      </c>
      <c r="S1445" s="197">
        <v>42</v>
      </c>
      <c r="T1445" s="198" t="s">
        <v>3915</v>
      </c>
      <c r="U1445" s="200" t="s">
        <v>3916</v>
      </c>
      <c r="AC1445" s="159">
        <v>27</v>
      </c>
      <c r="AD1445" s="159">
        <v>26</v>
      </c>
      <c r="AE1445" s="161" t="s">
        <v>634</v>
      </c>
      <c r="AF1445" s="203" t="s">
        <v>3866</v>
      </c>
    </row>
    <row r="1446" spans="17:32" x14ac:dyDescent="0.15">
      <c r="Q1446" s="197">
        <v>4</v>
      </c>
      <c r="R1446" s="197">
        <v>1</v>
      </c>
      <c r="S1446" s="197">
        <v>43</v>
      </c>
      <c r="T1446" s="198" t="s">
        <v>3919</v>
      </c>
      <c r="U1446" s="200" t="s">
        <v>3920</v>
      </c>
      <c r="AC1446" s="159">
        <v>27</v>
      </c>
      <c r="AD1446" s="159">
        <v>27</v>
      </c>
      <c r="AE1446" s="161" t="s">
        <v>3869</v>
      </c>
      <c r="AF1446" s="203" t="s">
        <v>3870</v>
      </c>
    </row>
    <row r="1447" spans="17:32" x14ac:dyDescent="0.15">
      <c r="Q1447" s="197">
        <v>4</v>
      </c>
      <c r="R1447" s="197">
        <v>1</v>
      </c>
      <c r="S1447" s="197">
        <v>44</v>
      </c>
      <c r="T1447" s="198" t="s">
        <v>3923</v>
      </c>
      <c r="U1447" s="200" t="s">
        <v>3924</v>
      </c>
      <c r="AC1447" s="159">
        <v>27</v>
      </c>
      <c r="AD1447" s="159">
        <v>28</v>
      </c>
      <c r="AE1447" s="161" t="s">
        <v>3873</v>
      </c>
      <c r="AF1447" s="203" t="s">
        <v>3874</v>
      </c>
    </row>
    <row r="1448" spans="17:32" x14ac:dyDescent="0.15">
      <c r="Q1448" s="197">
        <v>4</v>
      </c>
      <c r="R1448" s="197">
        <v>1</v>
      </c>
      <c r="S1448" s="197">
        <v>45</v>
      </c>
      <c r="T1448" s="198" t="s">
        <v>3927</v>
      </c>
      <c r="U1448" s="200" t="s">
        <v>3928</v>
      </c>
      <c r="AC1448" s="159">
        <v>27</v>
      </c>
      <c r="AD1448" s="159">
        <v>29</v>
      </c>
      <c r="AE1448" s="161" t="s">
        <v>3877</v>
      </c>
      <c r="AF1448" s="203" t="s">
        <v>3878</v>
      </c>
    </row>
    <row r="1449" spans="17:32" x14ac:dyDescent="0.15">
      <c r="Q1449" s="197">
        <v>4</v>
      </c>
      <c r="R1449" s="197">
        <v>1</v>
      </c>
      <c r="S1449" s="197">
        <v>46</v>
      </c>
      <c r="T1449" s="198" t="s">
        <v>3931</v>
      </c>
      <c r="U1449" s="200" t="s">
        <v>3932</v>
      </c>
      <c r="AC1449" s="159">
        <v>27</v>
      </c>
      <c r="AD1449" s="159">
        <v>30</v>
      </c>
      <c r="AE1449" s="161" t="s">
        <v>3881</v>
      </c>
      <c r="AF1449" s="203" t="s">
        <v>3882</v>
      </c>
    </row>
    <row r="1450" spans="17:32" x14ac:dyDescent="0.15">
      <c r="Q1450" s="197">
        <v>4</v>
      </c>
      <c r="R1450" s="197">
        <v>1</v>
      </c>
      <c r="S1450" s="197">
        <v>47</v>
      </c>
      <c r="T1450" s="198" t="s">
        <v>3935</v>
      </c>
      <c r="U1450" s="200" t="s">
        <v>3936</v>
      </c>
      <c r="AC1450" s="159">
        <v>27</v>
      </c>
      <c r="AD1450" s="159">
        <v>31</v>
      </c>
      <c r="AE1450" s="161" t="s">
        <v>3885</v>
      </c>
      <c r="AF1450" s="203" t="s">
        <v>3886</v>
      </c>
    </row>
    <row r="1451" spans="17:32" x14ac:dyDescent="0.15">
      <c r="Q1451" s="197">
        <v>4</v>
      </c>
      <c r="R1451" s="197">
        <v>1</v>
      </c>
      <c r="S1451" s="197">
        <v>48</v>
      </c>
      <c r="T1451" s="198" t="s">
        <v>3939</v>
      </c>
      <c r="U1451" s="200" t="s">
        <v>3940</v>
      </c>
      <c r="AC1451" s="159">
        <v>27</v>
      </c>
      <c r="AD1451" s="159">
        <v>32</v>
      </c>
      <c r="AE1451" s="161" t="s">
        <v>3889</v>
      </c>
      <c r="AF1451" s="203" t="s">
        <v>3890</v>
      </c>
    </row>
    <row r="1452" spans="17:32" x14ac:dyDescent="0.15">
      <c r="Q1452" s="197">
        <v>4</v>
      </c>
      <c r="R1452" s="197">
        <v>1</v>
      </c>
      <c r="S1452" s="197">
        <v>49</v>
      </c>
      <c r="T1452" s="198" t="s">
        <v>3943</v>
      </c>
      <c r="U1452" s="200" t="s">
        <v>3944</v>
      </c>
      <c r="AC1452" s="159">
        <v>27</v>
      </c>
      <c r="AD1452" s="159">
        <v>33</v>
      </c>
      <c r="AE1452" s="161" t="s">
        <v>3893</v>
      </c>
      <c r="AF1452" s="203" t="s">
        <v>3894</v>
      </c>
    </row>
    <row r="1453" spans="17:32" x14ac:dyDescent="0.15">
      <c r="Q1453" s="197">
        <v>4</v>
      </c>
      <c r="R1453" s="197">
        <v>1</v>
      </c>
      <c r="S1453" s="197">
        <v>50</v>
      </c>
      <c r="T1453" s="198" t="s">
        <v>3947</v>
      </c>
      <c r="U1453" s="200" t="s">
        <v>3948</v>
      </c>
      <c r="AC1453" s="159">
        <v>27</v>
      </c>
      <c r="AD1453" s="159">
        <v>34</v>
      </c>
      <c r="AE1453" s="161" t="s">
        <v>3897</v>
      </c>
      <c r="AF1453" s="203" t="s">
        <v>3898</v>
      </c>
    </row>
    <row r="1454" spans="17:32" x14ac:dyDescent="0.15">
      <c r="Q1454" s="197">
        <v>4</v>
      </c>
      <c r="R1454" s="197">
        <v>1</v>
      </c>
      <c r="S1454" s="197">
        <v>51</v>
      </c>
      <c r="T1454" s="198" t="s">
        <v>3951</v>
      </c>
      <c r="U1454" s="200" t="s">
        <v>3952</v>
      </c>
      <c r="AC1454" s="159">
        <v>27</v>
      </c>
      <c r="AD1454" s="159">
        <v>35</v>
      </c>
      <c r="AE1454" s="161" t="s">
        <v>3901</v>
      </c>
      <c r="AF1454" s="203" t="s">
        <v>3902</v>
      </c>
    </row>
    <row r="1455" spans="17:32" x14ac:dyDescent="0.15">
      <c r="Q1455" s="197">
        <v>4</v>
      </c>
      <c r="R1455" s="197">
        <v>1</v>
      </c>
      <c r="S1455" s="197">
        <v>52</v>
      </c>
      <c r="T1455" s="198" t="s">
        <v>3955</v>
      </c>
      <c r="U1455" s="200" t="s">
        <v>3956</v>
      </c>
      <c r="AC1455" s="159">
        <v>27</v>
      </c>
      <c r="AD1455" s="159">
        <v>36</v>
      </c>
      <c r="AE1455" s="161" t="s">
        <v>3905</v>
      </c>
      <c r="AF1455" s="203" t="s">
        <v>3906</v>
      </c>
    </row>
    <row r="1456" spans="17:32" x14ac:dyDescent="0.15">
      <c r="Q1456" s="197">
        <v>4</v>
      </c>
      <c r="R1456" s="197">
        <v>1</v>
      </c>
      <c r="S1456" s="197">
        <v>53</v>
      </c>
      <c r="T1456" s="198" t="s">
        <v>3959</v>
      </c>
      <c r="U1456" s="200" t="s">
        <v>3960</v>
      </c>
      <c r="AC1456" s="159">
        <v>27</v>
      </c>
      <c r="AD1456" s="159">
        <v>37</v>
      </c>
      <c r="AE1456" s="161" t="s">
        <v>3909</v>
      </c>
      <c r="AF1456" s="203" t="s">
        <v>3910</v>
      </c>
    </row>
    <row r="1457" spans="17:32" x14ac:dyDescent="0.15">
      <c r="Q1457" s="197">
        <v>4</v>
      </c>
      <c r="R1457" s="197">
        <v>1</v>
      </c>
      <c r="S1457" s="197">
        <v>54</v>
      </c>
      <c r="T1457" s="198" t="s">
        <v>3963</v>
      </c>
      <c r="U1457" s="200" t="s">
        <v>3964</v>
      </c>
      <c r="AC1457" s="159">
        <v>27</v>
      </c>
      <c r="AD1457" s="159">
        <v>38</v>
      </c>
      <c r="AE1457" s="161" t="s">
        <v>3913</v>
      </c>
      <c r="AF1457" s="203" t="s">
        <v>3914</v>
      </c>
    </row>
    <row r="1458" spans="17:32" x14ac:dyDescent="0.15">
      <c r="Q1458" s="197">
        <v>4</v>
      </c>
      <c r="R1458" s="197">
        <v>1</v>
      </c>
      <c r="S1458" s="197">
        <v>55</v>
      </c>
      <c r="T1458" s="198" t="s">
        <v>3967</v>
      </c>
      <c r="U1458" s="200" t="s">
        <v>3968</v>
      </c>
      <c r="AC1458" s="159">
        <v>27</v>
      </c>
      <c r="AD1458" s="159">
        <v>39</v>
      </c>
      <c r="AE1458" s="161" t="s">
        <v>3917</v>
      </c>
      <c r="AF1458" s="203" t="s">
        <v>3918</v>
      </c>
    </row>
    <row r="1459" spans="17:32" x14ac:dyDescent="0.15">
      <c r="Q1459" s="197">
        <v>4</v>
      </c>
      <c r="R1459" s="197">
        <v>1</v>
      </c>
      <c r="S1459" s="197">
        <v>56</v>
      </c>
      <c r="T1459" s="198" t="s">
        <v>3971</v>
      </c>
      <c r="U1459" s="200" t="s">
        <v>3972</v>
      </c>
      <c r="AC1459" s="159">
        <v>27</v>
      </c>
      <c r="AD1459" s="159">
        <v>40</v>
      </c>
      <c r="AE1459" s="161" t="s">
        <v>3921</v>
      </c>
      <c r="AF1459" s="203" t="s">
        <v>3922</v>
      </c>
    </row>
    <row r="1460" spans="17:32" x14ac:dyDescent="0.15">
      <c r="Q1460" s="197">
        <v>4</v>
      </c>
      <c r="R1460" s="197">
        <v>1</v>
      </c>
      <c r="S1460" s="197">
        <v>57</v>
      </c>
      <c r="T1460" s="198" t="s">
        <v>3975</v>
      </c>
      <c r="U1460" s="200" t="s">
        <v>3976</v>
      </c>
      <c r="AC1460" s="159">
        <v>27</v>
      </c>
      <c r="AD1460" s="159">
        <v>41</v>
      </c>
      <c r="AE1460" s="161" t="s">
        <v>3925</v>
      </c>
      <c r="AF1460" s="203" t="s">
        <v>3926</v>
      </c>
    </row>
    <row r="1461" spans="17:32" x14ac:dyDescent="0.15">
      <c r="Q1461" s="197">
        <v>4</v>
      </c>
      <c r="R1461" s="197">
        <v>1</v>
      </c>
      <c r="S1461" s="197">
        <v>58</v>
      </c>
      <c r="T1461" s="198" t="s">
        <v>3979</v>
      </c>
      <c r="U1461" s="200" t="s">
        <v>3980</v>
      </c>
      <c r="AC1461" s="159">
        <v>27</v>
      </c>
      <c r="AD1461" s="159">
        <v>42</v>
      </c>
      <c r="AE1461" s="161" t="s">
        <v>3929</v>
      </c>
      <c r="AF1461" s="203" t="s">
        <v>3930</v>
      </c>
    </row>
    <row r="1462" spans="17:32" x14ac:dyDescent="0.15">
      <c r="Q1462" s="197">
        <v>4</v>
      </c>
      <c r="R1462" s="197">
        <v>1</v>
      </c>
      <c r="S1462" s="197">
        <v>59</v>
      </c>
      <c r="T1462" s="198" t="s">
        <v>3983</v>
      </c>
      <c r="U1462" s="200" t="s">
        <v>3984</v>
      </c>
      <c r="AC1462" s="159">
        <v>27</v>
      </c>
      <c r="AD1462" s="159">
        <v>43</v>
      </c>
      <c r="AE1462" s="161" t="s">
        <v>3933</v>
      </c>
      <c r="AF1462" s="203" t="s">
        <v>3934</v>
      </c>
    </row>
    <row r="1463" spans="17:32" x14ac:dyDescent="0.15">
      <c r="Q1463" s="197">
        <v>4</v>
      </c>
      <c r="R1463" s="197">
        <v>1</v>
      </c>
      <c r="S1463" s="197">
        <v>60</v>
      </c>
      <c r="T1463" s="198" t="s">
        <v>3987</v>
      </c>
      <c r="U1463" s="200" t="s">
        <v>3988</v>
      </c>
      <c r="AC1463" s="159">
        <v>27</v>
      </c>
      <c r="AD1463" s="159">
        <v>44</v>
      </c>
      <c r="AE1463" s="161" t="s">
        <v>3937</v>
      </c>
      <c r="AF1463" s="203" t="s">
        <v>3938</v>
      </c>
    </row>
    <row r="1464" spans="17:32" x14ac:dyDescent="0.15">
      <c r="Q1464" s="197">
        <v>4</v>
      </c>
      <c r="R1464" s="197">
        <v>1</v>
      </c>
      <c r="S1464" s="197">
        <v>61</v>
      </c>
      <c r="T1464" s="198" t="s">
        <v>3991</v>
      </c>
      <c r="U1464" s="200" t="s">
        <v>3992</v>
      </c>
      <c r="AC1464" s="159">
        <v>27</v>
      </c>
      <c r="AD1464" s="159">
        <v>45</v>
      </c>
      <c r="AE1464" s="161" t="s">
        <v>3941</v>
      </c>
      <c r="AF1464" s="203" t="s">
        <v>3942</v>
      </c>
    </row>
    <row r="1465" spans="17:32" x14ac:dyDescent="0.15">
      <c r="Q1465" s="197">
        <v>4</v>
      </c>
      <c r="R1465" s="197">
        <v>1</v>
      </c>
      <c r="S1465" s="197">
        <v>62</v>
      </c>
      <c r="T1465" s="198" t="s">
        <v>3995</v>
      </c>
      <c r="U1465" s="200" t="s">
        <v>3996</v>
      </c>
      <c r="AC1465" s="159">
        <v>27</v>
      </c>
      <c r="AD1465" s="159">
        <v>46</v>
      </c>
      <c r="AE1465" s="161" t="s">
        <v>3945</v>
      </c>
      <c r="AF1465" s="203" t="s">
        <v>3946</v>
      </c>
    </row>
    <row r="1466" spans="17:32" x14ac:dyDescent="0.15">
      <c r="Q1466" s="197">
        <v>4</v>
      </c>
      <c r="R1466" s="197">
        <v>1</v>
      </c>
      <c r="S1466" s="197">
        <v>63</v>
      </c>
      <c r="T1466" s="198" t="s">
        <v>3999</v>
      </c>
      <c r="U1466" s="200" t="s">
        <v>4000</v>
      </c>
      <c r="AC1466" s="159">
        <v>27</v>
      </c>
      <c r="AD1466" s="159">
        <v>47</v>
      </c>
      <c r="AE1466" s="161" t="s">
        <v>3949</v>
      </c>
      <c r="AF1466" s="203" t="s">
        <v>3950</v>
      </c>
    </row>
    <row r="1467" spans="17:32" x14ac:dyDescent="0.15">
      <c r="Q1467" s="197">
        <v>4</v>
      </c>
      <c r="R1467" s="197">
        <v>1</v>
      </c>
      <c r="S1467" s="197">
        <v>64</v>
      </c>
      <c r="T1467" s="198" t="s">
        <v>4003</v>
      </c>
      <c r="U1467" s="200" t="s">
        <v>4004</v>
      </c>
      <c r="AC1467" s="159">
        <v>27</v>
      </c>
      <c r="AD1467" s="159">
        <v>48</v>
      </c>
      <c r="AE1467" s="161" t="s">
        <v>3953</v>
      </c>
      <c r="AF1467" s="203" t="s">
        <v>3954</v>
      </c>
    </row>
    <row r="1468" spans="17:32" x14ac:dyDescent="0.15">
      <c r="Q1468" s="197">
        <v>4</v>
      </c>
      <c r="R1468" s="197">
        <v>1</v>
      </c>
      <c r="S1468" s="197">
        <v>65</v>
      </c>
      <c r="T1468" s="198" t="s">
        <v>4007</v>
      </c>
      <c r="U1468" s="200" t="s">
        <v>4008</v>
      </c>
      <c r="AC1468" s="159">
        <v>27</v>
      </c>
      <c r="AD1468" s="159">
        <v>49</v>
      </c>
      <c r="AE1468" s="161" t="s">
        <v>3957</v>
      </c>
      <c r="AF1468" s="203" t="s">
        <v>3958</v>
      </c>
    </row>
    <row r="1469" spans="17:32" x14ac:dyDescent="0.15">
      <c r="Q1469" s="197">
        <v>4</v>
      </c>
      <c r="R1469" s="197">
        <v>1</v>
      </c>
      <c r="S1469" s="197">
        <v>66</v>
      </c>
      <c r="T1469" s="198" t="s">
        <v>4011</v>
      </c>
      <c r="U1469" s="200" t="s">
        <v>4012</v>
      </c>
      <c r="AC1469" s="159">
        <v>27</v>
      </c>
      <c r="AD1469" s="159">
        <v>50</v>
      </c>
      <c r="AE1469" s="161" t="s">
        <v>3961</v>
      </c>
      <c r="AF1469" s="203" t="s">
        <v>3962</v>
      </c>
    </row>
    <row r="1470" spans="17:32" x14ac:dyDescent="0.15">
      <c r="Q1470" s="197">
        <v>4</v>
      </c>
      <c r="R1470" s="197">
        <v>1</v>
      </c>
      <c r="S1470" s="197">
        <v>67</v>
      </c>
      <c r="T1470" s="198" t="s">
        <v>4015</v>
      </c>
      <c r="U1470" s="200" t="s">
        <v>4016</v>
      </c>
      <c r="AC1470" s="159">
        <v>27</v>
      </c>
      <c r="AD1470" s="159">
        <v>51</v>
      </c>
      <c r="AE1470" s="161" t="s">
        <v>3965</v>
      </c>
      <c r="AF1470" s="203" t="s">
        <v>3966</v>
      </c>
    </row>
    <row r="1471" spans="17:32" x14ac:dyDescent="0.15">
      <c r="Q1471" s="197">
        <v>4</v>
      </c>
      <c r="R1471" s="197">
        <v>1</v>
      </c>
      <c r="S1471" s="197">
        <v>68</v>
      </c>
      <c r="T1471" s="198" t="s">
        <v>4019</v>
      </c>
      <c r="U1471" s="200" t="s">
        <v>4020</v>
      </c>
      <c r="AC1471" s="159">
        <v>27</v>
      </c>
      <c r="AD1471" s="159">
        <v>52</v>
      </c>
      <c r="AE1471" s="161" t="s">
        <v>3969</v>
      </c>
      <c r="AF1471" s="203" t="s">
        <v>3970</v>
      </c>
    </row>
    <row r="1472" spans="17:32" x14ac:dyDescent="0.15">
      <c r="Q1472" s="197">
        <v>4</v>
      </c>
      <c r="R1472" s="197">
        <v>1</v>
      </c>
      <c r="S1472" s="197">
        <v>69</v>
      </c>
      <c r="T1472" s="198" t="s">
        <v>4023</v>
      </c>
      <c r="U1472" s="200" t="s">
        <v>4024</v>
      </c>
      <c r="AC1472" s="159">
        <v>27</v>
      </c>
      <c r="AD1472" s="159">
        <v>53</v>
      </c>
      <c r="AE1472" s="161" t="s">
        <v>3973</v>
      </c>
      <c r="AF1472" s="203" t="s">
        <v>3974</v>
      </c>
    </row>
    <row r="1473" spans="17:32" x14ac:dyDescent="0.15">
      <c r="Q1473" s="197">
        <v>4</v>
      </c>
      <c r="R1473" s="197">
        <v>1</v>
      </c>
      <c r="S1473" s="197">
        <v>70</v>
      </c>
      <c r="T1473" s="198" t="s">
        <v>4027</v>
      </c>
      <c r="U1473" s="200" t="s">
        <v>4028</v>
      </c>
      <c r="AC1473" s="159">
        <v>27</v>
      </c>
      <c r="AD1473" s="159">
        <v>54</v>
      </c>
      <c r="AE1473" s="161" t="s">
        <v>3977</v>
      </c>
      <c r="AF1473" s="203" t="s">
        <v>3978</v>
      </c>
    </row>
    <row r="1474" spans="17:32" x14ac:dyDescent="0.15">
      <c r="Q1474" s="197">
        <v>4</v>
      </c>
      <c r="R1474" s="197">
        <v>1</v>
      </c>
      <c r="S1474" s="197">
        <v>71</v>
      </c>
      <c r="T1474" s="198" t="s">
        <v>4031</v>
      </c>
      <c r="U1474" s="200" t="s">
        <v>4032</v>
      </c>
      <c r="AC1474" s="159">
        <v>27</v>
      </c>
      <c r="AD1474" s="159">
        <v>55</v>
      </c>
      <c r="AE1474" s="161" t="s">
        <v>3981</v>
      </c>
      <c r="AF1474" s="203" t="s">
        <v>3982</v>
      </c>
    </row>
    <row r="1475" spans="17:32" x14ac:dyDescent="0.15">
      <c r="Q1475" s="197">
        <v>4</v>
      </c>
      <c r="R1475" s="197">
        <v>1</v>
      </c>
      <c r="S1475" s="197">
        <v>72</v>
      </c>
      <c r="T1475" s="198" t="s">
        <v>4035</v>
      </c>
      <c r="U1475" s="200" t="s">
        <v>4036</v>
      </c>
      <c r="AC1475" s="159">
        <v>27</v>
      </c>
      <c r="AD1475" s="159">
        <v>56</v>
      </c>
      <c r="AE1475" s="161" t="s">
        <v>3985</v>
      </c>
      <c r="AF1475" s="203" t="s">
        <v>3986</v>
      </c>
    </row>
    <row r="1476" spans="17:32" x14ac:dyDescent="0.15">
      <c r="Q1476" s="197">
        <v>4</v>
      </c>
      <c r="R1476" s="197">
        <v>1</v>
      </c>
      <c r="S1476" s="197">
        <v>73</v>
      </c>
      <c r="T1476" s="198" t="s">
        <v>4039</v>
      </c>
      <c r="U1476" s="200" t="s">
        <v>4040</v>
      </c>
      <c r="AC1476" s="159">
        <v>27</v>
      </c>
      <c r="AD1476" s="159">
        <v>57</v>
      </c>
      <c r="AE1476" s="161" t="s">
        <v>3989</v>
      </c>
      <c r="AF1476" s="203" t="s">
        <v>3990</v>
      </c>
    </row>
    <row r="1477" spans="17:32" x14ac:dyDescent="0.15">
      <c r="Q1477" s="197">
        <v>4</v>
      </c>
      <c r="R1477" s="197">
        <v>1</v>
      </c>
      <c r="S1477" s="197">
        <v>74</v>
      </c>
      <c r="T1477" s="198" t="s">
        <v>4043</v>
      </c>
      <c r="U1477" s="200" t="s">
        <v>4044</v>
      </c>
      <c r="AC1477" s="159">
        <v>27</v>
      </c>
      <c r="AD1477" s="159">
        <v>58</v>
      </c>
      <c r="AE1477" s="161" t="s">
        <v>3993</v>
      </c>
      <c r="AF1477" s="203" t="s">
        <v>3994</v>
      </c>
    </row>
    <row r="1478" spans="17:32" x14ac:dyDescent="0.15">
      <c r="Q1478" s="197">
        <v>4</v>
      </c>
      <c r="R1478" s="197">
        <v>1</v>
      </c>
      <c r="S1478" s="197">
        <v>75</v>
      </c>
      <c r="T1478" s="198" t="s">
        <v>4047</v>
      </c>
      <c r="U1478" s="200" t="s">
        <v>4048</v>
      </c>
      <c r="AC1478" s="159">
        <v>27</v>
      </c>
      <c r="AD1478" s="159">
        <v>59</v>
      </c>
      <c r="AE1478" s="161" t="s">
        <v>3997</v>
      </c>
      <c r="AF1478" s="203" t="s">
        <v>3998</v>
      </c>
    </row>
    <row r="1479" spans="17:32" x14ac:dyDescent="0.15">
      <c r="Q1479" s="197">
        <v>4</v>
      </c>
      <c r="R1479" s="197">
        <v>1</v>
      </c>
      <c r="S1479" s="197">
        <v>76</v>
      </c>
      <c r="T1479" s="198" t="s">
        <v>4051</v>
      </c>
      <c r="U1479" s="200" t="s">
        <v>4052</v>
      </c>
      <c r="AC1479" s="159">
        <v>27</v>
      </c>
      <c r="AD1479" s="159">
        <v>60</v>
      </c>
      <c r="AE1479" s="161" t="s">
        <v>4001</v>
      </c>
      <c r="AF1479" s="203" t="s">
        <v>4002</v>
      </c>
    </row>
    <row r="1480" spans="17:32" x14ac:dyDescent="0.15">
      <c r="Q1480" s="197">
        <v>4</v>
      </c>
      <c r="R1480" s="197">
        <v>1</v>
      </c>
      <c r="S1480" s="197">
        <v>77</v>
      </c>
      <c r="T1480" s="198" t="s">
        <v>4055</v>
      </c>
      <c r="U1480" s="200" t="s">
        <v>4056</v>
      </c>
      <c r="AC1480" s="159">
        <v>27</v>
      </c>
      <c r="AD1480" s="159">
        <v>61</v>
      </c>
      <c r="AE1480" s="161" t="s">
        <v>4005</v>
      </c>
      <c r="AF1480" s="203" t="s">
        <v>4006</v>
      </c>
    </row>
    <row r="1481" spans="17:32" x14ac:dyDescent="0.15">
      <c r="Q1481" s="197">
        <v>4</v>
      </c>
      <c r="R1481" s="197">
        <v>1</v>
      </c>
      <c r="S1481" s="197">
        <v>78</v>
      </c>
      <c r="T1481" s="198" t="s">
        <v>4059</v>
      </c>
      <c r="U1481" s="200" t="s">
        <v>4060</v>
      </c>
      <c r="AC1481" s="159">
        <v>27</v>
      </c>
      <c r="AD1481" s="159">
        <v>62</v>
      </c>
      <c r="AE1481" s="161" t="s">
        <v>4009</v>
      </c>
      <c r="AF1481" s="203" t="s">
        <v>4010</v>
      </c>
    </row>
    <row r="1482" spans="17:32" x14ac:dyDescent="0.15">
      <c r="Q1482" s="197">
        <v>4</v>
      </c>
      <c r="R1482" s="197">
        <v>1</v>
      </c>
      <c r="S1482" s="197">
        <v>79</v>
      </c>
      <c r="T1482" s="198" t="s">
        <v>4062</v>
      </c>
      <c r="U1482" s="200" t="s">
        <v>4063</v>
      </c>
      <c r="AC1482" s="159">
        <v>27</v>
      </c>
      <c r="AD1482" s="159">
        <v>63</v>
      </c>
      <c r="AE1482" s="161" t="s">
        <v>4013</v>
      </c>
      <c r="AF1482" s="203" t="s">
        <v>4014</v>
      </c>
    </row>
    <row r="1483" spans="17:32" x14ac:dyDescent="0.15">
      <c r="Q1483" s="197">
        <v>4</v>
      </c>
      <c r="R1483" s="197">
        <v>1</v>
      </c>
      <c r="S1483" s="197">
        <v>80</v>
      </c>
      <c r="T1483" s="198" t="s">
        <v>4066</v>
      </c>
      <c r="U1483" s="200" t="s">
        <v>4067</v>
      </c>
      <c r="AC1483" s="159">
        <v>27</v>
      </c>
      <c r="AD1483" s="159">
        <v>64</v>
      </c>
      <c r="AE1483" s="161" t="s">
        <v>4017</v>
      </c>
      <c r="AF1483" s="203" t="s">
        <v>4018</v>
      </c>
    </row>
    <row r="1484" spans="17:32" x14ac:dyDescent="0.15">
      <c r="Q1484" s="197">
        <v>4</v>
      </c>
      <c r="R1484" s="197">
        <v>1</v>
      </c>
      <c r="S1484" s="197">
        <v>81</v>
      </c>
      <c r="T1484" s="198" t="s">
        <v>4070</v>
      </c>
      <c r="U1484" s="200" t="s">
        <v>4071</v>
      </c>
      <c r="AC1484" s="159">
        <v>27</v>
      </c>
      <c r="AD1484" s="159">
        <v>65</v>
      </c>
      <c r="AE1484" s="161" t="s">
        <v>4021</v>
      </c>
      <c r="AF1484" s="203" t="s">
        <v>4022</v>
      </c>
    </row>
    <row r="1485" spans="17:32" x14ac:dyDescent="0.15">
      <c r="Q1485" s="197">
        <v>4</v>
      </c>
      <c r="R1485" s="197">
        <v>1</v>
      </c>
      <c r="S1485" s="197">
        <v>82</v>
      </c>
      <c r="T1485" s="198" t="s">
        <v>4074</v>
      </c>
      <c r="U1485" s="200" t="s">
        <v>4075</v>
      </c>
      <c r="AC1485" s="159">
        <v>27</v>
      </c>
      <c r="AD1485" s="159">
        <v>66</v>
      </c>
      <c r="AE1485" s="161" t="s">
        <v>4025</v>
      </c>
      <c r="AF1485" s="203" t="s">
        <v>4026</v>
      </c>
    </row>
    <row r="1486" spans="17:32" x14ac:dyDescent="0.15">
      <c r="Q1486" s="197">
        <v>4</v>
      </c>
      <c r="R1486" s="197">
        <v>1</v>
      </c>
      <c r="S1486" s="197">
        <v>83</v>
      </c>
      <c r="T1486" s="198" t="s">
        <v>4078</v>
      </c>
      <c r="U1486" s="200" t="s">
        <v>4079</v>
      </c>
      <c r="AC1486" s="159">
        <v>27</v>
      </c>
      <c r="AD1486" s="159">
        <v>67</v>
      </c>
      <c r="AE1486" s="161" t="s">
        <v>4029</v>
      </c>
      <c r="AF1486" s="203" t="s">
        <v>4030</v>
      </c>
    </row>
    <row r="1487" spans="17:32" x14ac:dyDescent="0.15">
      <c r="Q1487" s="197">
        <v>4</v>
      </c>
      <c r="R1487" s="197">
        <v>1</v>
      </c>
      <c r="S1487" s="197">
        <v>84</v>
      </c>
      <c r="T1487" s="198" t="s">
        <v>4082</v>
      </c>
      <c r="U1487" s="200" t="s">
        <v>4083</v>
      </c>
      <c r="AC1487" s="159">
        <v>27</v>
      </c>
      <c r="AD1487" s="159">
        <v>68</v>
      </c>
      <c r="AE1487" s="161" t="s">
        <v>4033</v>
      </c>
      <c r="AF1487" s="203" t="s">
        <v>4034</v>
      </c>
    </row>
    <row r="1488" spans="17:32" x14ac:dyDescent="0.15">
      <c r="Q1488" s="197">
        <v>4</v>
      </c>
      <c r="R1488" s="197">
        <v>1</v>
      </c>
      <c r="S1488" s="197">
        <v>85</v>
      </c>
      <c r="T1488" s="198" t="s">
        <v>4086</v>
      </c>
      <c r="U1488" s="200" t="s">
        <v>4087</v>
      </c>
      <c r="AC1488" s="159">
        <v>27</v>
      </c>
      <c r="AD1488" s="159">
        <v>69</v>
      </c>
      <c r="AE1488" s="161" t="s">
        <v>4037</v>
      </c>
      <c r="AF1488" s="203" t="s">
        <v>4038</v>
      </c>
    </row>
    <row r="1489" spans="17:32" x14ac:dyDescent="0.15">
      <c r="Q1489" s="197">
        <v>4</v>
      </c>
      <c r="R1489" s="197">
        <v>1</v>
      </c>
      <c r="S1489" s="197">
        <v>86</v>
      </c>
      <c r="T1489" s="198" t="s">
        <v>4090</v>
      </c>
      <c r="U1489" s="200" t="s">
        <v>4091</v>
      </c>
      <c r="AC1489" s="159">
        <v>27</v>
      </c>
      <c r="AD1489" s="159">
        <v>70</v>
      </c>
      <c r="AE1489" s="161" t="s">
        <v>4041</v>
      </c>
      <c r="AF1489" s="203" t="s">
        <v>4042</v>
      </c>
    </row>
    <row r="1490" spans="17:32" x14ac:dyDescent="0.15">
      <c r="Q1490" s="197">
        <v>4</v>
      </c>
      <c r="R1490" s="197">
        <v>1</v>
      </c>
      <c r="S1490" s="197">
        <v>87</v>
      </c>
      <c r="T1490" s="198" t="s">
        <v>4094</v>
      </c>
      <c r="U1490" s="200" t="s">
        <v>4095</v>
      </c>
      <c r="AC1490" s="159">
        <v>27</v>
      </c>
      <c r="AD1490" s="159">
        <v>71</v>
      </c>
      <c r="AE1490" s="161" t="s">
        <v>4045</v>
      </c>
      <c r="AF1490" s="203" t="s">
        <v>4046</v>
      </c>
    </row>
    <row r="1491" spans="17:32" x14ac:dyDescent="0.15">
      <c r="Q1491" s="197">
        <v>4</v>
      </c>
      <c r="R1491" s="197">
        <v>1</v>
      </c>
      <c r="S1491" s="197">
        <v>88</v>
      </c>
      <c r="T1491" s="198" t="s">
        <v>4098</v>
      </c>
      <c r="U1491" s="200" t="s">
        <v>4099</v>
      </c>
      <c r="AC1491" s="159">
        <v>27</v>
      </c>
      <c r="AD1491" s="159">
        <v>72</v>
      </c>
      <c r="AE1491" s="161" t="s">
        <v>4049</v>
      </c>
      <c r="AF1491" s="203" t="s">
        <v>4050</v>
      </c>
    </row>
    <row r="1492" spans="17:32" x14ac:dyDescent="0.15">
      <c r="Q1492" s="197">
        <v>4</v>
      </c>
      <c r="R1492" s="197">
        <v>1</v>
      </c>
      <c r="S1492" s="197">
        <v>89</v>
      </c>
      <c r="T1492" s="198" t="s">
        <v>4102</v>
      </c>
      <c r="U1492" s="200" t="s">
        <v>4103</v>
      </c>
      <c r="AC1492" s="159">
        <v>27</v>
      </c>
      <c r="AD1492" s="159">
        <v>73</v>
      </c>
      <c r="AE1492" s="161" t="s">
        <v>4053</v>
      </c>
      <c r="AF1492" s="203" t="s">
        <v>4054</v>
      </c>
    </row>
    <row r="1493" spans="17:32" x14ac:dyDescent="0.15">
      <c r="Q1493" s="197">
        <v>4</v>
      </c>
      <c r="R1493" s="197">
        <v>1</v>
      </c>
      <c r="S1493" s="197">
        <v>90</v>
      </c>
      <c r="T1493" s="198" t="s">
        <v>4106</v>
      </c>
      <c r="U1493" s="200" t="s">
        <v>4107</v>
      </c>
      <c r="AC1493" s="159">
        <v>27</v>
      </c>
      <c r="AD1493" s="159">
        <v>74</v>
      </c>
      <c r="AE1493" s="161" t="s">
        <v>4057</v>
      </c>
      <c r="AF1493" s="203" t="s">
        <v>4058</v>
      </c>
    </row>
    <row r="1494" spans="17:32" x14ac:dyDescent="0.15">
      <c r="Q1494" s="197">
        <v>4</v>
      </c>
      <c r="R1494" s="197">
        <v>1</v>
      </c>
      <c r="S1494" s="197">
        <v>91</v>
      </c>
      <c r="T1494" s="198" t="s">
        <v>4110</v>
      </c>
      <c r="U1494" s="200" t="s">
        <v>4111</v>
      </c>
      <c r="AC1494" s="159">
        <v>28</v>
      </c>
      <c r="AD1494" s="159">
        <v>1</v>
      </c>
      <c r="AE1494" s="161" t="s">
        <v>637</v>
      </c>
      <c r="AF1494" s="203" t="s">
        <v>4061</v>
      </c>
    </row>
    <row r="1495" spans="17:32" x14ac:dyDescent="0.15">
      <c r="Q1495" s="197">
        <v>4</v>
      </c>
      <c r="R1495" s="197">
        <v>2</v>
      </c>
      <c r="S1495" s="197">
        <v>1</v>
      </c>
      <c r="T1495" s="198" t="s">
        <v>326</v>
      </c>
      <c r="U1495" s="200" t="s">
        <v>4114</v>
      </c>
      <c r="AC1495" s="159">
        <v>28</v>
      </c>
      <c r="AD1495" s="159">
        <v>2</v>
      </c>
      <c r="AE1495" s="161" t="s">
        <v>4064</v>
      </c>
      <c r="AF1495" s="203" t="s">
        <v>4065</v>
      </c>
    </row>
    <row r="1496" spans="17:32" x14ac:dyDescent="0.15">
      <c r="Q1496" s="197">
        <v>4</v>
      </c>
      <c r="R1496" s="197">
        <v>2</v>
      </c>
      <c r="S1496" s="197">
        <v>2</v>
      </c>
      <c r="T1496" s="198" t="s">
        <v>4117</v>
      </c>
      <c r="U1496" s="200" t="s">
        <v>4118</v>
      </c>
      <c r="AC1496" s="159">
        <v>28</v>
      </c>
      <c r="AD1496" s="159">
        <v>3</v>
      </c>
      <c r="AE1496" s="161" t="s">
        <v>4068</v>
      </c>
      <c r="AF1496" s="203" t="s">
        <v>4069</v>
      </c>
    </row>
    <row r="1497" spans="17:32" x14ac:dyDescent="0.15">
      <c r="Q1497" s="197">
        <v>4</v>
      </c>
      <c r="R1497" s="197">
        <v>2</v>
      </c>
      <c r="S1497" s="197">
        <v>3</v>
      </c>
      <c r="T1497" s="198" t="s">
        <v>3762</v>
      </c>
      <c r="U1497" s="200" t="s">
        <v>4121</v>
      </c>
      <c r="AC1497" s="159">
        <v>28</v>
      </c>
      <c r="AD1497" s="159">
        <v>4</v>
      </c>
      <c r="AE1497" s="161" t="s">
        <v>4072</v>
      </c>
      <c r="AF1497" s="203" t="s">
        <v>4073</v>
      </c>
    </row>
    <row r="1498" spans="17:32" x14ac:dyDescent="0.15">
      <c r="Q1498" s="197">
        <v>4</v>
      </c>
      <c r="R1498" s="197">
        <v>2</v>
      </c>
      <c r="S1498" s="197">
        <v>4</v>
      </c>
      <c r="T1498" s="198" t="s">
        <v>4124</v>
      </c>
      <c r="U1498" s="200" t="s">
        <v>4125</v>
      </c>
      <c r="AC1498" s="159">
        <v>28</v>
      </c>
      <c r="AD1498" s="159">
        <v>5</v>
      </c>
      <c r="AE1498" s="161" t="s">
        <v>4076</v>
      </c>
      <c r="AF1498" s="203" t="s">
        <v>4077</v>
      </c>
    </row>
    <row r="1499" spans="17:32" x14ac:dyDescent="0.15">
      <c r="Q1499" s="197">
        <v>4</v>
      </c>
      <c r="R1499" s="197">
        <v>2</v>
      </c>
      <c r="S1499" s="197">
        <v>5</v>
      </c>
      <c r="T1499" s="198" t="s">
        <v>4128</v>
      </c>
      <c r="U1499" s="200" t="s">
        <v>4129</v>
      </c>
      <c r="AC1499" s="159">
        <v>28</v>
      </c>
      <c r="AD1499" s="159">
        <v>6</v>
      </c>
      <c r="AE1499" s="161" t="s">
        <v>4080</v>
      </c>
      <c r="AF1499" s="203" t="s">
        <v>4081</v>
      </c>
    </row>
    <row r="1500" spans="17:32" x14ac:dyDescent="0.15">
      <c r="Q1500" s="197">
        <v>4</v>
      </c>
      <c r="R1500" s="197">
        <v>2</v>
      </c>
      <c r="S1500" s="197">
        <v>6</v>
      </c>
      <c r="T1500" s="198" t="s">
        <v>1919</v>
      </c>
      <c r="U1500" s="200" t="s">
        <v>4132</v>
      </c>
      <c r="AC1500" s="159">
        <v>28</v>
      </c>
      <c r="AD1500" s="159">
        <v>7</v>
      </c>
      <c r="AE1500" s="161" t="s">
        <v>4084</v>
      </c>
      <c r="AF1500" s="203" t="s">
        <v>4085</v>
      </c>
    </row>
    <row r="1501" spans="17:32" x14ac:dyDescent="0.15">
      <c r="Q1501" s="197">
        <v>4</v>
      </c>
      <c r="R1501" s="197">
        <v>2</v>
      </c>
      <c r="S1501" s="197">
        <v>7</v>
      </c>
      <c r="T1501" s="198" t="s">
        <v>4135</v>
      </c>
      <c r="U1501" s="200" t="s">
        <v>4136</v>
      </c>
      <c r="AC1501" s="159">
        <v>28</v>
      </c>
      <c r="AD1501" s="159">
        <v>8</v>
      </c>
      <c r="AE1501" s="161" t="s">
        <v>4088</v>
      </c>
      <c r="AF1501" s="203" t="s">
        <v>4089</v>
      </c>
    </row>
    <row r="1502" spans="17:32" x14ac:dyDescent="0.15">
      <c r="Q1502" s="197">
        <v>4</v>
      </c>
      <c r="R1502" s="197">
        <v>2</v>
      </c>
      <c r="S1502" s="197">
        <v>8</v>
      </c>
      <c r="T1502" s="198" t="s">
        <v>4139</v>
      </c>
      <c r="U1502" s="200" t="s">
        <v>4140</v>
      </c>
      <c r="AC1502" s="159">
        <v>28</v>
      </c>
      <c r="AD1502" s="159">
        <v>9</v>
      </c>
      <c r="AE1502" s="161" t="s">
        <v>4092</v>
      </c>
      <c r="AF1502" s="203" t="s">
        <v>4093</v>
      </c>
    </row>
    <row r="1503" spans="17:32" x14ac:dyDescent="0.15">
      <c r="Q1503" s="197">
        <v>4</v>
      </c>
      <c r="R1503" s="197">
        <v>2</v>
      </c>
      <c r="S1503" s="197">
        <v>9</v>
      </c>
      <c r="T1503" s="198" t="s">
        <v>4143</v>
      </c>
      <c r="U1503" s="200" t="s">
        <v>4144</v>
      </c>
      <c r="AC1503" s="159">
        <v>28</v>
      </c>
      <c r="AD1503" s="159">
        <v>10</v>
      </c>
      <c r="AE1503" s="161" t="s">
        <v>4096</v>
      </c>
      <c r="AF1503" s="203" t="s">
        <v>4097</v>
      </c>
    </row>
    <row r="1504" spans="17:32" x14ac:dyDescent="0.15">
      <c r="Q1504" s="197">
        <v>4</v>
      </c>
      <c r="R1504" s="197">
        <v>2</v>
      </c>
      <c r="S1504" s="197">
        <v>10</v>
      </c>
      <c r="T1504" s="198" t="s">
        <v>4147</v>
      </c>
      <c r="U1504" s="200" t="s">
        <v>4148</v>
      </c>
      <c r="AC1504" s="159">
        <v>28</v>
      </c>
      <c r="AD1504" s="159">
        <v>11</v>
      </c>
      <c r="AE1504" s="161" t="s">
        <v>4100</v>
      </c>
      <c r="AF1504" s="203" t="s">
        <v>4101</v>
      </c>
    </row>
    <row r="1505" spans="17:32" x14ac:dyDescent="0.15">
      <c r="Q1505" s="197">
        <v>4</v>
      </c>
      <c r="R1505" s="197">
        <v>2</v>
      </c>
      <c r="S1505" s="197">
        <v>11</v>
      </c>
      <c r="T1505" s="198" t="s">
        <v>4151</v>
      </c>
      <c r="U1505" s="200" t="s">
        <v>4152</v>
      </c>
      <c r="AC1505" s="159">
        <v>28</v>
      </c>
      <c r="AD1505" s="159">
        <v>12</v>
      </c>
      <c r="AE1505" s="161" t="s">
        <v>4104</v>
      </c>
      <c r="AF1505" s="203" t="s">
        <v>4105</v>
      </c>
    </row>
    <row r="1506" spans="17:32" x14ac:dyDescent="0.15">
      <c r="Q1506" s="197">
        <v>4</v>
      </c>
      <c r="R1506" s="197">
        <v>2</v>
      </c>
      <c r="S1506" s="197">
        <v>12</v>
      </c>
      <c r="T1506" s="198" t="s">
        <v>9456</v>
      </c>
      <c r="U1506" s="200" t="s">
        <v>9457</v>
      </c>
      <c r="AC1506" s="159">
        <v>28</v>
      </c>
      <c r="AD1506" s="159">
        <v>13</v>
      </c>
      <c r="AE1506" s="161" t="s">
        <v>4108</v>
      </c>
      <c r="AF1506" s="203" t="s">
        <v>4109</v>
      </c>
    </row>
    <row r="1507" spans="17:32" x14ac:dyDescent="0.15">
      <c r="Q1507" s="197">
        <v>4</v>
      </c>
      <c r="R1507" s="197">
        <v>2</v>
      </c>
      <c r="S1507" s="197">
        <v>13</v>
      </c>
      <c r="T1507" s="198" t="s">
        <v>4155</v>
      </c>
      <c r="U1507" s="200" t="s">
        <v>4156</v>
      </c>
      <c r="AC1507" s="159">
        <v>28</v>
      </c>
      <c r="AD1507" s="159">
        <v>14</v>
      </c>
      <c r="AE1507" s="161" t="s">
        <v>4112</v>
      </c>
      <c r="AF1507" s="203" t="s">
        <v>4113</v>
      </c>
    </row>
    <row r="1508" spans="17:32" x14ac:dyDescent="0.15">
      <c r="Q1508" s="197">
        <v>4</v>
      </c>
      <c r="R1508" s="197">
        <v>2</v>
      </c>
      <c r="S1508" s="197">
        <v>14</v>
      </c>
      <c r="T1508" s="198" t="s">
        <v>4159</v>
      </c>
      <c r="U1508" s="200" t="s">
        <v>4160</v>
      </c>
      <c r="AC1508" s="159">
        <v>28</v>
      </c>
      <c r="AD1508" s="159">
        <v>15</v>
      </c>
      <c r="AE1508" s="161" t="s">
        <v>4115</v>
      </c>
      <c r="AF1508" s="203" t="s">
        <v>4116</v>
      </c>
    </row>
    <row r="1509" spans="17:32" x14ac:dyDescent="0.15">
      <c r="Q1509" s="197">
        <v>4</v>
      </c>
      <c r="R1509" s="197">
        <v>2</v>
      </c>
      <c r="S1509" s="197">
        <v>15</v>
      </c>
      <c r="T1509" s="198" t="s">
        <v>3788</v>
      </c>
      <c r="U1509" s="200" t="s">
        <v>4163</v>
      </c>
      <c r="AC1509" s="159">
        <v>28</v>
      </c>
      <c r="AD1509" s="159">
        <v>16</v>
      </c>
      <c r="AE1509" s="161" t="s">
        <v>4119</v>
      </c>
      <c r="AF1509" s="203" t="s">
        <v>4120</v>
      </c>
    </row>
    <row r="1510" spans="17:32" x14ac:dyDescent="0.15">
      <c r="Q1510" s="197">
        <v>4</v>
      </c>
      <c r="R1510" s="197">
        <v>2</v>
      </c>
      <c r="S1510" s="197">
        <v>16</v>
      </c>
      <c r="T1510" s="198" t="s">
        <v>4166</v>
      </c>
      <c r="U1510" s="200" t="s">
        <v>4167</v>
      </c>
      <c r="AC1510" s="159">
        <v>28</v>
      </c>
      <c r="AD1510" s="159">
        <v>17</v>
      </c>
      <c r="AE1510" s="161" t="s">
        <v>4122</v>
      </c>
      <c r="AF1510" s="203" t="s">
        <v>4123</v>
      </c>
    </row>
    <row r="1511" spans="17:32" x14ac:dyDescent="0.15">
      <c r="Q1511" s="197">
        <v>4</v>
      </c>
      <c r="R1511" s="197">
        <v>2</v>
      </c>
      <c r="S1511" s="197">
        <v>17</v>
      </c>
      <c r="T1511" s="198" t="s">
        <v>4172</v>
      </c>
      <c r="U1511" s="200" t="s">
        <v>4173</v>
      </c>
      <c r="AC1511" s="159">
        <v>28</v>
      </c>
      <c r="AD1511" s="159">
        <v>18</v>
      </c>
      <c r="AE1511" s="161" t="s">
        <v>4126</v>
      </c>
      <c r="AF1511" s="203" t="s">
        <v>4127</v>
      </c>
    </row>
    <row r="1512" spans="17:32" x14ac:dyDescent="0.15">
      <c r="Q1512" s="197">
        <v>4</v>
      </c>
      <c r="R1512" s="197">
        <v>2</v>
      </c>
      <c r="S1512" s="197">
        <v>18</v>
      </c>
      <c r="T1512" s="198" t="s">
        <v>4176</v>
      </c>
      <c r="U1512" s="200" t="s">
        <v>4177</v>
      </c>
      <c r="AC1512" s="159">
        <v>28</v>
      </c>
      <c r="AD1512" s="159">
        <v>19</v>
      </c>
      <c r="AE1512" s="161" t="s">
        <v>4130</v>
      </c>
      <c r="AF1512" s="203" t="s">
        <v>4131</v>
      </c>
    </row>
    <row r="1513" spans="17:32" x14ac:dyDescent="0.15">
      <c r="Q1513" s="197">
        <v>4</v>
      </c>
      <c r="R1513" s="197">
        <v>2</v>
      </c>
      <c r="S1513" s="197">
        <v>19</v>
      </c>
      <c r="T1513" s="198" t="s">
        <v>4182</v>
      </c>
      <c r="U1513" s="200" t="s">
        <v>4183</v>
      </c>
      <c r="AC1513" s="159">
        <v>28</v>
      </c>
      <c r="AD1513" s="159">
        <v>20</v>
      </c>
      <c r="AE1513" s="161" t="s">
        <v>4133</v>
      </c>
      <c r="AF1513" s="203" t="s">
        <v>4134</v>
      </c>
    </row>
    <row r="1514" spans="17:32" x14ac:dyDescent="0.15">
      <c r="Q1514" s="197">
        <v>4</v>
      </c>
      <c r="R1514" s="197">
        <v>2</v>
      </c>
      <c r="S1514" s="197">
        <v>20</v>
      </c>
      <c r="T1514" s="198" t="s">
        <v>4188</v>
      </c>
      <c r="U1514" s="200" t="s">
        <v>4189</v>
      </c>
      <c r="AC1514" s="159">
        <v>28</v>
      </c>
      <c r="AD1514" s="159">
        <v>21</v>
      </c>
      <c r="AE1514" s="161" t="s">
        <v>4137</v>
      </c>
      <c r="AF1514" s="203" t="s">
        <v>4138</v>
      </c>
    </row>
    <row r="1515" spans="17:32" x14ac:dyDescent="0.15">
      <c r="Q1515" s="197">
        <v>4</v>
      </c>
      <c r="R1515" s="197">
        <v>2</v>
      </c>
      <c r="S1515" s="197">
        <v>21</v>
      </c>
      <c r="T1515" s="198" t="s">
        <v>4192</v>
      </c>
      <c r="U1515" s="200" t="s">
        <v>4193</v>
      </c>
      <c r="AC1515" s="159">
        <v>28</v>
      </c>
      <c r="AD1515" s="159">
        <v>22</v>
      </c>
      <c r="AE1515" s="161" t="s">
        <v>4141</v>
      </c>
      <c r="AF1515" s="203" t="s">
        <v>4142</v>
      </c>
    </row>
    <row r="1516" spans="17:32" x14ac:dyDescent="0.15">
      <c r="Q1516" s="197">
        <v>4</v>
      </c>
      <c r="R1516" s="197">
        <v>2</v>
      </c>
      <c r="S1516" s="197">
        <v>22</v>
      </c>
      <c r="T1516" s="198" t="s">
        <v>4198</v>
      </c>
      <c r="U1516" s="200" t="s">
        <v>4199</v>
      </c>
      <c r="AC1516" s="159">
        <v>28</v>
      </c>
      <c r="AD1516" s="159">
        <v>23</v>
      </c>
      <c r="AE1516" s="161" t="s">
        <v>4145</v>
      </c>
      <c r="AF1516" s="203" t="s">
        <v>4146</v>
      </c>
    </row>
    <row r="1517" spans="17:32" x14ac:dyDescent="0.15">
      <c r="Q1517" s="197">
        <v>4</v>
      </c>
      <c r="R1517" s="197">
        <v>2</v>
      </c>
      <c r="S1517" s="197">
        <v>23</v>
      </c>
      <c r="T1517" s="198" t="s">
        <v>4202</v>
      </c>
      <c r="U1517" s="200" t="s">
        <v>4203</v>
      </c>
      <c r="AC1517" s="159">
        <v>28</v>
      </c>
      <c r="AD1517" s="159">
        <v>24</v>
      </c>
      <c r="AE1517" s="161" t="s">
        <v>4149</v>
      </c>
      <c r="AF1517" s="203" t="s">
        <v>4150</v>
      </c>
    </row>
    <row r="1518" spans="17:32" x14ac:dyDescent="0.15">
      <c r="Q1518" s="197">
        <v>4</v>
      </c>
      <c r="R1518" s="197">
        <v>2</v>
      </c>
      <c r="S1518" s="197">
        <v>24</v>
      </c>
      <c r="T1518" s="198" t="s">
        <v>4206</v>
      </c>
      <c r="U1518" s="200" t="s">
        <v>4207</v>
      </c>
      <c r="AC1518" s="159">
        <v>28</v>
      </c>
      <c r="AD1518" s="159">
        <v>25</v>
      </c>
      <c r="AE1518" s="161" t="s">
        <v>4153</v>
      </c>
      <c r="AF1518" s="203" t="s">
        <v>4154</v>
      </c>
    </row>
    <row r="1519" spans="17:32" x14ac:dyDescent="0.15">
      <c r="Q1519" s="197">
        <v>4</v>
      </c>
      <c r="R1519" s="197">
        <v>2</v>
      </c>
      <c r="S1519" s="197">
        <v>25</v>
      </c>
      <c r="T1519" s="198" t="s">
        <v>4210</v>
      </c>
      <c r="U1519" s="200" t="s">
        <v>4211</v>
      </c>
      <c r="AC1519" s="159">
        <v>28</v>
      </c>
      <c r="AD1519" s="159">
        <v>26</v>
      </c>
      <c r="AE1519" s="161" t="s">
        <v>4157</v>
      </c>
      <c r="AF1519" s="203" t="s">
        <v>4158</v>
      </c>
    </row>
    <row r="1520" spans="17:32" x14ac:dyDescent="0.15">
      <c r="Q1520" s="197">
        <v>4</v>
      </c>
      <c r="R1520" s="197">
        <v>2</v>
      </c>
      <c r="S1520" s="197">
        <v>26</v>
      </c>
      <c r="T1520" s="198" t="s">
        <v>4214</v>
      </c>
      <c r="U1520" s="200" t="s">
        <v>4215</v>
      </c>
      <c r="AC1520" s="159">
        <v>28</v>
      </c>
      <c r="AD1520" s="159">
        <v>27</v>
      </c>
      <c r="AE1520" s="161" t="s">
        <v>4161</v>
      </c>
      <c r="AF1520" s="203" t="s">
        <v>4162</v>
      </c>
    </row>
    <row r="1521" spans="17:32" x14ac:dyDescent="0.15">
      <c r="Q1521" s="197">
        <v>4</v>
      </c>
      <c r="R1521" s="197">
        <v>2</v>
      </c>
      <c r="S1521" s="197">
        <v>27</v>
      </c>
      <c r="T1521" s="198" t="s">
        <v>4218</v>
      </c>
      <c r="U1521" s="200" t="s">
        <v>4219</v>
      </c>
      <c r="AC1521" s="159">
        <v>28</v>
      </c>
      <c r="AD1521" s="159">
        <v>28</v>
      </c>
      <c r="AE1521" s="161" t="s">
        <v>4164</v>
      </c>
      <c r="AF1521" s="203" t="s">
        <v>4165</v>
      </c>
    </row>
    <row r="1522" spans="17:32" x14ac:dyDescent="0.15">
      <c r="Q1522" s="197">
        <v>4</v>
      </c>
      <c r="R1522" s="197">
        <v>2</v>
      </c>
      <c r="S1522" s="197">
        <v>28</v>
      </c>
      <c r="T1522" s="198" t="s">
        <v>4222</v>
      </c>
      <c r="U1522" s="200" t="s">
        <v>4223</v>
      </c>
      <c r="AC1522" s="159">
        <v>28</v>
      </c>
      <c r="AD1522" s="159">
        <v>29</v>
      </c>
      <c r="AE1522" s="161" t="s">
        <v>4168</v>
      </c>
      <c r="AF1522" s="203" t="s">
        <v>4169</v>
      </c>
    </row>
    <row r="1523" spans="17:32" x14ac:dyDescent="0.15">
      <c r="Q1523" s="197">
        <v>4</v>
      </c>
      <c r="R1523" s="197">
        <v>2</v>
      </c>
      <c r="S1523" s="197">
        <v>29</v>
      </c>
      <c r="T1523" s="198" t="s">
        <v>4226</v>
      </c>
      <c r="U1523" s="200" t="s">
        <v>4227</v>
      </c>
      <c r="AC1523" s="159">
        <v>28</v>
      </c>
      <c r="AD1523" s="159">
        <v>30</v>
      </c>
      <c r="AE1523" s="161" t="s">
        <v>4170</v>
      </c>
      <c r="AF1523" s="203" t="s">
        <v>4171</v>
      </c>
    </row>
    <row r="1524" spans="17:32" x14ac:dyDescent="0.15">
      <c r="Q1524" s="197">
        <v>4</v>
      </c>
      <c r="R1524" s="197">
        <v>2</v>
      </c>
      <c r="S1524" s="197">
        <v>30</v>
      </c>
      <c r="T1524" s="198" t="s">
        <v>4230</v>
      </c>
      <c r="U1524" s="200" t="s">
        <v>4231</v>
      </c>
      <c r="AC1524" s="159">
        <v>28</v>
      </c>
      <c r="AD1524" s="159">
        <v>31</v>
      </c>
      <c r="AE1524" s="161" t="s">
        <v>4174</v>
      </c>
      <c r="AF1524" s="203" t="s">
        <v>4175</v>
      </c>
    </row>
    <row r="1525" spans="17:32" x14ac:dyDescent="0.15">
      <c r="Q1525" s="197">
        <v>4</v>
      </c>
      <c r="R1525" s="197">
        <v>2</v>
      </c>
      <c r="S1525" s="197">
        <v>31</v>
      </c>
      <c r="T1525" s="198" t="s">
        <v>4234</v>
      </c>
      <c r="U1525" s="200" t="s">
        <v>4235</v>
      </c>
      <c r="AC1525" s="159">
        <v>28</v>
      </c>
      <c r="AD1525" s="159">
        <v>32</v>
      </c>
      <c r="AE1525" s="161" t="s">
        <v>4178</v>
      </c>
      <c r="AF1525" s="203" t="s">
        <v>4179</v>
      </c>
    </row>
    <row r="1526" spans="17:32" x14ac:dyDescent="0.15">
      <c r="Q1526" s="197">
        <v>4</v>
      </c>
      <c r="R1526" s="197">
        <v>2</v>
      </c>
      <c r="S1526" s="197">
        <v>32</v>
      </c>
      <c r="T1526" s="198" t="s">
        <v>4238</v>
      </c>
      <c r="U1526" s="200" t="s">
        <v>4239</v>
      </c>
      <c r="AC1526" s="159">
        <v>28</v>
      </c>
      <c r="AD1526" s="159">
        <v>33</v>
      </c>
      <c r="AE1526" s="161" t="s">
        <v>4180</v>
      </c>
      <c r="AF1526" s="203" t="s">
        <v>4181</v>
      </c>
    </row>
    <row r="1527" spans="17:32" x14ac:dyDescent="0.15">
      <c r="Q1527" s="197">
        <v>4</v>
      </c>
      <c r="R1527" s="197">
        <v>2</v>
      </c>
      <c r="S1527" s="197">
        <v>33</v>
      </c>
      <c r="T1527" s="198" t="s">
        <v>4242</v>
      </c>
      <c r="U1527" s="200" t="s">
        <v>4243</v>
      </c>
      <c r="AC1527" s="159">
        <v>28</v>
      </c>
      <c r="AD1527" s="159">
        <v>34</v>
      </c>
      <c r="AE1527" s="161" t="s">
        <v>4184</v>
      </c>
      <c r="AF1527" s="203" t="s">
        <v>4185</v>
      </c>
    </row>
    <row r="1528" spans="17:32" x14ac:dyDescent="0.15">
      <c r="Q1528" s="197">
        <v>4</v>
      </c>
      <c r="R1528" s="197">
        <v>2</v>
      </c>
      <c r="S1528" s="197">
        <v>34</v>
      </c>
      <c r="T1528" s="198" t="s">
        <v>4246</v>
      </c>
      <c r="U1528" s="200" t="s">
        <v>4247</v>
      </c>
      <c r="AC1528" s="159">
        <v>28</v>
      </c>
      <c r="AD1528" s="159">
        <v>35</v>
      </c>
      <c r="AE1528" s="161" t="s">
        <v>4186</v>
      </c>
      <c r="AF1528" s="203" t="s">
        <v>4187</v>
      </c>
    </row>
    <row r="1529" spans="17:32" x14ac:dyDescent="0.15">
      <c r="Q1529" s="197">
        <v>4</v>
      </c>
      <c r="R1529" s="197">
        <v>2</v>
      </c>
      <c r="S1529" s="197">
        <v>35</v>
      </c>
      <c r="T1529" s="198" t="s">
        <v>4250</v>
      </c>
      <c r="U1529" s="200" t="s">
        <v>4251</v>
      </c>
      <c r="AC1529" s="159">
        <v>28</v>
      </c>
      <c r="AD1529" s="159">
        <v>36</v>
      </c>
      <c r="AE1529" s="161" t="s">
        <v>4190</v>
      </c>
      <c r="AF1529" s="203" t="s">
        <v>4191</v>
      </c>
    </row>
    <row r="1530" spans="17:32" x14ac:dyDescent="0.15">
      <c r="Q1530" s="197">
        <v>4</v>
      </c>
      <c r="R1530" s="197">
        <v>2</v>
      </c>
      <c r="S1530" s="197">
        <v>36</v>
      </c>
      <c r="T1530" s="198" t="s">
        <v>4254</v>
      </c>
      <c r="U1530" s="200" t="s">
        <v>4255</v>
      </c>
      <c r="AC1530" s="159">
        <v>28</v>
      </c>
      <c r="AD1530" s="159">
        <v>37</v>
      </c>
      <c r="AE1530" s="161" t="s">
        <v>4194</v>
      </c>
      <c r="AF1530" s="203" t="s">
        <v>4195</v>
      </c>
    </row>
    <row r="1531" spans="17:32" x14ac:dyDescent="0.15">
      <c r="Q1531" s="197">
        <v>4</v>
      </c>
      <c r="R1531" s="197">
        <v>2</v>
      </c>
      <c r="S1531" s="197">
        <v>37</v>
      </c>
      <c r="T1531" s="198" t="s">
        <v>9458</v>
      </c>
      <c r="U1531" s="200" t="s">
        <v>4258</v>
      </c>
      <c r="AC1531" s="159">
        <v>28</v>
      </c>
      <c r="AD1531" s="159">
        <v>38</v>
      </c>
      <c r="AE1531" s="161" t="s">
        <v>4196</v>
      </c>
      <c r="AF1531" s="203" t="s">
        <v>4197</v>
      </c>
    </row>
    <row r="1532" spans="17:32" x14ac:dyDescent="0.15">
      <c r="Q1532" s="197">
        <v>4</v>
      </c>
      <c r="R1532" s="197">
        <v>2</v>
      </c>
      <c r="S1532" s="197">
        <v>38</v>
      </c>
      <c r="T1532" s="198" t="s">
        <v>4261</v>
      </c>
      <c r="U1532" s="200" t="s">
        <v>4262</v>
      </c>
      <c r="AC1532" s="159">
        <v>28</v>
      </c>
      <c r="AD1532" s="159">
        <v>39</v>
      </c>
      <c r="AE1532" s="161" t="s">
        <v>4200</v>
      </c>
      <c r="AF1532" s="203" t="s">
        <v>4201</v>
      </c>
    </row>
    <row r="1533" spans="17:32" x14ac:dyDescent="0.15">
      <c r="Q1533" s="197">
        <v>4</v>
      </c>
      <c r="R1533" s="197">
        <v>2</v>
      </c>
      <c r="S1533" s="197">
        <v>39</v>
      </c>
      <c r="T1533" s="198" t="s">
        <v>4265</v>
      </c>
      <c r="U1533" s="200" t="s">
        <v>4266</v>
      </c>
      <c r="AC1533" s="159">
        <v>28</v>
      </c>
      <c r="AD1533" s="159">
        <v>40</v>
      </c>
      <c r="AE1533" s="161" t="s">
        <v>4204</v>
      </c>
      <c r="AF1533" s="203" t="s">
        <v>4205</v>
      </c>
    </row>
    <row r="1534" spans="17:32" x14ac:dyDescent="0.15">
      <c r="Q1534" s="197">
        <v>4</v>
      </c>
      <c r="R1534" s="197">
        <v>2</v>
      </c>
      <c r="S1534" s="197">
        <v>40</v>
      </c>
      <c r="T1534" s="198" t="s">
        <v>4082</v>
      </c>
      <c r="U1534" s="200" t="s">
        <v>4271</v>
      </c>
      <c r="AC1534" s="159">
        <v>28</v>
      </c>
      <c r="AD1534" s="159">
        <v>41</v>
      </c>
      <c r="AE1534" s="161" t="s">
        <v>4208</v>
      </c>
      <c r="AF1534" s="203" t="s">
        <v>4209</v>
      </c>
    </row>
    <row r="1535" spans="17:32" x14ac:dyDescent="0.15">
      <c r="Q1535" s="197">
        <v>4</v>
      </c>
      <c r="R1535" s="197">
        <v>2</v>
      </c>
      <c r="S1535" s="197">
        <v>41</v>
      </c>
      <c r="T1535" s="198" t="s">
        <v>4110</v>
      </c>
      <c r="U1535" s="200" t="s">
        <v>4274</v>
      </c>
      <c r="AC1535" s="159">
        <v>28</v>
      </c>
      <c r="AD1535" s="159">
        <v>42</v>
      </c>
      <c r="AE1535" s="161" t="s">
        <v>4212</v>
      </c>
      <c r="AF1535" s="203" t="s">
        <v>4213</v>
      </c>
    </row>
    <row r="1536" spans="17:32" x14ac:dyDescent="0.15">
      <c r="Q1536" s="197">
        <v>4</v>
      </c>
      <c r="R1536" s="197">
        <v>3</v>
      </c>
      <c r="S1536" s="197">
        <v>1</v>
      </c>
      <c r="T1536" s="198" t="s">
        <v>6936</v>
      </c>
      <c r="U1536" s="200" t="s">
        <v>4277</v>
      </c>
      <c r="AC1536" s="159">
        <v>28</v>
      </c>
      <c r="AD1536" s="159">
        <v>43</v>
      </c>
      <c r="AE1536" s="161" t="s">
        <v>4216</v>
      </c>
      <c r="AF1536" s="203" t="s">
        <v>4217</v>
      </c>
    </row>
    <row r="1537" spans="17:32" x14ac:dyDescent="0.15">
      <c r="Q1537" s="197">
        <v>4</v>
      </c>
      <c r="R1537" s="197">
        <v>3</v>
      </c>
      <c r="S1537" s="197">
        <v>2</v>
      </c>
      <c r="T1537" s="198" t="s">
        <v>326</v>
      </c>
      <c r="U1537" s="200" t="s">
        <v>4280</v>
      </c>
      <c r="AC1537" s="159">
        <v>28</v>
      </c>
      <c r="AD1537" s="159">
        <v>44</v>
      </c>
      <c r="AE1537" s="161" t="s">
        <v>4220</v>
      </c>
      <c r="AF1537" s="203" t="s">
        <v>4221</v>
      </c>
    </row>
    <row r="1538" spans="17:32" x14ac:dyDescent="0.15">
      <c r="Q1538" s="197">
        <v>4</v>
      </c>
      <c r="R1538" s="197">
        <v>3</v>
      </c>
      <c r="S1538" s="197">
        <v>3</v>
      </c>
      <c r="T1538" s="198" t="s">
        <v>9459</v>
      </c>
      <c r="U1538" s="200" t="s">
        <v>9460</v>
      </c>
      <c r="AC1538" s="159">
        <v>28</v>
      </c>
      <c r="AD1538" s="159">
        <v>45</v>
      </c>
      <c r="AE1538" s="161" t="s">
        <v>4224</v>
      </c>
      <c r="AF1538" s="203" t="s">
        <v>4225</v>
      </c>
    </row>
    <row r="1539" spans="17:32" x14ac:dyDescent="0.15">
      <c r="Q1539" s="197">
        <v>4</v>
      </c>
      <c r="R1539" s="197">
        <v>3</v>
      </c>
      <c r="S1539" s="197">
        <v>4</v>
      </c>
      <c r="T1539" s="198" t="s">
        <v>9461</v>
      </c>
      <c r="U1539" s="200" t="s">
        <v>4283</v>
      </c>
      <c r="AC1539" s="159">
        <v>28</v>
      </c>
      <c r="AD1539" s="159">
        <v>46</v>
      </c>
      <c r="AE1539" s="161" t="s">
        <v>4228</v>
      </c>
      <c r="AF1539" s="203" t="s">
        <v>4229</v>
      </c>
    </row>
    <row r="1540" spans="17:32" x14ac:dyDescent="0.15">
      <c r="Q1540" s="197">
        <v>4</v>
      </c>
      <c r="R1540" s="197">
        <v>3</v>
      </c>
      <c r="S1540" s="197">
        <v>5</v>
      </c>
      <c r="T1540" s="198" t="s">
        <v>4286</v>
      </c>
      <c r="U1540" s="200" t="s">
        <v>4287</v>
      </c>
      <c r="AC1540" s="159">
        <v>28</v>
      </c>
      <c r="AD1540" s="159">
        <v>47</v>
      </c>
      <c r="AE1540" s="161" t="s">
        <v>4232</v>
      </c>
      <c r="AF1540" s="203" t="s">
        <v>4233</v>
      </c>
    </row>
    <row r="1541" spans="17:32" x14ac:dyDescent="0.15">
      <c r="Q1541" s="197">
        <v>4</v>
      </c>
      <c r="R1541" s="197">
        <v>3</v>
      </c>
      <c r="S1541" s="197">
        <v>6</v>
      </c>
      <c r="T1541" s="198" t="s">
        <v>3762</v>
      </c>
      <c r="U1541" s="200" t="s">
        <v>4290</v>
      </c>
      <c r="AC1541" s="159">
        <v>28</v>
      </c>
      <c r="AD1541" s="159">
        <v>48</v>
      </c>
      <c r="AE1541" s="161" t="s">
        <v>4236</v>
      </c>
      <c r="AF1541" s="203" t="s">
        <v>4237</v>
      </c>
    </row>
    <row r="1542" spans="17:32" x14ac:dyDescent="0.15">
      <c r="Q1542" s="197">
        <v>4</v>
      </c>
      <c r="R1542" s="197">
        <v>3</v>
      </c>
      <c r="S1542" s="197">
        <v>7</v>
      </c>
      <c r="T1542" s="198" t="s">
        <v>3766</v>
      </c>
      <c r="U1542" s="200" t="s">
        <v>4293</v>
      </c>
      <c r="AC1542" s="159">
        <v>28</v>
      </c>
      <c r="AD1542" s="159">
        <v>49</v>
      </c>
      <c r="AE1542" s="161" t="s">
        <v>4240</v>
      </c>
      <c r="AF1542" s="203" t="s">
        <v>4241</v>
      </c>
    </row>
    <row r="1543" spans="17:32" x14ac:dyDescent="0.15">
      <c r="Q1543" s="197">
        <v>4</v>
      </c>
      <c r="R1543" s="197">
        <v>3</v>
      </c>
      <c r="S1543" s="197">
        <v>8</v>
      </c>
      <c r="T1543" s="198" t="s">
        <v>4296</v>
      </c>
      <c r="U1543" s="200" t="s">
        <v>4297</v>
      </c>
      <c r="AC1543" s="159">
        <v>28</v>
      </c>
      <c r="AD1543" s="159">
        <v>50</v>
      </c>
      <c r="AE1543" s="161" t="s">
        <v>4244</v>
      </c>
      <c r="AF1543" s="203" t="s">
        <v>4245</v>
      </c>
    </row>
    <row r="1544" spans="17:32" x14ac:dyDescent="0.15">
      <c r="Q1544" s="197">
        <v>4</v>
      </c>
      <c r="R1544" s="197">
        <v>3</v>
      </c>
      <c r="S1544" s="197">
        <v>9</v>
      </c>
      <c r="T1544" s="198" t="s">
        <v>1919</v>
      </c>
      <c r="U1544" s="200" t="s">
        <v>4300</v>
      </c>
      <c r="AC1544" s="159">
        <v>29</v>
      </c>
      <c r="AD1544" s="159">
        <v>1</v>
      </c>
      <c r="AE1544" s="161" t="s">
        <v>4248</v>
      </c>
      <c r="AF1544" s="203" t="s">
        <v>4249</v>
      </c>
    </row>
    <row r="1545" spans="17:32" x14ac:dyDescent="0.15">
      <c r="Q1545" s="197">
        <v>4</v>
      </c>
      <c r="R1545" s="197">
        <v>3</v>
      </c>
      <c r="S1545" s="197">
        <v>10</v>
      </c>
      <c r="T1545" s="198" t="s">
        <v>4135</v>
      </c>
      <c r="U1545" s="200" t="s">
        <v>4303</v>
      </c>
      <c r="AC1545" s="159">
        <v>29</v>
      </c>
      <c r="AD1545" s="159">
        <v>2</v>
      </c>
      <c r="AE1545" s="161" t="s">
        <v>4252</v>
      </c>
      <c r="AF1545" s="203" t="s">
        <v>4253</v>
      </c>
    </row>
    <row r="1546" spans="17:32" x14ac:dyDescent="0.15">
      <c r="Q1546" s="197">
        <v>4</v>
      </c>
      <c r="R1546" s="197">
        <v>3</v>
      </c>
      <c r="S1546" s="197">
        <v>11</v>
      </c>
      <c r="T1546" s="198" t="s">
        <v>4308</v>
      </c>
      <c r="U1546" s="200" t="s">
        <v>4309</v>
      </c>
      <c r="AC1546" s="159">
        <v>29</v>
      </c>
      <c r="AD1546" s="159">
        <v>3</v>
      </c>
      <c r="AE1546" s="161" t="s">
        <v>4256</v>
      </c>
      <c r="AF1546" s="203" t="s">
        <v>4257</v>
      </c>
    </row>
    <row r="1547" spans="17:32" x14ac:dyDescent="0.15">
      <c r="Q1547" s="197">
        <v>4</v>
      </c>
      <c r="R1547" s="197">
        <v>3</v>
      </c>
      <c r="S1547" s="197">
        <v>12</v>
      </c>
      <c r="T1547" s="198" t="s">
        <v>4312</v>
      </c>
      <c r="U1547" s="201" t="s">
        <v>4313</v>
      </c>
      <c r="AC1547" s="159">
        <v>29</v>
      </c>
      <c r="AD1547" s="159">
        <v>4</v>
      </c>
      <c r="AE1547" s="161" t="s">
        <v>4259</v>
      </c>
      <c r="AF1547" s="203" t="s">
        <v>4260</v>
      </c>
    </row>
    <row r="1548" spans="17:32" x14ac:dyDescent="0.15">
      <c r="Q1548" s="197">
        <v>4</v>
      </c>
      <c r="R1548" s="197">
        <v>3</v>
      </c>
      <c r="S1548" s="197">
        <v>13</v>
      </c>
      <c r="T1548" s="198" t="s">
        <v>3788</v>
      </c>
      <c r="U1548" s="201" t="s">
        <v>4316</v>
      </c>
      <c r="AC1548" s="159">
        <v>29</v>
      </c>
      <c r="AD1548" s="159">
        <v>5</v>
      </c>
      <c r="AE1548" s="161" t="s">
        <v>4263</v>
      </c>
      <c r="AF1548" s="203" t="s">
        <v>4264</v>
      </c>
    </row>
    <row r="1549" spans="17:32" x14ac:dyDescent="0.15">
      <c r="Q1549" s="197">
        <v>4</v>
      </c>
      <c r="R1549" s="197">
        <v>3</v>
      </c>
      <c r="S1549" s="197">
        <v>14</v>
      </c>
      <c r="T1549" s="198" t="s">
        <v>4319</v>
      </c>
      <c r="U1549" s="200" t="s">
        <v>4320</v>
      </c>
      <c r="AC1549" s="159">
        <v>29</v>
      </c>
      <c r="AD1549" s="159">
        <v>6</v>
      </c>
      <c r="AE1549" s="161" t="s">
        <v>4267</v>
      </c>
      <c r="AF1549" s="203" t="s">
        <v>4268</v>
      </c>
    </row>
    <row r="1550" spans="17:32" x14ac:dyDescent="0.15">
      <c r="Q1550" s="197">
        <v>4</v>
      </c>
      <c r="R1550" s="197">
        <v>3</v>
      </c>
      <c r="S1550" s="197">
        <v>15</v>
      </c>
      <c r="T1550" s="198" t="s">
        <v>4323</v>
      </c>
      <c r="U1550" s="200" t="s">
        <v>4324</v>
      </c>
      <c r="AC1550" s="159">
        <v>29</v>
      </c>
      <c r="AD1550" s="159">
        <v>7</v>
      </c>
      <c r="AE1550" s="161" t="s">
        <v>4269</v>
      </c>
      <c r="AF1550" s="203" t="s">
        <v>4270</v>
      </c>
    </row>
    <row r="1551" spans="17:32" x14ac:dyDescent="0.15">
      <c r="Q1551" s="197">
        <v>4</v>
      </c>
      <c r="R1551" s="197">
        <v>3</v>
      </c>
      <c r="S1551" s="197">
        <v>16</v>
      </c>
      <c r="T1551" s="198" t="s">
        <v>9462</v>
      </c>
      <c r="U1551" s="200" t="s">
        <v>9463</v>
      </c>
      <c r="AC1551" s="159">
        <v>29</v>
      </c>
      <c r="AD1551" s="159">
        <v>8</v>
      </c>
      <c r="AE1551" s="161" t="s">
        <v>4272</v>
      </c>
      <c r="AF1551" s="203" t="s">
        <v>4273</v>
      </c>
    </row>
    <row r="1552" spans="17:32" x14ac:dyDescent="0.15">
      <c r="Q1552" s="197">
        <v>4</v>
      </c>
      <c r="R1552" s="197">
        <v>3</v>
      </c>
      <c r="S1552" s="197">
        <v>17</v>
      </c>
      <c r="T1552" s="198" t="s">
        <v>4327</v>
      </c>
      <c r="U1552" s="200" t="s">
        <v>4328</v>
      </c>
      <c r="AC1552" s="159">
        <v>29</v>
      </c>
      <c r="AD1552" s="159">
        <v>9</v>
      </c>
      <c r="AE1552" s="161" t="s">
        <v>4275</v>
      </c>
      <c r="AF1552" s="203" t="s">
        <v>4276</v>
      </c>
    </row>
    <row r="1553" spans="17:32" x14ac:dyDescent="0.15">
      <c r="Q1553" s="197">
        <v>4</v>
      </c>
      <c r="R1553" s="197">
        <v>3</v>
      </c>
      <c r="S1553" s="197">
        <v>18</v>
      </c>
      <c r="T1553" s="198" t="s">
        <v>4331</v>
      </c>
      <c r="U1553" s="200" t="s">
        <v>4332</v>
      </c>
      <c r="AC1553" s="159">
        <v>29</v>
      </c>
      <c r="AD1553" s="159">
        <v>10</v>
      </c>
      <c r="AE1553" s="161" t="s">
        <v>4278</v>
      </c>
      <c r="AF1553" s="203" t="s">
        <v>4279</v>
      </c>
    </row>
    <row r="1554" spans="17:32" x14ac:dyDescent="0.15">
      <c r="Q1554" s="197">
        <v>4</v>
      </c>
      <c r="R1554" s="197">
        <v>3</v>
      </c>
      <c r="S1554" s="197">
        <v>19</v>
      </c>
      <c r="T1554" s="198" t="s">
        <v>9464</v>
      </c>
      <c r="U1554" s="200" t="s">
        <v>4335</v>
      </c>
      <c r="AC1554" s="159">
        <v>29</v>
      </c>
      <c r="AD1554" s="159">
        <v>11</v>
      </c>
      <c r="AE1554" s="161" t="s">
        <v>4281</v>
      </c>
      <c r="AF1554" s="203" t="s">
        <v>4282</v>
      </c>
    </row>
    <row r="1555" spans="17:32" x14ac:dyDescent="0.15">
      <c r="Q1555" s="197">
        <v>4</v>
      </c>
      <c r="R1555" s="197">
        <v>3</v>
      </c>
      <c r="S1555" s="197">
        <v>20</v>
      </c>
      <c r="T1555" s="198" t="s">
        <v>4338</v>
      </c>
      <c r="U1555" s="200" t="s">
        <v>4339</v>
      </c>
      <c r="AC1555" s="159">
        <v>29</v>
      </c>
      <c r="AD1555" s="159">
        <v>12</v>
      </c>
      <c r="AE1555" s="161" t="s">
        <v>4284</v>
      </c>
      <c r="AF1555" s="203" t="s">
        <v>4285</v>
      </c>
    </row>
    <row r="1556" spans="17:32" x14ac:dyDescent="0.15">
      <c r="Q1556" s="197">
        <v>4</v>
      </c>
      <c r="R1556" s="197">
        <v>3</v>
      </c>
      <c r="S1556" s="197">
        <v>21</v>
      </c>
      <c r="T1556" s="198" t="s">
        <v>9465</v>
      </c>
      <c r="U1556" s="200" t="s">
        <v>4342</v>
      </c>
      <c r="AC1556" s="159">
        <v>29</v>
      </c>
      <c r="AD1556" s="159">
        <v>13</v>
      </c>
      <c r="AE1556" s="161" t="s">
        <v>4288</v>
      </c>
      <c r="AF1556" s="203" t="s">
        <v>4289</v>
      </c>
    </row>
    <row r="1557" spans="17:32" x14ac:dyDescent="0.15">
      <c r="Q1557" s="197">
        <v>4</v>
      </c>
      <c r="R1557" s="197">
        <v>3</v>
      </c>
      <c r="S1557" s="197">
        <v>22</v>
      </c>
      <c r="T1557" s="198" t="s">
        <v>4345</v>
      </c>
      <c r="U1557" s="200" t="s">
        <v>4346</v>
      </c>
      <c r="AC1557" s="159">
        <v>29</v>
      </c>
      <c r="AD1557" s="159">
        <v>14</v>
      </c>
      <c r="AE1557" s="161" t="s">
        <v>4291</v>
      </c>
      <c r="AF1557" s="203" t="s">
        <v>4292</v>
      </c>
    </row>
    <row r="1558" spans="17:32" x14ac:dyDescent="0.15">
      <c r="Q1558" s="197">
        <v>4</v>
      </c>
      <c r="R1558" s="197">
        <v>3</v>
      </c>
      <c r="S1558" s="197">
        <v>23</v>
      </c>
      <c r="T1558" s="198" t="s">
        <v>9466</v>
      </c>
      <c r="U1558" s="200" t="s">
        <v>4349</v>
      </c>
      <c r="AC1558" s="159">
        <v>29</v>
      </c>
      <c r="AD1558" s="159">
        <v>15</v>
      </c>
      <c r="AE1558" s="161" t="s">
        <v>4294</v>
      </c>
      <c r="AF1558" s="203" t="s">
        <v>4295</v>
      </c>
    </row>
    <row r="1559" spans="17:32" x14ac:dyDescent="0.15">
      <c r="Q1559" s="197">
        <v>4</v>
      </c>
      <c r="R1559" s="197">
        <v>3</v>
      </c>
      <c r="S1559" s="197">
        <v>24</v>
      </c>
      <c r="T1559" s="198" t="s">
        <v>4352</v>
      </c>
      <c r="U1559" s="200" t="s">
        <v>4353</v>
      </c>
      <c r="AC1559" s="159">
        <v>29</v>
      </c>
      <c r="AD1559" s="159">
        <v>16</v>
      </c>
      <c r="AE1559" s="161" t="s">
        <v>4298</v>
      </c>
      <c r="AF1559" s="203" t="s">
        <v>4299</v>
      </c>
    </row>
    <row r="1560" spans="17:32" x14ac:dyDescent="0.15">
      <c r="Q1560" s="197">
        <v>4</v>
      </c>
      <c r="R1560" s="197">
        <v>3</v>
      </c>
      <c r="S1560" s="197">
        <v>25</v>
      </c>
      <c r="T1560" s="198" t="s">
        <v>9467</v>
      </c>
      <c r="U1560" s="200" t="s">
        <v>4356</v>
      </c>
      <c r="AC1560" s="159">
        <v>29</v>
      </c>
      <c r="AD1560" s="159">
        <v>17</v>
      </c>
      <c r="AE1560" s="161" t="s">
        <v>4301</v>
      </c>
      <c r="AF1560" s="203" t="s">
        <v>4302</v>
      </c>
    </row>
    <row r="1561" spans="17:32" x14ac:dyDescent="0.15">
      <c r="Q1561" s="197">
        <v>4</v>
      </c>
      <c r="R1561" s="197">
        <v>3</v>
      </c>
      <c r="S1561" s="197">
        <v>26</v>
      </c>
      <c r="T1561" s="198" t="s">
        <v>4359</v>
      </c>
      <c r="U1561" s="200" t="s">
        <v>4360</v>
      </c>
      <c r="AC1561" s="159">
        <v>29</v>
      </c>
      <c r="AD1561" s="159">
        <v>18</v>
      </c>
      <c r="AE1561" s="161" t="s">
        <v>4304</v>
      </c>
      <c r="AF1561" s="203" t="s">
        <v>4305</v>
      </c>
    </row>
    <row r="1562" spans="17:32" x14ac:dyDescent="0.15">
      <c r="Q1562" s="197">
        <v>4</v>
      </c>
      <c r="R1562" s="197">
        <v>3</v>
      </c>
      <c r="S1562" s="197">
        <v>27</v>
      </c>
      <c r="T1562" s="198" t="s">
        <v>9468</v>
      </c>
      <c r="U1562" s="200" t="s">
        <v>4363</v>
      </c>
      <c r="AC1562" s="159">
        <v>29</v>
      </c>
      <c r="AD1562" s="159">
        <v>19</v>
      </c>
      <c r="AE1562" s="161" t="s">
        <v>4306</v>
      </c>
      <c r="AF1562" s="203" t="s">
        <v>4307</v>
      </c>
    </row>
    <row r="1563" spans="17:32" x14ac:dyDescent="0.15">
      <c r="Q1563" s="197">
        <v>4</v>
      </c>
      <c r="R1563" s="197">
        <v>3</v>
      </c>
      <c r="S1563" s="197">
        <v>28</v>
      </c>
      <c r="T1563" s="198" t="s">
        <v>4366</v>
      </c>
      <c r="U1563" s="200" t="s">
        <v>4367</v>
      </c>
      <c r="AC1563" s="159">
        <v>29</v>
      </c>
      <c r="AD1563" s="159">
        <v>20</v>
      </c>
      <c r="AE1563" s="161" t="s">
        <v>4310</v>
      </c>
      <c r="AF1563" s="203" t="s">
        <v>4311</v>
      </c>
    </row>
    <row r="1564" spans="17:32" x14ac:dyDescent="0.15">
      <c r="Q1564" s="197">
        <v>4</v>
      </c>
      <c r="R1564" s="197">
        <v>3</v>
      </c>
      <c r="S1564" s="197">
        <v>29</v>
      </c>
      <c r="T1564" s="198" t="s">
        <v>4370</v>
      </c>
      <c r="U1564" s="200" t="s">
        <v>4371</v>
      </c>
      <c r="AC1564" s="159">
        <v>29</v>
      </c>
      <c r="AD1564" s="159">
        <v>21</v>
      </c>
      <c r="AE1564" s="161" t="s">
        <v>4314</v>
      </c>
      <c r="AF1564" s="203" t="s">
        <v>4315</v>
      </c>
    </row>
    <row r="1565" spans="17:32" x14ac:dyDescent="0.15">
      <c r="Q1565" s="197">
        <v>4</v>
      </c>
      <c r="R1565" s="197">
        <v>3</v>
      </c>
      <c r="S1565" s="197">
        <v>30</v>
      </c>
      <c r="T1565" s="198" t="s">
        <v>4374</v>
      </c>
      <c r="U1565" s="200" t="s">
        <v>4375</v>
      </c>
      <c r="AC1565" s="159">
        <v>29</v>
      </c>
      <c r="AD1565" s="159">
        <v>22</v>
      </c>
      <c r="AE1565" s="161" t="s">
        <v>4317</v>
      </c>
      <c r="AF1565" s="203" t="s">
        <v>4318</v>
      </c>
    </row>
    <row r="1566" spans="17:32" x14ac:dyDescent="0.15">
      <c r="Q1566" s="197">
        <v>4</v>
      </c>
      <c r="R1566" s="197">
        <v>3</v>
      </c>
      <c r="S1566" s="197">
        <v>31</v>
      </c>
      <c r="T1566" s="198" t="s">
        <v>9469</v>
      </c>
      <c r="U1566" s="200" t="s">
        <v>4385</v>
      </c>
      <c r="AC1566" s="159">
        <v>29</v>
      </c>
      <c r="AD1566" s="159">
        <v>23</v>
      </c>
      <c r="AE1566" s="161" t="s">
        <v>4321</v>
      </c>
      <c r="AF1566" s="203" t="s">
        <v>4322</v>
      </c>
    </row>
    <row r="1567" spans="17:32" x14ac:dyDescent="0.15">
      <c r="Q1567" s="197">
        <v>4</v>
      </c>
      <c r="R1567" s="197">
        <v>3</v>
      </c>
      <c r="S1567" s="197">
        <v>32</v>
      </c>
      <c r="T1567" s="198" t="s">
        <v>4388</v>
      </c>
      <c r="U1567" s="200" t="s">
        <v>4389</v>
      </c>
      <c r="AC1567" s="159">
        <v>29</v>
      </c>
      <c r="AD1567" s="159">
        <v>24</v>
      </c>
      <c r="AE1567" s="161" t="s">
        <v>4325</v>
      </c>
      <c r="AF1567" s="203" t="s">
        <v>4326</v>
      </c>
    </row>
    <row r="1568" spans="17:32" x14ac:dyDescent="0.15">
      <c r="Q1568" s="197">
        <v>4</v>
      </c>
      <c r="R1568" s="197">
        <v>3</v>
      </c>
      <c r="S1568" s="197">
        <v>33</v>
      </c>
      <c r="T1568" s="198" t="s">
        <v>9470</v>
      </c>
      <c r="U1568" s="200" t="s">
        <v>4392</v>
      </c>
      <c r="AC1568" s="159">
        <v>29</v>
      </c>
      <c r="AD1568" s="159">
        <v>25</v>
      </c>
      <c r="AE1568" s="161" t="s">
        <v>4329</v>
      </c>
      <c r="AF1568" s="203" t="s">
        <v>4330</v>
      </c>
    </row>
    <row r="1569" spans="17:32" x14ac:dyDescent="0.15">
      <c r="Q1569" s="197">
        <v>4</v>
      </c>
      <c r="R1569" s="197">
        <v>3</v>
      </c>
      <c r="S1569" s="197">
        <v>34</v>
      </c>
      <c r="T1569" s="198" t="s">
        <v>9471</v>
      </c>
      <c r="U1569" s="200" t="s">
        <v>4395</v>
      </c>
      <c r="AC1569" s="159">
        <v>29</v>
      </c>
      <c r="AD1569" s="159">
        <v>26</v>
      </c>
      <c r="AE1569" s="161" t="s">
        <v>4333</v>
      </c>
      <c r="AF1569" s="203" t="s">
        <v>4334</v>
      </c>
    </row>
    <row r="1570" spans="17:32" x14ac:dyDescent="0.15">
      <c r="Q1570" s="197">
        <v>4</v>
      </c>
      <c r="R1570" s="197">
        <v>3</v>
      </c>
      <c r="S1570" s="197">
        <v>35</v>
      </c>
      <c r="T1570" s="198" t="s">
        <v>9472</v>
      </c>
      <c r="U1570" s="200" t="s">
        <v>4378</v>
      </c>
      <c r="AC1570" s="159">
        <v>29</v>
      </c>
      <c r="AD1570" s="159">
        <v>27</v>
      </c>
      <c r="AE1570" s="161" t="s">
        <v>4336</v>
      </c>
      <c r="AF1570" s="203" t="s">
        <v>4337</v>
      </c>
    </row>
    <row r="1571" spans="17:32" x14ac:dyDescent="0.15">
      <c r="Q1571" s="197">
        <v>4</v>
      </c>
      <c r="R1571" s="197">
        <v>3</v>
      </c>
      <c r="S1571" s="197">
        <v>36</v>
      </c>
      <c r="T1571" s="198" t="s">
        <v>9473</v>
      </c>
      <c r="U1571" s="200" t="s">
        <v>9474</v>
      </c>
      <c r="AC1571" s="159">
        <v>29</v>
      </c>
      <c r="AD1571" s="159">
        <v>28</v>
      </c>
      <c r="AE1571" s="161" t="s">
        <v>4340</v>
      </c>
      <c r="AF1571" s="203" t="s">
        <v>4341</v>
      </c>
    </row>
    <row r="1572" spans="17:32" x14ac:dyDescent="0.15">
      <c r="Q1572" s="197">
        <v>4</v>
      </c>
      <c r="R1572" s="197">
        <v>3</v>
      </c>
      <c r="S1572" s="197">
        <v>37</v>
      </c>
      <c r="T1572" s="198" t="s">
        <v>4381</v>
      </c>
      <c r="U1572" s="201" t="s">
        <v>4382</v>
      </c>
      <c r="AC1572" s="159">
        <v>29</v>
      </c>
      <c r="AD1572" s="159">
        <v>29</v>
      </c>
      <c r="AE1572" s="161" t="s">
        <v>4343</v>
      </c>
      <c r="AF1572" s="203" t="s">
        <v>4344</v>
      </c>
    </row>
    <row r="1573" spans="17:32" x14ac:dyDescent="0.15">
      <c r="Q1573" s="197">
        <v>4</v>
      </c>
      <c r="R1573" s="197">
        <v>3</v>
      </c>
      <c r="S1573" s="197">
        <v>38</v>
      </c>
      <c r="T1573" s="198" t="s">
        <v>4398</v>
      </c>
      <c r="U1573" s="200" t="s">
        <v>4399</v>
      </c>
      <c r="AC1573" s="159">
        <v>29</v>
      </c>
      <c r="AD1573" s="159">
        <v>30</v>
      </c>
      <c r="AE1573" s="161" t="s">
        <v>4347</v>
      </c>
      <c r="AF1573" s="203" t="s">
        <v>4348</v>
      </c>
    </row>
    <row r="1574" spans="17:32" x14ac:dyDescent="0.15">
      <c r="Q1574" s="197">
        <v>4</v>
      </c>
      <c r="R1574" s="197">
        <v>3</v>
      </c>
      <c r="S1574" s="197">
        <v>39</v>
      </c>
      <c r="T1574" s="198" t="s">
        <v>4402</v>
      </c>
      <c r="U1574" s="200" t="s">
        <v>4403</v>
      </c>
      <c r="AC1574" s="159">
        <v>29</v>
      </c>
      <c r="AD1574" s="159">
        <v>31</v>
      </c>
      <c r="AE1574" s="161" t="s">
        <v>4350</v>
      </c>
      <c r="AF1574" s="203" t="s">
        <v>4351</v>
      </c>
    </row>
    <row r="1575" spans="17:32" x14ac:dyDescent="0.15">
      <c r="Q1575" s="197">
        <v>4</v>
      </c>
      <c r="R1575" s="197">
        <v>3</v>
      </c>
      <c r="S1575" s="197">
        <v>40</v>
      </c>
      <c r="T1575" s="198" t="s">
        <v>9475</v>
      </c>
      <c r="U1575" s="200" t="s">
        <v>9476</v>
      </c>
      <c r="AC1575" s="159">
        <v>29</v>
      </c>
      <c r="AD1575" s="159">
        <v>32</v>
      </c>
      <c r="AE1575" s="161" t="s">
        <v>4354</v>
      </c>
      <c r="AF1575" s="203" t="s">
        <v>4355</v>
      </c>
    </row>
    <row r="1576" spans="17:32" x14ac:dyDescent="0.15">
      <c r="Q1576" s="197">
        <v>4</v>
      </c>
      <c r="R1576" s="197">
        <v>3</v>
      </c>
      <c r="S1576" s="197">
        <v>41</v>
      </c>
      <c r="T1576" s="198" t="s">
        <v>9477</v>
      </c>
      <c r="U1576" s="200" t="s">
        <v>4406</v>
      </c>
      <c r="AC1576" s="159">
        <v>29</v>
      </c>
      <c r="AD1576" s="159">
        <v>33</v>
      </c>
      <c r="AE1576" s="161" t="s">
        <v>4357</v>
      </c>
      <c r="AF1576" s="203" t="s">
        <v>4358</v>
      </c>
    </row>
    <row r="1577" spans="17:32" x14ac:dyDescent="0.15">
      <c r="Q1577" s="197">
        <v>4</v>
      </c>
      <c r="R1577" s="197">
        <v>3</v>
      </c>
      <c r="S1577" s="197">
        <v>42</v>
      </c>
      <c r="T1577" s="198" t="s">
        <v>4409</v>
      </c>
      <c r="U1577" s="200" t="s">
        <v>4410</v>
      </c>
      <c r="AC1577" s="159">
        <v>29</v>
      </c>
      <c r="AD1577" s="159">
        <v>34</v>
      </c>
      <c r="AE1577" s="161" t="s">
        <v>4361</v>
      </c>
      <c r="AF1577" s="203" t="s">
        <v>4362</v>
      </c>
    </row>
    <row r="1578" spans="17:32" x14ac:dyDescent="0.15">
      <c r="Q1578" s="197">
        <v>4</v>
      </c>
      <c r="R1578" s="197">
        <v>3</v>
      </c>
      <c r="S1578" s="197">
        <v>43</v>
      </c>
      <c r="T1578" s="198" t="s">
        <v>4413</v>
      </c>
      <c r="U1578" s="200" t="s">
        <v>4414</v>
      </c>
      <c r="AC1578" s="159">
        <v>29</v>
      </c>
      <c r="AD1578" s="159">
        <v>35</v>
      </c>
      <c r="AE1578" s="161" t="s">
        <v>4364</v>
      </c>
      <c r="AF1578" s="203" t="s">
        <v>4365</v>
      </c>
    </row>
    <row r="1579" spans="17:32" x14ac:dyDescent="0.15">
      <c r="Q1579" s="197">
        <v>4</v>
      </c>
      <c r="R1579" s="197">
        <v>3</v>
      </c>
      <c r="S1579" s="197">
        <v>44</v>
      </c>
      <c r="T1579" s="198" t="s">
        <v>4417</v>
      </c>
      <c r="U1579" s="200" t="s">
        <v>4418</v>
      </c>
      <c r="AC1579" s="159">
        <v>29</v>
      </c>
      <c r="AD1579" s="159">
        <v>36</v>
      </c>
      <c r="AE1579" s="161" t="s">
        <v>4368</v>
      </c>
      <c r="AF1579" s="203" t="s">
        <v>4369</v>
      </c>
    </row>
    <row r="1580" spans="17:32" x14ac:dyDescent="0.15">
      <c r="Q1580" s="197">
        <v>4</v>
      </c>
      <c r="R1580" s="197">
        <v>3</v>
      </c>
      <c r="S1580" s="197">
        <v>45</v>
      </c>
      <c r="T1580" s="198" t="s">
        <v>4066</v>
      </c>
      <c r="U1580" s="200" t="s">
        <v>4421</v>
      </c>
      <c r="AC1580" s="159">
        <v>29</v>
      </c>
      <c r="AD1580" s="159">
        <v>37</v>
      </c>
      <c r="AE1580" s="161" t="s">
        <v>4372</v>
      </c>
      <c r="AF1580" s="203" t="s">
        <v>4373</v>
      </c>
    </row>
    <row r="1581" spans="17:32" x14ac:dyDescent="0.15">
      <c r="Q1581" s="197">
        <v>4</v>
      </c>
      <c r="R1581" s="197">
        <v>3</v>
      </c>
      <c r="S1581" s="197">
        <v>46</v>
      </c>
      <c r="T1581" s="198" t="s">
        <v>4424</v>
      </c>
      <c r="U1581" s="200" t="s">
        <v>4425</v>
      </c>
      <c r="AC1581" s="159">
        <v>29</v>
      </c>
      <c r="AD1581" s="159">
        <v>38</v>
      </c>
      <c r="AE1581" s="161" t="s">
        <v>4376</v>
      </c>
      <c r="AF1581" s="203" t="s">
        <v>4377</v>
      </c>
    </row>
    <row r="1582" spans="17:32" x14ac:dyDescent="0.15">
      <c r="Q1582" s="197">
        <v>4</v>
      </c>
      <c r="R1582" s="197">
        <v>3</v>
      </c>
      <c r="S1582" s="197">
        <v>47</v>
      </c>
      <c r="T1582" s="198" t="s">
        <v>4428</v>
      </c>
      <c r="U1582" s="200" t="s">
        <v>4429</v>
      </c>
      <c r="AC1582" s="159">
        <v>29</v>
      </c>
      <c r="AD1582" s="159">
        <v>39</v>
      </c>
      <c r="AE1582" s="161" t="s">
        <v>4379</v>
      </c>
      <c r="AF1582" s="203" t="s">
        <v>4380</v>
      </c>
    </row>
    <row r="1583" spans="17:32" x14ac:dyDescent="0.15">
      <c r="Q1583" s="197">
        <v>4</v>
      </c>
      <c r="R1583" s="197">
        <v>3</v>
      </c>
      <c r="S1583" s="197">
        <v>48</v>
      </c>
      <c r="T1583" s="198" t="s">
        <v>4432</v>
      </c>
      <c r="U1583" s="200" t="s">
        <v>4433</v>
      </c>
      <c r="AC1583" s="159">
        <v>30</v>
      </c>
      <c r="AD1583" s="159">
        <v>1</v>
      </c>
      <c r="AE1583" s="161" t="s">
        <v>4383</v>
      </c>
      <c r="AF1583" s="203" t="s">
        <v>4384</v>
      </c>
    </row>
    <row r="1584" spans="17:32" x14ac:dyDescent="0.15">
      <c r="Q1584" s="197">
        <v>4</v>
      </c>
      <c r="R1584" s="197">
        <v>3</v>
      </c>
      <c r="S1584" s="197">
        <v>49</v>
      </c>
      <c r="T1584" s="198" t="s">
        <v>4082</v>
      </c>
      <c r="U1584" s="200" t="s">
        <v>4436</v>
      </c>
      <c r="AC1584" s="159">
        <v>30</v>
      </c>
      <c r="AD1584" s="159">
        <v>2</v>
      </c>
      <c r="AE1584" s="161" t="s">
        <v>4386</v>
      </c>
      <c r="AF1584" s="203" t="s">
        <v>4387</v>
      </c>
    </row>
    <row r="1585" spans="17:32" x14ac:dyDescent="0.15">
      <c r="Q1585" s="197">
        <v>4</v>
      </c>
      <c r="R1585" s="197">
        <v>3</v>
      </c>
      <c r="S1585" s="197">
        <v>50</v>
      </c>
      <c r="T1585" s="198" t="s">
        <v>4086</v>
      </c>
      <c r="U1585" s="200" t="s">
        <v>4439</v>
      </c>
      <c r="AC1585" s="159">
        <v>30</v>
      </c>
      <c r="AD1585" s="159">
        <v>3</v>
      </c>
      <c r="AE1585" s="161" t="s">
        <v>4390</v>
      </c>
      <c r="AF1585" s="203" t="s">
        <v>4391</v>
      </c>
    </row>
    <row r="1586" spans="17:32" x14ac:dyDescent="0.15">
      <c r="Q1586" s="197">
        <v>4</v>
      </c>
      <c r="R1586" s="197">
        <v>3</v>
      </c>
      <c r="S1586" s="197">
        <v>51</v>
      </c>
      <c r="T1586" s="198" t="s">
        <v>4090</v>
      </c>
      <c r="U1586" s="200" t="s">
        <v>4442</v>
      </c>
      <c r="AC1586" s="159">
        <v>30</v>
      </c>
      <c r="AD1586" s="159">
        <v>4</v>
      </c>
      <c r="AE1586" s="161" t="s">
        <v>4393</v>
      </c>
      <c r="AF1586" s="203" t="s">
        <v>4394</v>
      </c>
    </row>
    <row r="1587" spans="17:32" x14ac:dyDescent="0.15">
      <c r="Q1587" s="197">
        <v>4</v>
      </c>
      <c r="R1587" s="197">
        <v>3</v>
      </c>
      <c r="S1587" s="197">
        <v>52</v>
      </c>
      <c r="T1587" s="198" t="s">
        <v>4094</v>
      </c>
      <c r="U1587" s="200" t="s">
        <v>4445</v>
      </c>
      <c r="AC1587" s="159">
        <v>30</v>
      </c>
      <c r="AD1587" s="159">
        <v>5</v>
      </c>
      <c r="AE1587" s="161" t="s">
        <v>4396</v>
      </c>
      <c r="AF1587" s="203" t="s">
        <v>4397</v>
      </c>
    </row>
    <row r="1588" spans="17:32" x14ac:dyDescent="0.15">
      <c r="Q1588" s="197">
        <v>4</v>
      </c>
      <c r="R1588" s="197">
        <v>3</v>
      </c>
      <c r="S1588" s="197">
        <v>53</v>
      </c>
      <c r="T1588" s="198" t="s">
        <v>4098</v>
      </c>
      <c r="U1588" s="200" t="s">
        <v>4448</v>
      </c>
      <c r="AC1588" s="159">
        <v>30</v>
      </c>
      <c r="AD1588" s="159">
        <v>6</v>
      </c>
      <c r="AE1588" s="161" t="s">
        <v>4400</v>
      </c>
      <c r="AF1588" s="203" t="s">
        <v>4401</v>
      </c>
    </row>
    <row r="1589" spans="17:32" x14ac:dyDescent="0.15">
      <c r="Q1589" s="197">
        <v>4</v>
      </c>
      <c r="R1589" s="197">
        <v>3</v>
      </c>
      <c r="S1589" s="197">
        <v>54</v>
      </c>
      <c r="T1589" s="198" t="s">
        <v>4110</v>
      </c>
      <c r="U1589" s="200" t="s">
        <v>4451</v>
      </c>
      <c r="AC1589" s="159">
        <v>30</v>
      </c>
      <c r="AD1589" s="159">
        <v>7</v>
      </c>
      <c r="AE1589" s="161" t="s">
        <v>4404</v>
      </c>
      <c r="AF1589" s="203" t="s">
        <v>4405</v>
      </c>
    </row>
    <row r="1590" spans="17:32" x14ac:dyDescent="0.15">
      <c r="Q1590" s="197">
        <v>4</v>
      </c>
      <c r="R1590" s="197">
        <v>4</v>
      </c>
      <c r="S1590" s="197">
        <v>1</v>
      </c>
      <c r="T1590" s="198" t="s">
        <v>326</v>
      </c>
      <c r="U1590" s="200" t="s">
        <v>4454</v>
      </c>
      <c r="AC1590" s="159">
        <v>30</v>
      </c>
      <c r="AD1590" s="159">
        <v>8</v>
      </c>
      <c r="AE1590" s="161" t="s">
        <v>4407</v>
      </c>
      <c r="AF1590" s="203" t="s">
        <v>4408</v>
      </c>
    </row>
    <row r="1591" spans="17:32" x14ac:dyDescent="0.15">
      <c r="Q1591" s="197">
        <v>4</v>
      </c>
      <c r="R1591" s="197">
        <v>4</v>
      </c>
      <c r="S1591" s="197">
        <v>2</v>
      </c>
      <c r="T1591" s="198" t="s">
        <v>9478</v>
      </c>
      <c r="U1591" s="200" t="s">
        <v>9479</v>
      </c>
      <c r="AC1591" s="159">
        <v>30</v>
      </c>
      <c r="AD1591" s="159">
        <v>9</v>
      </c>
      <c r="AE1591" s="161" t="s">
        <v>4411</v>
      </c>
      <c r="AF1591" s="203" t="s">
        <v>4412</v>
      </c>
    </row>
    <row r="1592" spans="17:32" x14ac:dyDescent="0.15">
      <c r="Q1592" s="197">
        <v>4</v>
      </c>
      <c r="R1592" s="197">
        <v>4</v>
      </c>
      <c r="S1592" s="197">
        <v>3</v>
      </c>
      <c r="T1592" s="198" t="s">
        <v>330</v>
      </c>
      <c r="U1592" s="200" t="s">
        <v>4457</v>
      </c>
      <c r="AC1592" s="159">
        <v>30</v>
      </c>
      <c r="AD1592" s="159">
        <v>10</v>
      </c>
      <c r="AE1592" s="161" t="s">
        <v>4415</v>
      </c>
      <c r="AF1592" s="203" t="s">
        <v>4416</v>
      </c>
    </row>
    <row r="1593" spans="17:32" x14ac:dyDescent="0.15">
      <c r="Q1593" s="197">
        <v>4</v>
      </c>
      <c r="R1593" s="197">
        <v>4</v>
      </c>
      <c r="S1593" s="197">
        <v>4</v>
      </c>
      <c r="T1593" s="198" t="s">
        <v>3762</v>
      </c>
      <c r="U1593" s="200" t="s">
        <v>4460</v>
      </c>
      <c r="AC1593" s="159">
        <v>30</v>
      </c>
      <c r="AD1593" s="159">
        <v>11</v>
      </c>
      <c r="AE1593" s="161" t="s">
        <v>4419</v>
      </c>
      <c r="AF1593" s="203" t="s">
        <v>4420</v>
      </c>
    </row>
    <row r="1594" spans="17:32" x14ac:dyDescent="0.15">
      <c r="Q1594" s="197">
        <v>4</v>
      </c>
      <c r="R1594" s="197">
        <v>4</v>
      </c>
      <c r="S1594" s="197">
        <v>5</v>
      </c>
      <c r="T1594" s="198" t="s">
        <v>3766</v>
      </c>
      <c r="U1594" s="200" t="s">
        <v>4463</v>
      </c>
      <c r="AC1594" s="159">
        <v>30</v>
      </c>
      <c r="AD1594" s="159">
        <v>12</v>
      </c>
      <c r="AE1594" s="161" t="s">
        <v>4422</v>
      </c>
      <c r="AF1594" s="203" t="s">
        <v>4423</v>
      </c>
    </row>
    <row r="1595" spans="17:32" x14ac:dyDescent="0.15">
      <c r="Q1595" s="197">
        <v>4</v>
      </c>
      <c r="R1595" s="197">
        <v>4</v>
      </c>
      <c r="S1595" s="197">
        <v>6</v>
      </c>
      <c r="T1595" s="198" t="s">
        <v>4466</v>
      </c>
      <c r="U1595" s="200" t="s">
        <v>4467</v>
      </c>
      <c r="AC1595" s="159">
        <v>30</v>
      </c>
      <c r="AD1595" s="159">
        <v>13</v>
      </c>
      <c r="AE1595" s="161" t="s">
        <v>4426</v>
      </c>
      <c r="AF1595" s="203" t="s">
        <v>4427</v>
      </c>
    </row>
    <row r="1596" spans="17:32" x14ac:dyDescent="0.15">
      <c r="Q1596" s="197">
        <v>4</v>
      </c>
      <c r="R1596" s="197">
        <v>4</v>
      </c>
      <c r="S1596" s="197">
        <v>7</v>
      </c>
      <c r="T1596" s="198" t="s">
        <v>3773</v>
      </c>
      <c r="U1596" s="200" t="s">
        <v>4470</v>
      </c>
      <c r="AC1596" s="159">
        <v>30</v>
      </c>
      <c r="AD1596" s="159">
        <v>14</v>
      </c>
      <c r="AE1596" s="161" t="s">
        <v>4430</v>
      </c>
      <c r="AF1596" s="203" t="s">
        <v>4431</v>
      </c>
    </row>
    <row r="1597" spans="17:32" x14ac:dyDescent="0.15">
      <c r="Q1597" s="197">
        <v>4</v>
      </c>
      <c r="R1597" s="197">
        <v>4</v>
      </c>
      <c r="S1597" s="197">
        <v>8</v>
      </c>
      <c r="T1597" s="198" t="s">
        <v>9480</v>
      </c>
      <c r="U1597" s="200" t="s">
        <v>9481</v>
      </c>
      <c r="AC1597" s="159">
        <v>30</v>
      </c>
      <c r="AD1597" s="159">
        <v>15</v>
      </c>
      <c r="AE1597" s="161" t="s">
        <v>4434</v>
      </c>
      <c r="AF1597" s="203" t="s">
        <v>4435</v>
      </c>
    </row>
    <row r="1598" spans="17:32" x14ac:dyDescent="0.15">
      <c r="Q1598" s="197">
        <v>4</v>
      </c>
      <c r="R1598" s="197">
        <v>4</v>
      </c>
      <c r="S1598" s="197">
        <v>9</v>
      </c>
      <c r="T1598" s="198" t="s">
        <v>4473</v>
      </c>
      <c r="U1598" s="200" t="s">
        <v>4474</v>
      </c>
      <c r="AC1598" s="159">
        <v>30</v>
      </c>
      <c r="AD1598" s="159">
        <v>16</v>
      </c>
      <c r="AE1598" s="161" t="s">
        <v>4437</v>
      </c>
      <c r="AF1598" s="203" t="s">
        <v>4438</v>
      </c>
    </row>
    <row r="1599" spans="17:32" x14ac:dyDescent="0.15">
      <c r="Q1599" s="197">
        <v>4</v>
      </c>
      <c r="R1599" s="197">
        <v>4</v>
      </c>
      <c r="S1599" s="197">
        <v>10</v>
      </c>
      <c r="T1599" s="198" t="s">
        <v>4159</v>
      </c>
      <c r="U1599" s="200" t="s">
        <v>4477</v>
      </c>
      <c r="AC1599" s="159">
        <v>30</v>
      </c>
      <c r="AD1599" s="159">
        <v>17</v>
      </c>
      <c r="AE1599" s="161" t="s">
        <v>4440</v>
      </c>
      <c r="AF1599" s="203" t="s">
        <v>4441</v>
      </c>
    </row>
    <row r="1600" spans="17:32" x14ac:dyDescent="0.15">
      <c r="Q1600" s="197">
        <v>4</v>
      </c>
      <c r="R1600" s="197">
        <v>4</v>
      </c>
      <c r="S1600" s="197">
        <v>11</v>
      </c>
      <c r="T1600" s="198" t="s">
        <v>3788</v>
      </c>
      <c r="U1600" s="200" t="s">
        <v>4480</v>
      </c>
      <c r="AC1600" s="159">
        <v>30</v>
      </c>
      <c r="AD1600" s="159">
        <v>18</v>
      </c>
      <c r="AE1600" s="161" t="s">
        <v>4443</v>
      </c>
      <c r="AF1600" s="203" t="s">
        <v>4444</v>
      </c>
    </row>
    <row r="1601" spans="17:32" x14ac:dyDescent="0.15">
      <c r="Q1601" s="197">
        <v>4</v>
      </c>
      <c r="R1601" s="197">
        <v>4</v>
      </c>
      <c r="S1601" s="197">
        <v>12</v>
      </c>
      <c r="T1601" s="198" t="s">
        <v>4483</v>
      </c>
      <c r="U1601" s="200" t="s">
        <v>4484</v>
      </c>
      <c r="AC1601" s="159">
        <v>30</v>
      </c>
      <c r="AD1601" s="159">
        <v>19</v>
      </c>
      <c r="AE1601" s="161" t="s">
        <v>4446</v>
      </c>
      <c r="AF1601" s="203" t="s">
        <v>4447</v>
      </c>
    </row>
    <row r="1602" spans="17:32" x14ac:dyDescent="0.15">
      <c r="Q1602" s="197">
        <v>4</v>
      </c>
      <c r="R1602" s="197">
        <v>4</v>
      </c>
      <c r="S1602" s="197">
        <v>13</v>
      </c>
      <c r="T1602" s="198" t="s">
        <v>4487</v>
      </c>
      <c r="U1602" s="200" t="s">
        <v>4488</v>
      </c>
      <c r="AC1602" s="159">
        <v>30</v>
      </c>
      <c r="AD1602" s="159">
        <v>20</v>
      </c>
      <c r="AE1602" s="161" t="s">
        <v>4449</v>
      </c>
      <c r="AF1602" s="203" t="s">
        <v>4450</v>
      </c>
    </row>
    <row r="1603" spans="17:32" x14ac:dyDescent="0.15">
      <c r="Q1603" s="197">
        <v>4</v>
      </c>
      <c r="R1603" s="197">
        <v>4</v>
      </c>
      <c r="S1603" s="197">
        <v>14</v>
      </c>
      <c r="T1603" s="198" t="s">
        <v>4491</v>
      </c>
      <c r="U1603" s="200" t="s">
        <v>4492</v>
      </c>
      <c r="AC1603" s="159">
        <v>30</v>
      </c>
      <c r="AD1603" s="159">
        <v>21</v>
      </c>
      <c r="AE1603" s="161" t="s">
        <v>4452</v>
      </c>
      <c r="AF1603" s="203" t="s">
        <v>4453</v>
      </c>
    </row>
    <row r="1604" spans="17:32" x14ac:dyDescent="0.15">
      <c r="Q1604" s="197">
        <v>4</v>
      </c>
      <c r="R1604" s="197">
        <v>4</v>
      </c>
      <c r="S1604" s="197">
        <v>15</v>
      </c>
      <c r="T1604" s="198" t="s">
        <v>4495</v>
      </c>
      <c r="U1604" s="200" t="s">
        <v>4496</v>
      </c>
      <c r="AC1604" s="159">
        <v>30</v>
      </c>
      <c r="AD1604" s="159">
        <v>22</v>
      </c>
      <c r="AE1604" s="161" t="s">
        <v>4455</v>
      </c>
      <c r="AF1604" s="203" t="s">
        <v>4456</v>
      </c>
    </row>
    <row r="1605" spans="17:32" x14ac:dyDescent="0.15">
      <c r="Q1605" s="197">
        <v>4</v>
      </c>
      <c r="R1605" s="197">
        <v>4</v>
      </c>
      <c r="S1605" s="197">
        <v>16</v>
      </c>
      <c r="T1605" s="198" t="s">
        <v>4499</v>
      </c>
      <c r="U1605" s="200" t="s">
        <v>4500</v>
      </c>
      <c r="AC1605" s="159">
        <v>30</v>
      </c>
      <c r="AD1605" s="159">
        <v>23</v>
      </c>
      <c r="AE1605" s="161" t="s">
        <v>4458</v>
      </c>
      <c r="AF1605" s="203" t="s">
        <v>4459</v>
      </c>
    </row>
    <row r="1606" spans="17:32" x14ac:dyDescent="0.15">
      <c r="Q1606" s="197">
        <v>4</v>
      </c>
      <c r="R1606" s="197">
        <v>4</v>
      </c>
      <c r="S1606" s="197">
        <v>17</v>
      </c>
      <c r="T1606" s="198" t="s">
        <v>4503</v>
      </c>
      <c r="U1606" s="200" t="s">
        <v>4504</v>
      </c>
      <c r="AC1606" s="159">
        <v>30</v>
      </c>
      <c r="AD1606" s="159">
        <v>24</v>
      </c>
      <c r="AE1606" s="161" t="s">
        <v>4461</v>
      </c>
      <c r="AF1606" s="203" t="s">
        <v>4462</v>
      </c>
    </row>
    <row r="1607" spans="17:32" x14ac:dyDescent="0.15">
      <c r="Q1607" s="197">
        <v>4</v>
      </c>
      <c r="R1607" s="197">
        <v>4</v>
      </c>
      <c r="S1607" s="197">
        <v>18</v>
      </c>
      <c r="T1607" s="198" t="s">
        <v>4507</v>
      </c>
      <c r="U1607" s="200" t="s">
        <v>4508</v>
      </c>
      <c r="AC1607" s="159">
        <v>30</v>
      </c>
      <c r="AD1607" s="159">
        <v>25</v>
      </c>
      <c r="AE1607" s="161" t="s">
        <v>4464</v>
      </c>
      <c r="AF1607" s="203" t="s">
        <v>4465</v>
      </c>
    </row>
    <row r="1608" spans="17:32" x14ac:dyDescent="0.15">
      <c r="Q1608" s="197">
        <v>4</v>
      </c>
      <c r="R1608" s="197">
        <v>4</v>
      </c>
      <c r="S1608" s="197">
        <v>19</v>
      </c>
      <c r="T1608" s="198" t="s">
        <v>4511</v>
      </c>
      <c r="U1608" s="200" t="s">
        <v>4512</v>
      </c>
      <c r="AC1608" s="159">
        <v>30</v>
      </c>
      <c r="AD1608" s="159">
        <v>26</v>
      </c>
      <c r="AE1608" s="161" t="s">
        <v>4468</v>
      </c>
      <c r="AF1608" s="203" t="s">
        <v>4469</v>
      </c>
    </row>
    <row r="1609" spans="17:32" x14ac:dyDescent="0.15">
      <c r="Q1609" s="197">
        <v>4</v>
      </c>
      <c r="R1609" s="197">
        <v>4</v>
      </c>
      <c r="S1609" s="197">
        <v>20</v>
      </c>
      <c r="T1609" s="198" t="s">
        <v>4515</v>
      </c>
      <c r="U1609" s="200" t="s">
        <v>4516</v>
      </c>
      <c r="AC1609" s="159">
        <v>30</v>
      </c>
      <c r="AD1609" s="159">
        <v>27</v>
      </c>
      <c r="AE1609" s="161" t="s">
        <v>4471</v>
      </c>
      <c r="AF1609" s="203" t="s">
        <v>4472</v>
      </c>
    </row>
    <row r="1610" spans="17:32" x14ac:dyDescent="0.15">
      <c r="Q1610" s="197">
        <v>4</v>
      </c>
      <c r="R1610" s="197">
        <v>4</v>
      </c>
      <c r="S1610" s="197">
        <v>21</v>
      </c>
      <c r="T1610" s="198" t="s">
        <v>4519</v>
      </c>
      <c r="U1610" s="200" t="s">
        <v>4520</v>
      </c>
      <c r="AC1610" s="159">
        <v>30</v>
      </c>
      <c r="AD1610" s="159">
        <v>28</v>
      </c>
      <c r="AE1610" s="161" t="s">
        <v>4475</v>
      </c>
      <c r="AF1610" s="203" t="s">
        <v>4476</v>
      </c>
    </row>
    <row r="1611" spans="17:32" x14ac:dyDescent="0.15">
      <c r="Q1611" s="197">
        <v>4</v>
      </c>
      <c r="R1611" s="197">
        <v>4</v>
      </c>
      <c r="S1611" s="197">
        <v>22</v>
      </c>
      <c r="T1611" s="198" t="s">
        <v>4523</v>
      </c>
      <c r="U1611" s="200" t="s">
        <v>4524</v>
      </c>
      <c r="AC1611" s="159">
        <v>30</v>
      </c>
      <c r="AD1611" s="159">
        <v>29</v>
      </c>
      <c r="AE1611" s="161" t="s">
        <v>4478</v>
      </c>
      <c r="AF1611" s="203" t="s">
        <v>4479</v>
      </c>
    </row>
    <row r="1612" spans="17:32" x14ac:dyDescent="0.15">
      <c r="Q1612" s="197">
        <v>4</v>
      </c>
      <c r="R1612" s="197">
        <v>4</v>
      </c>
      <c r="S1612" s="197">
        <v>23</v>
      </c>
      <c r="T1612" s="198" t="s">
        <v>4527</v>
      </c>
      <c r="U1612" s="200" t="s">
        <v>4528</v>
      </c>
      <c r="AC1612" s="159">
        <v>30</v>
      </c>
      <c r="AD1612" s="159">
        <v>30</v>
      </c>
      <c r="AE1612" s="161" t="s">
        <v>4481</v>
      </c>
      <c r="AF1612" s="203" t="s">
        <v>4482</v>
      </c>
    </row>
    <row r="1613" spans="17:32" x14ac:dyDescent="0.15">
      <c r="Q1613" s="197">
        <v>4</v>
      </c>
      <c r="R1613" s="197">
        <v>4</v>
      </c>
      <c r="S1613" s="197">
        <v>24</v>
      </c>
      <c r="T1613" s="198" t="s">
        <v>4531</v>
      </c>
      <c r="U1613" s="200" t="s">
        <v>4532</v>
      </c>
      <c r="AC1613" s="159">
        <v>31</v>
      </c>
      <c r="AD1613" s="159">
        <v>1</v>
      </c>
      <c r="AE1613" s="161" t="s">
        <v>4485</v>
      </c>
      <c r="AF1613" s="203" t="s">
        <v>4486</v>
      </c>
    </row>
    <row r="1614" spans="17:32" x14ac:dyDescent="0.15">
      <c r="Q1614" s="197">
        <v>4</v>
      </c>
      <c r="R1614" s="197">
        <v>4</v>
      </c>
      <c r="S1614" s="197">
        <v>25</v>
      </c>
      <c r="T1614" s="198" t="s">
        <v>4535</v>
      </c>
      <c r="U1614" s="200" t="s">
        <v>4536</v>
      </c>
      <c r="AC1614" s="159">
        <v>31</v>
      </c>
      <c r="AD1614" s="159">
        <v>2</v>
      </c>
      <c r="AE1614" s="161" t="s">
        <v>4489</v>
      </c>
      <c r="AF1614" s="203" t="s">
        <v>4490</v>
      </c>
    </row>
    <row r="1615" spans="17:32" x14ac:dyDescent="0.15">
      <c r="Q1615" s="197">
        <v>4</v>
      </c>
      <c r="R1615" s="197">
        <v>4</v>
      </c>
      <c r="S1615" s="197">
        <v>26</v>
      </c>
      <c r="T1615" s="198" t="s">
        <v>4539</v>
      </c>
      <c r="U1615" s="200" t="s">
        <v>4540</v>
      </c>
      <c r="AC1615" s="159">
        <v>31</v>
      </c>
      <c r="AD1615" s="159">
        <v>3</v>
      </c>
      <c r="AE1615" s="161" t="s">
        <v>4493</v>
      </c>
      <c r="AF1615" s="203" t="s">
        <v>4494</v>
      </c>
    </row>
    <row r="1616" spans="17:32" x14ac:dyDescent="0.15">
      <c r="Q1616" s="197">
        <v>4</v>
      </c>
      <c r="R1616" s="197">
        <v>4</v>
      </c>
      <c r="S1616" s="197">
        <v>27</v>
      </c>
      <c r="T1616" s="198" t="s">
        <v>4543</v>
      </c>
      <c r="U1616" s="200" t="s">
        <v>4544</v>
      </c>
      <c r="AC1616" s="159">
        <v>31</v>
      </c>
      <c r="AD1616" s="159">
        <v>4</v>
      </c>
      <c r="AE1616" s="161" t="s">
        <v>4497</v>
      </c>
      <c r="AF1616" s="203" t="s">
        <v>4498</v>
      </c>
    </row>
    <row r="1617" spans="17:32" x14ac:dyDescent="0.15">
      <c r="Q1617" s="197">
        <v>4</v>
      </c>
      <c r="R1617" s="197">
        <v>4</v>
      </c>
      <c r="S1617" s="197">
        <v>28</v>
      </c>
      <c r="T1617" s="198" t="s">
        <v>4547</v>
      </c>
      <c r="U1617" s="200" t="s">
        <v>4548</v>
      </c>
      <c r="AC1617" s="159">
        <v>31</v>
      </c>
      <c r="AD1617" s="159">
        <v>5</v>
      </c>
      <c r="AE1617" s="161" t="s">
        <v>4501</v>
      </c>
      <c r="AF1617" s="203" t="s">
        <v>4502</v>
      </c>
    </row>
    <row r="1618" spans="17:32" x14ac:dyDescent="0.15">
      <c r="Q1618" s="197">
        <v>4</v>
      </c>
      <c r="R1618" s="197">
        <v>4</v>
      </c>
      <c r="S1618" s="197">
        <v>29</v>
      </c>
      <c r="T1618" s="198" t="s">
        <v>4551</v>
      </c>
      <c r="U1618" s="200" t="s">
        <v>4552</v>
      </c>
      <c r="AC1618" s="159">
        <v>31</v>
      </c>
      <c r="AD1618" s="159">
        <v>6</v>
      </c>
      <c r="AE1618" s="161" t="s">
        <v>4505</v>
      </c>
      <c r="AF1618" s="203" t="s">
        <v>4506</v>
      </c>
    </row>
    <row r="1619" spans="17:32" x14ac:dyDescent="0.15">
      <c r="Q1619" s="197">
        <v>4</v>
      </c>
      <c r="R1619" s="197">
        <v>4</v>
      </c>
      <c r="S1619" s="197">
        <v>30</v>
      </c>
      <c r="T1619" s="198" t="s">
        <v>4555</v>
      </c>
      <c r="U1619" s="200" t="s">
        <v>4556</v>
      </c>
      <c r="AC1619" s="159">
        <v>31</v>
      </c>
      <c r="AD1619" s="159">
        <v>7</v>
      </c>
      <c r="AE1619" s="161" t="s">
        <v>4509</v>
      </c>
      <c r="AF1619" s="203" t="s">
        <v>4510</v>
      </c>
    </row>
    <row r="1620" spans="17:32" x14ac:dyDescent="0.15">
      <c r="Q1620" s="197">
        <v>4</v>
      </c>
      <c r="R1620" s="197">
        <v>4</v>
      </c>
      <c r="S1620" s="197">
        <v>31</v>
      </c>
      <c r="T1620" s="198" t="s">
        <v>4559</v>
      </c>
      <c r="U1620" s="200" t="s">
        <v>4560</v>
      </c>
      <c r="AC1620" s="159">
        <v>31</v>
      </c>
      <c r="AD1620" s="159">
        <v>8</v>
      </c>
      <c r="AE1620" s="161" t="s">
        <v>4513</v>
      </c>
      <c r="AF1620" s="203" t="s">
        <v>4514</v>
      </c>
    </row>
    <row r="1621" spans="17:32" x14ac:dyDescent="0.15">
      <c r="Q1621" s="197">
        <v>4</v>
      </c>
      <c r="R1621" s="197">
        <v>4</v>
      </c>
      <c r="S1621" s="197">
        <v>32</v>
      </c>
      <c r="T1621" s="198" t="s">
        <v>4563</v>
      </c>
      <c r="U1621" s="200" t="s">
        <v>4564</v>
      </c>
      <c r="AC1621" s="159">
        <v>31</v>
      </c>
      <c r="AD1621" s="159">
        <v>9</v>
      </c>
      <c r="AE1621" s="161" t="s">
        <v>4517</v>
      </c>
      <c r="AF1621" s="203" t="s">
        <v>4518</v>
      </c>
    </row>
    <row r="1622" spans="17:32" x14ac:dyDescent="0.15">
      <c r="Q1622" s="197">
        <v>4</v>
      </c>
      <c r="R1622" s="197">
        <v>4</v>
      </c>
      <c r="S1622" s="197">
        <v>33</v>
      </c>
      <c r="T1622" s="198" t="s">
        <v>4567</v>
      </c>
      <c r="U1622" s="200" t="s">
        <v>4568</v>
      </c>
      <c r="AC1622" s="159">
        <v>31</v>
      </c>
      <c r="AD1622" s="159">
        <v>10</v>
      </c>
      <c r="AE1622" s="161" t="s">
        <v>4521</v>
      </c>
      <c r="AF1622" s="203" t="s">
        <v>4522</v>
      </c>
    </row>
    <row r="1623" spans="17:32" x14ac:dyDescent="0.15">
      <c r="Q1623" s="197">
        <v>4</v>
      </c>
      <c r="R1623" s="197">
        <v>4</v>
      </c>
      <c r="S1623" s="197">
        <v>34</v>
      </c>
      <c r="T1623" s="198" t="s">
        <v>4571</v>
      </c>
      <c r="U1623" s="200" t="s">
        <v>4572</v>
      </c>
      <c r="AC1623" s="159">
        <v>31</v>
      </c>
      <c r="AD1623" s="159">
        <v>11</v>
      </c>
      <c r="AE1623" s="161" t="s">
        <v>4525</v>
      </c>
      <c r="AF1623" s="203" t="s">
        <v>4526</v>
      </c>
    </row>
    <row r="1624" spans="17:32" x14ac:dyDescent="0.15">
      <c r="Q1624" s="197">
        <v>4</v>
      </c>
      <c r="R1624" s="197">
        <v>4</v>
      </c>
      <c r="S1624" s="197">
        <v>35</v>
      </c>
      <c r="T1624" s="198" t="s">
        <v>4575</v>
      </c>
      <c r="U1624" s="200" t="s">
        <v>4576</v>
      </c>
      <c r="AC1624" s="159">
        <v>31</v>
      </c>
      <c r="AD1624" s="159">
        <v>12</v>
      </c>
      <c r="AE1624" s="161" t="s">
        <v>4529</v>
      </c>
      <c r="AF1624" s="203" t="s">
        <v>4530</v>
      </c>
    </row>
    <row r="1625" spans="17:32" x14ac:dyDescent="0.15">
      <c r="Q1625" s="197">
        <v>4</v>
      </c>
      <c r="R1625" s="197">
        <v>4</v>
      </c>
      <c r="S1625" s="197">
        <v>36</v>
      </c>
      <c r="T1625" s="198" t="s">
        <v>4579</v>
      </c>
      <c r="U1625" s="200" t="s">
        <v>4580</v>
      </c>
      <c r="AC1625" s="159">
        <v>31</v>
      </c>
      <c r="AD1625" s="159">
        <v>13</v>
      </c>
      <c r="AE1625" s="161" t="s">
        <v>4533</v>
      </c>
      <c r="AF1625" s="203" t="s">
        <v>4534</v>
      </c>
    </row>
    <row r="1626" spans="17:32" x14ac:dyDescent="0.15">
      <c r="Q1626" s="197">
        <v>4</v>
      </c>
      <c r="R1626" s="197">
        <v>4</v>
      </c>
      <c r="S1626" s="197">
        <v>37</v>
      </c>
      <c r="T1626" s="198" t="s">
        <v>4583</v>
      </c>
      <c r="U1626" s="200" t="s">
        <v>4584</v>
      </c>
      <c r="AC1626" s="159">
        <v>31</v>
      </c>
      <c r="AD1626" s="159">
        <v>14</v>
      </c>
      <c r="AE1626" s="161" t="s">
        <v>4537</v>
      </c>
      <c r="AF1626" s="203" t="s">
        <v>4538</v>
      </c>
    </row>
    <row r="1627" spans="17:32" x14ac:dyDescent="0.15">
      <c r="Q1627" s="197">
        <v>4</v>
      </c>
      <c r="R1627" s="197">
        <v>4</v>
      </c>
      <c r="S1627" s="197">
        <v>38</v>
      </c>
      <c r="T1627" s="198" t="s">
        <v>4587</v>
      </c>
      <c r="U1627" s="200" t="s">
        <v>4588</v>
      </c>
      <c r="AC1627" s="159">
        <v>31</v>
      </c>
      <c r="AD1627" s="159">
        <v>15</v>
      </c>
      <c r="AE1627" s="161" t="s">
        <v>4541</v>
      </c>
      <c r="AF1627" s="203" t="s">
        <v>4542</v>
      </c>
    </row>
    <row r="1628" spans="17:32" x14ac:dyDescent="0.15">
      <c r="Q1628" s="197">
        <v>4</v>
      </c>
      <c r="R1628" s="197">
        <v>4</v>
      </c>
      <c r="S1628" s="197">
        <v>39</v>
      </c>
      <c r="T1628" s="198" t="s">
        <v>4597</v>
      </c>
      <c r="U1628" s="200" t="s">
        <v>4598</v>
      </c>
      <c r="AC1628" s="159">
        <v>31</v>
      </c>
      <c r="AD1628" s="159">
        <v>16</v>
      </c>
      <c r="AE1628" s="161" t="s">
        <v>4545</v>
      </c>
      <c r="AF1628" s="203" t="s">
        <v>4546</v>
      </c>
    </row>
    <row r="1629" spans="17:32" x14ac:dyDescent="0.15">
      <c r="Q1629" s="197">
        <v>4</v>
      </c>
      <c r="R1629" s="197">
        <v>4</v>
      </c>
      <c r="S1629" s="197">
        <v>40</v>
      </c>
      <c r="T1629" s="198" t="s">
        <v>4601</v>
      </c>
      <c r="U1629" s="200" t="s">
        <v>4602</v>
      </c>
      <c r="AC1629" s="159">
        <v>31</v>
      </c>
      <c r="AD1629" s="159">
        <v>17</v>
      </c>
      <c r="AE1629" s="161" t="s">
        <v>4549</v>
      </c>
      <c r="AF1629" s="203" t="s">
        <v>4550</v>
      </c>
    </row>
    <row r="1630" spans="17:32" x14ac:dyDescent="0.15">
      <c r="Q1630" s="197">
        <v>4</v>
      </c>
      <c r="R1630" s="197">
        <v>4</v>
      </c>
      <c r="S1630" s="197">
        <v>41</v>
      </c>
      <c r="T1630" s="198" t="s">
        <v>4605</v>
      </c>
      <c r="U1630" s="200" t="s">
        <v>4606</v>
      </c>
      <c r="AC1630" s="159">
        <v>31</v>
      </c>
      <c r="AD1630" s="159">
        <v>18</v>
      </c>
      <c r="AE1630" s="161" t="s">
        <v>4553</v>
      </c>
      <c r="AF1630" s="203" t="s">
        <v>4554</v>
      </c>
    </row>
    <row r="1631" spans="17:32" x14ac:dyDescent="0.15">
      <c r="Q1631" s="197">
        <v>4</v>
      </c>
      <c r="R1631" s="197">
        <v>4</v>
      </c>
      <c r="S1631" s="197">
        <v>42</v>
      </c>
      <c r="T1631" s="198" t="s">
        <v>4609</v>
      </c>
      <c r="U1631" s="200" t="s">
        <v>4610</v>
      </c>
      <c r="AC1631" s="159">
        <v>31</v>
      </c>
      <c r="AD1631" s="159">
        <v>19</v>
      </c>
      <c r="AE1631" s="161" t="s">
        <v>4557</v>
      </c>
      <c r="AF1631" s="203" t="s">
        <v>4558</v>
      </c>
    </row>
    <row r="1632" spans="17:32" x14ac:dyDescent="0.15">
      <c r="Q1632" s="197">
        <v>4</v>
      </c>
      <c r="R1632" s="197">
        <v>4</v>
      </c>
      <c r="S1632" s="197">
        <v>43</v>
      </c>
      <c r="T1632" s="198" t="s">
        <v>4066</v>
      </c>
      <c r="U1632" s="200" t="s">
        <v>4613</v>
      </c>
      <c r="AC1632" s="159">
        <v>32</v>
      </c>
      <c r="AD1632" s="159">
        <v>1</v>
      </c>
      <c r="AE1632" s="161" t="s">
        <v>4561</v>
      </c>
      <c r="AF1632" s="203" t="s">
        <v>4562</v>
      </c>
    </row>
    <row r="1633" spans="17:32" x14ac:dyDescent="0.15">
      <c r="Q1633" s="197">
        <v>4</v>
      </c>
      <c r="R1633" s="197">
        <v>4</v>
      </c>
      <c r="S1633" s="197">
        <v>44</v>
      </c>
      <c r="T1633" s="198" t="s">
        <v>4616</v>
      </c>
      <c r="U1633" s="200" t="s">
        <v>4617</v>
      </c>
      <c r="AC1633" s="159">
        <v>32</v>
      </c>
      <c r="AD1633" s="159">
        <v>2</v>
      </c>
      <c r="AE1633" s="161" t="s">
        <v>4565</v>
      </c>
      <c r="AF1633" s="203" t="s">
        <v>4566</v>
      </c>
    </row>
    <row r="1634" spans="17:32" x14ac:dyDescent="0.15">
      <c r="Q1634" s="197">
        <v>4</v>
      </c>
      <c r="R1634" s="197">
        <v>4</v>
      </c>
      <c r="S1634" s="197">
        <v>45</v>
      </c>
      <c r="T1634" s="198" t="s">
        <v>4620</v>
      </c>
      <c r="U1634" s="200" t="s">
        <v>4621</v>
      </c>
      <c r="AC1634" s="159">
        <v>32</v>
      </c>
      <c r="AD1634" s="159">
        <v>3</v>
      </c>
      <c r="AE1634" s="161" t="s">
        <v>4569</v>
      </c>
      <c r="AF1634" s="203" t="s">
        <v>4570</v>
      </c>
    </row>
    <row r="1635" spans="17:32" x14ac:dyDescent="0.15">
      <c r="Q1635" s="197">
        <v>4</v>
      </c>
      <c r="R1635" s="197">
        <v>4</v>
      </c>
      <c r="S1635" s="197">
        <v>46</v>
      </c>
      <c r="T1635" s="198" t="s">
        <v>9482</v>
      </c>
      <c r="U1635" s="200" t="s">
        <v>4624</v>
      </c>
      <c r="AC1635" s="159">
        <v>32</v>
      </c>
      <c r="AD1635" s="159">
        <v>4</v>
      </c>
      <c r="AE1635" s="161" t="s">
        <v>4573</v>
      </c>
      <c r="AF1635" s="203" t="s">
        <v>4574</v>
      </c>
    </row>
    <row r="1636" spans="17:32" x14ac:dyDescent="0.15">
      <c r="Q1636" s="197">
        <v>4</v>
      </c>
      <c r="R1636" s="197">
        <v>4</v>
      </c>
      <c r="S1636" s="197">
        <v>47</v>
      </c>
      <c r="T1636" s="198" t="s">
        <v>9483</v>
      </c>
      <c r="U1636" s="200" t="s">
        <v>4591</v>
      </c>
      <c r="AC1636" s="159">
        <v>32</v>
      </c>
      <c r="AD1636" s="159">
        <v>5</v>
      </c>
      <c r="AE1636" s="161" t="s">
        <v>4577</v>
      </c>
      <c r="AF1636" s="203" t="s">
        <v>4578</v>
      </c>
    </row>
    <row r="1637" spans="17:32" x14ac:dyDescent="0.15">
      <c r="Q1637" s="197">
        <v>4</v>
      </c>
      <c r="R1637" s="197">
        <v>4</v>
      </c>
      <c r="S1637" s="197">
        <v>48</v>
      </c>
      <c r="T1637" s="198" t="s">
        <v>9484</v>
      </c>
      <c r="U1637" s="200" t="s">
        <v>4594</v>
      </c>
      <c r="AC1637" s="159">
        <v>32</v>
      </c>
      <c r="AD1637" s="159">
        <v>6</v>
      </c>
      <c r="AE1637" s="161" t="s">
        <v>4581</v>
      </c>
      <c r="AF1637" s="203" t="s">
        <v>4582</v>
      </c>
    </row>
    <row r="1638" spans="17:32" x14ac:dyDescent="0.15">
      <c r="Q1638" s="197">
        <v>4</v>
      </c>
      <c r="R1638" s="197">
        <v>4</v>
      </c>
      <c r="S1638" s="197">
        <v>49</v>
      </c>
      <c r="T1638" s="198" t="s">
        <v>4627</v>
      </c>
      <c r="U1638" s="200" t="s">
        <v>4628</v>
      </c>
      <c r="AC1638" s="159">
        <v>32</v>
      </c>
      <c r="AD1638" s="159">
        <v>7</v>
      </c>
      <c r="AE1638" s="161" t="s">
        <v>4585</v>
      </c>
      <c r="AF1638" s="203" t="s">
        <v>4586</v>
      </c>
    </row>
    <row r="1639" spans="17:32" x14ac:dyDescent="0.15">
      <c r="Q1639" s="197">
        <v>4</v>
      </c>
      <c r="R1639" s="197">
        <v>4</v>
      </c>
      <c r="S1639" s="197">
        <v>50</v>
      </c>
      <c r="T1639" s="198" t="s">
        <v>4631</v>
      </c>
      <c r="U1639" s="200" t="s">
        <v>4632</v>
      </c>
      <c r="AC1639" s="159">
        <v>32</v>
      </c>
      <c r="AD1639" s="159">
        <v>8</v>
      </c>
      <c r="AE1639" s="161" t="s">
        <v>4589</v>
      </c>
      <c r="AF1639" s="203" t="s">
        <v>4590</v>
      </c>
    </row>
    <row r="1640" spans="17:32" x14ac:dyDescent="0.15">
      <c r="Q1640" s="197">
        <v>4</v>
      </c>
      <c r="R1640" s="197">
        <v>4</v>
      </c>
      <c r="S1640" s="197">
        <v>51</v>
      </c>
      <c r="T1640" s="198" t="s">
        <v>4634</v>
      </c>
      <c r="U1640" s="200" t="s">
        <v>4635</v>
      </c>
      <c r="AC1640" s="159">
        <v>32</v>
      </c>
      <c r="AD1640" s="159">
        <v>9</v>
      </c>
      <c r="AE1640" s="161" t="s">
        <v>4592</v>
      </c>
      <c r="AF1640" s="203" t="s">
        <v>4593</v>
      </c>
    </row>
    <row r="1641" spans="17:32" x14ac:dyDescent="0.15">
      <c r="Q1641" s="197">
        <v>4</v>
      </c>
      <c r="R1641" s="197">
        <v>4</v>
      </c>
      <c r="S1641" s="197">
        <v>52</v>
      </c>
      <c r="T1641" s="198" t="s">
        <v>4638</v>
      </c>
      <c r="U1641" s="200" t="s">
        <v>4639</v>
      </c>
      <c r="AC1641" s="159">
        <v>32</v>
      </c>
      <c r="AD1641" s="159">
        <v>10</v>
      </c>
      <c r="AE1641" s="161" t="s">
        <v>4595</v>
      </c>
      <c r="AF1641" s="203" t="s">
        <v>4596</v>
      </c>
    </row>
    <row r="1642" spans="17:32" x14ac:dyDescent="0.15">
      <c r="Q1642" s="197">
        <v>4</v>
      </c>
      <c r="R1642" s="197">
        <v>4</v>
      </c>
      <c r="S1642" s="197">
        <v>53</v>
      </c>
      <c r="T1642" s="198" t="s">
        <v>4642</v>
      </c>
      <c r="U1642" s="200" t="s">
        <v>4643</v>
      </c>
      <c r="AC1642" s="159">
        <v>32</v>
      </c>
      <c r="AD1642" s="159">
        <v>11</v>
      </c>
      <c r="AE1642" s="161" t="s">
        <v>4599</v>
      </c>
      <c r="AF1642" s="203" t="s">
        <v>4600</v>
      </c>
    </row>
    <row r="1643" spans="17:32" x14ac:dyDescent="0.15">
      <c r="Q1643" s="197">
        <v>4</v>
      </c>
      <c r="R1643" s="197">
        <v>4</v>
      </c>
      <c r="S1643" s="197">
        <v>54</v>
      </c>
      <c r="T1643" s="198" t="s">
        <v>4648</v>
      </c>
      <c r="U1643" s="200" t="s">
        <v>4649</v>
      </c>
      <c r="AC1643" s="159">
        <v>32</v>
      </c>
      <c r="AD1643" s="159">
        <v>12</v>
      </c>
      <c r="AE1643" s="161" t="s">
        <v>4603</v>
      </c>
      <c r="AF1643" s="203" t="s">
        <v>4604</v>
      </c>
    </row>
    <row r="1644" spans="17:32" x14ac:dyDescent="0.15">
      <c r="Q1644" s="197">
        <v>4</v>
      </c>
      <c r="R1644" s="197">
        <v>4</v>
      </c>
      <c r="S1644" s="197">
        <v>55</v>
      </c>
      <c r="T1644" s="198" t="s">
        <v>4652</v>
      </c>
      <c r="U1644" s="200" t="s">
        <v>4653</v>
      </c>
      <c r="AC1644" s="159">
        <v>32</v>
      </c>
      <c r="AD1644" s="159">
        <v>13</v>
      </c>
      <c r="AE1644" s="161" t="s">
        <v>4607</v>
      </c>
      <c r="AF1644" s="203" t="s">
        <v>4608</v>
      </c>
    </row>
    <row r="1645" spans="17:32" x14ac:dyDescent="0.15">
      <c r="Q1645" s="197">
        <v>4</v>
      </c>
      <c r="R1645" s="197">
        <v>4</v>
      </c>
      <c r="S1645" s="197">
        <v>56</v>
      </c>
      <c r="T1645" s="198" t="s">
        <v>4086</v>
      </c>
      <c r="U1645" s="200" t="s">
        <v>4656</v>
      </c>
      <c r="AC1645" s="159">
        <v>32</v>
      </c>
      <c r="AD1645" s="159">
        <v>14</v>
      </c>
      <c r="AE1645" s="161" t="s">
        <v>4611</v>
      </c>
      <c r="AF1645" s="203" t="s">
        <v>4612</v>
      </c>
    </row>
    <row r="1646" spans="17:32" x14ac:dyDescent="0.15">
      <c r="Q1646" s="197">
        <v>4</v>
      </c>
      <c r="R1646" s="197">
        <v>4</v>
      </c>
      <c r="S1646" s="197">
        <v>57</v>
      </c>
      <c r="T1646" s="198" t="s">
        <v>4090</v>
      </c>
      <c r="U1646" s="200" t="s">
        <v>4659</v>
      </c>
      <c r="AC1646" s="159">
        <v>32</v>
      </c>
      <c r="AD1646" s="159">
        <v>15</v>
      </c>
      <c r="AE1646" s="161" t="s">
        <v>4614</v>
      </c>
      <c r="AF1646" s="203" t="s">
        <v>4615</v>
      </c>
    </row>
    <row r="1647" spans="17:32" x14ac:dyDescent="0.15">
      <c r="Q1647" s="197">
        <v>4</v>
      </c>
      <c r="R1647" s="197">
        <v>4</v>
      </c>
      <c r="S1647" s="197">
        <v>58</v>
      </c>
      <c r="T1647" s="198" t="s">
        <v>4094</v>
      </c>
      <c r="U1647" s="200" t="s">
        <v>4662</v>
      </c>
      <c r="AC1647" s="159">
        <v>32</v>
      </c>
      <c r="AD1647" s="159">
        <v>16</v>
      </c>
      <c r="AE1647" s="161" t="s">
        <v>4618</v>
      </c>
      <c r="AF1647" s="203" t="s">
        <v>4619</v>
      </c>
    </row>
    <row r="1648" spans="17:32" x14ac:dyDescent="0.15">
      <c r="Q1648" s="197">
        <v>4</v>
      </c>
      <c r="R1648" s="197">
        <v>4</v>
      </c>
      <c r="S1648" s="197">
        <v>59</v>
      </c>
      <c r="T1648" s="198" t="s">
        <v>4098</v>
      </c>
      <c r="U1648" s="200" t="s">
        <v>4665</v>
      </c>
      <c r="AC1648" s="159">
        <v>32</v>
      </c>
      <c r="AD1648" s="159">
        <v>17</v>
      </c>
      <c r="AE1648" s="161" t="s">
        <v>4622</v>
      </c>
      <c r="AF1648" s="203" t="s">
        <v>4623</v>
      </c>
    </row>
    <row r="1649" spans="17:32" x14ac:dyDescent="0.15">
      <c r="Q1649" s="197">
        <v>4</v>
      </c>
      <c r="R1649" s="197">
        <v>4</v>
      </c>
      <c r="S1649" s="197">
        <v>60</v>
      </c>
      <c r="T1649" s="198" t="s">
        <v>4110</v>
      </c>
      <c r="U1649" s="200" t="s">
        <v>4668</v>
      </c>
      <c r="AC1649" s="159">
        <v>32</v>
      </c>
      <c r="AD1649" s="159">
        <v>18</v>
      </c>
      <c r="AE1649" s="161" t="s">
        <v>4625</v>
      </c>
      <c r="AF1649" s="203" t="s">
        <v>4626</v>
      </c>
    </row>
    <row r="1650" spans="17:32" x14ac:dyDescent="0.15">
      <c r="Q1650" s="197">
        <v>4</v>
      </c>
      <c r="R1650" s="197">
        <v>5</v>
      </c>
      <c r="S1650" s="197">
        <v>1</v>
      </c>
      <c r="T1650" s="198" t="s">
        <v>326</v>
      </c>
      <c r="U1650" s="200" t="s">
        <v>4671</v>
      </c>
      <c r="AC1650" s="159">
        <v>32</v>
      </c>
      <c r="AD1650" s="159">
        <v>19</v>
      </c>
      <c r="AE1650" s="161" t="s">
        <v>4629</v>
      </c>
      <c r="AF1650" s="203" t="s">
        <v>4630</v>
      </c>
    </row>
    <row r="1651" spans="17:32" x14ac:dyDescent="0.15">
      <c r="Q1651" s="197">
        <v>4</v>
      </c>
      <c r="R1651" s="197">
        <v>5</v>
      </c>
      <c r="S1651" s="197">
        <v>2</v>
      </c>
      <c r="T1651" s="198" t="s">
        <v>4674</v>
      </c>
      <c r="U1651" s="200" t="s">
        <v>4675</v>
      </c>
      <c r="AC1651" s="159">
        <v>33</v>
      </c>
      <c r="AD1651" s="159">
        <v>1</v>
      </c>
      <c r="AE1651" s="161" t="s">
        <v>641</v>
      </c>
      <c r="AF1651" s="203" t="s">
        <v>4633</v>
      </c>
    </row>
    <row r="1652" spans="17:32" x14ac:dyDescent="0.15">
      <c r="Q1652" s="197">
        <v>4</v>
      </c>
      <c r="R1652" s="197">
        <v>5</v>
      </c>
      <c r="S1652" s="197">
        <v>3</v>
      </c>
      <c r="T1652" s="198" t="s">
        <v>4678</v>
      </c>
      <c r="U1652" s="200" t="s">
        <v>4679</v>
      </c>
      <c r="AC1652" s="159">
        <v>33</v>
      </c>
      <c r="AD1652" s="159">
        <v>2</v>
      </c>
      <c r="AE1652" s="161" t="s">
        <v>4636</v>
      </c>
      <c r="AF1652" s="203" t="s">
        <v>4637</v>
      </c>
    </row>
    <row r="1653" spans="17:32" x14ac:dyDescent="0.15">
      <c r="Q1653" s="197">
        <v>4</v>
      </c>
      <c r="R1653" s="197">
        <v>5</v>
      </c>
      <c r="S1653" s="197">
        <v>4</v>
      </c>
      <c r="T1653" s="198" t="s">
        <v>4682</v>
      </c>
      <c r="U1653" s="200" t="s">
        <v>4683</v>
      </c>
      <c r="AC1653" s="159">
        <v>33</v>
      </c>
      <c r="AD1653" s="159">
        <v>3</v>
      </c>
      <c r="AE1653" s="161" t="s">
        <v>4640</v>
      </c>
      <c r="AF1653" s="203" t="s">
        <v>4641</v>
      </c>
    </row>
    <row r="1654" spans="17:32" x14ac:dyDescent="0.15">
      <c r="Q1654" s="197">
        <v>4</v>
      </c>
      <c r="R1654" s="197">
        <v>5</v>
      </c>
      <c r="S1654" s="197">
        <v>5</v>
      </c>
      <c r="T1654" s="198" t="s">
        <v>4124</v>
      </c>
      <c r="U1654" s="200" t="s">
        <v>4686</v>
      </c>
      <c r="AC1654" s="159">
        <v>33</v>
      </c>
      <c r="AD1654" s="159">
        <v>4</v>
      </c>
      <c r="AE1654" s="161" t="s">
        <v>4644</v>
      </c>
      <c r="AF1654" s="203" t="s">
        <v>4645</v>
      </c>
    </row>
    <row r="1655" spans="17:32" x14ac:dyDescent="0.15">
      <c r="Q1655" s="197">
        <v>4</v>
      </c>
      <c r="R1655" s="197">
        <v>5</v>
      </c>
      <c r="S1655" s="197">
        <v>6</v>
      </c>
      <c r="T1655" s="198" t="s">
        <v>4689</v>
      </c>
      <c r="U1655" s="200" t="s">
        <v>4690</v>
      </c>
      <c r="AC1655" s="159">
        <v>33</v>
      </c>
      <c r="AD1655" s="159">
        <v>5</v>
      </c>
      <c r="AE1655" s="161" t="s">
        <v>4646</v>
      </c>
      <c r="AF1655" s="203" t="s">
        <v>4647</v>
      </c>
    </row>
    <row r="1656" spans="17:32" x14ac:dyDescent="0.15">
      <c r="Q1656" s="197">
        <v>4</v>
      </c>
      <c r="R1656" s="197">
        <v>5</v>
      </c>
      <c r="S1656" s="197">
        <v>7</v>
      </c>
      <c r="T1656" s="198" t="s">
        <v>1919</v>
      </c>
      <c r="U1656" s="200" t="s">
        <v>4693</v>
      </c>
      <c r="AC1656" s="159">
        <v>33</v>
      </c>
      <c r="AD1656" s="159">
        <v>6</v>
      </c>
      <c r="AE1656" s="161" t="s">
        <v>4650</v>
      </c>
      <c r="AF1656" s="203" t="s">
        <v>4651</v>
      </c>
    </row>
    <row r="1657" spans="17:32" x14ac:dyDescent="0.15">
      <c r="Q1657" s="197">
        <v>4</v>
      </c>
      <c r="R1657" s="197">
        <v>5</v>
      </c>
      <c r="S1657" s="197">
        <v>8</v>
      </c>
      <c r="T1657" s="198" t="s">
        <v>4696</v>
      </c>
      <c r="U1657" s="200" t="s">
        <v>4697</v>
      </c>
      <c r="AC1657" s="159">
        <v>33</v>
      </c>
      <c r="AD1657" s="159">
        <v>7</v>
      </c>
      <c r="AE1657" s="161" t="s">
        <v>4654</v>
      </c>
      <c r="AF1657" s="203" t="s">
        <v>4655</v>
      </c>
    </row>
    <row r="1658" spans="17:32" x14ac:dyDescent="0.15">
      <c r="Q1658" s="197">
        <v>4</v>
      </c>
      <c r="R1658" s="197">
        <v>5</v>
      </c>
      <c r="S1658" s="197">
        <v>9</v>
      </c>
      <c r="T1658" s="198" t="s">
        <v>3781</v>
      </c>
      <c r="U1658" s="200" t="s">
        <v>4700</v>
      </c>
      <c r="AC1658" s="159">
        <v>33</v>
      </c>
      <c r="AD1658" s="159">
        <v>8</v>
      </c>
      <c r="AE1658" s="161" t="s">
        <v>4657</v>
      </c>
      <c r="AF1658" s="203" t="s">
        <v>4658</v>
      </c>
    </row>
    <row r="1659" spans="17:32" x14ac:dyDescent="0.15">
      <c r="Q1659" s="197">
        <v>4</v>
      </c>
      <c r="R1659" s="197">
        <v>5</v>
      </c>
      <c r="S1659" s="197">
        <v>10</v>
      </c>
      <c r="T1659" s="198" t="s">
        <v>4703</v>
      </c>
      <c r="U1659" s="200" t="s">
        <v>4704</v>
      </c>
      <c r="AC1659" s="159">
        <v>33</v>
      </c>
      <c r="AD1659" s="159">
        <v>9</v>
      </c>
      <c r="AE1659" s="161" t="s">
        <v>4660</v>
      </c>
      <c r="AF1659" s="203" t="s">
        <v>4661</v>
      </c>
    </row>
    <row r="1660" spans="17:32" x14ac:dyDescent="0.15">
      <c r="Q1660" s="197">
        <v>4</v>
      </c>
      <c r="R1660" s="197">
        <v>5</v>
      </c>
      <c r="S1660" s="197">
        <v>11</v>
      </c>
      <c r="T1660" s="198" t="s">
        <v>4159</v>
      </c>
      <c r="U1660" s="200" t="s">
        <v>4707</v>
      </c>
      <c r="AC1660" s="159">
        <v>33</v>
      </c>
      <c r="AD1660" s="159">
        <v>10</v>
      </c>
      <c r="AE1660" s="161" t="s">
        <v>4663</v>
      </c>
      <c r="AF1660" s="203" t="s">
        <v>4664</v>
      </c>
    </row>
    <row r="1661" spans="17:32" x14ac:dyDescent="0.15">
      <c r="Q1661" s="197">
        <v>4</v>
      </c>
      <c r="R1661" s="197">
        <v>5</v>
      </c>
      <c r="S1661" s="197">
        <v>12</v>
      </c>
      <c r="T1661" s="198" t="s">
        <v>3788</v>
      </c>
      <c r="U1661" s="200" t="s">
        <v>4710</v>
      </c>
      <c r="AC1661" s="159">
        <v>33</v>
      </c>
      <c r="AD1661" s="159">
        <v>11</v>
      </c>
      <c r="AE1661" s="161" t="s">
        <v>4666</v>
      </c>
      <c r="AF1661" s="203" t="s">
        <v>4667</v>
      </c>
    </row>
    <row r="1662" spans="17:32" x14ac:dyDescent="0.15">
      <c r="Q1662" s="197">
        <v>4</v>
      </c>
      <c r="R1662" s="197">
        <v>5</v>
      </c>
      <c r="S1662" s="197">
        <v>13</v>
      </c>
      <c r="T1662" s="198" t="s">
        <v>4713</v>
      </c>
      <c r="U1662" s="200" t="s">
        <v>4714</v>
      </c>
      <c r="AC1662" s="159">
        <v>33</v>
      </c>
      <c r="AD1662" s="159">
        <v>12</v>
      </c>
      <c r="AE1662" s="161" t="s">
        <v>4669</v>
      </c>
      <c r="AF1662" s="203" t="s">
        <v>4670</v>
      </c>
    </row>
    <row r="1663" spans="17:32" x14ac:dyDescent="0.15">
      <c r="Q1663" s="197">
        <v>4</v>
      </c>
      <c r="R1663" s="197">
        <v>5</v>
      </c>
      <c r="S1663" s="197">
        <v>14</v>
      </c>
      <c r="T1663" s="198" t="s">
        <v>4717</v>
      </c>
      <c r="U1663" s="200" t="s">
        <v>4718</v>
      </c>
      <c r="AC1663" s="159">
        <v>33</v>
      </c>
      <c r="AD1663" s="159">
        <v>13</v>
      </c>
      <c r="AE1663" s="161" t="s">
        <v>4672</v>
      </c>
      <c r="AF1663" s="203" t="s">
        <v>4673</v>
      </c>
    </row>
    <row r="1664" spans="17:32" x14ac:dyDescent="0.15">
      <c r="Q1664" s="197">
        <v>4</v>
      </c>
      <c r="R1664" s="197">
        <v>5</v>
      </c>
      <c r="S1664" s="197">
        <v>15</v>
      </c>
      <c r="T1664" s="198" t="s">
        <v>4721</v>
      </c>
      <c r="U1664" s="200" t="s">
        <v>4722</v>
      </c>
      <c r="AC1664" s="159">
        <v>33</v>
      </c>
      <c r="AD1664" s="159">
        <v>14</v>
      </c>
      <c r="AE1664" s="161" t="s">
        <v>4676</v>
      </c>
      <c r="AF1664" s="203" t="s">
        <v>4677</v>
      </c>
    </row>
    <row r="1665" spans="17:32" x14ac:dyDescent="0.15">
      <c r="Q1665" s="197">
        <v>4</v>
      </c>
      <c r="R1665" s="197">
        <v>5</v>
      </c>
      <c r="S1665" s="197">
        <v>16</v>
      </c>
      <c r="T1665" s="198" t="s">
        <v>4725</v>
      </c>
      <c r="U1665" s="200" t="s">
        <v>4726</v>
      </c>
      <c r="AC1665" s="159">
        <v>33</v>
      </c>
      <c r="AD1665" s="159">
        <v>15</v>
      </c>
      <c r="AE1665" s="161" t="s">
        <v>4680</v>
      </c>
      <c r="AF1665" s="203" t="s">
        <v>4681</v>
      </c>
    </row>
    <row r="1666" spans="17:32" x14ac:dyDescent="0.15">
      <c r="Q1666" s="197">
        <v>4</v>
      </c>
      <c r="R1666" s="197">
        <v>5</v>
      </c>
      <c r="S1666" s="197">
        <v>17</v>
      </c>
      <c r="T1666" s="198" t="s">
        <v>4729</v>
      </c>
      <c r="U1666" s="200" t="s">
        <v>4730</v>
      </c>
      <c r="AC1666" s="159">
        <v>33</v>
      </c>
      <c r="AD1666" s="159">
        <v>16</v>
      </c>
      <c r="AE1666" s="161" t="s">
        <v>4684</v>
      </c>
      <c r="AF1666" s="203" t="s">
        <v>4685</v>
      </c>
    </row>
    <row r="1667" spans="17:32" x14ac:dyDescent="0.15">
      <c r="Q1667" s="197">
        <v>4</v>
      </c>
      <c r="R1667" s="197">
        <v>5</v>
      </c>
      <c r="S1667" s="197">
        <v>18</v>
      </c>
      <c r="T1667" s="198" t="s">
        <v>4733</v>
      </c>
      <c r="U1667" s="200" t="s">
        <v>4734</v>
      </c>
      <c r="AC1667" s="159">
        <v>33</v>
      </c>
      <c r="AD1667" s="159">
        <v>17</v>
      </c>
      <c r="AE1667" s="161" t="s">
        <v>4687</v>
      </c>
      <c r="AF1667" s="203" t="s">
        <v>4688</v>
      </c>
    </row>
    <row r="1668" spans="17:32" x14ac:dyDescent="0.15">
      <c r="Q1668" s="197">
        <v>4</v>
      </c>
      <c r="R1668" s="197">
        <v>5</v>
      </c>
      <c r="S1668" s="197">
        <v>19</v>
      </c>
      <c r="T1668" s="198" t="s">
        <v>4737</v>
      </c>
      <c r="U1668" s="200" t="s">
        <v>4738</v>
      </c>
      <c r="AC1668" s="159">
        <v>33</v>
      </c>
      <c r="AD1668" s="159">
        <v>18</v>
      </c>
      <c r="AE1668" s="161" t="s">
        <v>4691</v>
      </c>
      <c r="AF1668" s="203" t="s">
        <v>4692</v>
      </c>
    </row>
    <row r="1669" spans="17:32" x14ac:dyDescent="0.15">
      <c r="Q1669" s="197">
        <v>4</v>
      </c>
      <c r="R1669" s="197">
        <v>5</v>
      </c>
      <c r="S1669" s="197">
        <v>20</v>
      </c>
      <c r="T1669" s="198" t="s">
        <v>4741</v>
      </c>
      <c r="U1669" s="200" t="s">
        <v>4742</v>
      </c>
      <c r="AC1669" s="159">
        <v>33</v>
      </c>
      <c r="AD1669" s="159">
        <v>19</v>
      </c>
      <c r="AE1669" s="161" t="s">
        <v>4694</v>
      </c>
      <c r="AF1669" s="203" t="s">
        <v>4695</v>
      </c>
    </row>
    <row r="1670" spans="17:32" x14ac:dyDescent="0.15">
      <c r="Q1670" s="197">
        <v>4</v>
      </c>
      <c r="R1670" s="197">
        <v>5</v>
      </c>
      <c r="S1670" s="197">
        <v>21</v>
      </c>
      <c r="T1670" s="198" t="s">
        <v>4744</v>
      </c>
      <c r="U1670" s="200" t="s">
        <v>4745</v>
      </c>
      <c r="AC1670" s="159">
        <v>33</v>
      </c>
      <c r="AD1670" s="159">
        <v>20</v>
      </c>
      <c r="AE1670" s="161" t="s">
        <v>4698</v>
      </c>
      <c r="AF1670" s="203" t="s">
        <v>4699</v>
      </c>
    </row>
    <row r="1671" spans="17:32" x14ac:dyDescent="0.15">
      <c r="Q1671" s="197">
        <v>4</v>
      </c>
      <c r="R1671" s="197">
        <v>5</v>
      </c>
      <c r="S1671" s="197">
        <v>22</v>
      </c>
      <c r="T1671" s="198" t="s">
        <v>4748</v>
      </c>
      <c r="U1671" s="200" t="s">
        <v>4749</v>
      </c>
      <c r="AC1671" s="159">
        <v>33</v>
      </c>
      <c r="AD1671" s="159">
        <v>21</v>
      </c>
      <c r="AE1671" s="161" t="s">
        <v>4701</v>
      </c>
      <c r="AF1671" s="203" t="s">
        <v>4702</v>
      </c>
    </row>
    <row r="1672" spans="17:32" x14ac:dyDescent="0.15">
      <c r="Q1672" s="197">
        <v>4</v>
      </c>
      <c r="R1672" s="197">
        <v>5</v>
      </c>
      <c r="S1672" s="197">
        <v>23</v>
      </c>
      <c r="T1672" s="198" t="s">
        <v>4752</v>
      </c>
      <c r="U1672" s="200" t="s">
        <v>4753</v>
      </c>
      <c r="AC1672" s="159">
        <v>33</v>
      </c>
      <c r="AD1672" s="159">
        <v>22</v>
      </c>
      <c r="AE1672" s="161" t="s">
        <v>4705</v>
      </c>
      <c r="AF1672" s="203" t="s">
        <v>4706</v>
      </c>
    </row>
    <row r="1673" spans="17:32" x14ac:dyDescent="0.15">
      <c r="Q1673" s="197">
        <v>4</v>
      </c>
      <c r="R1673" s="197">
        <v>5</v>
      </c>
      <c r="S1673" s="197">
        <v>24</v>
      </c>
      <c r="T1673" s="198" t="s">
        <v>4756</v>
      </c>
      <c r="U1673" s="200" t="s">
        <v>4757</v>
      </c>
      <c r="AC1673" s="159">
        <v>33</v>
      </c>
      <c r="AD1673" s="159">
        <v>23</v>
      </c>
      <c r="AE1673" s="161" t="s">
        <v>4708</v>
      </c>
      <c r="AF1673" s="203" t="s">
        <v>4709</v>
      </c>
    </row>
    <row r="1674" spans="17:32" x14ac:dyDescent="0.15">
      <c r="Q1674" s="197">
        <v>4</v>
      </c>
      <c r="R1674" s="197">
        <v>5</v>
      </c>
      <c r="S1674" s="197">
        <v>25</v>
      </c>
      <c r="T1674" s="198" t="s">
        <v>4760</v>
      </c>
      <c r="U1674" s="200" t="s">
        <v>4761</v>
      </c>
      <c r="AC1674" s="159">
        <v>33</v>
      </c>
      <c r="AD1674" s="159">
        <v>24</v>
      </c>
      <c r="AE1674" s="161" t="s">
        <v>4711</v>
      </c>
      <c r="AF1674" s="203" t="s">
        <v>4712</v>
      </c>
    </row>
    <row r="1675" spans="17:32" x14ac:dyDescent="0.15">
      <c r="Q1675" s="197">
        <v>4</v>
      </c>
      <c r="R1675" s="197">
        <v>5</v>
      </c>
      <c r="S1675" s="197">
        <v>26</v>
      </c>
      <c r="T1675" s="198" t="s">
        <v>4764</v>
      </c>
      <c r="U1675" s="200" t="s">
        <v>4765</v>
      </c>
      <c r="AC1675" s="159">
        <v>33</v>
      </c>
      <c r="AD1675" s="159">
        <v>25</v>
      </c>
      <c r="AE1675" s="161" t="s">
        <v>4715</v>
      </c>
      <c r="AF1675" s="203" t="s">
        <v>4716</v>
      </c>
    </row>
    <row r="1676" spans="17:32" x14ac:dyDescent="0.15">
      <c r="Q1676" s="197">
        <v>4</v>
      </c>
      <c r="R1676" s="197">
        <v>5</v>
      </c>
      <c r="S1676" s="197">
        <v>27</v>
      </c>
      <c r="T1676" s="198" t="s">
        <v>4768</v>
      </c>
      <c r="U1676" s="200" t="s">
        <v>4769</v>
      </c>
      <c r="AC1676" s="159">
        <v>33</v>
      </c>
      <c r="AD1676" s="159">
        <v>26</v>
      </c>
      <c r="AE1676" s="161" t="s">
        <v>4719</v>
      </c>
      <c r="AF1676" s="203" t="s">
        <v>4720</v>
      </c>
    </row>
    <row r="1677" spans="17:32" x14ac:dyDescent="0.15">
      <c r="Q1677" s="197">
        <v>4</v>
      </c>
      <c r="R1677" s="197">
        <v>5</v>
      </c>
      <c r="S1677" s="197">
        <v>28</v>
      </c>
      <c r="T1677" s="198" t="s">
        <v>4772</v>
      </c>
      <c r="U1677" s="200" t="s">
        <v>4773</v>
      </c>
      <c r="AC1677" s="159">
        <v>33</v>
      </c>
      <c r="AD1677" s="159">
        <v>27</v>
      </c>
      <c r="AE1677" s="161" t="s">
        <v>4723</v>
      </c>
      <c r="AF1677" s="203" t="s">
        <v>4724</v>
      </c>
    </row>
    <row r="1678" spans="17:32" x14ac:dyDescent="0.15">
      <c r="Q1678" s="197">
        <v>4</v>
      </c>
      <c r="R1678" s="197">
        <v>5</v>
      </c>
      <c r="S1678" s="197">
        <v>29</v>
      </c>
      <c r="T1678" s="198" t="s">
        <v>4776</v>
      </c>
      <c r="U1678" s="200" t="s">
        <v>4777</v>
      </c>
      <c r="AC1678" s="159">
        <v>33</v>
      </c>
      <c r="AD1678" s="159">
        <v>28</v>
      </c>
      <c r="AE1678" s="161" t="s">
        <v>4727</v>
      </c>
      <c r="AF1678" s="203" t="s">
        <v>4728</v>
      </c>
    </row>
    <row r="1679" spans="17:32" x14ac:dyDescent="0.15">
      <c r="Q1679" s="197">
        <v>4</v>
      </c>
      <c r="R1679" s="197">
        <v>5</v>
      </c>
      <c r="S1679" s="197">
        <v>30</v>
      </c>
      <c r="T1679" s="198" t="s">
        <v>4780</v>
      </c>
      <c r="U1679" s="200" t="s">
        <v>4781</v>
      </c>
      <c r="AC1679" s="159">
        <v>33</v>
      </c>
      <c r="AD1679" s="159">
        <v>29</v>
      </c>
      <c r="AE1679" s="161" t="s">
        <v>4731</v>
      </c>
      <c r="AF1679" s="203" t="s">
        <v>4732</v>
      </c>
    </row>
    <row r="1680" spans="17:32" x14ac:dyDescent="0.15">
      <c r="Q1680" s="197">
        <v>4</v>
      </c>
      <c r="R1680" s="197">
        <v>5</v>
      </c>
      <c r="S1680" s="197">
        <v>31</v>
      </c>
      <c r="T1680" s="198" t="s">
        <v>4784</v>
      </c>
      <c r="U1680" s="200" t="s">
        <v>4785</v>
      </c>
      <c r="AC1680" s="159">
        <v>33</v>
      </c>
      <c r="AD1680" s="159">
        <v>30</v>
      </c>
      <c r="AE1680" s="161" t="s">
        <v>4735</v>
      </c>
      <c r="AF1680" s="203" t="s">
        <v>4736</v>
      </c>
    </row>
    <row r="1681" spans="17:32" x14ac:dyDescent="0.15">
      <c r="Q1681" s="197">
        <v>4</v>
      </c>
      <c r="R1681" s="197">
        <v>5</v>
      </c>
      <c r="S1681" s="197">
        <v>32</v>
      </c>
      <c r="T1681" s="198" t="s">
        <v>4788</v>
      </c>
      <c r="U1681" s="200" t="s">
        <v>4789</v>
      </c>
      <c r="AC1681" s="159">
        <v>33</v>
      </c>
      <c r="AD1681" s="159">
        <v>31</v>
      </c>
      <c r="AE1681" s="161" t="s">
        <v>4739</v>
      </c>
      <c r="AF1681" s="203" t="s">
        <v>4740</v>
      </c>
    </row>
    <row r="1682" spans="17:32" x14ac:dyDescent="0.15">
      <c r="Q1682" s="197">
        <v>4</v>
      </c>
      <c r="R1682" s="197">
        <v>5</v>
      </c>
      <c r="S1682" s="197">
        <v>33</v>
      </c>
      <c r="T1682" s="198" t="s">
        <v>4792</v>
      </c>
      <c r="U1682" s="200" t="s">
        <v>4793</v>
      </c>
      <c r="AC1682" s="159">
        <v>34</v>
      </c>
      <c r="AD1682" s="159">
        <v>1</v>
      </c>
      <c r="AE1682" s="161" t="s">
        <v>645</v>
      </c>
      <c r="AF1682" s="203" t="s">
        <v>4743</v>
      </c>
    </row>
    <row r="1683" spans="17:32" x14ac:dyDescent="0.15">
      <c r="Q1683" s="197">
        <v>4</v>
      </c>
      <c r="R1683" s="197">
        <v>5</v>
      </c>
      <c r="S1683" s="197">
        <v>34</v>
      </c>
      <c r="T1683" s="198" t="s">
        <v>4796</v>
      </c>
      <c r="U1683" s="200" t="s">
        <v>4797</v>
      </c>
      <c r="AC1683" s="159">
        <v>34</v>
      </c>
      <c r="AD1683" s="159">
        <v>2</v>
      </c>
      <c r="AE1683" s="161" t="s">
        <v>4746</v>
      </c>
      <c r="AF1683" s="203" t="s">
        <v>4747</v>
      </c>
    </row>
    <row r="1684" spans="17:32" x14ac:dyDescent="0.15">
      <c r="Q1684" s="197">
        <v>4</v>
      </c>
      <c r="R1684" s="197">
        <v>5</v>
      </c>
      <c r="S1684" s="197">
        <v>35</v>
      </c>
      <c r="T1684" s="198" t="s">
        <v>4799</v>
      </c>
      <c r="U1684" s="200" t="s">
        <v>4800</v>
      </c>
      <c r="AC1684" s="159">
        <v>34</v>
      </c>
      <c r="AD1684" s="159">
        <v>3</v>
      </c>
      <c r="AE1684" s="161" t="s">
        <v>4750</v>
      </c>
      <c r="AF1684" s="203" t="s">
        <v>4751</v>
      </c>
    </row>
    <row r="1685" spans="17:32" x14ac:dyDescent="0.15">
      <c r="Q1685" s="197">
        <v>4</v>
      </c>
      <c r="R1685" s="197">
        <v>5</v>
      </c>
      <c r="S1685" s="197">
        <v>36</v>
      </c>
      <c r="T1685" s="198" t="s">
        <v>4803</v>
      </c>
      <c r="U1685" s="200" t="s">
        <v>4804</v>
      </c>
      <c r="AC1685" s="159">
        <v>34</v>
      </c>
      <c r="AD1685" s="159">
        <v>4</v>
      </c>
      <c r="AE1685" s="161" t="s">
        <v>4754</v>
      </c>
      <c r="AF1685" s="203" t="s">
        <v>4755</v>
      </c>
    </row>
    <row r="1686" spans="17:32" x14ac:dyDescent="0.15">
      <c r="Q1686" s="197">
        <v>4</v>
      </c>
      <c r="R1686" s="197">
        <v>5</v>
      </c>
      <c r="S1686" s="197">
        <v>37</v>
      </c>
      <c r="T1686" s="198" t="s">
        <v>4807</v>
      </c>
      <c r="U1686" s="200" t="s">
        <v>4808</v>
      </c>
      <c r="AC1686" s="159">
        <v>34</v>
      </c>
      <c r="AD1686" s="159">
        <v>5</v>
      </c>
      <c r="AE1686" s="161" t="s">
        <v>4758</v>
      </c>
      <c r="AF1686" s="203" t="s">
        <v>4759</v>
      </c>
    </row>
    <row r="1687" spans="17:32" x14ac:dyDescent="0.15">
      <c r="Q1687" s="197">
        <v>4</v>
      </c>
      <c r="R1687" s="197">
        <v>5</v>
      </c>
      <c r="S1687" s="197">
        <v>38</v>
      </c>
      <c r="T1687" s="198" t="s">
        <v>4811</v>
      </c>
      <c r="U1687" s="200" t="s">
        <v>4812</v>
      </c>
      <c r="AC1687" s="159">
        <v>34</v>
      </c>
      <c r="AD1687" s="159">
        <v>6</v>
      </c>
      <c r="AE1687" s="161" t="s">
        <v>4762</v>
      </c>
      <c r="AF1687" s="203" t="s">
        <v>4763</v>
      </c>
    </row>
    <row r="1688" spans="17:32" x14ac:dyDescent="0.15">
      <c r="Q1688" s="197">
        <v>4</v>
      </c>
      <c r="R1688" s="197">
        <v>5</v>
      </c>
      <c r="S1688" s="197">
        <v>39</v>
      </c>
      <c r="T1688" s="198" t="s">
        <v>4815</v>
      </c>
      <c r="U1688" s="200" t="s">
        <v>4816</v>
      </c>
      <c r="AC1688" s="159">
        <v>34</v>
      </c>
      <c r="AD1688" s="159">
        <v>7</v>
      </c>
      <c r="AE1688" s="161" t="s">
        <v>4766</v>
      </c>
      <c r="AF1688" s="203" t="s">
        <v>4767</v>
      </c>
    </row>
    <row r="1689" spans="17:32" x14ac:dyDescent="0.15">
      <c r="Q1689" s="197">
        <v>4</v>
      </c>
      <c r="R1689" s="197">
        <v>5</v>
      </c>
      <c r="S1689" s="197">
        <v>40</v>
      </c>
      <c r="T1689" s="198" t="s">
        <v>4819</v>
      </c>
      <c r="U1689" s="200" t="s">
        <v>4820</v>
      </c>
      <c r="AC1689" s="159">
        <v>34</v>
      </c>
      <c r="AD1689" s="159">
        <v>8</v>
      </c>
      <c r="AE1689" s="161" t="s">
        <v>4770</v>
      </c>
      <c r="AF1689" s="203" t="s">
        <v>4771</v>
      </c>
    </row>
    <row r="1690" spans="17:32" x14ac:dyDescent="0.15">
      <c r="Q1690" s="197">
        <v>4</v>
      </c>
      <c r="R1690" s="197">
        <v>5</v>
      </c>
      <c r="S1690" s="197">
        <v>41</v>
      </c>
      <c r="T1690" s="198" t="s">
        <v>4823</v>
      </c>
      <c r="U1690" s="200" t="s">
        <v>4824</v>
      </c>
      <c r="AC1690" s="159">
        <v>34</v>
      </c>
      <c r="AD1690" s="159">
        <v>9</v>
      </c>
      <c r="AE1690" s="161" t="s">
        <v>4774</v>
      </c>
      <c r="AF1690" s="203" t="s">
        <v>4775</v>
      </c>
    </row>
    <row r="1691" spans="17:32" x14ac:dyDescent="0.15">
      <c r="Q1691" s="197">
        <v>4</v>
      </c>
      <c r="R1691" s="197">
        <v>5</v>
      </c>
      <c r="S1691" s="197">
        <v>42</v>
      </c>
      <c r="T1691" s="198" t="s">
        <v>4827</v>
      </c>
      <c r="U1691" s="200" t="s">
        <v>4828</v>
      </c>
      <c r="AC1691" s="159">
        <v>34</v>
      </c>
      <c r="AD1691" s="159">
        <v>10</v>
      </c>
      <c r="AE1691" s="161" t="s">
        <v>4778</v>
      </c>
      <c r="AF1691" s="203" t="s">
        <v>4779</v>
      </c>
    </row>
    <row r="1692" spans="17:32" x14ac:dyDescent="0.15">
      <c r="Q1692" s="197">
        <v>4</v>
      </c>
      <c r="R1692" s="197">
        <v>5</v>
      </c>
      <c r="S1692" s="197">
        <v>43</v>
      </c>
      <c r="T1692" s="198" t="s">
        <v>4831</v>
      </c>
      <c r="U1692" s="200" t="s">
        <v>4832</v>
      </c>
      <c r="AC1692" s="159">
        <v>34</v>
      </c>
      <c r="AD1692" s="159">
        <v>11</v>
      </c>
      <c r="AE1692" s="161" t="s">
        <v>4782</v>
      </c>
      <c r="AF1692" s="203" t="s">
        <v>4783</v>
      </c>
    </row>
    <row r="1693" spans="17:32" x14ac:dyDescent="0.15">
      <c r="Q1693" s="197">
        <v>4</v>
      </c>
      <c r="R1693" s="197">
        <v>5</v>
      </c>
      <c r="S1693" s="197">
        <v>44</v>
      </c>
      <c r="T1693" s="198" t="s">
        <v>4835</v>
      </c>
      <c r="U1693" s="200" t="s">
        <v>4836</v>
      </c>
      <c r="AC1693" s="159">
        <v>34</v>
      </c>
      <c r="AD1693" s="159">
        <v>12</v>
      </c>
      <c r="AE1693" s="161" t="s">
        <v>4786</v>
      </c>
      <c r="AF1693" s="203" t="s">
        <v>4787</v>
      </c>
    </row>
    <row r="1694" spans="17:32" x14ac:dyDescent="0.15">
      <c r="Q1694" s="197">
        <v>4</v>
      </c>
      <c r="R1694" s="197">
        <v>5</v>
      </c>
      <c r="S1694" s="197">
        <v>45</v>
      </c>
      <c r="T1694" s="198" t="s">
        <v>4839</v>
      </c>
      <c r="U1694" s="200" t="s">
        <v>4840</v>
      </c>
      <c r="AC1694" s="159">
        <v>34</v>
      </c>
      <c r="AD1694" s="159">
        <v>13</v>
      </c>
      <c r="AE1694" s="161" t="s">
        <v>4790</v>
      </c>
      <c r="AF1694" s="203" t="s">
        <v>4791</v>
      </c>
    </row>
    <row r="1695" spans="17:32" x14ac:dyDescent="0.15">
      <c r="Q1695" s="197">
        <v>4</v>
      </c>
      <c r="R1695" s="197">
        <v>5</v>
      </c>
      <c r="S1695" s="197">
        <v>46</v>
      </c>
      <c r="T1695" s="198" t="s">
        <v>4843</v>
      </c>
      <c r="U1695" s="200" t="s">
        <v>4844</v>
      </c>
      <c r="AC1695" s="159">
        <v>34</v>
      </c>
      <c r="AD1695" s="159">
        <v>14</v>
      </c>
      <c r="AE1695" s="161" t="s">
        <v>4794</v>
      </c>
      <c r="AF1695" s="203" t="s">
        <v>4795</v>
      </c>
    </row>
    <row r="1696" spans="17:32" x14ac:dyDescent="0.15">
      <c r="Q1696" s="197">
        <v>4</v>
      </c>
      <c r="R1696" s="197">
        <v>5</v>
      </c>
      <c r="S1696" s="197">
        <v>47</v>
      </c>
      <c r="T1696" s="198" t="s">
        <v>4847</v>
      </c>
      <c r="U1696" s="200" t="s">
        <v>4848</v>
      </c>
      <c r="AC1696" s="159">
        <v>34</v>
      </c>
      <c r="AD1696" s="159">
        <v>15</v>
      </c>
      <c r="AE1696" s="161" t="s">
        <v>2369</v>
      </c>
      <c r="AF1696" s="203" t="s">
        <v>4798</v>
      </c>
    </row>
    <row r="1697" spans="17:32" x14ac:dyDescent="0.15">
      <c r="Q1697" s="197">
        <v>4</v>
      </c>
      <c r="R1697" s="197">
        <v>5</v>
      </c>
      <c r="S1697" s="197">
        <v>48</v>
      </c>
      <c r="T1697" s="198" t="s">
        <v>4851</v>
      </c>
      <c r="U1697" s="200" t="s">
        <v>4852</v>
      </c>
      <c r="AC1697" s="159">
        <v>34</v>
      </c>
      <c r="AD1697" s="159">
        <v>16</v>
      </c>
      <c r="AE1697" s="161" t="s">
        <v>4801</v>
      </c>
      <c r="AF1697" s="203" t="s">
        <v>4802</v>
      </c>
    </row>
    <row r="1698" spans="17:32" x14ac:dyDescent="0.15">
      <c r="Q1698" s="197">
        <v>4</v>
      </c>
      <c r="R1698" s="197">
        <v>5</v>
      </c>
      <c r="S1698" s="197">
        <v>49</v>
      </c>
      <c r="T1698" s="198" t="s">
        <v>4855</v>
      </c>
      <c r="U1698" s="200" t="s">
        <v>4856</v>
      </c>
      <c r="AC1698" s="159">
        <v>34</v>
      </c>
      <c r="AD1698" s="159">
        <v>17</v>
      </c>
      <c r="AE1698" s="161" t="s">
        <v>4805</v>
      </c>
      <c r="AF1698" s="203" t="s">
        <v>4806</v>
      </c>
    </row>
    <row r="1699" spans="17:32" x14ac:dyDescent="0.15">
      <c r="Q1699" s="197">
        <v>4</v>
      </c>
      <c r="R1699" s="197">
        <v>5</v>
      </c>
      <c r="S1699" s="197">
        <v>50</v>
      </c>
      <c r="T1699" s="198" t="s">
        <v>4859</v>
      </c>
      <c r="U1699" s="200" t="s">
        <v>4860</v>
      </c>
      <c r="AC1699" s="159">
        <v>34</v>
      </c>
      <c r="AD1699" s="159">
        <v>18</v>
      </c>
      <c r="AE1699" s="161" t="s">
        <v>4809</v>
      </c>
      <c r="AF1699" s="203" t="s">
        <v>4810</v>
      </c>
    </row>
    <row r="1700" spans="17:32" x14ac:dyDescent="0.15">
      <c r="Q1700" s="197">
        <v>4</v>
      </c>
      <c r="R1700" s="197">
        <v>5</v>
      </c>
      <c r="S1700" s="197">
        <v>51</v>
      </c>
      <c r="T1700" s="198" t="s">
        <v>4863</v>
      </c>
      <c r="U1700" s="200" t="s">
        <v>4864</v>
      </c>
      <c r="AC1700" s="159">
        <v>34</v>
      </c>
      <c r="AD1700" s="159">
        <v>19</v>
      </c>
      <c r="AE1700" s="161" t="s">
        <v>4813</v>
      </c>
      <c r="AF1700" s="203" t="s">
        <v>4814</v>
      </c>
    </row>
    <row r="1701" spans="17:32" x14ac:dyDescent="0.15">
      <c r="Q1701" s="197">
        <v>4</v>
      </c>
      <c r="R1701" s="197">
        <v>5</v>
      </c>
      <c r="S1701" s="197">
        <v>52</v>
      </c>
      <c r="T1701" s="198" t="s">
        <v>1035</v>
      </c>
      <c r="U1701" s="200" t="s">
        <v>4867</v>
      </c>
      <c r="AC1701" s="159">
        <v>34</v>
      </c>
      <c r="AD1701" s="159">
        <v>20</v>
      </c>
      <c r="AE1701" s="161" t="s">
        <v>4817</v>
      </c>
      <c r="AF1701" s="203" t="s">
        <v>4818</v>
      </c>
    </row>
    <row r="1702" spans="17:32" x14ac:dyDescent="0.15">
      <c r="Q1702" s="197">
        <v>4</v>
      </c>
      <c r="R1702" s="197">
        <v>5</v>
      </c>
      <c r="S1702" s="197">
        <v>53</v>
      </c>
      <c r="T1702" s="198" t="s">
        <v>4870</v>
      </c>
      <c r="U1702" s="200" t="s">
        <v>4871</v>
      </c>
      <c r="AC1702" s="159">
        <v>34</v>
      </c>
      <c r="AD1702" s="159">
        <v>21</v>
      </c>
      <c r="AE1702" s="161" t="s">
        <v>4821</v>
      </c>
      <c r="AF1702" s="203" t="s">
        <v>4822</v>
      </c>
    </row>
    <row r="1703" spans="17:32" x14ac:dyDescent="0.15">
      <c r="Q1703" s="197">
        <v>4</v>
      </c>
      <c r="R1703" s="197">
        <v>5</v>
      </c>
      <c r="S1703" s="197">
        <v>54</v>
      </c>
      <c r="T1703" s="198" t="s">
        <v>4874</v>
      </c>
      <c r="U1703" s="200" t="s">
        <v>4875</v>
      </c>
      <c r="AC1703" s="159">
        <v>34</v>
      </c>
      <c r="AD1703" s="159">
        <v>22</v>
      </c>
      <c r="AE1703" s="161" t="s">
        <v>4825</v>
      </c>
      <c r="AF1703" s="203" t="s">
        <v>4826</v>
      </c>
    </row>
    <row r="1704" spans="17:32" x14ac:dyDescent="0.15">
      <c r="Q1704" s="197">
        <v>4</v>
      </c>
      <c r="R1704" s="197">
        <v>5</v>
      </c>
      <c r="S1704" s="197">
        <v>55</v>
      </c>
      <c r="T1704" s="198" t="s">
        <v>4878</v>
      </c>
      <c r="U1704" s="200" t="s">
        <v>4879</v>
      </c>
      <c r="AC1704" s="159">
        <v>34</v>
      </c>
      <c r="AD1704" s="159">
        <v>23</v>
      </c>
      <c r="AE1704" s="161" t="s">
        <v>4829</v>
      </c>
      <c r="AF1704" s="203" t="s">
        <v>4830</v>
      </c>
    </row>
    <row r="1705" spans="17:32" x14ac:dyDescent="0.15">
      <c r="Q1705" s="197">
        <v>4</v>
      </c>
      <c r="R1705" s="197">
        <v>5</v>
      </c>
      <c r="S1705" s="197">
        <v>56</v>
      </c>
      <c r="T1705" s="198" t="s">
        <v>4882</v>
      </c>
      <c r="U1705" s="200" t="s">
        <v>4883</v>
      </c>
      <c r="AC1705" s="159">
        <v>34</v>
      </c>
      <c r="AD1705" s="159">
        <v>24</v>
      </c>
      <c r="AE1705" s="161" t="s">
        <v>4833</v>
      </c>
      <c r="AF1705" s="203" t="s">
        <v>4834</v>
      </c>
    </row>
    <row r="1706" spans="17:32" x14ac:dyDescent="0.15">
      <c r="Q1706" s="197">
        <v>4</v>
      </c>
      <c r="R1706" s="197">
        <v>5</v>
      </c>
      <c r="S1706" s="197">
        <v>57</v>
      </c>
      <c r="T1706" s="198" t="s">
        <v>4886</v>
      </c>
      <c r="U1706" s="200" t="s">
        <v>4887</v>
      </c>
      <c r="AC1706" s="159">
        <v>34</v>
      </c>
      <c r="AD1706" s="159">
        <v>25</v>
      </c>
      <c r="AE1706" s="161" t="s">
        <v>4837</v>
      </c>
      <c r="AF1706" s="203" t="s">
        <v>4838</v>
      </c>
    </row>
    <row r="1707" spans="17:32" x14ac:dyDescent="0.15">
      <c r="Q1707" s="197">
        <v>4</v>
      </c>
      <c r="R1707" s="197">
        <v>5</v>
      </c>
      <c r="S1707" s="197">
        <v>58</v>
      </c>
      <c r="T1707" s="198" t="s">
        <v>4890</v>
      </c>
      <c r="U1707" s="200" t="s">
        <v>4891</v>
      </c>
      <c r="AC1707" s="159">
        <v>34</v>
      </c>
      <c r="AD1707" s="159">
        <v>26</v>
      </c>
      <c r="AE1707" s="161" t="s">
        <v>4841</v>
      </c>
      <c r="AF1707" s="203" t="s">
        <v>4842</v>
      </c>
    </row>
    <row r="1708" spans="17:32" x14ac:dyDescent="0.15">
      <c r="Q1708" s="197">
        <v>4</v>
      </c>
      <c r="R1708" s="197">
        <v>5</v>
      </c>
      <c r="S1708" s="197">
        <v>59</v>
      </c>
      <c r="T1708" s="198" t="s">
        <v>4894</v>
      </c>
      <c r="U1708" s="200" t="s">
        <v>4895</v>
      </c>
      <c r="AC1708" s="159">
        <v>34</v>
      </c>
      <c r="AD1708" s="159">
        <v>27</v>
      </c>
      <c r="AE1708" s="161" t="s">
        <v>4845</v>
      </c>
      <c r="AF1708" s="203" t="s">
        <v>4846</v>
      </c>
    </row>
    <row r="1709" spans="17:32" x14ac:dyDescent="0.15">
      <c r="Q1709" s="197">
        <v>4</v>
      </c>
      <c r="R1709" s="197">
        <v>5</v>
      </c>
      <c r="S1709" s="197">
        <v>60</v>
      </c>
      <c r="T1709" s="198" t="s">
        <v>9485</v>
      </c>
      <c r="U1709" s="200" t="s">
        <v>4898</v>
      </c>
      <c r="AC1709" s="159">
        <v>34</v>
      </c>
      <c r="AD1709" s="159">
        <v>28</v>
      </c>
      <c r="AE1709" s="161" t="s">
        <v>4849</v>
      </c>
      <c r="AF1709" s="203" t="s">
        <v>4850</v>
      </c>
    </row>
    <row r="1710" spans="17:32" x14ac:dyDescent="0.15">
      <c r="Q1710" s="197">
        <v>4</v>
      </c>
      <c r="R1710" s="197">
        <v>5</v>
      </c>
      <c r="S1710" s="197">
        <v>61</v>
      </c>
      <c r="T1710" s="198" t="s">
        <v>4901</v>
      </c>
      <c r="U1710" s="200" t="s">
        <v>4902</v>
      </c>
      <c r="AC1710" s="159">
        <v>34</v>
      </c>
      <c r="AD1710" s="159">
        <v>29</v>
      </c>
      <c r="AE1710" s="161" t="s">
        <v>4853</v>
      </c>
      <c r="AF1710" s="203" t="s">
        <v>4854</v>
      </c>
    </row>
    <row r="1711" spans="17:32" x14ac:dyDescent="0.15">
      <c r="Q1711" s="197">
        <v>4</v>
      </c>
      <c r="R1711" s="197">
        <v>5</v>
      </c>
      <c r="S1711" s="197">
        <v>62</v>
      </c>
      <c r="T1711" s="198" t="s">
        <v>4905</v>
      </c>
      <c r="U1711" s="200" t="s">
        <v>4906</v>
      </c>
      <c r="AC1711" s="159">
        <v>34</v>
      </c>
      <c r="AD1711" s="159">
        <v>30</v>
      </c>
      <c r="AE1711" s="161" t="s">
        <v>4857</v>
      </c>
      <c r="AF1711" s="203" t="s">
        <v>4858</v>
      </c>
    </row>
    <row r="1712" spans="17:32" x14ac:dyDescent="0.15">
      <c r="Q1712" s="197">
        <v>4</v>
      </c>
      <c r="R1712" s="197">
        <v>5</v>
      </c>
      <c r="S1712" s="197">
        <v>63</v>
      </c>
      <c r="T1712" s="198" t="s">
        <v>4110</v>
      </c>
      <c r="U1712" s="200" t="s">
        <v>4909</v>
      </c>
      <c r="AC1712" s="159">
        <v>34</v>
      </c>
      <c r="AD1712" s="159">
        <v>31</v>
      </c>
      <c r="AE1712" s="161" t="s">
        <v>4861</v>
      </c>
      <c r="AF1712" s="203" t="s">
        <v>4862</v>
      </c>
    </row>
    <row r="1713" spans="17:32" x14ac:dyDescent="0.15">
      <c r="Q1713" s="197">
        <v>4</v>
      </c>
      <c r="R1713" s="197">
        <v>6</v>
      </c>
      <c r="S1713" s="197">
        <v>1</v>
      </c>
      <c r="T1713" s="198" t="s">
        <v>326</v>
      </c>
      <c r="U1713" s="200" t="s">
        <v>4912</v>
      </c>
      <c r="AC1713" s="159">
        <v>35</v>
      </c>
      <c r="AD1713" s="159">
        <v>1</v>
      </c>
      <c r="AE1713" s="161" t="s">
        <v>4865</v>
      </c>
      <c r="AF1713" s="203" t="s">
        <v>4866</v>
      </c>
    </row>
    <row r="1714" spans="17:32" x14ac:dyDescent="0.15">
      <c r="Q1714" s="197">
        <v>4</v>
      </c>
      <c r="R1714" s="197">
        <v>6</v>
      </c>
      <c r="S1714" s="197">
        <v>2</v>
      </c>
      <c r="T1714" s="198" t="s">
        <v>9486</v>
      </c>
      <c r="U1714" s="200" t="s">
        <v>4915</v>
      </c>
      <c r="AC1714" s="159">
        <v>35</v>
      </c>
      <c r="AD1714" s="159">
        <v>2</v>
      </c>
      <c r="AE1714" s="161" t="s">
        <v>4868</v>
      </c>
      <c r="AF1714" s="203" t="s">
        <v>4869</v>
      </c>
    </row>
    <row r="1715" spans="17:32" x14ac:dyDescent="0.15">
      <c r="Q1715" s="197">
        <v>4</v>
      </c>
      <c r="R1715" s="197">
        <v>6</v>
      </c>
      <c r="S1715" s="197">
        <v>3</v>
      </c>
      <c r="T1715" s="198" t="s">
        <v>9487</v>
      </c>
      <c r="U1715" s="200" t="s">
        <v>9488</v>
      </c>
      <c r="AC1715" s="159">
        <v>35</v>
      </c>
      <c r="AD1715" s="159">
        <v>3</v>
      </c>
      <c r="AE1715" s="161" t="s">
        <v>4872</v>
      </c>
      <c r="AF1715" s="203" t="s">
        <v>4873</v>
      </c>
    </row>
    <row r="1716" spans="17:32" x14ac:dyDescent="0.15">
      <c r="Q1716" s="197">
        <v>4</v>
      </c>
      <c r="R1716" s="197">
        <v>6</v>
      </c>
      <c r="S1716" s="197">
        <v>4</v>
      </c>
      <c r="T1716" s="198" t="s">
        <v>4918</v>
      </c>
      <c r="U1716" s="200" t="s">
        <v>4919</v>
      </c>
      <c r="AC1716" s="159">
        <v>35</v>
      </c>
      <c r="AD1716" s="159">
        <v>4</v>
      </c>
      <c r="AE1716" s="161" t="s">
        <v>4876</v>
      </c>
      <c r="AF1716" s="203" t="s">
        <v>4877</v>
      </c>
    </row>
    <row r="1717" spans="17:32" x14ac:dyDescent="0.15">
      <c r="Q1717" s="197">
        <v>4</v>
      </c>
      <c r="R1717" s="197">
        <v>6</v>
      </c>
      <c r="S1717" s="197">
        <v>5</v>
      </c>
      <c r="T1717" s="198" t="s">
        <v>9489</v>
      </c>
      <c r="U1717" s="200" t="s">
        <v>4922</v>
      </c>
      <c r="AC1717" s="159">
        <v>35</v>
      </c>
      <c r="AD1717" s="159">
        <v>5</v>
      </c>
      <c r="AE1717" s="161" t="s">
        <v>4880</v>
      </c>
      <c r="AF1717" s="203" t="s">
        <v>4881</v>
      </c>
    </row>
    <row r="1718" spans="17:32" x14ac:dyDescent="0.15">
      <c r="Q1718" s="197">
        <v>4</v>
      </c>
      <c r="R1718" s="197">
        <v>6</v>
      </c>
      <c r="S1718" s="197">
        <v>6</v>
      </c>
      <c r="T1718" s="198" t="s">
        <v>4124</v>
      </c>
      <c r="U1718" s="200" t="s">
        <v>4925</v>
      </c>
      <c r="AC1718" s="159">
        <v>35</v>
      </c>
      <c r="AD1718" s="159">
        <v>6</v>
      </c>
      <c r="AE1718" s="161" t="s">
        <v>4884</v>
      </c>
      <c r="AF1718" s="203" t="s">
        <v>4885</v>
      </c>
    </row>
    <row r="1719" spans="17:32" x14ac:dyDescent="0.15">
      <c r="Q1719" s="197">
        <v>4</v>
      </c>
      <c r="R1719" s="197">
        <v>6</v>
      </c>
      <c r="S1719" s="197">
        <v>7</v>
      </c>
      <c r="T1719" s="198" t="s">
        <v>4696</v>
      </c>
      <c r="U1719" s="200" t="s">
        <v>4928</v>
      </c>
      <c r="AC1719" s="159">
        <v>35</v>
      </c>
      <c r="AD1719" s="159">
        <v>7</v>
      </c>
      <c r="AE1719" s="161" t="s">
        <v>4888</v>
      </c>
      <c r="AF1719" s="203" t="s">
        <v>4889</v>
      </c>
    </row>
    <row r="1720" spans="17:32" x14ac:dyDescent="0.15">
      <c r="Q1720" s="197">
        <v>4</v>
      </c>
      <c r="R1720" s="197">
        <v>6</v>
      </c>
      <c r="S1720" s="197">
        <v>8</v>
      </c>
      <c r="T1720" s="198" t="s">
        <v>4682</v>
      </c>
      <c r="U1720" s="200" t="s">
        <v>4931</v>
      </c>
      <c r="AC1720" s="159">
        <v>35</v>
      </c>
      <c r="AD1720" s="159">
        <v>8</v>
      </c>
      <c r="AE1720" s="161" t="s">
        <v>4892</v>
      </c>
      <c r="AF1720" s="203" t="s">
        <v>4893</v>
      </c>
    </row>
    <row r="1721" spans="17:32" x14ac:dyDescent="0.15">
      <c r="Q1721" s="197">
        <v>4</v>
      </c>
      <c r="R1721" s="197">
        <v>6</v>
      </c>
      <c r="S1721" s="197">
        <v>9</v>
      </c>
      <c r="T1721" s="198" t="s">
        <v>1919</v>
      </c>
      <c r="U1721" s="200" t="s">
        <v>4934</v>
      </c>
      <c r="AC1721" s="159">
        <v>35</v>
      </c>
      <c r="AD1721" s="159">
        <v>9</v>
      </c>
      <c r="AE1721" s="161" t="s">
        <v>4896</v>
      </c>
      <c r="AF1721" s="203" t="s">
        <v>4897</v>
      </c>
    </row>
    <row r="1722" spans="17:32" x14ac:dyDescent="0.15">
      <c r="Q1722" s="197">
        <v>4</v>
      </c>
      <c r="R1722" s="197">
        <v>6</v>
      </c>
      <c r="S1722" s="197">
        <v>10</v>
      </c>
      <c r="T1722" s="198" t="s">
        <v>4135</v>
      </c>
      <c r="U1722" s="200" t="s">
        <v>4937</v>
      </c>
      <c r="AC1722" s="159">
        <v>35</v>
      </c>
      <c r="AD1722" s="159">
        <v>10</v>
      </c>
      <c r="AE1722" s="161" t="s">
        <v>4899</v>
      </c>
      <c r="AF1722" s="203" t="s">
        <v>4900</v>
      </c>
    </row>
    <row r="1723" spans="17:32" x14ac:dyDescent="0.15">
      <c r="Q1723" s="197">
        <v>4</v>
      </c>
      <c r="R1723" s="197">
        <v>6</v>
      </c>
      <c r="S1723" s="197">
        <v>11</v>
      </c>
      <c r="T1723" s="198" t="s">
        <v>4159</v>
      </c>
      <c r="U1723" s="200" t="s">
        <v>4940</v>
      </c>
      <c r="AC1723" s="159">
        <v>35</v>
      </c>
      <c r="AD1723" s="159">
        <v>11</v>
      </c>
      <c r="AE1723" s="161" t="s">
        <v>4903</v>
      </c>
      <c r="AF1723" s="203" t="s">
        <v>4904</v>
      </c>
    </row>
    <row r="1724" spans="17:32" x14ac:dyDescent="0.15">
      <c r="Q1724" s="197">
        <v>4</v>
      </c>
      <c r="R1724" s="197">
        <v>6</v>
      </c>
      <c r="S1724" s="197">
        <v>12</v>
      </c>
      <c r="T1724" s="198" t="s">
        <v>3788</v>
      </c>
      <c r="U1724" s="200" t="s">
        <v>4943</v>
      </c>
      <c r="AC1724" s="159">
        <v>35</v>
      </c>
      <c r="AD1724" s="159">
        <v>12</v>
      </c>
      <c r="AE1724" s="161" t="s">
        <v>4907</v>
      </c>
      <c r="AF1724" s="203" t="s">
        <v>4908</v>
      </c>
    </row>
    <row r="1725" spans="17:32" x14ac:dyDescent="0.15">
      <c r="Q1725" s="197">
        <v>4</v>
      </c>
      <c r="R1725" s="197">
        <v>6</v>
      </c>
      <c r="S1725" s="197">
        <v>13</v>
      </c>
      <c r="T1725" s="198" t="s">
        <v>4946</v>
      </c>
      <c r="U1725" s="200" t="s">
        <v>4947</v>
      </c>
      <c r="AC1725" s="159">
        <v>35</v>
      </c>
      <c r="AD1725" s="159">
        <v>13</v>
      </c>
      <c r="AE1725" s="161" t="s">
        <v>4910</v>
      </c>
      <c r="AF1725" s="203" t="s">
        <v>4911</v>
      </c>
    </row>
    <row r="1726" spans="17:32" x14ac:dyDescent="0.15">
      <c r="Q1726" s="197">
        <v>4</v>
      </c>
      <c r="R1726" s="197">
        <v>6</v>
      </c>
      <c r="S1726" s="197">
        <v>14</v>
      </c>
      <c r="T1726" s="198" t="s">
        <v>4950</v>
      </c>
      <c r="U1726" s="200" t="s">
        <v>4951</v>
      </c>
      <c r="AC1726" s="159">
        <v>35</v>
      </c>
      <c r="AD1726" s="159">
        <v>14</v>
      </c>
      <c r="AE1726" s="161" t="s">
        <v>4913</v>
      </c>
      <c r="AF1726" s="203" t="s">
        <v>4914</v>
      </c>
    </row>
    <row r="1727" spans="17:32" x14ac:dyDescent="0.15">
      <c r="Q1727" s="197">
        <v>4</v>
      </c>
      <c r="R1727" s="197">
        <v>6</v>
      </c>
      <c r="S1727" s="197">
        <v>15</v>
      </c>
      <c r="T1727" s="198" t="s">
        <v>4954</v>
      </c>
      <c r="U1727" s="200" t="s">
        <v>4955</v>
      </c>
      <c r="AC1727" s="159">
        <v>35</v>
      </c>
      <c r="AD1727" s="159">
        <v>15</v>
      </c>
      <c r="AE1727" s="161" t="s">
        <v>4916</v>
      </c>
      <c r="AF1727" s="203" t="s">
        <v>4917</v>
      </c>
    </row>
    <row r="1728" spans="17:32" x14ac:dyDescent="0.15">
      <c r="Q1728" s="197">
        <v>4</v>
      </c>
      <c r="R1728" s="197">
        <v>6</v>
      </c>
      <c r="S1728" s="197">
        <v>16</v>
      </c>
      <c r="T1728" s="198" t="s">
        <v>4958</v>
      </c>
      <c r="U1728" s="200" t="s">
        <v>4959</v>
      </c>
      <c r="AC1728" s="159">
        <v>35</v>
      </c>
      <c r="AD1728" s="159">
        <v>16</v>
      </c>
      <c r="AE1728" s="161" t="s">
        <v>4920</v>
      </c>
      <c r="AF1728" s="203" t="s">
        <v>4921</v>
      </c>
    </row>
    <row r="1729" spans="17:32" x14ac:dyDescent="0.15">
      <c r="Q1729" s="197">
        <v>4</v>
      </c>
      <c r="R1729" s="197">
        <v>6</v>
      </c>
      <c r="S1729" s="197">
        <v>17</v>
      </c>
      <c r="T1729" s="198" t="s">
        <v>4962</v>
      </c>
      <c r="U1729" s="200" t="s">
        <v>4963</v>
      </c>
      <c r="AC1729" s="159">
        <v>35</v>
      </c>
      <c r="AD1729" s="159">
        <v>17</v>
      </c>
      <c r="AE1729" s="161" t="s">
        <v>4923</v>
      </c>
      <c r="AF1729" s="203" t="s">
        <v>4924</v>
      </c>
    </row>
    <row r="1730" spans="17:32" x14ac:dyDescent="0.15">
      <c r="Q1730" s="197">
        <v>4</v>
      </c>
      <c r="R1730" s="197">
        <v>6</v>
      </c>
      <c r="S1730" s="197">
        <v>18</v>
      </c>
      <c r="T1730" s="198" t="s">
        <v>4966</v>
      </c>
      <c r="U1730" s="200" t="s">
        <v>4967</v>
      </c>
      <c r="AC1730" s="159">
        <v>35</v>
      </c>
      <c r="AD1730" s="159">
        <v>18</v>
      </c>
      <c r="AE1730" s="161" t="s">
        <v>4926</v>
      </c>
      <c r="AF1730" s="203" t="s">
        <v>4927</v>
      </c>
    </row>
    <row r="1731" spans="17:32" x14ac:dyDescent="0.15">
      <c r="Q1731" s="197">
        <v>4</v>
      </c>
      <c r="R1731" s="197">
        <v>6</v>
      </c>
      <c r="S1731" s="197">
        <v>19</v>
      </c>
      <c r="T1731" s="198" t="s">
        <v>4970</v>
      </c>
      <c r="U1731" s="200" t="s">
        <v>4971</v>
      </c>
      <c r="AC1731" s="159">
        <v>35</v>
      </c>
      <c r="AD1731" s="159">
        <v>19</v>
      </c>
      <c r="AE1731" s="161" t="s">
        <v>4929</v>
      </c>
      <c r="AF1731" s="203" t="s">
        <v>4930</v>
      </c>
    </row>
    <row r="1732" spans="17:32" x14ac:dyDescent="0.15">
      <c r="Q1732" s="197">
        <v>4</v>
      </c>
      <c r="R1732" s="197">
        <v>6</v>
      </c>
      <c r="S1732" s="197">
        <v>20</v>
      </c>
      <c r="T1732" s="198" t="s">
        <v>4974</v>
      </c>
      <c r="U1732" s="200" t="s">
        <v>4975</v>
      </c>
      <c r="AC1732" s="159">
        <v>36</v>
      </c>
      <c r="AD1732" s="159">
        <v>1</v>
      </c>
      <c r="AE1732" s="161" t="s">
        <v>4932</v>
      </c>
      <c r="AF1732" s="203" t="s">
        <v>4933</v>
      </c>
    </row>
    <row r="1733" spans="17:32" x14ac:dyDescent="0.15">
      <c r="Q1733" s="197">
        <v>4</v>
      </c>
      <c r="R1733" s="197">
        <v>6</v>
      </c>
      <c r="S1733" s="197">
        <v>21</v>
      </c>
      <c r="T1733" s="198" t="s">
        <v>4978</v>
      </c>
      <c r="U1733" s="200" t="s">
        <v>4979</v>
      </c>
      <c r="AC1733" s="159">
        <v>36</v>
      </c>
      <c r="AD1733" s="159">
        <v>2</v>
      </c>
      <c r="AE1733" s="161" t="s">
        <v>4935</v>
      </c>
      <c r="AF1733" s="203" t="s">
        <v>4936</v>
      </c>
    </row>
    <row r="1734" spans="17:32" x14ac:dyDescent="0.15">
      <c r="Q1734" s="197">
        <v>4</v>
      </c>
      <c r="R1734" s="197">
        <v>6</v>
      </c>
      <c r="S1734" s="197">
        <v>22</v>
      </c>
      <c r="T1734" s="198" t="s">
        <v>4982</v>
      </c>
      <c r="U1734" s="200" t="s">
        <v>4983</v>
      </c>
      <c r="AC1734" s="159">
        <v>36</v>
      </c>
      <c r="AD1734" s="159">
        <v>3</v>
      </c>
      <c r="AE1734" s="161" t="s">
        <v>4938</v>
      </c>
      <c r="AF1734" s="203" t="s">
        <v>4939</v>
      </c>
    </row>
    <row r="1735" spans="17:32" x14ac:dyDescent="0.15">
      <c r="Q1735" s="197">
        <v>4</v>
      </c>
      <c r="R1735" s="197">
        <v>6</v>
      </c>
      <c r="S1735" s="197">
        <v>23</v>
      </c>
      <c r="T1735" s="198" t="s">
        <v>4986</v>
      </c>
      <c r="U1735" s="200" t="s">
        <v>4987</v>
      </c>
      <c r="AC1735" s="159">
        <v>36</v>
      </c>
      <c r="AD1735" s="159">
        <v>4</v>
      </c>
      <c r="AE1735" s="161" t="s">
        <v>4941</v>
      </c>
      <c r="AF1735" s="203" t="s">
        <v>4942</v>
      </c>
    </row>
    <row r="1736" spans="17:32" x14ac:dyDescent="0.15">
      <c r="Q1736" s="197">
        <v>4</v>
      </c>
      <c r="R1736" s="197">
        <v>6</v>
      </c>
      <c r="S1736" s="197">
        <v>24</v>
      </c>
      <c r="T1736" s="198" t="s">
        <v>4990</v>
      </c>
      <c r="U1736" s="200" t="s">
        <v>4991</v>
      </c>
      <c r="AC1736" s="159">
        <v>36</v>
      </c>
      <c r="AD1736" s="159">
        <v>5</v>
      </c>
      <c r="AE1736" s="161" t="s">
        <v>4944</v>
      </c>
      <c r="AF1736" s="203" t="s">
        <v>4945</v>
      </c>
    </row>
    <row r="1737" spans="17:32" x14ac:dyDescent="0.15">
      <c r="Q1737" s="197">
        <v>4</v>
      </c>
      <c r="R1737" s="197">
        <v>6</v>
      </c>
      <c r="S1737" s="197">
        <v>25</v>
      </c>
      <c r="T1737" s="198" t="s">
        <v>4994</v>
      </c>
      <c r="U1737" s="200" t="s">
        <v>4995</v>
      </c>
      <c r="AC1737" s="159">
        <v>36</v>
      </c>
      <c r="AD1737" s="159">
        <v>6</v>
      </c>
      <c r="AE1737" s="161" t="s">
        <v>4948</v>
      </c>
      <c r="AF1737" s="203" t="s">
        <v>4949</v>
      </c>
    </row>
    <row r="1738" spans="17:32" x14ac:dyDescent="0.15">
      <c r="Q1738" s="197">
        <v>4</v>
      </c>
      <c r="R1738" s="197">
        <v>6</v>
      </c>
      <c r="S1738" s="197">
        <v>26</v>
      </c>
      <c r="T1738" s="198" t="s">
        <v>4998</v>
      </c>
      <c r="U1738" s="200" t="s">
        <v>4999</v>
      </c>
      <c r="AC1738" s="159">
        <v>36</v>
      </c>
      <c r="AD1738" s="159">
        <v>7</v>
      </c>
      <c r="AE1738" s="161" t="s">
        <v>4952</v>
      </c>
      <c r="AF1738" s="203" t="s">
        <v>4953</v>
      </c>
    </row>
    <row r="1739" spans="17:32" x14ac:dyDescent="0.15">
      <c r="Q1739" s="197">
        <v>4</v>
      </c>
      <c r="R1739" s="197">
        <v>6</v>
      </c>
      <c r="S1739" s="197">
        <v>27</v>
      </c>
      <c r="T1739" s="198" t="s">
        <v>5002</v>
      </c>
      <c r="U1739" s="200" t="s">
        <v>5003</v>
      </c>
      <c r="AC1739" s="159">
        <v>36</v>
      </c>
      <c r="AD1739" s="159">
        <v>8</v>
      </c>
      <c r="AE1739" s="161" t="s">
        <v>4956</v>
      </c>
      <c r="AF1739" s="203" t="s">
        <v>4957</v>
      </c>
    </row>
    <row r="1740" spans="17:32" x14ac:dyDescent="0.15">
      <c r="Q1740" s="197">
        <v>4</v>
      </c>
      <c r="R1740" s="197">
        <v>6</v>
      </c>
      <c r="S1740" s="197">
        <v>28</v>
      </c>
      <c r="T1740" s="198" t="s">
        <v>5006</v>
      </c>
      <c r="U1740" s="200" t="s">
        <v>5007</v>
      </c>
      <c r="AC1740" s="159">
        <v>36</v>
      </c>
      <c r="AD1740" s="159">
        <v>9</v>
      </c>
      <c r="AE1740" s="161" t="s">
        <v>4960</v>
      </c>
      <c r="AF1740" s="203" t="s">
        <v>4961</v>
      </c>
    </row>
    <row r="1741" spans="17:32" x14ac:dyDescent="0.15">
      <c r="Q1741" s="197">
        <v>4</v>
      </c>
      <c r="R1741" s="197">
        <v>6</v>
      </c>
      <c r="S1741" s="197">
        <v>29</v>
      </c>
      <c r="T1741" s="198" t="s">
        <v>5010</v>
      </c>
      <c r="U1741" s="200" t="s">
        <v>5011</v>
      </c>
      <c r="AC1741" s="159">
        <v>36</v>
      </c>
      <c r="AD1741" s="159">
        <v>10</v>
      </c>
      <c r="AE1741" s="161" t="s">
        <v>4964</v>
      </c>
      <c r="AF1741" s="203" t="s">
        <v>4965</v>
      </c>
    </row>
    <row r="1742" spans="17:32" x14ac:dyDescent="0.15">
      <c r="Q1742" s="197">
        <v>4</v>
      </c>
      <c r="R1742" s="197">
        <v>6</v>
      </c>
      <c r="S1742" s="197">
        <v>30</v>
      </c>
      <c r="T1742" s="198" t="s">
        <v>5014</v>
      </c>
      <c r="U1742" s="200" t="s">
        <v>5015</v>
      </c>
      <c r="AC1742" s="159">
        <v>36</v>
      </c>
      <c r="AD1742" s="159">
        <v>11</v>
      </c>
      <c r="AE1742" s="161" t="s">
        <v>4968</v>
      </c>
      <c r="AF1742" s="203" t="s">
        <v>4969</v>
      </c>
    </row>
    <row r="1743" spans="17:32" x14ac:dyDescent="0.15">
      <c r="Q1743" s="197">
        <v>4</v>
      </c>
      <c r="R1743" s="197">
        <v>6</v>
      </c>
      <c r="S1743" s="197">
        <v>31</v>
      </c>
      <c r="T1743" s="198" t="s">
        <v>5018</v>
      </c>
      <c r="U1743" s="200" t="s">
        <v>5019</v>
      </c>
      <c r="AC1743" s="159">
        <v>36</v>
      </c>
      <c r="AD1743" s="159">
        <v>12</v>
      </c>
      <c r="AE1743" s="161" t="s">
        <v>4972</v>
      </c>
      <c r="AF1743" s="203" t="s">
        <v>4973</v>
      </c>
    </row>
    <row r="1744" spans="17:32" x14ac:dyDescent="0.15">
      <c r="Q1744" s="197">
        <v>4</v>
      </c>
      <c r="R1744" s="197">
        <v>6</v>
      </c>
      <c r="S1744" s="197">
        <v>32</v>
      </c>
      <c r="T1744" s="198" t="s">
        <v>5022</v>
      </c>
      <c r="U1744" s="200" t="s">
        <v>5023</v>
      </c>
      <c r="AC1744" s="159">
        <v>36</v>
      </c>
      <c r="AD1744" s="159">
        <v>13</v>
      </c>
      <c r="AE1744" s="161" t="s">
        <v>4976</v>
      </c>
      <c r="AF1744" s="203" t="s">
        <v>4977</v>
      </c>
    </row>
    <row r="1745" spans="17:32" x14ac:dyDescent="0.15">
      <c r="Q1745" s="197">
        <v>4</v>
      </c>
      <c r="R1745" s="197">
        <v>6</v>
      </c>
      <c r="S1745" s="197">
        <v>33</v>
      </c>
      <c r="T1745" s="198" t="s">
        <v>5026</v>
      </c>
      <c r="U1745" s="200" t="s">
        <v>5027</v>
      </c>
      <c r="AC1745" s="159">
        <v>36</v>
      </c>
      <c r="AD1745" s="159">
        <v>14</v>
      </c>
      <c r="AE1745" s="161" t="s">
        <v>4980</v>
      </c>
      <c r="AF1745" s="203" t="s">
        <v>4981</v>
      </c>
    </row>
    <row r="1746" spans="17:32" x14ac:dyDescent="0.15">
      <c r="Q1746" s="197">
        <v>4</v>
      </c>
      <c r="R1746" s="197">
        <v>6</v>
      </c>
      <c r="S1746" s="197">
        <v>34</v>
      </c>
      <c r="T1746" s="198" t="s">
        <v>5030</v>
      </c>
      <c r="U1746" s="200" t="s">
        <v>5031</v>
      </c>
      <c r="AC1746" s="159">
        <v>36</v>
      </c>
      <c r="AD1746" s="159">
        <v>15</v>
      </c>
      <c r="AE1746" s="161" t="s">
        <v>4984</v>
      </c>
      <c r="AF1746" s="203" t="s">
        <v>4985</v>
      </c>
    </row>
    <row r="1747" spans="17:32" x14ac:dyDescent="0.15">
      <c r="Q1747" s="197">
        <v>4</v>
      </c>
      <c r="R1747" s="197">
        <v>6</v>
      </c>
      <c r="S1747" s="197">
        <v>35</v>
      </c>
      <c r="T1747" s="198" t="s">
        <v>5034</v>
      </c>
      <c r="U1747" s="200" t="s">
        <v>5035</v>
      </c>
      <c r="AC1747" s="159">
        <v>36</v>
      </c>
      <c r="AD1747" s="159">
        <v>16</v>
      </c>
      <c r="AE1747" s="161" t="s">
        <v>4988</v>
      </c>
      <c r="AF1747" s="203" t="s">
        <v>4989</v>
      </c>
    </row>
    <row r="1748" spans="17:32" x14ac:dyDescent="0.15">
      <c r="Q1748" s="197">
        <v>4</v>
      </c>
      <c r="R1748" s="197">
        <v>6</v>
      </c>
      <c r="S1748" s="197">
        <v>36</v>
      </c>
      <c r="T1748" s="198" t="s">
        <v>5038</v>
      </c>
      <c r="U1748" s="200" t="s">
        <v>5039</v>
      </c>
      <c r="AC1748" s="159">
        <v>36</v>
      </c>
      <c r="AD1748" s="159">
        <v>17</v>
      </c>
      <c r="AE1748" s="161" t="s">
        <v>4992</v>
      </c>
      <c r="AF1748" s="203" t="s">
        <v>4993</v>
      </c>
    </row>
    <row r="1749" spans="17:32" x14ac:dyDescent="0.15">
      <c r="Q1749" s="197">
        <v>4</v>
      </c>
      <c r="R1749" s="197">
        <v>6</v>
      </c>
      <c r="S1749" s="197">
        <v>37</v>
      </c>
      <c r="T1749" s="198" t="s">
        <v>5042</v>
      </c>
      <c r="U1749" s="200" t="s">
        <v>5043</v>
      </c>
      <c r="AC1749" s="159">
        <v>36</v>
      </c>
      <c r="AD1749" s="159">
        <v>18</v>
      </c>
      <c r="AE1749" s="161" t="s">
        <v>4996</v>
      </c>
      <c r="AF1749" s="203" t="s">
        <v>4997</v>
      </c>
    </row>
    <row r="1750" spans="17:32" x14ac:dyDescent="0.15">
      <c r="Q1750" s="197">
        <v>4</v>
      </c>
      <c r="R1750" s="197">
        <v>6</v>
      </c>
      <c r="S1750" s="197">
        <v>38</v>
      </c>
      <c r="T1750" s="198" t="s">
        <v>5046</v>
      </c>
      <c r="U1750" s="200" t="s">
        <v>5047</v>
      </c>
      <c r="AC1750" s="159">
        <v>36</v>
      </c>
      <c r="AD1750" s="159">
        <v>19</v>
      </c>
      <c r="AE1750" s="161" t="s">
        <v>5000</v>
      </c>
      <c r="AF1750" s="203" t="s">
        <v>5001</v>
      </c>
    </row>
    <row r="1751" spans="17:32" x14ac:dyDescent="0.15">
      <c r="Q1751" s="197">
        <v>4</v>
      </c>
      <c r="R1751" s="197">
        <v>6</v>
      </c>
      <c r="S1751" s="197">
        <v>39</v>
      </c>
      <c r="T1751" s="198" t="s">
        <v>5050</v>
      </c>
      <c r="U1751" s="200" t="s">
        <v>5051</v>
      </c>
      <c r="AC1751" s="159">
        <v>36</v>
      </c>
      <c r="AD1751" s="159">
        <v>20</v>
      </c>
      <c r="AE1751" s="161" t="s">
        <v>5004</v>
      </c>
      <c r="AF1751" s="203" t="s">
        <v>5005</v>
      </c>
    </row>
    <row r="1752" spans="17:32" x14ac:dyDescent="0.15">
      <c r="Q1752" s="197">
        <v>4</v>
      </c>
      <c r="R1752" s="197">
        <v>6</v>
      </c>
      <c r="S1752" s="197">
        <v>40</v>
      </c>
      <c r="T1752" s="198" t="s">
        <v>5054</v>
      </c>
      <c r="U1752" s="200" t="s">
        <v>5055</v>
      </c>
      <c r="AC1752" s="159">
        <v>36</v>
      </c>
      <c r="AD1752" s="159">
        <v>21</v>
      </c>
      <c r="AE1752" s="161" t="s">
        <v>5008</v>
      </c>
      <c r="AF1752" s="203" t="s">
        <v>5009</v>
      </c>
    </row>
    <row r="1753" spans="17:32" x14ac:dyDescent="0.15">
      <c r="Q1753" s="197">
        <v>4</v>
      </c>
      <c r="R1753" s="197">
        <v>6</v>
      </c>
      <c r="S1753" s="197">
        <v>41</v>
      </c>
      <c r="T1753" s="198" t="s">
        <v>4066</v>
      </c>
      <c r="U1753" s="200" t="s">
        <v>5058</v>
      </c>
      <c r="AC1753" s="159">
        <v>36</v>
      </c>
      <c r="AD1753" s="159">
        <v>22</v>
      </c>
      <c r="AE1753" s="161" t="s">
        <v>5012</v>
      </c>
      <c r="AF1753" s="203" t="s">
        <v>5013</v>
      </c>
    </row>
    <row r="1754" spans="17:32" x14ac:dyDescent="0.15">
      <c r="Q1754" s="197">
        <v>4</v>
      </c>
      <c r="R1754" s="197">
        <v>6</v>
      </c>
      <c r="S1754" s="197">
        <v>42</v>
      </c>
      <c r="T1754" s="198" t="s">
        <v>5061</v>
      </c>
      <c r="U1754" s="200" t="s">
        <v>5062</v>
      </c>
      <c r="AC1754" s="159">
        <v>36</v>
      </c>
      <c r="AD1754" s="159">
        <v>23</v>
      </c>
      <c r="AE1754" s="161" t="s">
        <v>5016</v>
      </c>
      <c r="AF1754" s="203" t="s">
        <v>5017</v>
      </c>
    </row>
    <row r="1755" spans="17:32" x14ac:dyDescent="0.15">
      <c r="Q1755" s="197">
        <v>4</v>
      </c>
      <c r="R1755" s="197">
        <v>6</v>
      </c>
      <c r="S1755" s="197">
        <v>43</v>
      </c>
      <c r="T1755" s="198" t="s">
        <v>5065</v>
      </c>
      <c r="U1755" s="200" t="s">
        <v>5066</v>
      </c>
      <c r="AC1755" s="159">
        <v>36</v>
      </c>
      <c r="AD1755" s="159">
        <v>24</v>
      </c>
      <c r="AE1755" s="161" t="s">
        <v>5020</v>
      </c>
      <c r="AF1755" s="203" t="s">
        <v>5021</v>
      </c>
    </row>
    <row r="1756" spans="17:32" x14ac:dyDescent="0.15">
      <c r="Q1756" s="197">
        <v>4</v>
      </c>
      <c r="R1756" s="197">
        <v>6</v>
      </c>
      <c r="S1756" s="197">
        <v>44</v>
      </c>
      <c r="T1756" s="198" t="s">
        <v>5069</v>
      </c>
      <c r="U1756" s="200" t="s">
        <v>5070</v>
      </c>
      <c r="AC1756" s="159">
        <v>37</v>
      </c>
      <c r="AD1756" s="159">
        <v>1</v>
      </c>
      <c r="AE1756" s="161" t="s">
        <v>5024</v>
      </c>
      <c r="AF1756" s="203" t="s">
        <v>5025</v>
      </c>
    </row>
    <row r="1757" spans="17:32" x14ac:dyDescent="0.15">
      <c r="Q1757" s="197">
        <v>4</v>
      </c>
      <c r="R1757" s="197">
        <v>6</v>
      </c>
      <c r="S1757" s="197">
        <v>45</v>
      </c>
      <c r="T1757" s="198" t="s">
        <v>5073</v>
      </c>
      <c r="U1757" s="200" t="s">
        <v>5074</v>
      </c>
      <c r="AC1757" s="159">
        <v>37</v>
      </c>
      <c r="AD1757" s="159">
        <v>2</v>
      </c>
      <c r="AE1757" s="161" t="s">
        <v>5028</v>
      </c>
      <c r="AF1757" s="203" t="s">
        <v>5029</v>
      </c>
    </row>
    <row r="1758" spans="17:32" x14ac:dyDescent="0.15">
      <c r="Q1758" s="197">
        <v>4</v>
      </c>
      <c r="R1758" s="197">
        <v>6</v>
      </c>
      <c r="S1758" s="197">
        <v>46</v>
      </c>
      <c r="T1758" s="198" t="s">
        <v>9490</v>
      </c>
      <c r="U1758" s="200" t="s">
        <v>5077</v>
      </c>
      <c r="AC1758" s="159">
        <v>37</v>
      </c>
      <c r="AD1758" s="159">
        <v>3</v>
      </c>
      <c r="AE1758" s="161" t="s">
        <v>5032</v>
      </c>
      <c r="AF1758" s="203" t="s">
        <v>5033</v>
      </c>
    </row>
    <row r="1759" spans="17:32" x14ac:dyDescent="0.15">
      <c r="Q1759" s="197">
        <v>4</v>
      </c>
      <c r="R1759" s="197">
        <v>6</v>
      </c>
      <c r="S1759" s="197">
        <v>47</v>
      </c>
      <c r="T1759" s="198" t="s">
        <v>5080</v>
      </c>
      <c r="U1759" s="200" t="s">
        <v>5081</v>
      </c>
      <c r="AC1759" s="159">
        <v>37</v>
      </c>
      <c r="AD1759" s="159">
        <v>4</v>
      </c>
      <c r="AE1759" s="161" t="s">
        <v>5036</v>
      </c>
      <c r="AF1759" s="203" t="s">
        <v>5037</v>
      </c>
    </row>
    <row r="1760" spans="17:32" x14ac:dyDescent="0.15">
      <c r="Q1760" s="197">
        <v>4</v>
      </c>
      <c r="R1760" s="197">
        <v>6</v>
      </c>
      <c r="S1760" s="197">
        <v>48</v>
      </c>
      <c r="T1760" s="198" t="s">
        <v>5084</v>
      </c>
      <c r="U1760" s="200" t="s">
        <v>5085</v>
      </c>
      <c r="AC1760" s="159">
        <v>37</v>
      </c>
      <c r="AD1760" s="159">
        <v>5</v>
      </c>
      <c r="AE1760" s="161" t="s">
        <v>5040</v>
      </c>
      <c r="AF1760" s="203" t="s">
        <v>5041</v>
      </c>
    </row>
    <row r="1761" spans="17:32" x14ac:dyDescent="0.15">
      <c r="Q1761" s="197">
        <v>4</v>
      </c>
      <c r="R1761" s="197">
        <v>6</v>
      </c>
      <c r="S1761" s="197">
        <v>49</v>
      </c>
      <c r="T1761" s="198" t="s">
        <v>5088</v>
      </c>
      <c r="U1761" s="200" t="s">
        <v>5089</v>
      </c>
      <c r="AC1761" s="159">
        <v>37</v>
      </c>
      <c r="AD1761" s="159">
        <v>6</v>
      </c>
      <c r="AE1761" s="161" t="s">
        <v>5044</v>
      </c>
      <c r="AF1761" s="203" t="s">
        <v>5045</v>
      </c>
    </row>
    <row r="1762" spans="17:32" x14ac:dyDescent="0.15">
      <c r="Q1762" s="197">
        <v>4</v>
      </c>
      <c r="R1762" s="197">
        <v>6</v>
      </c>
      <c r="S1762" s="197">
        <v>50</v>
      </c>
      <c r="T1762" s="198" t="s">
        <v>5092</v>
      </c>
      <c r="U1762" s="200" t="s">
        <v>5093</v>
      </c>
      <c r="AC1762" s="159">
        <v>37</v>
      </c>
      <c r="AD1762" s="159">
        <v>7</v>
      </c>
      <c r="AE1762" s="161" t="s">
        <v>5048</v>
      </c>
      <c r="AF1762" s="203" t="s">
        <v>5049</v>
      </c>
    </row>
    <row r="1763" spans="17:32" x14ac:dyDescent="0.15">
      <c r="Q1763" s="197">
        <v>4</v>
      </c>
      <c r="R1763" s="197">
        <v>6</v>
      </c>
      <c r="S1763" s="197">
        <v>51</v>
      </c>
      <c r="T1763" s="198" t="s">
        <v>4082</v>
      </c>
      <c r="U1763" s="200" t="s">
        <v>5096</v>
      </c>
      <c r="AC1763" s="159">
        <v>37</v>
      </c>
      <c r="AD1763" s="159">
        <v>8</v>
      </c>
      <c r="AE1763" s="161" t="s">
        <v>5052</v>
      </c>
      <c r="AF1763" s="203" t="s">
        <v>5053</v>
      </c>
    </row>
    <row r="1764" spans="17:32" x14ac:dyDescent="0.15">
      <c r="Q1764" s="197">
        <v>4</v>
      </c>
      <c r="R1764" s="197">
        <v>6</v>
      </c>
      <c r="S1764" s="197">
        <v>52</v>
      </c>
      <c r="T1764" s="198" t="s">
        <v>4086</v>
      </c>
      <c r="U1764" s="200" t="s">
        <v>5099</v>
      </c>
      <c r="AC1764" s="159">
        <v>37</v>
      </c>
      <c r="AD1764" s="159">
        <v>9</v>
      </c>
      <c r="AE1764" s="161" t="s">
        <v>5056</v>
      </c>
      <c r="AF1764" s="203" t="s">
        <v>5057</v>
      </c>
    </row>
    <row r="1765" spans="17:32" x14ac:dyDescent="0.15">
      <c r="Q1765" s="197">
        <v>4</v>
      </c>
      <c r="R1765" s="197">
        <v>6</v>
      </c>
      <c r="S1765" s="197">
        <v>53</v>
      </c>
      <c r="T1765" s="198" t="s">
        <v>4090</v>
      </c>
      <c r="U1765" s="200" t="s">
        <v>5102</v>
      </c>
      <c r="AC1765" s="159">
        <v>37</v>
      </c>
      <c r="AD1765" s="159">
        <v>10</v>
      </c>
      <c r="AE1765" s="161" t="s">
        <v>5059</v>
      </c>
      <c r="AF1765" s="203" t="s">
        <v>5060</v>
      </c>
    </row>
    <row r="1766" spans="17:32" x14ac:dyDescent="0.15">
      <c r="Q1766" s="197">
        <v>4</v>
      </c>
      <c r="R1766" s="197">
        <v>6</v>
      </c>
      <c r="S1766" s="197">
        <v>54</v>
      </c>
      <c r="T1766" s="198" t="s">
        <v>4094</v>
      </c>
      <c r="U1766" s="200" t="s">
        <v>5105</v>
      </c>
      <c r="AC1766" s="159">
        <v>37</v>
      </c>
      <c r="AD1766" s="159">
        <v>11</v>
      </c>
      <c r="AE1766" s="161" t="s">
        <v>5063</v>
      </c>
      <c r="AF1766" s="203" t="s">
        <v>5064</v>
      </c>
    </row>
    <row r="1767" spans="17:32" x14ac:dyDescent="0.15">
      <c r="Q1767" s="197">
        <v>4</v>
      </c>
      <c r="R1767" s="197">
        <v>6</v>
      </c>
      <c r="S1767" s="197">
        <v>55</v>
      </c>
      <c r="T1767" s="198" t="s">
        <v>4098</v>
      </c>
      <c r="U1767" s="200" t="s">
        <v>5108</v>
      </c>
      <c r="AC1767" s="159">
        <v>37</v>
      </c>
      <c r="AD1767" s="159">
        <v>12</v>
      </c>
      <c r="AE1767" s="161" t="s">
        <v>5067</v>
      </c>
      <c r="AF1767" s="203" t="s">
        <v>5068</v>
      </c>
    </row>
    <row r="1768" spans="17:32" x14ac:dyDescent="0.15">
      <c r="Q1768" s="197">
        <v>4</v>
      </c>
      <c r="R1768" s="197">
        <v>6</v>
      </c>
      <c r="S1768" s="197">
        <v>56</v>
      </c>
      <c r="T1768" s="198" t="s">
        <v>4110</v>
      </c>
      <c r="U1768" s="200" t="s">
        <v>5111</v>
      </c>
      <c r="AC1768" s="159">
        <v>37</v>
      </c>
      <c r="AD1768" s="159">
        <v>13</v>
      </c>
      <c r="AE1768" s="161" t="s">
        <v>5071</v>
      </c>
      <c r="AF1768" s="203" t="s">
        <v>5072</v>
      </c>
    </row>
    <row r="1769" spans="17:32" x14ac:dyDescent="0.15">
      <c r="Q1769" s="197">
        <v>4</v>
      </c>
      <c r="R1769" s="197">
        <v>7</v>
      </c>
      <c r="S1769" s="197">
        <v>1</v>
      </c>
      <c r="T1769" s="198" t="s">
        <v>326</v>
      </c>
      <c r="U1769" s="200" t="s">
        <v>5114</v>
      </c>
      <c r="AC1769" s="159">
        <v>37</v>
      </c>
      <c r="AD1769" s="159">
        <v>14</v>
      </c>
      <c r="AE1769" s="161" t="s">
        <v>5075</v>
      </c>
      <c r="AF1769" s="203" t="s">
        <v>5076</v>
      </c>
    </row>
    <row r="1770" spans="17:32" x14ac:dyDescent="0.15">
      <c r="Q1770" s="197">
        <v>4</v>
      </c>
      <c r="R1770" s="197">
        <v>7</v>
      </c>
      <c r="S1770" s="197">
        <v>2</v>
      </c>
      <c r="T1770" s="198" t="s">
        <v>5117</v>
      </c>
      <c r="U1770" s="200" t="s">
        <v>5118</v>
      </c>
      <c r="AC1770" s="159">
        <v>37</v>
      </c>
      <c r="AD1770" s="159">
        <v>15</v>
      </c>
      <c r="AE1770" s="161" t="s">
        <v>5078</v>
      </c>
      <c r="AF1770" s="203" t="s">
        <v>5079</v>
      </c>
    </row>
    <row r="1771" spans="17:32" x14ac:dyDescent="0.15">
      <c r="Q1771" s="197">
        <v>4</v>
      </c>
      <c r="R1771" s="197">
        <v>7</v>
      </c>
      <c r="S1771" s="197">
        <v>3</v>
      </c>
      <c r="T1771" s="198" t="s">
        <v>5121</v>
      </c>
      <c r="U1771" s="200" t="s">
        <v>5122</v>
      </c>
      <c r="AC1771" s="159">
        <v>37</v>
      </c>
      <c r="AD1771" s="159">
        <v>16</v>
      </c>
      <c r="AE1771" s="161" t="s">
        <v>5082</v>
      </c>
      <c r="AF1771" s="203" t="s">
        <v>5083</v>
      </c>
    </row>
    <row r="1772" spans="17:32" x14ac:dyDescent="0.15">
      <c r="Q1772" s="197">
        <v>4</v>
      </c>
      <c r="R1772" s="197">
        <v>7</v>
      </c>
      <c r="S1772" s="197">
        <v>4</v>
      </c>
      <c r="T1772" s="198" t="s">
        <v>5125</v>
      </c>
      <c r="U1772" s="200" t="s">
        <v>5126</v>
      </c>
      <c r="AC1772" s="159">
        <v>37</v>
      </c>
      <c r="AD1772" s="159">
        <v>17</v>
      </c>
      <c r="AE1772" s="161" t="s">
        <v>5086</v>
      </c>
      <c r="AF1772" s="203" t="s">
        <v>5087</v>
      </c>
    </row>
    <row r="1773" spans="17:32" x14ac:dyDescent="0.15">
      <c r="Q1773" s="197">
        <v>4</v>
      </c>
      <c r="R1773" s="197">
        <v>7</v>
      </c>
      <c r="S1773" s="197">
        <v>5</v>
      </c>
      <c r="T1773" s="198" t="s">
        <v>5129</v>
      </c>
      <c r="U1773" s="200" t="s">
        <v>5130</v>
      </c>
      <c r="AC1773" s="159">
        <v>38</v>
      </c>
      <c r="AD1773" s="159">
        <v>1</v>
      </c>
      <c r="AE1773" s="161" t="s">
        <v>5090</v>
      </c>
      <c r="AF1773" s="203" t="s">
        <v>5091</v>
      </c>
    </row>
    <row r="1774" spans="17:32" x14ac:dyDescent="0.15">
      <c r="Q1774" s="197">
        <v>4</v>
      </c>
      <c r="R1774" s="197">
        <v>7</v>
      </c>
      <c r="S1774" s="197">
        <v>6</v>
      </c>
      <c r="T1774" s="198" t="s">
        <v>5133</v>
      </c>
      <c r="U1774" s="200" t="s">
        <v>5134</v>
      </c>
      <c r="AC1774" s="159">
        <v>38</v>
      </c>
      <c r="AD1774" s="159">
        <v>2</v>
      </c>
      <c r="AE1774" s="161" t="s">
        <v>5094</v>
      </c>
      <c r="AF1774" s="203" t="s">
        <v>5095</v>
      </c>
    </row>
    <row r="1775" spans="17:32" x14ac:dyDescent="0.15">
      <c r="Q1775" s="197">
        <v>4</v>
      </c>
      <c r="R1775" s="197">
        <v>7</v>
      </c>
      <c r="S1775" s="197">
        <v>7</v>
      </c>
      <c r="T1775" s="198" t="s">
        <v>4689</v>
      </c>
      <c r="U1775" s="200" t="s">
        <v>5137</v>
      </c>
      <c r="AC1775" s="159">
        <v>38</v>
      </c>
      <c r="AD1775" s="159">
        <v>3</v>
      </c>
      <c r="AE1775" s="161" t="s">
        <v>5097</v>
      </c>
      <c r="AF1775" s="203" t="s">
        <v>5098</v>
      </c>
    </row>
    <row r="1776" spans="17:32" x14ac:dyDescent="0.15">
      <c r="Q1776" s="197">
        <v>4</v>
      </c>
      <c r="R1776" s="197">
        <v>7</v>
      </c>
      <c r="S1776" s="197">
        <v>8</v>
      </c>
      <c r="T1776" s="198" t="s">
        <v>3766</v>
      </c>
      <c r="U1776" s="200" t="s">
        <v>5140</v>
      </c>
      <c r="AC1776" s="159">
        <v>38</v>
      </c>
      <c r="AD1776" s="159">
        <v>4</v>
      </c>
      <c r="AE1776" s="161" t="s">
        <v>5100</v>
      </c>
      <c r="AF1776" s="203" t="s">
        <v>5101</v>
      </c>
    </row>
    <row r="1777" spans="17:32" x14ac:dyDescent="0.15">
      <c r="Q1777" s="197">
        <v>4</v>
      </c>
      <c r="R1777" s="197">
        <v>7</v>
      </c>
      <c r="S1777" s="197">
        <v>9</v>
      </c>
      <c r="T1777" s="198" t="s">
        <v>5143</v>
      </c>
      <c r="U1777" s="200" t="s">
        <v>5144</v>
      </c>
      <c r="AC1777" s="159">
        <v>38</v>
      </c>
      <c r="AD1777" s="159">
        <v>5</v>
      </c>
      <c r="AE1777" s="161" t="s">
        <v>5103</v>
      </c>
      <c r="AF1777" s="203" t="s">
        <v>5104</v>
      </c>
    </row>
    <row r="1778" spans="17:32" x14ac:dyDescent="0.15">
      <c r="Q1778" s="197">
        <v>4</v>
      </c>
      <c r="R1778" s="197">
        <v>7</v>
      </c>
      <c r="S1778" s="197">
        <v>10</v>
      </c>
      <c r="T1778" s="198" t="s">
        <v>4128</v>
      </c>
      <c r="U1778" s="200" t="s">
        <v>5147</v>
      </c>
      <c r="AC1778" s="159">
        <v>38</v>
      </c>
      <c r="AD1778" s="159">
        <v>6</v>
      </c>
      <c r="AE1778" s="161" t="s">
        <v>5106</v>
      </c>
      <c r="AF1778" s="203" t="s">
        <v>5107</v>
      </c>
    </row>
    <row r="1779" spans="17:32" x14ac:dyDescent="0.15">
      <c r="Q1779" s="197">
        <v>4</v>
      </c>
      <c r="R1779" s="197">
        <v>7</v>
      </c>
      <c r="S1779" s="197">
        <v>11</v>
      </c>
      <c r="T1779" s="198" t="s">
        <v>5150</v>
      </c>
      <c r="U1779" s="200" t="s">
        <v>5151</v>
      </c>
      <c r="AC1779" s="159">
        <v>38</v>
      </c>
      <c r="AD1779" s="159">
        <v>7</v>
      </c>
      <c r="AE1779" s="161" t="s">
        <v>5109</v>
      </c>
      <c r="AF1779" s="203" t="s">
        <v>5110</v>
      </c>
    </row>
    <row r="1780" spans="17:32" x14ac:dyDescent="0.15">
      <c r="Q1780" s="197">
        <v>4</v>
      </c>
      <c r="R1780" s="197">
        <v>7</v>
      </c>
      <c r="S1780" s="197">
        <v>12</v>
      </c>
      <c r="T1780" s="198" t="s">
        <v>1919</v>
      </c>
      <c r="U1780" s="200" t="s">
        <v>5154</v>
      </c>
      <c r="AC1780" s="159">
        <v>38</v>
      </c>
      <c r="AD1780" s="159">
        <v>8</v>
      </c>
      <c r="AE1780" s="161" t="s">
        <v>5112</v>
      </c>
      <c r="AF1780" s="203" t="s">
        <v>5113</v>
      </c>
    </row>
    <row r="1781" spans="17:32" x14ac:dyDescent="0.15">
      <c r="Q1781" s="197">
        <v>4</v>
      </c>
      <c r="R1781" s="197">
        <v>7</v>
      </c>
      <c r="S1781" s="197">
        <v>13</v>
      </c>
      <c r="T1781" s="198" t="s">
        <v>4473</v>
      </c>
      <c r="U1781" s="200" t="s">
        <v>5157</v>
      </c>
      <c r="AC1781" s="159">
        <v>38</v>
      </c>
      <c r="AD1781" s="159">
        <v>9</v>
      </c>
      <c r="AE1781" s="161" t="s">
        <v>5115</v>
      </c>
      <c r="AF1781" s="203" t="s">
        <v>5116</v>
      </c>
    </row>
    <row r="1782" spans="17:32" x14ac:dyDescent="0.15">
      <c r="Q1782" s="197">
        <v>4</v>
      </c>
      <c r="R1782" s="197">
        <v>7</v>
      </c>
      <c r="S1782" s="197">
        <v>14</v>
      </c>
      <c r="T1782" s="198" t="s">
        <v>4159</v>
      </c>
      <c r="U1782" s="200" t="s">
        <v>5160</v>
      </c>
      <c r="AC1782" s="159">
        <v>38</v>
      </c>
      <c r="AD1782" s="159">
        <v>10</v>
      </c>
      <c r="AE1782" s="161" t="s">
        <v>5119</v>
      </c>
      <c r="AF1782" s="203" t="s">
        <v>5120</v>
      </c>
    </row>
    <row r="1783" spans="17:32" x14ac:dyDescent="0.15">
      <c r="Q1783" s="197">
        <v>4</v>
      </c>
      <c r="R1783" s="197">
        <v>7</v>
      </c>
      <c r="S1783" s="197">
        <v>15</v>
      </c>
      <c r="T1783" s="198" t="s">
        <v>3788</v>
      </c>
      <c r="U1783" s="200" t="s">
        <v>5163</v>
      </c>
      <c r="AC1783" s="159">
        <v>38</v>
      </c>
      <c r="AD1783" s="159">
        <v>11</v>
      </c>
      <c r="AE1783" s="161" t="s">
        <v>5123</v>
      </c>
      <c r="AF1783" s="203" t="s">
        <v>5124</v>
      </c>
    </row>
    <row r="1784" spans="17:32" x14ac:dyDescent="0.15">
      <c r="Q1784" s="197">
        <v>4</v>
      </c>
      <c r="R1784" s="197">
        <v>7</v>
      </c>
      <c r="S1784" s="197">
        <v>16</v>
      </c>
      <c r="T1784" s="198" t="s">
        <v>5166</v>
      </c>
      <c r="U1784" s="200" t="s">
        <v>5167</v>
      </c>
      <c r="AC1784" s="159">
        <v>38</v>
      </c>
      <c r="AD1784" s="159">
        <v>12</v>
      </c>
      <c r="AE1784" s="161" t="s">
        <v>5127</v>
      </c>
      <c r="AF1784" s="203" t="s">
        <v>5128</v>
      </c>
    </row>
    <row r="1785" spans="17:32" x14ac:dyDescent="0.15">
      <c r="Q1785" s="197">
        <v>4</v>
      </c>
      <c r="R1785" s="197">
        <v>7</v>
      </c>
      <c r="S1785" s="197">
        <v>17</v>
      </c>
      <c r="T1785" s="198" t="s">
        <v>5170</v>
      </c>
      <c r="U1785" s="200" t="s">
        <v>5171</v>
      </c>
      <c r="AC1785" s="159">
        <v>38</v>
      </c>
      <c r="AD1785" s="159">
        <v>13</v>
      </c>
      <c r="AE1785" s="161" t="s">
        <v>5131</v>
      </c>
      <c r="AF1785" s="203" t="s">
        <v>5132</v>
      </c>
    </row>
    <row r="1786" spans="17:32" x14ac:dyDescent="0.15">
      <c r="Q1786" s="197">
        <v>4</v>
      </c>
      <c r="R1786" s="197">
        <v>7</v>
      </c>
      <c r="S1786" s="197">
        <v>18</v>
      </c>
      <c r="T1786" s="198" t="s">
        <v>5174</v>
      </c>
      <c r="U1786" s="200" t="s">
        <v>5175</v>
      </c>
      <c r="AC1786" s="159">
        <v>38</v>
      </c>
      <c r="AD1786" s="159">
        <v>14</v>
      </c>
      <c r="AE1786" s="161" t="s">
        <v>5135</v>
      </c>
      <c r="AF1786" s="203" t="s">
        <v>5136</v>
      </c>
    </row>
    <row r="1787" spans="17:32" x14ac:dyDescent="0.15">
      <c r="Q1787" s="197">
        <v>4</v>
      </c>
      <c r="R1787" s="197">
        <v>7</v>
      </c>
      <c r="S1787" s="197">
        <v>19</v>
      </c>
      <c r="T1787" s="198" t="s">
        <v>5178</v>
      </c>
      <c r="U1787" s="200" t="s">
        <v>5179</v>
      </c>
      <c r="AC1787" s="159">
        <v>38</v>
      </c>
      <c r="AD1787" s="159">
        <v>15</v>
      </c>
      <c r="AE1787" s="161" t="s">
        <v>5138</v>
      </c>
      <c r="AF1787" s="203" t="s">
        <v>5139</v>
      </c>
    </row>
    <row r="1788" spans="17:32" x14ac:dyDescent="0.15">
      <c r="Q1788" s="197">
        <v>4</v>
      </c>
      <c r="R1788" s="197">
        <v>7</v>
      </c>
      <c r="S1788" s="197">
        <v>20</v>
      </c>
      <c r="T1788" s="198" t="s">
        <v>5182</v>
      </c>
      <c r="U1788" s="200" t="s">
        <v>5183</v>
      </c>
      <c r="AC1788" s="159">
        <v>38</v>
      </c>
      <c r="AD1788" s="159">
        <v>16</v>
      </c>
      <c r="AE1788" s="161" t="s">
        <v>5141</v>
      </c>
      <c r="AF1788" s="203" t="s">
        <v>5142</v>
      </c>
    </row>
    <row r="1789" spans="17:32" x14ac:dyDescent="0.15">
      <c r="Q1789" s="197">
        <v>4</v>
      </c>
      <c r="R1789" s="197">
        <v>7</v>
      </c>
      <c r="S1789" s="197">
        <v>21</v>
      </c>
      <c r="T1789" s="198" t="s">
        <v>5186</v>
      </c>
      <c r="U1789" s="200" t="s">
        <v>5187</v>
      </c>
      <c r="AC1789" s="159">
        <v>38</v>
      </c>
      <c r="AD1789" s="159">
        <v>17</v>
      </c>
      <c r="AE1789" s="161" t="s">
        <v>5145</v>
      </c>
      <c r="AF1789" s="203" t="s">
        <v>5146</v>
      </c>
    </row>
    <row r="1790" spans="17:32" x14ac:dyDescent="0.15">
      <c r="Q1790" s="197">
        <v>4</v>
      </c>
      <c r="R1790" s="197">
        <v>7</v>
      </c>
      <c r="S1790" s="197">
        <v>22</v>
      </c>
      <c r="T1790" s="198" t="s">
        <v>5190</v>
      </c>
      <c r="U1790" s="200" t="s">
        <v>5191</v>
      </c>
      <c r="AC1790" s="159">
        <v>38</v>
      </c>
      <c r="AD1790" s="159">
        <v>18</v>
      </c>
      <c r="AE1790" s="161" t="s">
        <v>5148</v>
      </c>
      <c r="AF1790" s="203" t="s">
        <v>5149</v>
      </c>
    </row>
    <row r="1791" spans="17:32" x14ac:dyDescent="0.15">
      <c r="Q1791" s="197">
        <v>4</v>
      </c>
      <c r="R1791" s="197">
        <v>7</v>
      </c>
      <c r="S1791" s="197">
        <v>23</v>
      </c>
      <c r="T1791" s="198" t="s">
        <v>5194</v>
      </c>
      <c r="U1791" s="200" t="s">
        <v>5195</v>
      </c>
      <c r="AC1791" s="159">
        <v>38</v>
      </c>
      <c r="AD1791" s="159">
        <v>19</v>
      </c>
      <c r="AE1791" s="161" t="s">
        <v>5152</v>
      </c>
      <c r="AF1791" s="203" t="s">
        <v>5153</v>
      </c>
    </row>
    <row r="1792" spans="17:32" x14ac:dyDescent="0.15">
      <c r="Q1792" s="197">
        <v>4</v>
      </c>
      <c r="R1792" s="197">
        <v>7</v>
      </c>
      <c r="S1792" s="197">
        <v>24</v>
      </c>
      <c r="T1792" s="198" t="s">
        <v>5198</v>
      </c>
      <c r="U1792" s="200" t="s">
        <v>5199</v>
      </c>
      <c r="AC1792" s="159">
        <v>38</v>
      </c>
      <c r="AD1792" s="159">
        <v>20</v>
      </c>
      <c r="AE1792" s="161" t="s">
        <v>5155</v>
      </c>
      <c r="AF1792" s="203" t="s">
        <v>5156</v>
      </c>
    </row>
    <row r="1793" spans="17:32" x14ac:dyDescent="0.15">
      <c r="Q1793" s="197">
        <v>4</v>
      </c>
      <c r="R1793" s="197">
        <v>7</v>
      </c>
      <c r="S1793" s="197">
        <v>25</v>
      </c>
      <c r="T1793" s="198" t="s">
        <v>5202</v>
      </c>
      <c r="U1793" s="200" t="s">
        <v>5203</v>
      </c>
      <c r="AC1793" s="159">
        <v>39</v>
      </c>
      <c r="AD1793" s="159">
        <v>1</v>
      </c>
      <c r="AE1793" s="161" t="s">
        <v>5158</v>
      </c>
      <c r="AF1793" s="203" t="s">
        <v>5159</v>
      </c>
    </row>
    <row r="1794" spans="17:32" x14ac:dyDescent="0.15">
      <c r="Q1794" s="197">
        <v>4</v>
      </c>
      <c r="R1794" s="197">
        <v>7</v>
      </c>
      <c r="S1794" s="197">
        <v>26</v>
      </c>
      <c r="T1794" s="198" t="s">
        <v>5206</v>
      </c>
      <c r="U1794" s="200" t="s">
        <v>5207</v>
      </c>
      <c r="AC1794" s="159">
        <v>39</v>
      </c>
      <c r="AD1794" s="159">
        <v>2</v>
      </c>
      <c r="AE1794" s="161" t="s">
        <v>5161</v>
      </c>
      <c r="AF1794" s="203" t="s">
        <v>5162</v>
      </c>
    </row>
    <row r="1795" spans="17:32" x14ac:dyDescent="0.15">
      <c r="Q1795" s="197">
        <v>4</v>
      </c>
      <c r="R1795" s="197">
        <v>7</v>
      </c>
      <c r="S1795" s="197">
        <v>27</v>
      </c>
      <c r="T1795" s="198" t="s">
        <v>5210</v>
      </c>
      <c r="U1795" s="200" t="s">
        <v>5211</v>
      </c>
      <c r="AC1795" s="159">
        <v>39</v>
      </c>
      <c r="AD1795" s="159">
        <v>3</v>
      </c>
      <c r="AE1795" s="161" t="s">
        <v>5164</v>
      </c>
      <c r="AF1795" s="203" t="s">
        <v>5165</v>
      </c>
    </row>
    <row r="1796" spans="17:32" x14ac:dyDescent="0.15">
      <c r="Q1796" s="197">
        <v>4</v>
      </c>
      <c r="R1796" s="197">
        <v>7</v>
      </c>
      <c r="S1796" s="197">
        <v>28</v>
      </c>
      <c r="T1796" s="198" t="s">
        <v>5214</v>
      </c>
      <c r="U1796" s="200" t="s">
        <v>5215</v>
      </c>
      <c r="AC1796" s="159">
        <v>39</v>
      </c>
      <c r="AD1796" s="159">
        <v>4</v>
      </c>
      <c r="AE1796" s="161" t="s">
        <v>5168</v>
      </c>
      <c r="AF1796" s="203" t="s">
        <v>5169</v>
      </c>
    </row>
    <row r="1797" spans="17:32" x14ac:dyDescent="0.15">
      <c r="Q1797" s="197">
        <v>4</v>
      </c>
      <c r="R1797" s="197">
        <v>7</v>
      </c>
      <c r="S1797" s="197">
        <v>29</v>
      </c>
      <c r="T1797" s="198" t="s">
        <v>5218</v>
      </c>
      <c r="U1797" s="200" t="s">
        <v>5219</v>
      </c>
      <c r="AC1797" s="159">
        <v>39</v>
      </c>
      <c r="AD1797" s="159">
        <v>5</v>
      </c>
      <c r="AE1797" s="161" t="s">
        <v>5172</v>
      </c>
      <c r="AF1797" s="203" t="s">
        <v>5173</v>
      </c>
    </row>
    <row r="1798" spans="17:32" x14ac:dyDescent="0.15">
      <c r="Q1798" s="197">
        <v>4</v>
      </c>
      <c r="R1798" s="197">
        <v>7</v>
      </c>
      <c r="S1798" s="197">
        <v>30</v>
      </c>
      <c r="T1798" s="198" t="s">
        <v>5222</v>
      </c>
      <c r="U1798" s="200" t="s">
        <v>5223</v>
      </c>
      <c r="AC1798" s="159">
        <v>39</v>
      </c>
      <c r="AD1798" s="159">
        <v>6</v>
      </c>
      <c r="AE1798" s="161" t="s">
        <v>5176</v>
      </c>
      <c r="AF1798" s="203" t="s">
        <v>5177</v>
      </c>
    </row>
    <row r="1799" spans="17:32" x14ac:dyDescent="0.15">
      <c r="Q1799" s="197">
        <v>4</v>
      </c>
      <c r="R1799" s="197">
        <v>7</v>
      </c>
      <c r="S1799" s="197">
        <v>31</v>
      </c>
      <c r="T1799" s="198" t="s">
        <v>5226</v>
      </c>
      <c r="U1799" s="200" t="s">
        <v>5227</v>
      </c>
      <c r="AC1799" s="159">
        <v>39</v>
      </c>
      <c r="AD1799" s="159">
        <v>7</v>
      </c>
      <c r="AE1799" s="161" t="s">
        <v>5180</v>
      </c>
      <c r="AF1799" s="203" t="s">
        <v>5181</v>
      </c>
    </row>
    <row r="1800" spans="17:32" x14ac:dyDescent="0.15">
      <c r="Q1800" s="197">
        <v>4</v>
      </c>
      <c r="R1800" s="197">
        <v>7</v>
      </c>
      <c r="S1800" s="197">
        <v>32</v>
      </c>
      <c r="T1800" s="198" t="s">
        <v>5230</v>
      </c>
      <c r="U1800" s="200" t="s">
        <v>5231</v>
      </c>
      <c r="AC1800" s="159">
        <v>39</v>
      </c>
      <c r="AD1800" s="159">
        <v>8</v>
      </c>
      <c r="AE1800" s="161" t="s">
        <v>5184</v>
      </c>
      <c r="AF1800" s="203" t="s">
        <v>5185</v>
      </c>
    </row>
    <row r="1801" spans="17:32" x14ac:dyDescent="0.15">
      <c r="Q1801" s="197">
        <v>4</v>
      </c>
      <c r="R1801" s="197">
        <v>7</v>
      </c>
      <c r="S1801" s="197">
        <v>33</v>
      </c>
      <c r="T1801" s="198" t="s">
        <v>5234</v>
      </c>
      <c r="U1801" s="200" t="s">
        <v>5235</v>
      </c>
      <c r="AC1801" s="159">
        <v>39</v>
      </c>
      <c r="AD1801" s="159">
        <v>9</v>
      </c>
      <c r="AE1801" s="161" t="s">
        <v>5188</v>
      </c>
      <c r="AF1801" s="203" t="s">
        <v>5189</v>
      </c>
    </row>
    <row r="1802" spans="17:32" x14ac:dyDescent="0.15">
      <c r="Q1802" s="197">
        <v>4</v>
      </c>
      <c r="R1802" s="197">
        <v>7</v>
      </c>
      <c r="S1802" s="197">
        <v>34</v>
      </c>
      <c r="T1802" s="198" t="s">
        <v>5238</v>
      </c>
      <c r="U1802" s="200" t="s">
        <v>5239</v>
      </c>
      <c r="AC1802" s="159">
        <v>39</v>
      </c>
      <c r="AD1802" s="159">
        <v>10</v>
      </c>
      <c r="AE1802" s="161" t="s">
        <v>5192</v>
      </c>
      <c r="AF1802" s="203" t="s">
        <v>5193</v>
      </c>
    </row>
    <row r="1803" spans="17:32" x14ac:dyDescent="0.15">
      <c r="Q1803" s="197">
        <v>4</v>
      </c>
      <c r="R1803" s="197">
        <v>7</v>
      </c>
      <c r="S1803" s="197">
        <v>35</v>
      </c>
      <c r="T1803" s="198" t="s">
        <v>5242</v>
      </c>
      <c r="U1803" s="200" t="s">
        <v>5243</v>
      </c>
      <c r="AC1803" s="159">
        <v>39</v>
      </c>
      <c r="AD1803" s="159">
        <v>11</v>
      </c>
      <c r="AE1803" s="161" t="s">
        <v>5196</v>
      </c>
      <c r="AF1803" s="203" t="s">
        <v>5197</v>
      </c>
    </row>
    <row r="1804" spans="17:32" x14ac:dyDescent="0.15">
      <c r="Q1804" s="197">
        <v>4</v>
      </c>
      <c r="R1804" s="197">
        <v>7</v>
      </c>
      <c r="S1804" s="197">
        <v>36</v>
      </c>
      <c r="T1804" s="198" t="s">
        <v>5246</v>
      </c>
      <c r="U1804" s="200" t="s">
        <v>5247</v>
      </c>
      <c r="AC1804" s="159">
        <v>39</v>
      </c>
      <c r="AD1804" s="159">
        <v>12</v>
      </c>
      <c r="AE1804" s="161" t="s">
        <v>5200</v>
      </c>
      <c r="AF1804" s="203" t="s">
        <v>5201</v>
      </c>
    </row>
    <row r="1805" spans="17:32" x14ac:dyDescent="0.15">
      <c r="Q1805" s="197">
        <v>4</v>
      </c>
      <c r="R1805" s="197">
        <v>7</v>
      </c>
      <c r="S1805" s="197">
        <v>37</v>
      </c>
      <c r="T1805" s="198" t="s">
        <v>5250</v>
      </c>
      <c r="U1805" s="200" t="s">
        <v>5251</v>
      </c>
      <c r="AC1805" s="159">
        <v>39</v>
      </c>
      <c r="AD1805" s="159">
        <v>13</v>
      </c>
      <c r="AE1805" s="161" t="s">
        <v>5204</v>
      </c>
      <c r="AF1805" s="203" t="s">
        <v>5205</v>
      </c>
    </row>
    <row r="1806" spans="17:32" x14ac:dyDescent="0.15">
      <c r="Q1806" s="197">
        <v>4</v>
      </c>
      <c r="R1806" s="197">
        <v>7</v>
      </c>
      <c r="S1806" s="197">
        <v>38</v>
      </c>
      <c r="T1806" s="198" t="s">
        <v>5254</v>
      </c>
      <c r="U1806" s="200" t="s">
        <v>5255</v>
      </c>
      <c r="AC1806" s="159">
        <v>39</v>
      </c>
      <c r="AD1806" s="159">
        <v>14</v>
      </c>
      <c r="AE1806" s="161" t="s">
        <v>5208</v>
      </c>
      <c r="AF1806" s="203" t="s">
        <v>5209</v>
      </c>
    </row>
    <row r="1807" spans="17:32" x14ac:dyDescent="0.15">
      <c r="Q1807" s="197">
        <v>4</v>
      </c>
      <c r="R1807" s="197">
        <v>7</v>
      </c>
      <c r="S1807" s="197">
        <v>39</v>
      </c>
      <c r="T1807" s="198" t="s">
        <v>5258</v>
      </c>
      <c r="U1807" s="200" t="s">
        <v>5259</v>
      </c>
      <c r="AC1807" s="159">
        <v>39</v>
      </c>
      <c r="AD1807" s="159">
        <v>15</v>
      </c>
      <c r="AE1807" s="161" t="s">
        <v>5212</v>
      </c>
      <c r="AF1807" s="203" t="s">
        <v>5213</v>
      </c>
    </row>
    <row r="1808" spans="17:32" x14ac:dyDescent="0.15">
      <c r="Q1808" s="197">
        <v>4</v>
      </c>
      <c r="R1808" s="197">
        <v>7</v>
      </c>
      <c r="S1808" s="197">
        <v>40</v>
      </c>
      <c r="T1808" s="198" t="s">
        <v>5262</v>
      </c>
      <c r="U1808" s="200" t="s">
        <v>5263</v>
      </c>
      <c r="AC1808" s="159">
        <v>39</v>
      </c>
      <c r="AD1808" s="159">
        <v>16</v>
      </c>
      <c r="AE1808" s="161" t="s">
        <v>5216</v>
      </c>
      <c r="AF1808" s="203" t="s">
        <v>5217</v>
      </c>
    </row>
    <row r="1809" spans="17:32" x14ac:dyDescent="0.15">
      <c r="Q1809" s="197">
        <v>4</v>
      </c>
      <c r="R1809" s="197">
        <v>7</v>
      </c>
      <c r="S1809" s="197">
        <v>41</v>
      </c>
      <c r="T1809" s="198" t="s">
        <v>5266</v>
      </c>
      <c r="U1809" s="200" t="s">
        <v>5267</v>
      </c>
      <c r="AC1809" s="159">
        <v>39</v>
      </c>
      <c r="AD1809" s="159">
        <v>17</v>
      </c>
      <c r="AE1809" s="161" t="s">
        <v>5220</v>
      </c>
      <c r="AF1809" s="203" t="s">
        <v>5221</v>
      </c>
    </row>
    <row r="1810" spans="17:32" x14ac:dyDescent="0.15">
      <c r="Q1810" s="197">
        <v>4</v>
      </c>
      <c r="R1810" s="197">
        <v>7</v>
      </c>
      <c r="S1810" s="197">
        <v>42</v>
      </c>
      <c r="T1810" s="198" t="s">
        <v>5270</v>
      </c>
      <c r="U1810" s="200" t="s">
        <v>5271</v>
      </c>
      <c r="AC1810" s="159">
        <v>39</v>
      </c>
      <c r="AD1810" s="159">
        <v>18</v>
      </c>
      <c r="AE1810" s="161" t="s">
        <v>5224</v>
      </c>
      <c r="AF1810" s="203" t="s">
        <v>5225</v>
      </c>
    </row>
    <row r="1811" spans="17:32" x14ac:dyDescent="0.15">
      <c r="Q1811" s="197">
        <v>4</v>
      </c>
      <c r="R1811" s="197">
        <v>7</v>
      </c>
      <c r="S1811" s="197">
        <v>43</v>
      </c>
      <c r="T1811" s="198" t="s">
        <v>5274</v>
      </c>
      <c r="U1811" s="200" t="s">
        <v>5275</v>
      </c>
      <c r="AC1811" s="159">
        <v>39</v>
      </c>
      <c r="AD1811" s="159">
        <v>19</v>
      </c>
      <c r="AE1811" s="161" t="s">
        <v>5228</v>
      </c>
      <c r="AF1811" s="203" t="s">
        <v>5229</v>
      </c>
    </row>
    <row r="1812" spans="17:32" x14ac:dyDescent="0.15">
      <c r="Q1812" s="197">
        <v>4</v>
      </c>
      <c r="R1812" s="197">
        <v>7</v>
      </c>
      <c r="S1812" s="197">
        <v>44</v>
      </c>
      <c r="T1812" s="198" t="s">
        <v>5278</v>
      </c>
      <c r="U1812" s="200" t="s">
        <v>5279</v>
      </c>
      <c r="AC1812" s="159">
        <v>39</v>
      </c>
      <c r="AD1812" s="159">
        <v>20</v>
      </c>
      <c r="AE1812" s="161" t="s">
        <v>5232</v>
      </c>
      <c r="AF1812" s="203" t="s">
        <v>5233</v>
      </c>
    </row>
    <row r="1813" spans="17:32" x14ac:dyDescent="0.15">
      <c r="Q1813" s="197">
        <v>4</v>
      </c>
      <c r="R1813" s="197">
        <v>7</v>
      </c>
      <c r="S1813" s="197">
        <v>45</v>
      </c>
      <c r="T1813" s="198" t="s">
        <v>5282</v>
      </c>
      <c r="U1813" s="200" t="s">
        <v>5283</v>
      </c>
      <c r="AC1813" s="159">
        <v>39</v>
      </c>
      <c r="AD1813" s="159">
        <v>21</v>
      </c>
      <c r="AE1813" s="161" t="s">
        <v>5236</v>
      </c>
      <c r="AF1813" s="203" t="s">
        <v>5237</v>
      </c>
    </row>
    <row r="1814" spans="17:32" x14ac:dyDescent="0.15">
      <c r="Q1814" s="197">
        <v>4</v>
      </c>
      <c r="R1814" s="197">
        <v>7</v>
      </c>
      <c r="S1814" s="197">
        <v>46</v>
      </c>
      <c r="T1814" s="198" t="s">
        <v>5286</v>
      </c>
      <c r="U1814" s="200" t="s">
        <v>5287</v>
      </c>
      <c r="AC1814" s="159">
        <v>39</v>
      </c>
      <c r="AD1814" s="159">
        <v>22</v>
      </c>
      <c r="AE1814" s="161" t="s">
        <v>5240</v>
      </c>
      <c r="AF1814" s="203" t="s">
        <v>5241</v>
      </c>
    </row>
    <row r="1815" spans="17:32" x14ac:dyDescent="0.15">
      <c r="Q1815" s="197">
        <v>4</v>
      </c>
      <c r="R1815" s="197">
        <v>7</v>
      </c>
      <c r="S1815" s="197">
        <v>47</v>
      </c>
      <c r="T1815" s="198" t="s">
        <v>5290</v>
      </c>
      <c r="U1815" s="200" t="s">
        <v>5291</v>
      </c>
      <c r="AC1815" s="159">
        <v>39</v>
      </c>
      <c r="AD1815" s="159">
        <v>23</v>
      </c>
      <c r="AE1815" s="161" t="s">
        <v>5244</v>
      </c>
      <c r="AF1815" s="203" t="s">
        <v>5245</v>
      </c>
    </row>
    <row r="1816" spans="17:32" x14ac:dyDescent="0.15">
      <c r="Q1816" s="197">
        <v>4</v>
      </c>
      <c r="R1816" s="197">
        <v>7</v>
      </c>
      <c r="S1816" s="197">
        <v>48</v>
      </c>
      <c r="T1816" s="198" t="s">
        <v>5293</v>
      </c>
      <c r="U1816" s="200" t="s">
        <v>5294</v>
      </c>
      <c r="AC1816" s="159">
        <v>39</v>
      </c>
      <c r="AD1816" s="159">
        <v>24</v>
      </c>
      <c r="AE1816" s="161" t="s">
        <v>5248</v>
      </c>
      <c r="AF1816" s="203" t="s">
        <v>5249</v>
      </c>
    </row>
    <row r="1817" spans="17:32" x14ac:dyDescent="0.15">
      <c r="Q1817" s="197">
        <v>4</v>
      </c>
      <c r="R1817" s="197">
        <v>7</v>
      </c>
      <c r="S1817" s="197">
        <v>49</v>
      </c>
      <c r="T1817" s="198" t="s">
        <v>5297</v>
      </c>
      <c r="U1817" s="200" t="s">
        <v>5298</v>
      </c>
      <c r="AC1817" s="159">
        <v>39</v>
      </c>
      <c r="AD1817" s="159">
        <v>25</v>
      </c>
      <c r="AE1817" s="161" t="s">
        <v>5252</v>
      </c>
      <c r="AF1817" s="203" t="s">
        <v>5253</v>
      </c>
    </row>
    <row r="1818" spans="17:32" x14ac:dyDescent="0.15">
      <c r="Q1818" s="197">
        <v>4</v>
      </c>
      <c r="R1818" s="197">
        <v>7</v>
      </c>
      <c r="S1818" s="197">
        <v>50</v>
      </c>
      <c r="T1818" s="198" t="s">
        <v>5301</v>
      </c>
      <c r="U1818" s="200" t="s">
        <v>5302</v>
      </c>
      <c r="AC1818" s="159">
        <v>39</v>
      </c>
      <c r="AD1818" s="159">
        <v>26</v>
      </c>
      <c r="AE1818" s="161" t="s">
        <v>5256</v>
      </c>
      <c r="AF1818" s="203" t="s">
        <v>5257</v>
      </c>
    </row>
    <row r="1819" spans="17:32" x14ac:dyDescent="0.15">
      <c r="Q1819" s="197">
        <v>4</v>
      </c>
      <c r="R1819" s="197">
        <v>7</v>
      </c>
      <c r="S1819" s="197">
        <v>51</v>
      </c>
      <c r="T1819" s="198" t="s">
        <v>5305</v>
      </c>
      <c r="U1819" s="200" t="s">
        <v>5306</v>
      </c>
      <c r="AC1819" s="159">
        <v>39</v>
      </c>
      <c r="AD1819" s="159">
        <v>27</v>
      </c>
      <c r="AE1819" s="161" t="s">
        <v>5260</v>
      </c>
      <c r="AF1819" s="203" t="s">
        <v>5261</v>
      </c>
    </row>
    <row r="1820" spans="17:32" x14ac:dyDescent="0.15">
      <c r="Q1820" s="197">
        <v>4</v>
      </c>
      <c r="R1820" s="197">
        <v>7</v>
      </c>
      <c r="S1820" s="197">
        <v>52</v>
      </c>
      <c r="T1820" s="198" t="s">
        <v>4066</v>
      </c>
      <c r="U1820" s="200" t="s">
        <v>5309</v>
      </c>
      <c r="AC1820" s="159">
        <v>39</v>
      </c>
      <c r="AD1820" s="159">
        <v>28</v>
      </c>
      <c r="AE1820" s="161" t="s">
        <v>5264</v>
      </c>
      <c r="AF1820" s="203" t="s">
        <v>5265</v>
      </c>
    </row>
    <row r="1821" spans="17:32" x14ac:dyDescent="0.15">
      <c r="Q1821" s="197">
        <v>4</v>
      </c>
      <c r="R1821" s="197">
        <v>7</v>
      </c>
      <c r="S1821" s="197">
        <v>53</v>
      </c>
      <c r="T1821" s="198" t="s">
        <v>5312</v>
      </c>
      <c r="U1821" s="200" t="s">
        <v>5313</v>
      </c>
      <c r="AC1821" s="159">
        <v>39</v>
      </c>
      <c r="AD1821" s="159">
        <v>29</v>
      </c>
      <c r="AE1821" s="161" t="s">
        <v>5268</v>
      </c>
      <c r="AF1821" s="203" t="s">
        <v>5269</v>
      </c>
    </row>
    <row r="1822" spans="17:32" x14ac:dyDescent="0.15">
      <c r="Q1822" s="197">
        <v>4</v>
      </c>
      <c r="R1822" s="197">
        <v>7</v>
      </c>
      <c r="S1822" s="197">
        <v>54</v>
      </c>
      <c r="T1822" s="198" t="s">
        <v>5316</v>
      </c>
      <c r="U1822" s="200" t="s">
        <v>5317</v>
      </c>
      <c r="AC1822" s="159">
        <v>39</v>
      </c>
      <c r="AD1822" s="159">
        <v>30</v>
      </c>
      <c r="AE1822" s="161" t="s">
        <v>5272</v>
      </c>
      <c r="AF1822" s="203" t="s">
        <v>5273</v>
      </c>
    </row>
    <row r="1823" spans="17:32" x14ac:dyDescent="0.15">
      <c r="Q1823" s="197">
        <v>4</v>
      </c>
      <c r="R1823" s="197">
        <v>7</v>
      </c>
      <c r="S1823" s="197">
        <v>55</v>
      </c>
      <c r="T1823" s="198" t="s">
        <v>5320</v>
      </c>
      <c r="U1823" s="200" t="s">
        <v>5321</v>
      </c>
      <c r="AC1823" s="159">
        <v>39</v>
      </c>
      <c r="AD1823" s="159">
        <v>31</v>
      </c>
      <c r="AE1823" s="161" t="s">
        <v>5276</v>
      </c>
      <c r="AF1823" s="203" t="s">
        <v>5277</v>
      </c>
    </row>
    <row r="1824" spans="17:32" x14ac:dyDescent="0.15">
      <c r="Q1824" s="197">
        <v>4</v>
      </c>
      <c r="R1824" s="197">
        <v>7</v>
      </c>
      <c r="S1824" s="197">
        <v>56</v>
      </c>
      <c r="T1824" s="198" t="s">
        <v>4082</v>
      </c>
      <c r="U1824" s="200" t="s">
        <v>5323</v>
      </c>
      <c r="AC1824" s="159">
        <v>39</v>
      </c>
      <c r="AD1824" s="159">
        <v>32</v>
      </c>
      <c r="AE1824" s="161" t="s">
        <v>5280</v>
      </c>
      <c r="AF1824" s="203" t="s">
        <v>5281</v>
      </c>
    </row>
    <row r="1825" spans="17:32" x14ac:dyDescent="0.15">
      <c r="Q1825" s="197">
        <v>4</v>
      </c>
      <c r="R1825" s="197">
        <v>7</v>
      </c>
      <c r="S1825" s="197">
        <v>57</v>
      </c>
      <c r="T1825" s="198" t="s">
        <v>4086</v>
      </c>
      <c r="U1825" s="200" t="s">
        <v>5326</v>
      </c>
      <c r="AC1825" s="159">
        <v>39</v>
      </c>
      <c r="AD1825" s="159">
        <v>33</v>
      </c>
      <c r="AE1825" s="161" t="s">
        <v>5284</v>
      </c>
      <c r="AF1825" s="203" t="s">
        <v>5285</v>
      </c>
    </row>
    <row r="1826" spans="17:32" x14ac:dyDescent="0.15">
      <c r="Q1826" s="197">
        <v>4</v>
      </c>
      <c r="R1826" s="197">
        <v>7</v>
      </c>
      <c r="S1826" s="197">
        <v>58</v>
      </c>
      <c r="T1826" s="198" t="s">
        <v>4094</v>
      </c>
      <c r="U1826" s="200" t="s">
        <v>5329</v>
      </c>
      <c r="AC1826" s="159">
        <v>39</v>
      </c>
      <c r="AD1826" s="159">
        <v>34</v>
      </c>
      <c r="AE1826" s="161" t="s">
        <v>5288</v>
      </c>
      <c r="AF1826" s="203" t="s">
        <v>5289</v>
      </c>
    </row>
    <row r="1827" spans="17:32" x14ac:dyDescent="0.15">
      <c r="Q1827" s="197">
        <v>4</v>
      </c>
      <c r="R1827" s="197">
        <v>7</v>
      </c>
      <c r="S1827" s="197">
        <v>59</v>
      </c>
      <c r="T1827" s="198" t="s">
        <v>4098</v>
      </c>
      <c r="U1827" s="200" t="s">
        <v>5332</v>
      </c>
      <c r="AC1827" s="159">
        <v>40</v>
      </c>
      <c r="AD1827" s="159">
        <v>1</v>
      </c>
      <c r="AE1827" s="161" t="s">
        <v>649</v>
      </c>
      <c r="AF1827" s="203" t="s">
        <v>5292</v>
      </c>
    </row>
    <row r="1828" spans="17:32" x14ac:dyDescent="0.15">
      <c r="Q1828" s="197">
        <v>4</v>
      </c>
      <c r="R1828" s="197">
        <v>7</v>
      </c>
      <c r="S1828" s="197">
        <v>60</v>
      </c>
      <c r="T1828" s="198" t="s">
        <v>4110</v>
      </c>
      <c r="U1828" s="200" t="s">
        <v>5335</v>
      </c>
      <c r="AC1828" s="159">
        <v>40</v>
      </c>
      <c r="AD1828" s="159">
        <v>2</v>
      </c>
      <c r="AE1828" s="161" t="s">
        <v>5295</v>
      </c>
      <c r="AF1828" s="203" t="s">
        <v>5296</v>
      </c>
    </row>
    <row r="1829" spans="17:32" x14ac:dyDescent="0.15">
      <c r="Q1829" s="197">
        <v>4</v>
      </c>
      <c r="R1829" s="197">
        <v>8</v>
      </c>
      <c r="S1829" s="197">
        <v>1</v>
      </c>
      <c r="T1829" s="198" t="s">
        <v>326</v>
      </c>
      <c r="U1829" s="200" t="s">
        <v>5338</v>
      </c>
      <c r="AC1829" s="159">
        <v>40</v>
      </c>
      <c r="AD1829" s="159">
        <v>3</v>
      </c>
      <c r="AE1829" s="161" t="s">
        <v>5299</v>
      </c>
      <c r="AF1829" s="203" t="s">
        <v>5300</v>
      </c>
    </row>
    <row r="1830" spans="17:32" x14ac:dyDescent="0.15">
      <c r="Q1830" s="197">
        <v>4</v>
      </c>
      <c r="R1830" s="197">
        <v>8</v>
      </c>
      <c r="S1830" s="197">
        <v>2</v>
      </c>
      <c r="T1830" s="198" t="s">
        <v>6936</v>
      </c>
      <c r="U1830" s="200" t="s">
        <v>5341</v>
      </c>
      <c r="AC1830" s="159">
        <v>40</v>
      </c>
      <c r="AD1830" s="159">
        <v>4</v>
      </c>
      <c r="AE1830" s="161" t="s">
        <v>5303</v>
      </c>
      <c r="AF1830" s="203" t="s">
        <v>5304</v>
      </c>
    </row>
    <row r="1831" spans="17:32" x14ac:dyDescent="0.15">
      <c r="Q1831" s="197">
        <v>4</v>
      </c>
      <c r="R1831" s="197">
        <v>8</v>
      </c>
      <c r="S1831" s="197">
        <v>3</v>
      </c>
      <c r="T1831" s="198" t="s">
        <v>9491</v>
      </c>
      <c r="U1831" s="200" t="s">
        <v>5344</v>
      </c>
      <c r="AC1831" s="159">
        <v>40</v>
      </c>
      <c r="AD1831" s="159">
        <v>5</v>
      </c>
      <c r="AE1831" s="161" t="s">
        <v>5307</v>
      </c>
      <c r="AF1831" s="203" t="s">
        <v>5308</v>
      </c>
    </row>
    <row r="1832" spans="17:32" x14ac:dyDescent="0.15">
      <c r="Q1832" s="197">
        <v>4</v>
      </c>
      <c r="R1832" s="197">
        <v>8</v>
      </c>
      <c r="S1832" s="197">
        <v>4</v>
      </c>
      <c r="T1832" s="198" t="s">
        <v>9492</v>
      </c>
      <c r="U1832" s="200" t="s">
        <v>9493</v>
      </c>
      <c r="AC1832" s="159">
        <v>40</v>
      </c>
      <c r="AD1832" s="159">
        <v>6</v>
      </c>
      <c r="AE1832" s="161" t="s">
        <v>5310</v>
      </c>
      <c r="AF1832" s="203" t="s">
        <v>5311</v>
      </c>
    </row>
    <row r="1833" spans="17:32" x14ac:dyDescent="0.15">
      <c r="Q1833" s="197">
        <v>4</v>
      </c>
      <c r="R1833" s="197">
        <v>8</v>
      </c>
      <c r="S1833" s="197">
        <v>5</v>
      </c>
      <c r="T1833" s="198" t="s">
        <v>6064</v>
      </c>
      <c r="U1833" s="200" t="s">
        <v>5347</v>
      </c>
      <c r="AC1833" s="159">
        <v>40</v>
      </c>
      <c r="AD1833" s="159">
        <v>7</v>
      </c>
      <c r="AE1833" s="161" t="s">
        <v>5314</v>
      </c>
      <c r="AF1833" s="203" t="s">
        <v>5315</v>
      </c>
    </row>
    <row r="1834" spans="17:32" x14ac:dyDescent="0.15">
      <c r="Q1834" s="197">
        <v>4</v>
      </c>
      <c r="R1834" s="197">
        <v>8</v>
      </c>
      <c r="S1834" s="197">
        <v>6</v>
      </c>
      <c r="T1834" s="198" t="s">
        <v>6061</v>
      </c>
      <c r="U1834" s="200" t="s">
        <v>9494</v>
      </c>
      <c r="AC1834" s="159">
        <v>40</v>
      </c>
      <c r="AD1834" s="159">
        <v>8</v>
      </c>
      <c r="AE1834" s="161" t="s">
        <v>5318</v>
      </c>
      <c r="AF1834" s="203" t="s">
        <v>5319</v>
      </c>
    </row>
    <row r="1835" spans="17:32" x14ac:dyDescent="0.15">
      <c r="Q1835" s="197">
        <v>4</v>
      </c>
      <c r="R1835" s="197">
        <v>8</v>
      </c>
      <c r="S1835" s="197">
        <v>7</v>
      </c>
      <c r="T1835" s="198" t="s">
        <v>9495</v>
      </c>
      <c r="U1835" s="200" t="s">
        <v>9496</v>
      </c>
      <c r="AC1835" s="159">
        <v>40</v>
      </c>
      <c r="AD1835" s="159">
        <v>9</v>
      </c>
      <c r="AE1835" s="161" t="s">
        <v>653</v>
      </c>
      <c r="AF1835" s="203" t="s">
        <v>5322</v>
      </c>
    </row>
    <row r="1836" spans="17:32" x14ac:dyDescent="0.15">
      <c r="Q1836" s="197">
        <v>4</v>
      </c>
      <c r="R1836" s="197">
        <v>8</v>
      </c>
      <c r="S1836" s="197">
        <v>8</v>
      </c>
      <c r="T1836" s="198" t="s">
        <v>9497</v>
      </c>
      <c r="U1836" s="200" t="s">
        <v>9498</v>
      </c>
      <c r="AC1836" s="159">
        <v>40</v>
      </c>
      <c r="AD1836" s="159">
        <v>10</v>
      </c>
      <c r="AE1836" s="161" t="s">
        <v>5324</v>
      </c>
      <c r="AF1836" s="203" t="s">
        <v>5325</v>
      </c>
    </row>
    <row r="1837" spans="17:32" x14ac:dyDescent="0.15">
      <c r="Q1837" s="197">
        <v>4</v>
      </c>
      <c r="R1837" s="197">
        <v>8</v>
      </c>
      <c r="S1837" s="197">
        <v>9</v>
      </c>
      <c r="T1837" s="198" t="s">
        <v>7169</v>
      </c>
      <c r="U1837" s="200" t="s">
        <v>5350</v>
      </c>
      <c r="AC1837" s="159">
        <v>40</v>
      </c>
      <c r="AD1837" s="159">
        <v>11</v>
      </c>
      <c r="AE1837" s="161" t="s">
        <v>5327</v>
      </c>
      <c r="AF1837" s="203" t="s">
        <v>5328</v>
      </c>
    </row>
    <row r="1838" spans="17:32" x14ac:dyDescent="0.15">
      <c r="Q1838" s="197">
        <v>4</v>
      </c>
      <c r="R1838" s="197">
        <v>8</v>
      </c>
      <c r="S1838" s="197">
        <v>10</v>
      </c>
      <c r="T1838" s="198" t="s">
        <v>1919</v>
      </c>
      <c r="U1838" s="200" t="s">
        <v>5353</v>
      </c>
      <c r="AC1838" s="159">
        <v>40</v>
      </c>
      <c r="AD1838" s="159">
        <v>12</v>
      </c>
      <c r="AE1838" s="161" t="s">
        <v>5330</v>
      </c>
      <c r="AF1838" s="203" t="s">
        <v>5331</v>
      </c>
    </row>
    <row r="1839" spans="17:32" x14ac:dyDescent="0.15">
      <c r="Q1839" s="197">
        <v>4</v>
      </c>
      <c r="R1839" s="197">
        <v>8</v>
      </c>
      <c r="S1839" s="197">
        <v>11</v>
      </c>
      <c r="T1839" s="198" t="s">
        <v>4473</v>
      </c>
      <c r="U1839" s="200" t="s">
        <v>5356</v>
      </c>
      <c r="AC1839" s="159">
        <v>40</v>
      </c>
      <c r="AD1839" s="159">
        <v>13</v>
      </c>
      <c r="AE1839" s="161" t="s">
        <v>5333</v>
      </c>
      <c r="AF1839" s="203" t="s">
        <v>5334</v>
      </c>
    </row>
    <row r="1840" spans="17:32" x14ac:dyDescent="0.15">
      <c r="Q1840" s="197">
        <v>4</v>
      </c>
      <c r="R1840" s="197">
        <v>8</v>
      </c>
      <c r="S1840" s="197">
        <v>12</v>
      </c>
      <c r="T1840" s="198" t="s">
        <v>5359</v>
      </c>
      <c r="U1840" s="200" t="s">
        <v>5360</v>
      </c>
      <c r="AC1840" s="159">
        <v>40</v>
      </c>
      <c r="AD1840" s="159">
        <v>14</v>
      </c>
      <c r="AE1840" s="161" t="s">
        <v>5336</v>
      </c>
      <c r="AF1840" s="203" t="s">
        <v>5337</v>
      </c>
    </row>
    <row r="1841" spans="17:32" x14ac:dyDescent="0.15">
      <c r="Q1841" s="197">
        <v>4</v>
      </c>
      <c r="R1841" s="197">
        <v>8</v>
      </c>
      <c r="S1841" s="197">
        <v>13</v>
      </c>
      <c r="T1841" s="198" t="s">
        <v>5363</v>
      </c>
      <c r="U1841" s="200" t="s">
        <v>5364</v>
      </c>
      <c r="AC1841" s="159">
        <v>40</v>
      </c>
      <c r="AD1841" s="159">
        <v>15</v>
      </c>
      <c r="AE1841" s="161" t="s">
        <v>5339</v>
      </c>
      <c r="AF1841" s="203" t="s">
        <v>5340</v>
      </c>
    </row>
    <row r="1842" spans="17:32" x14ac:dyDescent="0.15">
      <c r="Q1842" s="197">
        <v>4</v>
      </c>
      <c r="R1842" s="197">
        <v>8</v>
      </c>
      <c r="S1842" s="197">
        <v>14</v>
      </c>
      <c r="T1842" s="198" t="s">
        <v>5369</v>
      </c>
      <c r="U1842" s="200" t="s">
        <v>5370</v>
      </c>
      <c r="AC1842" s="159">
        <v>40</v>
      </c>
      <c r="AD1842" s="159">
        <v>16</v>
      </c>
      <c r="AE1842" s="161" t="s">
        <v>5342</v>
      </c>
      <c r="AF1842" s="203" t="s">
        <v>5343</v>
      </c>
    </row>
    <row r="1843" spans="17:32" x14ac:dyDescent="0.15">
      <c r="Q1843" s="197">
        <v>4</v>
      </c>
      <c r="R1843" s="197">
        <v>8</v>
      </c>
      <c r="S1843" s="197">
        <v>15</v>
      </c>
      <c r="T1843" s="198" t="s">
        <v>4159</v>
      </c>
      <c r="U1843" s="200" t="s">
        <v>5373</v>
      </c>
      <c r="AC1843" s="159">
        <v>40</v>
      </c>
      <c r="AD1843" s="159">
        <v>17</v>
      </c>
      <c r="AE1843" s="161" t="s">
        <v>5345</v>
      </c>
      <c r="AF1843" s="203" t="s">
        <v>5346</v>
      </c>
    </row>
    <row r="1844" spans="17:32" x14ac:dyDescent="0.15">
      <c r="Q1844" s="197">
        <v>4</v>
      </c>
      <c r="R1844" s="197">
        <v>8</v>
      </c>
      <c r="S1844" s="197">
        <v>16</v>
      </c>
      <c r="T1844" s="198" t="s">
        <v>3788</v>
      </c>
      <c r="U1844" s="200" t="s">
        <v>5376</v>
      </c>
      <c r="AC1844" s="159">
        <v>40</v>
      </c>
      <c r="AD1844" s="159">
        <v>18</v>
      </c>
      <c r="AE1844" s="161" t="s">
        <v>5348</v>
      </c>
      <c r="AF1844" s="203" t="s">
        <v>5349</v>
      </c>
    </row>
    <row r="1845" spans="17:32" x14ac:dyDescent="0.15">
      <c r="Q1845" s="197">
        <v>4</v>
      </c>
      <c r="R1845" s="197">
        <v>8</v>
      </c>
      <c r="S1845" s="197">
        <v>17</v>
      </c>
      <c r="T1845" s="198" t="s">
        <v>5379</v>
      </c>
      <c r="U1845" s="200" t="s">
        <v>5380</v>
      </c>
      <c r="AC1845" s="159">
        <v>40</v>
      </c>
      <c r="AD1845" s="159">
        <v>19</v>
      </c>
      <c r="AE1845" s="161" t="s">
        <v>5351</v>
      </c>
      <c r="AF1845" s="203" t="s">
        <v>5352</v>
      </c>
    </row>
    <row r="1846" spans="17:32" x14ac:dyDescent="0.15">
      <c r="Q1846" s="197">
        <v>4</v>
      </c>
      <c r="R1846" s="197">
        <v>8</v>
      </c>
      <c r="S1846" s="197">
        <v>18</v>
      </c>
      <c r="T1846" s="198" t="s">
        <v>5383</v>
      </c>
      <c r="U1846" s="200" t="s">
        <v>5384</v>
      </c>
      <c r="AC1846" s="159">
        <v>40</v>
      </c>
      <c r="AD1846" s="159">
        <v>20</v>
      </c>
      <c r="AE1846" s="161" t="s">
        <v>5354</v>
      </c>
      <c r="AF1846" s="203" t="s">
        <v>5355</v>
      </c>
    </row>
    <row r="1847" spans="17:32" x14ac:dyDescent="0.15">
      <c r="Q1847" s="197">
        <v>4</v>
      </c>
      <c r="R1847" s="197">
        <v>8</v>
      </c>
      <c r="S1847" s="197">
        <v>19</v>
      </c>
      <c r="T1847" s="198" t="s">
        <v>5387</v>
      </c>
      <c r="U1847" s="200" t="s">
        <v>5388</v>
      </c>
      <c r="AC1847" s="159">
        <v>40</v>
      </c>
      <c r="AD1847" s="159">
        <v>21</v>
      </c>
      <c r="AE1847" s="161" t="s">
        <v>5357</v>
      </c>
      <c r="AF1847" s="203" t="s">
        <v>5358</v>
      </c>
    </row>
    <row r="1848" spans="17:32" x14ac:dyDescent="0.15">
      <c r="Q1848" s="197">
        <v>4</v>
      </c>
      <c r="R1848" s="197">
        <v>8</v>
      </c>
      <c r="S1848" s="197">
        <v>20</v>
      </c>
      <c r="T1848" s="198" t="s">
        <v>5391</v>
      </c>
      <c r="U1848" s="200" t="s">
        <v>5392</v>
      </c>
      <c r="AC1848" s="159">
        <v>40</v>
      </c>
      <c r="AD1848" s="159">
        <v>22</v>
      </c>
      <c r="AE1848" s="161" t="s">
        <v>5361</v>
      </c>
      <c r="AF1848" s="203" t="s">
        <v>5362</v>
      </c>
    </row>
    <row r="1849" spans="17:32" x14ac:dyDescent="0.15">
      <c r="Q1849" s="197">
        <v>4</v>
      </c>
      <c r="R1849" s="197">
        <v>8</v>
      </c>
      <c r="S1849" s="197">
        <v>21</v>
      </c>
      <c r="T1849" s="198" t="s">
        <v>5395</v>
      </c>
      <c r="U1849" s="200" t="s">
        <v>5396</v>
      </c>
      <c r="AC1849" s="159">
        <v>40</v>
      </c>
      <c r="AD1849" s="159">
        <v>23</v>
      </c>
      <c r="AE1849" s="161" t="s">
        <v>5365</v>
      </c>
      <c r="AF1849" s="203" t="s">
        <v>5366</v>
      </c>
    </row>
    <row r="1850" spans="17:32" x14ac:dyDescent="0.15">
      <c r="Q1850" s="197">
        <v>4</v>
      </c>
      <c r="R1850" s="197">
        <v>8</v>
      </c>
      <c r="S1850" s="197">
        <v>22</v>
      </c>
      <c r="T1850" s="198" t="s">
        <v>5399</v>
      </c>
      <c r="U1850" s="200" t="s">
        <v>5400</v>
      </c>
      <c r="AC1850" s="159">
        <v>40</v>
      </c>
      <c r="AD1850" s="159">
        <v>24</v>
      </c>
      <c r="AE1850" s="161" t="s">
        <v>5367</v>
      </c>
      <c r="AF1850" s="203" t="s">
        <v>5368</v>
      </c>
    </row>
    <row r="1851" spans="17:32" x14ac:dyDescent="0.15">
      <c r="Q1851" s="197">
        <v>4</v>
      </c>
      <c r="R1851" s="197">
        <v>8</v>
      </c>
      <c r="S1851" s="197">
        <v>23</v>
      </c>
      <c r="T1851" s="198" t="s">
        <v>5403</v>
      </c>
      <c r="U1851" s="200" t="s">
        <v>5404</v>
      </c>
      <c r="AC1851" s="159">
        <v>40</v>
      </c>
      <c r="AD1851" s="159">
        <v>25</v>
      </c>
      <c r="AE1851" s="161" t="s">
        <v>5371</v>
      </c>
      <c r="AF1851" s="203" t="s">
        <v>5372</v>
      </c>
    </row>
    <row r="1852" spans="17:32" x14ac:dyDescent="0.15">
      <c r="Q1852" s="197">
        <v>4</v>
      </c>
      <c r="R1852" s="197">
        <v>8</v>
      </c>
      <c r="S1852" s="197">
        <v>24</v>
      </c>
      <c r="T1852" s="198" t="s">
        <v>9499</v>
      </c>
      <c r="U1852" s="200" t="s">
        <v>9500</v>
      </c>
      <c r="AC1852" s="159">
        <v>40</v>
      </c>
      <c r="AD1852" s="159">
        <v>26</v>
      </c>
      <c r="AE1852" s="161" t="s">
        <v>5374</v>
      </c>
      <c r="AF1852" s="203" t="s">
        <v>5375</v>
      </c>
    </row>
    <row r="1853" spans="17:32" x14ac:dyDescent="0.15">
      <c r="Q1853" s="197">
        <v>4</v>
      </c>
      <c r="R1853" s="197">
        <v>8</v>
      </c>
      <c r="S1853" s="197">
        <v>25</v>
      </c>
      <c r="T1853" s="198" t="s">
        <v>5407</v>
      </c>
      <c r="U1853" s="200" t="s">
        <v>5408</v>
      </c>
      <c r="AC1853" s="159">
        <v>40</v>
      </c>
      <c r="AD1853" s="159">
        <v>27</v>
      </c>
      <c r="AE1853" s="161" t="s">
        <v>5377</v>
      </c>
      <c r="AF1853" s="203" t="s">
        <v>5378</v>
      </c>
    </row>
    <row r="1854" spans="17:32" x14ac:dyDescent="0.15">
      <c r="Q1854" s="197">
        <v>4</v>
      </c>
      <c r="R1854" s="197">
        <v>8</v>
      </c>
      <c r="S1854" s="197">
        <v>26</v>
      </c>
      <c r="T1854" s="198" t="s">
        <v>5411</v>
      </c>
      <c r="U1854" s="200" t="s">
        <v>5412</v>
      </c>
      <c r="AC1854" s="159">
        <v>40</v>
      </c>
      <c r="AD1854" s="159">
        <v>28</v>
      </c>
      <c r="AE1854" s="161" t="s">
        <v>5381</v>
      </c>
      <c r="AF1854" s="203" t="s">
        <v>5382</v>
      </c>
    </row>
    <row r="1855" spans="17:32" x14ac:dyDescent="0.15">
      <c r="Q1855" s="197">
        <v>4</v>
      </c>
      <c r="R1855" s="197">
        <v>8</v>
      </c>
      <c r="S1855" s="197">
        <v>27</v>
      </c>
      <c r="T1855" s="198" t="s">
        <v>5415</v>
      </c>
      <c r="U1855" s="200" t="s">
        <v>5416</v>
      </c>
      <c r="AC1855" s="159">
        <v>40</v>
      </c>
      <c r="AD1855" s="159">
        <v>29</v>
      </c>
      <c r="AE1855" s="161" t="s">
        <v>5385</v>
      </c>
      <c r="AF1855" s="203" t="s">
        <v>5386</v>
      </c>
    </row>
    <row r="1856" spans="17:32" x14ac:dyDescent="0.15">
      <c r="Q1856" s="197">
        <v>4</v>
      </c>
      <c r="R1856" s="197">
        <v>8</v>
      </c>
      <c r="S1856" s="197">
        <v>28</v>
      </c>
      <c r="T1856" s="198" t="s">
        <v>5419</v>
      </c>
      <c r="U1856" s="200" t="s">
        <v>5420</v>
      </c>
      <c r="AC1856" s="159">
        <v>40</v>
      </c>
      <c r="AD1856" s="159">
        <v>30</v>
      </c>
      <c r="AE1856" s="161" t="s">
        <v>5389</v>
      </c>
      <c r="AF1856" s="203" t="s">
        <v>5390</v>
      </c>
    </row>
    <row r="1857" spans="17:32" x14ac:dyDescent="0.15">
      <c r="Q1857" s="197">
        <v>4</v>
      </c>
      <c r="R1857" s="197">
        <v>8</v>
      </c>
      <c r="S1857" s="197">
        <v>29</v>
      </c>
      <c r="T1857" s="198" t="s">
        <v>5423</v>
      </c>
      <c r="U1857" s="200" t="s">
        <v>5424</v>
      </c>
      <c r="AC1857" s="159">
        <v>40</v>
      </c>
      <c r="AD1857" s="159">
        <v>31</v>
      </c>
      <c r="AE1857" s="161" t="s">
        <v>5393</v>
      </c>
      <c r="AF1857" s="203" t="s">
        <v>5394</v>
      </c>
    </row>
    <row r="1858" spans="17:32" x14ac:dyDescent="0.15">
      <c r="Q1858" s="197">
        <v>4</v>
      </c>
      <c r="R1858" s="197">
        <v>8</v>
      </c>
      <c r="S1858" s="197">
        <v>30</v>
      </c>
      <c r="T1858" s="198" t="s">
        <v>5427</v>
      </c>
      <c r="U1858" s="200" t="s">
        <v>5428</v>
      </c>
      <c r="AC1858" s="159">
        <v>40</v>
      </c>
      <c r="AD1858" s="159">
        <v>32</v>
      </c>
      <c r="AE1858" s="161" t="s">
        <v>5397</v>
      </c>
      <c r="AF1858" s="203" t="s">
        <v>5398</v>
      </c>
    </row>
    <row r="1859" spans="17:32" x14ac:dyDescent="0.15">
      <c r="Q1859" s="197">
        <v>4</v>
      </c>
      <c r="R1859" s="197">
        <v>8</v>
      </c>
      <c r="S1859" s="197">
        <v>31</v>
      </c>
      <c r="T1859" s="198" t="s">
        <v>5431</v>
      </c>
      <c r="U1859" s="200" t="s">
        <v>5432</v>
      </c>
      <c r="AC1859" s="159">
        <v>40</v>
      </c>
      <c r="AD1859" s="159">
        <v>33</v>
      </c>
      <c r="AE1859" s="161" t="s">
        <v>5401</v>
      </c>
      <c r="AF1859" s="203" t="s">
        <v>5402</v>
      </c>
    </row>
    <row r="1860" spans="17:32" x14ac:dyDescent="0.15">
      <c r="Q1860" s="197">
        <v>4</v>
      </c>
      <c r="R1860" s="197">
        <v>8</v>
      </c>
      <c r="S1860" s="197">
        <v>32</v>
      </c>
      <c r="T1860" s="198" t="s">
        <v>5435</v>
      </c>
      <c r="U1860" s="200" t="s">
        <v>5436</v>
      </c>
      <c r="AC1860" s="159">
        <v>40</v>
      </c>
      <c r="AD1860" s="159">
        <v>34</v>
      </c>
      <c r="AE1860" s="161" t="s">
        <v>5405</v>
      </c>
      <c r="AF1860" s="203" t="s">
        <v>5406</v>
      </c>
    </row>
    <row r="1861" spans="17:32" x14ac:dyDescent="0.15">
      <c r="Q1861" s="197">
        <v>4</v>
      </c>
      <c r="R1861" s="197">
        <v>8</v>
      </c>
      <c r="S1861" s="197">
        <v>33</v>
      </c>
      <c r="T1861" s="198" t="s">
        <v>5439</v>
      </c>
      <c r="U1861" s="200" t="s">
        <v>5440</v>
      </c>
      <c r="AC1861" s="159">
        <v>40</v>
      </c>
      <c r="AD1861" s="159">
        <v>35</v>
      </c>
      <c r="AE1861" s="161" t="s">
        <v>5409</v>
      </c>
      <c r="AF1861" s="203" t="s">
        <v>5410</v>
      </c>
    </row>
    <row r="1862" spans="17:32" x14ac:dyDescent="0.15">
      <c r="Q1862" s="197">
        <v>4</v>
      </c>
      <c r="R1862" s="197">
        <v>8</v>
      </c>
      <c r="S1862" s="197">
        <v>34</v>
      </c>
      <c r="T1862" s="198" t="s">
        <v>5443</v>
      </c>
      <c r="U1862" s="200" t="s">
        <v>5444</v>
      </c>
      <c r="AC1862" s="159">
        <v>40</v>
      </c>
      <c r="AD1862" s="159">
        <v>36</v>
      </c>
      <c r="AE1862" s="161" t="s">
        <v>5413</v>
      </c>
      <c r="AF1862" s="203" t="s">
        <v>5414</v>
      </c>
    </row>
    <row r="1863" spans="17:32" x14ac:dyDescent="0.15">
      <c r="Q1863" s="197">
        <v>4</v>
      </c>
      <c r="R1863" s="197">
        <v>8</v>
      </c>
      <c r="S1863" s="197">
        <v>35</v>
      </c>
      <c r="T1863" s="198" t="s">
        <v>5447</v>
      </c>
      <c r="U1863" s="200" t="s">
        <v>5448</v>
      </c>
      <c r="AC1863" s="159">
        <v>40</v>
      </c>
      <c r="AD1863" s="159">
        <v>37</v>
      </c>
      <c r="AE1863" s="161" t="s">
        <v>5417</v>
      </c>
      <c r="AF1863" s="203" t="s">
        <v>5418</v>
      </c>
    </row>
    <row r="1864" spans="17:32" x14ac:dyDescent="0.15">
      <c r="Q1864" s="197">
        <v>4</v>
      </c>
      <c r="R1864" s="197">
        <v>8</v>
      </c>
      <c r="S1864" s="197">
        <v>36</v>
      </c>
      <c r="T1864" s="198" t="s">
        <v>5451</v>
      </c>
      <c r="U1864" s="200" t="s">
        <v>5452</v>
      </c>
      <c r="AC1864" s="159">
        <v>40</v>
      </c>
      <c r="AD1864" s="159">
        <v>38</v>
      </c>
      <c r="AE1864" s="161" t="s">
        <v>5421</v>
      </c>
      <c r="AF1864" s="203" t="s">
        <v>5422</v>
      </c>
    </row>
    <row r="1865" spans="17:32" x14ac:dyDescent="0.15">
      <c r="Q1865" s="197">
        <v>4</v>
      </c>
      <c r="R1865" s="197">
        <v>8</v>
      </c>
      <c r="S1865" s="197">
        <v>37</v>
      </c>
      <c r="T1865" s="198" t="s">
        <v>5455</v>
      </c>
      <c r="U1865" s="200" t="s">
        <v>5456</v>
      </c>
      <c r="AC1865" s="159">
        <v>40</v>
      </c>
      <c r="AD1865" s="159">
        <v>39</v>
      </c>
      <c r="AE1865" s="161" t="s">
        <v>5425</v>
      </c>
      <c r="AF1865" s="203" t="s">
        <v>5426</v>
      </c>
    </row>
    <row r="1866" spans="17:32" x14ac:dyDescent="0.15">
      <c r="Q1866" s="197">
        <v>4</v>
      </c>
      <c r="R1866" s="197">
        <v>8</v>
      </c>
      <c r="S1866" s="197">
        <v>38</v>
      </c>
      <c r="T1866" s="198" t="s">
        <v>5459</v>
      </c>
      <c r="U1866" s="200" t="s">
        <v>5460</v>
      </c>
      <c r="AC1866" s="159">
        <v>40</v>
      </c>
      <c r="AD1866" s="159">
        <v>40</v>
      </c>
      <c r="AE1866" s="161" t="s">
        <v>5429</v>
      </c>
      <c r="AF1866" s="203" t="s">
        <v>5430</v>
      </c>
    </row>
    <row r="1867" spans="17:32" x14ac:dyDescent="0.15">
      <c r="Q1867" s="197">
        <v>4</v>
      </c>
      <c r="R1867" s="197">
        <v>8</v>
      </c>
      <c r="S1867" s="197">
        <v>39</v>
      </c>
      <c r="T1867" s="198" t="s">
        <v>5463</v>
      </c>
      <c r="U1867" s="200" t="s">
        <v>5464</v>
      </c>
      <c r="AC1867" s="159">
        <v>40</v>
      </c>
      <c r="AD1867" s="159">
        <v>41</v>
      </c>
      <c r="AE1867" s="161" t="s">
        <v>5433</v>
      </c>
      <c r="AF1867" s="203" t="s">
        <v>5434</v>
      </c>
    </row>
    <row r="1868" spans="17:32" x14ac:dyDescent="0.15">
      <c r="Q1868" s="197">
        <v>4</v>
      </c>
      <c r="R1868" s="197">
        <v>8</v>
      </c>
      <c r="S1868" s="197">
        <v>40</v>
      </c>
      <c r="T1868" s="198" t="s">
        <v>5467</v>
      </c>
      <c r="U1868" s="200" t="s">
        <v>5468</v>
      </c>
      <c r="AC1868" s="159">
        <v>40</v>
      </c>
      <c r="AD1868" s="159">
        <v>42</v>
      </c>
      <c r="AE1868" s="161" t="s">
        <v>5437</v>
      </c>
      <c r="AF1868" s="203" t="s">
        <v>5438</v>
      </c>
    </row>
    <row r="1869" spans="17:32" x14ac:dyDescent="0.15">
      <c r="Q1869" s="197">
        <v>4</v>
      </c>
      <c r="R1869" s="197">
        <v>8</v>
      </c>
      <c r="S1869" s="197">
        <v>41</v>
      </c>
      <c r="T1869" s="198" t="s">
        <v>5471</v>
      </c>
      <c r="U1869" s="200" t="s">
        <v>5472</v>
      </c>
      <c r="AC1869" s="159">
        <v>40</v>
      </c>
      <c r="AD1869" s="159">
        <v>43</v>
      </c>
      <c r="AE1869" s="161" t="s">
        <v>5441</v>
      </c>
      <c r="AF1869" s="203" t="s">
        <v>5442</v>
      </c>
    </row>
    <row r="1870" spans="17:32" x14ac:dyDescent="0.15">
      <c r="Q1870" s="197">
        <v>4</v>
      </c>
      <c r="R1870" s="197">
        <v>8</v>
      </c>
      <c r="S1870" s="197">
        <v>42</v>
      </c>
      <c r="T1870" s="198" t="s">
        <v>5475</v>
      </c>
      <c r="U1870" s="200" t="s">
        <v>5476</v>
      </c>
      <c r="AC1870" s="159">
        <v>40</v>
      </c>
      <c r="AD1870" s="159">
        <v>44</v>
      </c>
      <c r="AE1870" s="161" t="s">
        <v>5445</v>
      </c>
      <c r="AF1870" s="203" t="s">
        <v>5446</v>
      </c>
    </row>
    <row r="1871" spans="17:32" x14ac:dyDescent="0.15">
      <c r="Q1871" s="197">
        <v>4</v>
      </c>
      <c r="R1871" s="197">
        <v>8</v>
      </c>
      <c r="S1871" s="197">
        <v>43</v>
      </c>
      <c r="T1871" s="198" t="s">
        <v>5479</v>
      </c>
      <c r="U1871" s="200" t="s">
        <v>5480</v>
      </c>
      <c r="AC1871" s="159">
        <v>40</v>
      </c>
      <c r="AD1871" s="159">
        <v>45</v>
      </c>
      <c r="AE1871" s="161" t="s">
        <v>5449</v>
      </c>
      <c r="AF1871" s="203" t="s">
        <v>5450</v>
      </c>
    </row>
    <row r="1872" spans="17:32" x14ac:dyDescent="0.15">
      <c r="Q1872" s="197">
        <v>4</v>
      </c>
      <c r="R1872" s="197">
        <v>8</v>
      </c>
      <c r="S1872" s="197">
        <v>44</v>
      </c>
      <c r="T1872" s="198" t="s">
        <v>5483</v>
      </c>
      <c r="U1872" s="200" t="s">
        <v>5484</v>
      </c>
      <c r="AC1872" s="159">
        <v>40</v>
      </c>
      <c r="AD1872" s="159">
        <v>46</v>
      </c>
      <c r="AE1872" s="161" t="s">
        <v>5453</v>
      </c>
      <c r="AF1872" s="203" t="s">
        <v>5454</v>
      </c>
    </row>
    <row r="1873" spans="17:32" x14ac:dyDescent="0.15">
      <c r="Q1873" s="197">
        <v>4</v>
      </c>
      <c r="R1873" s="197">
        <v>8</v>
      </c>
      <c r="S1873" s="197">
        <v>45</v>
      </c>
      <c r="T1873" s="198" t="s">
        <v>5487</v>
      </c>
      <c r="U1873" s="200" t="s">
        <v>5488</v>
      </c>
      <c r="AC1873" s="159">
        <v>40</v>
      </c>
      <c r="AD1873" s="159">
        <v>47</v>
      </c>
      <c r="AE1873" s="161" t="s">
        <v>5457</v>
      </c>
      <c r="AF1873" s="203" t="s">
        <v>5458</v>
      </c>
    </row>
    <row r="1874" spans="17:32" x14ac:dyDescent="0.15">
      <c r="Q1874" s="197">
        <v>4</v>
      </c>
      <c r="R1874" s="197">
        <v>8</v>
      </c>
      <c r="S1874" s="197">
        <v>46</v>
      </c>
      <c r="T1874" s="198" t="s">
        <v>5491</v>
      </c>
      <c r="U1874" s="200" t="s">
        <v>5492</v>
      </c>
      <c r="AC1874" s="159">
        <v>40</v>
      </c>
      <c r="AD1874" s="159">
        <v>48</v>
      </c>
      <c r="AE1874" s="161" t="s">
        <v>5461</v>
      </c>
      <c r="AF1874" s="203" t="s">
        <v>5462</v>
      </c>
    </row>
    <row r="1875" spans="17:32" x14ac:dyDescent="0.15">
      <c r="Q1875" s="197">
        <v>4</v>
      </c>
      <c r="R1875" s="197">
        <v>8</v>
      </c>
      <c r="S1875" s="197">
        <v>47</v>
      </c>
      <c r="T1875" s="198" t="s">
        <v>5495</v>
      </c>
      <c r="U1875" s="200" t="s">
        <v>5496</v>
      </c>
      <c r="AC1875" s="159">
        <v>40</v>
      </c>
      <c r="AD1875" s="159">
        <v>49</v>
      </c>
      <c r="AE1875" s="161" t="s">
        <v>5465</v>
      </c>
      <c r="AF1875" s="203" t="s">
        <v>5466</v>
      </c>
    </row>
    <row r="1876" spans="17:32" x14ac:dyDescent="0.15">
      <c r="Q1876" s="197">
        <v>4</v>
      </c>
      <c r="R1876" s="197">
        <v>8</v>
      </c>
      <c r="S1876" s="197">
        <v>48</v>
      </c>
      <c r="T1876" s="198" t="s">
        <v>5499</v>
      </c>
      <c r="U1876" s="200" t="s">
        <v>5500</v>
      </c>
      <c r="AC1876" s="159">
        <v>40</v>
      </c>
      <c r="AD1876" s="159">
        <v>50</v>
      </c>
      <c r="AE1876" s="161" t="s">
        <v>5469</v>
      </c>
      <c r="AF1876" s="203" t="s">
        <v>5470</v>
      </c>
    </row>
    <row r="1877" spans="17:32" x14ac:dyDescent="0.15">
      <c r="Q1877" s="197">
        <v>4</v>
      </c>
      <c r="R1877" s="197">
        <v>8</v>
      </c>
      <c r="S1877" s="197">
        <v>49</v>
      </c>
      <c r="T1877" s="198" t="s">
        <v>5503</v>
      </c>
      <c r="U1877" s="200" t="s">
        <v>5504</v>
      </c>
      <c r="AC1877" s="159">
        <v>40</v>
      </c>
      <c r="AD1877" s="159">
        <v>51</v>
      </c>
      <c r="AE1877" s="161" t="s">
        <v>5473</v>
      </c>
      <c r="AF1877" s="203" t="s">
        <v>5474</v>
      </c>
    </row>
    <row r="1878" spans="17:32" x14ac:dyDescent="0.15">
      <c r="Q1878" s="197">
        <v>4</v>
      </c>
      <c r="R1878" s="197">
        <v>8</v>
      </c>
      <c r="S1878" s="197">
        <v>50</v>
      </c>
      <c r="T1878" s="198" t="s">
        <v>5507</v>
      </c>
      <c r="U1878" s="200" t="s">
        <v>5508</v>
      </c>
      <c r="AC1878" s="159">
        <v>40</v>
      </c>
      <c r="AD1878" s="159">
        <v>52</v>
      </c>
      <c r="AE1878" s="161" t="s">
        <v>5477</v>
      </c>
      <c r="AF1878" s="203" t="s">
        <v>5478</v>
      </c>
    </row>
    <row r="1879" spans="17:32" x14ac:dyDescent="0.15">
      <c r="Q1879" s="197">
        <v>4</v>
      </c>
      <c r="R1879" s="197">
        <v>8</v>
      </c>
      <c r="S1879" s="197">
        <v>51</v>
      </c>
      <c r="T1879" s="198" t="s">
        <v>5511</v>
      </c>
      <c r="U1879" s="200" t="s">
        <v>5512</v>
      </c>
      <c r="AC1879" s="159">
        <v>40</v>
      </c>
      <c r="AD1879" s="159">
        <v>53</v>
      </c>
      <c r="AE1879" s="161" t="s">
        <v>5481</v>
      </c>
      <c r="AF1879" s="203" t="s">
        <v>5482</v>
      </c>
    </row>
    <row r="1880" spans="17:32" x14ac:dyDescent="0.15">
      <c r="Q1880" s="197">
        <v>4</v>
      </c>
      <c r="R1880" s="197">
        <v>8</v>
      </c>
      <c r="S1880" s="197">
        <v>52</v>
      </c>
      <c r="T1880" s="198" t="s">
        <v>5515</v>
      </c>
      <c r="U1880" s="200" t="s">
        <v>5516</v>
      </c>
      <c r="AC1880" s="159">
        <v>40</v>
      </c>
      <c r="AD1880" s="159">
        <v>54</v>
      </c>
      <c r="AE1880" s="161" t="s">
        <v>5485</v>
      </c>
      <c r="AF1880" s="203" t="s">
        <v>5486</v>
      </c>
    </row>
    <row r="1881" spans="17:32" x14ac:dyDescent="0.15">
      <c r="Q1881" s="197">
        <v>4</v>
      </c>
      <c r="R1881" s="197">
        <v>8</v>
      </c>
      <c r="S1881" s="197">
        <v>53</v>
      </c>
      <c r="T1881" s="198" t="s">
        <v>5519</v>
      </c>
      <c r="U1881" s="200" t="s">
        <v>5520</v>
      </c>
      <c r="AC1881" s="159">
        <v>40</v>
      </c>
      <c r="AD1881" s="159">
        <v>55</v>
      </c>
      <c r="AE1881" s="161" t="s">
        <v>5489</v>
      </c>
      <c r="AF1881" s="203" t="s">
        <v>5490</v>
      </c>
    </row>
    <row r="1882" spans="17:32" x14ac:dyDescent="0.15">
      <c r="Q1882" s="197">
        <v>4</v>
      </c>
      <c r="R1882" s="197">
        <v>8</v>
      </c>
      <c r="S1882" s="197">
        <v>54</v>
      </c>
      <c r="T1882" s="198" t="s">
        <v>5523</v>
      </c>
      <c r="U1882" s="200" t="s">
        <v>5524</v>
      </c>
      <c r="AC1882" s="159">
        <v>40</v>
      </c>
      <c r="AD1882" s="159">
        <v>56</v>
      </c>
      <c r="AE1882" s="161" t="s">
        <v>5493</v>
      </c>
      <c r="AF1882" s="203" t="s">
        <v>5494</v>
      </c>
    </row>
    <row r="1883" spans="17:32" x14ac:dyDescent="0.15">
      <c r="Q1883" s="197">
        <v>4</v>
      </c>
      <c r="R1883" s="197">
        <v>8</v>
      </c>
      <c r="S1883" s="197">
        <v>55</v>
      </c>
      <c r="T1883" s="198" t="s">
        <v>5527</v>
      </c>
      <c r="U1883" s="200" t="s">
        <v>5528</v>
      </c>
      <c r="AC1883" s="159">
        <v>40</v>
      </c>
      <c r="AD1883" s="159">
        <v>57</v>
      </c>
      <c r="AE1883" s="161" t="s">
        <v>5497</v>
      </c>
      <c r="AF1883" s="203" t="s">
        <v>5498</v>
      </c>
    </row>
    <row r="1884" spans="17:32" x14ac:dyDescent="0.15">
      <c r="Q1884" s="197">
        <v>4</v>
      </c>
      <c r="R1884" s="197">
        <v>8</v>
      </c>
      <c r="S1884" s="197">
        <v>56</v>
      </c>
      <c r="T1884" s="198" t="s">
        <v>5531</v>
      </c>
      <c r="U1884" s="200" t="s">
        <v>5532</v>
      </c>
      <c r="AC1884" s="159">
        <v>40</v>
      </c>
      <c r="AD1884" s="159">
        <v>58</v>
      </c>
      <c r="AE1884" s="161" t="s">
        <v>5501</v>
      </c>
      <c r="AF1884" s="203" t="s">
        <v>5502</v>
      </c>
    </row>
    <row r="1885" spans="17:32" x14ac:dyDescent="0.15">
      <c r="Q1885" s="197">
        <v>4</v>
      </c>
      <c r="R1885" s="197">
        <v>8</v>
      </c>
      <c r="S1885" s="197">
        <v>57</v>
      </c>
      <c r="T1885" s="198" t="s">
        <v>5535</v>
      </c>
      <c r="U1885" s="200" t="s">
        <v>5536</v>
      </c>
      <c r="AC1885" s="159">
        <v>40</v>
      </c>
      <c r="AD1885" s="159">
        <v>59</v>
      </c>
      <c r="AE1885" s="161" t="s">
        <v>5505</v>
      </c>
      <c r="AF1885" s="203" t="s">
        <v>5506</v>
      </c>
    </row>
    <row r="1886" spans="17:32" x14ac:dyDescent="0.15">
      <c r="Q1886" s="197">
        <v>4</v>
      </c>
      <c r="R1886" s="197">
        <v>8</v>
      </c>
      <c r="S1886" s="197">
        <v>58</v>
      </c>
      <c r="T1886" s="198" t="s">
        <v>5539</v>
      </c>
      <c r="U1886" s="200" t="s">
        <v>5540</v>
      </c>
      <c r="AC1886" s="159">
        <v>40</v>
      </c>
      <c r="AD1886" s="159">
        <v>60</v>
      </c>
      <c r="AE1886" s="161" t="s">
        <v>5509</v>
      </c>
      <c r="AF1886" s="203" t="s">
        <v>5510</v>
      </c>
    </row>
    <row r="1887" spans="17:32" x14ac:dyDescent="0.15">
      <c r="Q1887" s="197">
        <v>4</v>
      </c>
      <c r="R1887" s="197">
        <v>8</v>
      </c>
      <c r="S1887" s="197">
        <v>59</v>
      </c>
      <c r="T1887" s="198" t="s">
        <v>5543</v>
      </c>
      <c r="U1887" s="200" t="s">
        <v>5544</v>
      </c>
      <c r="AC1887" s="159">
        <v>40</v>
      </c>
      <c r="AD1887" s="159">
        <v>61</v>
      </c>
      <c r="AE1887" s="161" t="s">
        <v>5513</v>
      </c>
      <c r="AF1887" s="203" t="s">
        <v>5514</v>
      </c>
    </row>
    <row r="1888" spans="17:32" x14ac:dyDescent="0.15">
      <c r="Q1888" s="197">
        <v>4</v>
      </c>
      <c r="R1888" s="197">
        <v>8</v>
      </c>
      <c r="S1888" s="197">
        <v>60</v>
      </c>
      <c r="T1888" s="198" t="s">
        <v>5547</v>
      </c>
      <c r="U1888" s="200" t="s">
        <v>5548</v>
      </c>
      <c r="AC1888" s="159">
        <v>40</v>
      </c>
      <c r="AD1888" s="159">
        <v>62</v>
      </c>
      <c r="AE1888" s="161" t="s">
        <v>5517</v>
      </c>
      <c r="AF1888" s="203" t="s">
        <v>5518</v>
      </c>
    </row>
    <row r="1889" spans="17:32" x14ac:dyDescent="0.15">
      <c r="Q1889" s="197">
        <v>4</v>
      </c>
      <c r="R1889" s="197">
        <v>8</v>
      </c>
      <c r="S1889" s="197">
        <v>61</v>
      </c>
      <c r="T1889" s="198" t="s">
        <v>5551</v>
      </c>
      <c r="U1889" s="200" t="s">
        <v>5552</v>
      </c>
      <c r="AC1889" s="159">
        <v>40</v>
      </c>
      <c r="AD1889" s="159">
        <v>63</v>
      </c>
      <c r="AE1889" s="161" t="s">
        <v>5521</v>
      </c>
      <c r="AF1889" s="203" t="s">
        <v>5522</v>
      </c>
    </row>
    <row r="1890" spans="17:32" x14ac:dyDescent="0.15">
      <c r="Q1890" s="197">
        <v>4</v>
      </c>
      <c r="R1890" s="197">
        <v>8</v>
      </c>
      <c r="S1890" s="197">
        <v>62</v>
      </c>
      <c r="T1890" s="198" t="s">
        <v>5555</v>
      </c>
      <c r="U1890" s="200" t="s">
        <v>5556</v>
      </c>
      <c r="AC1890" s="159">
        <v>40</v>
      </c>
      <c r="AD1890" s="159">
        <v>64</v>
      </c>
      <c r="AE1890" s="161" t="s">
        <v>5525</v>
      </c>
      <c r="AF1890" s="203" t="s">
        <v>5526</v>
      </c>
    </row>
    <row r="1891" spans="17:32" x14ac:dyDescent="0.15">
      <c r="Q1891" s="197">
        <v>4</v>
      </c>
      <c r="R1891" s="197">
        <v>8</v>
      </c>
      <c r="S1891" s="197">
        <v>63</v>
      </c>
      <c r="T1891" s="198" t="s">
        <v>5559</v>
      </c>
      <c r="U1891" s="200" t="s">
        <v>5560</v>
      </c>
      <c r="AC1891" s="159">
        <v>40</v>
      </c>
      <c r="AD1891" s="159">
        <v>65</v>
      </c>
      <c r="AE1891" s="161" t="s">
        <v>5529</v>
      </c>
      <c r="AF1891" s="203" t="s">
        <v>5530</v>
      </c>
    </row>
    <row r="1892" spans="17:32" x14ac:dyDescent="0.15">
      <c r="Q1892" s="197">
        <v>4</v>
      </c>
      <c r="R1892" s="197">
        <v>8</v>
      </c>
      <c r="S1892" s="197">
        <v>64</v>
      </c>
      <c r="T1892" s="198" t="s">
        <v>5563</v>
      </c>
      <c r="U1892" s="200" t="s">
        <v>5564</v>
      </c>
      <c r="AC1892" s="159">
        <v>40</v>
      </c>
      <c r="AD1892" s="159">
        <v>66</v>
      </c>
      <c r="AE1892" s="161" t="s">
        <v>5533</v>
      </c>
      <c r="AF1892" s="203" t="s">
        <v>5534</v>
      </c>
    </row>
    <row r="1893" spans="17:32" x14ac:dyDescent="0.15">
      <c r="Q1893" s="197">
        <v>4</v>
      </c>
      <c r="R1893" s="197">
        <v>8</v>
      </c>
      <c r="S1893" s="197">
        <v>65</v>
      </c>
      <c r="T1893" s="198" t="s">
        <v>5567</v>
      </c>
      <c r="U1893" s="200" t="s">
        <v>5568</v>
      </c>
      <c r="AC1893" s="159">
        <v>40</v>
      </c>
      <c r="AD1893" s="159">
        <v>67</v>
      </c>
      <c r="AE1893" s="161" t="s">
        <v>5537</v>
      </c>
      <c r="AF1893" s="203" t="s">
        <v>5538</v>
      </c>
    </row>
    <row r="1894" spans="17:32" x14ac:dyDescent="0.15">
      <c r="Q1894" s="197">
        <v>4</v>
      </c>
      <c r="R1894" s="197">
        <v>8</v>
      </c>
      <c r="S1894" s="197">
        <v>66</v>
      </c>
      <c r="T1894" s="198" t="s">
        <v>5571</v>
      </c>
      <c r="U1894" s="200" t="s">
        <v>5572</v>
      </c>
      <c r="AC1894" s="159">
        <v>40</v>
      </c>
      <c r="AD1894" s="159">
        <v>68</v>
      </c>
      <c r="AE1894" s="161" t="s">
        <v>5541</v>
      </c>
      <c r="AF1894" s="203" t="s">
        <v>5542</v>
      </c>
    </row>
    <row r="1895" spans="17:32" x14ac:dyDescent="0.15">
      <c r="Q1895" s="197">
        <v>4</v>
      </c>
      <c r="R1895" s="197">
        <v>8</v>
      </c>
      <c r="S1895" s="197">
        <v>67</v>
      </c>
      <c r="T1895" s="198" t="s">
        <v>5575</v>
      </c>
      <c r="U1895" s="200" t="s">
        <v>5576</v>
      </c>
      <c r="AC1895" s="159">
        <v>40</v>
      </c>
      <c r="AD1895" s="159">
        <v>69</v>
      </c>
      <c r="AE1895" s="161" t="s">
        <v>5545</v>
      </c>
      <c r="AF1895" s="203" t="s">
        <v>5546</v>
      </c>
    </row>
    <row r="1896" spans="17:32" x14ac:dyDescent="0.15">
      <c r="Q1896" s="197">
        <v>4</v>
      </c>
      <c r="R1896" s="197">
        <v>8</v>
      </c>
      <c r="S1896" s="197">
        <v>68</v>
      </c>
      <c r="T1896" s="198" t="s">
        <v>5579</v>
      </c>
      <c r="U1896" s="200" t="s">
        <v>5580</v>
      </c>
      <c r="AC1896" s="159">
        <v>40</v>
      </c>
      <c r="AD1896" s="159">
        <v>70</v>
      </c>
      <c r="AE1896" s="161" t="s">
        <v>5549</v>
      </c>
      <c r="AF1896" s="203" t="s">
        <v>5550</v>
      </c>
    </row>
    <row r="1897" spans="17:32" x14ac:dyDescent="0.15">
      <c r="Q1897" s="197">
        <v>4</v>
      </c>
      <c r="R1897" s="197">
        <v>8</v>
      </c>
      <c r="S1897" s="197">
        <v>69</v>
      </c>
      <c r="T1897" s="198" t="s">
        <v>5583</v>
      </c>
      <c r="U1897" s="200" t="s">
        <v>5584</v>
      </c>
      <c r="AC1897" s="159">
        <v>40</v>
      </c>
      <c r="AD1897" s="159">
        <v>71</v>
      </c>
      <c r="AE1897" s="161" t="s">
        <v>5553</v>
      </c>
      <c r="AF1897" s="203" t="s">
        <v>5554</v>
      </c>
    </row>
    <row r="1898" spans="17:32" x14ac:dyDescent="0.15">
      <c r="Q1898" s="197">
        <v>4</v>
      </c>
      <c r="R1898" s="197">
        <v>8</v>
      </c>
      <c r="S1898" s="197">
        <v>70</v>
      </c>
      <c r="T1898" s="198" t="s">
        <v>5587</v>
      </c>
      <c r="U1898" s="200" t="s">
        <v>5588</v>
      </c>
      <c r="AC1898" s="159">
        <v>40</v>
      </c>
      <c r="AD1898" s="159">
        <v>72</v>
      </c>
      <c r="AE1898" s="161" t="s">
        <v>5557</v>
      </c>
      <c r="AF1898" s="203" t="s">
        <v>5558</v>
      </c>
    </row>
    <row r="1899" spans="17:32" x14ac:dyDescent="0.15">
      <c r="Q1899" s="197">
        <v>4</v>
      </c>
      <c r="R1899" s="197">
        <v>8</v>
      </c>
      <c r="S1899" s="197">
        <v>71</v>
      </c>
      <c r="T1899" s="198" t="s">
        <v>4066</v>
      </c>
      <c r="U1899" s="200" t="s">
        <v>5591</v>
      </c>
      <c r="AC1899" s="159">
        <v>40</v>
      </c>
      <c r="AD1899" s="159">
        <v>73</v>
      </c>
      <c r="AE1899" s="161" t="s">
        <v>5561</v>
      </c>
      <c r="AF1899" s="203" t="s">
        <v>5562</v>
      </c>
    </row>
    <row r="1900" spans="17:32" x14ac:dyDescent="0.15">
      <c r="Q1900" s="197">
        <v>4</v>
      </c>
      <c r="R1900" s="197">
        <v>8</v>
      </c>
      <c r="S1900" s="197">
        <v>72</v>
      </c>
      <c r="T1900" s="198" t="s">
        <v>5594</v>
      </c>
      <c r="U1900" s="200" t="s">
        <v>5595</v>
      </c>
      <c r="AC1900" s="159">
        <v>40</v>
      </c>
      <c r="AD1900" s="159">
        <v>74</v>
      </c>
      <c r="AE1900" s="161" t="s">
        <v>5565</v>
      </c>
      <c r="AF1900" s="203" t="s">
        <v>5566</v>
      </c>
    </row>
    <row r="1901" spans="17:32" x14ac:dyDescent="0.15">
      <c r="Q1901" s="197">
        <v>4</v>
      </c>
      <c r="R1901" s="197">
        <v>8</v>
      </c>
      <c r="S1901" s="197">
        <v>73</v>
      </c>
      <c r="T1901" s="198" t="s">
        <v>5598</v>
      </c>
      <c r="U1901" s="200" t="s">
        <v>5599</v>
      </c>
      <c r="AC1901" s="159">
        <v>41</v>
      </c>
      <c r="AD1901" s="159">
        <v>1</v>
      </c>
      <c r="AE1901" s="161" t="s">
        <v>5569</v>
      </c>
      <c r="AF1901" s="203" t="s">
        <v>5570</v>
      </c>
    </row>
    <row r="1902" spans="17:32" x14ac:dyDescent="0.15">
      <c r="Q1902" s="197">
        <v>4</v>
      </c>
      <c r="R1902" s="197">
        <v>8</v>
      </c>
      <c r="S1902" s="197">
        <v>74</v>
      </c>
      <c r="T1902" s="198" t="s">
        <v>5602</v>
      </c>
      <c r="U1902" s="200" t="s">
        <v>5603</v>
      </c>
      <c r="AC1902" s="159">
        <v>41</v>
      </c>
      <c r="AD1902" s="159">
        <v>2</v>
      </c>
      <c r="AE1902" s="161" t="s">
        <v>5573</v>
      </c>
      <c r="AF1902" s="203" t="s">
        <v>5574</v>
      </c>
    </row>
    <row r="1903" spans="17:32" x14ac:dyDescent="0.15">
      <c r="Q1903" s="197">
        <v>4</v>
      </c>
      <c r="R1903" s="197">
        <v>8</v>
      </c>
      <c r="S1903" s="197">
        <v>75</v>
      </c>
      <c r="T1903" s="198" t="s">
        <v>5606</v>
      </c>
      <c r="U1903" s="200" t="s">
        <v>5607</v>
      </c>
      <c r="AC1903" s="159">
        <v>41</v>
      </c>
      <c r="AD1903" s="159">
        <v>3</v>
      </c>
      <c r="AE1903" s="161" t="s">
        <v>5577</v>
      </c>
      <c r="AF1903" s="203" t="s">
        <v>5578</v>
      </c>
    </row>
    <row r="1904" spans="17:32" x14ac:dyDescent="0.15">
      <c r="Q1904" s="197">
        <v>4</v>
      </c>
      <c r="R1904" s="197">
        <v>8</v>
      </c>
      <c r="S1904" s="197">
        <v>76</v>
      </c>
      <c r="T1904" s="198" t="s">
        <v>5610</v>
      </c>
      <c r="U1904" s="200" t="s">
        <v>5611</v>
      </c>
      <c r="AC1904" s="159">
        <v>41</v>
      </c>
      <c r="AD1904" s="159">
        <v>4</v>
      </c>
      <c r="AE1904" s="161" t="s">
        <v>5581</v>
      </c>
      <c r="AF1904" s="203" t="s">
        <v>5582</v>
      </c>
    </row>
    <row r="1905" spans="17:32" x14ac:dyDescent="0.15">
      <c r="Q1905" s="197">
        <v>4</v>
      </c>
      <c r="R1905" s="197">
        <v>8</v>
      </c>
      <c r="S1905" s="197">
        <v>77</v>
      </c>
      <c r="T1905" s="198" t="s">
        <v>5614</v>
      </c>
      <c r="U1905" s="200" t="s">
        <v>5615</v>
      </c>
      <c r="AC1905" s="159">
        <v>41</v>
      </c>
      <c r="AD1905" s="159">
        <v>5</v>
      </c>
      <c r="AE1905" s="161" t="s">
        <v>5585</v>
      </c>
      <c r="AF1905" s="203" t="s">
        <v>5586</v>
      </c>
    </row>
    <row r="1906" spans="17:32" x14ac:dyDescent="0.15">
      <c r="Q1906" s="197">
        <v>4</v>
      </c>
      <c r="R1906" s="197">
        <v>8</v>
      </c>
      <c r="S1906" s="197">
        <v>78</v>
      </c>
      <c r="T1906" s="198" t="s">
        <v>5618</v>
      </c>
      <c r="U1906" s="200" t="s">
        <v>5619</v>
      </c>
      <c r="AC1906" s="159">
        <v>41</v>
      </c>
      <c r="AD1906" s="159">
        <v>6</v>
      </c>
      <c r="AE1906" s="161" t="s">
        <v>5589</v>
      </c>
      <c r="AF1906" s="203" t="s">
        <v>5590</v>
      </c>
    </row>
    <row r="1907" spans="17:32" x14ac:dyDescent="0.15">
      <c r="Q1907" s="197">
        <v>4</v>
      </c>
      <c r="R1907" s="197">
        <v>8</v>
      </c>
      <c r="S1907" s="197">
        <v>79</v>
      </c>
      <c r="T1907" s="198" t="s">
        <v>5622</v>
      </c>
      <c r="U1907" s="200" t="s">
        <v>5623</v>
      </c>
      <c r="AC1907" s="159">
        <v>41</v>
      </c>
      <c r="AD1907" s="159">
        <v>7</v>
      </c>
      <c r="AE1907" s="161" t="s">
        <v>5592</v>
      </c>
      <c r="AF1907" s="203" t="s">
        <v>5593</v>
      </c>
    </row>
    <row r="1908" spans="17:32" x14ac:dyDescent="0.15">
      <c r="Q1908" s="197">
        <v>4</v>
      </c>
      <c r="R1908" s="197">
        <v>8</v>
      </c>
      <c r="S1908" s="197">
        <v>80</v>
      </c>
      <c r="T1908" s="198" t="s">
        <v>5626</v>
      </c>
      <c r="U1908" s="200" t="s">
        <v>5627</v>
      </c>
      <c r="AC1908" s="159">
        <v>41</v>
      </c>
      <c r="AD1908" s="159">
        <v>8</v>
      </c>
      <c r="AE1908" s="161" t="s">
        <v>5596</v>
      </c>
      <c r="AF1908" s="203" t="s">
        <v>5597</v>
      </c>
    </row>
    <row r="1909" spans="17:32" x14ac:dyDescent="0.15">
      <c r="Q1909" s="197">
        <v>4</v>
      </c>
      <c r="R1909" s="197">
        <v>8</v>
      </c>
      <c r="S1909" s="197">
        <v>81</v>
      </c>
      <c r="T1909" s="198" t="s">
        <v>5630</v>
      </c>
      <c r="U1909" s="200" t="s">
        <v>5631</v>
      </c>
      <c r="AC1909" s="159">
        <v>41</v>
      </c>
      <c r="AD1909" s="159">
        <v>9</v>
      </c>
      <c r="AE1909" s="161" t="s">
        <v>5600</v>
      </c>
      <c r="AF1909" s="203" t="s">
        <v>5601</v>
      </c>
    </row>
    <row r="1910" spans="17:32" x14ac:dyDescent="0.15">
      <c r="Q1910" s="197">
        <v>4</v>
      </c>
      <c r="R1910" s="197">
        <v>8</v>
      </c>
      <c r="S1910" s="197">
        <v>82</v>
      </c>
      <c r="T1910" s="198" t="s">
        <v>5634</v>
      </c>
      <c r="U1910" s="200" t="s">
        <v>5635</v>
      </c>
      <c r="AC1910" s="159">
        <v>41</v>
      </c>
      <c r="AD1910" s="159">
        <v>10</v>
      </c>
      <c r="AE1910" s="161" t="s">
        <v>5604</v>
      </c>
      <c r="AF1910" s="203" t="s">
        <v>5605</v>
      </c>
    </row>
    <row r="1911" spans="17:32" x14ac:dyDescent="0.15">
      <c r="Q1911" s="197">
        <v>4</v>
      </c>
      <c r="R1911" s="197">
        <v>8</v>
      </c>
      <c r="S1911" s="197">
        <v>83</v>
      </c>
      <c r="T1911" s="198" t="s">
        <v>5638</v>
      </c>
      <c r="U1911" s="200" t="s">
        <v>5639</v>
      </c>
      <c r="AC1911" s="159">
        <v>41</v>
      </c>
      <c r="AD1911" s="159">
        <v>11</v>
      </c>
      <c r="AE1911" s="161" t="s">
        <v>5608</v>
      </c>
      <c r="AF1911" s="203" t="s">
        <v>5609</v>
      </c>
    </row>
    <row r="1912" spans="17:32" x14ac:dyDescent="0.15">
      <c r="Q1912" s="197">
        <v>4</v>
      </c>
      <c r="R1912" s="197">
        <v>8</v>
      </c>
      <c r="S1912" s="197">
        <v>84</v>
      </c>
      <c r="T1912" s="198" t="s">
        <v>5642</v>
      </c>
      <c r="U1912" s="200" t="s">
        <v>5643</v>
      </c>
      <c r="AC1912" s="159">
        <v>41</v>
      </c>
      <c r="AD1912" s="159">
        <v>12</v>
      </c>
      <c r="AE1912" s="161" t="s">
        <v>5612</v>
      </c>
      <c r="AF1912" s="203" t="s">
        <v>5613</v>
      </c>
    </row>
    <row r="1913" spans="17:32" x14ac:dyDescent="0.15">
      <c r="Q1913" s="197">
        <v>4</v>
      </c>
      <c r="R1913" s="197">
        <v>8</v>
      </c>
      <c r="S1913" s="197">
        <v>85</v>
      </c>
      <c r="T1913" s="198" t="s">
        <v>9501</v>
      </c>
      <c r="U1913" s="200" t="s">
        <v>9502</v>
      </c>
      <c r="AC1913" s="159">
        <v>41</v>
      </c>
      <c r="AD1913" s="159">
        <v>13</v>
      </c>
      <c r="AE1913" s="161" t="s">
        <v>5616</v>
      </c>
      <c r="AF1913" s="203" t="s">
        <v>5617</v>
      </c>
    </row>
    <row r="1914" spans="17:32" x14ac:dyDescent="0.15">
      <c r="Q1914" s="197">
        <v>4</v>
      </c>
      <c r="R1914" s="197">
        <v>8</v>
      </c>
      <c r="S1914" s="197">
        <v>86</v>
      </c>
      <c r="T1914" s="198" t="s">
        <v>5646</v>
      </c>
      <c r="U1914" s="200" t="s">
        <v>5647</v>
      </c>
      <c r="AC1914" s="159">
        <v>41</v>
      </c>
      <c r="AD1914" s="159">
        <v>14</v>
      </c>
      <c r="AE1914" s="161" t="s">
        <v>5620</v>
      </c>
      <c r="AF1914" s="203" t="s">
        <v>5621</v>
      </c>
    </row>
    <row r="1915" spans="17:32" x14ac:dyDescent="0.15">
      <c r="Q1915" s="197">
        <v>4</v>
      </c>
      <c r="R1915" s="197">
        <v>8</v>
      </c>
      <c r="S1915" s="197">
        <v>87</v>
      </c>
      <c r="T1915" s="198" t="s">
        <v>4082</v>
      </c>
      <c r="U1915" s="200" t="s">
        <v>5650</v>
      </c>
      <c r="AC1915" s="159">
        <v>41</v>
      </c>
      <c r="AD1915" s="159">
        <v>15</v>
      </c>
      <c r="AE1915" s="161" t="s">
        <v>5624</v>
      </c>
      <c r="AF1915" s="203" t="s">
        <v>5625</v>
      </c>
    </row>
    <row r="1916" spans="17:32" x14ac:dyDescent="0.15">
      <c r="Q1916" s="197">
        <v>4</v>
      </c>
      <c r="R1916" s="197">
        <v>8</v>
      </c>
      <c r="S1916" s="197">
        <v>88</v>
      </c>
      <c r="T1916" s="198" t="s">
        <v>4086</v>
      </c>
      <c r="U1916" s="200" t="s">
        <v>5653</v>
      </c>
      <c r="AC1916" s="159">
        <v>41</v>
      </c>
      <c r="AD1916" s="159">
        <v>16</v>
      </c>
      <c r="AE1916" s="161" t="s">
        <v>5628</v>
      </c>
      <c r="AF1916" s="203" t="s">
        <v>5629</v>
      </c>
    </row>
    <row r="1917" spans="17:32" x14ac:dyDescent="0.15">
      <c r="Q1917" s="197">
        <v>4</v>
      </c>
      <c r="R1917" s="197">
        <v>8</v>
      </c>
      <c r="S1917" s="197">
        <v>89</v>
      </c>
      <c r="T1917" s="198" t="s">
        <v>4090</v>
      </c>
      <c r="U1917" s="200" t="s">
        <v>5656</v>
      </c>
      <c r="AC1917" s="159">
        <v>41</v>
      </c>
      <c r="AD1917" s="159">
        <v>17</v>
      </c>
      <c r="AE1917" s="161" t="s">
        <v>5632</v>
      </c>
      <c r="AF1917" s="203" t="s">
        <v>5633</v>
      </c>
    </row>
    <row r="1918" spans="17:32" x14ac:dyDescent="0.15">
      <c r="Q1918" s="197">
        <v>4</v>
      </c>
      <c r="R1918" s="197">
        <v>8</v>
      </c>
      <c r="S1918" s="197">
        <v>90</v>
      </c>
      <c r="T1918" s="198" t="s">
        <v>4094</v>
      </c>
      <c r="U1918" s="200" t="s">
        <v>5659</v>
      </c>
      <c r="AC1918" s="159">
        <v>41</v>
      </c>
      <c r="AD1918" s="159">
        <v>18</v>
      </c>
      <c r="AE1918" s="161" t="s">
        <v>5636</v>
      </c>
      <c r="AF1918" s="203" t="s">
        <v>5637</v>
      </c>
    </row>
    <row r="1919" spans="17:32" x14ac:dyDescent="0.15">
      <c r="Q1919" s="197">
        <v>4</v>
      </c>
      <c r="R1919" s="197">
        <v>8</v>
      </c>
      <c r="S1919" s="197">
        <v>91</v>
      </c>
      <c r="T1919" s="198" t="s">
        <v>4098</v>
      </c>
      <c r="U1919" s="200" t="s">
        <v>5662</v>
      </c>
      <c r="AC1919" s="159">
        <v>41</v>
      </c>
      <c r="AD1919" s="159">
        <v>19</v>
      </c>
      <c r="AE1919" s="161" t="s">
        <v>5640</v>
      </c>
      <c r="AF1919" s="203" t="s">
        <v>5641</v>
      </c>
    </row>
    <row r="1920" spans="17:32" x14ac:dyDescent="0.15">
      <c r="Q1920" s="197">
        <v>4</v>
      </c>
      <c r="R1920" s="197">
        <v>8</v>
      </c>
      <c r="S1920" s="197">
        <v>92</v>
      </c>
      <c r="T1920" s="198" t="s">
        <v>4110</v>
      </c>
      <c r="U1920" s="200" t="s">
        <v>5665</v>
      </c>
      <c r="AC1920" s="159">
        <v>41</v>
      </c>
      <c r="AD1920" s="159">
        <v>20</v>
      </c>
      <c r="AE1920" s="161" t="s">
        <v>5644</v>
      </c>
      <c r="AF1920" s="203" t="s">
        <v>5645</v>
      </c>
    </row>
    <row r="1921" spans="17:32" x14ac:dyDescent="0.15">
      <c r="Q1921" s="197">
        <v>4</v>
      </c>
      <c r="R1921" s="197">
        <v>9</v>
      </c>
      <c r="S1921" s="197">
        <v>1</v>
      </c>
      <c r="T1921" s="198" t="s">
        <v>3758</v>
      </c>
      <c r="U1921" s="200" t="s">
        <v>5668</v>
      </c>
      <c r="AC1921" s="159">
        <v>42</v>
      </c>
      <c r="AD1921" s="159">
        <v>1</v>
      </c>
      <c r="AE1921" s="161" t="s">
        <v>5648</v>
      </c>
      <c r="AF1921" s="203" t="s">
        <v>5649</v>
      </c>
    </row>
    <row r="1922" spans="17:32" x14ac:dyDescent="0.15">
      <c r="Q1922" s="197">
        <v>4</v>
      </c>
      <c r="R1922" s="197">
        <v>9</v>
      </c>
      <c r="S1922" s="197">
        <v>2</v>
      </c>
      <c r="T1922" s="198" t="s">
        <v>5671</v>
      </c>
      <c r="U1922" s="200" t="s">
        <v>5672</v>
      </c>
      <c r="AC1922" s="159">
        <v>42</v>
      </c>
      <c r="AD1922" s="159">
        <v>2</v>
      </c>
      <c r="AE1922" s="161" t="s">
        <v>5651</v>
      </c>
      <c r="AF1922" s="203" t="s">
        <v>5652</v>
      </c>
    </row>
    <row r="1923" spans="17:32" x14ac:dyDescent="0.15">
      <c r="Q1923" s="197">
        <v>4</v>
      </c>
      <c r="R1923" s="197">
        <v>9</v>
      </c>
      <c r="S1923" s="197">
        <v>3</v>
      </c>
      <c r="T1923" s="198" t="s">
        <v>5874</v>
      </c>
      <c r="U1923" s="200" t="s">
        <v>5676</v>
      </c>
      <c r="AC1923" s="159">
        <v>42</v>
      </c>
      <c r="AD1923" s="159">
        <v>3</v>
      </c>
      <c r="AE1923" s="161" t="s">
        <v>5654</v>
      </c>
      <c r="AF1923" s="203" t="s">
        <v>5655</v>
      </c>
    </row>
    <row r="1924" spans="17:32" x14ac:dyDescent="0.15">
      <c r="Q1924" s="197">
        <v>4</v>
      </c>
      <c r="R1924" s="197">
        <v>9</v>
      </c>
      <c r="S1924" s="197">
        <v>4</v>
      </c>
      <c r="T1924" s="198" t="s">
        <v>3766</v>
      </c>
      <c r="U1924" s="200" t="s">
        <v>5683</v>
      </c>
      <c r="AC1924" s="159">
        <v>42</v>
      </c>
      <c r="AD1924" s="159">
        <v>4</v>
      </c>
      <c r="AE1924" s="161" t="s">
        <v>5657</v>
      </c>
      <c r="AF1924" s="203" t="s">
        <v>5658</v>
      </c>
    </row>
    <row r="1925" spans="17:32" x14ac:dyDescent="0.15">
      <c r="Q1925" s="197">
        <v>4</v>
      </c>
      <c r="R1925" s="197">
        <v>9</v>
      </c>
      <c r="S1925" s="197">
        <v>5</v>
      </c>
      <c r="T1925" s="198" t="s">
        <v>5679</v>
      </c>
      <c r="U1925" s="200" t="s">
        <v>5680</v>
      </c>
      <c r="AC1925" s="159">
        <v>42</v>
      </c>
      <c r="AD1925" s="159">
        <v>5</v>
      </c>
      <c r="AE1925" s="161" t="s">
        <v>5660</v>
      </c>
      <c r="AF1925" s="203" t="s">
        <v>5661</v>
      </c>
    </row>
    <row r="1926" spans="17:32" x14ac:dyDescent="0.15">
      <c r="Q1926" s="197">
        <v>4</v>
      </c>
      <c r="R1926" s="197">
        <v>9</v>
      </c>
      <c r="S1926" s="197">
        <v>6</v>
      </c>
      <c r="T1926" s="198" t="s">
        <v>5686</v>
      </c>
      <c r="U1926" s="200" t="s">
        <v>5687</v>
      </c>
      <c r="AC1926" s="159">
        <v>42</v>
      </c>
      <c r="AD1926" s="159">
        <v>6</v>
      </c>
      <c r="AE1926" s="161" t="s">
        <v>5663</v>
      </c>
      <c r="AF1926" s="203" t="s">
        <v>5664</v>
      </c>
    </row>
    <row r="1927" spans="17:32" x14ac:dyDescent="0.15">
      <c r="Q1927" s="197">
        <v>4</v>
      </c>
      <c r="R1927" s="197">
        <v>9</v>
      </c>
      <c r="S1927" s="197">
        <v>7</v>
      </c>
      <c r="T1927" s="198" t="s">
        <v>3773</v>
      </c>
      <c r="U1927" s="200" t="s">
        <v>5690</v>
      </c>
      <c r="AC1927" s="159">
        <v>42</v>
      </c>
      <c r="AD1927" s="159">
        <v>7</v>
      </c>
      <c r="AE1927" s="161" t="s">
        <v>5666</v>
      </c>
      <c r="AF1927" s="203" t="s">
        <v>5667</v>
      </c>
    </row>
    <row r="1928" spans="17:32" x14ac:dyDescent="0.15">
      <c r="Q1928" s="197">
        <v>4</v>
      </c>
      <c r="R1928" s="197">
        <v>9</v>
      </c>
      <c r="S1928" s="197">
        <v>8</v>
      </c>
      <c r="T1928" s="198" t="s">
        <v>4135</v>
      </c>
      <c r="U1928" s="200" t="s">
        <v>5693</v>
      </c>
      <c r="AC1928" s="159">
        <v>42</v>
      </c>
      <c r="AD1928" s="159">
        <v>8</v>
      </c>
      <c r="AE1928" s="161" t="s">
        <v>5669</v>
      </c>
      <c r="AF1928" s="203" t="s">
        <v>5670</v>
      </c>
    </row>
    <row r="1929" spans="17:32" x14ac:dyDescent="0.15">
      <c r="Q1929" s="197">
        <v>4</v>
      </c>
      <c r="R1929" s="197">
        <v>9</v>
      </c>
      <c r="S1929" s="197">
        <v>9</v>
      </c>
      <c r="T1929" s="198" t="s">
        <v>5696</v>
      </c>
      <c r="U1929" s="200" t="s">
        <v>5697</v>
      </c>
      <c r="AC1929" s="159">
        <v>42</v>
      </c>
      <c r="AD1929" s="159">
        <v>9</v>
      </c>
      <c r="AE1929" s="161" t="s">
        <v>5673</v>
      </c>
      <c r="AF1929" s="203" t="s">
        <v>5674</v>
      </c>
    </row>
    <row r="1930" spans="17:32" x14ac:dyDescent="0.15">
      <c r="Q1930" s="197">
        <v>4</v>
      </c>
      <c r="R1930" s="197">
        <v>9</v>
      </c>
      <c r="S1930" s="197">
        <v>10</v>
      </c>
      <c r="T1930" s="198" t="s">
        <v>5700</v>
      </c>
      <c r="U1930" s="200" t="s">
        <v>5701</v>
      </c>
      <c r="AC1930" s="159">
        <v>42</v>
      </c>
      <c r="AD1930" s="159">
        <v>10</v>
      </c>
      <c r="AE1930" s="161" t="s">
        <v>5677</v>
      </c>
      <c r="AF1930" s="203" t="s">
        <v>5678</v>
      </c>
    </row>
    <row r="1931" spans="17:32" x14ac:dyDescent="0.15">
      <c r="Q1931" s="197">
        <v>4</v>
      </c>
      <c r="R1931" s="197">
        <v>9</v>
      </c>
      <c r="S1931" s="197">
        <v>11</v>
      </c>
      <c r="T1931" s="198" t="s">
        <v>5704</v>
      </c>
      <c r="U1931" s="200" t="s">
        <v>5705</v>
      </c>
      <c r="AC1931" s="159">
        <v>42</v>
      </c>
      <c r="AD1931" s="159">
        <v>11</v>
      </c>
      <c r="AE1931" s="161" t="s">
        <v>5681</v>
      </c>
      <c r="AF1931" s="203" t="s">
        <v>5682</v>
      </c>
    </row>
    <row r="1932" spans="17:32" x14ac:dyDescent="0.15">
      <c r="Q1932" s="197">
        <v>4</v>
      </c>
      <c r="R1932" s="197">
        <v>9</v>
      </c>
      <c r="S1932" s="197">
        <v>12</v>
      </c>
      <c r="T1932" s="198" t="s">
        <v>4159</v>
      </c>
      <c r="U1932" s="200" t="s">
        <v>5708</v>
      </c>
      <c r="AC1932" s="159">
        <v>42</v>
      </c>
      <c r="AD1932" s="159">
        <v>12</v>
      </c>
      <c r="AE1932" s="161" t="s">
        <v>5684</v>
      </c>
      <c r="AF1932" s="203" t="s">
        <v>5685</v>
      </c>
    </row>
    <row r="1933" spans="17:32" x14ac:dyDescent="0.15">
      <c r="Q1933" s="197">
        <v>4</v>
      </c>
      <c r="R1933" s="197">
        <v>9</v>
      </c>
      <c r="S1933" s="197">
        <v>13</v>
      </c>
      <c r="T1933" s="198" t="s">
        <v>3788</v>
      </c>
      <c r="U1933" s="200" t="s">
        <v>5711</v>
      </c>
      <c r="AC1933" s="159">
        <v>42</v>
      </c>
      <c r="AD1933" s="159">
        <v>13</v>
      </c>
      <c r="AE1933" s="161" t="s">
        <v>5688</v>
      </c>
      <c r="AF1933" s="203" t="s">
        <v>5689</v>
      </c>
    </row>
    <row r="1934" spans="17:32" x14ac:dyDescent="0.15">
      <c r="Q1934" s="197">
        <v>4</v>
      </c>
      <c r="R1934" s="197">
        <v>9</v>
      </c>
      <c r="S1934" s="197">
        <v>14</v>
      </c>
      <c r="T1934" s="198" t="s">
        <v>5714</v>
      </c>
      <c r="U1934" s="200" t="s">
        <v>5715</v>
      </c>
      <c r="AC1934" s="159">
        <v>42</v>
      </c>
      <c r="AD1934" s="159">
        <v>14</v>
      </c>
      <c r="AE1934" s="161" t="s">
        <v>5691</v>
      </c>
      <c r="AF1934" s="203" t="s">
        <v>5692</v>
      </c>
    </row>
    <row r="1935" spans="17:32" x14ac:dyDescent="0.15">
      <c r="Q1935" s="197">
        <v>4</v>
      </c>
      <c r="R1935" s="197">
        <v>9</v>
      </c>
      <c r="S1935" s="197">
        <v>15</v>
      </c>
      <c r="T1935" s="198" t="s">
        <v>5718</v>
      </c>
      <c r="U1935" s="200" t="s">
        <v>5719</v>
      </c>
      <c r="AC1935" s="159">
        <v>42</v>
      </c>
      <c r="AD1935" s="159">
        <v>15</v>
      </c>
      <c r="AE1935" s="161" t="s">
        <v>5694</v>
      </c>
      <c r="AF1935" s="203" t="s">
        <v>5695</v>
      </c>
    </row>
    <row r="1936" spans="17:32" x14ac:dyDescent="0.15">
      <c r="Q1936" s="197">
        <v>4</v>
      </c>
      <c r="R1936" s="197">
        <v>9</v>
      </c>
      <c r="S1936" s="197">
        <v>16</v>
      </c>
      <c r="T1936" s="198" t="s">
        <v>5721</v>
      </c>
      <c r="U1936" s="200" t="s">
        <v>5722</v>
      </c>
      <c r="AC1936" s="159">
        <v>42</v>
      </c>
      <c r="AD1936" s="159">
        <v>16</v>
      </c>
      <c r="AE1936" s="161" t="s">
        <v>5698</v>
      </c>
      <c r="AF1936" s="203" t="s">
        <v>5699</v>
      </c>
    </row>
    <row r="1937" spans="17:32" x14ac:dyDescent="0.15">
      <c r="Q1937" s="197">
        <v>4</v>
      </c>
      <c r="R1937" s="197">
        <v>9</v>
      </c>
      <c r="S1937" s="197">
        <v>17</v>
      </c>
      <c r="T1937" s="198" t="s">
        <v>5725</v>
      </c>
      <c r="U1937" s="200" t="s">
        <v>5726</v>
      </c>
      <c r="AC1937" s="159">
        <v>42</v>
      </c>
      <c r="AD1937" s="159">
        <v>17</v>
      </c>
      <c r="AE1937" s="161" t="s">
        <v>5702</v>
      </c>
      <c r="AF1937" s="203" t="s">
        <v>5703</v>
      </c>
    </row>
    <row r="1938" spans="17:32" x14ac:dyDescent="0.15">
      <c r="Q1938" s="197">
        <v>4</v>
      </c>
      <c r="R1938" s="197">
        <v>9</v>
      </c>
      <c r="S1938" s="197">
        <v>18</v>
      </c>
      <c r="T1938" s="198" t="s">
        <v>5729</v>
      </c>
      <c r="U1938" s="200" t="s">
        <v>5730</v>
      </c>
      <c r="AC1938" s="159">
        <v>42</v>
      </c>
      <c r="AD1938" s="159">
        <v>18</v>
      </c>
      <c r="AE1938" s="161" t="s">
        <v>5706</v>
      </c>
      <c r="AF1938" s="203" t="s">
        <v>5707</v>
      </c>
    </row>
    <row r="1939" spans="17:32" x14ac:dyDescent="0.15">
      <c r="Q1939" s="197">
        <v>4</v>
      </c>
      <c r="R1939" s="197">
        <v>9</v>
      </c>
      <c r="S1939" s="197">
        <v>19</v>
      </c>
      <c r="T1939" s="198" t="s">
        <v>5733</v>
      </c>
      <c r="U1939" s="200" t="s">
        <v>5734</v>
      </c>
      <c r="AC1939" s="159">
        <v>42</v>
      </c>
      <c r="AD1939" s="159">
        <v>19</v>
      </c>
      <c r="AE1939" s="161" t="s">
        <v>5709</v>
      </c>
      <c r="AF1939" s="203" t="s">
        <v>5710</v>
      </c>
    </row>
    <row r="1940" spans="17:32" x14ac:dyDescent="0.15">
      <c r="Q1940" s="197">
        <v>4</v>
      </c>
      <c r="R1940" s="197">
        <v>9</v>
      </c>
      <c r="S1940" s="197">
        <v>20</v>
      </c>
      <c r="T1940" s="198" t="s">
        <v>5737</v>
      </c>
      <c r="U1940" s="200" t="s">
        <v>5738</v>
      </c>
      <c r="AC1940" s="159">
        <v>42</v>
      </c>
      <c r="AD1940" s="159">
        <v>20</v>
      </c>
      <c r="AE1940" s="161" t="s">
        <v>5712</v>
      </c>
      <c r="AF1940" s="203" t="s">
        <v>5713</v>
      </c>
    </row>
    <row r="1941" spans="17:32" x14ac:dyDescent="0.15">
      <c r="Q1941" s="197">
        <v>4</v>
      </c>
      <c r="R1941" s="197">
        <v>9</v>
      </c>
      <c r="S1941" s="197">
        <v>21</v>
      </c>
      <c r="T1941" s="198" t="s">
        <v>5741</v>
      </c>
      <c r="U1941" s="200" t="s">
        <v>5742</v>
      </c>
      <c r="AC1941" s="159">
        <v>42</v>
      </c>
      <c r="AD1941" s="159">
        <v>21</v>
      </c>
      <c r="AE1941" s="161" t="s">
        <v>5716</v>
      </c>
      <c r="AF1941" s="203" t="s">
        <v>5717</v>
      </c>
    </row>
    <row r="1942" spans="17:32" x14ac:dyDescent="0.15">
      <c r="Q1942" s="197">
        <v>4</v>
      </c>
      <c r="R1942" s="197">
        <v>9</v>
      </c>
      <c r="S1942" s="197">
        <v>22</v>
      </c>
      <c r="T1942" s="198" t="s">
        <v>5745</v>
      </c>
      <c r="U1942" s="200" t="s">
        <v>5746</v>
      </c>
      <c r="AC1942" s="159">
        <v>43</v>
      </c>
      <c r="AD1942" s="159">
        <v>1</v>
      </c>
      <c r="AE1942" s="161" t="s">
        <v>657</v>
      </c>
      <c r="AF1942" s="203" t="s">
        <v>5720</v>
      </c>
    </row>
    <row r="1943" spans="17:32" x14ac:dyDescent="0.15">
      <c r="Q1943" s="197">
        <v>4</v>
      </c>
      <c r="R1943" s="197">
        <v>9</v>
      </c>
      <c r="S1943" s="197">
        <v>23</v>
      </c>
      <c r="T1943" s="198" t="s">
        <v>5749</v>
      </c>
      <c r="U1943" s="200" t="s">
        <v>5750</v>
      </c>
      <c r="AC1943" s="159">
        <v>43</v>
      </c>
      <c r="AD1943" s="159">
        <v>2</v>
      </c>
      <c r="AE1943" s="161" t="s">
        <v>5723</v>
      </c>
      <c r="AF1943" s="203" t="s">
        <v>5724</v>
      </c>
    </row>
    <row r="1944" spans="17:32" x14ac:dyDescent="0.15">
      <c r="Q1944" s="197">
        <v>4</v>
      </c>
      <c r="R1944" s="197">
        <v>9</v>
      </c>
      <c r="S1944" s="197">
        <v>24</v>
      </c>
      <c r="T1944" s="198" t="s">
        <v>5753</v>
      </c>
      <c r="U1944" s="200" t="s">
        <v>5754</v>
      </c>
      <c r="AC1944" s="159">
        <v>43</v>
      </c>
      <c r="AD1944" s="159">
        <v>3</v>
      </c>
      <c r="AE1944" s="161" t="s">
        <v>5727</v>
      </c>
      <c r="AF1944" s="203" t="s">
        <v>5728</v>
      </c>
    </row>
    <row r="1945" spans="17:32" x14ac:dyDescent="0.15">
      <c r="Q1945" s="197">
        <v>4</v>
      </c>
      <c r="R1945" s="197">
        <v>9</v>
      </c>
      <c r="S1945" s="197">
        <v>25</v>
      </c>
      <c r="T1945" s="198" t="s">
        <v>5757</v>
      </c>
      <c r="U1945" s="200" t="s">
        <v>5758</v>
      </c>
      <c r="AC1945" s="159">
        <v>43</v>
      </c>
      <c r="AD1945" s="159">
        <v>4</v>
      </c>
      <c r="AE1945" s="161" t="s">
        <v>5731</v>
      </c>
      <c r="AF1945" s="203" t="s">
        <v>5732</v>
      </c>
    </row>
    <row r="1946" spans="17:32" x14ac:dyDescent="0.15">
      <c r="Q1946" s="197">
        <v>4</v>
      </c>
      <c r="R1946" s="197">
        <v>9</v>
      </c>
      <c r="S1946" s="197">
        <v>26</v>
      </c>
      <c r="T1946" s="198" t="s">
        <v>5761</v>
      </c>
      <c r="U1946" s="200" t="s">
        <v>5762</v>
      </c>
      <c r="AC1946" s="159">
        <v>43</v>
      </c>
      <c r="AD1946" s="159">
        <v>5</v>
      </c>
      <c r="AE1946" s="161" t="s">
        <v>5735</v>
      </c>
      <c r="AF1946" s="203" t="s">
        <v>5736</v>
      </c>
    </row>
    <row r="1947" spans="17:32" x14ac:dyDescent="0.15">
      <c r="Q1947" s="197">
        <v>4</v>
      </c>
      <c r="R1947" s="197">
        <v>9</v>
      </c>
      <c r="S1947" s="197">
        <v>27</v>
      </c>
      <c r="T1947" s="198" t="s">
        <v>5765</v>
      </c>
      <c r="U1947" s="200" t="s">
        <v>5766</v>
      </c>
      <c r="AC1947" s="159">
        <v>43</v>
      </c>
      <c r="AD1947" s="159">
        <v>6</v>
      </c>
      <c r="AE1947" s="161" t="s">
        <v>5739</v>
      </c>
      <c r="AF1947" s="203" t="s">
        <v>5740</v>
      </c>
    </row>
    <row r="1948" spans="17:32" x14ac:dyDescent="0.15">
      <c r="Q1948" s="197">
        <v>4</v>
      </c>
      <c r="R1948" s="197">
        <v>9</v>
      </c>
      <c r="S1948" s="197">
        <v>28</v>
      </c>
      <c r="T1948" s="198" t="s">
        <v>5769</v>
      </c>
      <c r="U1948" s="200" t="s">
        <v>5770</v>
      </c>
      <c r="AC1948" s="159">
        <v>43</v>
      </c>
      <c r="AD1948" s="159">
        <v>7</v>
      </c>
      <c r="AE1948" s="161" t="s">
        <v>5743</v>
      </c>
      <c r="AF1948" s="203" t="s">
        <v>5744</v>
      </c>
    </row>
    <row r="1949" spans="17:32" x14ac:dyDescent="0.15">
      <c r="Q1949" s="197">
        <v>4</v>
      </c>
      <c r="R1949" s="197">
        <v>9</v>
      </c>
      <c r="S1949" s="197">
        <v>29</v>
      </c>
      <c r="T1949" s="198" t="s">
        <v>5773</v>
      </c>
      <c r="U1949" s="200" t="s">
        <v>5774</v>
      </c>
      <c r="AC1949" s="159">
        <v>43</v>
      </c>
      <c r="AD1949" s="159">
        <v>8</v>
      </c>
      <c r="AE1949" s="161" t="s">
        <v>5747</v>
      </c>
      <c r="AF1949" s="203" t="s">
        <v>5748</v>
      </c>
    </row>
    <row r="1950" spans="17:32" x14ac:dyDescent="0.15">
      <c r="Q1950" s="197">
        <v>4</v>
      </c>
      <c r="R1950" s="197">
        <v>9</v>
      </c>
      <c r="S1950" s="197">
        <v>30</v>
      </c>
      <c r="T1950" s="198" t="s">
        <v>5777</v>
      </c>
      <c r="U1950" s="200" t="s">
        <v>5778</v>
      </c>
      <c r="AC1950" s="159">
        <v>43</v>
      </c>
      <c r="AD1950" s="159">
        <v>9</v>
      </c>
      <c r="AE1950" s="161" t="s">
        <v>5751</v>
      </c>
      <c r="AF1950" s="203" t="s">
        <v>5752</v>
      </c>
    </row>
    <row r="1951" spans="17:32" x14ac:dyDescent="0.15">
      <c r="Q1951" s="197">
        <v>4</v>
      </c>
      <c r="R1951" s="197">
        <v>9</v>
      </c>
      <c r="S1951" s="197">
        <v>31</v>
      </c>
      <c r="T1951" s="198" t="s">
        <v>5781</v>
      </c>
      <c r="U1951" s="200" t="s">
        <v>5782</v>
      </c>
      <c r="AC1951" s="159">
        <v>43</v>
      </c>
      <c r="AD1951" s="159">
        <v>10</v>
      </c>
      <c r="AE1951" s="161" t="s">
        <v>5755</v>
      </c>
      <c r="AF1951" s="203" t="s">
        <v>5756</v>
      </c>
    </row>
    <row r="1952" spans="17:32" x14ac:dyDescent="0.15">
      <c r="Q1952" s="197">
        <v>4</v>
      </c>
      <c r="R1952" s="197">
        <v>9</v>
      </c>
      <c r="S1952" s="197">
        <v>32</v>
      </c>
      <c r="T1952" s="198" t="s">
        <v>5785</v>
      </c>
      <c r="U1952" s="200" t="s">
        <v>5786</v>
      </c>
      <c r="AC1952" s="159">
        <v>43</v>
      </c>
      <c r="AD1952" s="159">
        <v>11</v>
      </c>
      <c r="AE1952" s="161" t="s">
        <v>5759</v>
      </c>
      <c r="AF1952" s="203" t="s">
        <v>5760</v>
      </c>
    </row>
    <row r="1953" spans="17:32" x14ac:dyDescent="0.15">
      <c r="Q1953" s="197">
        <v>4</v>
      </c>
      <c r="R1953" s="197">
        <v>9</v>
      </c>
      <c r="S1953" s="197">
        <v>33</v>
      </c>
      <c r="T1953" s="198" t="s">
        <v>5789</v>
      </c>
      <c r="U1953" s="200" t="s">
        <v>5790</v>
      </c>
      <c r="AC1953" s="159">
        <v>43</v>
      </c>
      <c r="AD1953" s="159">
        <v>12</v>
      </c>
      <c r="AE1953" s="161" t="s">
        <v>5763</v>
      </c>
      <c r="AF1953" s="203" t="s">
        <v>5764</v>
      </c>
    </row>
    <row r="1954" spans="17:32" x14ac:dyDescent="0.15">
      <c r="Q1954" s="197">
        <v>4</v>
      </c>
      <c r="R1954" s="197">
        <v>9</v>
      </c>
      <c r="S1954" s="197">
        <v>34</v>
      </c>
      <c r="T1954" s="198" t="s">
        <v>5793</v>
      </c>
      <c r="U1954" s="200" t="s">
        <v>5794</v>
      </c>
      <c r="AC1954" s="159">
        <v>43</v>
      </c>
      <c r="AD1954" s="159">
        <v>13</v>
      </c>
      <c r="AE1954" s="161" t="s">
        <v>5767</v>
      </c>
      <c r="AF1954" s="203" t="s">
        <v>5768</v>
      </c>
    </row>
    <row r="1955" spans="17:32" x14ac:dyDescent="0.15">
      <c r="Q1955" s="197">
        <v>4</v>
      </c>
      <c r="R1955" s="197">
        <v>9</v>
      </c>
      <c r="S1955" s="197">
        <v>35</v>
      </c>
      <c r="T1955" s="198" t="s">
        <v>5797</v>
      </c>
      <c r="U1955" s="200" t="s">
        <v>5798</v>
      </c>
      <c r="AC1955" s="159">
        <v>43</v>
      </c>
      <c r="AD1955" s="159">
        <v>14</v>
      </c>
      <c r="AE1955" s="161" t="s">
        <v>5771</v>
      </c>
      <c r="AF1955" s="203" t="s">
        <v>5772</v>
      </c>
    </row>
    <row r="1956" spans="17:32" x14ac:dyDescent="0.15">
      <c r="Q1956" s="197">
        <v>4</v>
      </c>
      <c r="R1956" s="197">
        <v>9</v>
      </c>
      <c r="S1956" s="197">
        <v>36</v>
      </c>
      <c r="T1956" s="198" t="s">
        <v>5801</v>
      </c>
      <c r="U1956" s="200" t="s">
        <v>5802</v>
      </c>
      <c r="AC1956" s="159">
        <v>43</v>
      </c>
      <c r="AD1956" s="159">
        <v>15</v>
      </c>
      <c r="AE1956" s="161" t="s">
        <v>5775</v>
      </c>
      <c r="AF1956" s="203" t="s">
        <v>5776</v>
      </c>
    </row>
    <row r="1957" spans="17:32" x14ac:dyDescent="0.15">
      <c r="Q1957" s="197">
        <v>4</v>
      </c>
      <c r="R1957" s="197">
        <v>9</v>
      </c>
      <c r="S1957" s="197">
        <v>37</v>
      </c>
      <c r="T1957" s="198" t="s">
        <v>5805</v>
      </c>
      <c r="U1957" s="200" t="s">
        <v>5806</v>
      </c>
      <c r="AC1957" s="159">
        <v>43</v>
      </c>
      <c r="AD1957" s="159">
        <v>16</v>
      </c>
      <c r="AE1957" s="161" t="s">
        <v>5779</v>
      </c>
      <c r="AF1957" s="203" t="s">
        <v>5780</v>
      </c>
    </row>
    <row r="1958" spans="17:32" x14ac:dyDescent="0.15">
      <c r="Q1958" s="197">
        <v>4</v>
      </c>
      <c r="R1958" s="197">
        <v>9</v>
      </c>
      <c r="S1958" s="197">
        <v>38</v>
      </c>
      <c r="T1958" s="198" t="s">
        <v>5809</v>
      </c>
      <c r="U1958" s="200" t="s">
        <v>5810</v>
      </c>
      <c r="AC1958" s="159">
        <v>43</v>
      </c>
      <c r="AD1958" s="159">
        <v>17</v>
      </c>
      <c r="AE1958" s="161" t="s">
        <v>5783</v>
      </c>
      <c r="AF1958" s="203" t="s">
        <v>5784</v>
      </c>
    </row>
    <row r="1959" spans="17:32" x14ac:dyDescent="0.15">
      <c r="Q1959" s="197">
        <v>4</v>
      </c>
      <c r="R1959" s="197">
        <v>9</v>
      </c>
      <c r="S1959" s="197">
        <v>39</v>
      </c>
      <c r="T1959" s="198" t="s">
        <v>5813</v>
      </c>
      <c r="U1959" s="200" t="s">
        <v>5814</v>
      </c>
      <c r="AC1959" s="159">
        <v>43</v>
      </c>
      <c r="AD1959" s="159">
        <v>18</v>
      </c>
      <c r="AE1959" s="161" t="s">
        <v>5787</v>
      </c>
      <c r="AF1959" s="203" t="s">
        <v>5788</v>
      </c>
    </row>
    <row r="1960" spans="17:32" x14ac:dyDescent="0.15">
      <c r="Q1960" s="197">
        <v>4</v>
      </c>
      <c r="R1960" s="197">
        <v>9</v>
      </c>
      <c r="S1960" s="197">
        <v>40</v>
      </c>
      <c r="T1960" s="198" t="s">
        <v>5817</v>
      </c>
      <c r="U1960" s="200" t="s">
        <v>5818</v>
      </c>
      <c r="AC1960" s="159">
        <v>43</v>
      </c>
      <c r="AD1960" s="159">
        <v>19</v>
      </c>
      <c r="AE1960" s="161" t="s">
        <v>5791</v>
      </c>
      <c r="AF1960" s="203" t="s">
        <v>5792</v>
      </c>
    </row>
    <row r="1961" spans="17:32" x14ac:dyDescent="0.15">
      <c r="Q1961" s="197">
        <v>4</v>
      </c>
      <c r="R1961" s="197">
        <v>9</v>
      </c>
      <c r="S1961" s="197">
        <v>41</v>
      </c>
      <c r="T1961" s="198" t="s">
        <v>5821</v>
      </c>
      <c r="U1961" s="200" t="s">
        <v>5822</v>
      </c>
      <c r="AC1961" s="159">
        <v>43</v>
      </c>
      <c r="AD1961" s="159">
        <v>20</v>
      </c>
      <c r="AE1961" s="161" t="s">
        <v>5795</v>
      </c>
      <c r="AF1961" s="203" t="s">
        <v>5796</v>
      </c>
    </row>
    <row r="1962" spans="17:32" x14ac:dyDescent="0.15">
      <c r="Q1962" s="197">
        <v>4</v>
      </c>
      <c r="R1962" s="197">
        <v>9</v>
      </c>
      <c r="S1962" s="197">
        <v>42</v>
      </c>
      <c r="T1962" s="198" t="s">
        <v>4066</v>
      </c>
      <c r="U1962" s="200" t="s">
        <v>5825</v>
      </c>
      <c r="AC1962" s="159">
        <v>43</v>
      </c>
      <c r="AD1962" s="159">
        <v>21</v>
      </c>
      <c r="AE1962" s="161" t="s">
        <v>5799</v>
      </c>
      <c r="AF1962" s="203" t="s">
        <v>5800</v>
      </c>
    </row>
    <row r="1963" spans="17:32" x14ac:dyDescent="0.15">
      <c r="Q1963" s="197">
        <v>4</v>
      </c>
      <c r="R1963" s="197">
        <v>9</v>
      </c>
      <c r="S1963" s="197">
        <v>43</v>
      </c>
      <c r="T1963" s="198" t="s">
        <v>5828</v>
      </c>
      <c r="U1963" s="200" t="s">
        <v>5829</v>
      </c>
      <c r="AC1963" s="159">
        <v>43</v>
      </c>
      <c r="AD1963" s="159">
        <v>22</v>
      </c>
      <c r="AE1963" s="161" t="s">
        <v>5803</v>
      </c>
      <c r="AF1963" s="203" t="s">
        <v>5804</v>
      </c>
    </row>
    <row r="1964" spans="17:32" x14ac:dyDescent="0.15">
      <c r="Q1964" s="197">
        <v>4</v>
      </c>
      <c r="R1964" s="197">
        <v>9</v>
      </c>
      <c r="S1964" s="197">
        <v>44</v>
      </c>
      <c r="T1964" s="198" t="s">
        <v>5832</v>
      </c>
      <c r="U1964" s="200" t="s">
        <v>5833</v>
      </c>
      <c r="AC1964" s="159">
        <v>43</v>
      </c>
      <c r="AD1964" s="159">
        <v>23</v>
      </c>
      <c r="AE1964" s="161" t="s">
        <v>5807</v>
      </c>
      <c r="AF1964" s="203" t="s">
        <v>5808</v>
      </c>
    </row>
    <row r="1965" spans="17:32" x14ac:dyDescent="0.15">
      <c r="Q1965" s="197">
        <v>4</v>
      </c>
      <c r="R1965" s="197">
        <v>9</v>
      </c>
      <c r="S1965" s="197">
        <v>45</v>
      </c>
      <c r="T1965" s="198" t="s">
        <v>5836</v>
      </c>
      <c r="U1965" s="200" t="s">
        <v>5837</v>
      </c>
      <c r="AC1965" s="159">
        <v>43</v>
      </c>
      <c r="AD1965" s="159">
        <v>24</v>
      </c>
      <c r="AE1965" s="161" t="s">
        <v>5811</v>
      </c>
      <c r="AF1965" s="203" t="s">
        <v>5812</v>
      </c>
    </row>
    <row r="1966" spans="17:32" x14ac:dyDescent="0.15">
      <c r="Q1966" s="197">
        <v>4</v>
      </c>
      <c r="R1966" s="197">
        <v>9</v>
      </c>
      <c r="S1966" s="197">
        <v>46</v>
      </c>
      <c r="T1966" s="198" t="s">
        <v>5840</v>
      </c>
      <c r="U1966" s="200" t="s">
        <v>5841</v>
      </c>
      <c r="AC1966" s="159">
        <v>43</v>
      </c>
      <c r="AD1966" s="159">
        <v>25</v>
      </c>
      <c r="AE1966" s="161" t="s">
        <v>5815</v>
      </c>
      <c r="AF1966" s="203" t="s">
        <v>5816</v>
      </c>
    </row>
    <row r="1967" spans="17:32" x14ac:dyDescent="0.15">
      <c r="Q1967" s="197">
        <v>4</v>
      </c>
      <c r="R1967" s="197">
        <v>9</v>
      </c>
      <c r="S1967" s="197">
        <v>47</v>
      </c>
      <c r="T1967" s="198" t="s">
        <v>5844</v>
      </c>
      <c r="U1967" s="200" t="s">
        <v>5845</v>
      </c>
      <c r="AC1967" s="159">
        <v>43</v>
      </c>
      <c r="AD1967" s="159">
        <v>26</v>
      </c>
      <c r="AE1967" s="161" t="s">
        <v>5819</v>
      </c>
      <c r="AF1967" s="203" t="s">
        <v>5820</v>
      </c>
    </row>
    <row r="1968" spans="17:32" x14ac:dyDescent="0.15">
      <c r="Q1968" s="197">
        <v>4</v>
      </c>
      <c r="R1968" s="197">
        <v>9</v>
      </c>
      <c r="S1968" s="197">
        <v>48</v>
      </c>
      <c r="T1968" s="198" t="s">
        <v>5848</v>
      </c>
      <c r="U1968" s="200" t="s">
        <v>5849</v>
      </c>
      <c r="AC1968" s="159">
        <v>43</v>
      </c>
      <c r="AD1968" s="159">
        <v>27</v>
      </c>
      <c r="AE1968" s="161" t="s">
        <v>5823</v>
      </c>
      <c r="AF1968" s="203" t="s">
        <v>5824</v>
      </c>
    </row>
    <row r="1969" spans="17:32" x14ac:dyDescent="0.15">
      <c r="Q1969" s="197">
        <v>4</v>
      </c>
      <c r="R1969" s="197">
        <v>9</v>
      </c>
      <c r="S1969" s="197">
        <v>49</v>
      </c>
      <c r="T1969" s="198" t="s">
        <v>4082</v>
      </c>
      <c r="U1969" s="200" t="s">
        <v>5852</v>
      </c>
      <c r="AC1969" s="159">
        <v>43</v>
      </c>
      <c r="AD1969" s="159">
        <v>28</v>
      </c>
      <c r="AE1969" s="161" t="s">
        <v>5826</v>
      </c>
      <c r="AF1969" s="203" t="s">
        <v>5827</v>
      </c>
    </row>
    <row r="1970" spans="17:32" x14ac:dyDescent="0.15">
      <c r="Q1970" s="197">
        <v>4</v>
      </c>
      <c r="R1970" s="197">
        <v>9</v>
      </c>
      <c r="S1970" s="197">
        <v>50</v>
      </c>
      <c r="T1970" s="198" t="s">
        <v>4086</v>
      </c>
      <c r="U1970" s="200" t="s">
        <v>5855</v>
      </c>
      <c r="AC1970" s="159">
        <v>43</v>
      </c>
      <c r="AD1970" s="159">
        <v>29</v>
      </c>
      <c r="AE1970" s="161" t="s">
        <v>5830</v>
      </c>
      <c r="AF1970" s="203" t="s">
        <v>5831</v>
      </c>
    </row>
    <row r="1971" spans="17:32" x14ac:dyDescent="0.15">
      <c r="Q1971" s="197">
        <v>4</v>
      </c>
      <c r="R1971" s="197">
        <v>9</v>
      </c>
      <c r="S1971" s="197">
        <v>51</v>
      </c>
      <c r="T1971" s="198" t="s">
        <v>4090</v>
      </c>
      <c r="U1971" s="200" t="s">
        <v>5858</v>
      </c>
      <c r="AC1971" s="159">
        <v>43</v>
      </c>
      <c r="AD1971" s="159">
        <v>30</v>
      </c>
      <c r="AE1971" s="161" t="s">
        <v>5834</v>
      </c>
      <c r="AF1971" s="203" t="s">
        <v>5835</v>
      </c>
    </row>
    <row r="1972" spans="17:32" x14ac:dyDescent="0.15">
      <c r="Q1972" s="197">
        <v>4</v>
      </c>
      <c r="R1972" s="197">
        <v>9</v>
      </c>
      <c r="S1972" s="197">
        <v>52</v>
      </c>
      <c r="T1972" s="198" t="s">
        <v>4094</v>
      </c>
      <c r="U1972" s="200" t="s">
        <v>5861</v>
      </c>
      <c r="AC1972" s="159">
        <v>43</v>
      </c>
      <c r="AD1972" s="159">
        <v>31</v>
      </c>
      <c r="AE1972" s="161" t="s">
        <v>5838</v>
      </c>
      <c r="AF1972" s="203" t="s">
        <v>5839</v>
      </c>
    </row>
    <row r="1973" spans="17:32" x14ac:dyDescent="0.15">
      <c r="Q1973" s="197">
        <v>4</v>
      </c>
      <c r="R1973" s="197">
        <v>9</v>
      </c>
      <c r="S1973" s="197">
        <v>53</v>
      </c>
      <c r="T1973" s="198" t="s">
        <v>4098</v>
      </c>
      <c r="U1973" s="200" t="s">
        <v>5864</v>
      </c>
      <c r="AC1973" s="159">
        <v>43</v>
      </c>
      <c r="AD1973" s="159">
        <v>32</v>
      </c>
      <c r="AE1973" s="161" t="s">
        <v>5842</v>
      </c>
      <c r="AF1973" s="203" t="s">
        <v>5843</v>
      </c>
    </row>
    <row r="1974" spans="17:32" x14ac:dyDescent="0.15">
      <c r="Q1974" s="197">
        <v>4</v>
      </c>
      <c r="R1974" s="197">
        <v>9</v>
      </c>
      <c r="S1974" s="197">
        <v>54</v>
      </c>
      <c r="T1974" s="198" t="s">
        <v>4110</v>
      </c>
      <c r="U1974" s="200" t="s">
        <v>5867</v>
      </c>
      <c r="AC1974" s="159">
        <v>43</v>
      </c>
      <c r="AD1974" s="159">
        <v>33</v>
      </c>
      <c r="AE1974" s="161" t="s">
        <v>5846</v>
      </c>
      <c r="AF1974" s="203" t="s">
        <v>5847</v>
      </c>
    </row>
    <row r="1975" spans="17:32" x14ac:dyDescent="0.15">
      <c r="Q1975" s="197">
        <v>4</v>
      </c>
      <c r="R1975" s="197">
        <v>10</v>
      </c>
      <c r="S1975" s="197">
        <v>1</v>
      </c>
      <c r="T1975" s="198" t="s">
        <v>9503</v>
      </c>
      <c r="U1975" s="200">
        <v>100111</v>
      </c>
      <c r="AC1975" s="159">
        <v>43</v>
      </c>
      <c r="AD1975" s="159">
        <v>34</v>
      </c>
      <c r="AE1975" s="161" t="s">
        <v>5850</v>
      </c>
      <c r="AF1975" s="203" t="s">
        <v>5851</v>
      </c>
    </row>
    <row r="1976" spans="17:32" x14ac:dyDescent="0.15">
      <c r="Q1976" s="197">
        <v>4</v>
      </c>
      <c r="R1976" s="197">
        <v>10</v>
      </c>
      <c r="S1976" s="197">
        <v>2</v>
      </c>
      <c r="T1976" s="198" t="s">
        <v>326</v>
      </c>
      <c r="U1976" s="200">
        <v>100101</v>
      </c>
      <c r="AC1976" s="159">
        <v>43</v>
      </c>
      <c r="AD1976" s="159">
        <v>35</v>
      </c>
      <c r="AE1976" s="161" t="s">
        <v>5853</v>
      </c>
      <c r="AF1976" s="203" t="s">
        <v>5854</v>
      </c>
    </row>
    <row r="1977" spans="17:32" x14ac:dyDescent="0.15">
      <c r="Q1977" s="197">
        <v>4</v>
      </c>
      <c r="R1977" s="197">
        <v>10</v>
      </c>
      <c r="S1977" s="197">
        <v>3</v>
      </c>
      <c r="T1977" s="198" t="s">
        <v>9504</v>
      </c>
      <c r="U1977" s="200">
        <v>100115</v>
      </c>
      <c r="AC1977" s="159">
        <v>43</v>
      </c>
      <c r="AD1977" s="159">
        <v>36</v>
      </c>
      <c r="AE1977" s="161" t="s">
        <v>5856</v>
      </c>
      <c r="AF1977" s="203" t="s">
        <v>5857</v>
      </c>
    </row>
    <row r="1978" spans="17:32" x14ac:dyDescent="0.15">
      <c r="Q1978" s="197">
        <v>4</v>
      </c>
      <c r="R1978" s="197">
        <v>10</v>
      </c>
      <c r="S1978" s="197">
        <v>4</v>
      </c>
      <c r="T1978" s="198" t="s">
        <v>9505</v>
      </c>
      <c r="U1978" s="200">
        <v>100117</v>
      </c>
      <c r="AC1978" s="159">
        <v>43</v>
      </c>
      <c r="AD1978" s="159">
        <v>37</v>
      </c>
      <c r="AE1978" s="161" t="s">
        <v>5859</v>
      </c>
      <c r="AF1978" s="203" t="s">
        <v>5860</v>
      </c>
    </row>
    <row r="1979" spans="17:32" x14ac:dyDescent="0.15">
      <c r="Q1979" s="197">
        <v>4</v>
      </c>
      <c r="R1979" s="197">
        <v>10</v>
      </c>
      <c r="S1979" s="197">
        <v>5</v>
      </c>
      <c r="T1979" s="198" t="s">
        <v>4124</v>
      </c>
      <c r="U1979" s="200">
        <v>100102</v>
      </c>
      <c r="AC1979" s="159">
        <v>43</v>
      </c>
      <c r="AD1979" s="159">
        <v>38</v>
      </c>
      <c r="AE1979" s="161" t="s">
        <v>5862</v>
      </c>
      <c r="AF1979" s="203" t="s">
        <v>5863</v>
      </c>
    </row>
    <row r="1980" spans="17:32" x14ac:dyDescent="0.15">
      <c r="Q1980" s="197">
        <v>4</v>
      </c>
      <c r="R1980" s="197">
        <v>10</v>
      </c>
      <c r="S1980" s="197">
        <v>6</v>
      </c>
      <c r="T1980" s="198" t="s">
        <v>5679</v>
      </c>
      <c r="U1980" s="200">
        <v>100104</v>
      </c>
      <c r="AC1980" s="159">
        <v>43</v>
      </c>
      <c r="AD1980" s="159">
        <v>39</v>
      </c>
      <c r="AE1980" s="161" t="s">
        <v>5865</v>
      </c>
      <c r="AF1980" s="203" t="s">
        <v>5866</v>
      </c>
    </row>
    <row r="1981" spans="17:32" x14ac:dyDescent="0.15">
      <c r="Q1981" s="197">
        <v>4</v>
      </c>
      <c r="R1981" s="197">
        <v>10</v>
      </c>
      <c r="S1981" s="197">
        <v>7</v>
      </c>
      <c r="T1981" s="198" t="s">
        <v>3773</v>
      </c>
      <c r="U1981" s="200">
        <v>100105</v>
      </c>
      <c r="AC1981" s="159">
        <v>43</v>
      </c>
      <c r="AD1981" s="159">
        <v>40</v>
      </c>
      <c r="AE1981" s="161" t="s">
        <v>5868</v>
      </c>
      <c r="AF1981" s="203" t="s">
        <v>5869</v>
      </c>
    </row>
    <row r="1982" spans="17:32" x14ac:dyDescent="0.15">
      <c r="Q1982" s="197">
        <v>4</v>
      </c>
      <c r="R1982" s="197">
        <v>10</v>
      </c>
      <c r="S1982" s="197">
        <v>8</v>
      </c>
      <c r="T1982" s="198" t="s">
        <v>5886</v>
      </c>
      <c r="U1982" s="200">
        <v>100107</v>
      </c>
      <c r="AC1982" s="159">
        <v>43</v>
      </c>
      <c r="AD1982" s="159">
        <v>41</v>
      </c>
      <c r="AE1982" s="161" t="s">
        <v>5870</v>
      </c>
      <c r="AF1982" s="203" t="s">
        <v>5871</v>
      </c>
    </row>
    <row r="1983" spans="17:32" x14ac:dyDescent="0.15">
      <c r="Q1983" s="197">
        <v>4</v>
      </c>
      <c r="R1983" s="197">
        <v>10</v>
      </c>
      <c r="S1983" s="197">
        <v>9</v>
      </c>
      <c r="T1983" s="198" t="s">
        <v>4135</v>
      </c>
      <c r="U1983" s="200">
        <v>100108</v>
      </c>
      <c r="AC1983" s="159">
        <v>43</v>
      </c>
      <c r="AD1983" s="159">
        <v>42</v>
      </c>
      <c r="AE1983" s="161" t="s">
        <v>5872</v>
      </c>
      <c r="AF1983" s="203" t="s">
        <v>5873</v>
      </c>
    </row>
    <row r="1984" spans="17:32" x14ac:dyDescent="0.15">
      <c r="Q1984" s="197">
        <v>4</v>
      </c>
      <c r="R1984" s="197">
        <v>10</v>
      </c>
      <c r="S1984" s="197">
        <v>10</v>
      </c>
      <c r="T1984" s="198" t="s">
        <v>5704</v>
      </c>
      <c r="U1984" s="200">
        <v>100114</v>
      </c>
      <c r="AC1984" s="159">
        <v>43</v>
      </c>
      <c r="AD1984" s="159">
        <v>43</v>
      </c>
      <c r="AE1984" s="161" t="s">
        <v>5875</v>
      </c>
      <c r="AF1984" s="203" t="s">
        <v>5876</v>
      </c>
    </row>
    <row r="1985" spans="17:32" x14ac:dyDescent="0.15">
      <c r="Q1985" s="197">
        <v>4</v>
      </c>
      <c r="R1985" s="197">
        <v>10</v>
      </c>
      <c r="S1985" s="197">
        <v>11</v>
      </c>
      <c r="T1985" s="198" t="s">
        <v>4155</v>
      </c>
      <c r="U1985" s="200">
        <v>100116</v>
      </c>
      <c r="AC1985" s="159">
        <v>43</v>
      </c>
      <c r="AD1985" s="159">
        <v>44</v>
      </c>
      <c r="AE1985" s="161" t="s">
        <v>5878</v>
      </c>
      <c r="AF1985" s="203" t="s">
        <v>5879</v>
      </c>
    </row>
    <row r="1986" spans="17:32" x14ac:dyDescent="0.15">
      <c r="Q1986" s="197">
        <v>4</v>
      </c>
      <c r="R1986" s="197">
        <v>10</v>
      </c>
      <c r="S1986" s="197">
        <v>12</v>
      </c>
      <c r="T1986" s="198" t="s">
        <v>4159</v>
      </c>
      <c r="U1986" s="200">
        <v>100109</v>
      </c>
      <c r="AC1986" s="159">
        <v>43</v>
      </c>
      <c r="AD1986" s="159">
        <v>45</v>
      </c>
      <c r="AE1986" s="161" t="s">
        <v>5880</v>
      </c>
      <c r="AF1986" s="203" t="s">
        <v>5881</v>
      </c>
    </row>
    <row r="1987" spans="17:32" x14ac:dyDescent="0.15">
      <c r="Q1987" s="197">
        <v>4</v>
      </c>
      <c r="R1987" s="197">
        <v>10</v>
      </c>
      <c r="S1987" s="197">
        <v>13</v>
      </c>
      <c r="T1987" s="198" t="s">
        <v>3788</v>
      </c>
      <c r="U1987" s="200">
        <v>100110</v>
      </c>
      <c r="AC1987" s="159">
        <v>43</v>
      </c>
      <c r="AD1987" s="159">
        <v>46</v>
      </c>
      <c r="AE1987" s="161" t="s">
        <v>5882</v>
      </c>
      <c r="AF1987" s="203" t="s">
        <v>5883</v>
      </c>
    </row>
    <row r="1988" spans="17:32" x14ac:dyDescent="0.15">
      <c r="Q1988" s="197">
        <v>4</v>
      </c>
      <c r="R1988" s="197">
        <v>10</v>
      </c>
      <c r="S1988" s="197">
        <v>14</v>
      </c>
      <c r="T1988" s="198" t="s">
        <v>5899</v>
      </c>
      <c r="U1988" s="200">
        <v>100308</v>
      </c>
      <c r="AC1988" s="159">
        <v>43</v>
      </c>
      <c r="AD1988" s="159">
        <v>47</v>
      </c>
      <c r="AE1988" s="161" t="s">
        <v>5884</v>
      </c>
      <c r="AF1988" s="203" t="s">
        <v>5885</v>
      </c>
    </row>
    <row r="1989" spans="17:32" x14ac:dyDescent="0.15">
      <c r="Q1989" s="197">
        <v>4</v>
      </c>
      <c r="R1989" s="197">
        <v>10</v>
      </c>
      <c r="S1989" s="197">
        <v>15</v>
      </c>
      <c r="T1989" s="198" t="s">
        <v>5902</v>
      </c>
      <c r="U1989" s="200">
        <v>100301</v>
      </c>
      <c r="AC1989" s="159">
        <v>43</v>
      </c>
      <c r="AD1989" s="159">
        <v>48</v>
      </c>
      <c r="AE1989" s="161" t="s">
        <v>5887</v>
      </c>
      <c r="AF1989" s="203" t="s">
        <v>5888</v>
      </c>
    </row>
    <row r="1990" spans="17:32" x14ac:dyDescent="0.15">
      <c r="Q1990" s="197">
        <v>4</v>
      </c>
      <c r="R1990" s="197">
        <v>10</v>
      </c>
      <c r="S1990" s="197">
        <v>16</v>
      </c>
      <c r="T1990" s="198" t="s">
        <v>5905</v>
      </c>
      <c r="U1990" s="200">
        <v>100305</v>
      </c>
      <c r="AC1990" s="159">
        <v>43</v>
      </c>
      <c r="AD1990" s="159">
        <v>49</v>
      </c>
      <c r="AE1990" s="161" t="s">
        <v>5889</v>
      </c>
      <c r="AF1990" s="203" t="s">
        <v>5890</v>
      </c>
    </row>
    <row r="1991" spans="17:32" x14ac:dyDescent="0.15">
      <c r="Q1991" s="197">
        <v>4</v>
      </c>
      <c r="R1991" s="197">
        <v>10</v>
      </c>
      <c r="S1991" s="197">
        <v>17</v>
      </c>
      <c r="T1991" s="198" t="s">
        <v>5908</v>
      </c>
      <c r="U1991" s="200">
        <v>100303</v>
      </c>
      <c r="AC1991" s="159">
        <v>43</v>
      </c>
      <c r="AD1991" s="159">
        <v>50</v>
      </c>
      <c r="AE1991" s="161" t="s">
        <v>5891</v>
      </c>
      <c r="AF1991" s="203" t="s">
        <v>5892</v>
      </c>
    </row>
    <row r="1992" spans="17:32" x14ac:dyDescent="0.15">
      <c r="Q1992" s="197">
        <v>4</v>
      </c>
      <c r="R1992" s="197">
        <v>10</v>
      </c>
      <c r="S1992" s="197">
        <v>18</v>
      </c>
      <c r="T1992" s="198" t="s">
        <v>5911</v>
      </c>
      <c r="U1992" s="200">
        <v>100304</v>
      </c>
      <c r="AC1992" s="159">
        <v>44</v>
      </c>
      <c r="AD1992" s="159">
        <v>1</v>
      </c>
      <c r="AE1992" s="161" t="s">
        <v>5893</v>
      </c>
      <c r="AF1992" s="203" t="s">
        <v>5894</v>
      </c>
    </row>
    <row r="1993" spans="17:32" x14ac:dyDescent="0.15">
      <c r="Q1993" s="197">
        <v>4</v>
      </c>
      <c r="R1993" s="197">
        <v>10</v>
      </c>
      <c r="S1993" s="197">
        <v>19</v>
      </c>
      <c r="T1993" s="198" t="s">
        <v>5914</v>
      </c>
      <c r="U1993" s="200">
        <v>100306</v>
      </c>
      <c r="AC1993" s="159">
        <v>44</v>
      </c>
      <c r="AD1993" s="159">
        <v>2</v>
      </c>
      <c r="AE1993" s="161" t="s">
        <v>5895</v>
      </c>
      <c r="AF1993" s="203" t="s">
        <v>5896</v>
      </c>
    </row>
    <row r="1994" spans="17:32" x14ac:dyDescent="0.15">
      <c r="Q1994" s="197">
        <v>4</v>
      </c>
      <c r="R1994" s="197">
        <v>10</v>
      </c>
      <c r="S1994" s="197">
        <v>20</v>
      </c>
      <c r="T1994" s="198" t="s">
        <v>5917</v>
      </c>
      <c r="U1994" s="200">
        <v>100302</v>
      </c>
      <c r="AC1994" s="159">
        <v>44</v>
      </c>
      <c r="AD1994" s="159">
        <v>3</v>
      </c>
      <c r="AE1994" s="161" t="s">
        <v>5897</v>
      </c>
      <c r="AF1994" s="203" t="s">
        <v>5898</v>
      </c>
    </row>
    <row r="1995" spans="17:32" x14ac:dyDescent="0.15">
      <c r="Q1995" s="197">
        <v>4</v>
      </c>
      <c r="R1995" s="197">
        <v>10</v>
      </c>
      <c r="S1995" s="197">
        <v>21</v>
      </c>
      <c r="T1995" s="198" t="s">
        <v>5920</v>
      </c>
      <c r="U1995" s="200">
        <v>100309</v>
      </c>
      <c r="AC1995" s="159">
        <v>44</v>
      </c>
      <c r="AD1995" s="159">
        <v>4</v>
      </c>
      <c r="AE1995" s="161" t="s">
        <v>5900</v>
      </c>
      <c r="AF1995" s="203" t="s">
        <v>5901</v>
      </c>
    </row>
    <row r="1996" spans="17:32" x14ac:dyDescent="0.15">
      <c r="Q1996" s="197">
        <v>4</v>
      </c>
      <c r="R1996" s="197">
        <v>10</v>
      </c>
      <c r="S1996" s="197">
        <v>22</v>
      </c>
      <c r="T1996" s="198" t="s">
        <v>5923</v>
      </c>
      <c r="U1996" s="200">
        <v>100307</v>
      </c>
      <c r="AC1996" s="159">
        <v>44</v>
      </c>
      <c r="AD1996" s="159">
        <v>5</v>
      </c>
      <c r="AE1996" s="161" t="s">
        <v>5903</v>
      </c>
      <c r="AF1996" s="203" t="s">
        <v>5904</v>
      </c>
    </row>
    <row r="1997" spans="17:32" x14ac:dyDescent="0.15">
      <c r="Q1997" s="197">
        <v>4</v>
      </c>
      <c r="R1997" s="197">
        <v>10</v>
      </c>
      <c r="S1997" s="197">
        <v>23</v>
      </c>
      <c r="T1997" s="198" t="s">
        <v>5926</v>
      </c>
      <c r="U1997" s="200">
        <v>100201</v>
      </c>
      <c r="AC1997" s="159">
        <v>44</v>
      </c>
      <c r="AD1997" s="159">
        <v>6</v>
      </c>
      <c r="AE1997" s="161" t="s">
        <v>5906</v>
      </c>
      <c r="AF1997" s="203" t="s">
        <v>5907</v>
      </c>
    </row>
    <row r="1998" spans="17:32" x14ac:dyDescent="0.15">
      <c r="Q1998" s="197">
        <v>4</v>
      </c>
      <c r="R1998" s="197">
        <v>10</v>
      </c>
      <c r="S1998" s="197">
        <v>24</v>
      </c>
      <c r="T1998" s="198" t="s">
        <v>5929</v>
      </c>
      <c r="U1998" s="200">
        <v>100202</v>
      </c>
      <c r="AC1998" s="159">
        <v>44</v>
      </c>
      <c r="AD1998" s="159">
        <v>7</v>
      </c>
      <c r="AE1998" s="161" t="s">
        <v>5909</v>
      </c>
      <c r="AF1998" s="203" t="s">
        <v>5910</v>
      </c>
    </row>
    <row r="1999" spans="17:32" x14ac:dyDescent="0.15">
      <c r="Q1999" s="197">
        <v>4</v>
      </c>
      <c r="R1999" s="197">
        <v>10</v>
      </c>
      <c r="S1999" s="197">
        <v>25</v>
      </c>
      <c r="T1999" s="198" t="s">
        <v>5932</v>
      </c>
      <c r="U1999" s="200">
        <v>100203</v>
      </c>
      <c r="AC1999" s="159">
        <v>44</v>
      </c>
      <c r="AD1999" s="159">
        <v>8</v>
      </c>
      <c r="AE1999" s="161" t="s">
        <v>5912</v>
      </c>
      <c r="AF1999" s="203" t="s">
        <v>5913</v>
      </c>
    </row>
    <row r="2000" spans="17:32" x14ac:dyDescent="0.15">
      <c r="Q2000" s="197">
        <v>4</v>
      </c>
      <c r="R2000" s="197">
        <v>10</v>
      </c>
      <c r="S2000" s="197">
        <v>26</v>
      </c>
      <c r="T2000" s="198" t="s">
        <v>5935</v>
      </c>
      <c r="U2000" s="200">
        <v>100204</v>
      </c>
      <c r="AC2000" s="159">
        <v>44</v>
      </c>
      <c r="AD2000" s="159">
        <v>9</v>
      </c>
      <c r="AE2000" s="161" t="s">
        <v>5915</v>
      </c>
      <c r="AF2000" s="203" t="s">
        <v>5916</v>
      </c>
    </row>
    <row r="2001" spans="17:32" x14ac:dyDescent="0.15">
      <c r="Q2001" s="197">
        <v>4</v>
      </c>
      <c r="R2001" s="197">
        <v>10</v>
      </c>
      <c r="S2001" s="197">
        <v>27</v>
      </c>
      <c r="T2001" s="198" t="s">
        <v>5938</v>
      </c>
      <c r="U2001" s="200">
        <v>100205</v>
      </c>
      <c r="AC2001" s="159">
        <v>44</v>
      </c>
      <c r="AD2001" s="159">
        <v>10</v>
      </c>
      <c r="AE2001" s="161" t="s">
        <v>5918</v>
      </c>
      <c r="AF2001" s="203" t="s">
        <v>5919</v>
      </c>
    </row>
    <row r="2002" spans="17:32" x14ac:dyDescent="0.15">
      <c r="Q2002" s="197">
        <v>4</v>
      </c>
      <c r="R2002" s="197">
        <v>10</v>
      </c>
      <c r="S2002" s="197">
        <v>28</v>
      </c>
      <c r="T2002" s="198" t="s">
        <v>5941</v>
      </c>
      <c r="U2002" s="200">
        <v>100401</v>
      </c>
      <c r="AC2002" s="159">
        <v>44</v>
      </c>
      <c r="AD2002" s="159">
        <v>11</v>
      </c>
      <c r="AE2002" s="161" t="s">
        <v>5921</v>
      </c>
      <c r="AF2002" s="203" t="s">
        <v>5922</v>
      </c>
    </row>
    <row r="2003" spans="17:32" x14ac:dyDescent="0.15">
      <c r="Q2003" s="197">
        <v>4</v>
      </c>
      <c r="R2003" s="197">
        <v>10</v>
      </c>
      <c r="S2003" s="197">
        <v>29</v>
      </c>
      <c r="T2003" s="198" t="s">
        <v>5944</v>
      </c>
      <c r="U2003" s="200">
        <v>100403</v>
      </c>
      <c r="AC2003" s="159">
        <v>44</v>
      </c>
      <c r="AD2003" s="159">
        <v>12</v>
      </c>
      <c r="AE2003" s="161" t="s">
        <v>5924</v>
      </c>
      <c r="AF2003" s="203" t="s">
        <v>5925</v>
      </c>
    </row>
    <row r="2004" spans="17:32" x14ac:dyDescent="0.15">
      <c r="Q2004" s="197">
        <v>4</v>
      </c>
      <c r="R2004" s="197">
        <v>10</v>
      </c>
      <c r="S2004" s="197">
        <v>30</v>
      </c>
      <c r="T2004" s="198" t="s">
        <v>5947</v>
      </c>
      <c r="U2004" s="200">
        <v>100409</v>
      </c>
      <c r="AC2004" s="159">
        <v>44</v>
      </c>
      <c r="AD2004" s="159">
        <v>13</v>
      </c>
      <c r="AE2004" s="161" t="s">
        <v>5927</v>
      </c>
      <c r="AF2004" s="203" t="s">
        <v>5928</v>
      </c>
    </row>
    <row r="2005" spans="17:32" x14ac:dyDescent="0.15">
      <c r="Q2005" s="197">
        <v>4</v>
      </c>
      <c r="R2005" s="197">
        <v>10</v>
      </c>
      <c r="S2005" s="197">
        <v>31</v>
      </c>
      <c r="T2005" s="198" t="s">
        <v>5950</v>
      </c>
      <c r="U2005" s="200">
        <v>100402</v>
      </c>
      <c r="AC2005" s="159">
        <v>44</v>
      </c>
      <c r="AD2005" s="159">
        <v>14</v>
      </c>
      <c r="AE2005" s="161" t="s">
        <v>5930</v>
      </c>
      <c r="AF2005" s="203" t="s">
        <v>5931</v>
      </c>
    </row>
    <row r="2006" spans="17:32" x14ac:dyDescent="0.15">
      <c r="Q2006" s="197">
        <v>4</v>
      </c>
      <c r="R2006" s="197">
        <v>10</v>
      </c>
      <c r="S2006" s="197">
        <v>32</v>
      </c>
      <c r="T2006" s="198" t="s">
        <v>5953</v>
      </c>
      <c r="U2006" s="200">
        <v>100406</v>
      </c>
      <c r="AC2006" s="159">
        <v>44</v>
      </c>
      <c r="AD2006" s="159">
        <v>15</v>
      </c>
      <c r="AE2006" s="161" t="s">
        <v>5933</v>
      </c>
      <c r="AF2006" s="203" t="s">
        <v>5934</v>
      </c>
    </row>
    <row r="2007" spans="17:32" x14ac:dyDescent="0.15">
      <c r="Q2007" s="197">
        <v>4</v>
      </c>
      <c r="R2007" s="197">
        <v>10</v>
      </c>
      <c r="S2007" s="197">
        <v>33</v>
      </c>
      <c r="T2007" s="198" t="s">
        <v>5956</v>
      </c>
      <c r="U2007" s="200">
        <v>100404</v>
      </c>
      <c r="AC2007" s="159">
        <v>44</v>
      </c>
      <c r="AD2007" s="159">
        <v>16</v>
      </c>
      <c r="AE2007" s="161" t="s">
        <v>5936</v>
      </c>
      <c r="AF2007" s="203" t="s">
        <v>5937</v>
      </c>
    </row>
    <row r="2008" spans="17:32" x14ac:dyDescent="0.15">
      <c r="Q2008" s="197">
        <v>4</v>
      </c>
      <c r="R2008" s="197">
        <v>10</v>
      </c>
      <c r="S2008" s="197">
        <v>34</v>
      </c>
      <c r="T2008" s="198" t="s">
        <v>5959</v>
      </c>
      <c r="U2008" s="200">
        <v>100405</v>
      </c>
      <c r="AC2008" s="159">
        <v>44</v>
      </c>
      <c r="AD2008" s="159">
        <v>17</v>
      </c>
      <c r="AE2008" s="161" t="s">
        <v>5939</v>
      </c>
      <c r="AF2008" s="203" t="s">
        <v>5940</v>
      </c>
    </row>
    <row r="2009" spans="17:32" x14ac:dyDescent="0.15">
      <c r="Q2009" s="197">
        <v>4</v>
      </c>
      <c r="R2009" s="197">
        <v>10</v>
      </c>
      <c r="S2009" s="197">
        <v>35</v>
      </c>
      <c r="T2009" s="198" t="s">
        <v>5962</v>
      </c>
      <c r="U2009" s="200">
        <v>100407</v>
      </c>
      <c r="AC2009" s="159">
        <v>44</v>
      </c>
      <c r="AD2009" s="159">
        <v>18</v>
      </c>
      <c r="AE2009" s="161" t="s">
        <v>5942</v>
      </c>
      <c r="AF2009" s="203" t="s">
        <v>5943</v>
      </c>
    </row>
    <row r="2010" spans="17:32" x14ac:dyDescent="0.15">
      <c r="Q2010" s="197">
        <v>4</v>
      </c>
      <c r="R2010" s="197">
        <v>10</v>
      </c>
      <c r="S2010" s="197">
        <v>36</v>
      </c>
      <c r="T2010" s="198" t="s">
        <v>5965</v>
      </c>
      <c r="U2010" s="200">
        <v>100408</v>
      </c>
      <c r="AC2010" s="159">
        <v>45</v>
      </c>
      <c r="AD2010" s="159">
        <v>1</v>
      </c>
      <c r="AE2010" s="161" t="s">
        <v>5945</v>
      </c>
      <c r="AF2010" s="203" t="s">
        <v>5946</v>
      </c>
    </row>
    <row r="2011" spans="17:32" x14ac:dyDescent="0.15">
      <c r="Q2011" s="197">
        <v>4</v>
      </c>
      <c r="R2011" s="197">
        <v>10</v>
      </c>
      <c r="S2011" s="197">
        <v>37</v>
      </c>
      <c r="T2011" s="198" t="s">
        <v>5968</v>
      </c>
      <c r="U2011" s="200">
        <v>100410</v>
      </c>
      <c r="AC2011" s="159">
        <v>45</v>
      </c>
      <c r="AD2011" s="159">
        <v>2</v>
      </c>
      <c r="AE2011" s="161" t="s">
        <v>5948</v>
      </c>
      <c r="AF2011" s="203" t="s">
        <v>5949</v>
      </c>
    </row>
    <row r="2012" spans="17:32" x14ac:dyDescent="0.15">
      <c r="Q2012" s="197">
        <v>4</v>
      </c>
      <c r="R2012" s="197">
        <v>10</v>
      </c>
      <c r="S2012" s="197">
        <v>38</v>
      </c>
      <c r="T2012" s="198" t="s">
        <v>5971</v>
      </c>
      <c r="U2012" s="200">
        <v>100411</v>
      </c>
      <c r="AC2012" s="159">
        <v>45</v>
      </c>
      <c r="AD2012" s="159">
        <v>3</v>
      </c>
      <c r="AE2012" s="161" t="s">
        <v>5951</v>
      </c>
      <c r="AF2012" s="203" t="s">
        <v>5952</v>
      </c>
    </row>
    <row r="2013" spans="17:32" x14ac:dyDescent="0.15">
      <c r="Q2013" s="197">
        <v>4</v>
      </c>
      <c r="R2013" s="197">
        <v>10</v>
      </c>
      <c r="S2013" s="197">
        <v>39</v>
      </c>
      <c r="T2013" s="198" t="s">
        <v>5974</v>
      </c>
      <c r="U2013" s="200">
        <v>100412</v>
      </c>
      <c r="AC2013" s="159">
        <v>45</v>
      </c>
      <c r="AD2013" s="159">
        <v>4</v>
      </c>
      <c r="AE2013" s="161" t="s">
        <v>5954</v>
      </c>
      <c r="AF2013" s="203" t="s">
        <v>5955</v>
      </c>
    </row>
    <row r="2014" spans="17:32" x14ac:dyDescent="0.15">
      <c r="Q2014" s="197">
        <v>4</v>
      </c>
      <c r="R2014" s="197">
        <v>10</v>
      </c>
      <c r="S2014" s="197">
        <v>40</v>
      </c>
      <c r="T2014" s="198" t="s">
        <v>5983</v>
      </c>
      <c r="U2014" s="200">
        <v>100421</v>
      </c>
      <c r="AC2014" s="159">
        <v>45</v>
      </c>
      <c r="AD2014" s="159">
        <v>5</v>
      </c>
      <c r="AE2014" s="161" t="s">
        <v>5957</v>
      </c>
      <c r="AF2014" s="203" t="s">
        <v>5958</v>
      </c>
    </row>
    <row r="2015" spans="17:32" x14ac:dyDescent="0.15">
      <c r="Q2015" s="197">
        <v>4</v>
      </c>
      <c r="R2015" s="197">
        <v>10</v>
      </c>
      <c r="S2015" s="197">
        <v>41</v>
      </c>
      <c r="T2015" s="198" t="s">
        <v>5977</v>
      </c>
      <c r="U2015" s="200">
        <v>100419</v>
      </c>
      <c r="AC2015" s="159">
        <v>45</v>
      </c>
      <c r="AD2015" s="159">
        <v>6</v>
      </c>
      <c r="AE2015" s="161" t="s">
        <v>5960</v>
      </c>
      <c r="AF2015" s="203" t="s">
        <v>5961</v>
      </c>
    </row>
    <row r="2016" spans="17:32" x14ac:dyDescent="0.15">
      <c r="Q2016" s="197">
        <v>4</v>
      </c>
      <c r="R2016" s="197">
        <v>10</v>
      </c>
      <c r="S2016" s="197">
        <v>42</v>
      </c>
      <c r="T2016" s="198" t="s">
        <v>5980</v>
      </c>
      <c r="U2016" s="200">
        <v>100417</v>
      </c>
      <c r="AC2016" s="159">
        <v>45</v>
      </c>
      <c r="AD2016" s="159">
        <v>7</v>
      </c>
      <c r="AE2016" s="161" t="s">
        <v>5963</v>
      </c>
      <c r="AF2016" s="203" t="s">
        <v>5964</v>
      </c>
    </row>
    <row r="2017" spans="17:32" x14ac:dyDescent="0.15">
      <c r="Q2017" s="197">
        <v>4</v>
      </c>
      <c r="R2017" s="197">
        <v>10</v>
      </c>
      <c r="S2017" s="197">
        <v>43</v>
      </c>
      <c r="T2017" s="198" t="s">
        <v>4066</v>
      </c>
      <c r="U2017" s="200">
        <v>100700</v>
      </c>
      <c r="AC2017" s="159">
        <v>45</v>
      </c>
      <c r="AD2017" s="159">
        <v>8</v>
      </c>
      <c r="AE2017" s="161" t="s">
        <v>5966</v>
      </c>
      <c r="AF2017" s="203" t="s">
        <v>5967</v>
      </c>
    </row>
    <row r="2018" spans="17:32" x14ac:dyDescent="0.15">
      <c r="Q2018" s="197">
        <v>4</v>
      </c>
      <c r="R2018" s="197">
        <v>10</v>
      </c>
      <c r="S2018" s="197">
        <v>44</v>
      </c>
      <c r="T2018" s="198" t="s">
        <v>5988</v>
      </c>
      <c r="U2018" s="200">
        <v>100706</v>
      </c>
      <c r="AC2018" s="159">
        <v>45</v>
      </c>
      <c r="AD2018" s="159">
        <v>9</v>
      </c>
      <c r="AE2018" s="161" t="s">
        <v>5969</v>
      </c>
      <c r="AF2018" s="203" t="s">
        <v>5970</v>
      </c>
    </row>
    <row r="2019" spans="17:32" x14ac:dyDescent="0.15">
      <c r="Q2019" s="197">
        <v>4</v>
      </c>
      <c r="R2019" s="197">
        <v>10</v>
      </c>
      <c r="S2019" s="197">
        <v>45</v>
      </c>
      <c r="T2019" s="198" t="s">
        <v>5991</v>
      </c>
      <c r="U2019" s="200">
        <v>100710</v>
      </c>
      <c r="AC2019" s="159">
        <v>45</v>
      </c>
      <c r="AD2019" s="159">
        <v>10</v>
      </c>
      <c r="AE2019" s="161" t="s">
        <v>5972</v>
      </c>
      <c r="AF2019" s="203" t="s">
        <v>5973</v>
      </c>
    </row>
    <row r="2020" spans="17:32" x14ac:dyDescent="0.15">
      <c r="Q2020" s="197">
        <v>4</v>
      </c>
      <c r="R2020" s="197">
        <v>10</v>
      </c>
      <c r="S2020" s="197">
        <v>46</v>
      </c>
      <c r="T2020" s="198" t="s">
        <v>5994</v>
      </c>
      <c r="U2020" s="200">
        <v>100711</v>
      </c>
      <c r="AC2020" s="159">
        <v>45</v>
      </c>
      <c r="AD2020" s="159">
        <v>11</v>
      </c>
      <c r="AE2020" s="161" t="s">
        <v>5975</v>
      </c>
      <c r="AF2020" s="203" t="s">
        <v>5976</v>
      </c>
    </row>
    <row r="2021" spans="17:32" x14ac:dyDescent="0.15">
      <c r="Q2021" s="197">
        <v>4</v>
      </c>
      <c r="R2021" s="197">
        <v>10</v>
      </c>
      <c r="S2021" s="197">
        <v>47</v>
      </c>
      <c r="T2021" s="198" t="s">
        <v>5997</v>
      </c>
      <c r="U2021" s="200">
        <v>100714</v>
      </c>
      <c r="AC2021" s="159">
        <v>45</v>
      </c>
      <c r="AD2021" s="159">
        <v>12</v>
      </c>
      <c r="AE2021" s="161" t="s">
        <v>5978</v>
      </c>
      <c r="AF2021" s="203" t="s">
        <v>5979</v>
      </c>
    </row>
    <row r="2022" spans="17:32" x14ac:dyDescent="0.15">
      <c r="Q2022" s="197">
        <v>4</v>
      </c>
      <c r="R2022" s="197">
        <v>10</v>
      </c>
      <c r="S2022" s="197">
        <v>48</v>
      </c>
      <c r="T2022" s="198" t="s">
        <v>6000</v>
      </c>
      <c r="U2022" s="200">
        <v>100715</v>
      </c>
      <c r="AC2022" s="159">
        <v>45</v>
      </c>
      <c r="AD2022" s="159">
        <v>13</v>
      </c>
      <c r="AE2022" s="161" t="s">
        <v>5981</v>
      </c>
      <c r="AF2022" s="203" t="s">
        <v>5982</v>
      </c>
    </row>
    <row r="2023" spans="17:32" x14ac:dyDescent="0.15">
      <c r="Q2023" s="197">
        <v>4</v>
      </c>
      <c r="R2023" s="197">
        <v>10</v>
      </c>
      <c r="S2023" s="197">
        <v>49</v>
      </c>
      <c r="T2023" s="198" t="s">
        <v>6005</v>
      </c>
      <c r="U2023" s="200">
        <v>100719</v>
      </c>
      <c r="AC2023" s="159">
        <v>45</v>
      </c>
      <c r="AD2023" s="159">
        <v>14</v>
      </c>
      <c r="AE2023" s="161" t="s">
        <v>5984</v>
      </c>
      <c r="AF2023" s="203" t="s">
        <v>5985</v>
      </c>
    </row>
    <row r="2024" spans="17:32" x14ac:dyDescent="0.15">
      <c r="Q2024" s="197">
        <v>4</v>
      </c>
      <c r="R2024" s="197">
        <v>10</v>
      </c>
      <c r="S2024" s="197">
        <v>50</v>
      </c>
      <c r="T2024" s="198" t="s">
        <v>6008</v>
      </c>
      <c r="U2024" s="200">
        <v>100717</v>
      </c>
      <c r="AC2024" s="159">
        <v>45</v>
      </c>
      <c r="AD2024" s="159">
        <v>15</v>
      </c>
      <c r="AE2024" s="161" t="s">
        <v>5986</v>
      </c>
      <c r="AF2024" s="203" t="s">
        <v>5987</v>
      </c>
    </row>
    <row r="2025" spans="17:32" x14ac:dyDescent="0.15">
      <c r="Q2025" s="197">
        <v>4</v>
      </c>
      <c r="R2025" s="197">
        <v>10</v>
      </c>
      <c r="S2025" s="197">
        <v>51</v>
      </c>
      <c r="T2025" s="198" t="s">
        <v>6011</v>
      </c>
      <c r="U2025" s="200">
        <v>100704</v>
      </c>
      <c r="AC2025" s="159">
        <v>45</v>
      </c>
      <c r="AD2025" s="159">
        <v>16</v>
      </c>
      <c r="AE2025" s="161" t="s">
        <v>5989</v>
      </c>
      <c r="AF2025" s="203" t="s">
        <v>5990</v>
      </c>
    </row>
    <row r="2026" spans="17:32" x14ac:dyDescent="0.15">
      <c r="Q2026" s="197">
        <v>4</v>
      </c>
      <c r="R2026" s="197">
        <v>10</v>
      </c>
      <c r="S2026" s="197">
        <v>52</v>
      </c>
      <c r="T2026" s="198" t="s">
        <v>6014</v>
      </c>
      <c r="U2026" s="200">
        <v>100707</v>
      </c>
      <c r="AC2026" s="159">
        <v>45</v>
      </c>
      <c r="AD2026" s="159">
        <v>17</v>
      </c>
      <c r="AE2026" s="161" t="s">
        <v>5992</v>
      </c>
      <c r="AF2026" s="203" t="s">
        <v>5993</v>
      </c>
    </row>
    <row r="2027" spans="17:32" x14ac:dyDescent="0.15">
      <c r="Q2027" s="197">
        <v>4</v>
      </c>
      <c r="R2027" s="197">
        <v>10</v>
      </c>
      <c r="S2027" s="197">
        <v>53</v>
      </c>
      <c r="T2027" s="198" t="s">
        <v>6021</v>
      </c>
      <c r="U2027" s="200">
        <v>100709</v>
      </c>
      <c r="AC2027" s="159">
        <v>45</v>
      </c>
      <c r="AD2027" s="159">
        <v>18</v>
      </c>
      <c r="AE2027" s="161" t="s">
        <v>5995</v>
      </c>
      <c r="AF2027" s="203" t="s">
        <v>5996</v>
      </c>
    </row>
    <row r="2028" spans="17:32" x14ac:dyDescent="0.15">
      <c r="Q2028" s="197">
        <v>4</v>
      </c>
      <c r="R2028" s="197">
        <v>10</v>
      </c>
      <c r="S2028" s="197">
        <v>54</v>
      </c>
      <c r="T2028" s="198" t="s">
        <v>6024</v>
      </c>
      <c r="U2028" s="200">
        <v>100718</v>
      </c>
      <c r="AC2028" s="159">
        <v>45</v>
      </c>
      <c r="AD2028" s="159">
        <v>19</v>
      </c>
      <c r="AE2028" s="161" t="s">
        <v>5998</v>
      </c>
      <c r="AF2028" s="203" t="s">
        <v>5999</v>
      </c>
    </row>
    <row r="2029" spans="17:32" x14ac:dyDescent="0.15">
      <c r="Q2029" s="197">
        <v>4</v>
      </c>
      <c r="R2029" s="197">
        <v>10</v>
      </c>
      <c r="S2029" s="197">
        <v>55</v>
      </c>
      <c r="T2029" s="198" t="s">
        <v>6027</v>
      </c>
      <c r="U2029" s="200">
        <v>100802</v>
      </c>
      <c r="AC2029" s="159">
        <v>45</v>
      </c>
      <c r="AD2029" s="159">
        <v>20</v>
      </c>
      <c r="AE2029" s="161" t="s">
        <v>6001</v>
      </c>
      <c r="AF2029" s="203" t="s">
        <v>6002</v>
      </c>
    </row>
    <row r="2030" spans="17:32" x14ac:dyDescent="0.15">
      <c r="Q2030" s="197">
        <v>4</v>
      </c>
      <c r="R2030" s="197">
        <v>10</v>
      </c>
      <c r="S2030" s="197">
        <v>56</v>
      </c>
      <c r="T2030" s="198" t="s">
        <v>6030</v>
      </c>
      <c r="U2030" s="200">
        <v>100809</v>
      </c>
      <c r="AC2030" s="159">
        <v>45</v>
      </c>
      <c r="AD2030" s="159">
        <v>21</v>
      </c>
      <c r="AE2030" s="161" t="s">
        <v>6003</v>
      </c>
      <c r="AF2030" s="203" t="s">
        <v>6004</v>
      </c>
    </row>
    <row r="2031" spans="17:32" x14ac:dyDescent="0.15">
      <c r="Q2031" s="197">
        <v>4</v>
      </c>
      <c r="R2031" s="197">
        <v>10</v>
      </c>
      <c r="S2031" s="197">
        <v>57</v>
      </c>
      <c r="T2031" s="198" t="s">
        <v>4082</v>
      </c>
      <c r="U2031" s="200">
        <v>100803</v>
      </c>
      <c r="AC2031" s="159">
        <v>45</v>
      </c>
      <c r="AD2031" s="159">
        <v>22</v>
      </c>
      <c r="AE2031" s="161" t="s">
        <v>6006</v>
      </c>
      <c r="AF2031" s="203" t="s">
        <v>6007</v>
      </c>
    </row>
    <row r="2032" spans="17:32" x14ac:dyDescent="0.15">
      <c r="Q2032" s="197">
        <v>4</v>
      </c>
      <c r="R2032" s="197">
        <v>10</v>
      </c>
      <c r="S2032" s="197">
        <v>58</v>
      </c>
      <c r="T2032" s="198" t="s">
        <v>4086</v>
      </c>
      <c r="U2032" s="200">
        <v>100804</v>
      </c>
      <c r="AC2032" s="159">
        <v>45</v>
      </c>
      <c r="AD2032" s="159">
        <v>23</v>
      </c>
      <c r="AE2032" s="161" t="s">
        <v>6009</v>
      </c>
      <c r="AF2032" s="203" t="s">
        <v>6010</v>
      </c>
    </row>
    <row r="2033" spans="17:32" x14ac:dyDescent="0.15">
      <c r="Q2033" s="197">
        <v>4</v>
      </c>
      <c r="R2033" s="197">
        <v>10</v>
      </c>
      <c r="S2033" s="197">
        <v>59</v>
      </c>
      <c r="T2033" s="198" t="s">
        <v>4090</v>
      </c>
      <c r="U2033" s="200">
        <v>100805</v>
      </c>
      <c r="AC2033" s="159">
        <v>45</v>
      </c>
      <c r="AD2033" s="159">
        <v>24</v>
      </c>
      <c r="AE2033" s="161" t="s">
        <v>6012</v>
      </c>
      <c r="AF2033" s="203" t="s">
        <v>6013</v>
      </c>
    </row>
    <row r="2034" spans="17:32" x14ac:dyDescent="0.15">
      <c r="Q2034" s="197">
        <v>4</v>
      </c>
      <c r="R2034" s="197">
        <v>10</v>
      </c>
      <c r="S2034" s="197">
        <v>60</v>
      </c>
      <c r="T2034" s="198" t="s">
        <v>4094</v>
      </c>
      <c r="U2034" s="200">
        <v>100806</v>
      </c>
      <c r="AC2034" s="159">
        <v>45</v>
      </c>
      <c r="AD2034" s="159">
        <v>25</v>
      </c>
      <c r="AE2034" s="161" t="s">
        <v>6015</v>
      </c>
      <c r="AF2034" s="203" t="s">
        <v>6016</v>
      </c>
    </row>
    <row r="2035" spans="17:32" x14ac:dyDescent="0.15">
      <c r="Q2035" s="197">
        <v>4</v>
      </c>
      <c r="R2035" s="197">
        <v>10</v>
      </c>
      <c r="S2035" s="197">
        <v>61</v>
      </c>
      <c r="T2035" s="198" t="s">
        <v>4098</v>
      </c>
      <c r="U2035" s="200">
        <v>100807</v>
      </c>
      <c r="AC2035" s="159">
        <v>45</v>
      </c>
      <c r="AD2035" s="159">
        <v>26</v>
      </c>
      <c r="AE2035" s="161" t="s">
        <v>6017</v>
      </c>
      <c r="AF2035" s="203" t="s">
        <v>6018</v>
      </c>
    </row>
    <row r="2036" spans="17:32" x14ac:dyDescent="0.15">
      <c r="Q2036" s="197">
        <v>4</v>
      </c>
      <c r="R2036" s="197">
        <v>10</v>
      </c>
      <c r="S2036" s="197">
        <v>62</v>
      </c>
      <c r="T2036" s="198" t="s">
        <v>4110</v>
      </c>
      <c r="U2036" s="200">
        <v>100999</v>
      </c>
      <c r="AC2036" s="159">
        <v>46</v>
      </c>
      <c r="AD2036" s="159">
        <v>1</v>
      </c>
      <c r="AE2036" s="161" t="s">
        <v>6019</v>
      </c>
      <c r="AF2036" s="203" t="s">
        <v>6020</v>
      </c>
    </row>
    <row r="2037" spans="17:32" x14ac:dyDescent="0.15">
      <c r="Q2037" s="197">
        <v>4</v>
      </c>
      <c r="R2037" s="197">
        <v>11</v>
      </c>
      <c r="S2037" s="197">
        <v>1</v>
      </c>
      <c r="T2037" s="198" t="s">
        <v>6045</v>
      </c>
      <c r="U2037" s="200">
        <v>110101</v>
      </c>
      <c r="AC2037" s="159">
        <v>46</v>
      </c>
      <c r="AD2037" s="159">
        <v>2</v>
      </c>
      <c r="AE2037" s="161" t="s">
        <v>6022</v>
      </c>
      <c r="AF2037" s="203" t="s">
        <v>6023</v>
      </c>
    </row>
    <row r="2038" spans="17:32" x14ac:dyDescent="0.15">
      <c r="Q2038" s="197">
        <v>4</v>
      </c>
      <c r="R2038" s="197">
        <v>11</v>
      </c>
      <c r="S2038" s="197">
        <v>2</v>
      </c>
      <c r="T2038" s="198" t="s">
        <v>326</v>
      </c>
      <c r="U2038" s="200">
        <v>110102</v>
      </c>
      <c r="AC2038" s="159">
        <v>46</v>
      </c>
      <c r="AD2038" s="159">
        <v>3</v>
      </c>
      <c r="AE2038" s="161" t="s">
        <v>6025</v>
      </c>
      <c r="AF2038" s="203" t="s">
        <v>6026</v>
      </c>
    </row>
    <row r="2039" spans="17:32" x14ac:dyDescent="0.15">
      <c r="Q2039" s="197">
        <v>4</v>
      </c>
      <c r="R2039" s="197">
        <v>11</v>
      </c>
      <c r="S2039" s="197">
        <v>3</v>
      </c>
      <c r="T2039" s="198" t="s">
        <v>6050</v>
      </c>
      <c r="U2039" s="200">
        <v>110113</v>
      </c>
      <c r="AC2039" s="159">
        <v>46</v>
      </c>
      <c r="AD2039" s="159">
        <v>4</v>
      </c>
      <c r="AE2039" s="161" t="s">
        <v>6028</v>
      </c>
      <c r="AF2039" s="203" t="s">
        <v>6029</v>
      </c>
    </row>
    <row r="2040" spans="17:32" x14ac:dyDescent="0.15">
      <c r="Q2040" s="197">
        <v>4</v>
      </c>
      <c r="R2040" s="197">
        <v>11</v>
      </c>
      <c r="S2040" s="197">
        <v>4</v>
      </c>
      <c r="T2040" s="198" t="s">
        <v>5675</v>
      </c>
      <c r="U2040" s="200">
        <v>110120</v>
      </c>
      <c r="AC2040" s="159">
        <v>46</v>
      </c>
      <c r="AD2040" s="159">
        <v>5</v>
      </c>
      <c r="AE2040" s="161" t="s">
        <v>6031</v>
      </c>
      <c r="AF2040" s="203" t="s">
        <v>6032</v>
      </c>
    </row>
    <row r="2041" spans="17:32" x14ac:dyDescent="0.15">
      <c r="Q2041" s="197">
        <v>4</v>
      </c>
      <c r="R2041" s="197">
        <v>11</v>
      </c>
      <c r="S2041" s="197">
        <v>5</v>
      </c>
      <c r="T2041" s="198" t="s">
        <v>6055</v>
      </c>
      <c r="U2041" s="200">
        <v>110118</v>
      </c>
      <c r="AC2041" s="159">
        <v>46</v>
      </c>
      <c r="AD2041" s="159">
        <v>6</v>
      </c>
      <c r="AE2041" s="161" t="s">
        <v>6033</v>
      </c>
      <c r="AF2041" s="203" t="s">
        <v>6034</v>
      </c>
    </row>
    <row r="2042" spans="17:32" x14ac:dyDescent="0.15">
      <c r="Q2042" s="197">
        <v>4</v>
      </c>
      <c r="R2042" s="197">
        <v>11</v>
      </c>
      <c r="S2042" s="197">
        <v>6</v>
      </c>
      <c r="T2042" s="198" t="s">
        <v>6058</v>
      </c>
      <c r="U2042" s="200">
        <v>110103</v>
      </c>
      <c r="AC2042" s="159">
        <v>46</v>
      </c>
      <c r="AD2042" s="159">
        <v>7</v>
      </c>
      <c r="AE2042" s="161" t="s">
        <v>6035</v>
      </c>
      <c r="AF2042" s="203" t="s">
        <v>6036</v>
      </c>
    </row>
    <row r="2043" spans="17:32" x14ac:dyDescent="0.15">
      <c r="Q2043" s="197">
        <v>4</v>
      </c>
      <c r="R2043" s="197">
        <v>11</v>
      </c>
      <c r="S2043" s="197">
        <v>7</v>
      </c>
      <c r="T2043" s="198" t="s">
        <v>6061</v>
      </c>
      <c r="U2043" s="200">
        <v>110104</v>
      </c>
      <c r="AC2043" s="159">
        <v>46</v>
      </c>
      <c r="AD2043" s="159">
        <v>8</v>
      </c>
      <c r="AE2043" s="161" t="s">
        <v>6037</v>
      </c>
      <c r="AF2043" s="203" t="s">
        <v>6038</v>
      </c>
    </row>
    <row r="2044" spans="17:32" x14ac:dyDescent="0.15">
      <c r="Q2044" s="197">
        <v>4</v>
      </c>
      <c r="R2044" s="197">
        <v>11</v>
      </c>
      <c r="S2044" s="197">
        <v>8</v>
      </c>
      <c r="T2044" s="198" t="s">
        <v>6064</v>
      </c>
      <c r="U2044" s="200">
        <v>110119</v>
      </c>
      <c r="AC2044" s="159">
        <v>46</v>
      </c>
      <c r="AD2044" s="159">
        <v>9</v>
      </c>
      <c r="AE2044" s="161" t="s">
        <v>6039</v>
      </c>
      <c r="AF2044" s="203" t="s">
        <v>6040</v>
      </c>
    </row>
    <row r="2045" spans="17:32" x14ac:dyDescent="0.15">
      <c r="Q2045" s="197">
        <v>4</v>
      </c>
      <c r="R2045" s="197">
        <v>11</v>
      </c>
      <c r="S2045" s="197">
        <v>9</v>
      </c>
      <c r="T2045" s="198" t="s">
        <v>4696</v>
      </c>
      <c r="U2045" s="200">
        <v>110105</v>
      </c>
      <c r="AC2045" s="159">
        <v>46</v>
      </c>
      <c r="AD2045" s="159">
        <v>10</v>
      </c>
      <c r="AE2045" s="161" t="s">
        <v>6041</v>
      </c>
      <c r="AF2045" s="203" t="s">
        <v>6042</v>
      </c>
    </row>
    <row r="2046" spans="17:32" x14ac:dyDescent="0.15">
      <c r="Q2046" s="197">
        <v>4</v>
      </c>
      <c r="R2046" s="197">
        <v>11</v>
      </c>
      <c r="S2046" s="197">
        <v>10</v>
      </c>
      <c r="T2046" s="198" t="s">
        <v>6069</v>
      </c>
      <c r="U2046" s="200">
        <v>110106</v>
      </c>
      <c r="AC2046" s="159">
        <v>46</v>
      </c>
      <c r="AD2046" s="159">
        <v>11</v>
      </c>
      <c r="AE2046" s="161" t="s">
        <v>6043</v>
      </c>
      <c r="AF2046" s="203" t="s">
        <v>6044</v>
      </c>
    </row>
    <row r="2047" spans="17:32" x14ac:dyDescent="0.15">
      <c r="Q2047" s="197">
        <v>4</v>
      </c>
      <c r="R2047" s="197">
        <v>11</v>
      </c>
      <c r="S2047" s="197">
        <v>11</v>
      </c>
      <c r="T2047" s="198" t="s">
        <v>4135</v>
      </c>
      <c r="U2047" s="200">
        <v>110107</v>
      </c>
      <c r="AC2047" s="159">
        <v>46</v>
      </c>
      <c r="AD2047" s="159">
        <v>12</v>
      </c>
      <c r="AE2047" s="161" t="s">
        <v>6046</v>
      </c>
      <c r="AF2047" s="203" t="s">
        <v>6047</v>
      </c>
    </row>
    <row r="2048" spans="17:32" x14ac:dyDescent="0.15">
      <c r="Q2048" s="197">
        <v>4</v>
      </c>
      <c r="R2048" s="197">
        <v>11</v>
      </c>
      <c r="S2048" s="197">
        <v>12</v>
      </c>
      <c r="T2048" s="198" t="s">
        <v>6074</v>
      </c>
      <c r="U2048" s="200">
        <v>110114</v>
      </c>
      <c r="AC2048" s="159">
        <v>46</v>
      </c>
      <c r="AD2048" s="159">
        <v>13</v>
      </c>
      <c r="AE2048" s="161" t="s">
        <v>6048</v>
      </c>
      <c r="AF2048" s="203" t="s">
        <v>6049</v>
      </c>
    </row>
    <row r="2049" spans="17:32" x14ac:dyDescent="0.15">
      <c r="Q2049" s="197">
        <v>4</v>
      </c>
      <c r="R2049" s="197">
        <v>11</v>
      </c>
      <c r="S2049" s="197">
        <v>13</v>
      </c>
      <c r="T2049" s="198" t="s">
        <v>6077</v>
      </c>
      <c r="U2049" s="200">
        <v>110115</v>
      </c>
      <c r="AC2049" s="159">
        <v>46</v>
      </c>
      <c r="AD2049" s="159">
        <v>14</v>
      </c>
      <c r="AE2049" s="161" t="s">
        <v>6051</v>
      </c>
      <c r="AF2049" s="203" t="s">
        <v>6052</v>
      </c>
    </row>
    <row r="2050" spans="17:32" x14ac:dyDescent="0.15">
      <c r="Q2050" s="197">
        <v>4</v>
      </c>
      <c r="R2050" s="197">
        <v>11</v>
      </c>
      <c r="S2050" s="197">
        <v>14</v>
      </c>
      <c r="T2050" s="198" t="s">
        <v>6080</v>
      </c>
      <c r="U2050" s="200">
        <v>110110</v>
      </c>
      <c r="AC2050" s="159">
        <v>46</v>
      </c>
      <c r="AD2050" s="159">
        <v>15</v>
      </c>
      <c r="AE2050" s="161" t="s">
        <v>6053</v>
      </c>
      <c r="AF2050" s="203" t="s">
        <v>6054</v>
      </c>
    </row>
    <row r="2051" spans="17:32" x14ac:dyDescent="0.15">
      <c r="Q2051" s="197">
        <v>4</v>
      </c>
      <c r="R2051" s="197">
        <v>11</v>
      </c>
      <c r="S2051" s="197">
        <v>15</v>
      </c>
      <c r="T2051" s="198" t="s">
        <v>6085</v>
      </c>
      <c r="U2051" s="200">
        <v>110122</v>
      </c>
      <c r="AC2051" s="159">
        <v>46</v>
      </c>
      <c r="AD2051" s="159">
        <v>16</v>
      </c>
      <c r="AE2051" s="161" t="s">
        <v>6056</v>
      </c>
      <c r="AF2051" s="203" t="s">
        <v>6057</v>
      </c>
    </row>
    <row r="2052" spans="17:32" x14ac:dyDescent="0.15">
      <c r="Q2052" s="197">
        <v>4</v>
      </c>
      <c r="R2052" s="197">
        <v>11</v>
      </c>
      <c r="S2052" s="197">
        <v>16</v>
      </c>
      <c r="T2052" s="198" t="s">
        <v>6088</v>
      </c>
      <c r="U2052" s="200">
        <v>110111</v>
      </c>
      <c r="AC2052" s="159">
        <v>46</v>
      </c>
      <c r="AD2052" s="159">
        <v>17</v>
      </c>
      <c r="AE2052" s="161" t="s">
        <v>6059</v>
      </c>
      <c r="AF2052" s="203" t="s">
        <v>6060</v>
      </c>
    </row>
    <row r="2053" spans="17:32" x14ac:dyDescent="0.15">
      <c r="Q2053" s="197">
        <v>4</v>
      </c>
      <c r="R2053" s="197">
        <v>11</v>
      </c>
      <c r="S2053" s="197">
        <v>17</v>
      </c>
      <c r="T2053" s="198" t="s">
        <v>6091</v>
      </c>
      <c r="U2053" s="200">
        <v>110116</v>
      </c>
      <c r="AC2053" s="159">
        <v>46</v>
      </c>
      <c r="AD2053" s="159">
        <v>18</v>
      </c>
      <c r="AE2053" s="161" t="s">
        <v>6062</v>
      </c>
      <c r="AF2053" s="203" t="s">
        <v>6063</v>
      </c>
    </row>
    <row r="2054" spans="17:32" x14ac:dyDescent="0.15">
      <c r="Q2054" s="197">
        <v>4</v>
      </c>
      <c r="R2054" s="197">
        <v>11</v>
      </c>
      <c r="S2054" s="197">
        <v>18</v>
      </c>
      <c r="T2054" s="198" t="s">
        <v>6094</v>
      </c>
      <c r="U2054" s="200">
        <v>110112</v>
      </c>
      <c r="AC2054" s="159">
        <v>46</v>
      </c>
      <c r="AD2054" s="159">
        <v>19</v>
      </c>
      <c r="AE2054" s="161" t="s">
        <v>6065</v>
      </c>
      <c r="AF2054" s="203" t="s">
        <v>6066</v>
      </c>
    </row>
    <row r="2055" spans="17:32" x14ac:dyDescent="0.15">
      <c r="Q2055" s="197">
        <v>4</v>
      </c>
      <c r="R2055" s="197">
        <v>11</v>
      </c>
      <c r="S2055" s="197">
        <v>19</v>
      </c>
      <c r="T2055" s="198" t="s">
        <v>6097</v>
      </c>
      <c r="U2055" s="200">
        <v>110205</v>
      </c>
      <c r="AC2055" s="159">
        <v>46</v>
      </c>
      <c r="AD2055" s="159">
        <v>20</v>
      </c>
      <c r="AE2055" s="161" t="s">
        <v>6067</v>
      </c>
      <c r="AF2055" s="203" t="s">
        <v>6068</v>
      </c>
    </row>
    <row r="2056" spans="17:32" x14ac:dyDescent="0.15">
      <c r="Q2056" s="197">
        <v>4</v>
      </c>
      <c r="R2056" s="197">
        <v>11</v>
      </c>
      <c r="S2056" s="197">
        <v>20</v>
      </c>
      <c r="T2056" s="198" t="s">
        <v>6100</v>
      </c>
      <c r="U2056" s="200">
        <v>110201</v>
      </c>
      <c r="AC2056" s="159">
        <v>46</v>
      </c>
      <c r="AD2056" s="159">
        <v>21</v>
      </c>
      <c r="AE2056" s="161" t="s">
        <v>6070</v>
      </c>
      <c r="AF2056" s="203" t="s">
        <v>6071</v>
      </c>
    </row>
    <row r="2057" spans="17:32" x14ac:dyDescent="0.15">
      <c r="Q2057" s="197">
        <v>4</v>
      </c>
      <c r="R2057" s="197">
        <v>11</v>
      </c>
      <c r="S2057" s="197">
        <v>21</v>
      </c>
      <c r="T2057" s="198" t="s">
        <v>6103</v>
      </c>
      <c r="U2057" s="200">
        <v>110202</v>
      </c>
      <c r="AC2057" s="159">
        <v>46</v>
      </c>
      <c r="AD2057" s="159">
        <v>22</v>
      </c>
      <c r="AE2057" s="161" t="s">
        <v>6072</v>
      </c>
      <c r="AF2057" s="203" t="s">
        <v>6073</v>
      </c>
    </row>
    <row r="2058" spans="17:32" x14ac:dyDescent="0.15">
      <c r="Q2058" s="197">
        <v>4</v>
      </c>
      <c r="R2058" s="197">
        <v>11</v>
      </c>
      <c r="S2058" s="197">
        <v>22</v>
      </c>
      <c r="T2058" s="198" t="s">
        <v>6106</v>
      </c>
      <c r="U2058" s="200">
        <v>110203</v>
      </c>
      <c r="AC2058" s="159">
        <v>46</v>
      </c>
      <c r="AD2058" s="159">
        <v>23</v>
      </c>
      <c r="AE2058" s="161" t="s">
        <v>6075</v>
      </c>
      <c r="AF2058" s="203" t="s">
        <v>6076</v>
      </c>
    </row>
    <row r="2059" spans="17:32" x14ac:dyDescent="0.15">
      <c r="Q2059" s="197">
        <v>4</v>
      </c>
      <c r="R2059" s="197">
        <v>11</v>
      </c>
      <c r="S2059" s="197">
        <v>23</v>
      </c>
      <c r="T2059" s="198" t="s">
        <v>6109</v>
      </c>
      <c r="U2059" s="200">
        <v>110206</v>
      </c>
      <c r="AC2059" s="159">
        <v>46</v>
      </c>
      <c r="AD2059" s="159">
        <v>24</v>
      </c>
      <c r="AE2059" s="161" t="s">
        <v>6078</v>
      </c>
      <c r="AF2059" s="203" t="s">
        <v>6079</v>
      </c>
    </row>
    <row r="2060" spans="17:32" x14ac:dyDescent="0.15">
      <c r="Q2060" s="197">
        <v>4</v>
      </c>
      <c r="R2060" s="197">
        <v>11</v>
      </c>
      <c r="S2060" s="197">
        <v>24</v>
      </c>
      <c r="T2060" s="198" t="s">
        <v>6112</v>
      </c>
      <c r="U2060" s="200">
        <v>110207</v>
      </c>
      <c r="AC2060" s="159">
        <v>46</v>
      </c>
      <c r="AD2060" s="159">
        <v>25</v>
      </c>
      <c r="AE2060" s="161" t="s">
        <v>6081</v>
      </c>
      <c r="AF2060" s="203" t="s">
        <v>6082</v>
      </c>
    </row>
    <row r="2061" spans="17:32" x14ac:dyDescent="0.15">
      <c r="Q2061" s="197">
        <v>4</v>
      </c>
      <c r="R2061" s="197">
        <v>11</v>
      </c>
      <c r="S2061" s="197">
        <v>25</v>
      </c>
      <c r="T2061" s="198" t="s">
        <v>6115</v>
      </c>
      <c r="U2061" s="200">
        <v>110204</v>
      </c>
      <c r="AC2061" s="159">
        <v>46</v>
      </c>
      <c r="AD2061" s="159">
        <v>26</v>
      </c>
      <c r="AE2061" s="161" t="s">
        <v>6083</v>
      </c>
      <c r="AF2061" s="203" t="s">
        <v>6084</v>
      </c>
    </row>
    <row r="2062" spans="17:32" x14ac:dyDescent="0.15">
      <c r="Q2062" s="197">
        <v>4</v>
      </c>
      <c r="R2062" s="197">
        <v>11</v>
      </c>
      <c r="S2062" s="197">
        <v>26</v>
      </c>
      <c r="T2062" s="198" t="s">
        <v>6118</v>
      </c>
      <c r="U2062" s="200">
        <v>110208</v>
      </c>
      <c r="AC2062" s="159">
        <v>46</v>
      </c>
      <c r="AD2062" s="159">
        <v>27</v>
      </c>
      <c r="AE2062" s="161" t="s">
        <v>6086</v>
      </c>
      <c r="AF2062" s="203" t="s">
        <v>6087</v>
      </c>
    </row>
    <row r="2063" spans="17:32" x14ac:dyDescent="0.15">
      <c r="Q2063" s="197">
        <v>4</v>
      </c>
      <c r="R2063" s="197">
        <v>11</v>
      </c>
      <c r="S2063" s="197">
        <v>27</v>
      </c>
      <c r="T2063" s="198" t="s">
        <v>6121</v>
      </c>
      <c r="U2063" s="200">
        <v>110210</v>
      </c>
      <c r="AC2063" s="159">
        <v>46</v>
      </c>
      <c r="AD2063" s="159">
        <v>28</v>
      </c>
      <c r="AE2063" s="161" t="s">
        <v>6089</v>
      </c>
      <c r="AF2063" s="203" t="s">
        <v>6090</v>
      </c>
    </row>
    <row r="2064" spans="17:32" x14ac:dyDescent="0.15">
      <c r="Q2064" s="197">
        <v>4</v>
      </c>
      <c r="R2064" s="197">
        <v>11</v>
      </c>
      <c r="S2064" s="197">
        <v>28</v>
      </c>
      <c r="T2064" s="198" t="s">
        <v>6124</v>
      </c>
      <c r="U2064" s="200">
        <v>110216</v>
      </c>
      <c r="AC2064" s="159">
        <v>46</v>
      </c>
      <c r="AD2064" s="159">
        <v>29</v>
      </c>
      <c r="AE2064" s="161" t="s">
        <v>6092</v>
      </c>
      <c r="AF2064" s="203" t="s">
        <v>6093</v>
      </c>
    </row>
    <row r="2065" spans="17:32" x14ac:dyDescent="0.15">
      <c r="Q2065" s="197">
        <v>4</v>
      </c>
      <c r="R2065" s="197">
        <v>11</v>
      </c>
      <c r="S2065" s="197">
        <v>29</v>
      </c>
      <c r="T2065" s="198" t="s">
        <v>6127</v>
      </c>
      <c r="U2065" s="200">
        <v>110301</v>
      </c>
      <c r="AC2065" s="159">
        <v>46</v>
      </c>
      <c r="AD2065" s="159">
        <v>30</v>
      </c>
      <c r="AE2065" s="161" t="s">
        <v>6095</v>
      </c>
      <c r="AF2065" s="203" t="s">
        <v>6096</v>
      </c>
    </row>
    <row r="2066" spans="17:32" x14ac:dyDescent="0.15">
      <c r="Q2066" s="197">
        <v>4</v>
      </c>
      <c r="R2066" s="197">
        <v>11</v>
      </c>
      <c r="S2066" s="197">
        <v>30</v>
      </c>
      <c r="T2066" s="198" t="s">
        <v>6130</v>
      </c>
      <c r="U2066" s="200">
        <v>110302</v>
      </c>
      <c r="AC2066" s="159">
        <v>46</v>
      </c>
      <c r="AD2066" s="159">
        <v>31</v>
      </c>
      <c r="AE2066" s="161" t="s">
        <v>6098</v>
      </c>
      <c r="AF2066" s="203" t="s">
        <v>6099</v>
      </c>
    </row>
    <row r="2067" spans="17:32" x14ac:dyDescent="0.15">
      <c r="Q2067" s="197">
        <v>4</v>
      </c>
      <c r="R2067" s="197">
        <v>11</v>
      </c>
      <c r="S2067" s="197">
        <v>31</v>
      </c>
      <c r="T2067" s="198" t="s">
        <v>6133</v>
      </c>
      <c r="U2067" s="200">
        <v>110303</v>
      </c>
      <c r="AC2067" s="159">
        <v>46</v>
      </c>
      <c r="AD2067" s="159">
        <v>32</v>
      </c>
      <c r="AE2067" s="161" t="s">
        <v>6101</v>
      </c>
      <c r="AF2067" s="203" t="s">
        <v>6102</v>
      </c>
    </row>
    <row r="2068" spans="17:32" x14ac:dyDescent="0.15">
      <c r="Q2068" s="197">
        <v>4</v>
      </c>
      <c r="R2068" s="197">
        <v>11</v>
      </c>
      <c r="S2068" s="197">
        <v>32</v>
      </c>
      <c r="T2068" s="198" t="s">
        <v>6136</v>
      </c>
      <c r="U2068" s="200">
        <v>110304</v>
      </c>
      <c r="AC2068" s="159">
        <v>46</v>
      </c>
      <c r="AD2068" s="159">
        <v>33</v>
      </c>
      <c r="AE2068" s="161" t="s">
        <v>6104</v>
      </c>
      <c r="AF2068" s="203" t="s">
        <v>6105</v>
      </c>
    </row>
    <row r="2069" spans="17:32" x14ac:dyDescent="0.15">
      <c r="Q2069" s="197">
        <v>4</v>
      </c>
      <c r="R2069" s="197">
        <v>11</v>
      </c>
      <c r="S2069" s="197">
        <v>33</v>
      </c>
      <c r="T2069" s="198" t="s">
        <v>6139</v>
      </c>
      <c r="U2069" s="200">
        <v>110305</v>
      </c>
      <c r="AC2069" s="159">
        <v>46</v>
      </c>
      <c r="AD2069" s="159">
        <v>34</v>
      </c>
      <c r="AE2069" s="161" t="s">
        <v>6107</v>
      </c>
      <c r="AF2069" s="203" t="s">
        <v>6108</v>
      </c>
    </row>
    <row r="2070" spans="17:32" x14ac:dyDescent="0.15">
      <c r="Q2070" s="197">
        <v>4</v>
      </c>
      <c r="R2070" s="197">
        <v>11</v>
      </c>
      <c r="S2070" s="197">
        <v>34</v>
      </c>
      <c r="T2070" s="198" t="s">
        <v>6142</v>
      </c>
      <c r="U2070" s="200">
        <v>110306</v>
      </c>
      <c r="AC2070" s="159">
        <v>46</v>
      </c>
      <c r="AD2070" s="159">
        <v>35</v>
      </c>
      <c r="AE2070" s="161" t="s">
        <v>6110</v>
      </c>
      <c r="AF2070" s="203" t="s">
        <v>6111</v>
      </c>
    </row>
    <row r="2071" spans="17:32" x14ac:dyDescent="0.15">
      <c r="Q2071" s="197">
        <v>4</v>
      </c>
      <c r="R2071" s="197">
        <v>11</v>
      </c>
      <c r="S2071" s="197">
        <v>35</v>
      </c>
      <c r="T2071" s="198" t="s">
        <v>6145</v>
      </c>
      <c r="U2071" s="200">
        <v>110307</v>
      </c>
      <c r="AC2071" s="159">
        <v>46</v>
      </c>
      <c r="AD2071" s="159">
        <v>36</v>
      </c>
      <c r="AE2071" s="161" t="s">
        <v>6113</v>
      </c>
      <c r="AF2071" s="203" t="s">
        <v>6114</v>
      </c>
    </row>
    <row r="2072" spans="17:32" x14ac:dyDescent="0.15">
      <c r="Q2072" s="197">
        <v>4</v>
      </c>
      <c r="R2072" s="197">
        <v>11</v>
      </c>
      <c r="S2072" s="197">
        <v>36</v>
      </c>
      <c r="T2072" s="198" t="s">
        <v>6148</v>
      </c>
      <c r="U2072" s="200">
        <v>110308</v>
      </c>
      <c r="AC2072" s="159">
        <v>46</v>
      </c>
      <c r="AD2072" s="159">
        <v>37</v>
      </c>
      <c r="AE2072" s="161" t="s">
        <v>6116</v>
      </c>
      <c r="AF2072" s="203" t="s">
        <v>6117</v>
      </c>
    </row>
    <row r="2073" spans="17:32" x14ac:dyDescent="0.15">
      <c r="Q2073" s="197">
        <v>4</v>
      </c>
      <c r="R2073" s="197">
        <v>11</v>
      </c>
      <c r="S2073" s="197">
        <v>37</v>
      </c>
      <c r="T2073" s="198" t="s">
        <v>6151</v>
      </c>
      <c r="U2073" s="200">
        <v>110309</v>
      </c>
      <c r="AC2073" s="159">
        <v>46</v>
      </c>
      <c r="AD2073" s="159">
        <v>38</v>
      </c>
      <c r="AE2073" s="161" t="s">
        <v>6119</v>
      </c>
      <c r="AF2073" s="203" t="s">
        <v>6120</v>
      </c>
    </row>
    <row r="2074" spans="17:32" x14ac:dyDescent="0.15">
      <c r="Q2074" s="197">
        <v>4</v>
      </c>
      <c r="R2074" s="197">
        <v>11</v>
      </c>
      <c r="S2074" s="197">
        <v>38</v>
      </c>
      <c r="T2074" s="198" t="s">
        <v>6154</v>
      </c>
      <c r="U2074" s="200">
        <v>110310</v>
      </c>
      <c r="AC2074" s="159">
        <v>46</v>
      </c>
      <c r="AD2074" s="159">
        <v>39</v>
      </c>
      <c r="AE2074" s="161" t="s">
        <v>6122</v>
      </c>
      <c r="AF2074" s="203" t="s">
        <v>6123</v>
      </c>
    </row>
    <row r="2075" spans="17:32" x14ac:dyDescent="0.15">
      <c r="Q2075" s="197">
        <v>4</v>
      </c>
      <c r="R2075" s="197">
        <v>11</v>
      </c>
      <c r="S2075" s="197">
        <v>39</v>
      </c>
      <c r="T2075" s="198" t="s">
        <v>6157</v>
      </c>
      <c r="U2075" s="200">
        <v>110311</v>
      </c>
      <c r="AC2075" s="159">
        <v>46</v>
      </c>
      <c r="AD2075" s="159">
        <v>40</v>
      </c>
      <c r="AE2075" s="161" t="s">
        <v>6125</v>
      </c>
      <c r="AF2075" s="203" t="s">
        <v>6126</v>
      </c>
    </row>
    <row r="2076" spans="17:32" x14ac:dyDescent="0.15">
      <c r="Q2076" s="197">
        <v>4</v>
      </c>
      <c r="R2076" s="197">
        <v>11</v>
      </c>
      <c r="S2076" s="197">
        <v>40</v>
      </c>
      <c r="T2076" s="198" t="s">
        <v>6160</v>
      </c>
      <c r="U2076" s="200">
        <v>110312</v>
      </c>
      <c r="AC2076" s="159">
        <v>46</v>
      </c>
      <c r="AD2076" s="159">
        <v>41</v>
      </c>
      <c r="AE2076" s="161" t="s">
        <v>6128</v>
      </c>
      <c r="AF2076" s="203" t="s">
        <v>6129</v>
      </c>
    </row>
    <row r="2077" spans="17:32" x14ac:dyDescent="0.15">
      <c r="Q2077" s="197">
        <v>4</v>
      </c>
      <c r="R2077" s="197">
        <v>11</v>
      </c>
      <c r="S2077" s="197">
        <v>41</v>
      </c>
      <c r="T2077" s="198" t="s">
        <v>6163</v>
      </c>
      <c r="U2077" s="200">
        <v>110324</v>
      </c>
      <c r="AC2077" s="159">
        <v>46</v>
      </c>
      <c r="AD2077" s="159">
        <v>42</v>
      </c>
      <c r="AE2077" s="161" t="s">
        <v>6131</v>
      </c>
      <c r="AF2077" s="203" t="s">
        <v>6132</v>
      </c>
    </row>
    <row r="2078" spans="17:32" x14ac:dyDescent="0.15">
      <c r="Q2078" s="197">
        <v>4</v>
      </c>
      <c r="R2078" s="197">
        <v>11</v>
      </c>
      <c r="S2078" s="197">
        <v>42</v>
      </c>
      <c r="T2078" s="198" t="s">
        <v>6166</v>
      </c>
      <c r="U2078" s="200">
        <v>110313</v>
      </c>
      <c r="AC2078" s="159">
        <v>46</v>
      </c>
      <c r="AD2078" s="159">
        <v>43</v>
      </c>
      <c r="AE2078" s="161" t="s">
        <v>6134</v>
      </c>
      <c r="AF2078" s="203" t="s">
        <v>6135</v>
      </c>
    </row>
    <row r="2079" spans="17:32" x14ac:dyDescent="0.15">
      <c r="Q2079" s="197">
        <v>4</v>
      </c>
      <c r="R2079" s="197">
        <v>11</v>
      </c>
      <c r="S2079" s="197">
        <v>43</v>
      </c>
      <c r="T2079" s="198" t="s">
        <v>9506</v>
      </c>
      <c r="U2079" s="200">
        <v>110325</v>
      </c>
      <c r="AC2079" s="159">
        <v>47</v>
      </c>
      <c r="AD2079" s="159">
        <v>1</v>
      </c>
      <c r="AE2079" s="161" t="s">
        <v>6137</v>
      </c>
      <c r="AF2079" s="203" t="s">
        <v>6138</v>
      </c>
    </row>
    <row r="2080" spans="17:32" x14ac:dyDescent="0.15">
      <c r="Q2080" s="197">
        <v>4</v>
      </c>
      <c r="R2080" s="197">
        <v>11</v>
      </c>
      <c r="S2080" s="197">
        <v>44</v>
      </c>
      <c r="T2080" s="198" t="s">
        <v>6169</v>
      </c>
      <c r="U2080" s="200">
        <v>110315</v>
      </c>
      <c r="AC2080" s="159">
        <v>47</v>
      </c>
      <c r="AD2080" s="159">
        <v>2</v>
      </c>
      <c r="AE2080" s="161" t="s">
        <v>6140</v>
      </c>
      <c r="AF2080" s="203" t="s">
        <v>6141</v>
      </c>
    </row>
    <row r="2081" spans="17:32" x14ac:dyDescent="0.15">
      <c r="Q2081" s="197">
        <v>4</v>
      </c>
      <c r="R2081" s="197">
        <v>11</v>
      </c>
      <c r="S2081" s="197">
        <v>45</v>
      </c>
      <c r="T2081" s="198" t="s">
        <v>6172</v>
      </c>
      <c r="U2081" s="200">
        <v>110403</v>
      </c>
      <c r="AC2081" s="159">
        <v>47</v>
      </c>
      <c r="AD2081" s="159">
        <v>3</v>
      </c>
      <c r="AE2081" s="161" t="s">
        <v>6143</v>
      </c>
      <c r="AF2081" s="203" t="s">
        <v>6144</v>
      </c>
    </row>
    <row r="2082" spans="17:32" x14ac:dyDescent="0.15">
      <c r="Q2082" s="197">
        <v>4</v>
      </c>
      <c r="R2082" s="197">
        <v>11</v>
      </c>
      <c r="S2082" s="197">
        <v>46</v>
      </c>
      <c r="T2082" s="198" t="s">
        <v>6175</v>
      </c>
      <c r="U2082" s="200">
        <v>110407</v>
      </c>
      <c r="AC2082" s="159">
        <v>47</v>
      </c>
      <c r="AD2082" s="159">
        <v>4</v>
      </c>
      <c r="AE2082" s="161" t="s">
        <v>6146</v>
      </c>
      <c r="AF2082" s="203" t="s">
        <v>6147</v>
      </c>
    </row>
    <row r="2083" spans="17:32" x14ac:dyDescent="0.15">
      <c r="Q2083" s="197">
        <v>4</v>
      </c>
      <c r="R2083" s="197">
        <v>11</v>
      </c>
      <c r="S2083" s="197">
        <v>47</v>
      </c>
      <c r="T2083" s="198" t="s">
        <v>9507</v>
      </c>
      <c r="U2083" s="200">
        <v>110409</v>
      </c>
      <c r="AC2083" s="159">
        <v>47</v>
      </c>
      <c r="AD2083" s="159">
        <v>5</v>
      </c>
      <c r="AE2083" s="161" t="s">
        <v>6149</v>
      </c>
      <c r="AF2083" s="203" t="s">
        <v>6150</v>
      </c>
    </row>
    <row r="2084" spans="17:32" x14ac:dyDescent="0.15">
      <c r="Q2084" s="197">
        <v>4</v>
      </c>
      <c r="R2084" s="197">
        <v>11</v>
      </c>
      <c r="S2084" s="197">
        <v>48</v>
      </c>
      <c r="T2084" s="198" t="s">
        <v>6180</v>
      </c>
      <c r="U2084" s="200">
        <v>110320</v>
      </c>
      <c r="AC2084" s="159">
        <v>47</v>
      </c>
      <c r="AD2084" s="159">
        <v>6</v>
      </c>
      <c r="AE2084" s="161" t="s">
        <v>6152</v>
      </c>
      <c r="AF2084" s="203" t="s">
        <v>6153</v>
      </c>
    </row>
    <row r="2085" spans="17:32" x14ac:dyDescent="0.15">
      <c r="Q2085" s="197">
        <v>4</v>
      </c>
      <c r="R2085" s="197">
        <v>11</v>
      </c>
      <c r="S2085" s="197">
        <v>49</v>
      </c>
      <c r="T2085" s="198" t="s">
        <v>6183</v>
      </c>
      <c r="U2085" s="200">
        <v>110321</v>
      </c>
      <c r="AC2085" s="159">
        <v>47</v>
      </c>
      <c r="AD2085" s="159">
        <v>7</v>
      </c>
      <c r="AE2085" s="161" t="s">
        <v>6155</v>
      </c>
      <c r="AF2085" s="203" t="s">
        <v>6156</v>
      </c>
    </row>
    <row r="2086" spans="17:32" x14ac:dyDescent="0.15">
      <c r="Q2086" s="197">
        <v>4</v>
      </c>
      <c r="R2086" s="197">
        <v>11</v>
      </c>
      <c r="S2086" s="197">
        <v>50</v>
      </c>
      <c r="T2086" s="198" t="s">
        <v>6186</v>
      </c>
      <c r="U2086" s="200">
        <v>110322</v>
      </c>
      <c r="AC2086" s="159">
        <v>47</v>
      </c>
      <c r="AD2086" s="159">
        <v>8</v>
      </c>
      <c r="AE2086" s="161" t="s">
        <v>6158</v>
      </c>
      <c r="AF2086" s="203" t="s">
        <v>6159</v>
      </c>
    </row>
    <row r="2087" spans="17:32" x14ac:dyDescent="0.15">
      <c r="Q2087" s="197">
        <v>4</v>
      </c>
      <c r="R2087" s="197">
        <v>11</v>
      </c>
      <c r="S2087" s="197">
        <v>51</v>
      </c>
      <c r="T2087" s="198" t="s">
        <v>6189</v>
      </c>
      <c r="U2087" s="200">
        <v>110323</v>
      </c>
      <c r="AC2087" s="159">
        <v>47</v>
      </c>
      <c r="AD2087" s="159">
        <v>9</v>
      </c>
      <c r="AE2087" s="161" t="s">
        <v>6161</v>
      </c>
      <c r="AF2087" s="203" t="s">
        <v>6162</v>
      </c>
    </row>
    <row r="2088" spans="17:32" x14ac:dyDescent="0.15">
      <c r="Q2088" s="197">
        <v>4</v>
      </c>
      <c r="R2088" s="197">
        <v>11</v>
      </c>
      <c r="S2088" s="197">
        <v>52</v>
      </c>
      <c r="T2088" s="198" t="s">
        <v>4066</v>
      </c>
      <c r="U2088" s="200">
        <v>110700</v>
      </c>
      <c r="AC2088" s="159">
        <v>47</v>
      </c>
      <c r="AD2088" s="159">
        <v>10</v>
      </c>
      <c r="AE2088" s="161" t="s">
        <v>6164</v>
      </c>
      <c r="AF2088" s="203" t="s">
        <v>6165</v>
      </c>
    </row>
    <row r="2089" spans="17:32" x14ac:dyDescent="0.15">
      <c r="Q2089" s="197">
        <v>4</v>
      </c>
      <c r="R2089" s="197">
        <v>11</v>
      </c>
      <c r="S2089" s="197">
        <v>53</v>
      </c>
      <c r="T2089" s="198" t="s">
        <v>6194</v>
      </c>
      <c r="U2089" s="200">
        <v>110709</v>
      </c>
      <c r="AC2089" s="159">
        <v>47</v>
      </c>
      <c r="AD2089" s="159">
        <v>11</v>
      </c>
      <c r="AE2089" s="161" t="s">
        <v>6167</v>
      </c>
      <c r="AF2089" s="203" t="s">
        <v>6168</v>
      </c>
    </row>
    <row r="2090" spans="17:32" x14ac:dyDescent="0.15">
      <c r="Q2090" s="197">
        <v>4</v>
      </c>
      <c r="R2090" s="197">
        <v>11</v>
      </c>
      <c r="S2090" s="197">
        <v>54</v>
      </c>
      <c r="T2090" s="198" t="s">
        <v>6197</v>
      </c>
      <c r="U2090" s="200">
        <v>110701</v>
      </c>
      <c r="AC2090" s="159">
        <v>47</v>
      </c>
      <c r="AD2090" s="159">
        <v>12</v>
      </c>
      <c r="AE2090" s="161" t="s">
        <v>6170</v>
      </c>
      <c r="AF2090" s="203" t="s">
        <v>6171</v>
      </c>
    </row>
    <row r="2091" spans="17:32" x14ac:dyDescent="0.15">
      <c r="Q2091" s="197">
        <v>4</v>
      </c>
      <c r="R2091" s="197">
        <v>11</v>
      </c>
      <c r="S2091" s="197">
        <v>55</v>
      </c>
      <c r="T2091" s="198" t="s">
        <v>6200</v>
      </c>
      <c r="U2091" s="200">
        <v>110702</v>
      </c>
      <c r="AC2091" s="159">
        <v>47</v>
      </c>
      <c r="AD2091" s="159">
        <v>13</v>
      </c>
      <c r="AE2091" s="161" t="s">
        <v>6173</v>
      </c>
      <c r="AF2091" s="203" t="s">
        <v>6174</v>
      </c>
    </row>
    <row r="2092" spans="17:32" x14ac:dyDescent="0.15">
      <c r="Q2092" s="197">
        <v>4</v>
      </c>
      <c r="R2092" s="197">
        <v>11</v>
      </c>
      <c r="S2092" s="197">
        <v>56</v>
      </c>
      <c r="T2092" s="198" t="s">
        <v>6203</v>
      </c>
      <c r="U2092" s="200">
        <v>110703</v>
      </c>
      <c r="AC2092" s="159">
        <v>47</v>
      </c>
      <c r="AD2092" s="159">
        <v>14</v>
      </c>
      <c r="AE2092" s="161" t="s">
        <v>6176</v>
      </c>
      <c r="AF2092" s="203" t="s">
        <v>6177</v>
      </c>
    </row>
    <row r="2093" spans="17:32" x14ac:dyDescent="0.15">
      <c r="Q2093" s="197">
        <v>4</v>
      </c>
      <c r="R2093" s="197">
        <v>11</v>
      </c>
      <c r="S2093" s="197">
        <v>57</v>
      </c>
      <c r="T2093" s="198" t="s">
        <v>6206</v>
      </c>
      <c r="U2093" s="200">
        <v>110704</v>
      </c>
      <c r="AC2093" s="159">
        <v>47</v>
      </c>
      <c r="AD2093" s="159">
        <v>15</v>
      </c>
      <c r="AE2093" s="161" t="s">
        <v>6178</v>
      </c>
      <c r="AF2093" s="203" t="s">
        <v>6179</v>
      </c>
    </row>
    <row r="2094" spans="17:32" x14ac:dyDescent="0.15">
      <c r="Q2094" s="197">
        <v>4</v>
      </c>
      <c r="R2094" s="197">
        <v>11</v>
      </c>
      <c r="S2094" s="197">
        <v>58</v>
      </c>
      <c r="T2094" s="198" t="s">
        <v>6209</v>
      </c>
      <c r="U2094" s="200">
        <v>110711</v>
      </c>
      <c r="AC2094" s="159">
        <v>47</v>
      </c>
      <c r="AD2094" s="159">
        <v>16</v>
      </c>
      <c r="AE2094" s="161" t="s">
        <v>6181</v>
      </c>
      <c r="AF2094" s="203" t="s">
        <v>6182</v>
      </c>
    </row>
    <row r="2095" spans="17:32" x14ac:dyDescent="0.15">
      <c r="Q2095" s="197">
        <v>4</v>
      </c>
      <c r="R2095" s="197">
        <v>11</v>
      </c>
      <c r="S2095" s="197">
        <v>59</v>
      </c>
      <c r="T2095" s="198" t="s">
        <v>5638</v>
      </c>
      <c r="U2095" s="200">
        <v>110712</v>
      </c>
      <c r="AC2095" s="159">
        <v>47</v>
      </c>
      <c r="AD2095" s="159">
        <v>17</v>
      </c>
      <c r="AE2095" s="161" t="s">
        <v>6184</v>
      </c>
      <c r="AF2095" s="203" t="s">
        <v>6185</v>
      </c>
    </row>
    <row r="2096" spans="17:32" x14ac:dyDescent="0.15">
      <c r="Q2096" s="197">
        <v>4</v>
      </c>
      <c r="R2096" s="197">
        <v>11</v>
      </c>
      <c r="S2096" s="197">
        <v>60</v>
      </c>
      <c r="T2096" s="198" t="s">
        <v>6214</v>
      </c>
      <c r="U2096" s="200">
        <v>110706</v>
      </c>
      <c r="AC2096" s="159">
        <v>47</v>
      </c>
      <c r="AD2096" s="159">
        <v>18</v>
      </c>
      <c r="AE2096" s="161" t="s">
        <v>6187</v>
      </c>
      <c r="AF2096" s="203" t="s">
        <v>6188</v>
      </c>
    </row>
    <row r="2097" spans="17:32" x14ac:dyDescent="0.15">
      <c r="Q2097" s="197">
        <v>4</v>
      </c>
      <c r="R2097" s="197">
        <v>11</v>
      </c>
      <c r="S2097" s="197">
        <v>61</v>
      </c>
      <c r="T2097" s="198" t="s">
        <v>9508</v>
      </c>
      <c r="U2097" s="200">
        <v>110809</v>
      </c>
      <c r="AC2097" s="159">
        <v>47</v>
      </c>
      <c r="AD2097" s="159">
        <v>19</v>
      </c>
      <c r="AE2097" s="161" t="s">
        <v>6190</v>
      </c>
      <c r="AF2097" s="203" t="s">
        <v>6191</v>
      </c>
    </row>
    <row r="2098" spans="17:32" x14ac:dyDescent="0.15">
      <c r="Q2098" s="197">
        <v>4</v>
      </c>
      <c r="R2098" s="197">
        <v>11</v>
      </c>
      <c r="S2098" s="197">
        <v>62</v>
      </c>
      <c r="T2098" s="198" t="s">
        <v>6217</v>
      </c>
      <c r="U2098" s="200">
        <v>110801</v>
      </c>
      <c r="AC2098" s="159">
        <v>47</v>
      </c>
      <c r="AD2098" s="159">
        <v>20</v>
      </c>
      <c r="AE2098" s="161" t="s">
        <v>6192</v>
      </c>
      <c r="AF2098" s="203" t="s">
        <v>6193</v>
      </c>
    </row>
    <row r="2099" spans="17:32" x14ac:dyDescent="0.15">
      <c r="Q2099" s="197">
        <v>4</v>
      </c>
      <c r="R2099" s="197">
        <v>11</v>
      </c>
      <c r="S2099" s="197">
        <v>63</v>
      </c>
      <c r="T2099" s="198" t="s">
        <v>6220</v>
      </c>
      <c r="U2099" s="200">
        <v>110802</v>
      </c>
      <c r="AC2099" s="159">
        <v>47</v>
      </c>
      <c r="AD2099" s="159">
        <v>21</v>
      </c>
      <c r="AE2099" s="161" t="s">
        <v>6195</v>
      </c>
      <c r="AF2099" s="203" t="s">
        <v>6196</v>
      </c>
    </row>
    <row r="2100" spans="17:32" x14ac:dyDescent="0.15">
      <c r="Q2100" s="197">
        <v>4</v>
      </c>
      <c r="R2100" s="197">
        <v>11</v>
      </c>
      <c r="S2100" s="197">
        <v>64</v>
      </c>
      <c r="T2100" s="198" t="s">
        <v>6223</v>
      </c>
      <c r="U2100" s="200">
        <v>110803</v>
      </c>
      <c r="AC2100" s="159">
        <v>47</v>
      </c>
      <c r="AD2100" s="159">
        <v>22</v>
      </c>
      <c r="AE2100" s="161" t="s">
        <v>6198</v>
      </c>
      <c r="AF2100" s="203" t="s">
        <v>6199</v>
      </c>
    </row>
    <row r="2101" spans="17:32" x14ac:dyDescent="0.15">
      <c r="Q2101" s="197">
        <v>4</v>
      </c>
      <c r="R2101" s="197">
        <v>11</v>
      </c>
      <c r="S2101" s="197">
        <v>65</v>
      </c>
      <c r="T2101" s="198" t="s">
        <v>4082</v>
      </c>
      <c r="U2101" s="200">
        <v>110804</v>
      </c>
      <c r="AC2101" s="159">
        <v>47</v>
      </c>
      <c r="AD2101" s="159">
        <v>23</v>
      </c>
      <c r="AE2101" s="161" t="s">
        <v>6201</v>
      </c>
      <c r="AF2101" s="203" t="s">
        <v>6202</v>
      </c>
    </row>
    <row r="2102" spans="17:32" x14ac:dyDescent="0.15">
      <c r="Q2102" s="197">
        <v>4</v>
      </c>
      <c r="R2102" s="197">
        <v>11</v>
      </c>
      <c r="S2102" s="197">
        <v>66</v>
      </c>
      <c r="T2102" s="198" t="s">
        <v>9509</v>
      </c>
      <c r="U2102" s="200">
        <v>110810</v>
      </c>
      <c r="AC2102" s="159">
        <v>47</v>
      </c>
      <c r="AD2102" s="159">
        <v>24</v>
      </c>
      <c r="AE2102" s="161" t="s">
        <v>6204</v>
      </c>
      <c r="AF2102" s="203" t="s">
        <v>6205</v>
      </c>
    </row>
    <row r="2103" spans="17:32" x14ac:dyDescent="0.15">
      <c r="Q2103" s="197">
        <v>4</v>
      </c>
      <c r="R2103" s="197">
        <v>11</v>
      </c>
      <c r="S2103" s="197">
        <v>67</v>
      </c>
      <c r="T2103" s="198" t="s">
        <v>9510</v>
      </c>
      <c r="U2103" s="200">
        <v>110811</v>
      </c>
      <c r="AC2103" s="159">
        <v>47</v>
      </c>
      <c r="AD2103" s="159">
        <v>25</v>
      </c>
      <c r="AE2103" s="161" t="s">
        <v>6207</v>
      </c>
      <c r="AF2103" s="203" t="s">
        <v>6208</v>
      </c>
    </row>
    <row r="2104" spans="17:32" x14ac:dyDescent="0.15">
      <c r="Q2104" s="197">
        <v>4</v>
      </c>
      <c r="R2104" s="197">
        <v>11</v>
      </c>
      <c r="S2104" s="197">
        <v>68</v>
      </c>
      <c r="T2104" s="198" t="s">
        <v>4086</v>
      </c>
      <c r="U2104" s="200">
        <v>110805</v>
      </c>
      <c r="AC2104" s="159">
        <v>47</v>
      </c>
      <c r="AD2104" s="159">
        <v>26</v>
      </c>
      <c r="AE2104" s="161" t="s">
        <v>6210</v>
      </c>
      <c r="AF2104" s="203" t="s">
        <v>6211</v>
      </c>
    </row>
    <row r="2105" spans="17:32" x14ac:dyDescent="0.15">
      <c r="Q2105" s="197">
        <v>4</v>
      </c>
      <c r="R2105" s="197">
        <v>11</v>
      </c>
      <c r="S2105" s="197">
        <v>69</v>
      </c>
      <c r="T2105" s="198" t="s">
        <v>4090</v>
      </c>
      <c r="U2105" s="200">
        <v>110806</v>
      </c>
      <c r="AC2105" s="159">
        <v>47</v>
      </c>
      <c r="AD2105" s="159">
        <v>27</v>
      </c>
      <c r="AE2105" s="161" t="s">
        <v>6212</v>
      </c>
      <c r="AF2105" s="203" t="s">
        <v>6213</v>
      </c>
    </row>
    <row r="2106" spans="17:32" x14ac:dyDescent="0.15">
      <c r="Q2106" s="197">
        <v>4</v>
      </c>
      <c r="R2106" s="197">
        <v>11</v>
      </c>
      <c r="S2106" s="197">
        <v>70</v>
      </c>
      <c r="T2106" s="198" t="s">
        <v>4094</v>
      </c>
      <c r="U2106" s="200">
        <v>110807</v>
      </c>
      <c r="AC2106" s="159">
        <v>47</v>
      </c>
      <c r="AD2106" s="159">
        <v>28</v>
      </c>
      <c r="AE2106" s="161" t="s">
        <v>6215</v>
      </c>
      <c r="AF2106" s="203" t="s">
        <v>6216</v>
      </c>
    </row>
    <row r="2107" spans="17:32" x14ac:dyDescent="0.15">
      <c r="Q2107" s="197">
        <v>4</v>
      </c>
      <c r="R2107" s="197">
        <v>11</v>
      </c>
      <c r="S2107" s="197">
        <v>71</v>
      </c>
      <c r="T2107" s="198" t="s">
        <v>4098</v>
      </c>
      <c r="U2107" s="200">
        <v>110808</v>
      </c>
      <c r="AC2107" s="159">
        <v>47</v>
      </c>
      <c r="AD2107" s="159">
        <v>29</v>
      </c>
      <c r="AE2107" s="161" t="s">
        <v>6218</v>
      </c>
      <c r="AF2107" s="203" t="s">
        <v>6219</v>
      </c>
    </row>
    <row r="2108" spans="17:32" x14ac:dyDescent="0.15">
      <c r="Q2108" s="197">
        <v>4</v>
      </c>
      <c r="R2108" s="197">
        <v>11</v>
      </c>
      <c r="S2108" s="197">
        <v>72</v>
      </c>
      <c r="T2108" s="198" t="s">
        <v>4110</v>
      </c>
      <c r="U2108" s="200">
        <v>110999</v>
      </c>
      <c r="AC2108" s="159">
        <v>47</v>
      </c>
      <c r="AD2108" s="159">
        <v>30</v>
      </c>
      <c r="AE2108" s="161" t="s">
        <v>6221</v>
      </c>
      <c r="AF2108" s="203" t="s">
        <v>6222</v>
      </c>
    </row>
    <row r="2109" spans="17:32" x14ac:dyDescent="0.15">
      <c r="Q2109" s="197">
        <v>4</v>
      </c>
      <c r="R2109" s="197">
        <v>12</v>
      </c>
      <c r="S2109" s="197">
        <v>1</v>
      </c>
      <c r="T2109" s="198" t="s">
        <v>326</v>
      </c>
      <c r="U2109" s="200">
        <v>120101</v>
      </c>
      <c r="AC2109" s="159">
        <v>47</v>
      </c>
      <c r="AD2109" s="159">
        <v>31</v>
      </c>
      <c r="AE2109" s="161" t="s">
        <v>6224</v>
      </c>
      <c r="AF2109" s="203" t="s">
        <v>6225</v>
      </c>
    </row>
    <row r="2110" spans="17:32" x14ac:dyDescent="0.15">
      <c r="Q2110" s="197">
        <v>4</v>
      </c>
      <c r="R2110" s="197">
        <v>12</v>
      </c>
      <c r="S2110" s="197">
        <v>2</v>
      </c>
      <c r="T2110" s="198" t="s">
        <v>6240</v>
      </c>
      <c r="U2110" s="200">
        <v>120102</v>
      </c>
      <c r="AC2110" s="159">
        <v>47</v>
      </c>
      <c r="AD2110" s="159">
        <v>32</v>
      </c>
      <c r="AE2110" s="161" t="s">
        <v>6226</v>
      </c>
      <c r="AF2110" s="203" t="s">
        <v>6227</v>
      </c>
    </row>
    <row r="2111" spans="17:32" x14ac:dyDescent="0.15">
      <c r="Q2111" s="197">
        <v>4</v>
      </c>
      <c r="R2111" s="197">
        <v>12</v>
      </c>
      <c r="S2111" s="197">
        <v>3</v>
      </c>
      <c r="T2111" s="198" t="s">
        <v>6243</v>
      </c>
      <c r="U2111" s="200">
        <v>120116</v>
      </c>
      <c r="AC2111" s="159">
        <v>47</v>
      </c>
      <c r="AD2111" s="159">
        <v>33</v>
      </c>
      <c r="AE2111" s="161" t="s">
        <v>6228</v>
      </c>
      <c r="AF2111" s="203" t="s">
        <v>6229</v>
      </c>
    </row>
    <row r="2112" spans="17:32" x14ac:dyDescent="0.15">
      <c r="Q2112" s="197">
        <v>4</v>
      </c>
      <c r="R2112" s="197">
        <v>12</v>
      </c>
      <c r="S2112" s="197">
        <v>4</v>
      </c>
      <c r="T2112" s="198" t="s">
        <v>4124</v>
      </c>
      <c r="U2112" s="200">
        <v>120103</v>
      </c>
      <c r="AC2112" s="159">
        <v>47</v>
      </c>
      <c r="AD2112" s="159">
        <v>34</v>
      </c>
      <c r="AE2112" s="161" t="s">
        <v>6230</v>
      </c>
      <c r="AF2112" s="203" t="s">
        <v>6231</v>
      </c>
    </row>
    <row r="2113" spans="17:32" x14ac:dyDescent="0.15">
      <c r="Q2113" s="197">
        <v>4</v>
      </c>
      <c r="R2113" s="197">
        <v>12</v>
      </c>
      <c r="S2113" s="197">
        <v>5</v>
      </c>
      <c r="T2113" s="198" t="s">
        <v>3762</v>
      </c>
      <c r="U2113" s="200">
        <v>120105</v>
      </c>
      <c r="AC2113" s="159">
        <v>47</v>
      </c>
      <c r="AD2113" s="159">
        <v>35</v>
      </c>
      <c r="AE2113" s="161" t="s">
        <v>6232</v>
      </c>
      <c r="AF2113" s="203" t="s">
        <v>6233</v>
      </c>
    </row>
    <row r="2114" spans="17:32" x14ac:dyDescent="0.15">
      <c r="Q2114" s="197">
        <v>4</v>
      </c>
      <c r="R2114" s="197">
        <v>12</v>
      </c>
      <c r="S2114" s="197">
        <v>6</v>
      </c>
      <c r="T2114" s="198" t="s">
        <v>4128</v>
      </c>
      <c r="U2114" s="200">
        <v>120106</v>
      </c>
      <c r="AC2114" s="159">
        <v>47</v>
      </c>
      <c r="AD2114" s="159">
        <v>36</v>
      </c>
      <c r="AE2114" s="161" t="s">
        <v>6234</v>
      </c>
      <c r="AF2114" s="203" t="s">
        <v>6235</v>
      </c>
    </row>
    <row r="2115" spans="17:32" x14ac:dyDescent="0.15">
      <c r="Q2115" s="197">
        <v>4</v>
      </c>
      <c r="R2115" s="197">
        <v>12</v>
      </c>
      <c r="S2115" s="197">
        <v>7</v>
      </c>
      <c r="T2115" s="198" t="s">
        <v>6248</v>
      </c>
      <c r="U2115" s="200">
        <v>120107</v>
      </c>
      <c r="AC2115" s="159">
        <v>47</v>
      </c>
      <c r="AD2115" s="159">
        <v>37</v>
      </c>
      <c r="AE2115" s="161" t="s">
        <v>6236</v>
      </c>
      <c r="AF2115" s="203" t="s">
        <v>6237</v>
      </c>
    </row>
    <row r="2116" spans="17:32" x14ac:dyDescent="0.15">
      <c r="Q2116" s="197">
        <v>4</v>
      </c>
      <c r="R2116" s="197">
        <v>12</v>
      </c>
      <c r="S2116" s="197">
        <v>8</v>
      </c>
      <c r="T2116" s="198" t="s">
        <v>6249</v>
      </c>
      <c r="U2116" s="200">
        <v>120109</v>
      </c>
      <c r="AC2116" s="159">
        <v>47</v>
      </c>
      <c r="AD2116" s="159">
        <v>38</v>
      </c>
      <c r="AE2116" s="161" t="s">
        <v>6238</v>
      </c>
      <c r="AF2116" s="203" t="s">
        <v>6239</v>
      </c>
    </row>
    <row r="2117" spans="17:32" x14ac:dyDescent="0.15">
      <c r="Q2117" s="197">
        <v>4</v>
      </c>
      <c r="R2117" s="197">
        <v>12</v>
      </c>
      <c r="S2117" s="197">
        <v>9</v>
      </c>
      <c r="T2117" s="198" t="s">
        <v>6250</v>
      </c>
      <c r="U2117" s="200">
        <v>120110</v>
      </c>
      <c r="AC2117" s="159">
        <v>47</v>
      </c>
      <c r="AD2117" s="159">
        <v>39</v>
      </c>
      <c r="AE2117" s="161" t="s">
        <v>6241</v>
      </c>
      <c r="AF2117" s="203" t="s">
        <v>6242</v>
      </c>
    </row>
    <row r="2118" spans="17:32" x14ac:dyDescent="0.15">
      <c r="Q2118" s="197">
        <v>4</v>
      </c>
      <c r="R2118" s="197">
        <v>12</v>
      </c>
      <c r="S2118" s="197">
        <v>10</v>
      </c>
      <c r="T2118" s="198" t="s">
        <v>6251</v>
      </c>
      <c r="U2118" s="200">
        <v>120111</v>
      </c>
      <c r="AC2118" s="159">
        <v>47</v>
      </c>
      <c r="AD2118" s="159">
        <v>40</v>
      </c>
      <c r="AE2118" s="161" t="s">
        <v>6244</v>
      </c>
      <c r="AF2118" s="203" t="s">
        <v>6245</v>
      </c>
    </row>
    <row r="2119" spans="17:32" x14ac:dyDescent="0.15">
      <c r="Q2119" s="197">
        <v>4</v>
      </c>
      <c r="R2119" s="197">
        <v>12</v>
      </c>
      <c r="S2119" s="197">
        <v>11</v>
      </c>
      <c r="T2119" s="198" t="s">
        <v>4703</v>
      </c>
      <c r="U2119" s="200">
        <v>120112</v>
      </c>
      <c r="AC2119" s="159">
        <v>47</v>
      </c>
      <c r="AD2119" s="159">
        <v>41</v>
      </c>
      <c r="AE2119" s="161" t="s">
        <v>6246</v>
      </c>
      <c r="AF2119" s="203" t="s">
        <v>6247</v>
      </c>
    </row>
    <row r="2120" spans="17:32" x14ac:dyDescent="0.15">
      <c r="Q2120" s="197">
        <v>4</v>
      </c>
      <c r="R2120" s="197">
        <v>12</v>
      </c>
      <c r="S2120" s="197">
        <v>12</v>
      </c>
      <c r="T2120" s="198" t="s">
        <v>9511</v>
      </c>
      <c r="U2120" s="200">
        <v>120113</v>
      </c>
    </row>
    <row r="2121" spans="17:32" x14ac:dyDescent="0.15">
      <c r="Q2121" s="197">
        <v>4</v>
      </c>
      <c r="R2121" s="197">
        <v>12</v>
      </c>
      <c r="S2121" s="197">
        <v>13</v>
      </c>
      <c r="T2121" s="198" t="s">
        <v>6252</v>
      </c>
      <c r="U2121" s="200">
        <v>120114</v>
      </c>
    </row>
    <row r="2122" spans="17:32" x14ac:dyDescent="0.15">
      <c r="Q2122" s="197">
        <v>4</v>
      </c>
      <c r="R2122" s="197">
        <v>12</v>
      </c>
      <c r="S2122" s="197">
        <v>14</v>
      </c>
      <c r="T2122" s="198" t="s">
        <v>6253</v>
      </c>
      <c r="U2122" s="200">
        <v>120151</v>
      </c>
    </row>
    <row r="2123" spans="17:32" x14ac:dyDescent="0.15">
      <c r="Q2123" s="197">
        <v>4</v>
      </c>
      <c r="R2123" s="197">
        <v>12</v>
      </c>
      <c r="S2123" s="197">
        <v>15</v>
      </c>
      <c r="T2123" s="198" t="s">
        <v>6254</v>
      </c>
      <c r="U2123" s="200">
        <v>120152</v>
      </c>
    </row>
    <row r="2124" spans="17:32" x14ac:dyDescent="0.15">
      <c r="Q2124" s="197">
        <v>4</v>
      </c>
      <c r="R2124" s="197">
        <v>12</v>
      </c>
      <c r="S2124" s="197">
        <v>16</v>
      </c>
      <c r="T2124" s="198" t="s">
        <v>6255</v>
      </c>
      <c r="U2124" s="200">
        <v>120153</v>
      </c>
    </row>
    <row r="2125" spans="17:32" x14ac:dyDescent="0.15">
      <c r="Q2125" s="197">
        <v>4</v>
      </c>
      <c r="R2125" s="197">
        <v>12</v>
      </c>
      <c r="S2125" s="197">
        <v>17</v>
      </c>
      <c r="T2125" s="198" t="s">
        <v>6256</v>
      </c>
      <c r="U2125" s="200">
        <v>120156</v>
      </c>
    </row>
    <row r="2126" spans="17:32" x14ac:dyDescent="0.15">
      <c r="Q2126" s="197">
        <v>4</v>
      </c>
      <c r="R2126" s="197">
        <v>12</v>
      </c>
      <c r="S2126" s="197">
        <v>18</v>
      </c>
      <c r="T2126" s="198" t="s">
        <v>6257</v>
      </c>
      <c r="U2126" s="200">
        <v>120157</v>
      </c>
    </row>
    <row r="2127" spans="17:32" x14ac:dyDescent="0.15">
      <c r="Q2127" s="197">
        <v>4</v>
      </c>
      <c r="R2127" s="197">
        <v>12</v>
      </c>
      <c r="S2127" s="197">
        <v>19</v>
      </c>
      <c r="T2127" s="198" t="s">
        <v>6258</v>
      </c>
      <c r="U2127" s="200">
        <v>120158</v>
      </c>
    </row>
    <row r="2128" spans="17:32" x14ac:dyDescent="0.15">
      <c r="Q2128" s="197">
        <v>4</v>
      </c>
      <c r="R2128" s="197">
        <v>12</v>
      </c>
      <c r="S2128" s="197">
        <v>20</v>
      </c>
      <c r="T2128" s="198" t="s">
        <v>6259</v>
      </c>
      <c r="U2128" s="200">
        <v>120154</v>
      </c>
    </row>
    <row r="2129" spans="17:21" x14ac:dyDescent="0.15">
      <c r="Q2129" s="197">
        <v>4</v>
      </c>
      <c r="R2129" s="197">
        <v>12</v>
      </c>
      <c r="S2129" s="197">
        <v>21</v>
      </c>
      <c r="T2129" s="198" t="s">
        <v>6260</v>
      </c>
      <c r="U2129" s="200">
        <v>120159</v>
      </c>
    </row>
    <row r="2130" spans="17:21" x14ac:dyDescent="0.15">
      <c r="Q2130" s="197">
        <v>4</v>
      </c>
      <c r="R2130" s="197">
        <v>12</v>
      </c>
      <c r="S2130" s="197">
        <v>22</v>
      </c>
      <c r="T2130" s="198" t="s">
        <v>6261</v>
      </c>
      <c r="U2130" s="200">
        <v>120160</v>
      </c>
    </row>
    <row r="2131" spans="17:21" x14ac:dyDescent="0.15">
      <c r="Q2131" s="197">
        <v>4</v>
      </c>
      <c r="R2131" s="197">
        <v>12</v>
      </c>
      <c r="S2131" s="197">
        <v>23</v>
      </c>
      <c r="T2131" s="198" t="s">
        <v>6262</v>
      </c>
      <c r="U2131" s="200">
        <v>120155</v>
      </c>
    </row>
    <row r="2132" spans="17:21" x14ac:dyDescent="0.15">
      <c r="Q2132" s="197">
        <v>4</v>
      </c>
      <c r="R2132" s="197">
        <v>12</v>
      </c>
      <c r="S2132" s="197">
        <v>24</v>
      </c>
      <c r="T2132" s="198" t="s">
        <v>1919</v>
      </c>
      <c r="U2132" s="200">
        <v>120200</v>
      </c>
    </row>
    <row r="2133" spans="17:21" x14ac:dyDescent="0.15">
      <c r="Q2133" s="197">
        <v>4</v>
      </c>
      <c r="R2133" s="197">
        <v>12</v>
      </c>
      <c r="S2133" s="197">
        <v>25</v>
      </c>
      <c r="T2133" s="198" t="s">
        <v>6263</v>
      </c>
      <c r="U2133" s="200">
        <v>120201</v>
      </c>
    </row>
    <row r="2134" spans="17:21" x14ac:dyDescent="0.15">
      <c r="Q2134" s="197">
        <v>4</v>
      </c>
      <c r="R2134" s="197">
        <v>12</v>
      </c>
      <c r="S2134" s="197">
        <v>26</v>
      </c>
      <c r="T2134" s="198" t="s">
        <v>6264</v>
      </c>
      <c r="U2134" s="200">
        <v>120202</v>
      </c>
    </row>
    <row r="2135" spans="17:21" x14ac:dyDescent="0.15">
      <c r="Q2135" s="197">
        <v>4</v>
      </c>
      <c r="R2135" s="197">
        <v>12</v>
      </c>
      <c r="S2135" s="197">
        <v>27</v>
      </c>
      <c r="T2135" s="198" t="s">
        <v>6265</v>
      </c>
      <c r="U2135" s="200">
        <v>120203</v>
      </c>
    </row>
    <row r="2136" spans="17:21" x14ac:dyDescent="0.15">
      <c r="Q2136" s="197">
        <v>4</v>
      </c>
      <c r="R2136" s="197">
        <v>12</v>
      </c>
      <c r="S2136" s="197">
        <v>28</v>
      </c>
      <c r="T2136" s="198" t="s">
        <v>6266</v>
      </c>
      <c r="U2136" s="200">
        <v>120204</v>
      </c>
    </row>
    <row r="2137" spans="17:21" x14ac:dyDescent="0.15">
      <c r="Q2137" s="197">
        <v>4</v>
      </c>
      <c r="R2137" s="197">
        <v>12</v>
      </c>
      <c r="S2137" s="197">
        <v>29</v>
      </c>
      <c r="T2137" s="198" t="s">
        <v>6267</v>
      </c>
      <c r="U2137" s="200">
        <v>120205</v>
      </c>
    </row>
    <row r="2138" spans="17:21" x14ac:dyDescent="0.15">
      <c r="Q2138" s="197">
        <v>4</v>
      </c>
      <c r="R2138" s="197">
        <v>12</v>
      </c>
      <c r="S2138" s="197">
        <v>30</v>
      </c>
      <c r="T2138" s="198" t="s">
        <v>6268</v>
      </c>
      <c r="U2138" s="200">
        <v>120206</v>
      </c>
    </row>
    <row r="2139" spans="17:21" x14ac:dyDescent="0.15">
      <c r="Q2139" s="197">
        <v>4</v>
      </c>
      <c r="R2139" s="197">
        <v>12</v>
      </c>
      <c r="S2139" s="197">
        <v>31</v>
      </c>
      <c r="T2139" s="198" t="s">
        <v>6269</v>
      </c>
      <c r="U2139" s="200">
        <v>120207</v>
      </c>
    </row>
    <row r="2140" spans="17:21" x14ac:dyDescent="0.15">
      <c r="Q2140" s="197">
        <v>4</v>
      </c>
      <c r="R2140" s="197">
        <v>12</v>
      </c>
      <c r="S2140" s="197">
        <v>32</v>
      </c>
      <c r="T2140" s="198" t="s">
        <v>6270</v>
      </c>
      <c r="U2140" s="200">
        <v>120208</v>
      </c>
    </row>
    <row r="2141" spans="17:21" x14ac:dyDescent="0.15">
      <c r="Q2141" s="197">
        <v>4</v>
      </c>
      <c r="R2141" s="197">
        <v>12</v>
      </c>
      <c r="S2141" s="197">
        <v>33</v>
      </c>
      <c r="T2141" s="198" t="s">
        <v>6271</v>
      </c>
      <c r="U2141" s="200">
        <v>120210</v>
      </c>
    </row>
    <row r="2142" spans="17:21" x14ac:dyDescent="0.15">
      <c r="Q2142" s="197">
        <v>4</v>
      </c>
      <c r="R2142" s="197">
        <v>12</v>
      </c>
      <c r="S2142" s="197">
        <v>34</v>
      </c>
      <c r="T2142" s="198" t="s">
        <v>6272</v>
      </c>
      <c r="U2142" s="200">
        <v>120209</v>
      </c>
    </row>
    <row r="2143" spans="17:21" x14ac:dyDescent="0.15">
      <c r="Q2143" s="197">
        <v>4</v>
      </c>
      <c r="R2143" s="197">
        <v>12</v>
      </c>
      <c r="S2143" s="197">
        <v>35</v>
      </c>
      <c r="T2143" s="198" t="s">
        <v>6273</v>
      </c>
      <c r="U2143" s="200">
        <v>120213</v>
      </c>
    </row>
    <row r="2144" spans="17:21" x14ac:dyDescent="0.15">
      <c r="Q2144" s="197">
        <v>4</v>
      </c>
      <c r="R2144" s="197">
        <v>12</v>
      </c>
      <c r="S2144" s="197">
        <v>36</v>
      </c>
      <c r="T2144" s="198" t="s">
        <v>6274</v>
      </c>
      <c r="U2144" s="200">
        <v>120214</v>
      </c>
    </row>
    <row r="2145" spans="17:21" x14ac:dyDescent="0.15">
      <c r="Q2145" s="197">
        <v>4</v>
      </c>
      <c r="R2145" s="197">
        <v>12</v>
      </c>
      <c r="S2145" s="197">
        <v>37</v>
      </c>
      <c r="T2145" s="198" t="s">
        <v>6275</v>
      </c>
      <c r="U2145" s="200">
        <v>120215</v>
      </c>
    </row>
    <row r="2146" spans="17:21" x14ac:dyDescent="0.15">
      <c r="Q2146" s="197">
        <v>4</v>
      </c>
      <c r="R2146" s="197">
        <v>12</v>
      </c>
      <c r="S2146" s="197">
        <v>38</v>
      </c>
      <c r="T2146" s="198" t="s">
        <v>6276</v>
      </c>
      <c r="U2146" s="200">
        <v>120300</v>
      </c>
    </row>
    <row r="2147" spans="17:21" x14ac:dyDescent="0.15">
      <c r="Q2147" s="197">
        <v>4</v>
      </c>
      <c r="R2147" s="197">
        <v>12</v>
      </c>
      <c r="S2147" s="197">
        <v>39</v>
      </c>
      <c r="T2147" s="198" t="s">
        <v>6277</v>
      </c>
      <c r="U2147" s="200">
        <v>120301</v>
      </c>
    </row>
    <row r="2148" spans="17:21" x14ac:dyDescent="0.15">
      <c r="Q2148" s="197">
        <v>4</v>
      </c>
      <c r="R2148" s="197">
        <v>12</v>
      </c>
      <c r="S2148" s="197">
        <v>40</v>
      </c>
      <c r="T2148" s="198" t="s">
        <v>6278</v>
      </c>
      <c r="U2148" s="200">
        <v>120302</v>
      </c>
    </row>
    <row r="2149" spans="17:21" x14ac:dyDescent="0.15">
      <c r="Q2149" s="197">
        <v>4</v>
      </c>
      <c r="R2149" s="197">
        <v>12</v>
      </c>
      <c r="S2149" s="197">
        <v>41</v>
      </c>
      <c r="T2149" s="198" t="s">
        <v>4135</v>
      </c>
      <c r="U2149" s="200">
        <v>120400</v>
      </c>
    </row>
    <row r="2150" spans="17:21" x14ac:dyDescent="0.15">
      <c r="Q2150" s="197">
        <v>4</v>
      </c>
      <c r="R2150" s="197">
        <v>12</v>
      </c>
      <c r="S2150" s="197">
        <v>42</v>
      </c>
      <c r="T2150" s="198" t="s">
        <v>6279</v>
      </c>
      <c r="U2150" s="200">
        <v>120401</v>
      </c>
    </row>
    <row r="2151" spans="17:21" x14ac:dyDescent="0.15">
      <c r="Q2151" s="197">
        <v>4</v>
      </c>
      <c r="R2151" s="197">
        <v>12</v>
      </c>
      <c r="S2151" s="197">
        <v>43</v>
      </c>
      <c r="T2151" s="198" t="s">
        <v>6280</v>
      </c>
      <c r="U2151" s="200">
        <v>120402</v>
      </c>
    </row>
    <row r="2152" spans="17:21" x14ac:dyDescent="0.15">
      <c r="Q2152" s="197">
        <v>4</v>
      </c>
      <c r="R2152" s="197">
        <v>12</v>
      </c>
      <c r="S2152" s="197">
        <v>44</v>
      </c>
      <c r="T2152" s="198" t="s">
        <v>6281</v>
      </c>
      <c r="U2152" s="200">
        <v>120404</v>
      </c>
    </row>
    <row r="2153" spans="17:21" x14ac:dyDescent="0.15">
      <c r="Q2153" s="197">
        <v>4</v>
      </c>
      <c r="R2153" s="197">
        <v>12</v>
      </c>
      <c r="S2153" s="197">
        <v>45</v>
      </c>
      <c r="T2153" s="198" t="s">
        <v>6282</v>
      </c>
      <c r="U2153" s="200">
        <v>120431</v>
      </c>
    </row>
    <row r="2154" spans="17:21" x14ac:dyDescent="0.15">
      <c r="Q2154" s="197">
        <v>4</v>
      </c>
      <c r="R2154" s="197">
        <v>12</v>
      </c>
      <c r="S2154" s="197">
        <v>46</v>
      </c>
      <c r="T2154" s="198" t="s">
        <v>6283</v>
      </c>
      <c r="U2154" s="200">
        <v>120502</v>
      </c>
    </row>
    <row r="2155" spans="17:21" x14ac:dyDescent="0.15">
      <c r="Q2155" s="197">
        <v>4</v>
      </c>
      <c r="R2155" s="197">
        <v>12</v>
      </c>
      <c r="S2155" s="197">
        <v>47</v>
      </c>
      <c r="T2155" s="198" t="s">
        <v>6284</v>
      </c>
      <c r="U2155" s="200">
        <v>120405</v>
      </c>
    </row>
    <row r="2156" spans="17:21" x14ac:dyDescent="0.15">
      <c r="Q2156" s="197">
        <v>4</v>
      </c>
      <c r="R2156" s="197">
        <v>12</v>
      </c>
      <c r="S2156" s="197">
        <v>48</v>
      </c>
      <c r="T2156" s="198" t="s">
        <v>6285</v>
      </c>
      <c r="U2156" s="200">
        <v>120406</v>
      </c>
    </row>
    <row r="2157" spans="17:21" x14ac:dyDescent="0.15">
      <c r="Q2157" s="197">
        <v>4</v>
      </c>
      <c r="R2157" s="197">
        <v>12</v>
      </c>
      <c r="S2157" s="197">
        <v>49</v>
      </c>
      <c r="T2157" s="198" t="s">
        <v>6286</v>
      </c>
      <c r="U2157" s="200">
        <v>120407</v>
      </c>
    </row>
    <row r="2158" spans="17:21" x14ac:dyDescent="0.15">
      <c r="Q2158" s="197">
        <v>4</v>
      </c>
      <c r="R2158" s="197">
        <v>12</v>
      </c>
      <c r="S2158" s="197">
        <v>50</v>
      </c>
      <c r="T2158" s="198" t="s">
        <v>6287</v>
      </c>
      <c r="U2158" s="200">
        <v>120432</v>
      </c>
    </row>
    <row r="2159" spans="17:21" x14ac:dyDescent="0.15">
      <c r="Q2159" s="197">
        <v>4</v>
      </c>
      <c r="R2159" s="197">
        <v>12</v>
      </c>
      <c r="S2159" s="197">
        <v>51</v>
      </c>
      <c r="T2159" s="198" t="s">
        <v>6288</v>
      </c>
      <c r="U2159" s="200">
        <v>120408</v>
      </c>
    </row>
    <row r="2160" spans="17:21" x14ac:dyDescent="0.15">
      <c r="Q2160" s="197">
        <v>4</v>
      </c>
      <c r="R2160" s="197">
        <v>12</v>
      </c>
      <c r="S2160" s="197">
        <v>52</v>
      </c>
      <c r="T2160" s="198" t="s">
        <v>6289</v>
      </c>
      <c r="U2160" s="200">
        <v>120409</v>
      </c>
    </row>
    <row r="2161" spans="17:21" x14ac:dyDescent="0.15">
      <c r="Q2161" s="197">
        <v>4</v>
      </c>
      <c r="R2161" s="197">
        <v>12</v>
      </c>
      <c r="S2161" s="197">
        <v>53</v>
      </c>
      <c r="T2161" s="198" t="s">
        <v>6290</v>
      </c>
      <c r="U2161" s="200">
        <v>120410</v>
      </c>
    </row>
    <row r="2162" spans="17:21" x14ac:dyDescent="0.15">
      <c r="Q2162" s="197">
        <v>4</v>
      </c>
      <c r="R2162" s="197">
        <v>12</v>
      </c>
      <c r="S2162" s="197">
        <v>54</v>
      </c>
      <c r="T2162" s="198" t="s">
        <v>6291</v>
      </c>
      <c r="U2162" s="200">
        <v>120411</v>
      </c>
    </row>
    <row r="2163" spans="17:21" x14ac:dyDescent="0.15">
      <c r="Q2163" s="197">
        <v>4</v>
      </c>
      <c r="R2163" s="197">
        <v>12</v>
      </c>
      <c r="S2163" s="197">
        <v>55</v>
      </c>
      <c r="T2163" s="198" t="s">
        <v>6292</v>
      </c>
      <c r="U2163" s="200">
        <v>120412</v>
      </c>
    </row>
    <row r="2164" spans="17:21" x14ac:dyDescent="0.15">
      <c r="Q2164" s="197">
        <v>4</v>
      </c>
      <c r="R2164" s="197">
        <v>12</v>
      </c>
      <c r="S2164" s="197">
        <v>56</v>
      </c>
      <c r="T2164" s="198" t="s">
        <v>6293</v>
      </c>
      <c r="U2164" s="200">
        <v>120413</v>
      </c>
    </row>
    <row r="2165" spans="17:21" x14ac:dyDescent="0.15">
      <c r="Q2165" s="197">
        <v>4</v>
      </c>
      <c r="R2165" s="197">
        <v>12</v>
      </c>
      <c r="S2165" s="197">
        <v>57</v>
      </c>
      <c r="T2165" s="198" t="s">
        <v>6294</v>
      </c>
      <c r="U2165" s="200">
        <v>120415</v>
      </c>
    </row>
    <row r="2166" spans="17:21" x14ac:dyDescent="0.15">
      <c r="Q2166" s="197">
        <v>4</v>
      </c>
      <c r="R2166" s="197">
        <v>12</v>
      </c>
      <c r="S2166" s="197">
        <v>58</v>
      </c>
      <c r="T2166" s="198" t="s">
        <v>6295</v>
      </c>
      <c r="U2166" s="200">
        <v>120414</v>
      </c>
    </row>
    <row r="2167" spans="17:21" x14ac:dyDescent="0.15">
      <c r="Q2167" s="197">
        <v>4</v>
      </c>
      <c r="R2167" s="197">
        <v>12</v>
      </c>
      <c r="S2167" s="197">
        <v>59</v>
      </c>
      <c r="T2167" s="198" t="s">
        <v>6296</v>
      </c>
      <c r="U2167" s="200">
        <v>120416</v>
      </c>
    </row>
    <row r="2168" spans="17:21" x14ac:dyDescent="0.15">
      <c r="Q2168" s="197">
        <v>4</v>
      </c>
      <c r="R2168" s="197">
        <v>12</v>
      </c>
      <c r="S2168" s="197">
        <v>60</v>
      </c>
      <c r="T2168" s="198" t="s">
        <v>6297</v>
      </c>
      <c r="U2168" s="200">
        <v>120433</v>
      </c>
    </row>
    <row r="2169" spans="17:21" x14ac:dyDescent="0.15">
      <c r="Q2169" s="197">
        <v>4</v>
      </c>
      <c r="R2169" s="197">
        <v>12</v>
      </c>
      <c r="S2169" s="197">
        <v>61</v>
      </c>
      <c r="T2169" s="198" t="s">
        <v>6298</v>
      </c>
      <c r="U2169" s="200">
        <v>120434</v>
      </c>
    </row>
    <row r="2170" spans="17:21" x14ac:dyDescent="0.15">
      <c r="Q2170" s="197">
        <v>4</v>
      </c>
      <c r="R2170" s="197">
        <v>12</v>
      </c>
      <c r="S2170" s="197">
        <v>62</v>
      </c>
      <c r="T2170" s="198" t="s">
        <v>6299</v>
      </c>
      <c r="U2170" s="200">
        <v>120403</v>
      </c>
    </row>
    <row r="2171" spans="17:21" x14ac:dyDescent="0.15">
      <c r="Q2171" s="197">
        <v>4</v>
      </c>
      <c r="R2171" s="197">
        <v>12</v>
      </c>
      <c r="S2171" s="197">
        <v>63</v>
      </c>
      <c r="T2171" s="198" t="s">
        <v>6300</v>
      </c>
      <c r="U2171" s="200">
        <v>120428</v>
      </c>
    </row>
    <row r="2172" spans="17:21" x14ac:dyDescent="0.15">
      <c r="Q2172" s="197">
        <v>4</v>
      </c>
      <c r="R2172" s="197">
        <v>12</v>
      </c>
      <c r="S2172" s="197">
        <v>64</v>
      </c>
      <c r="T2172" s="198" t="s">
        <v>1205</v>
      </c>
      <c r="U2172" s="200">
        <v>120417</v>
      </c>
    </row>
    <row r="2173" spans="17:21" x14ac:dyDescent="0.15">
      <c r="Q2173" s="197">
        <v>4</v>
      </c>
      <c r="R2173" s="197">
        <v>12</v>
      </c>
      <c r="S2173" s="197">
        <v>65</v>
      </c>
      <c r="T2173" s="198" t="s">
        <v>6301</v>
      </c>
      <c r="U2173" s="200">
        <v>120418</v>
      </c>
    </row>
    <row r="2174" spans="17:21" x14ac:dyDescent="0.15">
      <c r="Q2174" s="197">
        <v>4</v>
      </c>
      <c r="R2174" s="197">
        <v>12</v>
      </c>
      <c r="S2174" s="197">
        <v>66</v>
      </c>
      <c r="T2174" s="198" t="s">
        <v>6302</v>
      </c>
      <c r="U2174" s="200">
        <v>120419</v>
      </c>
    </row>
    <row r="2175" spans="17:21" x14ac:dyDescent="0.15">
      <c r="Q2175" s="197">
        <v>4</v>
      </c>
      <c r="R2175" s="197">
        <v>12</v>
      </c>
      <c r="S2175" s="197">
        <v>67</v>
      </c>
      <c r="T2175" s="198" t="s">
        <v>6303</v>
      </c>
      <c r="U2175" s="200">
        <v>120427</v>
      </c>
    </row>
    <row r="2176" spans="17:21" x14ac:dyDescent="0.15">
      <c r="Q2176" s="197">
        <v>4</v>
      </c>
      <c r="R2176" s="197">
        <v>12</v>
      </c>
      <c r="S2176" s="197">
        <v>68</v>
      </c>
      <c r="T2176" s="198" t="s">
        <v>9512</v>
      </c>
      <c r="U2176" s="200">
        <v>120422</v>
      </c>
    </row>
    <row r="2177" spans="17:21" x14ac:dyDescent="0.15">
      <c r="Q2177" s="197">
        <v>4</v>
      </c>
      <c r="R2177" s="197">
        <v>12</v>
      </c>
      <c r="S2177" s="197">
        <v>69</v>
      </c>
      <c r="T2177" s="198" t="s">
        <v>6304</v>
      </c>
      <c r="U2177" s="200">
        <v>120425</v>
      </c>
    </row>
    <row r="2178" spans="17:21" x14ac:dyDescent="0.15">
      <c r="Q2178" s="197">
        <v>4</v>
      </c>
      <c r="R2178" s="197">
        <v>12</v>
      </c>
      <c r="S2178" s="197">
        <v>70</v>
      </c>
      <c r="T2178" s="198" t="s">
        <v>6305</v>
      </c>
      <c r="U2178" s="200">
        <v>120426</v>
      </c>
    </row>
    <row r="2179" spans="17:21" x14ac:dyDescent="0.15">
      <c r="Q2179" s="197">
        <v>4</v>
      </c>
      <c r="R2179" s="197">
        <v>12</v>
      </c>
      <c r="S2179" s="197">
        <v>71</v>
      </c>
      <c r="T2179" s="198" t="s">
        <v>6306</v>
      </c>
      <c r="U2179" s="200">
        <v>120430</v>
      </c>
    </row>
    <row r="2180" spans="17:21" x14ac:dyDescent="0.15">
      <c r="Q2180" s="197">
        <v>4</v>
      </c>
      <c r="R2180" s="197">
        <v>12</v>
      </c>
      <c r="S2180" s="197">
        <v>72</v>
      </c>
      <c r="T2180" s="198" t="s">
        <v>6307</v>
      </c>
      <c r="U2180" s="200">
        <v>120429</v>
      </c>
    </row>
    <row r="2181" spans="17:21" x14ac:dyDescent="0.15">
      <c r="Q2181" s="197">
        <v>4</v>
      </c>
      <c r="R2181" s="197">
        <v>12</v>
      </c>
      <c r="S2181" s="197">
        <v>73</v>
      </c>
      <c r="T2181" s="198" t="s">
        <v>6308</v>
      </c>
      <c r="U2181" s="200">
        <v>120504</v>
      </c>
    </row>
    <row r="2182" spans="17:21" x14ac:dyDescent="0.15">
      <c r="Q2182" s="197">
        <v>4</v>
      </c>
      <c r="R2182" s="197">
        <v>12</v>
      </c>
      <c r="S2182" s="197">
        <v>74</v>
      </c>
      <c r="T2182" s="198" t="s">
        <v>6309</v>
      </c>
      <c r="U2182" s="200">
        <v>120506</v>
      </c>
    </row>
    <row r="2183" spans="17:21" x14ac:dyDescent="0.15">
      <c r="Q2183" s="197">
        <v>4</v>
      </c>
      <c r="R2183" s="197">
        <v>12</v>
      </c>
      <c r="S2183" s="197">
        <v>75</v>
      </c>
      <c r="T2183" s="198" t="s">
        <v>6310</v>
      </c>
      <c r="U2183" s="200">
        <v>120507</v>
      </c>
    </row>
    <row r="2184" spans="17:21" x14ac:dyDescent="0.15">
      <c r="Q2184" s="197">
        <v>4</v>
      </c>
      <c r="R2184" s="197">
        <v>12</v>
      </c>
      <c r="S2184" s="197">
        <v>76</v>
      </c>
      <c r="T2184" s="198" t="s">
        <v>6311</v>
      </c>
      <c r="U2184" s="200">
        <v>120508</v>
      </c>
    </row>
    <row r="2185" spans="17:21" x14ac:dyDescent="0.15">
      <c r="Q2185" s="197">
        <v>4</v>
      </c>
      <c r="R2185" s="197">
        <v>12</v>
      </c>
      <c r="S2185" s="197">
        <v>77</v>
      </c>
      <c r="T2185" s="198" t="s">
        <v>4066</v>
      </c>
      <c r="U2185" s="201">
        <v>120600</v>
      </c>
    </row>
    <row r="2186" spans="17:21" x14ac:dyDescent="0.15">
      <c r="Q2186" s="197">
        <v>4</v>
      </c>
      <c r="R2186" s="197">
        <v>12</v>
      </c>
      <c r="S2186" s="197">
        <v>78</v>
      </c>
      <c r="T2186" s="198" t="s">
        <v>9513</v>
      </c>
      <c r="U2186" s="201">
        <v>120601</v>
      </c>
    </row>
    <row r="2187" spans="17:21" x14ac:dyDescent="0.15">
      <c r="Q2187" s="197">
        <v>4</v>
      </c>
      <c r="R2187" s="197">
        <v>12</v>
      </c>
      <c r="S2187" s="197">
        <v>79</v>
      </c>
      <c r="T2187" s="198" t="s">
        <v>9514</v>
      </c>
      <c r="U2187" s="200">
        <v>120602</v>
      </c>
    </row>
    <row r="2188" spans="17:21" x14ac:dyDescent="0.15">
      <c r="Q2188" s="197">
        <v>4</v>
      </c>
      <c r="R2188" s="197">
        <v>12</v>
      </c>
      <c r="S2188" s="197">
        <v>80</v>
      </c>
      <c r="T2188" s="198" t="s">
        <v>9515</v>
      </c>
      <c r="U2188" s="201">
        <v>120603</v>
      </c>
    </row>
    <row r="2189" spans="17:21" x14ac:dyDescent="0.15">
      <c r="Q2189" s="197">
        <v>4</v>
      </c>
      <c r="R2189" s="197">
        <v>12</v>
      </c>
      <c r="S2189" s="197">
        <v>81</v>
      </c>
      <c r="T2189" s="198" t="s">
        <v>9516</v>
      </c>
      <c r="U2189" s="200">
        <v>120605</v>
      </c>
    </row>
    <row r="2190" spans="17:21" x14ac:dyDescent="0.15">
      <c r="Q2190" s="197">
        <v>4</v>
      </c>
      <c r="R2190" s="197">
        <v>12</v>
      </c>
      <c r="S2190" s="197">
        <v>82</v>
      </c>
      <c r="T2190" s="198" t="s">
        <v>9517</v>
      </c>
      <c r="U2190" s="200">
        <v>120607</v>
      </c>
    </row>
    <row r="2191" spans="17:21" x14ac:dyDescent="0.15">
      <c r="Q2191" s="197">
        <v>4</v>
      </c>
      <c r="R2191" s="197">
        <v>12</v>
      </c>
      <c r="S2191" s="197">
        <v>83</v>
      </c>
      <c r="T2191" s="198" t="s">
        <v>9518</v>
      </c>
      <c r="U2191" s="200">
        <v>120606</v>
      </c>
    </row>
    <row r="2192" spans="17:21" x14ac:dyDescent="0.15">
      <c r="Q2192" s="197">
        <v>4</v>
      </c>
      <c r="R2192" s="197">
        <v>12</v>
      </c>
      <c r="S2192" s="197">
        <v>84</v>
      </c>
      <c r="T2192" s="198" t="s">
        <v>9519</v>
      </c>
      <c r="U2192" s="200">
        <v>120614</v>
      </c>
    </row>
    <row r="2193" spans="17:21" x14ac:dyDescent="0.15">
      <c r="Q2193" s="197">
        <v>4</v>
      </c>
      <c r="R2193" s="197">
        <v>12</v>
      </c>
      <c r="S2193" s="197">
        <v>85</v>
      </c>
      <c r="T2193" s="198" t="s">
        <v>9520</v>
      </c>
      <c r="U2193" s="200">
        <v>120608</v>
      </c>
    </row>
    <row r="2194" spans="17:21" x14ac:dyDescent="0.15">
      <c r="Q2194" s="197">
        <v>4</v>
      </c>
      <c r="R2194" s="197">
        <v>12</v>
      </c>
      <c r="S2194" s="197">
        <v>86</v>
      </c>
      <c r="T2194" s="198" t="s">
        <v>9521</v>
      </c>
      <c r="U2194" s="200">
        <v>120612</v>
      </c>
    </row>
    <row r="2195" spans="17:21" x14ac:dyDescent="0.15">
      <c r="Q2195" s="197">
        <v>4</v>
      </c>
      <c r="R2195" s="197">
        <v>12</v>
      </c>
      <c r="S2195" s="197">
        <v>87</v>
      </c>
      <c r="T2195" s="198" t="s">
        <v>9522</v>
      </c>
      <c r="U2195" s="200">
        <v>120611</v>
      </c>
    </row>
    <row r="2196" spans="17:21" x14ac:dyDescent="0.15">
      <c r="Q2196" s="197">
        <v>4</v>
      </c>
      <c r="R2196" s="197">
        <v>12</v>
      </c>
      <c r="S2196" s="197">
        <v>88</v>
      </c>
      <c r="T2196" s="198" t="s">
        <v>9523</v>
      </c>
      <c r="U2196" s="200">
        <v>120610</v>
      </c>
    </row>
    <row r="2197" spans="17:21" x14ac:dyDescent="0.15">
      <c r="Q2197" s="197">
        <v>4</v>
      </c>
      <c r="R2197" s="197">
        <v>12</v>
      </c>
      <c r="S2197" s="197">
        <v>89</v>
      </c>
      <c r="T2197" s="198" t="s">
        <v>9524</v>
      </c>
      <c r="U2197" s="200">
        <v>120609</v>
      </c>
    </row>
    <row r="2198" spans="17:21" x14ac:dyDescent="0.15">
      <c r="Q2198" s="197">
        <v>4</v>
      </c>
      <c r="R2198" s="197">
        <v>12</v>
      </c>
      <c r="S2198" s="197">
        <v>90</v>
      </c>
      <c r="T2198" s="198" t="s">
        <v>9525</v>
      </c>
      <c r="U2198" s="200">
        <v>120711</v>
      </c>
    </row>
    <row r="2199" spans="17:21" x14ac:dyDescent="0.15">
      <c r="Q2199" s="197">
        <v>4</v>
      </c>
      <c r="R2199" s="197">
        <v>12</v>
      </c>
      <c r="S2199" s="197">
        <v>91</v>
      </c>
      <c r="T2199" s="198" t="s">
        <v>9526</v>
      </c>
      <c r="U2199" s="200">
        <v>120712</v>
      </c>
    </row>
    <row r="2200" spans="17:21" x14ac:dyDescent="0.15">
      <c r="Q2200" s="197">
        <v>4</v>
      </c>
      <c r="R2200" s="197">
        <v>12</v>
      </c>
      <c r="S2200" s="197">
        <v>92</v>
      </c>
      <c r="T2200" s="198" t="s">
        <v>9527</v>
      </c>
      <c r="U2200" s="200">
        <v>120713</v>
      </c>
    </row>
    <row r="2201" spans="17:21" x14ac:dyDescent="0.15">
      <c r="Q2201" s="197">
        <v>4</v>
      </c>
      <c r="R2201" s="197">
        <v>12</v>
      </c>
      <c r="S2201" s="197">
        <v>93</v>
      </c>
      <c r="T2201" s="198" t="s">
        <v>9528</v>
      </c>
      <c r="U2201" s="200">
        <v>120719</v>
      </c>
    </row>
    <row r="2202" spans="17:21" x14ac:dyDescent="0.15">
      <c r="Q2202" s="197">
        <v>4</v>
      </c>
      <c r="R2202" s="197">
        <v>12</v>
      </c>
      <c r="S2202" s="197">
        <v>94</v>
      </c>
      <c r="T2202" s="198" t="s">
        <v>9529</v>
      </c>
      <c r="U2202" s="200">
        <v>120700</v>
      </c>
    </row>
    <row r="2203" spans="17:21" x14ac:dyDescent="0.15">
      <c r="Q2203" s="197">
        <v>4</v>
      </c>
      <c r="R2203" s="197">
        <v>12</v>
      </c>
      <c r="S2203" s="197">
        <v>95</v>
      </c>
      <c r="T2203" s="198" t="s">
        <v>9530</v>
      </c>
      <c r="U2203" s="200">
        <v>120718</v>
      </c>
    </row>
    <row r="2204" spans="17:21" x14ac:dyDescent="0.15">
      <c r="Q2204" s="197">
        <v>4</v>
      </c>
      <c r="R2204" s="197">
        <v>12</v>
      </c>
      <c r="S2204" s="197">
        <v>96</v>
      </c>
      <c r="T2204" s="198" t="s">
        <v>9531</v>
      </c>
      <c r="U2204" s="200">
        <v>120717</v>
      </c>
    </row>
    <row r="2205" spans="17:21" x14ac:dyDescent="0.15">
      <c r="Q2205" s="197">
        <v>4</v>
      </c>
      <c r="R2205" s="197">
        <v>12</v>
      </c>
      <c r="S2205" s="197">
        <v>97</v>
      </c>
      <c r="T2205" s="198" t="s">
        <v>4155</v>
      </c>
      <c r="U2205" s="200">
        <v>120115</v>
      </c>
    </row>
    <row r="2206" spans="17:21" x14ac:dyDescent="0.15">
      <c r="Q2206" s="197">
        <v>4</v>
      </c>
      <c r="R2206" s="197">
        <v>12</v>
      </c>
      <c r="S2206" s="197">
        <v>98</v>
      </c>
      <c r="T2206" s="198" t="s">
        <v>6313</v>
      </c>
      <c r="U2206" s="200">
        <v>120801</v>
      </c>
    </row>
    <row r="2207" spans="17:21" x14ac:dyDescent="0.15">
      <c r="Q2207" s="197">
        <v>4</v>
      </c>
      <c r="R2207" s="197">
        <v>12</v>
      </c>
      <c r="S2207" s="197">
        <v>99</v>
      </c>
      <c r="T2207" s="198" t="s">
        <v>6314</v>
      </c>
      <c r="U2207" s="200">
        <v>120802</v>
      </c>
    </row>
    <row r="2208" spans="17:21" x14ac:dyDescent="0.15">
      <c r="Q2208" s="197">
        <v>4</v>
      </c>
      <c r="R2208" s="197">
        <v>12</v>
      </c>
      <c r="S2208" s="197">
        <v>100</v>
      </c>
      <c r="T2208" s="198" t="s">
        <v>6315</v>
      </c>
      <c r="U2208" s="200">
        <v>120803</v>
      </c>
    </row>
    <row r="2209" spans="17:21" x14ac:dyDescent="0.15">
      <c r="Q2209" s="197">
        <v>4</v>
      </c>
      <c r="R2209" s="197">
        <v>12</v>
      </c>
      <c r="S2209" s="197">
        <v>101</v>
      </c>
      <c r="T2209" s="198" t="s">
        <v>6316</v>
      </c>
      <c r="U2209" s="200">
        <v>120804</v>
      </c>
    </row>
    <row r="2210" spans="17:21" x14ac:dyDescent="0.15">
      <c r="Q2210" s="197">
        <v>4</v>
      </c>
      <c r="R2210" s="197">
        <v>12</v>
      </c>
      <c r="S2210" s="197">
        <v>102</v>
      </c>
      <c r="T2210" s="198" t="s">
        <v>6317</v>
      </c>
      <c r="U2210" s="200">
        <v>120809</v>
      </c>
    </row>
    <row r="2211" spans="17:21" x14ac:dyDescent="0.15">
      <c r="Q2211" s="197">
        <v>4</v>
      </c>
      <c r="R2211" s="197">
        <v>12</v>
      </c>
      <c r="S2211" s="197">
        <v>103</v>
      </c>
      <c r="T2211" s="198" t="s">
        <v>4652</v>
      </c>
      <c r="U2211" s="200">
        <v>120820</v>
      </c>
    </row>
    <row r="2212" spans="17:21" x14ac:dyDescent="0.15">
      <c r="Q2212" s="197">
        <v>4</v>
      </c>
      <c r="R2212" s="197">
        <v>12</v>
      </c>
      <c r="S2212" s="197">
        <v>104</v>
      </c>
      <c r="T2212" s="198" t="s">
        <v>6318</v>
      </c>
      <c r="U2212" s="200">
        <v>120821</v>
      </c>
    </row>
    <row r="2213" spans="17:21" x14ac:dyDescent="0.15">
      <c r="Q2213" s="197">
        <v>4</v>
      </c>
      <c r="R2213" s="197">
        <v>12</v>
      </c>
      <c r="S2213" s="197">
        <v>105</v>
      </c>
      <c r="T2213" s="198" t="s">
        <v>9532</v>
      </c>
      <c r="U2213" s="200">
        <v>120822</v>
      </c>
    </row>
    <row r="2214" spans="17:21" x14ac:dyDescent="0.15">
      <c r="Q2214" s="197">
        <v>4</v>
      </c>
      <c r="R2214" s="197">
        <v>12</v>
      </c>
      <c r="S2214" s="197">
        <v>106</v>
      </c>
      <c r="T2214" s="198" t="s">
        <v>6319</v>
      </c>
      <c r="U2214" s="200">
        <v>120824</v>
      </c>
    </row>
    <row r="2215" spans="17:21" x14ac:dyDescent="0.15">
      <c r="Q2215" s="197">
        <v>4</v>
      </c>
      <c r="R2215" s="197">
        <v>12</v>
      </c>
      <c r="S2215" s="197">
        <v>107</v>
      </c>
      <c r="T2215" s="198" t="s">
        <v>6320</v>
      </c>
      <c r="U2215" s="200">
        <v>120825</v>
      </c>
    </row>
    <row r="2216" spans="17:21" x14ac:dyDescent="0.15">
      <c r="Q2216" s="197">
        <v>4</v>
      </c>
      <c r="R2216" s="197">
        <v>12</v>
      </c>
      <c r="S2216" s="197">
        <v>108</v>
      </c>
      <c r="T2216" s="198" t="s">
        <v>6321</v>
      </c>
      <c r="U2216" s="200">
        <v>120826</v>
      </c>
    </row>
    <row r="2217" spans="17:21" x14ac:dyDescent="0.15">
      <c r="Q2217" s="197">
        <v>4</v>
      </c>
      <c r="R2217" s="197">
        <v>12</v>
      </c>
      <c r="S2217" s="197">
        <v>109</v>
      </c>
      <c r="T2217" s="198" t="s">
        <v>6322</v>
      </c>
      <c r="U2217" s="200">
        <v>120827</v>
      </c>
    </row>
    <row r="2218" spans="17:21" x14ac:dyDescent="0.15">
      <c r="Q2218" s="197">
        <v>4</v>
      </c>
      <c r="R2218" s="197">
        <v>12</v>
      </c>
      <c r="S2218" s="197">
        <v>110</v>
      </c>
      <c r="T2218" s="198" t="s">
        <v>6323</v>
      </c>
      <c r="U2218" s="200">
        <v>120828</v>
      </c>
    </row>
    <row r="2219" spans="17:21" x14ac:dyDescent="0.15">
      <c r="Q2219" s="197">
        <v>4</v>
      </c>
      <c r="R2219" s="197">
        <v>12</v>
      </c>
      <c r="S2219" s="197">
        <v>111</v>
      </c>
      <c r="T2219" s="198" t="s">
        <v>6324</v>
      </c>
      <c r="U2219" s="200">
        <v>120829</v>
      </c>
    </row>
    <row r="2220" spans="17:21" x14ac:dyDescent="0.15">
      <c r="Q2220" s="197">
        <v>4</v>
      </c>
      <c r="R2220" s="197">
        <v>12</v>
      </c>
      <c r="S2220" s="197">
        <v>112</v>
      </c>
      <c r="T2220" s="198" t="s">
        <v>6325</v>
      </c>
      <c r="U2220" s="200">
        <v>120830</v>
      </c>
    </row>
    <row r="2221" spans="17:21" x14ac:dyDescent="0.15">
      <c r="Q2221" s="197">
        <v>4</v>
      </c>
      <c r="R2221" s="197">
        <v>12</v>
      </c>
      <c r="S2221" s="197">
        <v>113</v>
      </c>
      <c r="T2221" s="198" t="s">
        <v>6326</v>
      </c>
      <c r="U2221" s="200">
        <v>120832</v>
      </c>
    </row>
    <row r="2222" spans="17:21" x14ac:dyDescent="0.15">
      <c r="Q2222" s="197">
        <v>4</v>
      </c>
      <c r="R2222" s="197">
        <v>12</v>
      </c>
      <c r="S2222" s="197">
        <v>114</v>
      </c>
      <c r="T2222" s="198" t="s">
        <v>6327</v>
      </c>
      <c r="U2222" s="200">
        <v>120833</v>
      </c>
    </row>
    <row r="2223" spans="17:21" x14ac:dyDescent="0.15">
      <c r="Q2223" s="197">
        <v>4</v>
      </c>
      <c r="R2223" s="197">
        <v>12</v>
      </c>
      <c r="S2223" s="197">
        <v>115</v>
      </c>
      <c r="T2223" s="198" t="s">
        <v>4110</v>
      </c>
      <c r="U2223" s="200">
        <v>120999</v>
      </c>
    </row>
    <row r="2224" spans="17:21" x14ac:dyDescent="0.15">
      <c r="Q2224" s="197">
        <v>4</v>
      </c>
      <c r="R2224" s="197">
        <v>13</v>
      </c>
      <c r="S2224" s="197">
        <v>1</v>
      </c>
      <c r="T2224" s="198" t="s">
        <v>6328</v>
      </c>
      <c r="U2224" s="200">
        <v>130017</v>
      </c>
    </row>
    <row r="2225" spans="17:21" x14ac:dyDescent="0.15">
      <c r="Q2225" s="197">
        <v>4</v>
      </c>
      <c r="R2225" s="197">
        <v>13</v>
      </c>
      <c r="S2225" s="197">
        <v>2</v>
      </c>
      <c r="T2225" s="198" t="s">
        <v>9533</v>
      </c>
      <c r="U2225" s="200">
        <v>130018</v>
      </c>
    </row>
    <row r="2226" spans="17:21" x14ac:dyDescent="0.15">
      <c r="Q2226" s="197">
        <v>4</v>
      </c>
      <c r="R2226" s="197">
        <v>13</v>
      </c>
      <c r="S2226" s="197">
        <v>3</v>
      </c>
      <c r="T2226" s="198" t="s">
        <v>6329</v>
      </c>
      <c r="U2226" s="200">
        <v>130010</v>
      </c>
    </row>
    <row r="2227" spans="17:21" x14ac:dyDescent="0.15">
      <c r="Q2227" s="197">
        <v>4</v>
      </c>
      <c r="R2227" s="197">
        <v>13</v>
      </c>
      <c r="S2227" s="197">
        <v>4</v>
      </c>
      <c r="T2227" s="198" t="s">
        <v>6330</v>
      </c>
      <c r="U2227" s="200">
        <v>130011</v>
      </c>
    </row>
    <row r="2228" spans="17:21" x14ac:dyDescent="0.15">
      <c r="Q2228" s="197">
        <v>4</v>
      </c>
      <c r="R2228" s="197">
        <v>13</v>
      </c>
      <c r="S2228" s="197">
        <v>5</v>
      </c>
      <c r="T2228" s="198" t="s">
        <v>6331</v>
      </c>
      <c r="U2228" s="200">
        <v>130012</v>
      </c>
    </row>
    <row r="2229" spans="17:21" x14ac:dyDescent="0.15">
      <c r="Q2229" s="197">
        <v>4</v>
      </c>
      <c r="R2229" s="197">
        <v>13</v>
      </c>
      <c r="S2229" s="197">
        <v>6</v>
      </c>
      <c r="T2229" s="198" t="s">
        <v>6332</v>
      </c>
      <c r="U2229" s="200">
        <v>130013</v>
      </c>
    </row>
    <row r="2230" spans="17:21" x14ac:dyDescent="0.15">
      <c r="Q2230" s="197">
        <v>4</v>
      </c>
      <c r="R2230" s="197">
        <v>13</v>
      </c>
      <c r="S2230" s="197">
        <v>7</v>
      </c>
      <c r="T2230" s="198" t="s">
        <v>6333</v>
      </c>
      <c r="U2230" s="200">
        <v>130014</v>
      </c>
    </row>
    <row r="2231" spans="17:21" x14ac:dyDescent="0.15">
      <c r="Q2231" s="197">
        <v>4</v>
      </c>
      <c r="R2231" s="197">
        <v>13</v>
      </c>
      <c r="S2231" s="197">
        <v>8</v>
      </c>
      <c r="T2231" s="198" t="s">
        <v>6334</v>
      </c>
      <c r="U2231" s="200">
        <v>130030</v>
      </c>
    </row>
    <row r="2232" spans="17:21" x14ac:dyDescent="0.15">
      <c r="Q2232" s="197">
        <v>4</v>
      </c>
      <c r="R2232" s="197">
        <v>13</v>
      </c>
      <c r="S2232" s="197">
        <v>9</v>
      </c>
      <c r="T2232" s="198" t="s">
        <v>6335</v>
      </c>
      <c r="U2232" s="200">
        <v>130330</v>
      </c>
    </row>
    <row r="2233" spans="17:21" x14ac:dyDescent="0.15">
      <c r="Q2233" s="197">
        <v>4</v>
      </c>
      <c r="R2233" s="197">
        <v>13</v>
      </c>
      <c r="S2233" s="197">
        <v>10</v>
      </c>
      <c r="T2233" s="198" t="s">
        <v>9534</v>
      </c>
      <c r="U2233" s="200">
        <v>130031</v>
      </c>
    </row>
    <row r="2234" spans="17:21" x14ac:dyDescent="0.15">
      <c r="Q2234" s="197">
        <v>4</v>
      </c>
      <c r="R2234" s="197">
        <v>13</v>
      </c>
      <c r="S2234" s="197">
        <v>11</v>
      </c>
      <c r="T2234" s="198" t="s">
        <v>9535</v>
      </c>
      <c r="U2234" s="200">
        <v>130032</v>
      </c>
    </row>
    <row r="2235" spans="17:21" x14ac:dyDescent="0.15">
      <c r="Q2235" s="197">
        <v>4</v>
      </c>
      <c r="R2235" s="197">
        <v>13</v>
      </c>
      <c r="S2235" s="197">
        <v>12</v>
      </c>
      <c r="T2235" s="198" t="s">
        <v>6336</v>
      </c>
      <c r="U2235" s="200">
        <v>130093</v>
      </c>
    </row>
    <row r="2236" spans="17:21" x14ac:dyDescent="0.15">
      <c r="Q2236" s="197">
        <v>4</v>
      </c>
      <c r="R2236" s="197">
        <v>13</v>
      </c>
      <c r="S2236" s="197">
        <v>13</v>
      </c>
      <c r="T2236" s="198" t="s">
        <v>6337</v>
      </c>
      <c r="U2236" s="200">
        <v>130138</v>
      </c>
    </row>
    <row r="2237" spans="17:21" x14ac:dyDescent="0.15">
      <c r="Q2237" s="197">
        <v>4</v>
      </c>
      <c r="R2237" s="197">
        <v>13</v>
      </c>
      <c r="S2237" s="197">
        <v>14</v>
      </c>
      <c r="T2237" s="198" t="s">
        <v>6338</v>
      </c>
      <c r="U2237" s="200">
        <v>130146</v>
      </c>
    </row>
    <row r="2238" spans="17:21" x14ac:dyDescent="0.15">
      <c r="Q2238" s="197">
        <v>4</v>
      </c>
      <c r="R2238" s="197">
        <v>13</v>
      </c>
      <c r="S2238" s="197">
        <v>15</v>
      </c>
      <c r="T2238" s="198" t="s">
        <v>6339</v>
      </c>
      <c r="U2238" s="200">
        <v>130147</v>
      </c>
    </row>
    <row r="2239" spans="17:21" x14ac:dyDescent="0.15">
      <c r="Q2239" s="197">
        <v>4</v>
      </c>
      <c r="R2239" s="197">
        <v>13</v>
      </c>
      <c r="S2239" s="197">
        <v>16</v>
      </c>
      <c r="T2239" s="198" t="s">
        <v>9536</v>
      </c>
      <c r="U2239" s="200">
        <v>130094</v>
      </c>
    </row>
    <row r="2240" spans="17:21" x14ac:dyDescent="0.15">
      <c r="Q2240" s="197">
        <v>4</v>
      </c>
      <c r="R2240" s="197">
        <v>13</v>
      </c>
      <c r="S2240" s="197">
        <v>17</v>
      </c>
      <c r="T2240" s="198" t="s">
        <v>6340</v>
      </c>
      <c r="U2240" s="200">
        <v>130095</v>
      </c>
    </row>
    <row r="2241" spans="17:21" x14ac:dyDescent="0.15">
      <c r="Q2241" s="197">
        <v>4</v>
      </c>
      <c r="R2241" s="197">
        <v>13</v>
      </c>
      <c r="S2241" s="197">
        <v>18</v>
      </c>
      <c r="T2241" s="198" t="s">
        <v>9537</v>
      </c>
      <c r="U2241" s="200">
        <v>130129</v>
      </c>
    </row>
    <row r="2242" spans="17:21" x14ac:dyDescent="0.15">
      <c r="Q2242" s="197">
        <v>4</v>
      </c>
      <c r="R2242" s="197">
        <v>13</v>
      </c>
      <c r="S2242" s="197">
        <v>19</v>
      </c>
      <c r="T2242" s="198" t="s">
        <v>6341</v>
      </c>
      <c r="U2242" s="200">
        <v>130127</v>
      </c>
    </row>
    <row r="2243" spans="17:21" x14ac:dyDescent="0.15">
      <c r="Q2243" s="197">
        <v>4</v>
      </c>
      <c r="R2243" s="197">
        <v>13</v>
      </c>
      <c r="S2243" s="197">
        <v>20</v>
      </c>
      <c r="T2243" s="198" t="s">
        <v>6342</v>
      </c>
      <c r="U2243" s="200">
        <v>130098</v>
      </c>
    </row>
    <row r="2244" spans="17:21" x14ac:dyDescent="0.15">
      <c r="Q2244" s="197">
        <v>4</v>
      </c>
      <c r="R2244" s="197">
        <v>13</v>
      </c>
      <c r="S2244" s="197">
        <v>21</v>
      </c>
      <c r="T2244" s="198" t="s">
        <v>6343</v>
      </c>
      <c r="U2244" s="200">
        <v>130120</v>
      </c>
    </row>
    <row r="2245" spans="17:21" x14ac:dyDescent="0.15">
      <c r="Q2245" s="197">
        <v>4</v>
      </c>
      <c r="R2245" s="197">
        <v>13</v>
      </c>
      <c r="S2245" s="197">
        <v>22</v>
      </c>
      <c r="T2245" s="198" t="s">
        <v>9538</v>
      </c>
      <c r="U2245" s="200">
        <v>130128</v>
      </c>
    </row>
    <row r="2246" spans="17:21" x14ac:dyDescent="0.15">
      <c r="Q2246" s="197">
        <v>4</v>
      </c>
      <c r="R2246" s="197">
        <v>13</v>
      </c>
      <c r="S2246" s="197">
        <v>23</v>
      </c>
      <c r="T2246" s="198" t="s">
        <v>9539</v>
      </c>
      <c r="U2246" s="200">
        <v>130139</v>
      </c>
    </row>
    <row r="2247" spans="17:21" x14ac:dyDescent="0.15">
      <c r="Q2247" s="197">
        <v>4</v>
      </c>
      <c r="R2247" s="197">
        <v>13</v>
      </c>
      <c r="S2247" s="197">
        <v>24</v>
      </c>
      <c r="T2247" s="198" t="s">
        <v>9540</v>
      </c>
      <c r="U2247" s="200">
        <v>130099</v>
      </c>
    </row>
    <row r="2248" spans="17:21" x14ac:dyDescent="0.15">
      <c r="Q2248" s="197">
        <v>4</v>
      </c>
      <c r="R2248" s="197">
        <v>13</v>
      </c>
      <c r="S2248" s="197">
        <v>25</v>
      </c>
      <c r="T2248" s="198" t="s">
        <v>9541</v>
      </c>
      <c r="U2248" s="200">
        <v>130103</v>
      </c>
    </row>
    <row r="2249" spans="17:21" x14ac:dyDescent="0.15">
      <c r="Q2249" s="197">
        <v>4</v>
      </c>
      <c r="R2249" s="197">
        <v>13</v>
      </c>
      <c r="S2249" s="197">
        <v>26</v>
      </c>
      <c r="T2249" s="198" t="s">
        <v>6344</v>
      </c>
      <c r="U2249" s="200">
        <v>130160</v>
      </c>
    </row>
    <row r="2250" spans="17:21" x14ac:dyDescent="0.15">
      <c r="Q2250" s="197">
        <v>4</v>
      </c>
      <c r="R2250" s="197">
        <v>13</v>
      </c>
      <c r="S2250" s="197">
        <v>27</v>
      </c>
      <c r="T2250" s="198" t="s">
        <v>6345</v>
      </c>
      <c r="U2250" s="200">
        <v>130167</v>
      </c>
    </row>
    <row r="2251" spans="17:21" x14ac:dyDescent="0.15">
      <c r="Q2251" s="197">
        <v>4</v>
      </c>
      <c r="R2251" s="197">
        <v>13</v>
      </c>
      <c r="S2251" s="197">
        <v>28</v>
      </c>
      <c r="T2251" s="198" t="s">
        <v>9542</v>
      </c>
      <c r="U2251" s="200">
        <v>130168</v>
      </c>
    </row>
    <row r="2252" spans="17:21" x14ac:dyDescent="0.15">
      <c r="Q2252" s="197">
        <v>4</v>
      </c>
      <c r="R2252" s="197">
        <v>13</v>
      </c>
      <c r="S2252" s="197">
        <v>29</v>
      </c>
      <c r="T2252" s="198" t="s">
        <v>6346</v>
      </c>
      <c r="U2252" s="200">
        <v>130165</v>
      </c>
    </row>
    <row r="2253" spans="17:21" x14ac:dyDescent="0.15">
      <c r="Q2253" s="197">
        <v>4</v>
      </c>
      <c r="R2253" s="197">
        <v>13</v>
      </c>
      <c r="S2253" s="197">
        <v>30</v>
      </c>
      <c r="T2253" s="198" t="s">
        <v>6347</v>
      </c>
      <c r="U2253" s="200">
        <v>130166</v>
      </c>
    </row>
    <row r="2254" spans="17:21" x14ac:dyDescent="0.15">
      <c r="Q2254" s="197">
        <v>4</v>
      </c>
      <c r="R2254" s="197">
        <v>13</v>
      </c>
      <c r="S2254" s="197">
        <v>31</v>
      </c>
      <c r="T2254" s="198" t="s">
        <v>9543</v>
      </c>
      <c r="U2254" s="200">
        <v>130040</v>
      </c>
    </row>
    <row r="2255" spans="17:21" x14ac:dyDescent="0.15">
      <c r="Q2255" s="197">
        <v>4</v>
      </c>
      <c r="R2255" s="197">
        <v>13</v>
      </c>
      <c r="S2255" s="197">
        <v>32</v>
      </c>
      <c r="T2255" s="198" t="s">
        <v>9544</v>
      </c>
      <c r="U2255" s="200">
        <v>130043</v>
      </c>
    </row>
    <row r="2256" spans="17:21" x14ac:dyDescent="0.15">
      <c r="Q2256" s="197">
        <v>4</v>
      </c>
      <c r="R2256" s="197">
        <v>13</v>
      </c>
      <c r="S2256" s="197">
        <v>33</v>
      </c>
      <c r="T2256" s="198" t="s">
        <v>6348</v>
      </c>
      <c r="U2256" s="200">
        <v>130061</v>
      </c>
    </row>
    <row r="2257" spans="17:21" x14ac:dyDescent="0.15">
      <c r="Q2257" s="197">
        <v>4</v>
      </c>
      <c r="R2257" s="197">
        <v>13</v>
      </c>
      <c r="S2257" s="197">
        <v>34</v>
      </c>
      <c r="T2257" s="198" t="s">
        <v>6349</v>
      </c>
      <c r="U2257" s="200">
        <v>130063</v>
      </c>
    </row>
    <row r="2258" spans="17:21" x14ac:dyDescent="0.15">
      <c r="Q2258" s="197">
        <v>4</v>
      </c>
      <c r="R2258" s="197">
        <v>13</v>
      </c>
      <c r="S2258" s="197">
        <v>35</v>
      </c>
      <c r="T2258" s="198" t="s">
        <v>6350</v>
      </c>
      <c r="U2258" s="200">
        <v>130060</v>
      </c>
    </row>
    <row r="2259" spans="17:21" x14ac:dyDescent="0.15">
      <c r="Q2259" s="197">
        <v>4</v>
      </c>
      <c r="R2259" s="197">
        <v>13</v>
      </c>
      <c r="S2259" s="197">
        <v>36</v>
      </c>
      <c r="T2259" s="198" t="s">
        <v>6351</v>
      </c>
      <c r="U2259" s="200">
        <v>130064</v>
      </c>
    </row>
    <row r="2260" spans="17:21" x14ac:dyDescent="0.15">
      <c r="Q2260" s="197">
        <v>4</v>
      </c>
      <c r="R2260" s="197">
        <v>13</v>
      </c>
      <c r="S2260" s="197">
        <v>37</v>
      </c>
      <c r="T2260" s="198" t="s">
        <v>6352</v>
      </c>
      <c r="U2260" s="200">
        <v>130062</v>
      </c>
    </row>
    <row r="2261" spans="17:21" x14ac:dyDescent="0.15">
      <c r="Q2261" s="197">
        <v>4</v>
      </c>
      <c r="R2261" s="197">
        <v>13</v>
      </c>
      <c r="S2261" s="197">
        <v>38</v>
      </c>
      <c r="T2261" s="198" t="s">
        <v>6353</v>
      </c>
      <c r="U2261" s="200">
        <v>130070</v>
      </c>
    </row>
    <row r="2262" spans="17:21" x14ac:dyDescent="0.15">
      <c r="Q2262" s="197">
        <v>4</v>
      </c>
      <c r="R2262" s="197">
        <v>13</v>
      </c>
      <c r="S2262" s="197">
        <v>39</v>
      </c>
      <c r="T2262" s="198" t="s">
        <v>6354</v>
      </c>
      <c r="U2262" s="200">
        <v>130071</v>
      </c>
    </row>
    <row r="2263" spans="17:21" x14ac:dyDescent="0.15">
      <c r="Q2263" s="197">
        <v>4</v>
      </c>
      <c r="R2263" s="197">
        <v>13</v>
      </c>
      <c r="S2263" s="197">
        <v>40</v>
      </c>
      <c r="T2263" s="198" t="s">
        <v>6355</v>
      </c>
      <c r="U2263" s="200">
        <v>130072</v>
      </c>
    </row>
    <row r="2264" spans="17:21" x14ac:dyDescent="0.15">
      <c r="Q2264" s="197">
        <v>4</v>
      </c>
      <c r="R2264" s="197">
        <v>13</v>
      </c>
      <c r="S2264" s="197">
        <v>41</v>
      </c>
      <c r="T2264" s="198" t="s">
        <v>6356</v>
      </c>
      <c r="U2264" s="200">
        <v>130100</v>
      </c>
    </row>
    <row r="2265" spans="17:21" x14ac:dyDescent="0.15">
      <c r="Q2265" s="197">
        <v>4</v>
      </c>
      <c r="R2265" s="197">
        <v>13</v>
      </c>
      <c r="S2265" s="197">
        <v>42</v>
      </c>
      <c r="T2265" s="198" t="s">
        <v>6357</v>
      </c>
      <c r="U2265" s="200">
        <v>130101</v>
      </c>
    </row>
    <row r="2266" spans="17:21" x14ac:dyDescent="0.15">
      <c r="Q2266" s="197">
        <v>4</v>
      </c>
      <c r="R2266" s="197">
        <v>13</v>
      </c>
      <c r="S2266" s="197">
        <v>43</v>
      </c>
      <c r="T2266" s="198" t="s">
        <v>6358</v>
      </c>
      <c r="U2266" s="200">
        <v>130105</v>
      </c>
    </row>
    <row r="2267" spans="17:21" x14ac:dyDescent="0.15">
      <c r="Q2267" s="197">
        <v>4</v>
      </c>
      <c r="R2267" s="197">
        <v>13</v>
      </c>
      <c r="S2267" s="197">
        <v>44</v>
      </c>
      <c r="T2267" s="198" t="s">
        <v>6359</v>
      </c>
      <c r="U2267" s="200">
        <v>130106</v>
      </c>
    </row>
    <row r="2268" spans="17:21" x14ac:dyDescent="0.15">
      <c r="Q2268" s="197">
        <v>4</v>
      </c>
      <c r="R2268" s="197">
        <v>13</v>
      </c>
      <c r="S2268" s="197">
        <v>45</v>
      </c>
      <c r="T2268" s="198" t="s">
        <v>6360</v>
      </c>
      <c r="U2268" s="200">
        <v>130107</v>
      </c>
    </row>
    <row r="2269" spans="17:21" x14ac:dyDescent="0.15">
      <c r="Q2269" s="197">
        <v>4</v>
      </c>
      <c r="R2269" s="197">
        <v>13</v>
      </c>
      <c r="S2269" s="197">
        <v>46</v>
      </c>
      <c r="T2269" s="198" t="s">
        <v>6361</v>
      </c>
      <c r="U2269" s="200">
        <v>130108</v>
      </c>
    </row>
    <row r="2270" spans="17:21" x14ac:dyDescent="0.15">
      <c r="Q2270" s="197">
        <v>4</v>
      </c>
      <c r="R2270" s="197">
        <v>13</v>
      </c>
      <c r="S2270" s="197">
        <v>47</v>
      </c>
      <c r="T2270" s="198" t="s">
        <v>6362</v>
      </c>
      <c r="U2270" s="200">
        <v>130109</v>
      </c>
    </row>
    <row r="2271" spans="17:21" x14ac:dyDescent="0.15">
      <c r="Q2271" s="197">
        <v>4</v>
      </c>
      <c r="R2271" s="197">
        <v>13</v>
      </c>
      <c r="S2271" s="197">
        <v>48</v>
      </c>
      <c r="T2271" s="198" t="s">
        <v>6363</v>
      </c>
      <c r="U2271" s="200">
        <v>130110</v>
      </c>
    </row>
    <row r="2272" spans="17:21" x14ac:dyDescent="0.15">
      <c r="Q2272" s="197">
        <v>4</v>
      </c>
      <c r="R2272" s="197">
        <v>13</v>
      </c>
      <c r="S2272" s="197">
        <v>49</v>
      </c>
      <c r="T2272" s="198" t="s">
        <v>6364</v>
      </c>
      <c r="U2272" s="200">
        <v>130112</v>
      </c>
    </row>
    <row r="2273" spans="17:21" x14ac:dyDescent="0.15">
      <c r="Q2273" s="197">
        <v>4</v>
      </c>
      <c r="R2273" s="197">
        <v>13</v>
      </c>
      <c r="S2273" s="197">
        <v>50</v>
      </c>
      <c r="T2273" s="198" t="s">
        <v>6365</v>
      </c>
      <c r="U2273" s="200">
        <v>130113</v>
      </c>
    </row>
    <row r="2274" spans="17:21" x14ac:dyDescent="0.15">
      <c r="Q2274" s="197">
        <v>4</v>
      </c>
      <c r="R2274" s="197">
        <v>13</v>
      </c>
      <c r="S2274" s="197">
        <v>51</v>
      </c>
      <c r="T2274" s="198" t="s">
        <v>6366</v>
      </c>
      <c r="U2274" s="200">
        <v>130114</v>
      </c>
    </row>
    <row r="2275" spans="17:21" x14ac:dyDescent="0.15">
      <c r="Q2275" s="197">
        <v>4</v>
      </c>
      <c r="R2275" s="197">
        <v>13</v>
      </c>
      <c r="S2275" s="197">
        <v>52</v>
      </c>
      <c r="T2275" s="198" t="s">
        <v>6367</v>
      </c>
      <c r="U2275" s="200">
        <v>130115</v>
      </c>
    </row>
    <row r="2276" spans="17:21" x14ac:dyDescent="0.15">
      <c r="Q2276" s="197">
        <v>4</v>
      </c>
      <c r="R2276" s="197">
        <v>13</v>
      </c>
      <c r="S2276" s="197">
        <v>53</v>
      </c>
      <c r="T2276" s="198" t="s">
        <v>6368</v>
      </c>
      <c r="U2276" s="200">
        <v>130116</v>
      </c>
    </row>
    <row r="2277" spans="17:21" x14ac:dyDescent="0.15">
      <c r="Q2277" s="197">
        <v>4</v>
      </c>
      <c r="R2277" s="197">
        <v>13</v>
      </c>
      <c r="S2277" s="197">
        <v>54</v>
      </c>
      <c r="T2277" s="198" t="s">
        <v>6369</v>
      </c>
      <c r="U2277" s="200">
        <v>130102</v>
      </c>
    </row>
    <row r="2278" spans="17:21" x14ac:dyDescent="0.15">
      <c r="Q2278" s="197">
        <v>4</v>
      </c>
      <c r="R2278" s="197">
        <v>13</v>
      </c>
      <c r="S2278" s="197">
        <v>55</v>
      </c>
      <c r="T2278" s="198" t="s">
        <v>6370</v>
      </c>
      <c r="U2278" s="200">
        <v>130123</v>
      </c>
    </row>
    <row r="2279" spans="17:21" x14ac:dyDescent="0.15">
      <c r="Q2279" s="197">
        <v>4</v>
      </c>
      <c r="R2279" s="197">
        <v>13</v>
      </c>
      <c r="S2279" s="197">
        <v>56</v>
      </c>
      <c r="T2279" s="198" t="s">
        <v>6371</v>
      </c>
      <c r="U2279" s="200">
        <v>130124</v>
      </c>
    </row>
    <row r="2280" spans="17:21" x14ac:dyDescent="0.15">
      <c r="Q2280" s="197">
        <v>4</v>
      </c>
      <c r="R2280" s="197">
        <v>13</v>
      </c>
      <c r="S2280" s="197">
        <v>57</v>
      </c>
      <c r="T2280" s="198" t="s">
        <v>6372</v>
      </c>
      <c r="U2280" s="200">
        <v>130125</v>
      </c>
    </row>
    <row r="2281" spans="17:21" x14ac:dyDescent="0.15">
      <c r="Q2281" s="197">
        <v>4</v>
      </c>
      <c r="R2281" s="197">
        <v>13</v>
      </c>
      <c r="S2281" s="197">
        <v>58</v>
      </c>
      <c r="T2281" s="198" t="s">
        <v>6373</v>
      </c>
      <c r="U2281" s="200">
        <v>130141</v>
      </c>
    </row>
    <row r="2282" spans="17:21" x14ac:dyDescent="0.15">
      <c r="Q2282" s="197">
        <v>4</v>
      </c>
      <c r="R2282" s="197">
        <v>13</v>
      </c>
      <c r="S2282" s="197">
        <v>59</v>
      </c>
      <c r="T2282" s="198" t="s">
        <v>6374</v>
      </c>
      <c r="U2282" s="200">
        <v>130145</v>
      </c>
    </row>
    <row r="2283" spans="17:21" x14ac:dyDescent="0.15">
      <c r="Q2283" s="197">
        <v>4</v>
      </c>
      <c r="R2283" s="197">
        <v>13</v>
      </c>
      <c r="S2283" s="197">
        <v>60</v>
      </c>
      <c r="T2283" s="198" t="s">
        <v>307</v>
      </c>
      <c r="U2283" s="200">
        <v>130150</v>
      </c>
    </row>
    <row r="2284" spans="17:21" x14ac:dyDescent="0.15">
      <c r="Q2284" s="197">
        <v>4</v>
      </c>
      <c r="R2284" s="197">
        <v>13</v>
      </c>
      <c r="S2284" s="197">
        <v>61</v>
      </c>
      <c r="T2284" s="198" t="s">
        <v>6375</v>
      </c>
      <c r="U2284" s="200">
        <v>130153</v>
      </c>
    </row>
    <row r="2285" spans="17:21" x14ac:dyDescent="0.15">
      <c r="Q2285" s="197">
        <v>4</v>
      </c>
      <c r="R2285" s="197">
        <v>13</v>
      </c>
      <c r="S2285" s="197">
        <v>62</v>
      </c>
      <c r="T2285" s="198" t="s">
        <v>6376</v>
      </c>
      <c r="U2285" s="200">
        <v>130156</v>
      </c>
    </row>
    <row r="2286" spans="17:21" x14ac:dyDescent="0.15">
      <c r="Q2286" s="197">
        <v>4</v>
      </c>
      <c r="R2286" s="197">
        <v>13</v>
      </c>
      <c r="S2286" s="197">
        <v>63</v>
      </c>
      <c r="T2286" s="198" t="s">
        <v>6377</v>
      </c>
      <c r="U2286" s="200">
        <v>130157</v>
      </c>
    </row>
    <row r="2287" spans="17:21" x14ac:dyDescent="0.15">
      <c r="Q2287" s="197">
        <v>4</v>
      </c>
      <c r="R2287" s="197">
        <v>13</v>
      </c>
      <c r="S2287" s="197">
        <v>64</v>
      </c>
      <c r="T2287" s="198" t="s">
        <v>6378</v>
      </c>
      <c r="U2287" s="200">
        <v>130151</v>
      </c>
    </row>
    <row r="2288" spans="17:21" x14ac:dyDescent="0.15">
      <c r="Q2288" s="197">
        <v>4</v>
      </c>
      <c r="R2288" s="197">
        <v>13</v>
      </c>
      <c r="S2288" s="197">
        <v>65</v>
      </c>
      <c r="T2288" s="198" t="s">
        <v>6379</v>
      </c>
      <c r="U2288" s="200">
        <v>130154</v>
      </c>
    </row>
    <row r="2289" spans="17:21" x14ac:dyDescent="0.15">
      <c r="Q2289" s="197">
        <v>4</v>
      </c>
      <c r="R2289" s="197">
        <v>13</v>
      </c>
      <c r="S2289" s="197">
        <v>66</v>
      </c>
      <c r="T2289" s="198" t="s">
        <v>6380</v>
      </c>
      <c r="U2289" s="200">
        <v>130170</v>
      </c>
    </row>
    <row r="2290" spans="17:21" x14ac:dyDescent="0.15">
      <c r="Q2290" s="197">
        <v>4</v>
      </c>
      <c r="R2290" s="197">
        <v>13</v>
      </c>
      <c r="S2290" s="197">
        <v>67</v>
      </c>
      <c r="T2290" s="198" t="s">
        <v>6381</v>
      </c>
      <c r="U2290" s="200">
        <v>130171</v>
      </c>
    </row>
    <row r="2291" spans="17:21" x14ac:dyDescent="0.15">
      <c r="Q2291" s="197">
        <v>4</v>
      </c>
      <c r="R2291" s="197">
        <v>13</v>
      </c>
      <c r="S2291" s="197">
        <v>68</v>
      </c>
      <c r="T2291" s="198" t="s">
        <v>6382</v>
      </c>
      <c r="U2291" s="200">
        <v>130172</v>
      </c>
    </row>
    <row r="2292" spans="17:21" x14ac:dyDescent="0.15">
      <c r="Q2292" s="197">
        <v>4</v>
      </c>
      <c r="R2292" s="197">
        <v>13</v>
      </c>
      <c r="S2292" s="197">
        <v>69</v>
      </c>
      <c r="T2292" s="198" t="s">
        <v>6383</v>
      </c>
      <c r="U2292" s="200">
        <v>130181</v>
      </c>
    </row>
    <row r="2293" spans="17:21" x14ac:dyDescent="0.15">
      <c r="Q2293" s="197">
        <v>4</v>
      </c>
      <c r="R2293" s="197">
        <v>13</v>
      </c>
      <c r="S2293" s="197">
        <v>70</v>
      </c>
      <c r="T2293" s="198" t="s">
        <v>6384</v>
      </c>
      <c r="U2293" s="200">
        <v>130183</v>
      </c>
    </row>
    <row r="2294" spans="17:21" x14ac:dyDescent="0.15">
      <c r="Q2294" s="197">
        <v>4</v>
      </c>
      <c r="R2294" s="197">
        <v>13</v>
      </c>
      <c r="S2294" s="197">
        <v>71</v>
      </c>
      <c r="T2294" s="198" t="s">
        <v>6385</v>
      </c>
      <c r="U2294" s="200">
        <v>130180</v>
      </c>
    </row>
    <row r="2295" spans="17:21" x14ac:dyDescent="0.15">
      <c r="Q2295" s="197">
        <v>4</v>
      </c>
      <c r="R2295" s="197">
        <v>13</v>
      </c>
      <c r="S2295" s="197">
        <v>72</v>
      </c>
      <c r="T2295" s="198" t="s">
        <v>6386</v>
      </c>
      <c r="U2295" s="200">
        <v>130182</v>
      </c>
    </row>
    <row r="2296" spans="17:21" x14ac:dyDescent="0.15">
      <c r="Q2296" s="197">
        <v>4</v>
      </c>
      <c r="R2296" s="197">
        <v>13</v>
      </c>
      <c r="S2296" s="197">
        <v>73</v>
      </c>
      <c r="T2296" s="198" t="s">
        <v>6387</v>
      </c>
      <c r="U2296" s="200">
        <v>130184</v>
      </c>
    </row>
    <row r="2297" spans="17:21" x14ac:dyDescent="0.15">
      <c r="Q2297" s="197">
        <v>4</v>
      </c>
      <c r="R2297" s="197">
        <v>13</v>
      </c>
      <c r="S2297" s="197">
        <v>74</v>
      </c>
      <c r="T2297" s="198" t="s">
        <v>6388</v>
      </c>
      <c r="U2297" s="200">
        <v>130191</v>
      </c>
    </row>
    <row r="2298" spans="17:21" x14ac:dyDescent="0.15">
      <c r="Q2298" s="197">
        <v>4</v>
      </c>
      <c r="R2298" s="197">
        <v>13</v>
      </c>
      <c r="S2298" s="197">
        <v>75</v>
      </c>
      <c r="T2298" s="198" t="s">
        <v>6389</v>
      </c>
      <c r="U2298" s="200">
        <v>130192</v>
      </c>
    </row>
    <row r="2299" spans="17:21" x14ac:dyDescent="0.15">
      <c r="Q2299" s="197">
        <v>4</v>
      </c>
      <c r="R2299" s="197">
        <v>13</v>
      </c>
      <c r="S2299" s="197">
        <v>76</v>
      </c>
      <c r="T2299" s="198" t="s">
        <v>6390</v>
      </c>
      <c r="U2299" s="200">
        <v>130193</v>
      </c>
    </row>
    <row r="2300" spans="17:21" x14ac:dyDescent="0.15">
      <c r="Q2300" s="197">
        <v>4</v>
      </c>
      <c r="R2300" s="197">
        <v>13</v>
      </c>
      <c r="S2300" s="197">
        <v>77</v>
      </c>
      <c r="T2300" s="198" t="s">
        <v>6391</v>
      </c>
      <c r="U2300" s="200">
        <v>130194</v>
      </c>
    </row>
    <row r="2301" spans="17:21" x14ac:dyDescent="0.15">
      <c r="Q2301" s="197">
        <v>4</v>
      </c>
      <c r="R2301" s="197">
        <v>13</v>
      </c>
      <c r="S2301" s="197">
        <v>78</v>
      </c>
      <c r="T2301" s="198" t="s">
        <v>6392</v>
      </c>
      <c r="U2301" s="200">
        <v>130220</v>
      </c>
    </row>
    <row r="2302" spans="17:21" x14ac:dyDescent="0.15">
      <c r="Q2302" s="197">
        <v>4</v>
      </c>
      <c r="R2302" s="197">
        <v>13</v>
      </c>
      <c r="S2302" s="197">
        <v>79</v>
      </c>
      <c r="T2302" s="198" t="s">
        <v>6393</v>
      </c>
      <c r="U2302" s="200">
        <v>130224</v>
      </c>
    </row>
    <row r="2303" spans="17:21" x14ac:dyDescent="0.15">
      <c r="Q2303" s="197">
        <v>4</v>
      </c>
      <c r="R2303" s="197">
        <v>13</v>
      </c>
      <c r="S2303" s="197">
        <v>80</v>
      </c>
      <c r="T2303" s="198" t="s">
        <v>6394</v>
      </c>
      <c r="U2303" s="200">
        <v>130221</v>
      </c>
    </row>
    <row r="2304" spans="17:21" x14ac:dyDescent="0.15">
      <c r="Q2304" s="197">
        <v>4</v>
      </c>
      <c r="R2304" s="197">
        <v>13</v>
      </c>
      <c r="S2304" s="197">
        <v>81</v>
      </c>
      <c r="T2304" s="198" t="s">
        <v>6395</v>
      </c>
      <c r="U2304" s="200">
        <v>130222</v>
      </c>
    </row>
    <row r="2305" spans="17:21" x14ac:dyDescent="0.15">
      <c r="Q2305" s="197">
        <v>4</v>
      </c>
      <c r="R2305" s="197">
        <v>13</v>
      </c>
      <c r="S2305" s="197">
        <v>82</v>
      </c>
      <c r="T2305" s="198" t="s">
        <v>6396</v>
      </c>
      <c r="U2305" s="200">
        <v>130223</v>
      </c>
    </row>
    <row r="2306" spans="17:21" x14ac:dyDescent="0.15">
      <c r="Q2306" s="197">
        <v>4</v>
      </c>
      <c r="R2306" s="197">
        <v>13</v>
      </c>
      <c r="S2306" s="197">
        <v>83</v>
      </c>
      <c r="T2306" s="198" t="s">
        <v>6397</v>
      </c>
      <c r="U2306" s="200">
        <v>130201</v>
      </c>
    </row>
    <row r="2307" spans="17:21" x14ac:dyDescent="0.15">
      <c r="Q2307" s="197">
        <v>4</v>
      </c>
      <c r="R2307" s="197">
        <v>13</v>
      </c>
      <c r="S2307" s="197">
        <v>84</v>
      </c>
      <c r="T2307" s="198" t="s">
        <v>6398</v>
      </c>
      <c r="U2307" s="200">
        <v>130202</v>
      </c>
    </row>
    <row r="2308" spans="17:21" x14ac:dyDescent="0.15">
      <c r="Q2308" s="197">
        <v>4</v>
      </c>
      <c r="R2308" s="197">
        <v>13</v>
      </c>
      <c r="S2308" s="197">
        <v>85</v>
      </c>
      <c r="T2308" s="198" t="s">
        <v>6399</v>
      </c>
      <c r="U2308" s="200">
        <v>130203</v>
      </c>
    </row>
    <row r="2309" spans="17:21" x14ac:dyDescent="0.15">
      <c r="Q2309" s="197">
        <v>4</v>
      </c>
      <c r="R2309" s="197">
        <v>13</v>
      </c>
      <c r="S2309" s="197">
        <v>86</v>
      </c>
      <c r="T2309" s="198" t="s">
        <v>6400</v>
      </c>
      <c r="U2309" s="200">
        <v>130204</v>
      </c>
    </row>
    <row r="2310" spans="17:21" x14ac:dyDescent="0.15">
      <c r="Q2310" s="197">
        <v>4</v>
      </c>
      <c r="R2310" s="197">
        <v>13</v>
      </c>
      <c r="S2310" s="197">
        <v>87</v>
      </c>
      <c r="T2310" s="198" t="s">
        <v>6401</v>
      </c>
      <c r="U2310" s="200">
        <v>130205</v>
      </c>
    </row>
    <row r="2311" spans="17:21" x14ac:dyDescent="0.15">
      <c r="Q2311" s="197">
        <v>4</v>
      </c>
      <c r="R2311" s="197">
        <v>13</v>
      </c>
      <c r="S2311" s="197">
        <v>88</v>
      </c>
      <c r="T2311" s="198" t="s">
        <v>6402</v>
      </c>
      <c r="U2311" s="200">
        <v>130206</v>
      </c>
    </row>
    <row r="2312" spans="17:21" x14ac:dyDescent="0.15">
      <c r="Q2312" s="197">
        <v>4</v>
      </c>
      <c r="R2312" s="197">
        <v>13</v>
      </c>
      <c r="S2312" s="197">
        <v>89</v>
      </c>
      <c r="T2312" s="198" t="s">
        <v>6403</v>
      </c>
      <c r="U2312" s="200">
        <v>130208</v>
      </c>
    </row>
    <row r="2313" spans="17:21" x14ac:dyDescent="0.15">
      <c r="Q2313" s="197">
        <v>4</v>
      </c>
      <c r="R2313" s="197">
        <v>13</v>
      </c>
      <c r="S2313" s="197">
        <v>90</v>
      </c>
      <c r="T2313" s="198" t="s">
        <v>6404</v>
      </c>
      <c r="U2313" s="200">
        <v>130212</v>
      </c>
    </row>
    <row r="2314" spans="17:21" x14ac:dyDescent="0.15">
      <c r="Q2314" s="197">
        <v>4</v>
      </c>
      <c r="R2314" s="197">
        <v>13</v>
      </c>
      <c r="S2314" s="197">
        <v>91</v>
      </c>
      <c r="T2314" s="198" t="s">
        <v>6405</v>
      </c>
      <c r="U2314" s="200">
        <v>130214</v>
      </c>
    </row>
    <row r="2315" spans="17:21" x14ac:dyDescent="0.15">
      <c r="Q2315" s="197">
        <v>4</v>
      </c>
      <c r="R2315" s="197">
        <v>13</v>
      </c>
      <c r="S2315" s="197">
        <v>92</v>
      </c>
      <c r="T2315" s="198" t="s">
        <v>6406</v>
      </c>
      <c r="U2315" s="200">
        <v>130213</v>
      </c>
    </row>
    <row r="2316" spans="17:21" x14ac:dyDescent="0.15">
      <c r="Q2316" s="197">
        <v>4</v>
      </c>
      <c r="R2316" s="197">
        <v>13</v>
      </c>
      <c r="S2316" s="197">
        <v>93</v>
      </c>
      <c r="T2316" s="198" t="s">
        <v>6407</v>
      </c>
      <c r="U2316" s="200">
        <v>130210</v>
      </c>
    </row>
    <row r="2317" spans="17:21" x14ac:dyDescent="0.15">
      <c r="Q2317" s="197">
        <v>4</v>
      </c>
      <c r="R2317" s="197">
        <v>13</v>
      </c>
      <c r="S2317" s="197">
        <v>94</v>
      </c>
      <c r="T2317" s="198" t="s">
        <v>6408</v>
      </c>
      <c r="U2317" s="200">
        <v>130211</v>
      </c>
    </row>
    <row r="2318" spans="17:21" x14ac:dyDescent="0.15">
      <c r="Q2318" s="197">
        <v>4</v>
      </c>
      <c r="R2318" s="197">
        <v>13</v>
      </c>
      <c r="S2318" s="197">
        <v>95</v>
      </c>
      <c r="T2318" s="198" t="s">
        <v>6085</v>
      </c>
      <c r="U2318" s="200">
        <v>130230</v>
      </c>
    </row>
    <row r="2319" spans="17:21" x14ac:dyDescent="0.15">
      <c r="Q2319" s="197">
        <v>4</v>
      </c>
      <c r="R2319" s="197">
        <v>13</v>
      </c>
      <c r="S2319" s="197">
        <v>96</v>
      </c>
      <c r="T2319" s="198" t="s">
        <v>6409</v>
      </c>
      <c r="U2319" s="200">
        <v>130231</v>
      </c>
    </row>
    <row r="2320" spans="17:21" x14ac:dyDescent="0.15">
      <c r="Q2320" s="197">
        <v>4</v>
      </c>
      <c r="R2320" s="197">
        <v>13</v>
      </c>
      <c r="S2320" s="197">
        <v>97</v>
      </c>
      <c r="T2320" s="198" t="s">
        <v>6410</v>
      </c>
      <c r="U2320" s="200">
        <v>130251</v>
      </c>
    </row>
    <row r="2321" spans="17:21" x14ac:dyDescent="0.15">
      <c r="Q2321" s="197">
        <v>4</v>
      </c>
      <c r="R2321" s="197">
        <v>13</v>
      </c>
      <c r="S2321" s="197">
        <v>98</v>
      </c>
      <c r="T2321" s="198" t="s">
        <v>6411</v>
      </c>
      <c r="U2321" s="200">
        <v>130261</v>
      </c>
    </row>
    <row r="2322" spans="17:21" x14ac:dyDescent="0.15">
      <c r="Q2322" s="197">
        <v>4</v>
      </c>
      <c r="R2322" s="197">
        <v>13</v>
      </c>
      <c r="S2322" s="197">
        <v>99</v>
      </c>
      <c r="T2322" s="198" t="s">
        <v>6412</v>
      </c>
      <c r="U2322" s="200">
        <v>130235</v>
      </c>
    </row>
    <row r="2323" spans="17:21" x14ac:dyDescent="0.15">
      <c r="Q2323" s="197">
        <v>4</v>
      </c>
      <c r="R2323" s="197">
        <v>13</v>
      </c>
      <c r="S2323" s="197">
        <v>100</v>
      </c>
      <c r="T2323" s="198" t="s">
        <v>6413</v>
      </c>
      <c r="U2323" s="200">
        <v>130236</v>
      </c>
    </row>
    <row r="2324" spans="17:21" x14ac:dyDescent="0.15">
      <c r="Q2324" s="197">
        <v>4</v>
      </c>
      <c r="R2324" s="197">
        <v>13</v>
      </c>
      <c r="S2324" s="197">
        <v>101</v>
      </c>
      <c r="T2324" s="198" t="s">
        <v>6414</v>
      </c>
      <c r="U2324" s="200">
        <v>130238</v>
      </c>
    </row>
    <row r="2325" spans="17:21" x14ac:dyDescent="0.15">
      <c r="Q2325" s="197">
        <v>4</v>
      </c>
      <c r="R2325" s="197">
        <v>13</v>
      </c>
      <c r="S2325" s="197">
        <v>102</v>
      </c>
      <c r="T2325" s="198" t="s">
        <v>6415</v>
      </c>
      <c r="U2325" s="200">
        <v>130239</v>
      </c>
    </row>
    <row r="2326" spans="17:21" x14ac:dyDescent="0.15">
      <c r="Q2326" s="197">
        <v>4</v>
      </c>
      <c r="R2326" s="197">
        <v>13</v>
      </c>
      <c r="S2326" s="197">
        <v>103</v>
      </c>
      <c r="T2326" s="198" t="s">
        <v>6416</v>
      </c>
      <c r="U2326" s="200">
        <v>130240</v>
      </c>
    </row>
    <row r="2327" spans="17:21" x14ac:dyDescent="0.15">
      <c r="Q2327" s="197">
        <v>4</v>
      </c>
      <c r="R2327" s="197">
        <v>13</v>
      </c>
      <c r="S2327" s="197">
        <v>104</v>
      </c>
      <c r="T2327" s="198" t="s">
        <v>6417</v>
      </c>
      <c r="U2327" s="200">
        <v>130247</v>
      </c>
    </row>
    <row r="2328" spans="17:21" x14ac:dyDescent="0.15">
      <c r="Q2328" s="197">
        <v>4</v>
      </c>
      <c r="R2328" s="197">
        <v>13</v>
      </c>
      <c r="S2328" s="197">
        <v>105</v>
      </c>
      <c r="T2328" s="198" t="s">
        <v>6418</v>
      </c>
      <c r="U2328" s="200">
        <v>130241</v>
      </c>
    </row>
    <row r="2329" spans="17:21" x14ac:dyDescent="0.15">
      <c r="Q2329" s="197">
        <v>4</v>
      </c>
      <c r="R2329" s="197">
        <v>13</v>
      </c>
      <c r="S2329" s="197">
        <v>106</v>
      </c>
      <c r="T2329" s="198" t="s">
        <v>6419</v>
      </c>
      <c r="U2329" s="200">
        <v>130273</v>
      </c>
    </row>
    <row r="2330" spans="17:21" x14ac:dyDescent="0.15">
      <c r="Q2330" s="197">
        <v>4</v>
      </c>
      <c r="R2330" s="197">
        <v>13</v>
      </c>
      <c r="S2330" s="197">
        <v>107</v>
      </c>
      <c r="T2330" s="198" t="s">
        <v>6420</v>
      </c>
      <c r="U2330" s="200">
        <v>130274</v>
      </c>
    </row>
    <row r="2331" spans="17:21" x14ac:dyDescent="0.15">
      <c r="Q2331" s="197">
        <v>4</v>
      </c>
      <c r="R2331" s="197">
        <v>13</v>
      </c>
      <c r="S2331" s="197">
        <v>108</v>
      </c>
      <c r="T2331" s="198" t="s">
        <v>6421</v>
      </c>
      <c r="U2331" s="200">
        <v>130272</v>
      </c>
    </row>
    <row r="2332" spans="17:21" x14ac:dyDescent="0.15">
      <c r="Q2332" s="197">
        <v>4</v>
      </c>
      <c r="R2332" s="197">
        <v>13</v>
      </c>
      <c r="S2332" s="197">
        <v>109</v>
      </c>
      <c r="T2332" s="198" t="s">
        <v>6422</v>
      </c>
      <c r="U2332" s="200">
        <v>130275</v>
      </c>
    </row>
    <row r="2333" spans="17:21" x14ac:dyDescent="0.15">
      <c r="Q2333" s="197">
        <v>4</v>
      </c>
      <c r="R2333" s="197">
        <v>13</v>
      </c>
      <c r="S2333" s="197">
        <v>110</v>
      </c>
      <c r="T2333" s="198" t="s">
        <v>6423</v>
      </c>
      <c r="U2333" s="200">
        <v>130276</v>
      </c>
    </row>
    <row r="2334" spans="17:21" x14ac:dyDescent="0.15">
      <c r="Q2334" s="197">
        <v>4</v>
      </c>
      <c r="R2334" s="197">
        <v>13</v>
      </c>
      <c r="S2334" s="197">
        <v>111</v>
      </c>
      <c r="T2334" s="198" t="s">
        <v>6424</v>
      </c>
      <c r="U2334" s="200">
        <v>130277</v>
      </c>
    </row>
    <row r="2335" spans="17:21" x14ac:dyDescent="0.15">
      <c r="Q2335" s="197">
        <v>4</v>
      </c>
      <c r="R2335" s="197">
        <v>13</v>
      </c>
      <c r="S2335" s="197">
        <v>112</v>
      </c>
      <c r="T2335" s="198" t="s">
        <v>6425</v>
      </c>
      <c r="U2335" s="200">
        <v>130278</v>
      </c>
    </row>
    <row r="2336" spans="17:21" x14ac:dyDescent="0.15">
      <c r="Q2336" s="197">
        <v>4</v>
      </c>
      <c r="R2336" s="197">
        <v>13</v>
      </c>
      <c r="S2336" s="197">
        <v>113</v>
      </c>
      <c r="T2336" s="198" t="s">
        <v>6426</v>
      </c>
      <c r="U2336" s="200">
        <v>130279</v>
      </c>
    </row>
    <row r="2337" spans="17:21" x14ac:dyDescent="0.15">
      <c r="Q2337" s="197">
        <v>4</v>
      </c>
      <c r="R2337" s="197">
        <v>13</v>
      </c>
      <c r="S2337" s="197">
        <v>114</v>
      </c>
      <c r="T2337" s="198" t="s">
        <v>6427</v>
      </c>
      <c r="U2337" s="200">
        <v>130281</v>
      </c>
    </row>
    <row r="2338" spans="17:21" x14ac:dyDescent="0.15">
      <c r="Q2338" s="197">
        <v>4</v>
      </c>
      <c r="R2338" s="197">
        <v>13</v>
      </c>
      <c r="S2338" s="197">
        <v>115</v>
      </c>
      <c r="T2338" s="198" t="s">
        <v>6428</v>
      </c>
      <c r="U2338" s="200">
        <v>130282</v>
      </c>
    </row>
    <row r="2339" spans="17:21" x14ac:dyDescent="0.15">
      <c r="Q2339" s="197">
        <v>4</v>
      </c>
      <c r="R2339" s="197">
        <v>13</v>
      </c>
      <c r="S2339" s="197">
        <v>116</v>
      </c>
      <c r="T2339" s="198" t="s">
        <v>6429</v>
      </c>
      <c r="U2339" s="200">
        <v>130283</v>
      </c>
    </row>
    <row r="2340" spans="17:21" x14ac:dyDescent="0.15">
      <c r="Q2340" s="197">
        <v>4</v>
      </c>
      <c r="R2340" s="197">
        <v>13</v>
      </c>
      <c r="S2340" s="197">
        <v>117</v>
      </c>
      <c r="T2340" s="198" t="s">
        <v>6430</v>
      </c>
      <c r="U2340" s="200">
        <v>130284</v>
      </c>
    </row>
    <row r="2341" spans="17:21" x14ac:dyDescent="0.15">
      <c r="Q2341" s="197">
        <v>4</v>
      </c>
      <c r="R2341" s="197">
        <v>13</v>
      </c>
      <c r="S2341" s="197">
        <v>118</v>
      </c>
      <c r="T2341" s="198" t="s">
        <v>6431</v>
      </c>
      <c r="U2341" s="200">
        <v>130271</v>
      </c>
    </row>
    <row r="2342" spans="17:21" x14ac:dyDescent="0.15">
      <c r="Q2342" s="197">
        <v>4</v>
      </c>
      <c r="R2342" s="197">
        <v>13</v>
      </c>
      <c r="S2342" s="197">
        <v>119</v>
      </c>
      <c r="T2342" s="198" t="s">
        <v>6432</v>
      </c>
      <c r="U2342" s="200">
        <v>130248</v>
      </c>
    </row>
    <row r="2343" spans="17:21" x14ac:dyDescent="0.15">
      <c r="Q2343" s="197">
        <v>4</v>
      </c>
      <c r="R2343" s="197">
        <v>13</v>
      </c>
      <c r="S2343" s="197">
        <v>120</v>
      </c>
      <c r="T2343" s="198" t="s">
        <v>6433</v>
      </c>
      <c r="U2343" s="200">
        <v>130249</v>
      </c>
    </row>
    <row r="2344" spans="17:21" x14ac:dyDescent="0.15">
      <c r="Q2344" s="197">
        <v>4</v>
      </c>
      <c r="R2344" s="197">
        <v>13</v>
      </c>
      <c r="S2344" s="197">
        <v>121</v>
      </c>
      <c r="T2344" s="198" t="s">
        <v>6434</v>
      </c>
      <c r="U2344" s="200">
        <v>130280</v>
      </c>
    </row>
    <row r="2345" spans="17:21" x14ac:dyDescent="0.15">
      <c r="Q2345" s="197">
        <v>4</v>
      </c>
      <c r="R2345" s="197">
        <v>13</v>
      </c>
      <c r="S2345" s="197">
        <v>122</v>
      </c>
      <c r="T2345" s="198" t="s">
        <v>6435</v>
      </c>
      <c r="U2345" s="200">
        <v>130290</v>
      </c>
    </row>
    <row r="2346" spans="17:21" x14ac:dyDescent="0.15">
      <c r="Q2346" s="197">
        <v>4</v>
      </c>
      <c r="R2346" s="197">
        <v>13</v>
      </c>
      <c r="S2346" s="197">
        <v>123</v>
      </c>
      <c r="T2346" s="198" t="s">
        <v>6436</v>
      </c>
      <c r="U2346" s="200">
        <v>130300</v>
      </c>
    </row>
    <row r="2347" spans="17:21" x14ac:dyDescent="0.15">
      <c r="Q2347" s="197">
        <v>4</v>
      </c>
      <c r="R2347" s="197">
        <v>13</v>
      </c>
      <c r="S2347" s="197">
        <v>124</v>
      </c>
      <c r="T2347" s="198" t="s">
        <v>6437</v>
      </c>
      <c r="U2347" s="200">
        <v>130320</v>
      </c>
    </row>
    <row r="2348" spans="17:21" x14ac:dyDescent="0.15">
      <c r="Q2348" s="197">
        <v>4</v>
      </c>
      <c r="R2348" s="197">
        <v>13</v>
      </c>
      <c r="S2348" s="197">
        <v>125</v>
      </c>
      <c r="T2348" s="198" t="s">
        <v>6438</v>
      </c>
      <c r="U2348" s="200">
        <v>130710</v>
      </c>
    </row>
    <row r="2349" spans="17:21" x14ac:dyDescent="0.15">
      <c r="Q2349" s="197">
        <v>4</v>
      </c>
      <c r="R2349" s="197">
        <v>13</v>
      </c>
      <c r="S2349" s="197">
        <v>126</v>
      </c>
      <c r="T2349" s="198" t="s">
        <v>6439</v>
      </c>
      <c r="U2349" s="200">
        <v>130720</v>
      </c>
    </row>
    <row r="2350" spans="17:21" x14ac:dyDescent="0.15">
      <c r="Q2350" s="197">
        <v>4</v>
      </c>
      <c r="R2350" s="197">
        <v>13</v>
      </c>
      <c r="S2350" s="197">
        <v>127</v>
      </c>
      <c r="T2350" s="198" t="s">
        <v>6440</v>
      </c>
      <c r="U2350" s="200">
        <v>130750</v>
      </c>
    </row>
    <row r="2351" spans="17:21" x14ac:dyDescent="0.15">
      <c r="Q2351" s="197">
        <v>4</v>
      </c>
      <c r="R2351" s="197">
        <v>13</v>
      </c>
      <c r="S2351" s="197">
        <v>128</v>
      </c>
      <c r="T2351" s="198" t="s">
        <v>6441</v>
      </c>
      <c r="U2351" s="200">
        <v>130780</v>
      </c>
    </row>
    <row r="2352" spans="17:21" x14ac:dyDescent="0.15">
      <c r="Q2352" s="197">
        <v>4</v>
      </c>
      <c r="R2352" s="197">
        <v>13</v>
      </c>
      <c r="S2352" s="197">
        <v>129</v>
      </c>
      <c r="T2352" s="198" t="s">
        <v>6442</v>
      </c>
      <c r="U2352" s="200">
        <v>130840</v>
      </c>
    </row>
    <row r="2353" spans="17:21" x14ac:dyDescent="0.15">
      <c r="Q2353" s="197">
        <v>4</v>
      </c>
      <c r="R2353" s="197">
        <v>13</v>
      </c>
      <c r="S2353" s="197">
        <v>130</v>
      </c>
      <c r="T2353" s="198" t="s">
        <v>6443</v>
      </c>
      <c r="U2353" s="200">
        <v>130800</v>
      </c>
    </row>
    <row r="2354" spans="17:21" x14ac:dyDescent="0.15">
      <c r="Q2354" s="197">
        <v>4</v>
      </c>
      <c r="R2354" s="197">
        <v>13</v>
      </c>
      <c r="S2354" s="197">
        <v>131</v>
      </c>
      <c r="T2354" s="198" t="s">
        <v>6444</v>
      </c>
      <c r="U2354" s="200">
        <v>130820</v>
      </c>
    </row>
    <row r="2355" spans="17:21" x14ac:dyDescent="0.15">
      <c r="Q2355" s="197">
        <v>4</v>
      </c>
      <c r="R2355" s="197">
        <v>13</v>
      </c>
      <c r="S2355" s="197">
        <v>132</v>
      </c>
      <c r="T2355" s="198" t="s">
        <v>6445</v>
      </c>
      <c r="U2355" s="200">
        <v>130830</v>
      </c>
    </row>
    <row r="2356" spans="17:21" x14ac:dyDescent="0.15">
      <c r="Q2356" s="197">
        <v>4</v>
      </c>
      <c r="R2356" s="197">
        <v>13</v>
      </c>
      <c r="S2356" s="197">
        <v>133</v>
      </c>
      <c r="T2356" s="198" t="s">
        <v>6446</v>
      </c>
      <c r="U2356" s="200">
        <v>130850</v>
      </c>
    </row>
    <row r="2357" spans="17:21" x14ac:dyDescent="0.15">
      <c r="Q2357" s="197">
        <v>4</v>
      </c>
      <c r="R2357" s="197">
        <v>13</v>
      </c>
      <c r="S2357" s="197">
        <v>134</v>
      </c>
      <c r="T2357" s="198" t="s">
        <v>6447</v>
      </c>
      <c r="U2357" s="200">
        <v>130860</v>
      </c>
    </row>
    <row r="2358" spans="17:21" x14ac:dyDescent="0.15">
      <c r="Q2358" s="197">
        <v>4</v>
      </c>
      <c r="R2358" s="197">
        <v>13</v>
      </c>
      <c r="S2358" s="197">
        <v>135</v>
      </c>
      <c r="T2358" s="198" t="s">
        <v>6448</v>
      </c>
      <c r="U2358" s="200">
        <v>130164</v>
      </c>
    </row>
    <row r="2359" spans="17:21" x14ac:dyDescent="0.15">
      <c r="Q2359" s="197">
        <v>4</v>
      </c>
      <c r="R2359" s="197">
        <v>13</v>
      </c>
      <c r="S2359" s="197">
        <v>136</v>
      </c>
      <c r="T2359" s="198" t="s">
        <v>6449</v>
      </c>
      <c r="U2359" s="200">
        <v>130870</v>
      </c>
    </row>
    <row r="2360" spans="17:21" x14ac:dyDescent="0.15">
      <c r="Q2360" s="197">
        <v>4</v>
      </c>
      <c r="R2360" s="197">
        <v>13</v>
      </c>
      <c r="S2360" s="197">
        <v>137</v>
      </c>
      <c r="T2360" s="198" t="s">
        <v>9545</v>
      </c>
      <c r="U2360" s="200">
        <v>130880</v>
      </c>
    </row>
    <row r="2361" spans="17:21" x14ac:dyDescent="0.15">
      <c r="Q2361" s="197">
        <v>4</v>
      </c>
      <c r="R2361" s="197">
        <v>13</v>
      </c>
      <c r="S2361" s="197">
        <v>138</v>
      </c>
      <c r="T2361" s="198" t="s">
        <v>9546</v>
      </c>
      <c r="U2361" s="200">
        <v>130890</v>
      </c>
    </row>
    <row r="2362" spans="17:21" x14ac:dyDescent="0.15">
      <c r="Q2362" s="197">
        <v>4</v>
      </c>
      <c r="R2362" s="197">
        <v>13</v>
      </c>
      <c r="S2362" s="197">
        <v>139</v>
      </c>
      <c r="T2362" s="198" t="s">
        <v>4110</v>
      </c>
      <c r="U2362" s="200">
        <v>130999</v>
      </c>
    </row>
    <row r="2363" spans="17:21" x14ac:dyDescent="0.15">
      <c r="Q2363" s="197">
        <v>4</v>
      </c>
      <c r="R2363" s="197">
        <v>14</v>
      </c>
      <c r="S2363" s="197">
        <v>1</v>
      </c>
      <c r="T2363" s="198" t="s">
        <v>6450</v>
      </c>
      <c r="U2363" s="200">
        <v>140102</v>
      </c>
    </row>
    <row r="2364" spans="17:21" x14ac:dyDescent="0.15">
      <c r="Q2364" s="197">
        <v>4</v>
      </c>
      <c r="R2364" s="197">
        <v>14</v>
      </c>
      <c r="S2364" s="197">
        <v>2</v>
      </c>
      <c r="T2364" s="198" t="s">
        <v>6329</v>
      </c>
      <c r="U2364" s="200">
        <v>140101</v>
      </c>
    </row>
    <row r="2365" spans="17:21" x14ac:dyDescent="0.15">
      <c r="Q2365" s="197">
        <v>4</v>
      </c>
      <c r="R2365" s="197">
        <v>14</v>
      </c>
      <c r="S2365" s="197">
        <v>3</v>
      </c>
      <c r="T2365" s="198" t="s">
        <v>9547</v>
      </c>
      <c r="U2365" s="200">
        <v>140134</v>
      </c>
    </row>
    <row r="2366" spans="17:21" x14ac:dyDescent="0.15">
      <c r="Q2366" s="197">
        <v>4</v>
      </c>
      <c r="R2366" s="197">
        <v>14</v>
      </c>
      <c r="S2366" s="197">
        <v>4</v>
      </c>
      <c r="T2366" s="198" t="s">
        <v>9548</v>
      </c>
      <c r="U2366" s="200">
        <v>140144</v>
      </c>
    </row>
    <row r="2367" spans="17:21" x14ac:dyDescent="0.15">
      <c r="Q2367" s="197">
        <v>4</v>
      </c>
      <c r="R2367" s="197">
        <v>14</v>
      </c>
      <c r="S2367" s="197">
        <v>5</v>
      </c>
      <c r="T2367" s="198" t="s">
        <v>6451</v>
      </c>
      <c r="U2367" s="200">
        <v>140142</v>
      </c>
    </row>
    <row r="2368" spans="17:21" x14ac:dyDescent="0.15">
      <c r="Q2368" s="197">
        <v>4</v>
      </c>
      <c r="R2368" s="197">
        <v>14</v>
      </c>
      <c r="S2368" s="197">
        <v>6</v>
      </c>
      <c r="T2368" s="198" t="s">
        <v>6452</v>
      </c>
      <c r="U2368" s="200">
        <v>140104</v>
      </c>
    </row>
    <row r="2369" spans="17:21" x14ac:dyDescent="0.15">
      <c r="Q2369" s="197">
        <v>4</v>
      </c>
      <c r="R2369" s="197">
        <v>14</v>
      </c>
      <c r="S2369" s="197">
        <v>7</v>
      </c>
      <c r="T2369" s="198" t="s">
        <v>9549</v>
      </c>
      <c r="U2369" s="200">
        <v>140145</v>
      </c>
    </row>
    <row r="2370" spans="17:21" x14ac:dyDescent="0.15">
      <c r="Q2370" s="197">
        <v>4</v>
      </c>
      <c r="R2370" s="197">
        <v>14</v>
      </c>
      <c r="S2370" s="197">
        <v>8</v>
      </c>
      <c r="T2370" s="198" t="s">
        <v>9550</v>
      </c>
      <c r="U2370" s="200">
        <v>140146</v>
      </c>
    </row>
    <row r="2371" spans="17:21" x14ac:dyDescent="0.15">
      <c r="Q2371" s="197">
        <v>4</v>
      </c>
      <c r="R2371" s="197">
        <v>14</v>
      </c>
      <c r="S2371" s="197">
        <v>9</v>
      </c>
      <c r="T2371" s="198" t="s">
        <v>6348</v>
      </c>
      <c r="U2371" s="200">
        <v>140111</v>
      </c>
    </row>
    <row r="2372" spans="17:21" x14ac:dyDescent="0.15">
      <c r="Q2372" s="197">
        <v>4</v>
      </c>
      <c r="R2372" s="197">
        <v>14</v>
      </c>
      <c r="S2372" s="197">
        <v>10</v>
      </c>
      <c r="T2372" s="198" t="s">
        <v>9551</v>
      </c>
      <c r="U2372" s="200">
        <v>140106</v>
      </c>
    </row>
    <row r="2373" spans="17:21" x14ac:dyDescent="0.15">
      <c r="Q2373" s="197">
        <v>4</v>
      </c>
      <c r="R2373" s="197">
        <v>14</v>
      </c>
      <c r="S2373" s="197">
        <v>11</v>
      </c>
      <c r="T2373" s="198" t="s">
        <v>5704</v>
      </c>
      <c r="U2373" s="200">
        <v>140116</v>
      </c>
    </row>
    <row r="2374" spans="17:21" x14ac:dyDescent="0.15">
      <c r="Q2374" s="197">
        <v>4</v>
      </c>
      <c r="R2374" s="197">
        <v>14</v>
      </c>
      <c r="S2374" s="197">
        <v>12</v>
      </c>
      <c r="T2374" s="198" t="s">
        <v>9552</v>
      </c>
      <c r="U2374" s="200">
        <v>140143</v>
      </c>
    </row>
    <row r="2375" spans="17:21" x14ac:dyDescent="0.15">
      <c r="Q2375" s="197">
        <v>4</v>
      </c>
      <c r="R2375" s="197">
        <v>14</v>
      </c>
      <c r="S2375" s="197">
        <v>13</v>
      </c>
      <c r="T2375" s="198" t="s">
        <v>6454</v>
      </c>
      <c r="U2375" s="200">
        <v>140124</v>
      </c>
    </row>
    <row r="2376" spans="17:21" x14ac:dyDescent="0.15">
      <c r="Q2376" s="197">
        <v>4</v>
      </c>
      <c r="R2376" s="197">
        <v>14</v>
      </c>
      <c r="S2376" s="197">
        <v>14</v>
      </c>
      <c r="T2376" s="198" t="s">
        <v>6455</v>
      </c>
      <c r="U2376" s="200">
        <v>140127</v>
      </c>
    </row>
    <row r="2377" spans="17:21" x14ac:dyDescent="0.15">
      <c r="Q2377" s="197">
        <v>4</v>
      </c>
      <c r="R2377" s="197">
        <v>14</v>
      </c>
      <c r="S2377" s="197">
        <v>15</v>
      </c>
      <c r="T2377" s="198" t="s">
        <v>6456</v>
      </c>
      <c r="U2377" s="200">
        <v>140126</v>
      </c>
    </row>
    <row r="2378" spans="17:21" x14ac:dyDescent="0.15">
      <c r="Q2378" s="197">
        <v>4</v>
      </c>
      <c r="R2378" s="197">
        <v>14</v>
      </c>
      <c r="S2378" s="197">
        <v>16</v>
      </c>
      <c r="T2378" s="198" t="s">
        <v>6457</v>
      </c>
      <c r="U2378" s="200">
        <v>140131</v>
      </c>
    </row>
    <row r="2379" spans="17:21" x14ac:dyDescent="0.15">
      <c r="Q2379" s="197">
        <v>4</v>
      </c>
      <c r="R2379" s="197">
        <v>14</v>
      </c>
      <c r="S2379" s="197">
        <v>17</v>
      </c>
      <c r="T2379" s="198" t="s">
        <v>4159</v>
      </c>
      <c r="U2379" s="200">
        <v>140117</v>
      </c>
    </row>
    <row r="2380" spans="17:21" x14ac:dyDescent="0.15">
      <c r="Q2380" s="197">
        <v>4</v>
      </c>
      <c r="R2380" s="197">
        <v>14</v>
      </c>
      <c r="S2380" s="197">
        <v>18</v>
      </c>
      <c r="T2380" s="198" t="s">
        <v>3788</v>
      </c>
      <c r="U2380" s="200">
        <v>140118</v>
      </c>
    </row>
    <row r="2381" spans="17:21" x14ac:dyDescent="0.15">
      <c r="Q2381" s="197">
        <v>4</v>
      </c>
      <c r="R2381" s="197">
        <v>14</v>
      </c>
      <c r="S2381" s="197">
        <v>19</v>
      </c>
      <c r="T2381" s="198" t="s">
        <v>6458</v>
      </c>
      <c r="U2381" s="200">
        <v>140122</v>
      </c>
    </row>
    <row r="2382" spans="17:21" x14ac:dyDescent="0.15">
      <c r="Q2382" s="197">
        <v>4</v>
      </c>
      <c r="R2382" s="197">
        <v>14</v>
      </c>
      <c r="S2382" s="197">
        <v>20</v>
      </c>
      <c r="T2382" s="198" t="s">
        <v>6459</v>
      </c>
      <c r="U2382" s="200">
        <v>140128</v>
      </c>
    </row>
    <row r="2383" spans="17:21" x14ac:dyDescent="0.15">
      <c r="Q2383" s="197">
        <v>4</v>
      </c>
      <c r="R2383" s="197">
        <v>14</v>
      </c>
      <c r="S2383" s="197">
        <v>21</v>
      </c>
      <c r="T2383" s="198" t="s">
        <v>6460</v>
      </c>
      <c r="U2383" s="200">
        <v>140129</v>
      </c>
    </row>
    <row r="2384" spans="17:21" x14ac:dyDescent="0.15">
      <c r="Q2384" s="197">
        <v>4</v>
      </c>
      <c r="R2384" s="197">
        <v>14</v>
      </c>
      <c r="S2384" s="197">
        <v>22</v>
      </c>
      <c r="T2384" s="198" t="s">
        <v>9553</v>
      </c>
      <c r="U2384" s="200">
        <v>140130</v>
      </c>
    </row>
    <row r="2385" spans="17:21" x14ac:dyDescent="0.15">
      <c r="Q2385" s="197">
        <v>4</v>
      </c>
      <c r="R2385" s="197">
        <v>14</v>
      </c>
      <c r="S2385" s="197">
        <v>23</v>
      </c>
      <c r="T2385" s="198" t="s">
        <v>6461</v>
      </c>
      <c r="U2385" s="200">
        <v>140201</v>
      </c>
    </row>
    <row r="2386" spans="17:21" x14ac:dyDescent="0.15">
      <c r="Q2386" s="197">
        <v>4</v>
      </c>
      <c r="R2386" s="197">
        <v>14</v>
      </c>
      <c r="S2386" s="197">
        <v>24</v>
      </c>
      <c r="T2386" s="198" t="s">
        <v>6462</v>
      </c>
      <c r="U2386" s="200">
        <v>140215</v>
      </c>
    </row>
    <row r="2387" spans="17:21" x14ac:dyDescent="0.15">
      <c r="Q2387" s="197">
        <v>4</v>
      </c>
      <c r="R2387" s="197">
        <v>14</v>
      </c>
      <c r="S2387" s="197">
        <v>25</v>
      </c>
      <c r="T2387" s="198" t="s">
        <v>6463</v>
      </c>
      <c r="U2387" s="200">
        <v>140205</v>
      </c>
    </row>
    <row r="2388" spans="17:21" x14ac:dyDescent="0.15">
      <c r="Q2388" s="197">
        <v>4</v>
      </c>
      <c r="R2388" s="197">
        <v>14</v>
      </c>
      <c r="S2388" s="197">
        <v>26</v>
      </c>
      <c r="T2388" s="198" t="s">
        <v>6464</v>
      </c>
      <c r="U2388" s="200">
        <v>140206</v>
      </c>
    </row>
    <row r="2389" spans="17:21" x14ac:dyDescent="0.15">
      <c r="Q2389" s="197">
        <v>4</v>
      </c>
      <c r="R2389" s="197">
        <v>14</v>
      </c>
      <c r="S2389" s="197">
        <v>27</v>
      </c>
      <c r="T2389" s="198" t="s">
        <v>6465</v>
      </c>
      <c r="U2389" s="200">
        <v>140301</v>
      </c>
    </row>
    <row r="2390" spans="17:21" x14ac:dyDescent="0.15">
      <c r="Q2390" s="197">
        <v>4</v>
      </c>
      <c r="R2390" s="197">
        <v>14</v>
      </c>
      <c r="S2390" s="197">
        <v>28</v>
      </c>
      <c r="T2390" s="198" t="s">
        <v>6466</v>
      </c>
      <c r="U2390" s="200">
        <v>140302</v>
      </c>
    </row>
    <row r="2391" spans="17:21" x14ac:dyDescent="0.15">
      <c r="Q2391" s="197">
        <v>4</v>
      </c>
      <c r="R2391" s="197">
        <v>14</v>
      </c>
      <c r="S2391" s="197">
        <v>29</v>
      </c>
      <c r="T2391" s="198" t="s">
        <v>6467</v>
      </c>
      <c r="U2391" s="200">
        <v>140303</v>
      </c>
    </row>
    <row r="2392" spans="17:21" x14ac:dyDescent="0.15">
      <c r="Q2392" s="197">
        <v>4</v>
      </c>
      <c r="R2392" s="197">
        <v>14</v>
      </c>
      <c r="S2392" s="197">
        <v>30</v>
      </c>
      <c r="T2392" s="198" t="s">
        <v>6468</v>
      </c>
      <c r="U2392" s="200">
        <v>140306</v>
      </c>
    </row>
    <row r="2393" spans="17:21" x14ac:dyDescent="0.15">
      <c r="Q2393" s="197">
        <v>4</v>
      </c>
      <c r="R2393" s="197">
        <v>14</v>
      </c>
      <c r="S2393" s="197">
        <v>31</v>
      </c>
      <c r="T2393" s="198" t="s">
        <v>6469</v>
      </c>
      <c r="U2393" s="200">
        <v>140316</v>
      </c>
    </row>
    <row r="2394" spans="17:21" x14ac:dyDescent="0.15">
      <c r="Q2394" s="197">
        <v>4</v>
      </c>
      <c r="R2394" s="197">
        <v>14</v>
      </c>
      <c r="S2394" s="197">
        <v>32</v>
      </c>
      <c r="T2394" s="198" t="s">
        <v>6470</v>
      </c>
      <c r="U2394" s="200">
        <v>140317</v>
      </c>
    </row>
    <row r="2395" spans="17:21" x14ac:dyDescent="0.15">
      <c r="Q2395" s="197">
        <v>4</v>
      </c>
      <c r="R2395" s="197">
        <v>14</v>
      </c>
      <c r="S2395" s="197">
        <v>33</v>
      </c>
      <c r="T2395" s="198" t="s">
        <v>6471</v>
      </c>
      <c r="U2395" s="200">
        <v>140307</v>
      </c>
    </row>
    <row r="2396" spans="17:21" x14ac:dyDescent="0.15">
      <c r="Q2396" s="197">
        <v>4</v>
      </c>
      <c r="R2396" s="197">
        <v>14</v>
      </c>
      <c r="S2396" s="197">
        <v>34</v>
      </c>
      <c r="T2396" s="198" t="s">
        <v>6472</v>
      </c>
      <c r="U2396" s="200">
        <v>140304</v>
      </c>
    </row>
    <row r="2397" spans="17:21" x14ac:dyDescent="0.15">
      <c r="Q2397" s="197">
        <v>4</v>
      </c>
      <c r="R2397" s="197">
        <v>14</v>
      </c>
      <c r="S2397" s="197">
        <v>35</v>
      </c>
      <c r="T2397" s="198" t="s">
        <v>6473</v>
      </c>
      <c r="U2397" s="200">
        <v>140309</v>
      </c>
    </row>
    <row r="2398" spans="17:21" x14ac:dyDescent="0.15">
      <c r="Q2398" s="197">
        <v>4</v>
      </c>
      <c r="R2398" s="197">
        <v>14</v>
      </c>
      <c r="S2398" s="197">
        <v>36</v>
      </c>
      <c r="T2398" s="198" t="s">
        <v>6474</v>
      </c>
      <c r="U2398" s="200">
        <v>140310</v>
      </c>
    </row>
    <row r="2399" spans="17:21" x14ac:dyDescent="0.15">
      <c r="Q2399" s="197">
        <v>4</v>
      </c>
      <c r="R2399" s="197">
        <v>14</v>
      </c>
      <c r="S2399" s="197">
        <v>37</v>
      </c>
      <c r="T2399" s="198" t="s">
        <v>6475</v>
      </c>
      <c r="U2399" s="200">
        <v>140318</v>
      </c>
    </row>
    <row r="2400" spans="17:21" x14ac:dyDescent="0.15">
      <c r="Q2400" s="197">
        <v>4</v>
      </c>
      <c r="R2400" s="197">
        <v>14</v>
      </c>
      <c r="S2400" s="197">
        <v>38</v>
      </c>
      <c r="T2400" s="198" t="s">
        <v>6476</v>
      </c>
      <c r="U2400" s="200">
        <v>140404</v>
      </c>
    </row>
    <row r="2401" spans="17:21" x14ac:dyDescent="0.15">
      <c r="Q2401" s="197">
        <v>4</v>
      </c>
      <c r="R2401" s="197">
        <v>14</v>
      </c>
      <c r="S2401" s="197">
        <v>39</v>
      </c>
      <c r="T2401" s="198" t="s">
        <v>6477</v>
      </c>
      <c r="U2401" s="200">
        <v>140405</v>
      </c>
    </row>
    <row r="2402" spans="17:21" x14ac:dyDescent="0.15">
      <c r="Q2402" s="197">
        <v>4</v>
      </c>
      <c r="R2402" s="197">
        <v>14</v>
      </c>
      <c r="S2402" s="197">
        <v>40</v>
      </c>
      <c r="T2402" s="198" t="s">
        <v>6478</v>
      </c>
      <c r="U2402" s="200">
        <v>140314</v>
      </c>
    </row>
    <row r="2403" spans="17:21" x14ac:dyDescent="0.15">
      <c r="Q2403" s="197">
        <v>4</v>
      </c>
      <c r="R2403" s="197">
        <v>14</v>
      </c>
      <c r="S2403" s="197">
        <v>41</v>
      </c>
      <c r="T2403" s="198" t="s">
        <v>6479</v>
      </c>
      <c r="U2403" s="200">
        <v>140313</v>
      </c>
    </row>
    <row r="2404" spans="17:21" x14ac:dyDescent="0.15">
      <c r="Q2404" s="197">
        <v>4</v>
      </c>
      <c r="R2404" s="197">
        <v>14</v>
      </c>
      <c r="S2404" s="197">
        <v>42</v>
      </c>
      <c r="T2404" s="198" t="s">
        <v>6481</v>
      </c>
      <c r="U2404" s="200">
        <v>140701</v>
      </c>
    </row>
    <row r="2405" spans="17:21" x14ac:dyDescent="0.15">
      <c r="Q2405" s="197">
        <v>4</v>
      </c>
      <c r="R2405" s="197">
        <v>14</v>
      </c>
      <c r="S2405" s="197">
        <v>43</v>
      </c>
      <c r="T2405" s="198" t="s">
        <v>6482</v>
      </c>
      <c r="U2405" s="200">
        <v>140702</v>
      </c>
    </row>
    <row r="2406" spans="17:21" x14ac:dyDescent="0.15">
      <c r="Q2406" s="197">
        <v>4</v>
      </c>
      <c r="R2406" s="197">
        <v>14</v>
      </c>
      <c r="S2406" s="197">
        <v>44</v>
      </c>
      <c r="T2406" s="198" t="s">
        <v>6483</v>
      </c>
      <c r="U2406" s="200">
        <v>140704</v>
      </c>
    </row>
    <row r="2407" spans="17:21" x14ac:dyDescent="0.15">
      <c r="Q2407" s="197">
        <v>4</v>
      </c>
      <c r="R2407" s="197">
        <v>14</v>
      </c>
      <c r="S2407" s="197">
        <v>45</v>
      </c>
      <c r="T2407" s="198" t="s">
        <v>6484</v>
      </c>
      <c r="U2407" s="200">
        <v>140705</v>
      </c>
    </row>
    <row r="2408" spans="17:21" x14ac:dyDescent="0.15">
      <c r="Q2408" s="197">
        <v>4</v>
      </c>
      <c r="R2408" s="197">
        <v>14</v>
      </c>
      <c r="S2408" s="197">
        <v>46</v>
      </c>
      <c r="T2408" s="198" t="s">
        <v>6485</v>
      </c>
      <c r="U2408" s="200">
        <v>140706</v>
      </c>
    </row>
    <row r="2409" spans="17:21" x14ac:dyDescent="0.15">
      <c r="Q2409" s="197">
        <v>4</v>
      </c>
      <c r="R2409" s="197">
        <v>14</v>
      </c>
      <c r="S2409" s="197">
        <v>47</v>
      </c>
      <c r="T2409" s="198" t="s">
        <v>6486</v>
      </c>
      <c r="U2409" s="200">
        <v>140708</v>
      </c>
    </row>
    <row r="2410" spans="17:21" x14ac:dyDescent="0.15">
      <c r="Q2410" s="197">
        <v>4</v>
      </c>
      <c r="R2410" s="197">
        <v>14</v>
      </c>
      <c r="S2410" s="197">
        <v>48</v>
      </c>
      <c r="T2410" s="198" t="s">
        <v>6487</v>
      </c>
      <c r="U2410" s="200">
        <v>140709</v>
      </c>
    </row>
    <row r="2411" spans="17:21" x14ac:dyDescent="0.15">
      <c r="Q2411" s="197">
        <v>4</v>
      </c>
      <c r="R2411" s="197">
        <v>14</v>
      </c>
      <c r="S2411" s="197">
        <v>49</v>
      </c>
      <c r="T2411" s="198" t="s">
        <v>6488</v>
      </c>
      <c r="U2411" s="200">
        <v>140711</v>
      </c>
    </row>
    <row r="2412" spans="17:21" x14ac:dyDescent="0.15">
      <c r="Q2412" s="197">
        <v>4</v>
      </c>
      <c r="R2412" s="197">
        <v>14</v>
      </c>
      <c r="S2412" s="197">
        <v>50</v>
      </c>
      <c r="T2412" s="198" t="s">
        <v>6489</v>
      </c>
      <c r="U2412" s="200">
        <v>140726</v>
      </c>
    </row>
    <row r="2413" spans="17:21" x14ac:dyDescent="0.15">
      <c r="Q2413" s="197">
        <v>4</v>
      </c>
      <c r="R2413" s="197">
        <v>14</v>
      </c>
      <c r="S2413" s="197">
        <v>51</v>
      </c>
      <c r="T2413" s="198" t="s">
        <v>6490</v>
      </c>
      <c r="U2413" s="200">
        <v>140715</v>
      </c>
    </row>
    <row r="2414" spans="17:21" x14ac:dyDescent="0.15">
      <c r="Q2414" s="197">
        <v>4</v>
      </c>
      <c r="R2414" s="197">
        <v>14</v>
      </c>
      <c r="S2414" s="197">
        <v>52</v>
      </c>
      <c r="T2414" s="198" t="s">
        <v>6491</v>
      </c>
      <c r="U2414" s="200">
        <v>140716</v>
      </c>
    </row>
    <row r="2415" spans="17:21" x14ac:dyDescent="0.15">
      <c r="Q2415" s="197">
        <v>4</v>
      </c>
      <c r="R2415" s="197">
        <v>14</v>
      </c>
      <c r="S2415" s="197">
        <v>53</v>
      </c>
      <c r="T2415" s="198" t="s">
        <v>6492</v>
      </c>
      <c r="U2415" s="200">
        <v>140713</v>
      </c>
    </row>
    <row r="2416" spans="17:21" x14ac:dyDescent="0.15">
      <c r="Q2416" s="197">
        <v>4</v>
      </c>
      <c r="R2416" s="197">
        <v>14</v>
      </c>
      <c r="S2416" s="197">
        <v>54</v>
      </c>
      <c r="T2416" s="198" t="s">
        <v>6493</v>
      </c>
      <c r="U2416" s="200">
        <v>140719</v>
      </c>
    </row>
    <row r="2417" spans="17:21" x14ac:dyDescent="0.15">
      <c r="Q2417" s="197">
        <v>4</v>
      </c>
      <c r="R2417" s="197">
        <v>14</v>
      </c>
      <c r="S2417" s="197">
        <v>55</v>
      </c>
      <c r="T2417" s="198" t="s">
        <v>6494</v>
      </c>
      <c r="U2417" s="200">
        <v>140720</v>
      </c>
    </row>
    <row r="2418" spans="17:21" x14ac:dyDescent="0.15">
      <c r="Q2418" s="197">
        <v>4</v>
      </c>
      <c r="R2418" s="197">
        <v>14</v>
      </c>
      <c r="S2418" s="197">
        <v>56</v>
      </c>
      <c r="T2418" s="198" t="s">
        <v>6495</v>
      </c>
      <c r="U2418" s="200">
        <v>140721</v>
      </c>
    </row>
    <row r="2419" spans="17:21" x14ac:dyDescent="0.15">
      <c r="Q2419" s="197">
        <v>4</v>
      </c>
      <c r="R2419" s="197">
        <v>14</v>
      </c>
      <c r="S2419" s="197">
        <v>57</v>
      </c>
      <c r="T2419" s="198" t="s">
        <v>6496</v>
      </c>
      <c r="U2419" s="200">
        <v>140722</v>
      </c>
    </row>
    <row r="2420" spans="17:21" x14ac:dyDescent="0.15">
      <c r="Q2420" s="197">
        <v>4</v>
      </c>
      <c r="R2420" s="197">
        <v>14</v>
      </c>
      <c r="S2420" s="197">
        <v>58</v>
      </c>
      <c r="T2420" s="198" t="s">
        <v>6497</v>
      </c>
      <c r="U2420" s="200">
        <v>140723</v>
      </c>
    </row>
    <row r="2421" spans="17:21" x14ac:dyDescent="0.15">
      <c r="Q2421" s="197">
        <v>4</v>
      </c>
      <c r="R2421" s="197">
        <v>14</v>
      </c>
      <c r="S2421" s="197">
        <v>59</v>
      </c>
      <c r="T2421" s="198" t="s">
        <v>6498</v>
      </c>
      <c r="U2421" s="200">
        <v>140728</v>
      </c>
    </row>
    <row r="2422" spans="17:21" x14ac:dyDescent="0.15">
      <c r="Q2422" s="197">
        <v>4</v>
      </c>
      <c r="R2422" s="197">
        <v>14</v>
      </c>
      <c r="S2422" s="197">
        <v>60</v>
      </c>
      <c r="T2422" s="198" t="s">
        <v>6499</v>
      </c>
      <c r="U2422" s="200">
        <v>140802</v>
      </c>
    </row>
    <row r="2423" spans="17:21" x14ac:dyDescent="0.15">
      <c r="Q2423" s="197">
        <v>4</v>
      </c>
      <c r="R2423" s="197">
        <v>14</v>
      </c>
      <c r="S2423" s="197">
        <v>61</v>
      </c>
      <c r="T2423" s="198" t="s">
        <v>6500</v>
      </c>
      <c r="U2423" s="200">
        <v>140803</v>
      </c>
    </row>
    <row r="2424" spans="17:21" x14ac:dyDescent="0.15">
      <c r="Q2424" s="197">
        <v>4</v>
      </c>
      <c r="R2424" s="197">
        <v>14</v>
      </c>
      <c r="S2424" s="197">
        <v>62</v>
      </c>
      <c r="T2424" s="198" t="s">
        <v>6501</v>
      </c>
      <c r="U2424" s="200">
        <v>140809</v>
      </c>
    </row>
    <row r="2425" spans="17:21" x14ac:dyDescent="0.15">
      <c r="Q2425" s="197">
        <v>4</v>
      </c>
      <c r="R2425" s="197">
        <v>14</v>
      </c>
      <c r="S2425" s="197">
        <v>63</v>
      </c>
      <c r="T2425" s="198" t="s">
        <v>6502</v>
      </c>
      <c r="U2425" s="200">
        <v>140810</v>
      </c>
    </row>
    <row r="2426" spans="17:21" x14ac:dyDescent="0.15">
      <c r="Q2426" s="197">
        <v>4</v>
      </c>
      <c r="R2426" s="197">
        <v>14</v>
      </c>
      <c r="S2426" s="197">
        <v>64</v>
      </c>
      <c r="T2426" s="198" t="s">
        <v>4082</v>
      </c>
      <c r="U2426" s="200">
        <v>140804</v>
      </c>
    </row>
    <row r="2427" spans="17:21" x14ac:dyDescent="0.15">
      <c r="Q2427" s="197">
        <v>4</v>
      </c>
      <c r="R2427" s="197">
        <v>14</v>
      </c>
      <c r="S2427" s="197">
        <v>65</v>
      </c>
      <c r="T2427" s="198" t="s">
        <v>4086</v>
      </c>
      <c r="U2427" s="200">
        <v>140805</v>
      </c>
    </row>
    <row r="2428" spans="17:21" x14ac:dyDescent="0.15">
      <c r="Q2428" s="197">
        <v>4</v>
      </c>
      <c r="R2428" s="197">
        <v>14</v>
      </c>
      <c r="S2428" s="197">
        <v>66</v>
      </c>
      <c r="T2428" s="198" t="s">
        <v>4090</v>
      </c>
      <c r="U2428" s="200">
        <v>140806</v>
      </c>
    </row>
    <row r="2429" spans="17:21" x14ac:dyDescent="0.15">
      <c r="Q2429" s="197">
        <v>4</v>
      </c>
      <c r="R2429" s="197">
        <v>14</v>
      </c>
      <c r="S2429" s="197">
        <v>67</v>
      </c>
      <c r="T2429" s="198" t="s">
        <v>4094</v>
      </c>
      <c r="U2429" s="200">
        <v>140807</v>
      </c>
    </row>
    <row r="2430" spans="17:21" x14ac:dyDescent="0.15">
      <c r="Q2430" s="197">
        <v>4</v>
      </c>
      <c r="R2430" s="197">
        <v>14</v>
      </c>
      <c r="S2430" s="197">
        <v>68</v>
      </c>
      <c r="T2430" s="198" t="s">
        <v>4098</v>
      </c>
      <c r="U2430" s="200">
        <v>140808</v>
      </c>
    </row>
    <row r="2431" spans="17:21" x14ac:dyDescent="0.15">
      <c r="Q2431" s="197">
        <v>4</v>
      </c>
      <c r="R2431" s="197">
        <v>14</v>
      </c>
      <c r="S2431" s="197">
        <v>69</v>
      </c>
      <c r="T2431" s="198" t="s">
        <v>4110</v>
      </c>
      <c r="U2431" s="200">
        <v>140999</v>
      </c>
    </row>
    <row r="2432" spans="17:21" x14ac:dyDescent="0.15">
      <c r="Q2432" s="197">
        <v>4</v>
      </c>
      <c r="R2432" s="197">
        <v>15</v>
      </c>
      <c r="S2432" s="197">
        <v>1</v>
      </c>
      <c r="T2432" s="198" t="s">
        <v>6593</v>
      </c>
      <c r="U2432" s="200">
        <v>150101</v>
      </c>
    </row>
    <row r="2433" spans="17:21" x14ac:dyDescent="0.15">
      <c r="Q2433" s="197">
        <v>4</v>
      </c>
      <c r="R2433" s="197">
        <v>15</v>
      </c>
      <c r="S2433" s="197">
        <v>2</v>
      </c>
      <c r="T2433" s="198" t="s">
        <v>326</v>
      </c>
      <c r="U2433" s="200">
        <v>150109</v>
      </c>
    </row>
    <row r="2434" spans="17:21" x14ac:dyDescent="0.15">
      <c r="Q2434" s="197">
        <v>4</v>
      </c>
      <c r="R2434" s="197">
        <v>15</v>
      </c>
      <c r="S2434" s="197">
        <v>3</v>
      </c>
      <c r="T2434" s="198" t="s">
        <v>6344</v>
      </c>
      <c r="U2434" s="200">
        <v>150110</v>
      </c>
    </row>
    <row r="2435" spans="17:21" x14ac:dyDescent="0.15">
      <c r="Q2435" s="197">
        <v>4</v>
      </c>
      <c r="R2435" s="197">
        <v>15</v>
      </c>
      <c r="S2435" s="197">
        <v>4</v>
      </c>
      <c r="T2435" s="198" t="s">
        <v>6503</v>
      </c>
      <c r="U2435" s="200">
        <v>150113</v>
      </c>
    </row>
    <row r="2436" spans="17:21" x14ac:dyDescent="0.15">
      <c r="Q2436" s="197">
        <v>4</v>
      </c>
      <c r="R2436" s="197">
        <v>15</v>
      </c>
      <c r="S2436" s="197">
        <v>5</v>
      </c>
      <c r="T2436" s="198" t="s">
        <v>6504</v>
      </c>
      <c r="U2436" s="200">
        <v>150111</v>
      </c>
    </row>
    <row r="2437" spans="17:21" x14ac:dyDescent="0.15">
      <c r="Q2437" s="197">
        <v>4</v>
      </c>
      <c r="R2437" s="197">
        <v>15</v>
      </c>
      <c r="S2437" s="197">
        <v>6</v>
      </c>
      <c r="T2437" s="198" t="s">
        <v>4696</v>
      </c>
      <c r="U2437" s="200">
        <v>150112</v>
      </c>
    </row>
    <row r="2438" spans="17:21" x14ac:dyDescent="0.15">
      <c r="Q2438" s="197">
        <v>4</v>
      </c>
      <c r="R2438" s="197">
        <v>15</v>
      </c>
      <c r="S2438" s="197">
        <v>7</v>
      </c>
      <c r="T2438" s="198" t="s">
        <v>4682</v>
      </c>
      <c r="U2438" s="200">
        <v>150117</v>
      </c>
    </row>
    <row r="2439" spans="17:21" x14ac:dyDescent="0.15">
      <c r="Q2439" s="197">
        <v>4</v>
      </c>
      <c r="R2439" s="197">
        <v>15</v>
      </c>
      <c r="S2439" s="197">
        <v>8</v>
      </c>
      <c r="T2439" s="198" t="s">
        <v>1919</v>
      </c>
      <c r="U2439" s="200">
        <v>150102</v>
      </c>
    </row>
    <row r="2440" spans="17:21" x14ac:dyDescent="0.15">
      <c r="Q2440" s="197">
        <v>4</v>
      </c>
      <c r="R2440" s="197">
        <v>15</v>
      </c>
      <c r="S2440" s="197">
        <v>9</v>
      </c>
      <c r="T2440" s="198" t="s">
        <v>6594</v>
      </c>
      <c r="U2440" s="200">
        <v>150103</v>
      </c>
    </row>
    <row r="2441" spans="17:21" x14ac:dyDescent="0.15">
      <c r="Q2441" s="197">
        <v>4</v>
      </c>
      <c r="R2441" s="197">
        <v>15</v>
      </c>
      <c r="S2441" s="197">
        <v>10</v>
      </c>
      <c r="T2441" s="198" t="s">
        <v>4473</v>
      </c>
      <c r="U2441" s="200">
        <v>150104</v>
      </c>
    </row>
    <row r="2442" spans="17:21" x14ac:dyDescent="0.15">
      <c r="Q2442" s="197">
        <v>4</v>
      </c>
      <c r="R2442" s="197">
        <v>15</v>
      </c>
      <c r="S2442" s="197">
        <v>11</v>
      </c>
      <c r="T2442" s="198" t="s">
        <v>6595</v>
      </c>
      <c r="U2442" s="200">
        <v>150105</v>
      </c>
    </row>
    <row r="2443" spans="17:21" x14ac:dyDescent="0.15">
      <c r="Q2443" s="197">
        <v>4</v>
      </c>
      <c r="R2443" s="197">
        <v>15</v>
      </c>
      <c r="S2443" s="197">
        <v>12</v>
      </c>
      <c r="T2443" s="198" t="s">
        <v>6596</v>
      </c>
      <c r="U2443" s="200">
        <v>150108</v>
      </c>
    </row>
    <row r="2444" spans="17:21" x14ac:dyDescent="0.15">
      <c r="Q2444" s="197">
        <v>4</v>
      </c>
      <c r="R2444" s="197">
        <v>15</v>
      </c>
      <c r="S2444" s="197">
        <v>13</v>
      </c>
      <c r="T2444" s="198" t="s">
        <v>4703</v>
      </c>
      <c r="U2444" s="200">
        <v>150114</v>
      </c>
    </row>
    <row r="2445" spans="17:21" x14ac:dyDescent="0.15">
      <c r="Q2445" s="197">
        <v>4</v>
      </c>
      <c r="R2445" s="197">
        <v>15</v>
      </c>
      <c r="S2445" s="197">
        <v>14</v>
      </c>
      <c r="T2445" s="198" t="s">
        <v>4155</v>
      </c>
      <c r="U2445" s="200">
        <v>150116</v>
      </c>
    </row>
    <row r="2446" spans="17:21" x14ac:dyDescent="0.15">
      <c r="Q2446" s="197">
        <v>4</v>
      </c>
      <c r="R2446" s="197">
        <v>15</v>
      </c>
      <c r="S2446" s="197">
        <v>15</v>
      </c>
      <c r="T2446" s="198" t="s">
        <v>4159</v>
      </c>
      <c r="U2446" s="200">
        <v>150106</v>
      </c>
    </row>
    <row r="2447" spans="17:21" x14ac:dyDescent="0.15">
      <c r="Q2447" s="197">
        <v>4</v>
      </c>
      <c r="R2447" s="197">
        <v>15</v>
      </c>
      <c r="S2447" s="197">
        <v>16</v>
      </c>
      <c r="T2447" s="198" t="s">
        <v>3788</v>
      </c>
      <c r="U2447" s="200">
        <v>150107</v>
      </c>
    </row>
    <row r="2448" spans="17:21" x14ac:dyDescent="0.15">
      <c r="Q2448" s="197">
        <v>4</v>
      </c>
      <c r="R2448" s="197">
        <v>15</v>
      </c>
      <c r="S2448" s="197">
        <v>17</v>
      </c>
      <c r="T2448" s="198" t="s">
        <v>6597</v>
      </c>
      <c r="U2448" s="200">
        <v>150201</v>
      </c>
    </row>
    <row r="2449" spans="17:21" x14ac:dyDescent="0.15">
      <c r="Q2449" s="197">
        <v>4</v>
      </c>
      <c r="R2449" s="197">
        <v>15</v>
      </c>
      <c r="S2449" s="197">
        <v>18</v>
      </c>
      <c r="T2449" s="198" t="s">
        <v>6598</v>
      </c>
      <c r="U2449" s="200">
        <v>150301</v>
      </c>
    </row>
    <row r="2450" spans="17:21" x14ac:dyDescent="0.15">
      <c r="Q2450" s="197">
        <v>4</v>
      </c>
      <c r="R2450" s="197">
        <v>15</v>
      </c>
      <c r="S2450" s="197">
        <v>19</v>
      </c>
      <c r="T2450" s="198" t="s">
        <v>6599</v>
      </c>
      <c r="U2450" s="200">
        <v>150401</v>
      </c>
    </row>
    <row r="2451" spans="17:21" x14ac:dyDescent="0.15">
      <c r="Q2451" s="197">
        <v>4</v>
      </c>
      <c r="R2451" s="197">
        <v>15</v>
      </c>
      <c r="S2451" s="197">
        <v>20</v>
      </c>
      <c r="T2451" s="198" t="s">
        <v>6600</v>
      </c>
      <c r="U2451" s="200">
        <v>150316</v>
      </c>
    </row>
    <row r="2452" spans="17:21" x14ac:dyDescent="0.15">
      <c r="Q2452" s="197">
        <v>4</v>
      </c>
      <c r="R2452" s="197">
        <v>15</v>
      </c>
      <c r="S2452" s="197">
        <v>21</v>
      </c>
      <c r="T2452" s="198" t="s">
        <v>6601</v>
      </c>
      <c r="U2452" s="200">
        <v>150302</v>
      </c>
    </row>
    <row r="2453" spans="17:21" x14ac:dyDescent="0.15">
      <c r="Q2453" s="197">
        <v>4</v>
      </c>
      <c r="R2453" s="197">
        <v>15</v>
      </c>
      <c r="S2453" s="197">
        <v>22</v>
      </c>
      <c r="T2453" s="198" t="s">
        <v>6602</v>
      </c>
      <c r="U2453" s="200">
        <v>150402</v>
      </c>
    </row>
    <row r="2454" spans="17:21" x14ac:dyDescent="0.15">
      <c r="Q2454" s="197">
        <v>4</v>
      </c>
      <c r="R2454" s="197">
        <v>15</v>
      </c>
      <c r="S2454" s="197">
        <v>23</v>
      </c>
      <c r="T2454" s="198" t="s">
        <v>6603</v>
      </c>
      <c r="U2454" s="200">
        <v>150203</v>
      </c>
    </row>
    <row r="2455" spans="17:21" x14ac:dyDescent="0.15">
      <c r="Q2455" s="197">
        <v>4</v>
      </c>
      <c r="R2455" s="197">
        <v>15</v>
      </c>
      <c r="S2455" s="197">
        <v>24</v>
      </c>
      <c r="T2455" s="198" t="s">
        <v>6604</v>
      </c>
      <c r="U2455" s="200">
        <v>150405</v>
      </c>
    </row>
    <row r="2456" spans="17:21" x14ac:dyDescent="0.15">
      <c r="Q2456" s="197">
        <v>4</v>
      </c>
      <c r="R2456" s="197">
        <v>15</v>
      </c>
      <c r="S2456" s="197">
        <v>25</v>
      </c>
      <c r="T2456" s="198" t="s">
        <v>6605</v>
      </c>
      <c r="U2456" s="200">
        <v>150305</v>
      </c>
    </row>
    <row r="2457" spans="17:21" x14ac:dyDescent="0.15">
      <c r="Q2457" s="197">
        <v>4</v>
      </c>
      <c r="R2457" s="197">
        <v>15</v>
      </c>
      <c r="S2457" s="197">
        <v>26</v>
      </c>
      <c r="T2457" s="198" t="s">
        <v>6606</v>
      </c>
      <c r="U2457" s="200">
        <v>150403</v>
      </c>
    </row>
    <row r="2458" spans="17:21" x14ac:dyDescent="0.15">
      <c r="Q2458" s="197">
        <v>4</v>
      </c>
      <c r="R2458" s="197">
        <v>15</v>
      </c>
      <c r="S2458" s="197">
        <v>27</v>
      </c>
      <c r="T2458" s="198" t="s">
        <v>6607</v>
      </c>
      <c r="U2458" s="200">
        <v>150202</v>
      </c>
    </row>
    <row r="2459" spans="17:21" x14ac:dyDescent="0.15">
      <c r="Q2459" s="197">
        <v>4</v>
      </c>
      <c r="R2459" s="197">
        <v>15</v>
      </c>
      <c r="S2459" s="197">
        <v>28</v>
      </c>
      <c r="T2459" s="198" t="s">
        <v>6608</v>
      </c>
      <c r="U2459" s="200">
        <v>150404</v>
      </c>
    </row>
    <row r="2460" spans="17:21" x14ac:dyDescent="0.15">
      <c r="Q2460" s="197">
        <v>4</v>
      </c>
      <c r="R2460" s="197">
        <v>15</v>
      </c>
      <c r="S2460" s="197">
        <v>29</v>
      </c>
      <c r="T2460" s="198" t="s">
        <v>6609</v>
      </c>
      <c r="U2460" s="200">
        <v>150501</v>
      </c>
    </row>
    <row r="2461" spans="17:21" x14ac:dyDescent="0.15">
      <c r="Q2461" s="197">
        <v>4</v>
      </c>
      <c r="R2461" s="197">
        <v>15</v>
      </c>
      <c r="S2461" s="197">
        <v>30</v>
      </c>
      <c r="T2461" s="198" t="s">
        <v>6610</v>
      </c>
      <c r="U2461" s="200">
        <v>150306</v>
      </c>
    </row>
    <row r="2462" spans="17:21" x14ac:dyDescent="0.15">
      <c r="Q2462" s="197">
        <v>4</v>
      </c>
      <c r="R2462" s="197">
        <v>15</v>
      </c>
      <c r="S2462" s="197">
        <v>31</v>
      </c>
      <c r="T2462" s="198" t="s">
        <v>6611</v>
      </c>
      <c r="U2462" s="200">
        <v>150407</v>
      </c>
    </row>
    <row r="2463" spans="17:21" x14ac:dyDescent="0.15">
      <c r="Q2463" s="197">
        <v>4</v>
      </c>
      <c r="R2463" s="197">
        <v>15</v>
      </c>
      <c r="S2463" s="197">
        <v>32</v>
      </c>
      <c r="T2463" s="198" t="s">
        <v>6612</v>
      </c>
      <c r="U2463" s="200">
        <v>150204</v>
      </c>
    </row>
    <row r="2464" spans="17:21" x14ac:dyDescent="0.15">
      <c r="Q2464" s="197">
        <v>4</v>
      </c>
      <c r="R2464" s="197">
        <v>15</v>
      </c>
      <c r="S2464" s="197">
        <v>33</v>
      </c>
      <c r="T2464" s="198" t="s">
        <v>6613</v>
      </c>
      <c r="U2464" s="200">
        <v>150307</v>
      </c>
    </row>
    <row r="2465" spans="17:21" x14ac:dyDescent="0.15">
      <c r="Q2465" s="197">
        <v>4</v>
      </c>
      <c r="R2465" s="197">
        <v>15</v>
      </c>
      <c r="S2465" s="197">
        <v>34</v>
      </c>
      <c r="T2465" s="198" t="s">
        <v>6614</v>
      </c>
      <c r="U2465" s="200">
        <v>150408</v>
      </c>
    </row>
    <row r="2466" spans="17:21" x14ac:dyDescent="0.15">
      <c r="Q2466" s="197">
        <v>4</v>
      </c>
      <c r="R2466" s="197">
        <v>15</v>
      </c>
      <c r="S2466" s="197">
        <v>35</v>
      </c>
      <c r="T2466" s="198" t="s">
        <v>6615</v>
      </c>
      <c r="U2466" s="200">
        <v>150409</v>
      </c>
    </row>
    <row r="2467" spans="17:21" x14ac:dyDescent="0.15">
      <c r="Q2467" s="197">
        <v>4</v>
      </c>
      <c r="R2467" s="197">
        <v>15</v>
      </c>
      <c r="S2467" s="197">
        <v>36</v>
      </c>
      <c r="T2467" s="198" t="s">
        <v>6616</v>
      </c>
      <c r="U2467" s="200">
        <v>150410</v>
      </c>
    </row>
    <row r="2468" spans="17:21" x14ac:dyDescent="0.15">
      <c r="Q2468" s="197">
        <v>4</v>
      </c>
      <c r="R2468" s="197">
        <v>15</v>
      </c>
      <c r="S2468" s="197">
        <v>37</v>
      </c>
      <c r="T2468" s="198" t="s">
        <v>6617</v>
      </c>
      <c r="U2468" s="200">
        <v>150308</v>
      </c>
    </row>
    <row r="2469" spans="17:21" x14ac:dyDescent="0.15">
      <c r="Q2469" s="197">
        <v>4</v>
      </c>
      <c r="R2469" s="197">
        <v>15</v>
      </c>
      <c r="S2469" s="197">
        <v>38</v>
      </c>
      <c r="T2469" s="198" t="s">
        <v>6618</v>
      </c>
      <c r="U2469" s="200">
        <v>150425</v>
      </c>
    </row>
    <row r="2470" spans="17:21" x14ac:dyDescent="0.15">
      <c r="Q2470" s="197">
        <v>4</v>
      </c>
      <c r="R2470" s="197">
        <v>15</v>
      </c>
      <c r="S2470" s="197">
        <v>39</v>
      </c>
      <c r="T2470" s="198" t="s">
        <v>6619</v>
      </c>
      <c r="U2470" s="200">
        <v>150209</v>
      </c>
    </row>
    <row r="2471" spans="17:21" x14ac:dyDescent="0.15">
      <c r="Q2471" s="197">
        <v>4</v>
      </c>
      <c r="R2471" s="197">
        <v>15</v>
      </c>
      <c r="S2471" s="197">
        <v>40</v>
      </c>
      <c r="T2471" s="198" t="s">
        <v>6620</v>
      </c>
      <c r="U2471" s="200">
        <v>150309</v>
      </c>
    </row>
    <row r="2472" spans="17:21" x14ac:dyDescent="0.15">
      <c r="Q2472" s="197">
        <v>4</v>
      </c>
      <c r="R2472" s="197">
        <v>15</v>
      </c>
      <c r="S2472" s="197">
        <v>41</v>
      </c>
      <c r="T2472" s="198" t="s">
        <v>6621</v>
      </c>
      <c r="U2472" s="200">
        <v>150412</v>
      </c>
    </row>
    <row r="2473" spans="17:21" x14ac:dyDescent="0.15">
      <c r="Q2473" s="197">
        <v>4</v>
      </c>
      <c r="R2473" s="197">
        <v>15</v>
      </c>
      <c r="S2473" s="197">
        <v>42</v>
      </c>
      <c r="T2473" s="198" t="s">
        <v>6622</v>
      </c>
      <c r="U2473" s="200">
        <v>150310</v>
      </c>
    </row>
    <row r="2474" spans="17:21" x14ac:dyDescent="0.15">
      <c r="Q2474" s="197">
        <v>4</v>
      </c>
      <c r="R2474" s="197">
        <v>15</v>
      </c>
      <c r="S2474" s="197">
        <v>43</v>
      </c>
      <c r="T2474" s="198" t="s">
        <v>6623</v>
      </c>
      <c r="U2474" s="200">
        <v>150411</v>
      </c>
    </row>
    <row r="2475" spans="17:21" x14ac:dyDescent="0.15">
      <c r="Q2475" s="197">
        <v>4</v>
      </c>
      <c r="R2475" s="197">
        <v>15</v>
      </c>
      <c r="S2475" s="197">
        <v>44</v>
      </c>
      <c r="T2475" s="198" t="s">
        <v>6624</v>
      </c>
      <c r="U2475" s="200">
        <v>150311</v>
      </c>
    </row>
    <row r="2476" spans="17:21" x14ac:dyDescent="0.15">
      <c r="Q2476" s="197">
        <v>4</v>
      </c>
      <c r="R2476" s="197">
        <v>15</v>
      </c>
      <c r="S2476" s="197">
        <v>45</v>
      </c>
      <c r="T2476" s="198" t="s">
        <v>6625</v>
      </c>
      <c r="U2476" s="200">
        <v>150413</v>
      </c>
    </row>
    <row r="2477" spans="17:21" x14ac:dyDescent="0.15">
      <c r="Q2477" s="197">
        <v>4</v>
      </c>
      <c r="R2477" s="197">
        <v>15</v>
      </c>
      <c r="S2477" s="197">
        <v>46</v>
      </c>
      <c r="T2477" s="198" t="s">
        <v>6626</v>
      </c>
      <c r="U2477" s="200">
        <v>150206</v>
      </c>
    </row>
    <row r="2478" spans="17:21" x14ac:dyDescent="0.15">
      <c r="Q2478" s="197">
        <v>4</v>
      </c>
      <c r="R2478" s="197">
        <v>15</v>
      </c>
      <c r="S2478" s="197">
        <v>47</v>
      </c>
      <c r="T2478" s="198" t="s">
        <v>6627</v>
      </c>
      <c r="U2478" s="200">
        <v>150313</v>
      </c>
    </row>
    <row r="2479" spans="17:21" x14ac:dyDescent="0.15">
      <c r="Q2479" s="197">
        <v>4</v>
      </c>
      <c r="R2479" s="197">
        <v>15</v>
      </c>
      <c r="S2479" s="197">
        <v>48</v>
      </c>
      <c r="T2479" s="198" t="s">
        <v>6628</v>
      </c>
      <c r="U2479" s="200">
        <v>150210</v>
      </c>
    </row>
    <row r="2480" spans="17:21" x14ac:dyDescent="0.15">
      <c r="Q2480" s="197">
        <v>4</v>
      </c>
      <c r="R2480" s="197">
        <v>15</v>
      </c>
      <c r="S2480" s="197">
        <v>49</v>
      </c>
      <c r="T2480" s="198" t="s">
        <v>6629</v>
      </c>
      <c r="U2480" s="200">
        <v>150312</v>
      </c>
    </row>
    <row r="2481" spans="17:21" x14ac:dyDescent="0.15">
      <c r="Q2481" s="197">
        <v>4</v>
      </c>
      <c r="R2481" s="197">
        <v>15</v>
      </c>
      <c r="S2481" s="197">
        <v>50</v>
      </c>
      <c r="T2481" s="198" t="s">
        <v>6630</v>
      </c>
      <c r="U2481" s="200">
        <v>150415</v>
      </c>
    </row>
    <row r="2482" spans="17:21" x14ac:dyDescent="0.15">
      <c r="Q2482" s="197">
        <v>4</v>
      </c>
      <c r="R2482" s="197">
        <v>15</v>
      </c>
      <c r="S2482" s="197">
        <v>51</v>
      </c>
      <c r="T2482" s="198" t="s">
        <v>6631</v>
      </c>
      <c r="U2482" s="200">
        <v>150414</v>
      </c>
    </row>
    <row r="2483" spans="17:21" x14ac:dyDescent="0.15">
      <c r="Q2483" s="197">
        <v>4</v>
      </c>
      <c r="R2483" s="197">
        <v>15</v>
      </c>
      <c r="S2483" s="197">
        <v>52</v>
      </c>
      <c r="T2483" s="198" t="s">
        <v>6632</v>
      </c>
      <c r="U2483" s="200">
        <v>150418</v>
      </c>
    </row>
    <row r="2484" spans="17:21" x14ac:dyDescent="0.15">
      <c r="Q2484" s="197">
        <v>4</v>
      </c>
      <c r="R2484" s="197">
        <v>15</v>
      </c>
      <c r="S2484" s="197">
        <v>53</v>
      </c>
      <c r="T2484" s="198" t="s">
        <v>6633</v>
      </c>
      <c r="U2484" s="200">
        <v>150502</v>
      </c>
    </row>
    <row r="2485" spans="17:21" x14ac:dyDescent="0.15">
      <c r="Q2485" s="197">
        <v>4</v>
      </c>
      <c r="R2485" s="197">
        <v>15</v>
      </c>
      <c r="S2485" s="197">
        <v>54</v>
      </c>
      <c r="T2485" s="198" t="s">
        <v>6634</v>
      </c>
      <c r="U2485" s="200">
        <v>150207</v>
      </c>
    </row>
    <row r="2486" spans="17:21" x14ac:dyDescent="0.15">
      <c r="Q2486" s="197">
        <v>4</v>
      </c>
      <c r="R2486" s="197">
        <v>15</v>
      </c>
      <c r="S2486" s="197">
        <v>55</v>
      </c>
      <c r="T2486" s="198" t="s">
        <v>6635</v>
      </c>
      <c r="U2486" s="200">
        <v>150314</v>
      </c>
    </row>
    <row r="2487" spans="17:21" x14ac:dyDescent="0.15">
      <c r="Q2487" s="197">
        <v>4</v>
      </c>
      <c r="R2487" s="197">
        <v>15</v>
      </c>
      <c r="S2487" s="197">
        <v>56</v>
      </c>
      <c r="T2487" s="198" t="s">
        <v>6636</v>
      </c>
      <c r="U2487" s="200">
        <v>150416</v>
      </c>
    </row>
    <row r="2488" spans="17:21" x14ac:dyDescent="0.15">
      <c r="Q2488" s="197">
        <v>4</v>
      </c>
      <c r="R2488" s="197">
        <v>15</v>
      </c>
      <c r="S2488" s="197">
        <v>57</v>
      </c>
      <c r="T2488" s="198" t="s">
        <v>6637</v>
      </c>
      <c r="U2488" s="200">
        <v>150208</v>
      </c>
    </row>
    <row r="2489" spans="17:21" x14ac:dyDescent="0.15">
      <c r="Q2489" s="197">
        <v>4</v>
      </c>
      <c r="R2489" s="197">
        <v>15</v>
      </c>
      <c r="S2489" s="197">
        <v>58</v>
      </c>
      <c r="T2489" s="198" t="s">
        <v>6638</v>
      </c>
      <c r="U2489" s="200">
        <v>150315</v>
      </c>
    </row>
    <row r="2490" spans="17:21" x14ac:dyDescent="0.15">
      <c r="Q2490" s="197">
        <v>4</v>
      </c>
      <c r="R2490" s="197">
        <v>15</v>
      </c>
      <c r="S2490" s="197">
        <v>59</v>
      </c>
      <c r="T2490" s="198" t="s">
        <v>6639</v>
      </c>
      <c r="U2490" s="200">
        <v>150417</v>
      </c>
    </row>
    <row r="2491" spans="17:21" x14ac:dyDescent="0.15">
      <c r="Q2491" s="197">
        <v>4</v>
      </c>
      <c r="R2491" s="197">
        <v>15</v>
      </c>
      <c r="S2491" s="197">
        <v>60</v>
      </c>
      <c r="T2491" s="198" t="s">
        <v>6640</v>
      </c>
      <c r="U2491" s="200">
        <v>150503</v>
      </c>
    </row>
    <row r="2492" spans="17:21" x14ac:dyDescent="0.15">
      <c r="Q2492" s="197">
        <v>4</v>
      </c>
      <c r="R2492" s="197">
        <v>15</v>
      </c>
      <c r="S2492" s="197">
        <v>61</v>
      </c>
      <c r="T2492" s="198" t="s">
        <v>5571</v>
      </c>
      <c r="U2492" s="200">
        <v>150420</v>
      </c>
    </row>
    <row r="2493" spans="17:21" x14ac:dyDescent="0.15">
      <c r="Q2493" s="197">
        <v>4</v>
      </c>
      <c r="R2493" s="197">
        <v>15</v>
      </c>
      <c r="S2493" s="197">
        <v>62</v>
      </c>
      <c r="T2493" s="198" t="s">
        <v>4066</v>
      </c>
      <c r="U2493" s="200">
        <v>150700</v>
      </c>
    </row>
    <row r="2494" spans="17:21" x14ac:dyDescent="0.15">
      <c r="Q2494" s="197">
        <v>4</v>
      </c>
      <c r="R2494" s="197">
        <v>15</v>
      </c>
      <c r="S2494" s="197">
        <v>63</v>
      </c>
      <c r="T2494" s="198" t="s">
        <v>6641</v>
      </c>
      <c r="U2494" s="200">
        <v>150703</v>
      </c>
    </row>
    <row r="2495" spans="17:21" x14ac:dyDescent="0.15">
      <c r="Q2495" s="197">
        <v>4</v>
      </c>
      <c r="R2495" s="197">
        <v>15</v>
      </c>
      <c r="S2495" s="197">
        <v>64</v>
      </c>
      <c r="T2495" s="198" t="s">
        <v>6642</v>
      </c>
      <c r="U2495" s="200">
        <v>150701</v>
      </c>
    </row>
    <row r="2496" spans="17:21" x14ac:dyDescent="0.15">
      <c r="Q2496" s="197">
        <v>4</v>
      </c>
      <c r="R2496" s="197">
        <v>15</v>
      </c>
      <c r="S2496" s="197">
        <v>65</v>
      </c>
      <c r="T2496" s="198" t="s">
        <v>6643</v>
      </c>
      <c r="U2496" s="200">
        <v>150702</v>
      </c>
    </row>
    <row r="2497" spans="17:21" x14ac:dyDescent="0.15">
      <c r="Q2497" s="197">
        <v>4</v>
      </c>
      <c r="R2497" s="197">
        <v>15</v>
      </c>
      <c r="S2497" s="197">
        <v>66</v>
      </c>
      <c r="T2497" s="198" t="s">
        <v>6644</v>
      </c>
      <c r="U2497" s="200">
        <v>150801</v>
      </c>
    </row>
    <row r="2498" spans="17:21" x14ac:dyDescent="0.15">
      <c r="Q2498" s="197">
        <v>4</v>
      </c>
      <c r="R2498" s="197">
        <v>15</v>
      </c>
      <c r="S2498" s="197">
        <v>67</v>
      </c>
      <c r="T2498" s="198" t="s">
        <v>6645</v>
      </c>
      <c r="U2498" s="200">
        <v>150804</v>
      </c>
    </row>
    <row r="2499" spans="17:21" x14ac:dyDescent="0.15">
      <c r="Q2499" s="197">
        <v>4</v>
      </c>
      <c r="R2499" s="197">
        <v>15</v>
      </c>
      <c r="S2499" s="197">
        <v>68</v>
      </c>
      <c r="T2499" s="198" t="s">
        <v>4110</v>
      </c>
      <c r="U2499" s="200">
        <v>150999</v>
      </c>
    </row>
    <row r="2500" spans="17:21" x14ac:dyDescent="0.15">
      <c r="Q2500" s="197">
        <v>4</v>
      </c>
      <c r="R2500" s="197">
        <v>16</v>
      </c>
      <c r="S2500" s="197">
        <v>1</v>
      </c>
      <c r="T2500" s="198" t="s">
        <v>6593</v>
      </c>
      <c r="U2500" s="200">
        <v>160110</v>
      </c>
    </row>
    <row r="2501" spans="17:21" x14ac:dyDescent="0.15">
      <c r="Q2501" s="197">
        <v>4</v>
      </c>
      <c r="R2501" s="197">
        <v>16</v>
      </c>
      <c r="S2501" s="197">
        <v>2</v>
      </c>
      <c r="T2501" s="198" t="s">
        <v>4143</v>
      </c>
      <c r="U2501" s="200">
        <v>160112</v>
      </c>
    </row>
    <row r="2502" spans="17:21" x14ac:dyDescent="0.15">
      <c r="Q2502" s="197">
        <v>4</v>
      </c>
      <c r="R2502" s="197">
        <v>16</v>
      </c>
      <c r="S2502" s="197">
        <v>3</v>
      </c>
      <c r="T2502" s="198" t="s">
        <v>9554</v>
      </c>
      <c r="U2502" s="200">
        <v>160111</v>
      </c>
    </row>
    <row r="2503" spans="17:21" x14ac:dyDescent="0.15">
      <c r="Q2503" s="197">
        <v>4</v>
      </c>
      <c r="R2503" s="197">
        <v>16</v>
      </c>
      <c r="S2503" s="197">
        <v>4</v>
      </c>
      <c r="T2503" s="198" t="s">
        <v>9555</v>
      </c>
      <c r="U2503" s="200">
        <v>160113</v>
      </c>
    </row>
    <row r="2504" spans="17:21" x14ac:dyDescent="0.15">
      <c r="Q2504" s="197">
        <v>4</v>
      </c>
      <c r="R2504" s="197">
        <v>16</v>
      </c>
      <c r="S2504" s="197">
        <v>5</v>
      </c>
      <c r="T2504" s="198" t="s">
        <v>5671</v>
      </c>
      <c r="U2504" s="200">
        <v>160101</v>
      </c>
    </row>
    <row r="2505" spans="17:21" x14ac:dyDescent="0.15">
      <c r="Q2505" s="197">
        <v>4</v>
      </c>
      <c r="R2505" s="197">
        <v>16</v>
      </c>
      <c r="S2505" s="197">
        <v>6</v>
      </c>
      <c r="T2505" s="198" t="s">
        <v>6646</v>
      </c>
      <c r="U2505" s="200">
        <v>160103</v>
      </c>
    </row>
    <row r="2506" spans="17:21" x14ac:dyDescent="0.15">
      <c r="Q2506" s="197">
        <v>4</v>
      </c>
      <c r="R2506" s="197">
        <v>16</v>
      </c>
      <c r="S2506" s="197">
        <v>7</v>
      </c>
      <c r="T2506" s="198" t="s">
        <v>6647</v>
      </c>
      <c r="U2506" s="200">
        <v>160104</v>
      </c>
    </row>
    <row r="2507" spans="17:21" x14ac:dyDescent="0.15">
      <c r="Q2507" s="197">
        <v>4</v>
      </c>
      <c r="R2507" s="197">
        <v>16</v>
      </c>
      <c r="S2507" s="197">
        <v>8</v>
      </c>
      <c r="T2507" s="198" t="s">
        <v>4128</v>
      </c>
      <c r="U2507" s="200">
        <v>160109</v>
      </c>
    </row>
    <row r="2508" spans="17:21" x14ac:dyDescent="0.15">
      <c r="Q2508" s="197">
        <v>4</v>
      </c>
      <c r="R2508" s="197">
        <v>16</v>
      </c>
      <c r="S2508" s="197">
        <v>9</v>
      </c>
      <c r="T2508" s="198" t="s">
        <v>1919</v>
      </c>
      <c r="U2508" s="200">
        <v>160105</v>
      </c>
    </row>
    <row r="2509" spans="17:21" x14ac:dyDescent="0.15">
      <c r="Q2509" s="197">
        <v>4</v>
      </c>
      <c r="R2509" s="197">
        <v>16</v>
      </c>
      <c r="S2509" s="197">
        <v>10</v>
      </c>
      <c r="T2509" s="198" t="s">
        <v>4473</v>
      </c>
      <c r="U2509" s="200">
        <v>160106</v>
      </c>
    </row>
    <row r="2510" spans="17:21" x14ac:dyDescent="0.15">
      <c r="Q2510" s="197">
        <v>4</v>
      </c>
      <c r="R2510" s="197">
        <v>16</v>
      </c>
      <c r="S2510" s="197">
        <v>11</v>
      </c>
      <c r="T2510" s="198" t="s">
        <v>4159</v>
      </c>
      <c r="U2510" s="200">
        <v>160107</v>
      </c>
    </row>
    <row r="2511" spans="17:21" x14ac:dyDescent="0.15">
      <c r="Q2511" s="197">
        <v>4</v>
      </c>
      <c r="R2511" s="197">
        <v>16</v>
      </c>
      <c r="S2511" s="197">
        <v>12</v>
      </c>
      <c r="T2511" s="198" t="s">
        <v>3788</v>
      </c>
      <c r="U2511" s="200">
        <v>160108</v>
      </c>
    </row>
    <row r="2512" spans="17:21" x14ac:dyDescent="0.15">
      <c r="Q2512" s="197">
        <v>4</v>
      </c>
      <c r="R2512" s="197">
        <v>16</v>
      </c>
      <c r="S2512" s="197">
        <v>13</v>
      </c>
      <c r="T2512" s="198" t="s">
        <v>6648</v>
      </c>
      <c r="U2512" s="200">
        <v>160201</v>
      </c>
    </row>
    <row r="2513" spans="17:21" x14ac:dyDescent="0.15">
      <c r="Q2513" s="197">
        <v>4</v>
      </c>
      <c r="R2513" s="197">
        <v>16</v>
      </c>
      <c r="S2513" s="197">
        <v>14</v>
      </c>
      <c r="T2513" s="198" t="s">
        <v>6649</v>
      </c>
      <c r="U2513" s="200">
        <v>160202</v>
      </c>
    </row>
    <row r="2514" spans="17:21" x14ac:dyDescent="0.15">
      <c r="Q2514" s="197">
        <v>4</v>
      </c>
      <c r="R2514" s="197">
        <v>16</v>
      </c>
      <c r="S2514" s="197">
        <v>15</v>
      </c>
      <c r="T2514" s="198" t="s">
        <v>6650</v>
      </c>
      <c r="U2514" s="200">
        <v>160203</v>
      </c>
    </row>
    <row r="2515" spans="17:21" x14ac:dyDescent="0.15">
      <c r="Q2515" s="197">
        <v>4</v>
      </c>
      <c r="R2515" s="197">
        <v>16</v>
      </c>
      <c r="S2515" s="197">
        <v>16</v>
      </c>
      <c r="T2515" s="198" t="s">
        <v>6651</v>
      </c>
      <c r="U2515" s="200">
        <v>160204</v>
      </c>
    </row>
    <row r="2516" spans="17:21" x14ac:dyDescent="0.15">
      <c r="Q2516" s="197">
        <v>4</v>
      </c>
      <c r="R2516" s="197">
        <v>16</v>
      </c>
      <c r="S2516" s="197">
        <v>17</v>
      </c>
      <c r="T2516" s="198" t="s">
        <v>6652</v>
      </c>
      <c r="U2516" s="200">
        <v>160316</v>
      </c>
    </row>
    <row r="2517" spans="17:21" x14ac:dyDescent="0.15">
      <c r="Q2517" s="197">
        <v>4</v>
      </c>
      <c r="R2517" s="197">
        <v>16</v>
      </c>
      <c r="S2517" s="197">
        <v>18</v>
      </c>
      <c r="T2517" s="198" t="s">
        <v>6653</v>
      </c>
      <c r="U2517" s="200">
        <v>160304</v>
      </c>
    </row>
    <row r="2518" spans="17:21" x14ac:dyDescent="0.15">
      <c r="Q2518" s="197">
        <v>4</v>
      </c>
      <c r="R2518" s="197">
        <v>16</v>
      </c>
      <c r="S2518" s="197">
        <v>19</v>
      </c>
      <c r="T2518" s="198" t="s">
        <v>6654</v>
      </c>
      <c r="U2518" s="200">
        <v>160305</v>
      </c>
    </row>
    <row r="2519" spans="17:21" x14ac:dyDescent="0.15">
      <c r="Q2519" s="197">
        <v>4</v>
      </c>
      <c r="R2519" s="197">
        <v>16</v>
      </c>
      <c r="S2519" s="197">
        <v>20</v>
      </c>
      <c r="T2519" s="198" t="s">
        <v>6655</v>
      </c>
      <c r="U2519" s="200">
        <v>160301</v>
      </c>
    </row>
    <row r="2520" spans="17:21" x14ac:dyDescent="0.15">
      <c r="Q2520" s="197">
        <v>4</v>
      </c>
      <c r="R2520" s="197">
        <v>16</v>
      </c>
      <c r="S2520" s="197">
        <v>21</v>
      </c>
      <c r="T2520" s="198" t="s">
        <v>6656</v>
      </c>
      <c r="U2520" s="200">
        <v>160303</v>
      </c>
    </row>
    <row r="2521" spans="17:21" x14ac:dyDescent="0.15">
      <c r="Q2521" s="197">
        <v>4</v>
      </c>
      <c r="R2521" s="197">
        <v>16</v>
      </c>
      <c r="S2521" s="197">
        <v>22</v>
      </c>
      <c r="T2521" s="198" t="s">
        <v>6657</v>
      </c>
      <c r="U2521" s="200">
        <v>160302</v>
      </c>
    </row>
    <row r="2522" spans="17:21" x14ac:dyDescent="0.15">
      <c r="Q2522" s="197">
        <v>4</v>
      </c>
      <c r="R2522" s="197">
        <v>16</v>
      </c>
      <c r="S2522" s="197">
        <v>23</v>
      </c>
      <c r="T2522" s="198" t="s">
        <v>6658</v>
      </c>
      <c r="U2522" s="200">
        <v>160306</v>
      </c>
    </row>
    <row r="2523" spans="17:21" x14ac:dyDescent="0.15">
      <c r="Q2523" s="197">
        <v>4</v>
      </c>
      <c r="R2523" s="197">
        <v>16</v>
      </c>
      <c r="S2523" s="197">
        <v>24</v>
      </c>
      <c r="T2523" s="198" t="s">
        <v>6659</v>
      </c>
      <c r="U2523" s="200">
        <v>160308</v>
      </c>
    </row>
    <row r="2524" spans="17:21" x14ac:dyDescent="0.15">
      <c r="Q2524" s="197">
        <v>4</v>
      </c>
      <c r="R2524" s="197">
        <v>16</v>
      </c>
      <c r="S2524" s="197">
        <v>25</v>
      </c>
      <c r="T2524" s="198" t="s">
        <v>6660</v>
      </c>
      <c r="U2524" s="200">
        <v>160307</v>
      </c>
    </row>
    <row r="2525" spans="17:21" x14ac:dyDescent="0.15">
      <c r="Q2525" s="197">
        <v>4</v>
      </c>
      <c r="R2525" s="197">
        <v>16</v>
      </c>
      <c r="S2525" s="197">
        <v>26</v>
      </c>
      <c r="T2525" s="198" t="s">
        <v>6661</v>
      </c>
      <c r="U2525" s="200">
        <v>160309</v>
      </c>
    </row>
    <row r="2526" spans="17:21" x14ac:dyDescent="0.15">
      <c r="Q2526" s="197">
        <v>4</v>
      </c>
      <c r="R2526" s="197">
        <v>16</v>
      </c>
      <c r="S2526" s="197">
        <v>27</v>
      </c>
      <c r="T2526" s="198" t="s">
        <v>6662</v>
      </c>
      <c r="U2526" s="200">
        <v>160310</v>
      </c>
    </row>
    <row r="2527" spans="17:21" x14ac:dyDescent="0.15">
      <c r="Q2527" s="197">
        <v>4</v>
      </c>
      <c r="R2527" s="197">
        <v>16</v>
      </c>
      <c r="S2527" s="197">
        <v>28</v>
      </c>
      <c r="T2527" s="198" t="s">
        <v>6663</v>
      </c>
      <c r="U2527" s="200">
        <v>160311</v>
      </c>
    </row>
    <row r="2528" spans="17:21" x14ac:dyDescent="0.15">
      <c r="Q2528" s="197">
        <v>4</v>
      </c>
      <c r="R2528" s="197">
        <v>16</v>
      </c>
      <c r="S2528" s="197">
        <v>29</v>
      </c>
      <c r="T2528" s="198" t="s">
        <v>6664</v>
      </c>
      <c r="U2528" s="200">
        <v>160312</v>
      </c>
    </row>
    <row r="2529" spans="17:21" x14ac:dyDescent="0.15">
      <c r="Q2529" s="197">
        <v>4</v>
      </c>
      <c r="R2529" s="197">
        <v>16</v>
      </c>
      <c r="S2529" s="197">
        <v>30</v>
      </c>
      <c r="T2529" s="198" t="s">
        <v>6665</v>
      </c>
      <c r="U2529" s="200">
        <v>160313</v>
      </c>
    </row>
    <row r="2530" spans="17:21" x14ac:dyDescent="0.15">
      <c r="Q2530" s="197">
        <v>4</v>
      </c>
      <c r="R2530" s="197">
        <v>16</v>
      </c>
      <c r="S2530" s="197">
        <v>31</v>
      </c>
      <c r="T2530" s="198" t="s">
        <v>6666</v>
      </c>
      <c r="U2530" s="200">
        <v>160314</v>
      </c>
    </row>
    <row r="2531" spans="17:21" x14ac:dyDescent="0.15">
      <c r="Q2531" s="197">
        <v>4</v>
      </c>
      <c r="R2531" s="197">
        <v>16</v>
      </c>
      <c r="S2531" s="197">
        <v>32</v>
      </c>
      <c r="T2531" s="198" t="s">
        <v>6667</v>
      </c>
      <c r="U2531" s="200">
        <v>160315</v>
      </c>
    </row>
    <row r="2532" spans="17:21" x14ac:dyDescent="0.15">
      <c r="Q2532" s="197">
        <v>4</v>
      </c>
      <c r="R2532" s="197">
        <v>16</v>
      </c>
      <c r="S2532" s="197">
        <v>33</v>
      </c>
      <c r="T2532" s="198" t="s">
        <v>6668</v>
      </c>
      <c r="U2532" s="200">
        <v>160321</v>
      </c>
    </row>
    <row r="2533" spans="17:21" x14ac:dyDescent="0.15">
      <c r="Q2533" s="197">
        <v>4</v>
      </c>
      <c r="R2533" s="197">
        <v>16</v>
      </c>
      <c r="S2533" s="197">
        <v>34</v>
      </c>
      <c r="T2533" s="198" t="s">
        <v>6669</v>
      </c>
      <c r="U2533" s="200">
        <v>160322</v>
      </c>
    </row>
    <row r="2534" spans="17:21" x14ac:dyDescent="0.15">
      <c r="Q2534" s="197">
        <v>4</v>
      </c>
      <c r="R2534" s="197">
        <v>16</v>
      </c>
      <c r="S2534" s="197">
        <v>35</v>
      </c>
      <c r="T2534" s="198" t="s">
        <v>6670</v>
      </c>
      <c r="U2534" s="200">
        <v>160323</v>
      </c>
    </row>
    <row r="2535" spans="17:21" x14ac:dyDescent="0.15">
      <c r="Q2535" s="197">
        <v>4</v>
      </c>
      <c r="R2535" s="197">
        <v>16</v>
      </c>
      <c r="S2535" s="197">
        <v>36</v>
      </c>
      <c r="T2535" s="198" t="s">
        <v>6671</v>
      </c>
      <c r="U2535" s="200">
        <v>160324</v>
      </c>
    </row>
    <row r="2536" spans="17:21" x14ac:dyDescent="0.15">
      <c r="Q2536" s="197">
        <v>4</v>
      </c>
      <c r="R2536" s="197">
        <v>16</v>
      </c>
      <c r="S2536" s="197">
        <v>37</v>
      </c>
      <c r="T2536" s="198" t="s">
        <v>4066</v>
      </c>
      <c r="U2536" s="200">
        <v>160700</v>
      </c>
    </row>
    <row r="2537" spans="17:21" x14ac:dyDescent="0.15">
      <c r="Q2537" s="197">
        <v>4</v>
      </c>
      <c r="R2537" s="197">
        <v>16</v>
      </c>
      <c r="S2537" s="197">
        <v>38</v>
      </c>
      <c r="T2537" s="198" t="s">
        <v>6672</v>
      </c>
      <c r="U2537" s="200">
        <v>160802</v>
      </c>
    </row>
    <row r="2538" spans="17:21" x14ac:dyDescent="0.15">
      <c r="Q2538" s="197">
        <v>4</v>
      </c>
      <c r="R2538" s="197">
        <v>16</v>
      </c>
      <c r="S2538" s="197">
        <v>39</v>
      </c>
      <c r="T2538" s="198" t="s">
        <v>6673</v>
      </c>
      <c r="U2538" s="200">
        <v>160804</v>
      </c>
    </row>
    <row r="2539" spans="17:21" x14ac:dyDescent="0.15">
      <c r="Q2539" s="197">
        <v>4</v>
      </c>
      <c r="R2539" s="197">
        <v>16</v>
      </c>
      <c r="S2539" s="197">
        <v>40</v>
      </c>
      <c r="T2539" s="198" t="s">
        <v>6674</v>
      </c>
      <c r="U2539" s="200">
        <v>160805</v>
      </c>
    </row>
    <row r="2540" spans="17:21" x14ac:dyDescent="0.15">
      <c r="Q2540" s="197">
        <v>4</v>
      </c>
      <c r="R2540" s="197">
        <v>16</v>
      </c>
      <c r="S2540" s="197">
        <v>41</v>
      </c>
      <c r="T2540" s="198" t="s">
        <v>6675</v>
      </c>
      <c r="U2540" s="200">
        <v>160807</v>
      </c>
    </row>
    <row r="2541" spans="17:21" x14ac:dyDescent="0.15">
      <c r="Q2541" s="197">
        <v>4</v>
      </c>
      <c r="R2541" s="197">
        <v>16</v>
      </c>
      <c r="S2541" s="197">
        <v>42</v>
      </c>
      <c r="T2541" s="198" t="s">
        <v>4110</v>
      </c>
      <c r="U2541" s="200">
        <v>160999</v>
      </c>
    </row>
    <row r="2542" spans="17:21" x14ac:dyDescent="0.15">
      <c r="Q2542" s="197">
        <v>4</v>
      </c>
      <c r="R2542" s="197">
        <v>17</v>
      </c>
      <c r="S2542" s="197">
        <v>1</v>
      </c>
      <c r="T2542" s="198" t="s">
        <v>326</v>
      </c>
      <c r="U2542" s="200">
        <v>170101</v>
      </c>
    </row>
    <row r="2543" spans="17:21" x14ac:dyDescent="0.15">
      <c r="Q2543" s="197">
        <v>4</v>
      </c>
      <c r="R2543" s="197">
        <v>17</v>
      </c>
      <c r="S2543" s="197">
        <v>2</v>
      </c>
      <c r="T2543" s="198" t="s">
        <v>6676</v>
      </c>
      <c r="U2543" s="200">
        <v>170114</v>
      </c>
    </row>
    <row r="2544" spans="17:21" x14ac:dyDescent="0.15">
      <c r="Q2544" s="197">
        <v>4</v>
      </c>
      <c r="R2544" s="197">
        <v>17</v>
      </c>
      <c r="S2544" s="197">
        <v>3</v>
      </c>
      <c r="T2544" s="198" t="s">
        <v>4674</v>
      </c>
      <c r="U2544" s="200">
        <v>170103</v>
      </c>
    </row>
    <row r="2545" spans="17:21" x14ac:dyDescent="0.15">
      <c r="Q2545" s="197">
        <v>4</v>
      </c>
      <c r="R2545" s="197">
        <v>17</v>
      </c>
      <c r="S2545" s="197">
        <v>4</v>
      </c>
      <c r="T2545" s="198" t="s">
        <v>6677</v>
      </c>
      <c r="U2545" s="200">
        <v>170115</v>
      </c>
    </row>
    <row r="2546" spans="17:21" x14ac:dyDescent="0.15">
      <c r="Q2546" s="197">
        <v>4</v>
      </c>
      <c r="R2546" s="197">
        <v>17</v>
      </c>
      <c r="S2546" s="197">
        <v>5</v>
      </c>
      <c r="T2546" s="198" t="s">
        <v>6678</v>
      </c>
      <c r="U2546" s="200">
        <v>170116</v>
      </c>
    </row>
    <row r="2547" spans="17:21" x14ac:dyDescent="0.15">
      <c r="Q2547" s="197">
        <v>4</v>
      </c>
      <c r="R2547" s="197">
        <v>17</v>
      </c>
      <c r="S2547" s="197">
        <v>6</v>
      </c>
      <c r="T2547" s="198" t="s">
        <v>4124</v>
      </c>
      <c r="U2547" s="200">
        <v>170124</v>
      </c>
    </row>
    <row r="2548" spans="17:21" x14ac:dyDescent="0.15">
      <c r="Q2548" s="197">
        <v>4</v>
      </c>
      <c r="R2548" s="197">
        <v>17</v>
      </c>
      <c r="S2548" s="197">
        <v>7</v>
      </c>
      <c r="T2548" s="198" t="s">
        <v>6679</v>
      </c>
      <c r="U2548" s="200">
        <v>170117</v>
      </c>
    </row>
    <row r="2549" spans="17:21" x14ac:dyDescent="0.15">
      <c r="Q2549" s="197">
        <v>4</v>
      </c>
      <c r="R2549" s="197">
        <v>17</v>
      </c>
      <c r="S2549" s="197">
        <v>8</v>
      </c>
      <c r="T2549" s="198" t="s">
        <v>4689</v>
      </c>
      <c r="U2549" s="200">
        <v>170104</v>
      </c>
    </row>
    <row r="2550" spans="17:21" x14ac:dyDescent="0.15">
      <c r="Q2550" s="197">
        <v>4</v>
      </c>
      <c r="R2550" s="197">
        <v>17</v>
      </c>
      <c r="S2550" s="197">
        <v>9</v>
      </c>
      <c r="T2550" s="198" t="s">
        <v>6680</v>
      </c>
      <c r="U2550" s="200">
        <v>170109</v>
      </c>
    </row>
    <row r="2551" spans="17:21" x14ac:dyDescent="0.15">
      <c r="Q2551" s="197">
        <v>4</v>
      </c>
      <c r="R2551" s="197">
        <v>17</v>
      </c>
      <c r="S2551" s="197">
        <v>10</v>
      </c>
      <c r="T2551" s="198" t="s">
        <v>4128</v>
      </c>
      <c r="U2551" s="200">
        <v>170113</v>
      </c>
    </row>
    <row r="2552" spans="17:21" x14ac:dyDescent="0.15">
      <c r="Q2552" s="197">
        <v>4</v>
      </c>
      <c r="R2552" s="197">
        <v>17</v>
      </c>
      <c r="S2552" s="197">
        <v>11</v>
      </c>
      <c r="T2552" s="198" t="s">
        <v>6681</v>
      </c>
      <c r="U2552" s="200">
        <v>170118</v>
      </c>
    </row>
    <row r="2553" spans="17:21" x14ac:dyDescent="0.15">
      <c r="Q2553" s="197">
        <v>4</v>
      </c>
      <c r="R2553" s="197">
        <v>17</v>
      </c>
      <c r="S2553" s="197">
        <v>12</v>
      </c>
      <c r="T2553" s="198" t="s">
        <v>1919</v>
      </c>
      <c r="U2553" s="200">
        <v>170105</v>
      </c>
    </row>
    <row r="2554" spans="17:21" x14ac:dyDescent="0.15">
      <c r="Q2554" s="197">
        <v>4</v>
      </c>
      <c r="R2554" s="197">
        <v>17</v>
      </c>
      <c r="S2554" s="197">
        <v>13</v>
      </c>
      <c r="T2554" s="198" t="s">
        <v>6682</v>
      </c>
      <c r="U2554" s="200">
        <v>170119</v>
      </c>
    </row>
    <row r="2555" spans="17:21" x14ac:dyDescent="0.15">
      <c r="Q2555" s="197">
        <v>4</v>
      </c>
      <c r="R2555" s="197">
        <v>17</v>
      </c>
      <c r="S2555" s="197">
        <v>14</v>
      </c>
      <c r="T2555" s="198" t="s">
        <v>4473</v>
      </c>
      <c r="U2555" s="200">
        <v>170106</v>
      </c>
    </row>
    <row r="2556" spans="17:21" x14ac:dyDescent="0.15">
      <c r="Q2556" s="197">
        <v>4</v>
      </c>
      <c r="R2556" s="197">
        <v>17</v>
      </c>
      <c r="S2556" s="197">
        <v>15</v>
      </c>
      <c r="T2556" s="198" t="s">
        <v>6683</v>
      </c>
      <c r="U2556" s="200">
        <v>170110</v>
      </c>
    </row>
    <row r="2557" spans="17:21" x14ac:dyDescent="0.15">
      <c r="Q2557" s="197">
        <v>4</v>
      </c>
      <c r="R2557" s="197">
        <v>17</v>
      </c>
      <c r="S2557" s="197">
        <v>16</v>
      </c>
      <c r="T2557" s="198" t="s">
        <v>5359</v>
      </c>
      <c r="U2557" s="200">
        <v>170112</v>
      </c>
    </row>
    <row r="2558" spans="17:21" x14ac:dyDescent="0.15">
      <c r="Q2558" s="197">
        <v>4</v>
      </c>
      <c r="R2558" s="197">
        <v>17</v>
      </c>
      <c r="S2558" s="197">
        <v>17</v>
      </c>
      <c r="T2558" s="198" t="s">
        <v>4159</v>
      </c>
      <c r="U2558" s="200">
        <v>170107</v>
      </c>
    </row>
    <row r="2559" spans="17:21" x14ac:dyDescent="0.15">
      <c r="Q2559" s="197">
        <v>4</v>
      </c>
      <c r="R2559" s="197">
        <v>17</v>
      </c>
      <c r="S2559" s="197">
        <v>18</v>
      </c>
      <c r="T2559" s="198" t="s">
        <v>3788</v>
      </c>
      <c r="U2559" s="200">
        <v>170108</v>
      </c>
    </row>
    <row r="2560" spans="17:21" x14ac:dyDescent="0.15">
      <c r="Q2560" s="197">
        <v>4</v>
      </c>
      <c r="R2560" s="197">
        <v>17</v>
      </c>
      <c r="S2560" s="197">
        <v>19</v>
      </c>
      <c r="T2560" s="198" t="s">
        <v>6684</v>
      </c>
      <c r="U2560" s="200">
        <v>170202</v>
      </c>
    </row>
    <row r="2561" spans="17:21" x14ac:dyDescent="0.15">
      <c r="Q2561" s="197">
        <v>4</v>
      </c>
      <c r="R2561" s="197">
        <v>17</v>
      </c>
      <c r="S2561" s="197">
        <v>20</v>
      </c>
      <c r="T2561" s="198" t="s">
        <v>6685</v>
      </c>
      <c r="U2561" s="200">
        <v>170203</v>
      </c>
    </row>
    <row r="2562" spans="17:21" x14ac:dyDescent="0.15">
      <c r="Q2562" s="197">
        <v>4</v>
      </c>
      <c r="R2562" s="197">
        <v>17</v>
      </c>
      <c r="S2562" s="197">
        <v>21</v>
      </c>
      <c r="T2562" s="198" t="s">
        <v>6686</v>
      </c>
      <c r="U2562" s="200">
        <v>170204</v>
      </c>
    </row>
    <row r="2563" spans="17:21" x14ac:dyDescent="0.15">
      <c r="Q2563" s="197">
        <v>4</v>
      </c>
      <c r="R2563" s="197">
        <v>17</v>
      </c>
      <c r="S2563" s="197">
        <v>22</v>
      </c>
      <c r="T2563" s="198" t="s">
        <v>6687</v>
      </c>
      <c r="U2563" s="200">
        <v>170207</v>
      </c>
    </row>
    <row r="2564" spans="17:21" x14ac:dyDescent="0.15">
      <c r="Q2564" s="197">
        <v>4</v>
      </c>
      <c r="R2564" s="197">
        <v>17</v>
      </c>
      <c r="S2564" s="197">
        <v>23</v>
      </c>
      <c r="T2564" s="198" t="s">
        <v>6688</v>
      </c>
      <c r="U2564" s="200">
        <v>170208</v>
      </c>
    </row>
    <row r="2565" spans="17:21" x14ac:dyDescent="0.15">
      <c r="Q2565" s="197">
        <v>4</v>
      </c>
      <c r="R2565" s="197">
        <v>17</v>
      </c>
      <c r="S2565" s="197">
        <v>24</v>
      </c>
      <c r="T2565" s="198" t="s">
        <v>6689</v>
      </c>
      <c r="U2565" s="200">
        <v>170324</v>
      </c>
    </row>
    <row r="2566" spans="17:21" x14ac:dyDescent="0.15">
      <c r="Q2566" s="197">
        <v>4</v>
      </c>
      <c r="R2566" s="197">
        <v>17</v>
      </c>
      <c r="S2566" s="197">
        <v>25</v>
      </c>
      <c r="T2566" s="198" t="s">
        <v>6690</v>
      </c>
      <c r="U2566" s="200">
        <v>170302</v>
      </c>
    </row>
    <row r="2567" spans="17:21" x14ac:dyDescent="0.15">
      <c r="Q2567" s="197">
        <v>4</v>
      </c>
      <c r="R2567" s="197">
        <v>17</v>
      </c>
      <c r="S2567" s="197">
        <v>26</v>
      </c>
      <c r="T2567" s="198" t="s">
        <v>6691</v>
      </c>
      <c r="U2567" s="200">
        <v>170301</v>
      </c>
    </row>
    <row r="2568" spans="17:21" x14ac:dyDescent="0.15">
      <c r="Q2568" s="197">
        <v>4</v>
      </c>
      <c r="R2568" s="197">
        <v>17</v>
      </c>
      <c r="S2568" s="197">
        <v>27</v>
      </c>
      <c r="T2568" s="198" t="s">
        <v>6692</v>
      </c>
      <c r="U2568" s="200">
        <v>170303</v>
      </c>
    </row>
    <row r="2569" spans="17:21" x14ac:dyDescent="0.15">
      <c r="Q2569" s="197">
        <v>4</v>
      </c>
      <c r="R2569" s="197">
        <v>17</v>
      </c>
      <c r="S2569" s="197">
        <v>28</v>
      </c>
      <c r="T2569" s="198" t="s">
        <v>6693</v>
      </c>
      <c r="U2569" s="200">
        <v>170304</v>
      </c>
    </row>
    <row r="2570" spans="17:21" x14ac:dyDescent="0.15">
      <c r="Q2570" s="197">
        <v>4</v>
      </c>
      <c r="R2570" s="197">
        <v>17</v>
      </c>
      <c r="S2570" s="197">
        <v>29</v>
      </c>
      <c r="T2570" s="198" t="s">
        <v>6694</v>
      </c>
      <c r="U2570" s="200">
        <v>170305</v>
      </c>
    </row>
    <row r="2571" spans="17:21" x14ac:dyDescent="0.15">
      <c r="Q2571" s="197">
        <v>4</v>
      </c>
      <c r="R2571" s="197">
        <v>17</v>
      </c>
      <c r="S2571" s="197">
        <v>30</v>
      </c>
      <c r="T2571" s="198" t="s">
        <v>6695</v>
      </c>
      <c r="U2571" s="200">
        <v>170307</v>
      </c>
    </row>
    <row r="2572" spans="17:21" x14ac:dyDescent="0.15">
      <c r="Q2572" s="197">
        <v>4</v>
      </c>
      <c r="R2572" s="197">
        <v>17</v>
      </c>
      <c r="S2572" s="197">
        <v>31</v>
      </c>
      <c r="T2572" s="198" t="s">
        <v>6696</v>
      </c>
      <c r="U2572" s="200">
        <v>170306</v>
      </c>
    </row>
    <row r="2573" spans="17:21" x14ac:dyDescent="0.15">
      <c r="Q2573" s="197">
        <v>4</v>
      </c>
      <c r="R2573" s="197">
        <v>17</v>
      </c>
      <c r="S2573" s="197">
        <v>32</v>
      </c>
      <c r="T2573" s="198" t="s">
        <v>9556</v>
      </c>
      <c r="U2573" s="200">
        <v>170325</v>
      </c>
    </row>
    <row r="2574" spans="17:21" x14ac:dyDescent="0.15">
      <c r="Q2574" s="197">
        <v>4</v>
      </c>
      <c r="R2574" s="197">
        <v>17</v>
      </c>
      <c r="S2574" s="197">
        <v>33</v>
      </c>
      <c r="T2574" s="198" t="s">
        <v>6697</v>
      </c>
      <c r="U2574" s="200">
        <v>170308</v>
      </c>
    </row>
    <row r="2575" spans="17:21" x14ac:dyDescent="0.15">
      <c r="Q2575" s="197">
        <v>4</v>
      </c>
      <c r="R2575" s="197">
        <v>17</v>
      </c>
      <c r="S2575" s="197">
        <v>34</v>
      </c>
      <c r="T2575" s="198" t="s">
        <v>6698</v>
      </c>
      <c r="U2575" s="200">
        <v>170309</v>
      </c>
    </row>
    <row r="2576" spans="17:21" x14ac:dyDescent="0.15">
      <c r="Q2576" s="197">
        <v>4</v>
      </c>
      <c r="R2576" s="197">
        <v>17</v>
      </c>
      <c r="S2576" s="197">
        <v>35</v>
      </c>
      <c r="T2576" s="198" t="s">
        <v>6699</v>
      </c>
      <c r="U2576" s="200">
        <v>170310</v>
      </c>
    </row>
    <row r="2577" spans="17:21" x14ac:dyDescent="0.15">
      <c r="Q2577" s="197">
        <v>4</v>
      </c>
      <c r="R2577" s="197">
        <v>17</v>
      </c>
      <c r="S2577" s="197">
        <v>36</v>
      </c>
      <c r="T2577" s="198" t="s">
        <v>6700</v>
      </c>
      <c r="U2577" s="200">
        <v>170311</v>
      </c>
    </row>
    <row r="2578" spans="17:21" x14ac:dyDescent="0.15">
      <c r="Q2578" s="197">
        <v>4</v>
      </c>
      <c r="R2578" s="197">
        <v>17</v>
      </c>
      <c r="S2578" s="197">
        <v>37</v>
      </c>
      <c r="T2578" s="198" t="s">
        <v>6701</v>
      </c>
      <c r="U2578" s="200">
        <v>170312</v>
      </c>
    </row>
    <row r="2579" spans="17:21" x14ac:dyDescent="0.15">
      <c r="Q2579" s="197">
        <v>4</v>
      </c>
      <c r="R2579" s="197">
        <v>17</v>
      </c>
      <c r="S2579" s="197">
        <v>38</v>
      </c>
      <c r="T2579" s="198" t="s">
        <v>6702</v>
      </c>
      <c r="U2579" s="200">
        <v>170313</v>
      </c>
    </row>
    <row r="2580" spans="17:21" x14ac:dyDescent="0.15">
      <c r="Q2580" s="197">
        <v>4</v>
      </c>
      <c r="R2580" s="197">
        <v>17</v>
      </c>
      <c r="S2580" s="197">
        <v>39</v>
      </c>
      <c r="T2580" s="198" t="s">
        <v>6703</v>
      </c>
      <c r="U2580" s="200">
        <v>170318</v>
      </c>
    </row>
    <row r="2581" spans="17:21" x14ac:dyDescent="0.15">
      <c r="Q2581" s="197">
        <v>4</v>
      </c>
      <c r="R2581" s="197">
        <v>17</v>
      </c>
      <c r="S2581" s="197">
        <v>40</v>
      </c>
      <c r="T2581" s="198" t="s">
        <v>6704</v>
      </c>
      <c r="U2581" s="200">
        <v>170319</v>
      </c>
    </row>
    <row r="2582" spans="17:21" x14ac:dyDescent="0.15">
      <c r="Q2582" s="197">
        <v>4</v>
      </c>
      <c r="R2582" s="197">
        <v>17</v>
      </c>
      <c r="S2582" s="197">
        <v>41</v>
      </c>
      <c r="T2582" s="198" t="s">
        <v>6705</v>
      </c>
      <c r="U2582" s="200">
        <v>170322</v>
      </c>
    </row>
    <row r="2583" spans="17:21" x14ac:dyDescent="0.15">
      <c r="Q2583" s="197">
        <v>4</v>
      </c>
      <c r="R2583" s="197">
        <v>17</v>
      </c>
      <c r="S2583" s="197">
        <v>42</v>
      </c>
      <c r="T2583" s="198" t="s">
        <v>6706</v>
      </c>
      <c r="U2583" s="200">
        <v>170323</v>
      </c>
    </row>
    <row r="2584" spans="17:21" x14ac:dyDescent="0.15">
      <c r="Q2584" s="197">
        <v>4</v>
      </c>
      <c r="R2584" s="197">
        <v>17</v>
      </c>
      <c r="S2584" s="197">
        <v>43</v>
      </c>
      <c r="T2584" s="198" t="s">
        <v>6707</v>
      </c>
      <c r="U2584" s="200">
        <v>170701</v>
      </c>
    </row>
    <row r="2585" spans="17:21" x14ac:dyDescent="0.15">
      <c r="Q2585" s="197">
        <v>4</v>
      </c>
      <c r="R2585" s="197">
        <v>17</v>
      </c>
      <c r="S2585" s="197">
        <v>44</v>
      </c>
      <c r="T2585" s="198" t="s">
        <v>6708</v>
      </c>
      <c r="U2585" s="200">
        <v>170702</v>
      </c>
    </row>
    <row r="2586" spans="17:21" x14ac:dyDescent="0.15">
      <c r="Q2586" s="197">
        <v>4</v>
      </c>
      <c r="R2586" s="197">
        <v>17</v>
      </c>
      <c r="S2586" s="197">
        <v>45</v>
      </c>
      <c r="T2586" s="198" t="s">
        <v>6709</v>
      </c>
      <c r="U2586" s="200">
        <v>170804</v>
      </c>
    </row>
    <row r="2587" spans="17:21" x14ac:dyDescent="0.15">
      <c r="Q2587" s="197">
        <v>4</v>
      </c>
      <c r="R2587" s="197">
        <v>17</v>
      </c>
      <c r="S2587" s="197">
        <v>46</v>
      </c>
      <c r="T2587" s="198" t="s">
        <v>6710</v>
      </c>
      <c r="U2587" s="200">
        <v>170805</v>
      </c>
    </row>
    <row r="2588" spans="17:21" x14ac:dyDescent="0.15">
      <c r="Q2588" s="197">
        <v>4</v>
      </c>
      <c r="R2588" s="197">
        <v>17</v>
      </c>
      <c r="S2588" s="197">
        <v>47</v>
      </c>
      <c r="T2588" s="198" t="s">
        <v>6711</v>
      </c>
      <c r="U2588" s="200">
        <v>170806</v>
      </c>
    </row>
    <row r="2589" spans="17:21" x14ac:dyDescent="0.15">
      <c r="Q2589" s="197">
        <v>4</v>
      </c>
      <c r="R2589" s="197">
        <v>17</v>
      </c>
      <c r="S2589" s="197">
        <v>48</v>
      </c>
      <c r="T2589" s="198" t="s">
        <v>4110</v>
      </c>
      <c r="U2589" s="200">
        <v>170999</v>
      </c>
    </row>
    <row r="2590" spans="17:21" x14ac:dyDescent="0.15">
      <c r="Q2590" s="197">
        <v>4</v>
      </c>
      <c r="R2590" s="197">
        <v>18</v>
      </c>
      <c r="S2590" s="197">
        <v>1</v>
      </c>
      <c r="T2590" s="198" t="s">
        <v>326</v>
      </c>
      <c r="U2590" s="200">
        <v>180101</v>
      </c>
    </row>
    <row r="2591" spans="17:21" x14ac:dyDescent="0.15">
      <c r="Q2591" s="197">
        <v>4</v>
      </c>
      <c r="R2591" s="197">
        <v>18</v>
      </c>
      <c r="S2591" s="197">
        <v>2</v>
      </c>
      <c r="T2591" s="198" t="s">
        <v>9557</v>
      </c>
      <c r="U2591" s="200">
        <v>180102</v>
      </c>
    </row>
    <row r="2592" spans="17:21" x14ac:dyDescent="0.15">
      <c r="Q2592" s="197">
        <v>4</v>
      </c>
      <c r="R2592" s="197">
        <v>18</v>
      </c>
      <c r="S2592" s="197">
        <v>3</v>
      </c>
      <c r="T2592" s="198" t="s">
        <v>9558</v>
      </c>
      <c r="U2592" s="200">
        <v>180114</v>
      </c>
    </row>
    <row r="2593" spans="17:21" x14ac:dyDescent="0.15">
      <c r="Q2593" s="197">
        <v>4</v>
      </c>
      <c r="R2593" s="197">
        <v>18</v>
      </c>
      <c r="S2593" s="197">
        <v>4</v>
      </c>
      <c r="T2593" s="198" t="s">
        <v>9559</v>
      </c>
      <c r="U2593" s="200">
        <v>180111</v>
      </c>
    </row>
    <row r="2594" spans="17:21" x14ac:dyDescent="0.15">
      <c r="Q2594" s="197">
        <v>4</v>
      </c>
      <c r="R2594" s="197">
        <v>18</v>
      </c>
      <c r="S2594" s="197">
        <v>5</v>
      </c>
      <c r="T2594" s="198" t="s">
        <v>9560</v>
      </c>
      <c r="U2594" s="200">
        <v>180112</v>
      </c>
    </row>
    <row r="2595" spans="17:21" x14ac:dyDescent="0.15">
      <c r="Q2595" s="197">
        <v>4</v>
      </c>
      <c r="R2595" s="197">
        <v>18</v>
      </c>
      <c r="S2595" s="197">
        <v>6</v>
      </c>
      <c r="T2595" s="198" t="s">
        <v>4124</v>
      </c>
      <c r="U2595" s="200">
        <v>180103</v>
      </c>
    </row>
    <row r="2596" spans="17:21" x14ac:dyDescent="0.15">
      <c r="Q2596" s="197">
        <v>4</v>
      </c>
      <c r="R2596" s="197">
        <v>18</v>
      </c>
      <c r="S2596" s="197">
        <v>7</v>
      </c>
      <c r="T2596" s="198" t="s">
        <v>4696</v>
      </c>
      <c r="U2596" s="200">
        <v>180104</v>
      </c>
    </row>
    <row r="2597" spans="17:21" x14ac:dyDescent="0.15">
      <c r="Q2597" s="197">
        <v>4</v>
      </c>
      <c r="R2597" s="197">
        <v>18</v>
      </c>
      <c r="S2597" s="197">
        <v>8</v>
      </c>
      <c r="T2597" s="198" t="s">
        <v>1919</v>
      </c>
      <c r="U2597" s="200">
        <v>180105</v>
      </c>
    </row>
    <row r="2598" spans="17:21" x14ac:dyDescent="0.15">
      <c r="Q2598" s="197">
        <v>4</v>
      </c>
      <c r="R2598" s="197">
        <v>18</v>
      </c>
      <c r="S2598" s="197">
        <v>9</v>
      </c>
      <c r="T2598" s="198" t="s">
        <v>4473</v>
      </c>
      <c r="U2598" s="200">
        <v>180106</v>
      </c>
    </row>
    <row r="2599" spans="17:21" x14ac:dyDescent="0.15">
      <c r="Q2599" s="197">
        <v>4</v>
      </c>
      <c r="R2599" s="197">
        <v>18</v>
      </c>
      <c r="S2599" s="197">
        <v>10</v>
      </c>
      <c r="T2599" s="198" t="s">
        <v>6866</v>
      </c>
      <c r="U2599" s="200">
        <v>180108</v>
      </c>
    </row>
    <row r="2600" spans="17:21" x14ac:dyDescent="0.15">
      <c r="Q2600" s="197">
        <v>4</v>
      </c>
      <c r="R2600" s="197">
        <v>18</v>
      </c>
      <c r="S2600" s="197">
        <v>11</v>
      </c>
      <c r="T2600" s="198" t="s">
        <v>5704</v>
      </c>
      <c r="U2600" s="200">
        <v>180107</v>
      </c>
    </row>
    <row r="2601" spans="17:21" x14ac:dyDescent="0.15">
      <c r="Q2601" s="197">
        <v>4</v>
      </c>
      <c r="R2601" s="197">
        <v>18</v>
      </c>
      <c r="S2601" s="197">
        <v>12</v>
      </c>
      <c r="T2601" s="198" t="s">
        <v>4159</v>
      </c>
      <c r="U2601" s="200">
        <v>180109</v>
      </c>
    </row>
    <row r="2602" spans="17:21" x14ac:dyDescent="0.15">
      <c r="Q2602" s="197">
        <v>4</v>
      </c>
      <c r="R2602" s="197">
        <v>18</v>
      </c>
      <c r="S2602" s="197">
        <v>13</v>
      </c>
      <c r="T2602" s="198" t="s">
        <v>3788</v>
      </c>
      <c r="U2602" s="200">
        <v>180110</v>
      </c>
    </row>
    <row r="2603" spans="17:21" x14ac:dyDescent="0.15">
      <c r="Q2603" s="197">
        <v>4</v>
      </c>
      <c r="R2603" s="197">
        <v>18</v>
      </c>
      <c r="S2603" s="197">
        <v>14</v>
      </c>
      <c r="T2603" s="198" t="s">
        <v>6867</v>
      </c>
      <c r="U2603" s="200">
        <v>180201</v>
      </c>
    </row>
    <row r="2604" spans="17:21" x14ac:dyDescent="0.15">
      <c r="Q2604" s="197">
        <v>4</v>
      </c>
      <c r="R2604" s="197">
        <v>18</v>
      </c>
      <c r="S2604" s="197">
        <v>15</v>
      </c>
      <c r="T2604" s="198" t="s">
        <v>6868</v>
      </c>
      <c r="U2604" s="200">
        <v>180202</v>
      </c>
    </row>
    <row r="2605" spans="17:21" x14ac:dyDescent="0.15">
      <c r="Q2605" s="197">
        <v>4</v>
      </c>
      <c r="R2605" s="197">
        <v>18</v>
      </c>
      <c r="S2605" s="197">
        <v>16</v>
      </c>
      <c r="T2605" s="198" t="s">
        <v>6869</v>
      </c>
      <c r="U2605" s="200">
        <v>180203</v>
      </c>
    </row>
    <row r="2606" spans="17:21" x14ac:dyDescent="0.15">
      <c r="Q2606" s="197">
        <v>4</v>
      </c>
      <c r="R2606" s="197">
        <v>18</v>
      </c>
      <c r="S2606" s="197">
        <v>17</v>
      </c>
      <c r="T2606" s="198" t="s">
        <v>6870</v>
      </c>
      <c r="U2606" s="200">
        <v>180204</v>
      </c>
    </row>
    <row r="2607" spans="17:21" x14ac:dyDescent="0.15">
      <c r="Q2607" s="197">
        <v>4</v>
      </c>
      <c r="R2607" s="197">
        <v>18</v>
      </c>
      <c r="S2607" s="197">
        <v>18</v>
      </c>
      <c r="T2607" s="198" t="s">
        <v>6871</v>
      </c>
      <c r="U2607" s="200">
        <v>180212</v>
      </c>
    </row>
    <row r="2608" spans="17:21" x14ac:dyDescent="0.15">
      <c r="Q2608" s="197">
        <v>4</v>
      </c>
      <c r="R2608" s="197">
        <v>18</v>
      </c>
      <c r="S2608" s="197">
        <v>19</v>
      </c>
      <c r="T2608" s="198" t="s">
        <v>6872</v>
      </c>
      <c r="U2608" s="200">
        <v>180213</v>
      </c>
    </row>
    <row r="2609" spans="17:21" x14ac:dyDescent="0.15">
      <c r="Q2609" s="197">
        <v>4</v>
      </c>
      <c r="R2609" s="197">
        <v>18</v>
      </c>
      <c r="S2609" s="197">
        <v>20</v>
      </c>
      <c r="T2609" s="198" t="s">
        <v>6873</v>
      </c>
      <c r="U2609" s="200">
        <v>180206</v>
      </c>
    </row>
    <row r="2610" spans="17:21" x14ac:dyDescent="0.15">
      <c r="Q2610" s="197">
        <v>4</v>
      </c>
      <c r="R2610" s="197">
        <v>18</v>
      </c>
      <c r="S2610" s="197">
        <v>21</v>
      </c>
      <c r="T2610" s="198" t="s">
        <v>6874</v>
      </c>
      <c r="U2610" s="200">
        <v>180207</v>
      </c>
    </row>
    <row r="2611" spans="17:21" x14ac:dyDescent="0.15">
      <c r="Q2611" s="197">
        <v>4</v>
      </c>
      <c r="R2611" s="197">
        <v>18</v>
      </c>
      <c r="S2611" s="197">
        <v>22</v>
      </c>
      <c r="T2611" s="198" t="s">
        <v>6875</v>
      </c>
      <c r="U2611" s="200">
        <v>180208</v>
      </c>
    </row>
    <row r="2612" spans="17:21" x14ac:dyDescent="0.15">
      <c r="Q2612" s="197">
        <v>4</v>
      </c>
      <c r="R2612" s="197">
        <v>18</v>
      </c>
      <c r="S2612" s="197">
        <v>23</v>
      </c>
      <c r="T2612" s="198" t="s">
        <v>6876</v>
      </c>
      <c r="U2612" s="200">
        <v>180209</v>
      </c>
    </row>
    <row r="2613" spans="17:21" x14ac:dyDescent="0.15">
      <c r="Q2613" s="197">
        <v>4</v>
      </c>
      <c r="R2613" s="197">
        <v>18</v>
      </c>
      <c r="S2613" s="197">
        <v>24</v>
      </c>
      <c r="T2613" s="198" t="s">
        <v>6877</v>
      </c>
      <c r="U2613" s="200">
        <v>180214</v>
      </c>
    </row>
    <row r="2614" spans="17:21" x14ac:dyDescent="0.15">
      <c r="Q2614" s="197">
        <v>4</v>
      </c>
      <c r="R2614" s="197">
        <v>18</v>
      </c>
      <c r="S2614" s="197">
        <v>25</v>
      </c>
      <c r="T2614" s="198" t="s">
        <v>6878</v>
      </c>
      <c r="U2614" s="200">
        <v>180215</v>
      </c>
    </row>
    <row r="2615" spans="17:21" x14ac:dyDescent="0.15">
      <c r="Q2615" s="197">
        <v>4</v>
      </c>
      <c r="R2615" s="197">
        <v>18</v>
      </c>
      <c r="S2615" s="197">
        <v>26</v>
      </c>
      <c r="T2615" s="198" t="s">
        <v>6879</v>
      </c>
      <c r="U2615" s="200">
        <v>180301</v>
      </c>
    </row>
    <row r="2616" spans="17:21" x14ac:dyDescent="0.15">
      <c r="Q2616" s="197">
        <v>4</v>
      </c>
      <c r="R2616" s="197">
        <v>18</v>
      </c>
      <c r="S2616" s="197">
        <v>27</v>
      </c>
      <c r="T2616" s="198" t="s">
        <v>6880</v>
      </c>
      <c r="U2616" s="200">
        <v>180302</v>
      </c>
    </row>
    <row r="2617" spans="17:21" x14ac:dyDescent="0.15">
      <c r="Q2617" s="197">
        <v>4</v>
      </c>
      <c r="R2617" s="197">
        <v>18</v>
      </c>
      <c r="S2617" s="197">
        <v>28</v>
      </c>
      <c r="T2617" s="198" t="s">
        <v>6881</v>
      </c>
      <c r="U2617" s="200">
        <v>180312</v>
      </c>
    </row>
    <row r="2618" spans="17:21" x14ac:dyDescent="0.15">
      <c r="Q2618" s="197">
        <v>4</v>
      </c>
      <c r="R2618" s="197">
        <v>18</v>
      </c>
      <c r="S2618" s="197">
        <v>29</v>
      </c>
      <c r="T2618" s="198" t="s">
        <v>6882</v>
      </c>
      <c r="U2618" s="200">
        <v>180303</v>
      </c>
    </row>
    <row r="2619" spans="17:21" x14ac:dyDescent="0.15">
      <c r="Q2619" s="197">
        <v>4</v>
      </c>
      <c r="R2619" s="197">
        <v>18</v>
      </c>
      <c r="S2619" s="197">
        <v>30</v>
      </c>
      <c r="T2619" s="198" t="s">
        <v>6883</v>
      </c>
      <c r="U2619" s="200">
        <v>180313</v>
      </c>
    </row>
    <row r="2620" spans="17:21" x14ac:dyDescent="0.15">
      <c r="Q2620" s="197">
        <v>4</v>
      </c>
      <c r="R2620" s="197">
        <v>18</v>
      </c>
      <c r="S2620" s="197">
        <v>31</v>
      </c>
      <c r="T2620" s="198" t="s">
        <v>6884</v>
      </c>
      <c r="U2620" s="200">
        <v>180306</v>
      </c>
    </row>
    <row r="2621" spans="17:21" x14ac:dyDescent="0.15">
      <c r="Q2621" s="197">
        <v>4</v>
      </c>
      <c r="R2621" s="197">
        <v>18</v>
      </c>
      <c r="S2621" s="197">
        <v>32</v>
      </c>
      <c r="T2621" s="198" t="s">
        <v>6885</v>
      </c>
      <c r="U2621" s="200">
        <v>180308</v>
      </c>
    </row>
    <row r="2622" spans="17:21" x14ac:dyDescent="0.15">
      <c r="Q2622" s="197">
        <v>4</v>
      </c>
      <c r="R2622" s="197">
        <v>18</v>
      </c>
      <c r="S2622" s="197">
        <v>33</v>
      </c>
      <c r="T2622" s="198" t="s">
        <v>6886</v>
      </c>
      <c r="U2622" s="200">
        <v>180314</v>
      </c>
    </row>
    <row r="2623" spans="17:21" x14ac:dyDescent="0.15">
      <c r="Q2623" s="197">
        <v>4</v>
      </c>
      <c r="R2623" s="197">
        <v>18</v>
      </c>
      <c r="S2623" s="197">
        <v>34</v>
      </c>
      <c r="T2623" s="198" t="s">
        <v>6887</v>
      </c>
      <c r="U2623" s="200">
        <v>180309</v>
      </c>
    </row>
    <row r="2624" spans="17:21" x14ac:dyDescent="0.15">
      <c r="Q2624" s="197">
        <v>4</v>
      </c>
      <c r="R2624" s="197">
        <v>18</v>
      </c>
      <c r="S2624" s="197">
        <v>35</v>
      </c>
      <c r="T2624" s="198" t="s">
        <v>6888</v>
      </c>
      <c r="U2624" s="200">
        <v>180310</v>
      </c>
    </row>
    <row r="2625" spans="17:21" x14ac:dyDescent="0.15">
      <c r="Q2625" s="197">
        <v>4</v>
      </c>
      <c r="R2625" s="197">
        <v>18</v>
      </c>
      <c r="S2625" s="197">
        <v>36</v>
      </c>
      <c r="T2625" s="198" t="s">
        <v>9561</v>
      </c>
      <c r="U2625" s="200">
        <v>180325</v>
      </c>
    </row>
    <row r="2626" spans="17:21" x14ac:dyDescent="0.15">
      <c r="Q2626" s="197">
        <v>4</v>
      </c>
      <c r="R2626" s="197">
        <v>18</v>
      </c>
      <c r="S2626" s="197">
        <v>37</v>
      </c>
      <c r="T2626" s="198" t="s">
        <v>6889</v>
      </c>
      <c r="U2626" s="200">
        <v>180317</v>
      </c>
    </row>
    <row r="2627" spans="17:21" x14ac:dyDescent="0.15">
      <c r="Q2627" s="197">
        <v>4</v>
      </c>
      <c r="R2627" s="197">
        <v>18</v>
      </c>
      <c r="S2627" s="197">
        <v>38</v>
      </c>
      <c r="T2627" s="198" t="s">
        <v>6890</v>
      </c>
      <c r="U2627" s="200">
        <v>180318</v>
      </c>
    </row>
    <row r="2628" spans="17:21" x14ac:dyDescent="0.15">
      <c r="Q2628" s="197">
        <v>4</v>
      </c>
      <c r="R2628" s="197">
        <v>18</v>
      </c>
      <c r="S2628" s="197">
        <v>39</v>
      </c>
      <c r="T2628" s="198" t="s">
        <v>6891</v>
      </c>
      <c r="U2628" s="200">
        <v>180319</v>
      </c>
    </row>
    <row r="2629" spans="17:21" x14ac:dyDescent="0.15">
      <c r="Q2629" s="197">
        <v>4</v>
      </c>
      <c r="R2629" s="197">
        <v>18</v>
      </c>
      <c r="S2629" s="197">
        <v>40</v>
      </c>
      <c r="T2629" s="198" t="s">
        <v>6892</v>
      </c>
      <c r="U2629" s="200">
        <v>180320</v>
      </c>
    </row>
    <row r="2630" spans="17:21" x14ac:dyDescent="0.15">
      <c r="Q2630" s="197">
        <v>4</v>
      </c>
      <c r="R2630" s="197">
        <v>18</v>
      </c>
      <c r="S2630" s="197">
        <v>41</v>
      </c>
      <c r="T2630" s="198" t="s">
        <v>6893</v>
      </c>
      <c r="U2630" s="200">
        <v>180323</v>
      </c>
    </row>
    <row r="2631" spans="17:21" x14ac:dyDescent="0.15">
      <c r="Q2631" s="197">
        <v>4</v>
      </c>
      <c r="R2631" s="197">
        <v>18</v>
      </c>
      <c r="S2631" s="197">
        <v>42</v>
      </c>
      <c r="T2631" s="198" t="s">
        <v>6894</v>
      </c>
      <c r="U2631" s="200">
        <v>180705</v>
      </c>
    </row>
    <row r="2632" spans="17:21" x14ac:dyDescent="0.15">
      <c r="Q2632" s="197">
        <v>4</v>
      </c>
      <c r="R2632" s="197">
        <v>18</v>
      </c>
      <c r="S2632" s="197">
        <v>43</v>
      </c>
      <c r="T2632" s="198" t="s">
        <v>6895</v>
      </c>
      <c r="U2632" s="200">
        <v>180704</v>
      </c>
    </row>
    <row r="2633" spans="17:21" x14ac:dyDescent="0.15">
      <c r="Q2633" s="197">
        <v>4</v>
      </c>
      <c r="R2633" s="197">
        <v>18</v>
      </c>
      <c r="S2633" s="197">
        <v>44</v>
      </c>
      <c r="T2633" s="198" t="s">
        <v>6896</v>
      </c>
      <c r="U2633" s="200">
        <v>180706</v>
      </c>
    </row>
    <row r="2634" spans="17:21" x14ac:dyDescent="0.15">
      <c r="Q2634" s="197">
        <v>4</v>
      </c>
      <c r="R2634" s="197">
        <v>18</v>
      </c>
      <c r="S2634" s="197">
        <v>45</v>
      </c>
      <c r="T2634" s="198" t="s">
        <v>6897</v>
      </c>
      <c r="U2634" s="200">
        <v>180707</v>
      </c>
    </row>
    <row r="2635" spans="17:21" x14ac:dyDescent="0.15">
      <c r="Q2635" s="197">
        <v>4</v>
      </c>
      <c r="R2635" s="197">
        <v>18</v>
      </c>
      <c r="S2635" s="197">
        <v>46</v>
      </c>
      <c r="T2635" s="198" t="s">
        <v>6898</v>
      </c>
      <c r="U2635" s="200">
        <v>180809</v>
      </c>
    </row>
    <row r="2636" spans="17:21" x14ac:dyDescent="0.15">
      <c r="Q2636" s="197">
        <v>4</v>
      </c>
      <c r="R2636" s="197">
        <v>18</v>
      </c>
      <c r="S2636" s="197">
        <v>47</v>
      </c>
      <c r="T2636" s="198" t="s">
        <v>6899</v>
      </c>
      <c r="U2636" s="200">
        <v>180810</v>
      </c>
    </row>
    <row r="2637" spans="17:21" x14ac:dyDescent="0.15">
      <c r="Q2637" s="197">
        <v>4</v>
      </c>
      <c r="R2637" s="197">
        <v>18</v>
      </c>
      <c r="S2637" s="197">
        <v>48</v>
      </c>
      <c r="T2637" s="198" t="s">
        <v>4082</v>
      </c>
      <c r="U2637" s="200">
        <v>180804</v>
      </c>
    </row>
    <row r="2638" spans="17:21" x14ac:dyDescent="0.15">
      <c r="Q2638" s="197">
        <v>4</v>
      </c>
      <c r="R2638" s="197">
        <v>18</v>
      </c>
      <c r="S2638" s="197">
        <v>49</v>
      </c>
      <c r="T2638" s="198" t="s">
        <v>4086</v>
      </c>
      <c r="U2638" s="200">
        <v>180805</v>
      </c>
    </row>
    <row r="2639" spans="17:21" x14ac:dyDescent="0.15">
      <c r="Q2639" s="197">
        <v>4</v>
      </c>
      <c r="R2639" s="197">
        <v>18</v>
      </c>
      <c r="S2639" s="197">
        <v>50</v>
      </c>
      <c r="T2639" s="198" t="s">
        <v>4090</v>
      </c>
      <c r="U2639" s="200">
        <v>180806</v>
      </c>
    </row>
    <row r="2640" spans="17:21" x14ac:dyDescent="0.15">
      <c r="Q2640" s="197">
        <v>4</v>
      </c>
      <c r="R2640" s="197">
        <v>18</v>
      </c>
      <c r="S2640" s="197">
        <v>51</v>
      </c>
      <c r="T2640" s="198" t="s">
        <v>4094</v>
      </c>
      <c r="U2640" s="200">
        <v>180807</v>
      </c>
    </row>
    <row r="2641" spans="17:21" x14ac:dyDescent="0.15">
      <c r="Q2641" s="197">
        <v>4</v>
      </c>
      <c r="R2641" s="197">
        <v>18</v>
      </c>
      <c r="S2641" s="197">
        <v>52</v>
      </c>
      <c r="T2641" s="198" t="s">
        <v>4098</v>
      </c>
      <c r="U2641" s="200">
        <v>180808</v>
      </c>
    </row>
    <row r="2642" spans="17:21" x14ac:dyDescent="0.15">
      <c r="Q2642" s="197">
        <v>4</v>
      </c>
      <c r="R2642" s="197">
        <v>18</v>
      </c>
      <c r="S2642" s="197">
        <v>53</v>
      </c>
      <c r="T2642" s="198" t="s">
        <v>4110</v>
      </c>
      <c r="U2642" s="200">
        <v>180999</v>
      </c>
    </row>
    <row r="2643" spans="17:21" x14ac:dyDescent="0.15">
      <c r="Q2643" s="197">
        <v>4</v>
      </c>
      <c r="R2643" s="197">
        <v>19</v>
      </c>
      <c r="S2643" s="197">
        <v>1</v>
      </c>
      <c r="T2643" s="198" t="s">
        <v>6593</v>
      </c>
      <c r="U2643" s="200">
        <v>190116</v>
      </c>
    </row>
    <row r="2644" spans="17:21" x14ac:dyDescent="0.15">
      <c r="Q2644" s="197">
        <v>4</v>
      </c>
      <c r="R2644" s="197">
        <v>19</v>
      </c>
      <c r="S2644" s="197">
        <v>2</v>
      </c>
      <c r="T2644" s="198" t="s">
        <v>5675</v>
      </c>
      <c r="U2644" s="200">
        <v>190101</v>
      </c>
    </row>
    <row r="2645" spans="17:21" x14ac:dyDescent="0.15">
      <c r="Q2645" s="197">
        <v>4</v>
      </c>
      <c r="R2645" s="197">
        <v>19</v>
      </c>
      <c r="S2645" s="197">
        <v>3</v>
      </c>
      <c r="T2645" s="198" t="s">
        <v>326</v>
      </c>
      <c r="U2645" s="200">
        <v>190102</v>
      </c>
    </row>
    <row r="2646" spans="17:21" x14ac:dyDescent="0.15">
      <c r="Q2646" s="197">
        <v>4</v>
      </c>
      <c r="R2646" s="197">
        <v>19</v>
      </c>
      <c r="S2646" s="197">
        <v>4</v>
      </c>
      <c r="T2646" s="198" t="s">
        <v>6503</v>
      </c>
      <c r="U2646" s="200">
        <v>190117</v>
      </c>
    </row>
    <row r="2647" spans="17:21" x14ac:dyDescent="0.15">
      <c r="Q2647" s="197">
        <v>4</v>
      </c>
      <c r="R2647" s="197">
        <v>19</v>
      </c>
      <c r="S2647" s="197">
        <v>5</v>
      </c>
      <c r="T2647" s="198" t="s">
        <v>6504</v>
      </c>
      <c r="U2647" s="200">
        <v>190103</v>
      </c>
    </row>
    <row r="2648" spans="17:21" x14ac:dyDescent="0.15">
      <c r="Q2648" s="197">
        <v>4</v>
      </c>
      <c r="R2648" s="197">
        <v>19</v>
      </c>
      <c r="S2648" s="197">
        <v>6</v>
      </c>
      <c r="T2648" s="198" t="s">
        <v>9562</v>
      </c>
      <c r="U2648" s="200">
        <v>190119</v>
      </c>
    </row>
    <row r="2649" spans="17:21" x14ac:dyDescent="0.15">
      <c r="Q2649" s="197">
        <v>4</v>
      </c>
      <c r="R2649" s="197">
        <v>19</v>
      </c>
      <c r="S2649" s="197">
        <v>7</v>
      </c>
      <c r="T2649" s="198" t="s">
        <v>4696</v>
      </c>
      <c r="U2649" s="200">
        <v>190112</v>
      </c>
    </row>
    <row r="2650" spans="17:21" x14ac:dyDescent="0.15">
      <c r="Q2650" s="197">
        <v>4</v>
      </c>
      <c r="R2650" s="197">
        <v>19</v>
      </c>
      <c r="S2650" s="197">
        <v>8</v>
      </c>
      <c r="T2650" s="198" t="s">
        <v>9563</v>
      </c>
      <c r="U2650" s="200">
        <v>190105</v>
      </c>
    </row>
    <row r="2651" spans="17:21" x14ac:dyDescent="0.15">
      <c r="Q2651" s="197">
        <v>4</v>
      </c>
      <c r="R2651" s="197">
        <v>19</v>
      </c>
      <c r="S2651" s="197">
        <v>9</v>
      </c>
      <c r="T2651" s="198" t="s">
        <v>4159</v>
      </c>
      <c r="U2651" s="200">
        <v>190110</v>
      </c>
    </row>
    <row r="2652" spans="17:21" x14ac:dyDescent="0.15">
      <c r="Q2652" s="197">
        <v>4</v>
      </c>
      <c r="R2652" s="197">
        <v>19</v>
      </c>
      <c r="S2652" s="197">
        <v>10</v>
      </c>
      <c r="T2652" s="198" t="s">
        <v>3788</v>
      </c>
      <c r="U2652" s="200">
        <v>190111</v>
      </c>
    </row>
    <row r="2653" spans="17:21" x14ac:dyDescent="0.15">
      <c r="Q2653" s="197">
        <v>4</v>
      </c>
      <c r="R2653" s="197">
        <v>19</v>
      </c>
      <c r="S2653" s="197">
        <v>11</v>
      </c>
      <c r="T2653" s="198" t="s">
        <v>6507</v>
      </c>
      <c r="U2653" s="200">
        <v>190151</v>
      </c>
    </row>
    <row r="2654" spans="17:21" x14ac:dyDescent="0.15">
      <c r="Q2654" s="197">
        <v>4</v>
      </c>
      <c r="R2654" s="197">
        <v>19</v>
      </c>
      <c r="S2654" s="197">
        <v>12</v>
      </c>
      <c r="T2654" s="198" t="s">
        <v>6508</v>
      </c>
      <c r="U2654" s="200">
        <v>190152</v>
      </c>
    </row>
    <row r="2655" spans="17:21" x14ac:dyDescent="0.15">
      <c r="Q2655" s="197">
        <v>4</v>
      </c>
      <c r="R2655" s="197">
        <v>19</v>
      </c>
      <c r="S2655" s="197">
        <v>13</v>
      </c>
      <c r="T2655" s="198" t="s">
        <v>6509</v>
      </c>
      <c r="U2655" s="200">
        <v>190153</v>
      </c>
    </row>
    <row r="2656" spans="17:21" x14ac:dyDescent="0.15">
      <c r="Q2656" s="197">
        <v>4</v>
      </c>
      <c r="R2656" s="197">
        <v>19</v>
      </c>
      <c r="S2656" s="197">
        <v>14</v>
      </c>
      <c r="T2656" s="198" t="s">
        <v>6510</v>
      </c>
      <c r="U2656" s="200">
        <v>190154</v>
      </c>
    </row>
    <row r="2657" spans="17:21" x14ac:dyDescent="0.15">
      <c r="Q2657" s="197">
        <v>4</v>
      </c>
      <c r="R2657" s="197">
        <v>19</v>
      </c>
      <c r="S2657" s="197">
        <v>15</v>
      </c>
      <c r="T2657" s="198" t="s">
        <v>3773</v>
      </c>
      <c r="U2657" s="200">
        <v>190106</v>
      </c>
    </row>
    <row r="2658" spans="17:21" x14ac:dyDescent="0.15">
      <c r="Q2658" s="197">
        <v>4</v>
      </c>
      <c r="R2658" s="197">
        <v>19</v>
      </c>
      <c r="S2658" s="197">
        <v>16</v>
      </c>
      <c r="T2658" s="198" t="s">
        <v>6511</v>
      </c>
      <c r="U2658" s="200">
        <v>190301</v>
      </c>
    </row>
    <row r="2659" spans="17:21" x14ac:dyDescent="0.15">
      <c r="Q2659" s="197">
        <v>4</v>
      </c>
      <c r="R2659" s="197">
        <v>19</v>
      </c>
      <c r="S2659" s="197">
        <v>17</v>
      </c>
      <c r="T2659" s="198" t="s">
        <v>6512</v>
      </c>
      <c r="U2659" s="200">
        <v>190302</v>
      </c>
    </row>
    <row r="2660" spans="17:21" x14ac:dyDescent="0.15">
      <c r="Q2660" s="197">
        <v>4</v>
      </c>
      <c r="R2660" s="197">
        <v>19</v>
      </c>
      <c r="S2660" s="197">
        <v>18</v>
      </c>
      <c r="T2660" s="198" t="s">
        <v>6513</v>
      </c>
      <c r="U2660" s="200">
        <v>190303</v>
      </c>
    </row>
    <row r="2661" spans="17:21" x14ac:dyDescent="0.15">
      <c r="Q2661" s="197">
        <v>4</v>
      </c>
      <c r="R2661" s="197">
        <v>19</v>
      </c>
      <c r="S2661" s="197">
        <v>19</v>
      </c>
      <c r="T2661" s="198" t="s">
        <v>6514</v>
      </c>
      <c r="U2661" s="200">
        <v>190305</v>
      </c>
    </row>
    <row r="2662" spans="17:21" x14ac:dyDescent="0.15">
      <c r="Q2662" s="197">
        <v>4</v>
      </c>
      <c r="R2662" s="197">
        <v>19</v>
      </c>
      <c r="S2662" s="197">
        <v>20</v>
      </c>
      <c r="T2662" s="198" t="s">
        <v>6713</v>
      </c>
      <c r="U2662" s="200">
        <v>190107</v>
      </c>
    </row>
    <row r="2663" spans="17:21" x14ac:dyDescent="0.15">
      <c r="Q2663" s="197">
        <v>4</v>
      </c>
      <c r="R2663" s="197">
        <v>19</v>
      </c>
      <c r="S2663" s="197">
        <v>21</v>
      </c>
      <c r="T2663" s="198" t="s">
        <v>6515</v>
      </c>
      <c r="U2663" s="200">
        <v>190401</v>
      </c>
    </row>
    <row r="2664" spans="17:21" x14ac:dyDescent="0.15">
      <c r="Q2664" s="197">
        <v>4</v>
      </c>
      <c r="R2664" s="197">
        <v>19</v>
      </c>
      <c r="S2664" s="197">
        <v>22</v>
      </c>
      <c r="T2664" s="198" t="s">
        <v>6516</v>
      </c>
      <c r="U2664" s="200">
        <v>190402</v>
      </c>
    </row>
    <row r="2665" spans="17:21" x14ac:dyDescent="0.15">
      <c r="Q2665" s="197">
        <v>4</v>
      </c>
      <c r="R2665" s="197">
        <v>19</v>
      </c>
      <c r="S2665" s="197">
        <v>23</v>
      </c>
      <c r="T2665" s="198" t="s">
        <v>6517</v>
      </c>
      <c r="U2665" s="200">
        <v>190403</v>
      </c>
    </row>
    <row r="2666" spans="17:21" x14ac:dyDescent="0.15">
      <c r="Q2666" s="197">
        <v>4</v>
      </c>
      <c r="R2666" s="197">
        <v>19</v>
      </c>
      <c r="S2666" s="197">
        <v>24</v>
      </c>
      <c r="T2666" s="198" t="s">
        <v>6518</v>
      </c>
      <c r="U2666" s="200">
        <v>190405</v>
      </c>
    </row>
    <row r="2667" spans="17:21" x14ac:dyDescent="0.15">
      <c r="Q2667" s="197">
        <v>4</v>
      </c>
      <c r="R2667" s="197">
        <v>19</v>
      </c>
      <c r="S2667" s="197">
        <v>25</v>
      </c>
      <c r="T2667" s="198" t="s">
        <v>6519</v>
      </c>
      <c r="U2667" s="200">
        <v>190309</v>
      </c>
    </row>
    <row r="2668" spans="17:21" x14ac:dyDescent="0.15">
      <c r="Q2668" s="197">
        <v>4</v>
      </c>
      <c r="R2668" s="197">
        <v>19</v>
      </c>
      <c r="S2668" s="197">
        <v>26</v>
      </c>
      <c r="T2668" s="198" t="s">
        <v>9564</v>
      </c>
      <c r="U2668" s="200">
        <v>190120</v>
      </c>
    </row>
    <row r="2669" spans="17:21" x14ac:dyDescent="0.15">
      <c r="Q2669" s="197">
        <v>4</v>
      </c>
      <c r="R2669" s="197">
        <v>19</v>
      </c>
      <c r="S2669" s="197">
        <v>27</v>
      </c>
      <c r="T2669" s="198" t="s">
        <v>6506</v>
      </c>
      <c r="U2669" s="200">
        <v>190308</v>
      </c>
    </row>
    <row r="2670" spans="17:21" x14ac:dyDescent="0.15">
      <c r="Q2670" s="197">
        <v>4</v>
      </c>
      <c r="R2670" s="197">
        <v>19</v>
      </c>
      <c r="S2670" s="197">
        <v>28</v>
      </c>
      <c r="T2670" s="198" t="s">
        <v>4135</v>
      </c>
      <c r="U2670" s="200">
        <v>190108</v>
      </c>
    </row>
    <row r="2671" spans="17:21" x14ac:dyDescent="0.15">
      <c r="Q2671" s="197">
        <v>4</v>
      </c>
      <c r="R2671" s="197">
        <v>19</v>
      </c>
      <c r="S2671" s="197">
        <v>29</v>
      </c>
      <c r="T2671" s="198" t="s">
        <v>6520</v>
      </c>
      <c r="U2671" s="200">
        <v>190501</v>
      </c>
    </row>
    <row r="2672" spans="17:21" x14ac:dyDescent="0.15">
      <c r="Q2672" s="197">
        <v>4</v>
      </c>
      <c r="R2672" s="197">
        <v>19</v>
      </c>
      <c r="S2672" s="197">
        <v>30</v>
      </c>
      <c r="T2672" s="198" t="s">
        <v>6521</v>
      </c>
      <c r="U2672" s="200">
        <v>190519</v>
      </c>
    </row>
    <row r="2673" spans="17:21" x14ac:dyDescent="0.15">
      <c r="Q2673" s="197">
        <v>4</v>
      </c>
      <c r="R2673" s="197">
        <v>19</v>
      </c>
      <c r="S2673" s="197">
        <v>31</v>
      </c>
      <c r="T2673" s="198" t="s">
        <v>6522</v>
      </c>
      <c r="U2673" s="200">
        <v>190502</v>
      </c>
    </row>
    <row r="2674" spans="17:21" x14ac:dyDescent="0.15">
      <c r="Q2674" s="197">
        <v>4</v>
      </c>
      <c r="R2674" s="197">
        <v>19</v>
      </c>
      <c r="S2674" s="197">
        <v>32</v>
      </c>
      <c r="T2674" s="198" t="s">
        <v>6523</v>
      </c>
      <c r="U2674" s="200">
        <v>190504</v>
      </c>
    </row>
    <row r="2675" spans="17:21" x14ac:dyDescent="0.15">
      <c r="Q2675" s="197">
        <v>4</v>
      </c>
      <c r="R2675" s="197">
        <v>19</v>
      </c>
      <c r="S2675" s="197">
        <v>33</v>
      </c>
      <c r="T2675" s="198" t="s">
        <v>9565</v>
      </c>
      <c r="U2675" s="200">
        <v>190521</v>
      </c>
    </row>
    <row r="2676" spans="17:21" x14ac:dyDescent="0.15">
      <c r="Q2676" s="197">
        <v>4</v>
      </c>
      <c r="R2676" s="197">
        <v>19</v>
      </c>
      <c r="S2676" s="197">
        <v>34</v>
      </c>
      <c r="T2676" s="198" t="s">
        <v>9566</v>
      </c>
      <c r="U2676" s="200">
        <v>190522</v>
      </c>
    </row>
    <row r="2677" spans="17:21" x14ac:dyDescent="0.15">
      <c r="Q2677" s="197">
        <v>4</v>
      </c>
      <c r="R2677" s="197">
        <v>19</v>
      </c>
      <c r="S2677" s="197">
        <v>35</v>
      </c>
      <c r="T2677" s="198" t="s">
        <v>6524</v>
      </c>
      <c r="U2677" s="200">
        <v>190507</v>
      </c>
    </row>
    <row r="2678" spans="17:21" x14ac:dyDescent="0.15">
      <c r="Q2678" s="197">
        <v>4</v>
      </c>
      <c r="R2678" s="197">
        <v>19</v>
      </c>
      <c r="S2678" s="197">
        <v>36</v>
      </c>
      <c r="T2678" s="198" t="s">
        <v>6525</v>
      </c>
      <c r="U2678" s="200">
        <v>190520</v>
      </c>
    </row>
    <row r="2679" spans="17:21" x14ac:dyDescent="0.15">
      <c r="Q2679" s="197">
        <v>4</v>
      </c>
      <c r="R2679" s="197">
        <v>19</v>
      </c>
      <c r="S2679" s="197">
        <v>37</v>
      </c>
      <c r="T2679" s="198" t="s">
        <v>9567</v>
      </c>
      <c r="U2679" s="200">
        <v>190511</v>
      </c>
    </row>
    <row r="2680" spans="17:21" x14ac:dyDescent="0.15">
      <c r="Q2680" s="197">
        <v>4</v>
      </c>
      <c r="R2680" s="197">
        <v>19</v>
      </c>
      <c r="S2680" s="197">
        <v>38</v>
      </c>
      <c r="T2680" s="198" t="s">
        <v>6526</v>
      </c>
      <c r="U2680" s="200">
        <v>190512</v>
      </c>
    </row>
    <row r="2681" spans="17:21" x14ac:dyDescent="0.15">
      <c r="Q2681" s="197">
        <v>4</v>
      </c>
      <c r="R2681" s="197">
        <v>19</v>
      </c>
      <c r="S2681" s="197">
        <v>39</v>
      </c>
      <c r="T2681" s="198" t="s">
        <v>6527</v>
      </c>
      <c r="U2681" s="200">
        <v>190513</v>
      </c>
    </row>
    <row r="2682" spans="17:21" x14ac:dyDescent="0.15">
      <c r="Q2682" s="197">
        <v>4</v>
      </c>
      <c r="R2682" s="197">
        <v>19</v>
      </c>
      <c r="S2682" s="197">
        <v>40</v>
      </c>
      <c r="T2682" s="198" t="s">
        <v>6528</v>
      </c>
      <c r="U2682" s="200">
        <v>190514</v>
      </c>
    </row>
    <row r="2683" spans="17:21" x14ac:dyDescent="0.15">
      <c r="Q2683" s="197">
        <v>4</v>
      </c>
      <c r="R2683" s="197">
        <v>19</v>
      </c>
      <c r="S2683" s="197">
        <v>41</v>
      </c>
      <c r="T2683" s="198" t="s">
        <v>6529</v>
      </c>
      <c r="U2683" s="200">
        <v>190515</v>
      </c>
    </row>
    <row r="2684" spans="17:21" x14ac:dyDescent="0.15">
      <c r="Q2684" s="197">
        <v>4</v>
      </c>
      <c r="R2684" s="197">
        <v>19</v>
      </c>
      <c r="S2684" s="197">
        <v>42</v>
      </c>
      <c r="T2684" s="198" t="s">
        <v>5571</v>
      </c>
      <c r="U2684" s="200">
        <v>190516</v>
      </c>
    </row>
    <row r="2685" spans="17:21" x14ac:dyDescent="0.15">
      <c r="Q2685" s="197">
        <v>4</v>
      </c>
      <c r="R2685" s="197">
        <v>19</v>
      </c>
      <c r="S2685" s="197">
        <v>43</v>
      </c>
      <c r="T2685" s="198" t="s">
        <v>4066</v>
      </c>
      <c r="U2685" s="200">
        <v>190705</v>
      </c>
    </row>
    <row r="2686" spans="17:21" x14ac:dyDescent="0.15">
      <c r="Q2686" s="197">
        <v>4</v>
      </c>
      <c r="R2686" s="197">
        <v>19</v>
      </c>
      <c r="S2686" s="197">
        <v>44</v>
      </c>
      <c r="T2686" s="198" t="s">
        <v>6530</v>
      </c>
      <c r="U2686" s="200">
        <v>190700</v>
      </c>
    </row>
    <row r="2687" spans="17:21" x14ac:dyDescent="0.15">
      <c r="Q2687" s="197">
        <v>4</v>
      </c>
      <c r="R2687" s="197">
        <v>19</v>
      </c>
      <c r="S2687" s="197">
        <v>45</v>
      </c>
      <c r="T2687" s="198" t="s">
        <v>6498</v>
      </c>
      <c r="U2687" s="200">
        <v>190706</v>
      </c>
    </row>
    <row r="2688" spans="17:21" x14ac:dyDescent="0.15">
      <c r="Q2688" s="197">
        <v>4</v>
      </c>
      <c r="R2688" s="197">
        <v>19</v>
      </c>
      <c r="S2688" s="197">
        <v>46</v>
      </c>
      <c r="T2688" s="198" t="s">
        <v>6531</v>
      </c>
      <c r="U2688" s="200">
        <v>190701</v>
      </c>
    </row>
    <row r="2689" spans="17:21" x14ac:dyDescent="0.15">
      <c r="Q2689" s="197">
        <v>4</v>
      </c>
      <c r="R2689" s="197">
        <v>19</v>
      </c>
      <c r="S2689" s="197">
        <v>47</v>
      </c>
      <c r="T2689" s="198" t="s">
        <v>6532</v>
      </c>
      <c r="U2689" s="200">
        <v>190702</v>
      </c>
    </row>
    <row r="2690" spans="17:21" x14ac:dyDescent="0.15">
      <c r="Q2690" s="197">
        <v>4</v>
      </c>
      <c r="R2690" s="197">
        <v>19</v>
      </c>
      <c r="S2690" s="197">
        <v>48</v>
      </c>
      <c r="T2690" s="198" t="s">
        <v>6533</v>
      </c>
      <c r="U2690" s="200">
        <v>190703</v>
      </c>
    </row>
    <row r="2691" spans="17:21" x14ac:dyDescent="0.15">
      <c r="Q2691" s="197">
        <v>4</v>
      </c>
      <c r="R2691" s="197">
        <v>19</v>
      </c>
      <c r="S2691" s="197">
        <v>49</v>
      </c>
      <c r="T2691" s="198" t="s">
        <v>9568</v>
      </c>
      <c r="U2691" s="200">
        <v>190817</v>
      </c>
    </row>
    <row r="2692" spans="17:21" x14ac:dyDescent="0.15">
      <c r="Q2692" s="197">
        <v>4</v>
      </c>
      <c r="R2692" s="197">
        <v>19</v>
      </c>
      <c r="S2692" s="197">
        <v>50</v>
      </c>
      <c r="T2692" s="198" t="s">
        <v>6534</v>
      </c>
      <c r="U2692" s="200">
        <v>190809</v>
      </c>
    </row>
    <row r="2693" spans="17:21" x14ac:dyDescent="0.15">
      <c r="Q2693" s="197">
        <v>4</v>
      </c>
      <c r="R2693" s="197">
        <v>19</v>
      </c>
      <c r="S2693" s="197">
        <v>51</v>
      </c>
      <c r="T2693" s="198" t="s">
        <v>6535</v>
      </c>
      <c r="U2693" s="200">
        <v>190811</v>
      </c>
    </row>
    <row r="2694" spans="17:21" x14ac:dyDescent="0.15">
      <c r="Q2694" s="197">
        <v>4</v>
      </c>
      <c r="R2694" s="197">
        <v>19</v>
      </c>
      <c r="S2694" s="197">
        <v>52</v>
      </c>
      <c r="T2694" s="198" t="s">
        <v>6536</v>
      </c>
      <c r="U2694" s="200">
        <v>190813</v>
      </c>
    </row>
    <row r="2695" spans="17:21" x14ac:dyDescent="0.15">
      <c r="Q2695" s="197">
        <v>4</v>
      </c>
      <c r="R2695" s="197">
        <v>19</v>
      </c>
      <c r="S2695" s="197">
        <v>53</v>
      </c>
      <c r="T2695" s="198" t="s">
        <v>6537</v>
      </c>
      <c r="U2695" s="200">
        <v>190814</v>
      </c>
    </row>
    <row r="2696" spans="17:21" x14ac:dyDescent="0.15">
      <c r="Q2696" s="197">
        <v>4</v>
      </c>
      <c r="R2696" s="197">
        <v>19</v>
      </c>
      <c r="S2696" s="197">
        <v>54</v>
      </c>
      <c r="T2696" s="198" t="s">
        <v>6538</v>
      </c>
      <c r="U2696" s="200">
        <v>190815</v>
      </c>
    </row>
    <row r="2697" spans="17:21" x14ac:dyDescent="0.15">
      <c r="Q2697" s="197">
        <v>4</v>
      </c>
      <c r="R2697" s="197">
        <v>19</v>
      </c>
      <c r="S2697" s="197">
        <v>55</v>
      </c>
      <c r="T2697" s="198" t="s">
        <v>4086</v>
      </c>
      <c r="U2697" s="200">
        <v>190805</v>
      </c>
    </row>
    <row r="2698" spans="17:21" x14ac:dyDescent="0.15">
      <c r="Q2698" s="197">
        <v>4</v>
      </c>
      <c r="R2698" s="197">
        <v>19</v>
      </c>
      <c r="S2698" s="197">
        <v>56</v>
      </c>
      <c r="T2698" s="198" t="s">
        <v>4090</v>
      </c>
      <c r="U2698" s="200">
        <v>190806</v>
      </c>
    </row>
    <row r="2699" spans="17:21" x14ac:dyDescent="0.15">
      <c r="Q2699" s="197">
        <v>4</v>
      </c>
      <c r="R2699" s="197">
        <v>19</v>
      </c>
      <c r="S2699" s="197">
        <v>57</v>
      </c>
      <c r="T2699" s="198" t="s">
        <v>4094</v>
      </c>
      <c r="U2699" s="200">
        <v>190807</v>
      </c>
    </row>
    <row r="2700" spans="17:21" x14ac:dyDescent="0.15">
      <c r="Q2700" s="197">
        <v>4</v>
      </c>
      <c r="R2700" s="197">
        <v>19</v>
      </c>
      <c r="S2700" s="197">
        <v>58</v>
      </c>
      <c r="T2700" s="198" t="s">
        <v>4098</v>
      </c>
      <c r="U2700" s="200">
        <v>190808</v>
      </c>
    </row>
    <row r="2701" spans="17:21" x14ac:dyDescent="0.15">
      <c r="Q2701" s="197">
        <v>4</v>
      </c>
      <c r="R2701" s="197">
        <v>19</v>
      </c>
      <c r="S2701" s="197">
        <v>59</v>
      </c>
      <c r="T2701" s="198" t="s">
        <v>4110</v>
      </c>
      <c r="U2701" s="200">
        <v>190999</v>
      </c>
    </row>
    <row r="2702" spans="17:21" x14ac:dyDescent="0.15">
      <c r="Q2702" s="197">
        <v>4</v>
      </c>
      <c r="R2702" s="197">
        <v>20</v>
      </c>
      <c r="S2702" s="197">
        <v>1</v>
      </c>
      <c r="T2702" s="198" t="s">
        <v>5121</v>
      </c>
      <c r="U2702" s="200">
        <v>200114</v>
      </c>
    </row>
    <row r="2703" spans="17:21" x14ac:dyDescent="0.15">
      <c r="Q2703" s="197">
        <v>4</v>
      </c>
      <c r="R2703" s="197">
        <v>20</v>
      </c>
      <c r="S2703" s="197">
        <v>2</v>
      </c>
      <c r="T2703" s="198" t="s">
        <v>4674</v>
      </c>
      <c r="U2703" s="200">
        <v>200101</v>
      </c>
    </row>
    <row r="2704" spans="17:21" x14ac:dyDescent="0.15">
      <c r="Q2704" s="197">
        <v>4</v>
      </c>
      <c r="R2704" s="197">
        <v>20</v>
      </c>
      <c r="S2704" s="197">
        <v>3</v>
      </c>
      <c r="T2704" s="198" t="s">
        <v>326</v>
      </c>
      <c r="U2704" s="200">
        <v>200102</v>
      </c>
    </row>
    <row r="2705" spans="17:21" x14ac:dyDescent="0.15">
      <c r="Q2705" s="197">
        <v>4</v>
      </c>
      <c r="R2705" s="197">
        <v>20</v>
      </c>
      <c r="S2705" s="197">
        <v>4</v>
      </c>
      <c r="T2705" s="198" t="s">
        <v>6539</v>
      </c>
      <c r="U2705" s="200">
        <v>200116</v>
      </c>
    </row>
    <row r="2706" spans="17:21" x14ac:dyDescent="0.15">
      <c r="Q2706" s="197">
        <v>4</v>
      </c>
      <c r="R2706" s="197">
        <v>20</v>
      </c>
      <c r="S2706" s="197">
        <v>5</v>
      </c>
      <c r="T2706" s="198" t="s">
        <v>4124</v>
      </c>
      <c r="U2706" s="200">
        <v>200103</v>
      </c>
    </row>
    <row r="2707" spans="17:21" x14ac:dyDescent="0.15">
      <c r="Q2707" s="197">
        <v>4</v>
      </c>
      <c r="R2707" s="197">
        <v>20</v>
      </c>
      <c r="S2707" s="197">
        <v>6</v>
      </c>
      <c r="T2707" s="198" t="s">
        <v>6058</v>
      </c>
      <c r="U2707" s="200">
        <v>200107</v>
      </c>
    </row>
    <row r="2708" spans="17:21" x14ac:dyDescent="0.15">
      <c r="Q2708" s="197">
        <v>4</v>
      </c>
      <c r="R2708" s="197">
        <v>20</v>
      </c>
      <c r="S2708" s="197">
        <v>7</v>
      </c>
      <c r="T2708" s="198" t="s">
        <v>4696</v>
      </c>
      <c r="U2708" s="200">
        <v>200105</v>
      </c>
    </row>
    <row r="2709" spans="17:21" x14ac:dyDescent="0.15">
      <c r="Q2709" s="197">
        <v>4</v>
      </c>
      <c r="R2709" s="197">
        <v>20</v>
      </c>
      <c r="S2709" s="197">
        <v>8</v>
      </c>
      <c r="T2709" s="198" t="s">
        <v>6505</v>
      </c>
      <c r="U2709" s="200">
        <v>200115</v>
      </c>
    </row>
    <row r="2710" spans="17:21" x14ac:dyDescent="0.15">
      <c r="Q2710" s="197">
        <v>4</v>
      </c>
      <c r="R2710" s="197">
        <v>20</v>
      </c>
      <c r="S2710" s="197">
        <v>9</v>
      </c>
      <c r="T2710" s="198" t="s">
        <v>3773</v>
      </c>
      <c r="U2710" s="200">
        <v>200108</v>
      </c>
    </row>
    <row r="2711" spans="17:21" x14ac:dyDescent="0.15">
      <c r="Q2711" s="197">
        <v>4</v>
      </c>
      <c r="R2711" s="197">
        <v>20</v>
      </c>
      <c r="S2711" s="197">
        <v>10</v>
      </c>
      <c r="T2711" s="198" t="s">
        <v>6540</v>
      </c>
      <c r="U2711" s="200">
        <v>200109</v>
      </c>
    </row>
    <row r="2712" spans="17:21" x14ac:dyDescent="0.15">
      <c r="Q2712" s="197">
        <v>4</v>
      </c>
      <c r="R2712" s="197">
        <v>20</v>
      </c>
      <c r="S2712" s="197">
        <v>11</v>
      </c>
      <c r="T2712" s="198" t="s">
        <v>3781</v>
      </c>
      <c r="U2712" s="200">
        <v>200110</v>
      </c>
    </row>
    <row r="2713" spans="17:21" x14ac:dyDescent="0.15">
      <c r="Q2713" s="197">
        <v>4</v>
      </c>
      <c r="R2713" s="197">
        <v>20</v>
      </c>
      <c r="S2713" s="197">
        <v>12</v>
      </c>
      <c r="T2713" s="198" t="s">
        <v>5704</v>
      </c>
      <c r="U2713" s="200">
        <v>200106</v>
      </c>
    </row>
    <row r="2714" spans="17:21" x14ac:dyDescent="0.15">
      <c r="Q2714" s="197">
        <v>4</v>
      </c>
      <c r="R2714" s="197">
        <v>20</v>
      </c>
      <c r="S2714" s="197">
        <v>13</v>
      </c>
      <c r="T2714" s="198" t="s">
        <v>4159</v>
      </c>
      <c r="U2714" s="200">
        <v>200112</v>
      </c>
    </row>
    <row r="2715" spans="17:21" x14ac:dyDescent="0.15">
      <c r="Q2715" s="197">
        <v>4</v>
      </c>
      <c r="R2715" s="197">
        <v>20</v>
      </c>
      <c r="S2715" s="197">
        <v>14</v>
      </c>
      <c r="T2715" s="198" t="s">
        <v>3788</v>
      </c>
      <c r="U2715" s="200">
        <v>200113</v>
      </c>
    </row>
    <row r="2716" spans="17:21" x14ac:dyDescent="0.15">
      <c r="Q2716" s="197">
        <v>4</v>
      </c>
      <c r="R2716" s="197">
        <v>20</v>
      </c>
      <c r="S2716" s="197">
        <v>15</v>
      </c>
      <c r="T2716" s="198" t="s">
        <v>6541</v>
      </c>
      <c r="U2716" s="200">
        <v>200221</v>
      </c>
    </row>
    <row r="2717" spans="17:21" x14ac:dyDescent="0.15">
      <c r="Q2717" s="197">
        <v>4</v>
      </c>
      <c r="R2717" s="197">
        <v>20</v>
      </c>
      <c r="S2717" s="197">
        <v>16</v>
      </c>
      <c r="T2717" s="198" t="s">
        <v>6542</v>
      </c>
      <c r="U2717" s="200">
        <v>200222</v>
      </c>
    </row>
    <row r="2718" spans="17:21" x14ac:dyDescent="0.15">
      <c r="Q2718" s="197">
        <v>4</v>
      </c>
      <c r="R2718" s="197">
        <v>20</v>
      </c>
      <c r="S2718" s="197">
        <v>17</v>
      </c>
      <c r="T2718" s="198" t="s">
        <v>6543</v>
      </c>
      <c r="U2718" s="200">
        <v>200223</v>
      </c>
    </row>
    <row r="2719" spans="17:21" x14ac:dyDescent="0.15">
      <c r="Q2719" s="197">
        <v>4</v>
      </c>
      <c r="R2719" s="197">
        <v>20</v>
      </c>
      <c r="S2719" s="197">
        <v>18</v>
      </c>
      <c r="T2719" s="198" t="s">
        <v>6544</v>
      </c>
      <c r="U2719" s="200">
        <v>200224</v>
      </c>
    </row>
    <row r="2720" spans="17:21" x14ac:dyDescent="0.15">
      <c r="Q2720" s="197">
        <v>4</v>
      </c>
      <c r="R2720" s="197">
        <v>20</v>
      </c>
      <c r="S2720" s="197">
        <v>19</v>
      </c>
      <c r="T2720" s="198" t="s">
        <v>6545</v>
      </c>
      <c r="U2720" s="200">
        <v>200225</v>
      </c>
    </row>
    <row r="2721" spans="17:21" x14ac:dyDescent="0.15">
      <c r="Q2721" s="197">
        <v>4</v>
      </c>
      <c r="R2721" s="197">
        <v>20</v>
      </c>
      <c r="S2721" s="197">
        <v>20</v>
      </c>
      <c r="T2721" s="198" t="s">
        <v>6546</v>
      </c>
      <c r="U2721" s="200">
        <v>200226</v>
      </c>
    </row>
    <row r="2722" spans="17:21" x14ac:dyDescent="0.15">
      <c r="Q2722" s="197">
        <v>4</v>
      </c>
      <c r="R2722" s="197">
        <v>20</v>
      </c>
      <c r="S2722" s="197">
        <v>21</v>
      </c>
      <c r="T2722" s="198" t="s">
        <v>6547</v>
      </c>
      <c r="U2722" s="200">
        <v>200227</v>
      </c>
    </row>
    <row r="2723" spans="17:21" x14ac:dyDescent="0.15">
      <c r="Q2723" s="197">
        <v>4</v>
      </c>
      <c r="R2723" s="197">
        <v>20</v>
      </c>
      <c r="S2723" s="197">
        <v>22</v>
      </c>
      <c r="T2723" s="198" t="s">
        <v>6548</v>
      </c>
      <c r="U2723" s="200">
        <v>200228</v>
      </c>
    </row>
    <row r="2724" spans="17:21" x14ac:dyDescent="0.15">
      <c r="Q2724" s="197">
        <v>4</v>
      </c>
      <c r="R2724" s="197">
        <v>20</v>
      </c>
      <c r="S2724" s="197">
        <v>23</v>
      </c>
      <c r="T2724" s="198" t="s">
        <v>6549</v>
      </c>
      <c r="U2724" s="200">
        <v>200229</v>
      </c>
    </row>
    <row r="2725" spans="17:21" x14ac:dyDescent="0.15">
      <c r="Q2725" s="197">
        <v>4</v>
      </c>
      <c r="R2725" s="197">
        <v>20</v>
      </c>
      <c r="S2725" s="197">
        <v>24</v>
      </c>
      <c r="T2725" s="198" t="s">
        <v>6550</v>
      </c>
      <c r="U2725" s="200">
        <v>200230</v>
      </c>
    </row>
    <row r="2726" spans="17:21" x14ac:dyDescent="0.15">
      <c r="Q2726" s="197">
        <v>4</v>
      </c>
      <c r="R2726" s="197">
        <v>20</v>
      </c>
      <c r="S2726" s="197">
        <v>25</v>
      </c>
      <c r="T2726" s="198" t="s">
        <v>6551</v>
      </c>
      <c r="U2726" s="200">
        <v>200211</v>
      </c>
    </row>
    <row r="2727" spans="17:21" x14ac:dyDescent="0.15">
      <c r="Q2727" s="197">
        <v>4</v>
      </c>
      <c r="R2727" s="197">
        <v>20</v>
      </c>
      <c r="S2727" s="197">
        <v>26</v>
      </c>
      <c r="T2727" s="198" t="s">
        <v>6557</v>
      </c>
      <c r="U2727" s="200">
        <v>200324</v>
      </c>
    </row>
    <row r="2728" spans="17:21" x14ac:dyDescent="0.15">
      <c r="Q2728" s="197">
        <v>4</v>
      </c>
      <c r="R2728" s="197">
        <v>20</v>
      </c>
      <c r="S2728" s="197">
        <v>27</v>
      </c>
      <c r="T2728" s="198" t="s">
        <v>6552</v>
      </c>
      <c r="U2728" s="200">
        <v>200316</v>
      </c>
    </row>
    <row r="2729" spans="17:21" x14ac:dyDescent="0.15">
      <c r="Q2729" s="197">
        <v>4</v>
      </c>
      <c r="R2729" s="197">
        <v>20</v>
      </c>
      <c r="S2729" s="197">
        <v>28</v>
      </c>
      <c r="T2729" s="198" t="s">
        <v>6567</v>
      </c>
      <c r="U2729" s="200">
        <v>200326</v>
      </c>
    </row>
    <row r="2730" spans="17:21" x14ac:dyDescent="0.15">
      <c r="Q2730" s="197">
        <v>4</v>
      </c>
      <c r="R2730" s="197">
        <v>20</v>
      </c>
      <c r="S2730" s="197">
        <v>29</v>
      </c>
      <c r="T2730" s="198" t="s">
        <v>6553</v>
      </c>
      <c r="U2730" s="200">
        <v>200301</v>
      </c>
    </row>
    <row r="2731" spans="17:21" x14ac:dyDescent="0.15">
      <c r="Q2731" s="197">
        <v>4</v>
      </c>
      <c r="R2731" s="197">
        <v>20</v>
      </c>
      <c r="S2731" s="197">
        <v>30</v>
      </c>
      <c r="T2731" s="198" t="s">
        <v>6554</v>
      </c>
      <c r="U2731" s="200">
        <v>200302</v>
      </c>
    </row>
    <row r="2732" spans="17:21" x14ac:dyDescent="0.15">
      <c r="Q2732" s="197">
        <v>4</v>
      </c>
      <c r="R2732" s="197">
        <v>20</v>
      </c>
      <c r="S2732" s="197">
        <v>31</v>
      </c>
      <c r="T2732" s="198" t="s">
        <v>6555</v>
      </c>
      <c r="U2732" s="200">
        <v>200303</v>
      </c>
    </row>
    <row r="2733" spans="17:21" x14ac:dyDescent="0.15">
      <c r="Q2733" s="197">
        <v>4</v>
      </c>
      <c r="R2733" s="197">
        <v>20</v>
      </c>
      <c r="S2733" s="197">
        <v>32</v>
      </c>
      <c r="T2733" s="198" t="s">
        <v>6556</v>
      </c>
      <c r="U2733" s="200">
        <v>200304</v>
      </c>
    </row>
    <row r="2734" spans="17:21" x14ac:dyDescent="0.15">
      <c r="Q2734" s="197">
        <v>4</v>
      </c>
      <c r="R2734" s="197">
        <v>20</v>
      </c>
      <c r="S2734" s="197">
        <v>33</v>
      </c>
      <c r="T2734" s="198" t="s">
        <v>6558</v>
      </c>
      <c r="U2734" s="200">
        <v>200305</v>
      </c>
    </row>
    <row r="2735" spans="17:21" x14ac:dyDescent="0.15">
      <c r="Q2735" s="197">
        <v>4</v>
      </c>
      <c r="R2735" s="197">
        <v>20</v>
      </c>
      <c r="S2735" s="197">
        <v>34</v>
      </c>
      <c r="T2735" s="198" t="s">
        <v>6559</v>
      </c>
      <c r="U2735" s="200">
        <v>200306</v>
      </c>
    </row>
    <row r="2736" spans="17:21" x14ac:dyDescent="0.15">
      <c r="Q2736" s="197">
        <v>4</v>
      </c>
      <c r="R2736" s="197">
        <v>20</v>
      </c>
      <c r="S2736" s="197">
        <v>35</v>
      </c>
      <c r="T2736" s="198" t="s">
        <v>6560</v>
      </c>
      <c r="U2736" s="200">
        <v>200320</v>
      </c>
    </row>
    <row r="2737" spans="17:21" x14ac:dyDescent="0.15">
      <c r="Q2737" s="197">
        <v>4</v>
      </c>
      <c r="R2737" s="197">
        <v>20</v>
      </c>
      <c r="S2737" s="197">
        <v>36</v>
      </c>
      <c r="T2737" s="198" t="s">
        <v>6561</v>
      </c>
      <c r="U2737" s="200">
        <v>200321</v>
      </c>
    </row>
    <row r="2738" spans="17:21" x14ac:dyDescent="0.15">
      <c r="Q2738" s="197">
        <v>4</v>
      </c>
      <c r="R2738" s="197">
        <v>20</v>
      </c>
      <c r="S2738" s="197">
        <v>37</v>
      </c>
      <c r="T2738" s="198" t="s">
        <v>6562</v>
      </c>
      <c r="U2738" s="200">
        <v>200325</v>
      </c>
    </row>
    <row r="2739" spans="17:21" x14ac:dyDescent="0.15">
      <c r="Q2739" s="197">
        <v>4</v>
      </c>
      <c r="R2739" s="197">
        <v>20</v>
      </c>
      <c r="S2739" s="197">
        <v>38</v>
      </c>
      <c r="T2739" s="198" t="s">
        <v>6563</v>
      </c>
      <c r="U2739" s="200">
        <v>200307</v>
      </c>
    </row>
    <row r="2740" spans="17:21" x14ac:dyDescent="0.15">
      <c r="Q2740" s="197">
        <v>4</v>
      </c>
      <c r="R2740" s="197">
        <v>20</v>
      </c>
      <c r="S2740" s="197">
        <v>39</v>
      </c>
      <c r="T2740" s="198" t="s">
        <v>6564</v>
      </c>
      <c r="U2740" s="200">
        <v>200308</v>
      </c>
    </row>
    <row r="2741" spans="17:21" x14ac:dyDescent="0.15">
      <c r="Q2741" s="197">
        <v>4</v>
      </c>
      <c r="R2741" s="197">
        <v>20</v>
      </c>
      <c r="S2741" s="197">
        <v>40</v>
      </c>
      <c r="T2741" s="198" t="s">
        <v>6565</v>
      </c>
      <c r="U2741" s="200">
        <v>200407</v>
      </c>
    </row>
    <row r="2742" spans="17:21" x14ac:dyDescent="0.15">
      <c r="Q2742" s="197">
        <v>4</v>
      </c>
      <c r="R2742" s="197">
        <v>20</v>
      </c>
      <c r="S2742" s="197">
        <v>41</v>
      </c>
      <c r="T2742" s="198" t="s">
        <v>6566</v>
      </c>
      <c r="U2742" s="200">
        <v>200309</v>
      </c>
    </row>
    <row r="2743" spans="17:21" x14ac:dyDescent="0.15">
      <c r="Q2743" s="197">
        <v>4</v>
      </c>
      <c r="R2743" s="197">
        <v>20</v>
      </c>
      <c r="S2743" s="197">
        <v>42</v>
      </c>
      <c r="T2743" s="198" t="s">
        <v>6568</v>
      </c>
      <c r="U2743" s="200">
        <v>200310</v>
      </c>
    </row>
    <row r="2744" spans="17:21" x14ac:dyDescent="0.15">
      <c r="Q2744" s="197">
        <v>4</v>
      </c>
      <c r="R2744" s="197">
        <v>20</v>
      </c>
      <c r="S2744" s="197">
        <v>43</v>
      </c>
      <c r="T2744" s="198" t="s">
        <v>6569</v>
      </c>
      <c r="U2744" s="200">
        <v>200311</v>
      </c>
    </row>
    <row r="2745" spans="17:21" x14ac:dyDescent="0.15">
      <c r="Q2745" s="197">
        <v>4</v>
      </c>
      <c r="R2745" s="197">
        <v>20</v>
      </c>
      <c r="S2745" s="197">
        <v>44</v>
      </c>
      <c r="T2745" s="198" t="s">
        <v>6570</v>
      </c>
      <c r="U2745" s="200">
        <v>200312</v>
      </c>
    </row>
    <row r="2746" spans="17:21" x14ac:dyDescent="0.15">
      <c r="Q2746" s="197">
        <v>4</v>
      </c>
      <c r="R2746" s="197">
        <v>20</v>
      </c>
      <c r="S2746" s="197">
        <v>45</v>
      </c>
      <c r="T2746" s="198" t="s">
        <v>6571</v>
      </c>
      <c r="U2746" s="200">
        <v>200314</v>
      </c>
    </row>
    <row r="2747" spans="17:21" x14ac:dyDescent="0.15">
      <c r="Q2747" s="197">
        <v>4</v>
      </c>
      <c r="R2747" s="197">
        <v>20</v>
      </c>
      <c r="S2747" s="197">
        <v>46</v>
      </c>
      <c r="T2747" s="198" t="s">
        <v>6572</v>
      </c>
      <c r="U2747" s="200">
        <v>200409</v>
      </c>
    </row>
    <row r="2748" spans="17:21" x14ac:dyDescent="0.15">
      <c r="Q2748" s="197">
        <v>4</v>
      </c>
      <c r="R2748" s="197">
        <v>20</v>
      </c>
      <c r="S2748" s="197">
        <v>47</v>
      </c>
      <c r="T2748" s="198" t="s">
        <v>6573</v>
      </c>
      <c r="U2748" s="200">
        <v>200322</v>
      </c>
    </row>
    <row r="2749" spans="17:21" x14ac:dyDescent="0.15">
      <c r="Q2749" s="197">
        <v>4</v>
      </c>
      <c r="R2749" s="197">
        <v>20</v>
      </c>
      <c r="S2749" s="197">
        <v>48</v>
      </c>
      <c r="T2749" s="198" t="s">
        <v>6574</v>
      </c>
      <c r="U2749" s="200">
        <v>200323</v>
      </c>
    </row>
    <row r="2750" spans="17:21" x14ac:dyDescent="0.15">
      <c r="Q2750" s="197">
        <v>4</v>
      </c>
      <c r="R2750" s="197">
        <v>20</v>
      </c>
      <c r="S2750" s="197">
        <v>49</v>
      </c>
      <c r="T2750" s="198" t="s">
        <v>6575</v>
      </c>
      <c r="U2750" s="200">
        <v>200313</v>
      </c>
    </row>
    <row r="2751" spans="17:21" x14ac:dyDescent="0.15">
      <c r="Q2751" s="197">
        <v>4</v>
      </c>
      <c r="R2751" s="197">
        <v>20</v>
      </c>
      <c r="S2751" s="197">
        <v>50</v>
      </c>
      <c r="T2751" s="198" t="s">
        <v>6576</v>
      </c>
      <c r="U2751" s="200">
        <v>200315</v>
      </c>
    </row>
    <row r="2752" spans="17:21" x14ac:dyDescent="0.15">
      <c r="Q2752" s="197">
        <v>4</v>
      </c>
      <c r="R2752" s="197">
        <v>20</v>
      </c>
      <c r="S2752" s="197">
        <v>51</v>
      </c>
      <c r="T2752" s="198" t="s">
        <v>6577</v>
      </c>
      <c r="U2752" s="200">
        <v>200317</v>
      </c>
    </row>
    <row r="2753" spans="17:21" x14ac:dyDescent="0.15">
      <c r="Q2753" s="197">
        <v>4</v>
      </c>
      <c r="R2753" s="197">
        <v>20</v>
      </c>
      <c r="S2753" s="197">
        <v>52</v>
      </c>
      <c r="T2753" s="198" t="s">
        <v>6578</v>
      </c>
      <c r="U2753" s="200">
        <v>200318</v>
      </c>
    </row>
    <row r="2754" spans="17:21" x14ac:dyDescent="0.15">
      <c r="Q2754" s="197">
        <v>4</v>
      </c>
      <c r="R2754" s="197">
        <v>20</v>
      </c>
      <c r="S2754" s="197">
        <v>53</v>
      </c>
      <c r="T2754" s="198" t="s">
        <v>6579</v>
      </c>
      <c r="U2754" s="200">
        <v>200319</v>
      </c>
    </row>
    <row r="2755" spans="17:21" x14ac:dyDescent="0.15">
      <c r="Q2755" s="197">
        <v>4</v>
      </c>
      <c r="R2755" s="197">
        <v>20</v>
      </c>
      <c r="S2755" s="197">
        <v>54</v>
      </c>
      <c r="T2755" s="198" t="s">
        <v>4066</v>
      </c>
      <c r="U2755" s="200">
        <v>200700</v>
      </c>
    </row>
    <row r="2756" spans="17:21" x14ac:dyDescent="0.15">
      <c r="Q2756" s="197">
        <v>4</v>
      </c>
      <c r="R2756" s="197">
        <v>20</v>
      </c>
      <c r="S2756" s="197">
        <v>55</v>
      </c>
      <c r="T2756" s="198" t="s">
        <v>6580</v>
      </c>
      <c r="U2756" s="200">
        <v>200701</v>
      </c>
    </row>
    <row r="2757" spans="17:21" x14ac:dyDescent="0.15">
      <c r="Q2757" s="197">
        <v>4</v>
      </c>
      <c r="R2757" s="197">
        <v>20</v>
      </c>
      <c r="S2757" s="197">
        <v>56</v>
      </c>
      <c r="T2757" s="198" t="s">
        <v>6581</v>
      </c>
      <c r="U2757" s="200">
        <v>200702</v>
      </c>
    </row>
    <row r="2758" spans="17:21" x14ac:dyDescent="0.15">
      <c r="Q2758" s="197">
        <v>4</v>
      </c>
      <c r="R2758" s="197">
        <v>20</v>
      </c>
      <c r="S2758" s="197">
        <v>57</v>
      </c>
      <c r="T2758" s="198" t="s">
        <v>6582</v>
      </c>
      <c r="U2758" s="200">
        <v>200703</v>
      </c>
    </row>
    <row r="2759" spans="17:21" x14ac:dyDescent="0.15">
      <c r="Q2759" s="197">
        <v>4</v>
      </c>
      <c r="R2759" s="197">
        <v>20</v>
      </c>
      <c r="S2759" s="197">
        <v>58</v>
      </c>
      <c r="T2759" s="198" t="s">
        <v>6583</v>
      </c>
      <c r="U2759" s="200">
        <v>200704</v>
      </c>
    </row>
    <row r="2760" spans="17:21" x14ac:dyDescent="0.15">
      <c r="Q2760" s="197">
        <v>4</v>
      </c>
      <c r="R2760" s="197">
        <v>20</v>
      </c>
      <c r="S2760" s="197">
        <v>59</v>
      </c>
      <c r="T2760" s="198" t="s">
        <v>6584</v>
      </c>
      <c r="U2760" s="200">
        <v>200705</v>
      </c>
    </row>
    <row r="2761" spans="17:21" x14ac:dyDescent="0.15">
      <c r="Q2761" s="197">
        <v>4</v>
      </c>
      <c r="R2761" s="197">
        <v>20</v>
      </c>
      <c r="S2761" s="197">
        <v>60</v>
      </c>
      <c r="T2761" s="198" t="s">
        <v>6585</v>
      </c>
      <c r="U2761" s="200">
        <v>200801</v>
      </c>
    </row>
    <row r="2762" spans="17:21" x14ac:dyDescent="0.15">
      <c r="Q2762" s="197">
        <v>4</v>
      </c>
      <c r="R2762" s="197">
        <v>20</v>
      </c>
      <c r="S2762" s="197">
        <v>61</v>
      </c>
      <c r="T2762" s="198" t="s">
        <v>6586</v>
      </c>
      <c r="U2762" s="200">
        <v>200802</v>
      </c>
    </row>
    <row r="2763" spans="17:21" x14ac:dyDescent="0.15">
      <c r="Q2763" s="197">
        <v>4</v>
      </c>
      <c r="R2763" s="197">
        <v>20</v>
      </c>
      <c r="S2763" s="197">
        <v>62</v>
      </c>
      <c r="T2763" s="198" t="s">
        <v>6587</v>
      </c>
      <c r="U2763" s="200">
        <v>200803</v>
      </c>
    </row>
    <row r="2764" spans="17:21" x14ac:dyDescent="0.15">
      <c r="Q2764" s="197">
        <v>4</v>
      </c>
      <c r="R2764" s="197">
        <v>20</v>
      </c>
      <c r="S2764" s="197">
        <v>63</v>
      </c>
      <c r="T2764" s="198" t="s">
        <v>4082</v>
      </c>
      <c r="U2764" s="200">
        <v>200804</v>
      </c>
    </row>
    <row r="2765" spans="17:21" x14ac:dyDescent="0.15">
      <c r="Q2765" s="197">
        <v>4</v>
      </c>
      <c r="R2765" s="197">
        <v>20</v>
      </c>
      <c r="S2765" s="197">
        <v>64</v>
      </c>
      <c r="T2765" s="198" t="s">
        <v>4086</v>
      </c>
      <c r="U2765" s="200">
        <v>200805</v>
      </c>
    </row>
    <row r="2766" spans="17:21" x14ac:dyDescent="0.15">
      <c r="Q2766" s="197">
        <v>4</v>
      </c>
      <c r="R2766" s="197">
        <v>20</v>
      </c>
      <c r="S2766" s="197">
        <v>65</v>
      </c>
      <c r="T2766" s="198" t="s">
        <v>4090</v>
      </c>
      <c r="U2766" s="200">
        <v>200806</v>
      </c>
    </row>
    <row r="2767" spans="17:21" x14ac:dyDescent="0.15">
      <c r="Q2767" s="197">
        <v>4</v>
      </c>
      <c r="R2767" s="197">
        <v>20</v>
      </c>
      <c r="S2767" s="197">
        <v>66</v>
      </c>
      <c r="T2767" s="198" t="s">
        <v>4094</v>
      </c>
      <c r="U2767" s="200">
        <v>200807</v>
      </c>
    </row>
    <row r="2768" spans="17:21" x14ac:dyDescent="0.15">
      <c r="Q2768" s="197">
        <v>4</v>
      </c>
      <c r="R2768" s="197">
        <v>20</v>
      </c>
      <c r="S2768" s="197">
        <v>67</v>
      </c>
      <c r="T2768" s="198" t="s">
        <v>4098</v>
      </c>
      <c r="U2768" s="200">
        <v>200808</v>
      </c>
    </row>
    <row r="2769" spans="17:21" x14ac:dyDescent="0.15">
      <c r="Q2769" s="197">
        <v>4</v>
      </c>
      <c r="R2769" s="197">
        <v>20</v>
      </c>
      <c r="S2769" s="197">
        <v>68</v>
      </c>
      <c r="T2769" s="198" t="s">
        <v>6588</v>
      </c>
      <c r="U2769" s="200">
        <v>200809</v>
      </c>
    </row>
    <row r="2770" spans="17:21" x14ac:dyDescent="0.15">
      <c r="Q2770" s="197">
        <v>4</v>
      </c>
      <c r="R2770" s="197">
        <v>20</v>
      </c>
      <c r="S2770" s="197">
        <v>69</v>
      </c>
      <c r="T2770" s="198" t="s">
        <v>6589</v>
      </c>
      <c r="U2770" s="200">
        <v>200811</v>
      </c>
    </row>
    <row r="2771" spans="17:21" x14ac:dyDescent="0.15">
      <c r="Q2771" s="197">
        <v>4</v>
      </c>
      <c r="R2771" s="197">
        <v>20</v>
      </c>
      <c r="S2771" s="197">
        <v>70</v>
      </c>
      <c r="T2771" s="198" t="s">
        <v>6590</v>
      </c>
      <c r="U2771" s="200">
        <v>200812</v>
      </c>
    </row>
    <row r="2772" spans="17:21" x14ac:dyDescent="0.15">
      <c r="Q2772" s="197">
        <v>4</v>
      </c>
      <c r="R2772" s="197">
        <v>20</v>
      </c>
      <c r="S2772" s="197">
        <v>71</v>
      </c>
      <c r="T2772" s="198" t="s">
        <v>6591</v>
      </c>
      <c r="U2772" s="200">
        <v>200813</v>
      </c>
    </row>
    <row r="2773" spans="17:21" x14ac:dyDescent="0.15">
      <c r="Q2773" s="197">
        <v>4</v>
      </c>
      <c r="R2773" s="197">
        <v>20</v>
      </c>
      <c r="S2773" s="197">
        <v>72</v>
      </c>
      <c r="T2773" s="198" t="s">
        <v>6592</v>
      </c>
      <c r="U2773" s="200">
        <v>200814</v>
      </c>
    </row>
    <row r="2774" spans="17:21" x14ac:dyDescent="0.15">
      <c r="Q2774" s="197">
        <v>4</v>
      </c>
      <c r="R2774" s="197">
        <v>20</v>
      </c>
      <c r="S2774" s="197">
        <v>73</v>
      </c>
      <c r="T2774" s="198" t="s">
        <v>4110</v>
      </c>
      <c r="U2774" s="200">
        <v>200999</v>
      </c>
    </row>
    <row r="2775" spans="17:21" x14ac:dyDescent="0.15">
      <c r="Q2775" s="197">
        <v>4</v>
      </c>
      <c r="R2775" s="197">
        <v>21</v>
      </c>
      <c r="S2775" s="197">
        <v>1</v>
      </c>
      <c r="T2775" s="198" t="s">
        <v>326</v>
      </c>
      <c r="U2775" s="200">
        <v>210101</v>
      </c>
    </row>
    <row r="2776" spans="17:21" x14ac:dyDescent="0.15">
      <c r="Q2776" s="197">
        <v>4</v>
      </c>
      <c r="R2776" s="197">
        <v>21</v>
      </c>
      <c r="S2776" s="197">
        <v>2</v>
      </c>
      <c r="T2776" s="198" t="s">
        <v>6712</v>
      </c>
      <c r="U2776" s="200">
        <v>210102</v>
      </c>
    </row>
    <row r="2777" spans="17:21" x14ac:dyDescent="0.15">
      <c r="Q2777" s="197">
        <v>4</v>
      </c>
      <c r="R2777" s="197">
        <v>21</v>
      </c>
      <c r="S2777" s="197">
        <v>3</v>
      </c>
      <c r="T2777" s="198" t="s">
        <v>5121</v>
      </c>
      <c r="U2777" s="200">
        <v>210114</v>
      </c>
    </row>
    <row r="2778" spans="17:21" x14ac:dyDescent="0.15">
      <c r="Q2778" s="197">
        <v>4</v>
      </c>
      <c r="R2778" s="197">
        <v>21</v>
      </c>
      <c r="S2778" s="197">
        <v>4</v>
      </c>
      <c r="T2778" s="198" t="s">
        <v>3762</v>
      </c>
      <c r="U2778" s="200">
        <v>210113</v>
      </c>
    </row>
    <row r="2779" spans="17:21" x14ac:dyDescent="0.15">
      <c r="Q2779" s="197">
        <v>4</v>
      </c>
      <c r="R2779" s="197">
        <v>21</v>
      </c>
      <c r="S2779" s="197">
        <v>5</v>
      </c>
      <c r="T2779" s="198" t="s">
        <v>4124</v>
      </c>
      <c r="U2779" s="200">
        <v>210104</v>
      </c>
    </row>
    <row r="2780" spans="17:21" x14ac:dyDescent="0.15">
      <c r="Q2780" s="197">
        <v>4</v>
      </c>
      <c r="R2780" s="197">
        <v>21</v>
      </c>
      <c r="S2780" s="197">
        <v>6</v>
      </c>
      <c r="T2780" s="198" t="s">
        <v>4128</v>
      </c>
      <c r="U2780" s="200">
        <v>210105</v>
      </c>
    </row>
    <row r="2781" spans="17:21" x14ac:dyDescent="0.15">
      <c r="Q2781" s="197">
        <v>4</v>
      </c>
      <c r="R2781" s="197">
        <v>21</v>
      </c>
      <c r="S2781" s="197">
        <v>7</v>
      </c>
      <c r="T2781" s="198" t="s">
        <v>9569</v>
      </c>
      <c r="U2781" s="200">
        <v>210116</v>
      </c>
    </row>
    <row r="2782" spans="17:21" x14ac:dyDescent="0.15">
      <c r="Q2782" s="197">
        <v>4</v>
      </c>
      <c r="R2782" s="197">
        <v>21</v>
      </c>
      <c r="S2782" s="197">
        <v>8</v>
      </c>
      <c r="T2782" s="198" t="s">
        <v>3773</v>
      </c>
      <c r="U2782" s="200">
        <v>210106</v>
      </c>
    </row>
    <row r="2783" spans="17:21" x14ac:dyDescent="0.15">
      <c r="Q2783" s="197">
        <v>4</v>
      </c>
      <c r="R2783" s="197">
        <v>21</v>
      </c>
      <c r="S2783" s="197">
        <v>9</v>
      </c>
      <c r="T2783" s="198" t="s">
        <v>6713</v>
      </c>
      <c r="U2783" s="200">
        <v>210107</v>
      </c>
    </row>
    <row r="2784" spans="17:21" x14ac:dyDescent="0.15">
      <c r="Q2784" s="197">
        <v>4</v>
      </c>
      <c r="R2784" s="197">
        <v>21</v>
      </c>
      <c r="S2784" s="197">
        <v>10</v>
      </c>
      <c r="T2784" s="198" t="s">
        <v>4135</v>
      </c>
      <c r="U2784" s="200">
        <v>210108</v>
      </c>
    </row>
    <row r="2785" spans="17:21" x14ac:dyDescent="0.15">
      <c r="Q2785" s="197">
        <v>4</v>
      </c>
      <c r="R2785" s="197">
        <v>21</v>
      </c>
      <c r="S2785" s="197">
        <v>11</v>
      </c>
      <c r="T2785" s="198" t="s">
        <v>6714</v>
      </c>
      <c r="U2785" s="200">
        <v>210112</v>
      </c>
    </row>
    <row r="2786" spans="17:21" x14ac:dyDescent="0.15">
      <c r="Q2786" s="197">
        <v>4</v>
      </c>
      <c r="R2786" s="197">
        <v>21</v>
      </c>
      <c r="S2786" s="197">
        <v>12</v>
      </c>
      <c r="T2786" s="198" t="s">
        <v>9570</v>
      </c>
      <c r="U2786" s="200">
        <v>210115</v>
      </c>
    </row>
    <row r="2787" spans="17:21" x14ac:dyDescent="0.15">
      <c r="Q2787" s="197">
        <v>4</v>
      </c>
      <c r="R2787" s="197">
        <v>21</v>
      </c>
      <c r="S2787" s="197">
        <v>13</v>
      </c>
      <c r="T2787" s="198" t="s">
        <v>4159</v>
      </c>
      <c r="U2787" s="200">
        <v>210110</v>
      </c>
    </row>
    <row r="2788" spans="17:21" x14ac:dyDescent="0.15">
      <c r="Q2788" s="197">
        <v>4</v>
      </c>
      <c r="R2788" s="197">
        <v>21</v>
      </c>
      <c r="S2788" s="197">
        <v>14</v>
      </c>
      <c r="T2788" s="198" t="s">
        <v>3788</v>
      </c>
      <c r="U2788" s="200">
        <v>210111</v>
      </c>
    </row>
    <row r="2789" spans="17:21" x14ac:dyDescent="0.15">
      <c r="Q2789" s="197">
        <v>4</v>
      </c>
      <c r="R2789" s="197">
        <v>21</v>
      </c>
      <c r="S2789" s="197">
        <v>15</v>
      </c>
      <c r="T2789" s="198" t="s">
        <v>6715</v>
      </c>
      <c r="U2789" s="200">
        <v>210202</v>
      </c>
    </row>
    <row r="2790" spans="17:21" x14ac:dyDescent="0.15">
      <c r="Q2790" s="197">
        <v>4</v>
      </c>
      <c r="R2790" s="197">
        <v>21</v>
      </c>
      <c r="S2790" s="197">
        <v>16</v>
      </c>
      <c r="T2790" s="198" t="s">
        <v>6716</v>
      </c>
      <c r="U2790" s="200">
        <v>210203</v>
      </c>
    </row>
    <row r="2791" spans="17:21" x14ac:dyDescent="0.15">
      <c r="Q2791" s="197">
        <v>4</v>
      </c>
      <c r="R2791" s="197">
        <v>21</v>
      </c>
      <c r="S2791" s="197">
        <v>17</v>
      </c>
      <c r="T2791" s="198" t="s">
        <v>6717</v>
      </c>
      <c r="U2791" s="200">
        <v>210206</v>
      </c>
    </row>
    <row r="2792" spans="17:21" x14ac:dyDescent="0.15">
      <c r="Q2792" s="197">
        <v>4</v>
      </c>
      <c r="R2792" s="197">
        <v>21</v>
      </c>
      <c r="S2792" s="197">
        <v>18</v>
      </c>
      <c r="T2792" s="198" t="s">
        <v>6718</v>
      </c>
      <c r="U2792" s="200">
        <v>210208</v>
      </c>
    </row>
    <row r="2793" spans="17:21" x14ac:dyDescent="0.15">
      <c r="Q2793" s="197">
        <v>4</v>
      </c>
      <c r="R2793" s="197">
        <v>21</v>
      </c>
      <c r="S2793" s="197">
        <v>19</v>
      </c>
      <c r="T2793" s="198" t="s">
        <v>6719</v>
      </c>
      <c r="U2793" s="200">
        <v>210209</v>
      </c>
    </row>
    <row r="2794" spans="17:21" x14ac:dyDescent="0.15">
      <c r="Q2794" s="197">
        <v>4</v>
      </c>
      <c r="R2794" s="197">
        <v>21</v>
      </c>
      <c r="S2794" s="197">
        <v>20</v>
      </c>
      <c r="T2794" s="198" t="s">
        <v>6720</v>
      </c>
      <c r="U2794" s="200">
        <v>210210</v>
      </c>
    </row>
    <row r="2795" spans="17:21" x14ac:dyDescent="0.15">
      <c r="Q2795" s="197">
        <v>4</v>
      </c>
      <c r="R2795" s="197">
        <v>21</v>
      </c>
      <c r="S2795" s="197">
        <v>21</v>
      </c>
      <c r="T2795" s="198" t="s">
        <v>6721</v>
      </c>
      <c r="U2795" s="200">
        <v>210212</v>
      </c>
    </row>
    <row r="2796" spans="17:21" x14ac:dyDescent="0.15">
      <c r="Q2796" s="197">
        <v>4</v>
      </c>
      <c r="R2796" s="197">
        <v>21</v>
      </c>
      <c r="S2796" s="197">
        <v>22</v>
      </c>
      <c r="T2796" s="198" t="s">
        <v>6722</v>
      </c>
      <c r="U2796" s="200">
        <v>210301</v>
      </c>
    </row>
    <row r="2797" spans="17:21" x14ac:dyDescent="0.15">
      <c r="Q2797" s="197">
        <v>4</v>
      </c>
      <c r="R2797" s="197">
        <v>21</v>
      </c>
      <c r="S2797" s="197">
        <v>23</v>
      </c>
      <c r="T2797" s="198" t="s">
        <v>6723</v>
      </c>
      <c r="U2797" s="200">
        <v>210302</v>
      </c>
    </row>
    <row r="2798" spans="17:21" x14ac:dyDescent="0.15">
      <c r="Q2798" s="197">
        <v>4</v>
      </c>
      <c r="R2798" s="197">
        <v>21</v>
      </c>
      <c r="S2798" s="197">
        <v>24</v>
      </c>
      <c r="T2798" s="198" t="s">
        <v>6724</v>
      </c>
      <c r="U2798" s="200">
        <v>210304</v>
      </c>
    </row>
    <row r="2799" spans="17:21" x14ac:dyDescent="0.15">
      <c r="Q2799" s="197">
        <v>4</v>
      </c>
      <c r="R2799" s="197">
        <v>21</v>
      </c>
      <c r="S2799" s="197">
        <v>25</v>
      </c>
      <c r="T2799" s="198" t="s">
        <v>6725</v>
      </c>
      <c r="U2799" s="200">
        <v>210316</v>
      </c>
    </row>
    <row r="2800" spans="17:21" x14ac:dyDescent="0.15">
      <c r="Q2800" s="197">
        <v>4</v>
      </c>
      <c r="R2800" s="197">
        <v>21</v>
      </c>
      <c r="S2800" s="197">
        <v>26</v>
      </c>
      <c r="T2800" s="198" t="s">
        <v>6726</v>
      </c>
      <c r="U2800" s="200">
        <v>210305</v>
      </c>
    </row>
    <row r="2801" spans="17:21" x14ac:dyDescent="0.15">
      <c r="Q2801" s="197">
        <v>4</v>
      </c>
      <c r="R2801" s="197">
        <v>21</v>
      </c>
      <c r="S2801" s="197">
        <v>27</v>
      </c>
      <c r="T2801" s="198" t="s">
        <v>6727</v>
      </c>
      <c r="U2801" s="200">
        <v>210306</v>
      </c>
    </row>
    <row r="2802" spans="17:21" x14ac:dyDescent="0.15">
      <c r="Q2802" s="197">
        <v>4</v>
      </c>
      <c r="R2802" s="197">
        <v>21</v>
      </c>
      <c r="S2802" s="197">
        <v>28</v>
      </c>
      <c r="T2802" s="198" t="s">
        <v>6728</v>
      </c>
      <c r="U2802" s="200">
        <v>210317</v>
      </c>
    </row>
    <row r="2803" spans="17:21" x14ac:dyDescent="0.15">
      <c r="Q2803" s="197">
        <v>4</v>
      </c>
      <c r="R2803" s="197">
        <v>21</v>
      </c>
      <c r="S2803" s="197">
        <v>29</v>
      </c>
      <c r="T2803" s="198" t="s">
        <v>6729</v>
      </c>
      <c r="U2803" s="200">
        <v>210307</v>
      </c>
    </row>
    <row r="2804" spans="17:21" x14ac:dyDescent="0.15">
      <c r="Q2804" s="197">
        <v>4</v>
      </c>
      <c r="R2804" s="197">
        <v>21</v>
      </c>
      <c r="S2804" s="197">
        <v>30</v>
      </c>
      <c r="T2804" s="198" t="s">
        <v>6730</v>
      </c>
      <c r="U2804" s="200">
        <v>210314</v>
      </c>
    </row>
    <row r="2805" spans="17:21" x14ac:dyDescent="0.15">
      <c r="Q2805" s="197">
        <v>4</v>
      </c>
      <c r="R2805" s="197">
        <v>21</v>
      </c>
      <c r="S2805" s="197">
        <v>31</v>
      </c>
      <c r="T2805" s="198" t="s">
        <v>6731</v>
      </c>
      <c r="U2805" s="200">
        <v>210308</v>
      </c>
    </row>
    <row r="2806" spans="17:21" x14ac:dyDescent="0.15">
      <c r="Q2806" s="197">
        <v>4</v>
      </c>
      <c r="R2806" s="197">
        <v>21</v>
      </c>
      <c r="S2806" s="197">
        <v>32</v>
      </c>
      <c r="T2806" s="198" t="s">
        <v>6732</v>
      </c>
      <c r="U2806" s="200">
        <v>210401</v>
      </c>
    </row>
    <row r="2807" spans="17:21" x14ac:dyDescent="0.15">
      <c r="Q2807" s="197">
        <v>4</v>
      </c>
      <c r="R2807" s="197">
        <v>21</v>
      </c>
      <c r="S2807" s="197">
        <v>33</v>
      </c>
      <c r="T2807" s="198" t="s">
        <v>6733</v>
      </c>
      <c r="U2807" s="200">
        <v>210402</v>
      </c>
    </row>
    <row r="2808" spans="17:21" x14ac:dyDescent="0.15">
      <c r="Q2808" s="197">
        <v>4</v>
      </c>
      <c r="R2808" s="197">
        <v>21</v>
      </c>
      <c r="S2808" s="197">
        <v>34</v>
      </c>
      <c r="T2808" s="198" t="s">
        <v>6734</v>
      </c>
      <c r="U2808" s="200">
        <v>210403</v>
      </c>
    </row>
    <row r="2809" spans="17:21" x14ac:dyDescent="0.15">
      <c r="Q2809" s="197">
        <v>4</v>
      </c>
      <c r="R2809" s="197">
        <v>21</v>
      </c>
      <c r="S2809" s="197">
        <v>35</v>
      </c>
      <c r="T2809" s="198" t="s">
        <v>6735</v>
      </c>
      <c r="U2809" s="200">
        <v>210404</v>
      </c>
    </row>
    <row r="2810" spans="17:21" x14ac:dyDescent="0.15">
      <c r="Q2810" s="197">
        <v>4</v>
      </c>
      <c r="R2810" s="197">
        <v>21</v>
      </c>
      <c r="S2810" s="197">
        <v>36</v>
      </c>
      <c r="T2810" s="198" t="s">
        <v>6736</v>
      </c>
      <c r="U2810" s="200">
        <v>210405</v>
      </c>
    </row>
    <row r="2811" spans="17:21" x14ac:dyDescent="0.15">
      <c r="Q2811" s="197">
        <v>4</v>
      </c>
      <c r="R2811" s="197">
        <v>21</v>
      </c>
      <c r="S2811" s="197">
        <v>37</v>
      </c>
      <c r="T2811" s="198" t="s">
        <v>6737</v>
      </c>
      <c r="U2811" s="200">
        <v>210406</v>
      </c>
    </row>
    <row r="2812" spans="17:21" x14ac:dyDescent="0.15">
      <c r="Q2812" s="197">
        <v>4</v>
      </c>
      <c r="R2812" s="197">
        <v>21</v>
      </c>
      <c r="S2812" s="197">
        <v>38</v>
      </c>
      <c r="T2812" s="198" t="s">
        <v>6738</v>
      </c>
      <c r="U2812" s="200">
        <v>210407</v>
      </c>
    </row>
    <row r="2813" spans="17:21" x14ac:dyDescent="0.15">
      <c r="Q2813" s="197">
        <v>4</v>
      </c>
      <c r="R2813" s="197">
        <v>21</v>
      </c>
      <c r="S2813" s="197">
        <v>39</v>
      </c>
      <c r="T2813" s="198" t="s">
        <v>6739</v>
      </c>
      <c r="U2813" s="200">
        <v>210408</v>
      </c>
    </row>
    <row r="2814" spans="17:21" x14ac:dyDescent="0.15">
      <c r="Q2814" s="197">
        <v>4</v>
      </c>
      <c r="R2814" s="197">
        <v>21</v>
      </c>
      <c r="S2814" s="197">
        <v>40</v>
      </c>
      <c r="T2814" s="198" t="s">
        <v>6740</v>
      </c>
      <c r="U2814" s="200">
        <v>210409</v>
      </c>
    </row>
    <row r="2815" spans="17:21" x14ac:dyDescent="0.15">
      <c r="Q2815" s="197">
        <v>4</v>
      </c>
      <c r="R2815" s="197">
        <v>21</v>
      </c>
      <c r="S2815" s="197">
        <v>41</v>
      </c>
      <c r="T2815" s="198" t="s">
        <v>6741</v>
      </c>
      <c r="U2815" s="200">
        <v>210410</v>
      </c>
    </row>
    <row r="2816" spans="17:21" x14ac:dyDescent="0.15">
      <c r="Q2816" s="197">
        <v>4</v>
      </c>
      <c r="R2816" s="197">
        <v>21</v>
      </c>
      <c r="S2816" s="197">
        <v>42</v>
      </c>
      <c r="T2816" s="198" t="s">
        <v>6742</v>
      </c>
      <c r="U2816" s="200">
        <v>210411</v>
      </c>
    </row>
    <row r="2817" spans="17:21" x14ac:dyDescent="0.15">
      <c r="Q2817" s="197">
        <v>4</v>
      </c>
      <c r="R2817" s="197">
        <v>21</v>
      </c>
      <c r="S2817" s="197">
        <v>43</v>
      </c>
      <c r="T2817" s="198" t="s">
        <v>6743</v>
      </c>
      <c r="U2817" s="200">
        <v>210413</v>
      </c>
    </row>
    <row r="2818" spans="17:21" x14ac:dyDescent="0.15">
      <c r="Q2818" s="197">
        <v>4</v>
      </c>
      <c r="R2818" s="197">
        <v>21</v>
      </c>
      <c r="S2818" s="197">
        <v>44</v>
      </c>
      <c r="T2818" s="198" t="s">
        <v>6744</v>
      </c>
      <c r="U2818" s="200">
        <v>210414</v>
      </c>
    </row>
    <row r="2819" spans="17:21" x14ac:dyDescent="0.15">
      <c r="Q2819" s="197">
        <v>4</v>
      </c>
      <c r="R2819" s="197">
        <v>21</v>
      </c>
      <c r="S2819" s="197">
        <v>45</v>
      </c>
      <c r="T2819" s="198" t="s">
        <v>6745</v>
      </c>
      <c r="U2819" s="200">
        <v>210416</v>
      </c>
    </row>
    <row r="2820" spans="17:21" x14ac:dyDescent="0.15">
      <c r="Q2820" s="197">
        <v>4</v>
      </c>
      <c r="R2820" s="197">
        <v>21</v>
      </c>
      <c r="S2820" s="197">
        <v>46</v>
      </c>
      <c r="T2820" s="198" t="s">
        <v>6746</v>
      </c>
      <c r="U2820" s="200">
        <v>210417</v>
      </c>
    </row>
    <row r="2821" spans="17:21" x14ac:dyDescent="0.15">
      <c r="Q2821" s="197">
        <v>4</v>
      </c>
      <c r="R2821" s="197">
        <v>21</v>
      </c>
      <c r="S2821" s="197">
        <v>47</v>
      </c>
      <c r="T2821" s="198" t="s">
        <v>6747</v>
      </c>
      <c r="U2821" s="200">
        <v>210425</v>
      </c>
    </row>
    <row r="2822" spans="17:21" x14ac:dyDescent="0.15">
      <c r="Q2822" s="197">
        <v>4</v>
      </c>
      <c r="R2822" s="197">
        <v>21</v>
      </c>
      <c r="S2822" s="197">
        <v>48</v>
      </c>
      <c r="T2822" s="198" t="s">
        <v>6748</v>
      </c>
      <c r="U2822" s="200">
        <v>210418</v>
      </c>
    </row>
    <row r="2823" spans="17:21" x14ac:dyDescent="0.15">
      <c r="Q2823" s="197">
        <v>4</v>
      </c>
      <c r="R2823" s="197">
        <v>21</v>
      </c>
      <c r="S2823" s="197">
        <v>49</v>
      </c>
      <c r="T2823" s="198" t="s">
        <v>6749</v>
      </c>
      <c r="U2823" s="200">
        <v>210419</v>
      </c>
    </row>
    <row r="2824" spans="17:21" x14ac:dyDescent="0.15">
      <c r="Q2824" s="197">
        <v>4</v>
      </c>
      <c r="R2824" s="197">
        <v>21</v>
      </c>
      <c r="S2824" s="197">
        <v>50</v>
      </c>
      <c r="T2824" s="198" t="s">
        <v>6750</v>
      </c>
      <c r="U2824" s="200">
        <v>210701</v>
      </c>
    </row>
    <row r="2825" spans="17:21" x14ac:dyDescent="0.15">
      <c r="Q2825" s="197">
        <v>4</v>
      </c>
      <c r="R2825" s="197">
        <v>21</v>
      </c>
      <c r="S2825" s="197">
        <v>51</v>
      </c>
      <c r="T2825" s="198" t="s">
        <v>6751</v>
      </c>
      <c r="U2825" s="200">
        <v>210420</v>
      </c>
    </row>
    <row r="2826" spans="17:21" x14ac:dyDescent="0.15">
      <c r="Q2826" s="197">
        <v>4</v>
      </c>
      <c r="R2826" s="197">
        <v>21</v>
      </c>
      <c r="S2826" s="197">
        <v>52</v>
      </c>
      <c r="T2826" s="198" t="s">
        <v>6752</v>
      </c>
      <c r="U2826" s="200">
        <v>210422</v>
      </c>
    </row>
    <row r="2827" spans="17:21" x14ac:dyDescent="0.15">
      <c r="Q2827" s="197">
        <v>4</v>
      </c>
      <c r="R2827" s="197">
        <v>21</v>
      </c>
      <c r="S2827" s="197">
        <v>53</v>
      </c>
      <c r="T2827" s="198" t="s">
        <v>6753</v>
      </c>
      <c r="U2827" s="200">
        <v>210423</v>
      </c>
    </row>
    <row r="2828" spans="17:21" x14ac:dyDescent="0.15">
      <c r="Q2828" s="197">
        <v>4</v>
      </c>
      <c r="R2828" s="197">
        <v>21</v>
      </c>
      <c r="S2828" s="197">
        <v>54</v>
      </c>
      <c r="T2828" s="198" t="s">
        <v>6754</v>
      </c>
      <c r="U2828" s="200">
        <v>210424</v>
      </c>
    </row>
    <row r="2829" spans="17:21" x14ac:dyDescent="0.15">
      <c r="Q2829" s="197">
        <v>4</v>
      </c>
      <c r="R2829" s="197">
        <v>21</v>
      </c>
      <c r="S2829" s="197">
        <v>55</v>
      </c>
      <c r="T2829" s="198" t="s">
        <v>6755</v>
      </c>
      <c r="U2829" s="200">
        <v>210801</v>
      </c>
    </row>
    <row r="2830" spans="17:21" x14ac:dyDescent="0.15">
      <c r="Q2830" s="197">
        <v>4</v>
      </c>
      <c r="R2830" s="197">
        <v>21</v>
      </c>
      <c r="S2830" s="197">
        <v>56</v>
      </c>
      <c r="T2830" s="198" t="s">
        <v>6756</v>
      </c>
      <c r="U2830" s="200">
        <v>210802</v>
      </c>
    </row>
    <row r="2831" spans="17:21" x14ac:dyDescent="0.15">
      <c r="Q2831" s="197">
        <v>4</v>
      </c>
      <c r="R2831" s="197">
        <v>21</v>
      </c>
      <c r="S2831" s="197">
        <v>57</v>
      </c>
      <c r="T2831" s="198" t="s">
        <v>4082</v>
      </c>
      <c r="U2831" s="200">
        <v>210804</v>
      </c>
    </row>
    <row r="2832" spans="17:21" x14ac:dyDescent="0.15">
      <c r="Q2832" s="197">
        <v>4</v>
      </c>
      <c r="R2832" s="197">
        <v>21</v>
      </c>
      <c r="S2832" s="197">
        <v>58</v>
      </c>
      <c r="T2832" s="198" t="s">
        <v>4086</v>
      </c>
      <c r="U2832" s="200">
        <v>210805</v>
      </c>
    </row>
    <row r="2833" spans="17:21" x14ac:dyDescent="0.15">
      <c r="Q2833" s="197">
        <v>4</v>
      </c>
      <c r="R2833" s="197">
        <v>21</v>
      </c>
      <c r="S2833" s="197">
        <v>59</v>
      </c>
      <c r="T2833" s="198" t="s">
        <v>4090</v>
      </c>
      <c r="U2833" s="200">
        <v>210806</v>
      </c>
    </row>
    <row r="2834" spans="17:21" x14ac:dyDescent="0.15">
      <c r="Q2834" s="197">
        <v>4</v>
      </c>
      <c r="R2834" s="197">
        <v>21</v>
      </c>
      <c r="S2834" s="197">
        <v>60</v>
      </c>
      <c r="T2834" s="198" t="s">
        <v>4094</v>
      </c>
      <c r="U2834" s="200">
        <v>210807</v>
      </c>
    </row>
    <row r="2835" spans="17:21" x14ac:dyDescent="0.15">
      <c r="Q2835" s="197">
        <v>4</v>
      </c>
      <c r="R2835" s="197">
        <v>21</v>
      </c>
      <c r="S2835" s="197">
        <v>61</v>
      </c>
      <c r="T2835" s="198" t="s">
        <v>4098</v>
      </c>
      <c r="U2835" s="200">
        <v>210808</v>
      </c>
    </row>
    <row r="2836" spans="17:21" x14ac:dyDescent="0.15">
      <c r="Q2836" s="197">
        <v>4</v>
      </c>
      <c r="R2836" s="197">
        <v>21</v>
      </c>
      <c r="S2836" s="197">
        <v>62</v>
      </c>
      <c r="T2836" s="198" t="s">
        <v>4110</v>
      </c>
      <c r="U2836" s="200">
        <v>210999</v>
      </c>
    </row>
    <row r="2837" spans="17:21" x14ac:dyDescent="0.15">
      <c r="Q2837" s="197">
        <v>4</v>
      </c>
      <c r="R2837" s="197">
        <v>22</v>
      </c>
      <c r="S2837" s="197">
        <v>1</v>
      </c>
      <c r="T2837" s="198" t="s">
        <v>5121</v>
      </c>
      <c r="U2837" s="200">
        <v>220116</v>
      </c>
    </row>
    <row r="2838" spans="17:21" x14ac:dyDescent="0.15">
      <c r="Q2838" s="197">
        <v>4</v>
      </c>
      <c r="R2838" s="197">
        <v>22</v>
      </c>
      <c r="S2838" s="197">
        <v>2</v>
      </c>
      <c r="T2838" s="198" t="s">
        <v>5671</v>
      </c>
      <c r="U2838" s="200">
        <v>220101</v>
      </c>
    </row>
    <row r="2839" spans="17:21" x14ac:dyDescent="0.15">
      <c r="Q2839" s="197">
        <v>4</v>
      </c>
      <c r="R2839" s="197">
        <v>22</v>
      </c>
      <c r="S2839" s="197">
        <v>3</v>
      </c>
      <c r="T2839" s="198" t="s">
        <v>6757</v>
      </c>
      <c r="U2839" s="200">
        <v>220103</v>
      </c>
    </row>
    <row r="2840" spans="17:21" x14ac:dyDescent="0.15">
      <c r="Q2840" s="197">
        <v>4</v>
      </c>
      <c r="R2840" s="197">
        <v>22</v>
      </c>
      <c r="S2840" s="197">
        <v>4</v>
      </c>
      <c r="T2840" s="198" t="s">
        <v>9571</v>
      </c>
      <c r="U2840" s="200">
        <v>220115</v>
      </c>
    </row>
    <row r="2841" spans="17:21" x14ac:dyDescent="0.15">
      <c r="Q2841" s="197">
        <v>4</v>
      </c>
      <c r="R2841" s="197">
        <v>22</v>
      </c>
      <c r="S2841" s="197">
        <v>5</v>
      </c>
      <c r="T2841" s="198" t="s">
        <v>9572</v>
      </c>
      <c r="U2841" s="200">
        <v>220112</v>
      </c>
    </row>
    <row r="2842" spans="17:21" x14ac:dyDescent="0.15">
      <c r="Q2842" s="197">
        <v>4</v>
      </c>
      <c r="R2842" s="197">
        <v>22</v>
      </c>
      <c r="S2842" s="197">
        <v>6</v>
      </c>
      <c r="T2842" s="198" t="s">
        <v>4124</v>
      </c>
      <c r="U2842" s="200">
        <v>220113</v>
      </c>
    </row>
    <row r="2843" spans="17:21" x14ac:dyDescent="0.15">
      <c r="Q2843" s="197">
        <v>4</v>
      </c>
      <c r="R2843" s="197">
        <v>22</v>
      </c>
      <c r="S2843" s="197">
        <v>7</v>
      </c>
      <c r="T2843" s="198" t="s">
        <v>1943</v>
      </c>
      <c r="U2843" s="200">
        <v>220114</v>
      </c>
    </row>
    <row r="2844" spans="17:21" x14ac:dyDescent="0.15">
      <c r="Q2844" s="197">
        <v>4</v>
      </c>
      <c r="R2844" s="197">
        <v>22</v>
      </c>
      <c r="S2844" s="197">
        <v>8</v>
      </c>
      <c r="T2844" s="198" t="s">
        <v>6758</v>
      </c>
      <c r="U2844" s="200">
        <v>220106</v>
      </c>
    </row>
    <row r="2845" spans="17:21" x14ac:dyDescent="0.15">
      <c r="Q2845" s="197">
        <v>4</v>
      </c>
      <c r="R2845" s="197">
        <v>22</v>
      </c>
      <c r="S2845" s="197">
        <v>9</v>
      </c>
      <c r="T2845" s="198" t="s">
        <v>4066</v>
      </c>
      <c r="U2845" s="200">
        <v>220700</v>
      </c>
    </row>
    <row r="2846" spans="17:21" x14ac:dyDescent="0.15">
      <c r="Q2846" s="197">
        <v>4</v>
      </c>
      <c r="R2846" s="197">
        <v>22</v>
      </c>
      <c r="S2846" s="197">
        <v>10</v>
      </c>
      <c r="T2846" s="198" t="s">
        <v>4159</v>
      </c>
      <c r="U2846" s="200">
        <v>220108</v>
      </c>
    </row>
    <row r="2847" spans="17:21" x14ac:dyDescent="0.15">
      <c r="Q2847" s="197">
        <v>4</v>
      </c>
      <c r="R2847" s="197">
        <v>22</v>
      </c>
      <c r="S2847" s="197">
        <v>11</v>
      </c>
      <c r="T2847" s="198" t="s">
        <v>3788</v>
      </c>
      <c r="U2847" s="200">
        <v>220109</v>
      </c>
    </row>
    <row r="2848" spans="17:21" x14ac:dyDescent="0.15">
      <c r="Q2848" s="197">
        <v>4</v>
      </c>
      <c r="R2848" s="197">
        <v>22</v>
      </c>
      <c r="S2848" s="197">
        <v>12</v>
      </c>
      <c r="T2848" s="198" t="s">
        <v>6759</v>
      </c>
      <c r="U2848" s="200">
        <v>220201</v>
      </c>
    </row>
    <row r="2849" spans="17:21" x14ac:dyDescent="0.15">
      <c r="Q2849" s="197">
        <v>4</v>
      </c>
      <c r="R2849" s="197">
        <v>22</v>
      </c>
      <c r="S2849" s="197">
        <v>13</v>
      </c>
      <c r="T2849" s="198" t="s">
        <v>6760</v>
      </c>
      <c r="U2849" s="200">
        <v>220202</v>
      </c>
    </row>
    <row r="2850" spans="17:21" x14ac:dyDescent="0.15">
      <c r="Q2850" s="197">
        <v>4</v>
      </c>
      <c r="R2850" s="197">
        <v>22</v>
      </c>
      <c r="S2850" s="197">
        <v>14</v>
      </c>
      <c r="T2850" s="198" t="s">
        <v>6761</v>
      </c>
      <c r="U2850" s="200">
        <v>220203</v>
      </c>
    </row>
    <row r="2851" spans="17:21" x14ac:dyDescent="0.15">
      <c r="Q2851" s="197">
        <v>4</v>
      </c>
      <c r="R2851" s="197">
        <v>22</v>
      </c>
      <c r="S2851" s="197">
        <v>15</v>
      </c>
      <c r="T2851" s="198" t="s">
        <v>6762</v>
      </c>
      <c r="U2851" s="200">
        <v>220204</v>
      </c>
    </row>
    <row r="2852" spans="17:21" x14ac:dyDescent="0.15">
      <c r="Q2852" s="197">
        <v>4</v>
      </c>
      <c r="R2852" s="197">
        <v>22</v>
      </c>
      <c r="S2852" s="197">
        <v>16</v>
      </c>
      <c r="T2852" s="198" t="s">
        <v>6763</v>
      </c>
      <c r="U2852" s="200">
        <v>220205</v>
      </c>
    </row>
    <row r="2853" spans="17:21" x14ac:dyDescent="0.15">
      <c r="Q2853" s="197">
        <v>4</v>
      </c>
      <c r="R2853" s="197">
        <v>22</v>
      </c>
      <c r="S2853" s="197">
        <v>17</v>
      </c>
      <c r="T2853" s="198" t="s">
        <v>6764</v>
      </c>
      <c r="U2853" s="200">
        <v>220206</v>
      </c>
    </row>
    <row r="2854" spans="17:21" x14ac:dyDescent="0.15">
      <c r="Q2854" s="197">
        <v>4</v>
      </c>
      <c r="R2854" s="197">
        <v>22</v>
      </c>
      <c r="S2854" s="197">
        <v>18</v>
      </c>
      <c r="T2854" s="198" t="s">
        <v>6765</v>
      </c>
      <c r="U2854" s="200">
        <v>220208</v>
      </c>
    </row>
    <row r="2855" spans="17:21" x14ac:dyDescent="0.15">
      <c r="Q2855" s="197">
        <v>4</v>
      </c>
      <c r="R2855" s="197">
        <v>22</v>
      </c>
      <c r="S2855" s="197">
        <v>19</v>
      </c>
      <c r="T2855" s="198" t="s">
        <v>9573</v>
      </c>
      <c r="U2855" s="200">
        <v>220210</v>
      </c>
    </row>
    <row r="2856" spans="17:21" x14ac:dyDescent="0.15">
      <c r="Q2856" s="197">
        <v>4</v>
      </c>
      <c r="R2856" s="197">
        <v>22</v>
      </c>
      <c r="S2856" s="197">
        <v>20</v>
      </c>
      <c r="T2856" s="198" t="s">
        <v>6766</v>
      </c>
      <c r="U2856" s="200">
        <v>220401</v>
      </c>
    </row>
    <row r="2857" spans="17:21" x14ac:dyDescent="0.15">
      <c r="Q2857" s="197">
        <v>4</v>
      </c>
      <c r="R2857" s="197">
        <v>22</v>
      </c>
      <c r="S2857" s="197">
        <v>21</v>
      </c>
      <c r="T2857" s="198" t="s">
        <v>6767</v>
      </c>
      <c r="U2857" s="200">
        <v>220402</v>
      </c>
    </row>
    <row r="2858" spans="17:21" x14ac:dyDescent="0.15">
      <c r="Q2858" s="197">
        <v>4</v>
      </c>
      <c r="R2858" s="197">
        <v>22</v>
      </c>
      <c r="S2858" s="197">
        <v>22</v>
      </c>
      <c r="T2858" s="198" t="s">
        <v>6768</v>
      </c>
      <c r="U2858" s="200">
        <v>220403</v>
      </c>
    </row>
    <row r="2859" spans="17:21" x14ac:dyDescent="0.15">
      <c r="Q2859" s="197">
        <v>4</v>
      </c>
      <c r="R2859" s="197">
        <v>22</v>
      </c>
      <c r="S2859" s="197">
        <v>23</v>
      </c>
      <c r="T2859" s="198" t="s">
        <v>6769</v>
      </c>
      <c r="U2859" s="200">
        <v>220404</v>
      </c>
    </row>
    <row r="2860" spans="17:21" x14ac:dyDescent="0.15">
      <c r="Q2860" s="197">
        <v>4</v>
      </c>
      <c r="R2860" s="197">
        <v>22</v>
      </c>
      <c r="S2860" s="197">
        <v>24</v>
      </c>
      <c r="T2860" s="198" t="s">
        <v>6770</v>
      </c>
      <c r="U2860" s="200">
        <v>220405</v>
      </c>
    </row>
    <row r="2861" spans="17:21" x14ac:dyDescent="0.15">
      <c r="Q2861" s="197">
        <v>4</v>
      </c>
      <c r="R2861" s="197">
        <v>22</v>
      </c>
      <c r="S2861" s="197">
        <v>25</v>
      </c>
      <c r="T2861" s="198" t="s">
        <v>6771</v>
      </c>
      <c r="U2861" s="200">
        <v>220407</v>
      </c>
    </row>
    <row r="2862" spans="17:21" x14ac:dyDescent="0.15">
      <c r="Q2862" s="197">
        <v>4</v>
      </c>
      <c r="R2862" s="197">
        <v>22</v>
      </c>
      <c r="S2862" s="197">
        <v>26</v>
      </c>
      <c r="T2862" s="198" t="s">
        <v>6772</v>
      </c>
      <c r="U2862" s="200">
        <v>220409</v>
      </c>
    </row>
    <row r="2863" spans="17:21" x14ac:dyDescent="0.15">
      <c r="Q2863" s="197">
        <v>4</v>
      </c>
      <c r="R2863" s="197">
        <v>22</v>
      </c>
      <c r="S2863" s="197">
        <v>27</v>
      </c>
      <c r="T2863" s="198" t="s">
        <v>6773</v>
      </c>
      <c r="U2863" s="200">
        <v>220411</v>
      </c>
    </row>
    <row r="2864" spans="17:21" x14ac:dyDescent="0.15">
      <c r="Q2864" s="197">
        <v>4</v>
      </c>
      <c r="R2864" s="197">
        <v>22</v>
      </c>
      <c r="S2864" s="197">
        <v>28</v>
      </c>
      <c r="T2864" s="198" t="s">
        <v>6774</v>
      </c>
      <c r="U2864" s="200">
        <v>220413</v>
      </c>
    </row>
    <row r="2865" spans="17:21" x14ac:dyDescent="0.15">
      <c r="Q2865" s="197">
        <v>4</v>
      </c>
      <c r="R2865" s="197">
        <v>22</v>
      </c>
      <c r="S2865" s="197">
        <v>29</v>
      </c>
      <c r="T2865" s="198" t="s">
        <v>6775</v>
      </c>
      <c r="U2865" s="200">
        <v>220414</v>
      </c>
    </row>
    <row r="2866" spans="17:21" x14ac:dyDescent="0.15">
      <c r="Q2866" s="197">
        <v>4</v>
      </c>
      <c r="R2866" s="197">
        <v>22</v>
      </c>
      <c r="S2866" s="197">
        <v>30</v>
      </c>
      <c r="T2866" s="198" t="s">
        <v>6776</v>
      </c>
      <c r="U2866" s="200">
        <v>220301</v>
      </c>
    </row>
    <row r="2867" spans="17:21" x14ac:dyDescent="0.15">
      <c r="Q2867" s="197">
        <v>4</v>
      </c>
      <c r="R2867" s="197">
        <v>22</v>
      </c>
      <c r="S2867" s="197">
        <v>31</v>
      </c>
      <c r="T2867" s="198" t="s">
        <v>6777</v>
      </c>
      <c r="U2867" s="200">
        <v>220417</v>
      </c>
    </row>
    <row r="2868" spans="17:21" x14ac:dyDescent="0.15">
      <c r="Q2868" s="197">
        <v>4</v>
      </c>
      <c r="R2868" s="197">
        <v>22</v>
      </c>
      <c r="S2868" s="197">
        <v>32</v>
      </c>
      <c r="T2868" s="198" t="s">
        <v>6778</v>
      </c>
      <c r="U2868" s="200">
        <v>220702</v>
      </c>
    </row>
    <row r="2869" spans="17:21" x14ac:dyDescent="0.15">
      <c r="Q2869" s="197">
        <v>4</v>
      </c>
      <c r="R2869" s="197">
        <v>22</v>
      </c>
      <c r="S2869" s="197">
        <v>33</v>
      </c>
      <c r="T2869" s="198" t="s">
        <v>6779</v>
      </c>
      <c r="U2869" s="200">
        <v>220701</v>
      </c>
    </row>
    <row r="2870" spans="17:21" x14ac:dyDescent="0.15">
      <c r="Q2870" s="197">
        <v>4</v>
      </c>
      <c r="R2870" s="197">
        <v>22</v>
      </c>
      <c r="S2870" s="197">
        <v>34</v>
      </c>
      <c r="T2870" s="198" t="s">
        <v>6780</v>
      </c>
      <c r="U2870" s="200">
        <v>220703</v>
      </c>
    </row>
    <row r="2871" spans="17:21" x14ac:dyDescent="0.15">
      <c r="Q2871" s="197">
        <v>4</v>
      </c>
      <c r="R2871" s="197">
        <v>22</v>
      </c>
      <c r="S2871" s="197">
        <v>35</v>
      </c>
      <c r="T2871" s="198" t="s">
        <v>6781</v>
      </c>
      <c r="U2871" s="200">
        <v>220705</v>
      </c>
    </row>
    <row r="2872" spans="17:21" x14ac:dyDescent="0.15">
      <c r="Q2872" s="197">
        <v>4</v>
      </c>
      <c r="R2872" s="197">
        <v>22</v>
      </c>
      <c r="S2872" s="197">
        <v>36</v>
      </c>
      <c r="T2872" s="198" t="s">
        <v>6782</v>
      </c>
      <c r="U2872" s="200">
        <v>220802</v>
      </c>
    </row>
    <row r="2873" spans="17:21" x14ac:dyDescent="0.15">
      <c r="Q2873" s="197">
        <v>4</v>
      </c>
      <c r="R2873" s="197">
        <v>22</v>
      </c>
      <c r="S2873" s="197">
        <v>37</v>
      </c>
      <c r="T2873" s="198" t="s">
        <v>6783</v>
      </c>
      <c r="U2873" s="200">
        <v>220803</v>
      </c>
    </row>
    <row r="2874" spans="17:21" x14ac:dyDescent="0.15">
      <c r="Q2874" s="197">
        <v>4</v>
      </c>
      <c r="R2874" s="197">
        <v>22</v>
      </c>
      <c r="S2874" s="197">
        <v>38</v>
      </c>
      <c r="T2874" s="198" t="s">
        <v>6784</v>
      </c>
      <c r="U2874" s="200">
        <v>220805</v>
      </c>
    </row>
    <row r="2875" spans="17:21" x14ac:dyDescent="0.15">
      <c r="Q2875" s="197">
        <v>4</v>
      </c>
      <c r="R2875" s="197">
        <v>22</v>
      </c>
      <c r="S2875" s="197">
        <v>39</v>
      </c>
      <c r="T2875" s="198" t="s">
        <v>6785</v>
      </c>
      <c r="U2875" s="200">
        <v>220808</v>
      </c>
    </row>
    <row r="2876" spans="17:21" x14ac:dyDescent="0.15">
      <c r="Q2876" s="197">
        <v>4</v>
      </c>
      <c r="R2876" s="197">
        <v>22</v>
      </c>
      <c r="S2876" s="197">
        <v>40</v>
      </c>
      <c r="T2876" s="198" t="s">
        <v>4086</v>
      </c>
      <c r="U2876" s="200">
        <v>220807</v>
      </c>
    </row>
    <row r="2877" spans="17:21" x14ac:dyDescent="0.15">
      <c r="Q2877" s="197">
        <v>4</v>
      </c>
      <c r="R2877" s="197">
        <v>22</v>
      </c>
      <c r="S2877" s="197">
        <v>41</v>
      </c>
      <c r="T2877" s="198" t="s">
        <v>4094</v>
      </c>
      <c r="U2877" s="200">
        <v>220809</v>
      </c>
    </row>
    <row r="2878" spans="17:21" x14ac:dyDescent="0.15">
      <c r="Q2878" s="197">
        <v>4</v>
      </c>
      <c r="R2878" s="197">
        <v>22</v>
      </c>
      <c r="S2878" s="197">
        <v>42</v>
      </c>
      <c r="T2878" s="198" t="s">
        <v>4098</v>
      </c>
      <c r="U2878" s="200">
        <v>220810</v>
      </c>
    </row>
    <row r="2879" spans="17:21" x14ac:dyDescent="0.15">
      <c r="Q2879" s="197">
        <v>4</v>
      </c>
      <c r="R2879" s="197">
        <v>22</v>
      </c>
      <c r="S2879" s="197">
        <v>43</v>
      </c>
      <c r="T2879" s="198" t="s">
        <v>4110</v>
      </c>
      <c r="U2879" s="200">
        <v>220999</v>
      </c>
    </row>
    <row r="2880" spans="17:21" x14ac:dyDescent="0.15">
      <c r="Q2880" s="197">
        <v>4</v>
      </c>
      <c r="R2880" s="197">
        <v>23</v>
      </c>
      <c r="S2880" s="197">
        <v>1</v>
      </c>
      <c r="T2880" s="198" t="s">
        <v>6328</v>
      </c>
      <c r="U2880" s="200">
        <v>230106</v>
      </c>
    </row>
    <row r="2881" spans="17:21" x14ac:dyDescent="0.15">
      <c r="Q2881" s="197">
        <v>4</v>
      </c>
      <c r="R2881" s="197">
        <v>23</v>
      </c>
      <c r="S2881" s="197">
        <v>2</v>
      </c>
      <c r="T2881" s="198" t="s">
        <v>6329</v>
      </c>
      <c r="U2881" s="200">
        <v>230107</v>
      </c>
    </row>
    <row r="2882" spans="17:21" x14ac:dyDescent="0.15">
      <c r="Q2882" s="197">
        <v>4</v>
      </c>
      <c r="R2882" s="197">
        <v>23</v>
      </c>
      <c r="S2882" s="197">
        <v>3</v>
      </c>
      <c r="T2882" s="198" t="s">
        <v>9574</v>
      </c>
      <c r="U2882" s="200">
        <v>230121</v>
      </c>
    </row>
    <row r="2883" spans="17:21" x14ac:dyDescent="0.15">
      <c r="Q2883" s="197">
        <v>4</v>
      </c>
      <c r="R2883" s="197">
        <v>23</v>
      </c>
      <c r="S2883" s="197">
        <v>4</v>
      </c>
      <c r="T2883" s="198" t="s">
        <v>9575</v>
      </c>
      <c r="U2883" s="200">
        <v>230105</v>
      </c>
    </row>
    <row r="2884" spans="17:21" x14ac:dyDescent="0.15">
      <c r="Q2884" s="197">
        <v>4</v>
      </c>
      <c r="R2884" s="197">
        <v>23</v>
      </c>
      <c r="S2884" s="197">
        <v>5</v>
      </c>
      <c r="T2884" s="198" t="s">
        <v>9576</v>
      </c>
      <c r="U2884" s="200">
        <v>230108</v>
      </c>
    </row>
    <row r="2885" spans="17:21" x14ac:dyDescent="0.15">
      <c r="Q2885" s="197">
        <v>4</v>
      </c>
      <c r="R2885" s="197">
        <v>23</v>
      </c>
      <c r="S2885" s="197">
        <v>6</v>
      </c>
      <c r="T2885" s="198" t="s">
        <v>6344</v>
      </c>
      <c r="U2885" s="200">
        <v>230109</v>
      </c>
    </row>
    <row r="2886" spans="17:21" x14ac:dyDescent="0.15">
      <c r="Q2886" s="197">
        <v>4</v>
      </c>
      <c r="R2886" s="197">
        <v>23</v>
      </c>
      <c r="S2886" s="197">
        <v>7</v>
      </c>
      <c r="T2886" s="198" t="s">
        <v>9543</v>
      </c>
      <c r="U2886" s="200">
        <v>230110</v>
      </c>
    </row>
    <row r="2887" spans="17:21" x14ac:dyDescent="0.15">
      <c r="Q2887" s="197">
        <v>4</v>
      </c>
      <c r="R2887" s="197">
        <v>23</v>
      </c>
      <c r="S2887" s="197">
        <v>8</v>
      </c>
      <c r="T2887" s="198" t="s">
        <v>9544</v>
      </c>
      <c r="U2887" s="200">
        <v>230122</v>
      </c>
    </row>
    <row r="2888" spans="17:21" x14ac:dyDescent="0.15">
      <c r="Q2888" s="197">
        <v>4</v>
      </c>
      <c r="R2888" s="197">
        <v>23</v>
      </c>
      <c r="S2888" s="197">
        <v>9</v>
      </c>
      <c r="T2888" s="198" t="s">
        <v>9577</v>
      </c>
      <c r="U2888" s="200">
        <v>230111</v>
      </c>
    </row>
    <row r="2889" spans="17:21" x14ac:dyDescent="0.15">
      <c r="Q2889" s="197">
        <v>4</v>
      </c>
      <c r="R2889" s="197">
        <v>23</v>
      </c>
      <c r="S2889" s="197">
        <v>10</v>
      </c>
      <c r="T2889" s="198" t="s">
        <v>9578</v>
      </c>
      <c r="U2889" s="200">
        <v>230123</v>
      </c>
    </row>
    <row r="2890" spans="17:21" x14ac:dyDescent="0.15">
      <c r="Q2890" s="197">
        <v>4</v>
      </c>
      <c r="R2890" s="197">
        <v>23</v>
      </c>
      <c r="S2890" s="197">
        <v>11</v>
      </c>
      <c r="T2890" s="198" t="s">
        <v>9579</v>
      </c>
      <c r="U2890" s="200">
        <v>230124</v>
      </c>
    </row>
    <row r="2891" spans="17:21" x14ac:dyDescent="0.15">
      <c r="Q2891" s="197">
        <v>4</v>
      </c>
      <c r="R2891" s="197">
        <v>23</v>
      </c>
      <c r="S2891" s="197">
        <v>12</v>
      </c>
      <c r="T2891" s="198" t="s">
        <v>9580</v>
      </c>
      <c r="U2891" s="200">
        <v>230101</v>
      </c>
    </row>
    <row r="2892" spans="17:21" x14ac:dyDescent="0.15">
      <c r="Q2892" s="197">
        <v>4</v>
      </c>
      <c r="R2892" s="197">
        <v>23</v>
      </c>
      <c r="S2892" s="197">
        <v>13</v>
      </c>
      <c r="T2892" s="198" t="s">
        <v>6787</v>
      </c>
      <c r="U2892" s="200">
        <v>230201</v>
      </c>
    </row>
    <row r="2893" spans="17:21" x14ac:dyDescent="0.15">
      <c r="Q2893" s="197">
        <v>4</v>
      </c>
      <c r="R2893" s="197">
        <v>23</v>
      </c>
      <c r="S2893" s="197">
        <v>14</v>
      </c>
      <c r="T2893" s="198" t="s">
        <v>6788</v>
      </c>
      <c r="U2893" s="200">
        <v>230202</v>
      </c>
    </row>
    <row r="2894" spans="17:21" x14ac:dyDescent="0.15">
      <c r="Q2894" s="197">
        <v>4</v>
      </c>
      <c r="R2894" s="197">
        <v>23</v>
      </c>
      <c r="S2894" s="197">
        <v>15</v>
      </c>
      <c r="T2894" s="198" t="s">
        <v>6789</v>
      </c>
      <c r="U2894" s="200">
        <v>230203</v>
      </c>
    </row>
    <row r="2895" spans="17:21" x14ac:dyDescent="0.15">
      <c r="Q2895" s="197">
        <v>4</v>
      </c>
      <c r="R2895" s="197">
        <v>23</v>
      </c>
      <c r="S2895" s="197">
        <v>16</v>
      </c>
      <c r="T2895" s="198" t="s">
        <v>6790</v>
      </c>
      <c r="U2895" s="200">
        <v>230204</v>
      </c>
    </row>
    <row r="2896" spans="17:21" x14ac:dyDescent="0.15">
      <c r="Q2896" s="197">
        <v>4</v>
      </c>
      <c r="R2896" s="197">
        <v>23</v>
      </c>
      <c r="S2896" s="197">
        <v>17</v>
      </c>
      <c r="T2896" s="198" t="s">
        <v>6791</v>
      </c>
      <c r="U2896" s="200">
        <v>230205</v>
      </c>
    </row>
    <row r="2897" spans="17:21" x14ac:dyDescent="0.15">
      <c r="Q2897" s="197">
        <v>4</v>
      </c>
      <c r="R2897" s="197">
        <v>23</v>
      </c>
      <c r="S2897" s="197">
        <v>18</v>
      </c>
      <c r="T2897" s="198" t="s">
        <v>6792</v>
      </c>
      <c r="U2897" s="200">
        <v>230206</v>
      </c>
    </row>
    <row r="2898" spans="17:21" x14ac:dyDescent="0.15">
      <c r="Q2898" s="197">
        <v>4</v>
      </c>
      <c r="R2898" s="197">
        <v>23</v>
      </c>
      <c r="S2898" s="197">
        <v>19</v>
      </c>
      <c r="T2898" s="198" t="s">
        <v>6793</v>
      </c>
      <c r="U2898" s="200">
        <v>230207</v>
      </c>
    </row>
    <row r="2899" spans="17:21" x14ac:dyDescent="0.15">
      <c r="Q2899" s="197">
        <v>4</v>
      </c>
      <c r="R2899" s="197">
        <v>23</v>
      </c>
      <c r="S2899" s="197">
        <v>20</v>
      </c>
      <c r="T2899" s="198" t="s">
        <v>6794</v>
      </c>
      <c r="U2899" s="200">
        <v>230212</v>
      </c>
    </row>
    <row r="2900" spans="17:21" x14ac:dyDescent="0.15">
      <c r="Q2900" s="197">
        <v>4</v>
      </c>
      <c r="R2900" s="197">
        <v>23</v>
      </c>
      <c r="S2900" s="197">
        <v>21</v>
      </c>
      <c r="T2900" s="198" t="s">
        <v>6795</v>
      </c>
      <c r="U2900" s="200">
        <v>230208</v>
      </c>
    </row>
    <row r="2901" spans="17:21" x14ac:dyDescent="0.15">
      <c r="Q2901" s="197">
        <v>4</v>
      </c>
      <c r="R2901" s="197">
        <v>23</v>
      </c>
      <c r="S2901" s="197">
        <v>22</v>
      </c>
      <c r="T2901" s="198" t="s">
        <v>5777</v>
      </c>
      <c r="U2901" s="200">
        <v>230213</v>
      </c>
    </row>
    <row r="2902" spans="17:21" x14ac:dyDescent="0.15">
      <c r="Q2902" s="197">
        <v>4</v>
      </c>
      <c r="R2902" s="197">
        <v>23</v>
      </c>
      <c r="S2902" s="197">
        <v>23</v>
      </c>
      <c r="T2902" s="198" t="s">
        <v>6796</v>
      </c>
      <c r="U2902" s="200">
        <v>230214</v>
      </c>
    </row>
    <row r="2903" spans="17:21" x14ac:dyDescent="0.15">
      <c r="Q2903" s="197">
        <v>4</v>
      </c>
      <c r="R2903" s="197">
        <v>23</v>
      </c>
      <c r="S2903" s="197">
        <v>24</v>
      </c>
      <c r="T2903" s="198" t="s">
        <v>6797</v>
      </c>
      <c r="U2903" s="200">
        <v>230215</v>
      </c>
    </row>
    <row r="2904" spans="17:21" x14ac:dyDescent="0.15">
      <c r="Q2904" s="197">
        <v>4</v>
      </c>
      <c r="R2904" s="197">
        <v>23</v>
      </c>
      <c r="S2904" s="197">
        <v>25</v>
      </c>
      <c r="T2904" s="198" t="s">
        <v>6798</v>
      </c>
      <c r="U2904" s="200">
        <v>230216</v>
      </c>
    </row>
    <row r="2905" spans="17:21" x14ac:dyDescent="0.15">
      <c r="Q2905" s="197">
        <v>4</v>
      </c>
      <c r="R2905" s="197">
        <v>23</v>
      </c>
      <c r="S2905" s="197">
        <v>26</v>
      </c>
      <c r="T2905" s="198" t="s">
        <v>6801</v>
      </c>
      <c r="U2905" s="200">
        <v>230209</v>
      </c>
    </row>
    <row r="2906" spans="17:21" x14ac:dyDescent="0.15">
      <c r="Q2906" s="197">
        <v>4</v>
      </c>
      <c r="R2906" s="197">
        <v>23</v>
      </c>
      <c r="S2906" s="197">
        <v>27</v>
      </c>
      <c r="T2906" s="198" t="s">
        <v>6799</v>
      </c>
      <c r="U2906" s="200">
        <v>230217</v>
      </c>
    </row>
    <row r="2907" spans="17:21" x14ac:dyDescent="0.15">
      <c r="Q2907" s="197">
        <v>4</v>
      </c>
      <c r="R2907" s="197">
        <v>23</v>
      </c>
      <c r="S2907" s="197">
        <v>28</v>
      </c>
      <c r="T2907" s="198" t="s">
        <v>6800</v>
      </c>
      <c r="U2907" s="200">
        <v>230218</v>
      </c>
    </row>
    <row r="2908" spans="17:21" x14ac:dyDescent="0.15">
      <c r="Q2908" s="197">
        <v>4</v>
      </c>
      <c r="R2908" s="197">
        <v>23</v>
      </c>
      <c r="S2908" s="197">
        <v>29</v>
      </c>
      <c r="T2908" s="198" t="s">
        <v>6356</v>
      </c>
      <c r="U2908" s="200">
        <v>230104</v>
      </c>
    </row>
    <row r="2909" spans="17:21" x14ac:dyDescent="0.15">
      <c r="Q2909" s="197">
        <v>4</v>
      </c>
      <c r="R2909" s="197">
        <v>23</v>
      </c>
      <c r="S2909" s="197">
        <v>30</v>
      </c>
      <c r="T2909" s="198" t="s">
        <v>6802</v>
      </c>
      <c r="U2909" s="200">
        <v>230301</v>
      </c>
    </row>
    <row r="2910" spans="17:21" x14ac:dyDescent="0.15">
      <c r="Q2910" s="197">
        <v>4</v>
      </c>
      <c r="R2910" s="197">
        <v>23</v>
      </c>
      <c r="S2910" s="197">
        <v>31</v>
      </c>
      <c r="T2910" s="198" t="s">
        <v>6803</v>
      </c>
      <c r="U2910" s="200">
        <v>230302</v>
      </c>
    </row>
    <row r="2911" spans="17:21" x14ac:dyDescent="0.15">
      <c r="Q2911" s="197">
        <v>4</v>
      </c>
      <c r="R2911" s="197">
        <v>23</v>
      </c>
      <c r="S2911" s="197">
        <v>32</v>
      </c>
      <c r="T2911" s="198" t="s">
        <v>6804</v>
      </c>
      <c r="U2911" s="200">
        <v>230303</v>
      </c>
    </row>
    <row r="2912" spans="17:21" x14ac:dyDescent="0.15">
      <c r="Q2912" s="197">
        <v>4</v>
      </c>
      <c r="R2912" s="197">
        <v>23</v>
      </c>
      <c r="S2912" s="197">
        <v>33</v>
      </c>
      <c r="T2912" s="198" t="s">
        <v>6805</v>
      </c>
      <c r="U2912" s="200">
        <v>230304</v>
      </c>
    </row>
    <row r="2913" spans="17:21" x14ac:dyDescent="0.15">
      <c r="Q2913" s="197">
        <v>4</v>
      </c>
      <c r="R2913" s="197">
        <v>23</v>
      </c>
      <c r="S2913" s="197">
        <v>34</v>
      </c>
      <c r="T2913" s="198" t="s">
        <v>6806</v>
      </c>
      <c r="U2913" s="200">
        <v>230305</v>
      </c>
    </row>
    <row r="2914" spans="17:21" x14ac:dyDescent="0.15">
      <c r="Q2914" s="197">
        <v>4</v>
      </c>
      <c r="R2914" s="197">
        <v>23</v>
      </c>
      <c r="S2914" s="197">
        <v>35</v>
      </c>
      <c r="T2914" s="198" t="s">
        <v>6807</v>
      </c>
      <c r="U2914" s="200">
        <v>230306</v>
      </c>
    </row>
    <row r="2915" spans="17:21" x14ac:dyDescent="0.15">
      <c r="Q2915" s="197">
        <v>4</v>
      </c>
      <c r="R2915" s="197">
        <v>23</v>
      </c>
      <c r="S2915" s="197">
        <v>36</v>
      </c>
      <c r="T2915" s="198" t="s">
        <v>6808</v>
      </c>
      <c r="U2915" s="200">
        <v>230307</v>
      </c>
    </row>
    <row r="2916" spans="17:21" x14ac:dyDescent="0.15">
      <c r="Q2916" s="197">
        <v>4</v>
      </c>
      <c r="R2916" s="197">
        <v>23</v>
      </c>
      <c r="S2916" s="197">
        <v>37</v>
      </c>
      <c r="T2916" s="198" t="s">
        <v>6809</v>
      </c>
      <c r="U2916" s="200">
        <v>230309</v>
      </c>
    </row>
    <row r="2917" spans="17:21" x14ac:dyDescent="0.15">
      <c r="Q2917" s="197">
        <v>4</v>
      </c>
      <c r="R2917" s="197">
        <v>23</v>
      </c>
      <c r="S2917" s="197">
        <v>38</v>
      </c>
      <c r="T2917" s="198" t="s">
        <v>6810</v>
      </c>
      <c r="U2917" s="200">
        <v>230308</v>
      </c>
    </row>
    <row r="2918" spans="17:21" x14ac:dyDescent="0.15">
      <c r="Q2918" s="197">
        <v>4</v>
      </c>
      <c r="R2918" s="197">
        <v>23</v>
      </c>
      <c r="S2918" s="197">
        <v>39</v>
      </c>
      <c r="T2918" s="198" t="s">
        <v>9581</v>
      </c>
      <c r="U2918" s="200">
        <v>230125</v>
      </c>
    </row>
    <row r="2919" spans="17:21" x14ac:dyDescent="0.15">
      <c r="Q2919" s="197">
        <v>4</v>
      </c>
      <c r="R2919" s="197">
        <v>23</v>
      </c>
      <c r="S2919" s="197">
        <v>40</v>
      </c>
      <c r="T2919" s="198" t="s">
        <v>6811</v>
      </c>
      <c r="U2919" s="200">
        <v>230310</v>
      </c>
    </row>
    <row r="2920" spans="17:21" x14ac:dyDescent="0.15">
      <c r="Q2920" s="197">
        <v>4</v>
      </c>
      <c r="R2920" s="197">
        <v>23</v>
      </c>
      <c r="S2920" s="197">
        <v>41</v>
      </c>
      <c r="T2920" s="198" t="s">
        <v>6812</v>
      </c>
      <c r="U2920" s="200">
        <v>230311</v>
      </c>
    </row>
    <row r="2921" spans="17:21" x14ac:dyDescent="0.15">
      <c r="Q2921" s="197">
        <v>4</v>
      </c>
      <c r="R2921" s="197">
        <v>23</v>
      </c>
      <c r="S2921" s="197">
        <v>42</v>
      </c>
      <c r="T2921" s="198" t="s">
        <v>7624</v>
      </c>
      <c r="U2921" s="200">
        <v>230102</v>
      </c>
    </row>
    <row r="2922" spans="17:21" x14ac:dyDescent="0.15">
      <c r="Q2922" s="197">
        <v>4</v>
      </c>
      <c r="R2922" s="197">
        <v>23</v>
      </c>
      <c r="S2922" s="197">
        <v>43</v>
      </c>
      <c r="T2922" s="198" t="s">
        <v>6451</v>
      </c>
      <c r="U2922" s="200">
        <v>230126</v>
      </c>
    </row>
    <row r="2923" spans="17:21" x14ac:dyDescent="0.15">
      <c r="Q2923" s="197">
        <v>4</v>
      </c>
      <c r="R2923" s="197">
        <v>23</v>
      </c>
      <c r="S2923" s="197">
        <v>44</v>
      </c>
      <c r="T2923" s="198" t="s">
        <v>6786</v>
      </c>
      <c r="U2923" s="200">
        <v>230119</v>
      </c>
    </row>
    <row r="2924" spans="17:21" x14ac:dyDescent="0.15">
      <c r="Q2924" s="197">
        <v>4</v>
      </c>
      <c r="R2924" s="197">
        <v>23</v>
      </c>
      <c r="S2924" s="197">
        <v>45</v>
      </c>
      <c r="T2924" s="198" t="s">
        <v>6480</v>
      </c>
      <c r="U2924" s="200">
        <v>230700</v>
      </c>
    </row>
    <row r="2925" spans="17:21" x14ac:dyDescent="0.15">
      <c r="Q2925" s="197">
        <v>4</v>
      </c>
      <c r="R2925" s="197">
        <v>23</v>
      </c>
      <c r="S2925" s="197">
        <v>46</v>
      </c>
      <c r="T2925" s="198" t="s">
        <v>6813</v>
      </c>
      <c r="U2925" s="200">
        <v>230402</v>
      </c>
    </row>
    <row r="2926" spans="17:21" x14ac:dyDescent="0.15">
      <c r="Q2926" s="197">
        <v>4</v>
      </c>
      <c r="R2926" s="197">
        <v>23</v>
      </c>
      <c r="S2926" s="197">
        <v>47</v>
      </c>
      <c r="T2926" s="198" t="s">
        <v>6814</v>
      </c>
      <c r="U2926" s="200">
        <v>230401</v>
      </c>
    </row>
    <row r="2927" spans="17:21" x14ac:dyDescent="0.15">
      <c r="Q2927" s="197">
        <v>4</v>
      </c>
      <c r="R2927" s="197">
        <v>23</v>
      </c>
      <c r="S2927" s="197">
        <v>48</v>
      </c>
      <c r="T2927" s="198" t="s">
        <v>6815</v>
      </c>
      <c r="U2927" s="200">
        <v>230403</v>
      </c>
    </row>
    <row r="2928" spans="17:21" x14ac:dyDescent="0.15">
      <c r="Q2928" s="197">
        <v>4</v>
      </c>
      <c r="R2928" s="197">
        <v>23</v>
      </c>
      <c r="S2928" s="197">
        <v>49</v>
      </c>
      <c r="T2928" s="198" t="s">
        <v>6816</v>
      </c>
      <c r="U2928" s="200">
        <v>230404</v>
      </c>
    </row>
    <row r="2929" spans="17:21" x14ac:dyDescent="0.15">
      <c r="Q2929" s="197">
        <v>4</v>
      </c>
      <c r="R2929" s="197">
        <v>23</v>
      </c>
      <c r="S2929" s="197">
        <v>50</v>
      </c>
      <c r="T2929" s="198" t="s">
        <v>6817</v>
      </c>
      <c r="U2929" s="200">
        <v>230405</v>
      </c>
    </row>
    <row r="2930" spans="17:21" x14ac:dyDescent="0.15">
      <c r="Q2930" s="197">
        <v>4</v>
      </c>
      <c r="R2930" s="197">
        <v>23</v>
      </c>
      <c r="S2930" s="197">
        <v>51</v>
      </c>
      <c r="T2930" s="198" t="s">
        <v>9582</v>
      </c>
      <c r="U2930" s="200">
        <v>230407</v>
      </c>
    </row>
    <row r="2931" spans="17:21" x14ac:dyDescent="0.15">
      <c r="Q2931" s="197">
        <v>4</v>
      </c>
      <c r="R2931" s="197">
        <v>23</v>
      </c>
      <c r="S2931" s="197">
        <v>52</v>
      </c>
      <c r="T2931" s="198" t="s">
        <v>9583</v>
      </c>
      <c r="U2931" s="200">
        <v>230414</v>
      </c>
    </row>
    <row r="2932" spans="17:21" x14ac:dyDescent="0.15">
      <c r="Q2932" s="197">
        <v>4</v>
      </c>
      <c r="R2932" s="197">
        <v>23</v>
      </c>
      <c r="S2932" s="197">
        <v>53</v>
      </c>
      <c r="T2932" s="198" t="s">
        <v>9584</v>
      </c>
      <c r="U2932" s="200">
        <v>230413</v>
      </c>
    </row>
    <row r="2933" spans="17:21" x14ac:dyDescent="0.15">
      <c r="Q2933" s="197">
        <v>4</v>
      </c>
      <c r="R2933" s="197">
        <v>23</v>
      </c>
      <c r="S2933" s="197">
        <v>54</v>
      </c>
      <c r="T2933" s="198" t="s">
        <v>4159</v>
      </c>
      <c r="U2933" s="200">
        <v>230127</v>
      </c>
    </row>
    <row r="2934" spans="17:21" x14ac:dyDescent="0.15">
      <c r="Q2934" s="197">
        <v>4</v>
      </c>
      <c r="R2934" s="197">
        <v>23</v>
      </c>
      <c r="S2934" s="197">
        <v>55</v>
      </c>
      <c r="T2934" s="198" t="s">
        <v>3788</v>
      </c>
      <c r="U2934" s="200">
        <v>230120</v>
      </c>
    </row>
    <row r="2935" spans="17:21" x14ac:dyDescent="0.15">
      <c r="Q2935" s="197">
        <v>4</v>
      </c>
      <c r="R2935" s="197">
        <v>23</v>
      </c>
      <c r="S2935" s="197">
        <v>56</v>
      </c>
      <c r="T2935" s="198" t="s">
        <v>6818</v>
      </c>
      <c r="U2935" s="200">
        <v>230411</v>
      </c>
    </row>
    <row r="2936" spans="17:21" x14ac:dyDescent="0.15">
      <c r="Q2936" s="197">
        <v>4</v>
      </c>
      <c r="R2936" s="197">
        <v>23</v>
      </c>
      <c r="S2936" s="197">
        <v>57</v>
      </c>
      <c r="T2936" s="198" t="s">
        <v>6819</v>
      </c>
      <c r="U2936" s="200">
        <v>230803</v>
      </c>
    </row>
    <row r="2937" spans="17:21" x14ac:dyDescent="0.15">
      <c r="Q2937" s="197">
        <v>4</v>
      </c>
      <c r="R2937" s="197">
        <v>23</v>
      </c>
      <c r="S2937" s="197">
        <v>58</v>
      </c>
      <c r="T2937" s="198" t="s">
        <v>6820</v>
      </c>
      <c r="U2937" s="200">
        <v>230804</v>
      </c>
    </row>
    <row r="2938" spans="17:21" x14ac:dyDescent="0.15">
      <c r="Q2938" s="197">
        <v>4</v>
      </c>
      <c r="R2938" s="197">
        <v>23</v>
      </c>
      <c r="S2938" s="197">
        <v>59</v>
      </c>
      <c r="T2938" s="198" t="s">
        <v>6821</v>
      </c>
      <c r="U2938" s="200">
        <v>230801</v>
      </c>
    </row>
    <row r="2939" spans="17:21" x14ac:dyDescent="0.15">
      <c r="Q2939" s="197">
        <v>4</v>
      </c>
      <c r="R2939" s="197">
        <v>23</v>
      </c>
      <c r="S2939" s="197">
        <v>60</v>
      </c>
      <c r="T2939" s="198" t="s">
        <v>6822</v>
      </c>
      <c r="U2939" s="200">
        <v>230802</v>
      </c>
    </row>
    <row r="2940" spans="17:21" x14ac:dyDescent="0.15">
      <c r="Q2940" s="197">
        <v>4</v>
      </c>
      <c r="R2940" s="197">
        <v>23</v>
      </c>
      <c r="S2940" s="197">
        <v>61</v>
      </c>
      <c r="T2940" s="198" t="s">
        <v>6823</v>
      </c>
      <c r="U2940" s="200">
        <v>230805</v>
      </c>
    </row>
    <row r="2941" spans="17:21" x14ac:dyDescent="0.15">
      <c r="Q2941" s="197">
        <v>4</v>
      </c>
      <c r="R2941" s="197">
        <v>23</v>
      </c>
      <c r="S2941" s="197">
        <v>62</v>
      </c>
      <c r="T2941" s="198" t="s">
        <v>6824</v>
      </c>
      <c r="U2941" s="200">
        <v>230806</v>
      </c>
    </row>
    <row r="2942" spans="17:21" x14ac:dyDescent="0.15">
      <c r="Q2942" s="197">
        <v>4</v>
      </c>
      <c r="R2942" s="197">
        <v>23</v>
      </c>
      <c r="S2942" s="197">
        <v>63</v>
      </c>
      <c r="T2942" s="198" t="s">
        <v>6825</v>
      </c>
      <c r="U2942" s="200">
        <v>230807</v>
      </c>
    </row>
    <row r="2943" spans="17:21" x14ac:dyDescent="0.15">
      <c r="Q2943" s="197">
        <v>4</v>
      </c>
      <c r="R2943" s="197">
        <v>23</v>
      </c>
      <c r="S2943" s="197">
        <v>64</v>
      </c>
      <c r="T2943" s="198" t="s">
        <v>6826</v>
      </c>
      <c r="U2943" s="200">
        <v>230808</v>
      </c>
    </row>
    <row r="2944" spans="17:21" x14ac:dyDescent="0.15">
      <c r="Q2944" s="197">
        <v>4</v>
      </c>
      <c r="R2944" s="197">
        <v>23</v>
      </c>
      <c r="S2944" s="197">
        <v>65</v>
      </c>
      <c r="T2944" s="198" t="s">
        <v>6827</v>
      </c>
      <c r="U2944" s="200">
        <v>230809</v>
      </c>
    </row>
    <row r="2945" spans="17:21" x14ac:dyDescent="0.15">
      <c r="Q2945" s="197">
        <v>4</v>
      </c>
      <c r="R2945" s="197">
        <v>23</v>
      </c>
      <c r="S2945" s="197">
        <v>66</v>
      </c>
      <c r="T2945" s="198" t="s">
        <v>6828</v>
      </c>
      <c r="U2945" s="200">
        <v>230810</v>
      </c>
    </row>
    <row r="2946" spans="17:21" x14ac:dyDescent="0.15">
      <c r="Q2946" s="197">
        <v>4</v>
      </c>
      <c r="R2946" s="197">
        <v>23</v>
      </c>
      <c r="S2946" s="197">
        <v>67</v>
      </c>
      <c r="T2946" s="198" t="s">
        <v>6829</v>
      </c>
      <c r="U2946" s="200">
        <v>230811</v>
      </c>
    </row>
    <row r="2947" spans="17:21" x14ac:dyDescent="0.15">
      <c r="Q2947" s="197">
        <v>4</v>
      </c>
      <c r="R2947" s="197">
        <v>23</v>
      </c>
      <c r="S2947" s="197">
        <v>68</v>
      </c>
      <c r="T2947" s="198" t="s">
        <v>4110</v>
      </c>
      <c r="U2947" s="200">
        <v>230999</v>
      </c>
    </row>
    <row r="2948" spans="17:21" x14ac:dyDescent="0.15">
      <c r="Q2948" s="197">
        <v>4</v>
      </c>
      <c r="R2948" s="197">
        <v>24</v>
      </c>
      <c r="S2948" s="197">
        <v>1</v>
      </c>
      <c r="T2948" s="198" t="s">
        <v>326</v>
      </c>
      <c r="U2948" s="200">
        <v>240101</v>
      </c>
    </row>
    <row r="2949" spans="17:21" x14ac:dyDescent="0.15">
      <c r="Q2949" s="197">
        <v>4</v>
      </c>
      <c r="R2949" s="197">
        <v>24</v>
      </c>
      <c r="S2949" s="197">
        <v>2</v>
      </c>
      <c r="T2949" s="198" t="s">
        <v>6936</v>
      </c>
      <c r="U2949" s="200">
        <v>240118</v>
      </c>
    </row>
    <row r="2950" spans="17:21" x14ac:dyDescent="0.15">
      <c r="Q2950" s="197">
        <v>4</v>
      </c>
      <c r="R2950" s="197">
        <v>24</v>
      </c>
      <c r="S2950" s="197">
        <v>3</v>
      </c>
      <c r="T2950" s="198" t="s">
        <v>9585</v>
      </c>
      <c r="U2950" s="200">
        <v>240119</v>
      </c>
    </row>
    <row r="2951" spans="17:21" x14ac:dyDescent="0.15">
      <c r="Q2951" s="197">
        <v>4</v>
      </c>
      <c r="R2951" s="197">
        <v>24</v>
      </c>
      <c r="S2951" s="197">
        <v>4</v>
      </c>
      <c r="T2951" s="198" t="s">
        <v>6830</v>
      </c>
      <c r="U2951" s="200">
        <v>240111</v>
      </c>
    </row>
    <row r="2952" spans="17:21" x14ac:dyDescent="0.15">
      <c r="Q2952" s="197">
        <v>4</v>
      </c>
      <c r="R2952" s="197">
        <v>24</v>
      </c>
      <c r="S2952" s="197">
        <v>5</v>
      </c>
      <c r="T2952" s="198" t="s">
        <v>9586</v>
      </c>
      <c r="U2952" s="200">
        <v>240112</v>
      </c>
    </row>
    <row r="2953" spans="17:21" x14ac:dyDescent="0.15">
      <c r="Q2953" s="197">
        <v>4</v>
      </c>
      <c r="R2953" s="197">
        <v>24</v>
      </c>
      <c r="S2953" s="197">
        <v>6</v>
      </c>
      <c r="T2953" s="198" t="s">
        <v>9587</v>
      </c>
      <c r="U2953" s="200">
        <v>240116</v>
      </c>
    </row>
    <row r="2954" spans="17:21" x14ac:dyDescent="0.15">
      <c r="Q2954" s="197">
        <v>4</v>
      </c>
      <c r="R2954" s="197">
        <v>24</v>
      </c>
      <c r="S2954" s="197">
        <v>7</v>
      </c>
      <c r="T2954" s="198" t="s">
        <v>3762</v>
      </c>
      <c r="U2954" s="200">
        <v>240103</v>
      </c>
    </row>
    <row r="2955" spans="17:21" x14ac:dyDescent="0.15">
      <c r="Q2955" s="197">
        <v>4</v>
      </c>
      <c r="R2955" s="197">
        <v>24</v>
      </c>
      <c r="S2955" s="197">
        <v>8</v>
      </c>
      <c r="T2955" s="198" t="s">
        <v>1919</v>
      </c>
      <c r="U2955" s="200">
        <v>240105</v>
      </c>
    </row>
    <row r="2956" spans="17:21" x14ac:dyDescent="0.15">
      <c r="Q2956" s="197">
        <v>4</v>
      </c>
      <c r="R2956" s="197">
        <v>24</v>
      </c>
      <c r="S2956" s="197">
        <v>9</v>
      </c>
      <c r="T2956" s="198" t="s">
        <v>6831</v>
      </c>
      <c r="U2956" s="200">
        <v>240114</v>
      </c>
    </row>
    <row r="2957" spans="17:21" x14ac:dyDescent="0.15">
      <c r="Q2957" s="197">
        <v>4</v>
      </c>
      <c r="R2957" s="197">
        <v>24</v>
      </c>
      <c r="S2957" s="197">
        <v>10</v>
      </c>
      <c r="T2957" s="198" t="s">
        <v>6505</v>
      </c>
      <c r="U2957" s="200">
        <v>240121</v>
      </c>
    </row>
    <row r="2958" spans="17:21" x14ac:dyDescent="0.15">
      <c r="Q2958" s="197">
        <v>4</v>
      </c>
      <c r="R2958" s="197">
        <v>24</v>
      </c>
      <c r="S2958" s="197">
        <v>11</v>
      </c>
      <c r="T2958" s="198" t="s">
        <v>4135</v>
      </c>
      <c r="U2958" s="200">
        <v>240106</v>
      </c>
    </row>
    <row r="2959" spans="17:21" x14ac:dyDescent="0.15">
      <c r="Q2959" s="197">
        <v>4</v>
      </c>
      <c r="R2959" s="197">
        <v>24</v>
      </c>
      <c r="S2959" s="197">
        <v>12</v>
      </c>
      <c r="T2959" s="198" t="s">
        <v>4159</v>
      </c>
      <c r="U2959" s="200">
        <v>240107</v>
      </c>
    </row>
    <row r="2960" spans="17:21" x14ac:dyDescent="0.15">
      <c r="Q2960" s="197">
        <v>4</v>
      </c>
      <c r="R2960" s="197">
        <v>24</v>
      </c>
      <c r="S2960" s="197">
        <v>13</v>
      </c>
      <c r="T2960" s="198" t="s">
        <v>3788</v>
      </c>
      <c r="U2960" s="200">
        <v>240108</v>
      </c>
    </row>
    <row r="2961" spans="17:21" x14ac:dyDescent="0.15">
      <c r="Q2961" s="197">
        <v>4</v>
      </c>
      <c r="R2961" s="197">
        <v>24</v>
      </c>
      <c r="S2961" s="197">
        <v>14</v>
      </c>
      <c r="T2961" s="198" t="s">
        <v>6786</v>
      </c>
      <c r="U2961" s="200">
        <v>240109</v>
      </c>
    </row>
    <row r="2962" spans="17:21" x14ac:dyDescent="0.15">
      <c r="Q2962" s="197">
        <v>4</v>
      </c>
      <c r="R2962" s="197">
        <v>24</v>
      </c>
      <c r="S2962" s="197">
        <v>15</v>
      </c>
      <c r="T2962" s="198" t="s">
        <v>6832</v>
      </c>
      <c r="U2962" s="200">
        <v>240251</v>
      </c>
    </row>
    <row r="2963" spans="17:21" x14ac:dyDescent="0.15">
      <c r="Q2963" s="197">
        <v>4</v>
      </c>
      <c r="R2963" s="197">
        <v>24</v>
      </c>
      <c r="S2963" s="197">
        <v>16</v>
      </c>
      <c r="T2963" s="198" t="s">
        <v>6833</v>
      </c>
      <c r="U2963" s="200">
        <v>240252</v>
      </c>
    </row>
    <row r="2964" spans="17:21" x14ac:dyDescent="0.15">
      <c r="Q2964" s="197">
        <v>4</v>
      </c>
      <c r="R2964" s="197">
        <v>24</v>
      </c>
      <c r="S2964" s="197">
        <v>17</v>
      </c>
      <c r="T2964" s="198" t="s">
        <v>6834</v>
      </c>
      <c r="U2964" s="200">
        <v>240253</v>
      </c>
    </row>
    <row r="2965" spans="17:21" x14ac:dyDescent="0.15">
      <c r="Q2965" s="197">
        <v>4</v>
      </c>
      <c r="R2965" s="197">
        <v>24</v>
      </c>
      <c r="S2965" s="197">
        <v>18</v>
      </c>
      <c r="T2965" s="198" t="s">
        <v>6835</v>
      </c>
      <c r="U2965" s="200">
        <v>240254</v>
      </c>
    </row>
    <row r="2966" spans="17:21" x14ac:dyDescent="0.15">
      <c r="Q2966" s="197">
        <v>4</v>
      </c>
      <c r="R2966" s="197">
        <v>24</v>
      </c>
      <c r="S2966" s="197">
        <v>19</v>
      </c>
      <c r="T2966" s="198" t="s">
        <v>6836</v>
      </c>
      <c r="U2966" s="200">
        <v>240255</v>
      </c>
    </row>
    <row r="2967" spans="17:21" x14ac:dyDescent="0.15">
      <c r="Q2967" s="197">
        <v>4</v>
      </c>
      <c r="R2967" s="197">
        <v>24</v>
      </c>
      <c r="S2967" s="197">
        <v>20</v>
      </c>
      <c r="T2967" s="198" t="s">
        <v>6837</v>
      </c>
      <c r="U2967" s="200">
        <v>240257</v>
      </c>
    </row>
    <row r="2968" spans="17:21" x14ac:dyDescent="0.15">
      <c r="Q2968" s="197">
        <v>4</v>
      </c>
      <c r="R2968" s="197">
        <v>24</v>
      </c>
      <c r="S2968" s="197">
        <v>21</v>
      </c>
      <c r="T2968" s="198" t="s">
        <v>6838</v>
      </c>
      <c r="U2968" s="200">
        <v>240256</v>
      </c>
    </row>
    <row r="2969" spans="17:21" x14ac:dyDescent="0.15">
      <c r="Q2969" s="197">
        <v>4</v>
      </c>
      <c r="R2969" s="197">
        <v>24</v>
      </c>
      <c r="S2969" s="197">
        <v>22</v>
      </c>
      <c r="T2969" s="198" t="s">
        <v>6839</v>
      </c>
      <c r="U2969" s="200">
        <v>240258</v>
      </c>
    </row>
    <row r="2970" spans="17:21" x14ac:dyDescent="0.15">
      <c r="Q2970" s="197">
        <v>4</v>
      </c>
      <c r="R2970" s="197">
        <v>24</v>
      </c>
      <c r="S2970" s="197">
        <v>23</v>
      </c>
      <c r="T2970" s="198" t="s">
        <v>6840</v>
      </c>
      <c r="U2970" s="200">
        <v>240259</v>
      </c>
    </row>
    <row r="2971" spans="17:21" x14ac:dyDescent="0.15">
      <c r="Q2971" s="197">
        <v>4</v>
      </c>
      <c r="R2971" s="197">
        <v>24</v>
      </c>
      <c r="S2971" s="197">
        <v>24</v>
      </c>
      <c r="T2971" s="198" t="s">
        <v>6841</v>
      </c>
      <c r="U2971" s="200">
        <v>240301</v>
      </c>
    </row>
    <row r="2972" spans="17:21" x14ac:dyDescent="0.15">
      <c r="Q2972" s="197">
        <v>4</v>
      </c>
      <c r="R2972" s="197">
        <v>24</v>
      </c>
      <c r="S2972" s="197">
        <v>25</v>
      </c>
      <c r="T2972" s="198" t="s">
        <v>6842</v>
      </c>
      <c r="U2972" s="200">
        <v>240201</v>
      </c>
    </row>
    <row r="2973" spans="17:21" x14ac:dyDescent="0.15">
      <c r="Q2973" s="197">
        <v>4</v>
      </c>
      <c r="R2973" s="197">
        <v>24</v>
      </c>
      <c r="S2973" s="197">
        <v>26</v>
      </c>
      <c r="T2973" s="198" t="s">
        <v>6843</v>
      </c>
      <c r="U2973" s="200">
        <v>240202</v>
      </c>
    </row>
    <row r="2974" spans="17:21" x14ac:dyDescent="0.15">
      <c r="Q2974" s="197">
        <v>4</v>
      </c>
      <c r="R2974" s="197">
        <v>24</v>
      </c>
      <c r="S2974" s="197">
        <v>27</v>
      </c>
      <c r="T2974" s="198" t="s">
        <v>6844</v>
      </c>
      <c r="U2974" s="200">
        <v>240203</v>
      </c>
    </row>
    <row r="2975" spans="17:21" x14ac:dyDescent="0.15">
      <c r="Q2975" s="197">
        <v>4</v>
      </c>
      <c r="R2975" s="197">
        <v>24</v>
      </c>
      <c r="S2975" s="197">
        <v>28</v>
      </c>
      <c r="T2975" s="198" t="s">
        <v>6845</v>
      </c>
      <c r="U2975" s="200">
        <v>240204</v>
      </c>
    </row>
    <row r="2976" spans="17:21" x14ac:dyDescent="0.15">
      <c r="Q2976" s="197">
        <v>4</v>
      </c>
      <c r="R2976" s="197">
        <v>24</v>
      </c>
      <c r="S2976" s="197">
        <v>29</v>
      </c>
      <c r="T2976" s="198" t="s">
        <v>6846</v>
      </c>
      <c r="U2976" s="200">
        <v>240205</v>
      </c>
    </row>
    <row r="2977" spans="17:21" x14ac:dyDescent="0.15">
      <c r="Q2977" s="197">
        <v>4</v>
      </c>
      <c r="R2977" s="197">
        <v>24</v>
      </c>
      <c r="S2977" s="197">
        <v>30</v>
      </c>
      <c r="T2977" s="198" t="s">
        <v>6847</v>
      </c>
      <c r="U2977" s="200">
        <v>240206</v>
      </c>
    </row>
    <row r="2978" spans="17:21" x14ac:dyDescent="0.15">
      <c r="Q2978" s="197">
        <v>4</v>
      </c>
      <c r="R2978" s="197">
        <v>24</v>
      </c>
      <c r="S2978" s="197">
        <v>31</v>
      </c>
      <c r="T2978" s="198" t="s">
        <v>6848</v>
      </c>
      <c r="U2978" s="200">
        <v>240207</v>
      </c>
    </row>
    <row r="2979" spans="17:21" x14ac:dyDescent="0.15">
      <c r="Q2979" s="197">
        <v>4</v>
      </c>
      <c r="R2979" s="197">
        <v>24</v>
      </c>
      <c r="S2979" s="197">
        <v>32</v>
      </c>
      <c r="T2979" s="198" t="s">
        <v>6849</v>
      </c>
      <c r="U2979" s="200">
        <v>240401</v>
      </c>
    </row>
    <row r="2980" spans="17:21" x14ac:dyDescent="0.15">
      <c r="Q2980" s="197">
        <v>4</v>
      </c>
      <c r="R2980" s="197">
        <v>24</v>
      </c>
      <c r="S2980" s="197">
        <v>33</v>
      </c>
      <c r="T2980" s="198" t="s">
        <v>6850</v>
      </c>
      <c r="U2980" s="200">
        <v>240402</v>
      </c>
    </row>
    <row r="2981" spans="17:21" x14ac:dyDescent="0.15">
      <c r="Q2981" s="197">
        <v>4</v>
      </c>
      <c r="R2981" s="197">
        <v>24</v>
      </c>
      <c r="S2981" s="197">
        <v>34</v>
      </c>
      <c r="T2981" s="198" t="s">
        <v>6851</v>
      </c>
      <c r="U2981" s="200">
        <v>240403</v>
      </c>
    </row>
    <row r="2982" spans="17:21" x14ac:dyDescent="0.15">
      <c r="Q2982" s="197">
        <v>4</v>
      </c>
      <c r="R2982" s="197">
        <v>24</v>
      </c>
      <c r="S2982" s="197">
        <v>35</v>
      </c>
      <c r="T2982" s="198" t="s">
        <v>6852</v>
      </c>
      <c r="U2982" s="200">
        <v>240404</v>
      </c>
    </row>
    <row r="2983" spans="17:21" x14ac:dyDescent="0.15">
      <c r="Q2983" s="197">
        <v>4</v>
      </c>
      <c r="R2983" s="197">
        <v>24</v>
      </c>
      <c r="S2983" s="197">
        <v>36</v>
      </c>
      <c r="T2983" s="198" t="s">
        <v>6853</v>
      </c>
      <c r="U2983" s="200">
        <v>240406</v>
      </c>
    </row>
    <row r="2984" spans="17:21" x14ac:dyDescent="0.15">
      <c r="Q2984" s="197">
        <v>4</v>
      </c>
      <c r="R2984" s="197">
        <v>24</v>
      </c>
      <c r="S2984" s="197">
        <v>37</v>
      </c>
      <c r="T2984" s="198" t="s">
        <v>6854</v>
      </c>
      <c r="U2984" s="200">
        <v>240407</v>
      </c>
    </row>
    <row r="2985" spans="17:21" x14ac:dyDescent="0.15">
      <c r="Q2985" s="197">
        <v>4</v>
      </c>
      <c r="R2985" s="197">
        <v>24</v>
      </c>
      <c r="S2985" s="197">
        <v>38</v>
      </c>
      <c r="T2985" s="198" t="s">
        <v>6855</v>
      </c>
      <c r="U2985" s="200">
        <v>240408</v>
      </c>
    </row>
    <row r="2986" spans="17:21" x14ac:dyDescent="0.15">
      <c r="Q2986" s="197">
        <v>4</v>
      </c>
      <c r="R2986" s="197">
        <v>24</v>
      </c>
      <c r="S2986" s="197">
        <v>39</v>
      </c>
      <c r="T2986" s="198" t="s">
        <v>6856</v>
      </c>
      <c r="U2986" s="200">
        <v>240409</v>
      </c>
    </row>
    <row r="2987" spans="17:21" x14ac:dyDescent="0.15">
      <c r="Q2987" s="197">
        <v>4</v>
      </c>
      <c r="R2987" s="197">
        <v>24</v>
      </c>
      <c r="S2987" s="197">
        <v>40</v>
      </c>
      <c r="T2987" s="198" t="s">
        <v>6857</v>
      </c>
      <c r="U2987" s="200">
        <v>240410</v>
      </c>
    </row>
    <row r="2988" spans="17:21" x14ac:dyDescent="0.15">
      <c r="Q2988" s="197">
        <v>4</v>
      </c>
      <c r="R2988" s="197">
        <v>24</v>
      </c>
      <c r="S2988" s="197">
        <v>41</v>
      </c>
      <c r="T2988" s="198" t="s">
        <v>6858</v>
      </c>
      <c r="U2988" s="200">
        <v>240411</v>
      </c>
    </row>
    <row r="2989" spans="17:21" x14ac:dyDescent="0.15">
      <c r="Q2989" s="197">
        <v>4</v>
      </c>
      <c r="R2989" s="197">
        <v>24</v>
      </c>
      <c r="S2989" s="197">
        <v>42</v>
      </c>
      <c r="T2989" s="198" t="s">
        <v>6859</v>
      </c>
      <c r="U2989" s="200">
        <v>240412</v>
      </c>
    </row>
    <row r="2990" spans="17:21" x14ac:dyDescent="0.15">
      <c r="Q2990" s="197">
        <v>4</v>
      </c>
      <c r="R2990" s="197">
        <v>24</v>
      </c>
      <c r="S2990" s="197">
        <v>43</v>
      </c>
      <c r="T2990" s="198" t="s">
        <v>9588</v>
      </c>
      <c r="U2990" s="200">
        <v>240413</v>
      </c>
    </row>
    <row r="2991" spans="17:21" x14ac:dyDescent="0.15">
      <c r="Q2991" s="197">
        <v>4</v>
      </c>
      <c r="R2991" s="197">
        <v>24</v>
      </c>
      <c r="S2991" s="197">
        <v>44</v>
      </c>
      <c r="T2991" s="198" t="s">
        <v>6480</v>
      </c>
      <c r="U2991" s="200">
        <v>240700</v>
      </c>
    </row>
    <row r="2992" spans="17:21" x14ac:dyDescent="0.15">
      <c r="Q2992" s="197">
        <v>4</v>
      </c>
      <c r="R2992" s="197">
        <v>24</v>
      </c>
      <c r="S2992" s="197">
        <v>45</v>
      </c>
      <c r="T2992" s="198" t="s">
        <v>6860</v>
      </c>
      <c r="U2992" s="200">
        <v>240703</v>
      </c>
    </row>
    <row r="2993" spans="17:21" x14ac:dyDescent="0.15">
      <c r="Q2993" s="197">
        <v>4</v>
      </c>
      <c r="R2993" s="197">
        <v>24</v>
      </c>
      <c r="S2993" s="197">
        <v>46</v>
      </c>
      <c r="T2993" s="198" t="s">
        <v>6861</v>
      </c>
      <c r="U2993" s="200">
        <v>240704</v>
      </c>
    </row>
    <row r="2994" spans="17:21" x14ac:dyDescent="0.15">
      <c r="Q2994" s="197">
        <v>4</v>
      </c>
      <c r="R2994" s="197">
        <v>24</v>
      </c>
      <c r="S2994" s="197">
        <v>47</v>
      </c>
      <c r="T2994" s="198" t="s">
        <v>6862</v>
      </c>
      <c r="U2994" s="200">
        <v>240705</v>
      </c>
    </row>
    <row r="2995" spans="17:21" x14ac:dyDescent="0.15">
      <c r="Q2995" s="197">
        <v>4</v>
      </c>
      <c r="R2995" s="197">
        <v>24</v>
      </c>
      <c r="S2995" s="197">
        <v>48</v>
      </c>
      <c r="T2995" s="198" t="s">
        <v>6863</v>
      </c>
      <c r="U2995" s="200">
        <v>240801</v>
      </c>
    </row>
    <row r="2996" spans="17:21" x14ac:dyDescent="0.15">
      <c r="Q2996" s="197">
        <v>4</v>
      </c>
      <c r="R2996" s="197">
        <v>24</v>
      </c>
      <c r="S2996" s="197">
        <v>49</v>
      </c>
      <c r="T2996" s="198" t="s">
        <v>6864</v>
      </c>
      <c r="U2996" s="200">
        <v>240804</v>
      </c>
    </row>
    <row r="2997" spans="17:21" x14ac:dyDescent="0.15">
      <c r="Q2997" s="197">
        <v>4</v>
      </c>
      <c r="R2997" s="197">
        <v>24</v>
      </c>
      <c r="S2997" s="197">
        <v>50</v>
      </c>
      <c r="T2997" s="198" t="s">
        <v>4082</v>
      </c>
      <c r="U2997" s="200">
        <v>240805</v>
      </c>
    </row>
    <row r="2998" spans="17:21" x14ac:dyDescent="0.15">
      <c r="Q2998" s="197">
        <v>4</v>
      </c>
      <c r="R2998" s="197">
        <v>24</v>
      </c>
      <c r="S2998" s="197">
        <v>51</v>
      </c>
      <c r="T2998" s="198" t="s">
        <v>4086</v>
      </c>
      <c r="U2998" s="200">
        <v>240806</v>
      </c>
    </row>
    <row r="2999" spans="17:21" x14ac:dyDescent="0.15">
      <c r="Q2999" s="197">
        <v>4</v>
      </c>
      <c r="R2999" s="197">
        <v>24</v>
      </c>
      <c r="S2999" s="197">
        <v>52</v>
      </c>
      <c r="T2999" s="198" t="s">
        <v>4094</v>
      </c>
      <c r="U2999" s="200">
        <v>240808</v>
      </c>
    </row>
    <row r="3000" spans="17:21" x14ac:dyDescent="0.15">
      <c r="Q3000" s="197">
        <v>4</v>
      </c>
      <c r="R3000" s="197">
        <v>24</v>
      </c>
      <c r="S3000" s="197">
        <v>53</v>
      </c>
      <c r="T3000" s="198" t="s">
        <v>6865</v>
      </c>
      <c r="U3000" s="200">
        <v>240810</v>
      </c>
    </row>
    <row r="3001" spans="17:21" x14ac:dyDescent="0.15">
      <c r="Q3001" s="197">
        <v>4</v>
      </c>
      <c r="R3001" s="197">
        <v>24</v>
      </c>
      <c r="S3001" s="197">
        <v>54</v>
      </c>
      <c r="T3001" s="198" t="s">
        <v>4110</v>
      </c>
      <c r="U3001" s="200">
        <v>240999</v>
      </c>
    </row>
    <row r="3002" spans="17:21" x14ac:dyDescent="0.15">
      <c r="Q3002" s="197">
        <v>4</v>
      </c>
      <c r="R3002" s="197">
        <v>25</v>
      </c>
      <c r="S3002" s="197">
        <v>1</v>
      </c>
      <c r="T3002" s="198" t="s">
        <v>9589</v>
      </c>
      <c r="U3002" s="200">
        <v>250102</v>
      </c>
    </row>
    <row r="3003" spans="17:21" x14ac:dyDescent="0.15">
      <c r="Q3003" s="197">
        <v>4</v>
      </c>
      <c r="R3003" s="197">
        <v>25</v>
      </c>
      <c r="S3003" s="197">
        <v>2</v>
      </c>
      <c r="T3003" s="198" t="s">
        <v>6240</v>
      </c>
      <c r="U3003" s="200">
        <v>250113</v>
      </c>
    </row>
    <row r="3004" spans="17:21" x14ac:dyDescent="0.15">
      <c r="Q3004" s="197">
        <v>4</v>
      </c>
      <c r="R3004" s="197">
        <v>25</v>
      </c>
      <c r="S3004" s="197">
        <v>3</v>
      </c>
      <c r="T3004" s="198" t="s">
        <v>326</v>
      </c>
      <c r="U3004" s="200">
        <v>250101</v>
      </c>
    </row>
    <row r="3005" spans="17:21" x14ac:dyDescent="0.15">
      <c r="Q3005" s="197">
        <v>4</v>
      </c>
      <c r="R3005" s="197">
        <v>25</v>
      </c>
      <c r="S3005" s="197">
        <v>4</v>
      </c>
      <c r="T3005" s="198" t="s">
        <v>4286</v>
      </c>
      <c r="U3005" s="200">
        <v>250114</v>
      </c>
    </row>
    <row r="3006" spans="17:21" x14ac:dyDescent="0.15">
      <c r="Q3006" s="197">
        <v>4</v>
      </c>
      <c r="R3006" s="197">
        <v>25</v>
      </c>
      <c r="S3006" s="197">
        <v>5</v>
      </c>
      <c r="T3006" s="198" t="s">
        <v>6900</v>
      </c>
      <c r="U3006" s="200">
        <v>250103</v>
      </c>
    </row>
    <row r="3007" spans="17:21" x14ac:dyDescent="0.15">
      <c r="Q3007" s="197">
        <v>4</v>
      </c>
      <c r="R3007" s="197">
        <v>25</v>
      </c>
      <c r="S3007" s="197">
        <v>6</v>
      </c>
      <c r="T3007" s="198" t="s">
        <v>6901</v>
      </c>
      <c r="U3007" s="200">
        <v>250104</v>
      </c>
    </row>
    <row r="3008" spans="17:21" x14ac:dyDescent="0.15">
      <c r="Q3008" s="197">
        <v>4</v>
      </c>
      <c r="R3008" s="197">
        <v>25</v>
      </c>
      <c r="S3008" s="197">
        <v>7</v>
      </c>
      <c r="T3008" s="198" t="s">
        <v>6902</v>
      </c>
      <c r="U3008" s="200">
        <v>250105</v>
      </c>
    </row>
    <row r="3009" spans="17:21" x14ac:dyDescent="0.15">
      <c r="Q3009" s="197">
        <v>4</v>
      </c>
      <c r="R3009" s="197">
        <v>25</v>
      </c>
      <c r="S3009" s="197">
        <v>8</v>
      </c>
      <c r="T3009" s="198" t="s">
        <v>6903</v>
      </c>
      <c r="U3009" s="200">
        <v>250106</v>
      </c>
    </row>
    <row r="3010" spans="17:21" x14ac:dyDescent="0.15">
      <c r="Q3010" s="197">
        <v>4</v>
      </c>
      <c r="R3010" s="197">
        <v>25</v>
      </c>
      <c r="S3010" s="197">
        <v>9</v>
      </c>
      <c r="T3010" s="198" t="s">
        <v>6904</v>
      </c>
      <c r="U3010" s="200">
        <v>250107</v>
      </c>
    </row>
    <row r="3011" spans="17:21" x14ac:dyDescent="0.15">
      <c r="Q3011" s="197">
        <v>4</v>
      </c>
      <c r="R3011" s="197">
        <v>25</v>
      </c>
      <c r="S3011" s="197">
        <v>10</v>
      </c>
      <c r="T3011" s="198" t="s">
        <v>6905</v>
      </c>
      <c r="U3011" s="200">
        <v>250108</v>
      </c>
    </row>
    <row r="3012" spans="17:21" x14ac:dyDescent="0.15">
      <c r="Q3012" s="197">
        <v>4</v>
      </c>
      <c r="R3012" s="197">
        <v>25</v>
      </c>
      <c r="S3012" s="197">
        <v>11</v>
      </c>
      <c r="T3012" s="198" t="s">
        <v>4159</v>
      </c>
      <c r="U3012" s="200">
        <v>250109</v>
      </c>
    </row>
    <row r="3013" spans="17:21" x14ac:dyDescent="0.15">
      <c r="Q3013" s="197">
        <v>4</v>
      </c>
      <c r="R3013" s="197">
        <v>25</v>
      </c>
      <c r="S3013" s="197">
        <v>12</v>
      </c>
      <c r="T3013" s="198" t="s">
        <v>3788</v>
      </c>
      <c r="U3013" s="200">
        <v>250110</v>
      </c>
    </row>
    <row r="3014" spans="17:21" x14ac:dyDescent="0.15">
      <c r="Q3014" s="197">
        <v>4</v>
      </c>
      <c r="R3014" s="197">
        <v>25</v>
      </c>
      <c r="S3014" s="197">
        <v>13</v>
      </c>
      <c r="T3014" s="198" t="s">
        <v>6786</v>
      </c>
      <c r="U3014" s="200">
        <v>250111</v>
      </c>
    </row>
    <row r="3015" spans="17:21" x14ac:dyDescent="0.15">
      <c r="Q3015" s="197">
        <v>4</v>
      </c>
      <c r="R3015" s="197">
        <v>25</v>
      </c>
      <c r="S3015" s="197">
        <v>14</v>
      </c>
      <c r="T3015" s="198" t="s">
        <v>6906</v>
      </c>
      <c r="U3015" s="200">
        <v>250209</v>
      </c>
    </row>
    <row r="3016" spans="17:21" x14ac:dyDescent="0.15">
      <c r="Q3016" s="197">
        <v>4</v>
      </c>
      <c r="R3016" s="197">
        <v>25</v>
      </c>
      <c r="S3016" s="197">
        <v>15</v>
      </c>
      <c r="T3016" s="198" t="s">
        <v>6907</v>
      </c>
      <c r="U3016" s="200">
        <v>250208</v>
      </c>
    </row>
    <row r="3017" spans="17:21" x14ac:dyDescent="0.15">
      <c r="Q3017" s="197">
        <v>4</v>
      </c>
      <c r="R3017" s="197">
        <v>25</v>
      </c>
      <c r="S3017" s="197">
        <v>16</v>
      </c>
      <c r="T3017" s="198" t="s">
        <v>6908</v>
      </c>
      <c r="U3017" s="200">
        <v>250210</v>
      </c>
    </row>
    <row r="3018" spans="17:21" x14ac:dyDescent="0.15">
      <c r="Q3018" s="197">
        <v>4</v>
      </c>
      <c r="R3018" s="197">
        <v>25</v>
      </c>
      <c r="S3018" s="197">
        <v>17</v>
      </c>
      <c r="T3018" s="198" t="s">
        <v>6909</v>
      </c>
      <c r="U3018" s="200">
        <v>250211</v>
      </c>
    </row>
    <row r="3019" spans="17:21" x14ac:dyDescent="0.15">
      <c r="Q3019" s="197">
        <v>4</v>
      </c>
      <c r="R3019" s="197">
        <v>25</v>
      </c>
      <c r="S3019" s="197">
        <v>18</v>
      </c>
      <c r="T3019" s="198" t="s">
        <v>6910</v>
      </c>
      <c r="U3019" s="200">
        <v>250212</v>
      </c>
    </row>
    <row r="3020" spans="17:21" x14ac:dyDescent="0.15">
      <c r="Q3020" s="197">
        <v>4</v>
      </c>
      <c r="R3020" s="197">
        <v>25</v>
      </c>
      <c r="S3020" s="197">
        <v>19</v>
      </c>
      <c r="T3020" s="198" t="s">
        <v>6911</v>
      </c>
      <c r="U3020" s="200">
        <v>250213</v>
      </c>
    </row>
    <row r="3021" spans="17:21" x14ac:dyDescent="0.15">
      <c r="Q3021" s="197">
        <v>4</v>
      </c>
      <c r="R3021" s="197">
        <v>25</v>
      </c>
      <c r="S3021" s="197">
        <v>20</v>
      </c>
      <c r="T3021" s="198" t="s">
        <v>6912</v>
      </c>
      <c r="U3021" s="200">
        <v>250301</v>
      </c>
    </row>
    <row r="3022" spans="17:21" x14ac:dyDescent="0.15">
      <c r="Q3022" s="197">
        <v>4</v>
      </c>
      <c r="R3022" s="197">
        <v>25</v>
      </c>
      <c r="S3022" s="197">
        <v>21</v>
      </c>
      <c r="T3022" s="198" t="s">
        <v>6913</v>
      </c>
      <c r="U3022" s="200">
        <v>250303</v>
      </c>
    </row>
    <row r="3023" spans="17:21" x14ac:dyDescent="0.15">
      <c r="Q3023" s="197">
        <v>4</v>
      </c>
      <c r="R3023" s="197">
        <v>25</v>
      </c>
      <c r="S3023" s="197">
        <v>22</v>
      </c>
      <c r="T3023" s="198" t="s">
        <v>6914</v>
      </c>
      <c r="U3023" s="200">
        <v>250304</v>
      </c>
    </row>
    <row r="3024" spans="17:21" x14ac:dyDescent="0.15">
      <c r="Q3024" s="197">
        <v>4</v>
      </c>
      <c r="R3024" s="197">
        <v>25</v>
      </c>
      <c r="S3024" s="197">
        <v>23</v>
      </c>
      <c r="T3024" s="198" t="s">
        <v>6915</v>
      </c>
      <c r="U3024" s="200">
        <v>250305</v>
      </c>
    </row>
    <row r="3025" spans="17:21" x14ac:dyDescent="0.15">
      <c r="Q3025" s="197">
        <v>4</v>
      </c>
      <c r="R3025" s="197">
        <v>25</v>
      </c>
      <c r="S3025" s="197">
        <v>24</v>
      </c>
      <c r="T3025" s="198" t="s">
        <v>6916</v>
      </c>
      <c r="U3025" s="200">
        <v>250306</v>
      </c>
    </row>
    <row r="3026" spans="17:21" x14ac:dyDescent="0.15">
      <c r="Q3026" s="197">
        <v>4</v>
      </c>
      <c r="R3026" s="197">
        <v>25</v>
      </c>
      <c r="S3026" s="197">
        <v>25</v>
      </c>
      <c r="T3026" s="198" t="s">
        <v>6917</v>
      </c>
      <c r="U3026" s="200">
        <v>250201</v>
      </c>
    </row>
    <row r="3027" spans="17:21" x14ac:dyDescent="0.15">
      <c r="Q3027" s="197">
        <v>4</v>
      </c>
      <c r="R3027" s="197">
        <v>25</v>
      </c>
      <c r="S3027" s="197">
        <v>26</v>
      </c>
      <c r="T3027" s="198" t="s">
        <v>6918</v>
      </c>
      <c r="U3027" s="200">
        <v>250202</v>
      </c>
    </row>
    <row r="3028" spans="17:21" x14ac:dyDescent="0.15">
      <c r="Q3028" s="197">
        <v>4</v>
      </c>
      <c r="R3028" s="197">
        <v>25</v>
      </c>
      <c r="S3028" s="197">
        <v>27</v>
      </c>
      <c r="T3028" s="198" t="s">
        <v>6919</v>
      </c>
      <c r="U3028" s="200">
        <v>250203</v>
      </c>
    </row>
    <row r="3029" spans="17:21" x14ac:dyDescent="0.15">
      <c r="Q3029" s="197">
        <v>4</v>
      </c>
      <c r="R3029" s="197">
        <v>25</v>
      </c>
      <c r="S3029" s="197">
        <v>28</v>
      </c>
      <c r="T3029" s="198" t="s">
        <v>6920</v>
      </c>
      <c r="U3029" s="200">
        <v>250204</v>
      </c>
    </row>
    <row r="3030" spans="17:21" x14ac:dyDescent="0.15">
      <c r="Q3030" s="197">
        <v>4</v>
      </c>
      <c r="R3030" s="197">
        <v>25</v>
      </c>
      <c r="S3030" s="197">
        <v>29</v>
      </c>
      <c r="T3030" s="198" t="s">
        <v>6921</v>
      </c>
      <c r="U3030" s="200">
        <v>250205</v>
      </c>
    </row>
    <row r="3031" spans="17:21" x14ac:dyDescent="0.15">
      <c r="Q3031" s="197">
        <v>4</v>
      </c>
      <c r="R3031" s="197">
        <v>25</v>
      </c>
      <c r="S3031" s="197">
        <v>30</v>
      </c>
      <c r="T3031" s="198" t="s">
        <v>6922</v>
      </c>
      <c r="U3031" s="200">
        <v>250206</v>
      </c>
    </row>
    <row r="3032" spans="17:21" x14ac:dyDescent="0.15">
      <c r="Q3032" s="197">
        <v>4</v>
      </c>
      <c r="R3032" s="197">
        <v>25</v>
      </c>
      <c r="S3032" s="197">
        <v>31</v>
      </c>
      <c r="T3032" s="198" t="s">
        <v>6923</v>
      </c>
      <c r="U3032" s="200">
        <v>250401</v>
      </c>
    </row>
    <row r="3033" spans="17:21" x14ac:dyDescent="0.15">
      <c r="Q3033" s="197">
        <v>4</v>
      </c>
      <c r="R3033" s="197">
        <v>25</v>
      </c>
      <c r="S3033" s="197">
        <v>32</v>
      </c>
      <c r="T3033" s="198" t="s">
        <v>6924</v>
      </c>
      <c r="U3033" s="200">
        <v>250402</v>
      </c>
    </row>
    <row r="3034" spans="17:21" x14ac:dyDescent="0.15">
      <c r="Q3034" s="197">
        <v>4</v>
      </c>
      <c r="R3034" s="197">
        <v>25</v>
      </c>
      <c r="S3034" s="197">
        <v>33</v>
      </c>
      <c r="T3034" s="198" t="s">
        <v>6925</v>
      </c>
      <c r="U3034" s="200">
        <v>250403</v>
      </c>
    </row>
    <row r="3035" spans="17:21" x14ac:dyDescent="0.15">
      <c r="Q3035" s="197">
        <v>4</v>
      </c>
      <c r="R3035" s="197">
        <v>25</v>
      </c>
      <c r="S3035" s="197">
        <v>34</v>
      </c>
      <c r="T3035" s="198" t="s">
        <v>6926</v>
      </c>
      <c r="U3035" s="200">
        <v>250404</v>
      </c>
    </row>
    <row r="3036" spans="17:21" x14ac:dyDescent="0.15">
      <c r="Q3036" s="197">
        <v>4</v>
      </c>
      <c r="R3036" s="197">
        <v>25</v>
      </c>
      <c r="S3036" s="197">
        <v>35</v>
      </c>
      <c r="T3036" s="198" t="s">
        <v>6927</v>
      </c>
      <c r="U3036" s="200">
        <v>250405</v>
      </c>
    </row>
    <row r="3037" spans="17:21" x14ac:dyDescent="0.15">
      <c r="Q3037" s="197">
        <v>4</v>
      </c>
      <c r="R3037" s="197">
        <v>25</v>
      </c>
      <c r="S3037" s="197">
        <v>36</v>
      </c>
      <c r="T3037" s="198" t="s">
        <v>6928</v>
      </c>
      <c r="U3037" s="200">
        <v>250406</v>
      </c>
    </row>
    <row r="3038" spans="17:21" x14ac:dyDescent="0.15">
      <c r="Q3038" s="197">
        <v>4</v>
      </c>
      <c r="R3038" s="197">
        <v>25</v>
      </c>
      <c r="S3038" s="197">
        <v>37</v>
      </c>
      <c r="T3038" s="198" t="s">
        <v>6929</v>
      </c>
      <c r="U3038" s="200">
        <v>250407</v>
      </c>
    </row>
    <row r="3039" spans="17:21" x14ac:dyDescent="0.15">
      <c r="Q3039" s="197">
        <v>4</v>
      </c>
      <c r="R3039" s="197">
        <v>25</v>
      </c>
      <c r="S3039" s="197">
        <v>38</v>
      </c>
      <c r="T3039" s="198" t="s">
        <v>6930</v>
      </c>
      <c r="U3039" s="200">
        <v>250408</v>
      </c>
    </row>
    <row r="3040" spans="17:21" x14ac:dyDescent="0.15">
      <c r="Q3040" s="197">
        <v>4</v>
      </c>
      <c r="R3040" s="197">
        <v>25</v>
      </c>
      <c r="S3040" s="197">
        <v>39</v>
      </c>
      <c r="T3040" s="198" t="s">
        <v>6931</v>
      </c>
      <c r="U3040" s="200">
        <v>250417</v>
      </c>
    </row>
    <row r="3041" spans="17:21" x14ac:dyDescent="0.15">
      <c r="Q3041" s="197">
        <v>4</v>
      </c>
      <c r="R3041" s="197">
        <v>25</v>
      </c>
      <c r="S3041" s="197">
        <v>40</v>
      </c>
      <c r="T3041" s="198" t="s">
        <v>6932</v>
      </c>
      <c r="U3041" s="200">
        <v>250419</v>
      </c>
    </row>
    <row r="3042" spans="17:21" x14ac:dyDescent="0.15">
      <c r="Q3042" s="197">
        <v>4</v>
      </c>
      <c r="R3042" s="197">
        <v>25</v>
      </c>
      <c r="S3042" s="197">
        <v>41</v>
      </c>
      <c r="T3042" s="198" t="s">
        <v>6933</v>
      </c>
      <c r="U3042" s="200">
        <v>250420</v>
      </c>
    </row>
    <row r="3043" spans="17:21" x14ac:dyDescent="0.15">
      <c r="Q3043" s="197">
        <v>4</v>
      </c>
      <c r="R3043" s="197">
        <v>25</v>
      </c>
      <c r="S3043" s="197">
        <v>42</v>
      </c>
      <c r="T3043" s="198" t="s">
        <v>6480</v>
      </c>
      <c r="U3043" s="200">
        <v>250700</v>
      </c>
    </row>
    <row r="3044" spans="17:21" x14ac:dyDescent="0.15">
      <c r="Q3044" s="197">
        <v>4</v>
      </c>
      <c r="R3044" s="197">
        <v>25</v>
      </c>
      <c r="S3044" s="197">
        <v>43</v>
      </c>
      <c r="T3044" s="198" t="s">
        <v>6934</v>
      </c>
      <c r="U3044" s="200">
        <v>250801</v>
      </c>
    </row>
    <row r="3045" spans="17:21" x14ac:dyDescent="0.15">
      <c r="Q3045" s="197">
        <v>4</v>
      </c>
      <c r="R3045" s="197">
        <v>25</v>
      </c>
      <c r="S3045" s="197">
        <v>44</v>
      </c>
      <c r="T3045" s="198" t="s">
        <v>6935</v>
      </c>
      <c r="U3045" s="200">
        <v>250803</v>
      </c>
    </row>
    <row r="3046" spans="17:21" x14ac:dyDescent="0.15">
      <c r="Q3046" s="197">
        <v>4</v>
      </c>
      <c r="R3046" s="197">
        <v>25</v>
      </c>
      <c r="S3046" s="197">
        <v>45</v>
      </c>
      <c r="T3046" s="198" t="s">
        <v>4082</v>
      </c>
      <c r="U3046" s="200">
        <v>250804</v>
      </c>
    </row>
    <row r="3047" spans="17:21" x14ac:dyDescent="0.15">
      <c r="Q3047" s="197">
        <v>4</v>
      </c>
      <c r="R3047" s="197">
        <v>25</v>
      </c>
      <c r="S3047" s="197">
        <v>46</v>
      </c>
      <c r="T3047" s="198" t="s">
        <v>4086</v>
      </c>
      <c r="U3047" s="200">
        <v>250805</v>
      </c>
    </row>
    <row r="3048" spans="17:21" x14ac:dyDescent="0.15">
      <c r="Q3048" s="197">
        <v>4</v>
      </c>
      <c r="R3048" s="197">
        <v>25</v>
      </c>
      <c r="S3048" s="197">
        <v>47</v>
      </c>
      <c r="T3048" s="198" t="s">
        <v>4094</v>
      </c>
      <c r="U3048" s="200">
        <v>250807</v>
      </c>
    </row>
    <row r="3049" spans="17:21" x14ac:dyDescent="0.15">
      <c r="Q3049" s="197">
        <v>4</v>
      </c>
      <c r="R3049" s="197">
        <v>25</v>
      </c>
      <c r="S3049" s="197">
        <v>48</v>
      </c>
      <c r="T3049" s="198" t="s">
        <v>4098</v>
      </c>
      <c r="U3049" s="200">
        <v>250808</v>
      </c>
    </row>
    <row r="3050" spans="17:21" x14ac:dyDescent="0.15">
      <c r="Q3050" s="197">
        <v>4</v>
      </c>
      <c r="R3050" s="197">
        <v>25</v>
      </c>
      <c r="S3050" s="197">
        <v>49</v>
      </c>
      <c r="T3050" s="198" t="s">
        <v>4110</v>
      </c>
      <c r="U3050" s="200">
        <v>250999</v>
      </c>
    </row>
    <row r="3051" spans="17:21" x14ac:dyDescent="0.15">
      <c r="Q3051" s="197">
        <v>4</v>
      </c>
      <c r="R3051" s="197">
        <v>26</v>
      </c>
      <c r="S3051" s="197">
        <v>1</v>
      </c>
      <c r="T3051" s="198" t="s">
        <v>5121</v>
      </c>
      <c r="U3051" s="200">
        <v>260115</v>
      </c>
    </row>
    <row r="3052" spans="17:21" x14ac:dyDescent="0.15">
      <c r="Q3052" s="197">
        <v>4</v>
      </c>
      <c r="R3052" s="197">
        <v>26</v>
      </c>
      <c r="S3052" s="197">
        <v>2</v>
      </c>
      <c r="T3052" s="198" t="s">
        <v>326</v>
      </c>
      <c r="U3052" s="200">
        <v>260101</v>
      </c>
    </row>
    <row r="3053" spans="17:21" x14ac:dyDescent="0.15">
      <c r="Q3053" s="197">
        <v>4</v>
      </c>
      <c r="R3053" s="197">
        <v>26</v>
      </c>
      <c r="S3053" s="197">
        <v>3</v>
      </c>
      <c r="T3053" s="198" t="s">
        <v>9590</v>
      </c>
      <c r="U3053" s="200">
        <v>260102</v>
      </c>
    </row>
    <row r="3054" spans="17:21" x14ac:dyDescent="0.15">
      <c r="Q3054" s="197">
        <v>4</v>
      </c>
      <c r="R3054" s="197">
        <v>26</v>
      </c>
      <c r="S3054" s="197">
        <v>4</v>
      </c>
      <c r="T3054" s="198" t="s">
        <v>9591</v>
      </c>
      <c r="U3054" s="200">
        <v>260113</v>
      </c>
    </row>
    <row r="3055" spans="17:21" x14ac:dyDescent="0.15">
      <c r="Q3055" s="197">
        <v>4</v>
      </c>
      <c r="R3055" s="197">
        <v>26</v>
      </c>
      <c r="S3055" s="197">
        <v>5</v>
      </c>
      <c r="T3055" s="198" t="s">
        <v>4124</v>
      </c>
      <c r="U3055" s="200">
        <v>260104</v>
      </c>
    </row>
    <row r="3056" spans="17:21" x14ac:dyDescent="0.15">
      <c r="Q3056" s="197">
        <v>4</v>
      </c>
      <c r="R3056" s="197">
        <v>26</v>
      </c>
      <c r="S3056" s="197">
        <v>6</v>
      </c>
      <c r="T3056" s="198" t="s">
        <v>4296</v>
      </c>
      <c r="U3056" s="200">
        <v>260105</v>
      </c>
    </row>
    <row r="3057" spans="17:21" x14ac:dyDescent="0.15">
      <c r="Q3057" s="197">
        <v>4</v>
      </c>
      <c r="R3057" s="197">
        <v>26</v>
      </c>
      <c r="S3057" s="197">
        <v>7</v>
      </c>
      <c r="T3057" s="198" t="s">
        <v>1919</v>
      </c>
      <c r="U3057" s="200">
        <v>260106</v>
      </c>
    </row>
    <row r="3058" spans="17:21" x14ac:dyDescent="0.15">
      <c r="Q3058" s="197">
        <v>4</v>
      </c>
      <c r="R3058" s="197">
        <v>26</v>
      </c>
      <c r="S3058" s="197">
        <v>8</v>
      </c>
      <c r="T3058" s="198" t="s">
        <v>6937</v>
      </c>
      <c r="U3058" s="200">
        <v>260107</v>
      </c>
    </row>
    <row r="3059" spans="17:21" x14ac:dyDescent="0.15">
      <c r="Q3059" s="197">
        <v>4</v>
      </c>
      <c r="R3059" s="197">
        <v>26</v>
      </c>
      <c r="S3059" s="197">
        <v>9</v>
      </c>
      <c r="T3059" s="198" t="s">
        <v>6938</v>
      </c>
      <c r="U3059" s="200">
        <v>260111</v>
      </c>
    </row>
    <row r="3060" spans="17:21" x14ac:dyDescent="0.15">
      <c r="Q3060" s="197">
        <v>4</v>
      </c>
      <c r="R3060" s="197">
        <v>26</v>
      </c>
      <c r="S3060" s="197">
        <v>10</v>
      </c>
      <c r="T3060" s="198" t="s">
        <v>6939</v>
      </c>
      <c r="U3060" s="200">
        <v>260415</v>
      </c>
    </row>
    <row r="3061" spans="17:21" x14ac:dyDescent="0.15">
      <c r="Q3061" s="197">
        <v>4</v>
      </c>
      <c r="R3061" s="197">
        <v>26</v>
      </c>
      <c r="S3061" s="197">
        <v>11</v>
      </c>
      <c r="T3061" s="198" t="s">
        <v>4159</v>
      </c>
      <c r="U3061" s="200">
        <v>260109</v>
      </c>
    </row>
    <row r="3062" spans="17:21" x14ac:dyDescent="0.15">
      <c r="Q3062" s="197">
        <v>4</v>
      </c>
      <c r="R3062" s="197">
        <v>26</v>
      </c>
      <c r="S3062" s="197">
        <v>12</v>
      </c>
      <c r="T3062" s="198" t="s">
        <v>3788</v>
      </c>
      <c r="U3062" s="200">
        <v>260110</v>
      </c>
    </row>
    <row r="3063" spans="17:21" x14ac:dyDescent="0.15">
      <c r="Q3063" s="197">
        <v>4</v>
      </c>
      <c r="R3063" s="197">
        <v>26</v>
      </c>
      <c r="S3063" s="197">
        <v>13</v>
      </c>
      <c r="T3063" s="198" t="s">
        <v>6940</v>
      </c>
      <c r="U3063" s="200">
        <v>260201</v>
      </c>
    </row>
    <row r="3064" spans="17:21" x14ac:dyDescent="0.15">
      <c r="Q3064" s="197">
        <v>4</v>
      </c>
      <c r="R3064" s="197">
        <v>26</v>
      </c>
      <c r="S3064" s="197">
        <v>14</v>
      </c>
      <c r="T3064" s="198" t="s">
        <v>6941</v>
      </c>
      <c r="U3064" s="200">
        <v>260205</v>
      </c>
    </row>
    <row r="3065" spans="17:21" x14ac:dyDescent="0.15">
      <c r="Q3065" s="197">
        <v>4</v>
      </c>
      <c r="R3065" s="197">
        <v>26</v>
      </c>
      <c r="S3065" s="197">
        <v>15</v>
      </c>
      <c r="T3065" s="198" t="s">
        <v>6942</v>
      </c>
      <c r="U3065" s="200">
        <v>260208</v>
      </c>
    </row>
    <row r="3066" spans="17:21" x14ac:dyDescent="0.15">
      <c r="Q3066" s="197">
        <v>4</v>
      </c>
      <c r="R3066" s="197">
        <v>26</v>
      </c>
      <c r="S3066" s="197">
        <v>16</v>
      </c>
      <c r="T3066" s="198" t="s">
        <v>6943</v>
      </c>
      <c r="U3066" s="200">
        <v>260211</v>
      </c>
    </row>
    <row r="3067" spans="17:21" x14ac:dyDescent="0.15">
      <c r="Q3067" s="197">
        <v>4</v>
      </c>
      <c r="R3067" s="197">
        <v>26</v>
      </c>
      <c r="S3067" s="197">
        <v>17</v>
      </c>
      <c r="T3067" s="198" t="s">
        <v>6944</v>
      </c>
      <c r="U3067" s="200">
        <v>260301</v>
      </c>
    </row>
    <row r="3068" spans="17:21" x14ac:dyDescent="0.15">
      <c r="Q3068" s="197">
        <v>4</v>
      </c>
      <c r="R3068" s="197">
        <v>26</v>
      </c>
      <c r="S3068" s="197">
        <v>18</v>
      </c>
      <c r="T3068" s="198" t="s">
        <v>6945</v>
      </c>
      <c r="U3068" s="200">
        <v>260303</v>
      </c>
    </row>
    <row r="3069" spans="17:21" x14ac:dyDescent="0.15">
      <c r="Q3069" s="197">
        <v>4</v>
      </c>
      <c r="R3069" s="197">
        <v>26</v>
      </c>
      <c r="S3069" s="197">
        <v>19</v>
      </c>
      <c r="T3069" s="198" t="s">
        <v>6946</v>
      </c>
      <c r="U3069" s="200">
        <v>260304</v>
      </c>
    </row>
    <row r="3070" spans="17:21" x14ac:dyDescent="0.15">
      <c r="Q3070" s="197">
        <v>4</v>
      </c>
      <c r="R3070" s="197">
        <v>26</v>
      </c>
      <c r="S3070" s="197">
        <v>20</v>
      </c>
      <c r="T3070" s="198" t="s">
        <v>6947</v>
      </c>
      <c r="U3070" s="200">
        <v>260305</v>
      </c>
    </row>
    <row r="3071" spans="17:21" x14ac:dyDescent="0.15">
      <c r="Q3071" s="197">
        <v>4</v>
      </c>
      <c r="R3071" s="197">
        <v>26</v>
      </c>
      <c r="S3071" s="197">
        <v>21</v>
      </c>
      <c r="T3071" s="198" t="s">
        <v>6948</v>
      </c>
      <c r="U3071" s="200">
        <v>260306</v>
      </c>
    </row>
    <row r="3072" spans="17:21" x14ac:dyDescent="0.15">
      <c r="Q3072" s="197">
        <v>4</v>
      </c>
      <c r="R3072" s="197">
        <v>26</v>
      </c>
      <c r="S3072" s="197">
        <v>22</v>
      </c>
      <c r="T3072" s="198" t="s">
        <v>6949</v>
      </c>
      <c r="U3072" s="200">
        <v>260307</v>
      </c>
    </row>
    <row r="3073" spans="17:21" x14ac:dyDescent="0.15">
      <c r="Q3073" s="197">
        <v>4</v>
      </c>
      <c r="R3073" s="197">
        <v>26</v>
      </c>
      <c r="S3073" s="197">
        <v>23</v>
      </c>
      <c r="T3073" s="198" t="s">
        <v>6950</v>
      </c>
      <c r="U3073" s="200">
        <v>260401</v>
      </c>
    </row>
    <row r="3074" spans="17:21" x14ac:dyDescent="0.15">
      <c r="Q3074" s="197">
        <v>4</v>
      </c>
      <c r="R3074" s="197">
        <v>26</v>
      </c>
      <c r="S3074" s="197">
        <v>24</v>
      </c>
      <c r="T3074" s="198" t="s">
        <v>6951</v>
      </c>
      <c r="U3074" s="200">
        <v>260402</v>
      </c>
    </row>
    <row r="3075" spans="17:21" x14ac:dyDescent="0.15">
      <c r="Q3075" s="197">
        <v>4</v>
      </c>
      <c r="R3075" s="197">
        <v>26</v>
      </c>
      <c r="S3075" s="197">
        <v>25</v>
      </c>
      <c r="T3075" s="198" t="s">
        <v>6952</v>
      </c>
      <c r="U3075" s="200">
        <v>260403</v>
      </c>
    </row>
    <row r="3076" spans="17:21" x14ac:dyDescent="0.15">
      <c r="Q3076" s="197">
        <v>4</v>
      </c>
      <c r="R3076" s="197">
        <v>26</v>
      </c>
      <c r="S3076" s="197">
        <v>26</v>
      </c>
      <c r="T3076" s="198" t="s">
        <v>6953</v>
      </c>
      <c r="U3076" s="200">
        <v>260405</v>
      </c>
    </row>
    <row r="3077" spans="17:21" x14ac:dyDescent="0.15">
      <c r="Q3077" s="197">
        <v>4</v>
      </c>
      <c r="R3077" s="197">
        <v>26</v>
      </c>
      <c r="S3077" s="197">
        <v>27</v>
      </c>
      <c r="T3077" s="198" t="s">
        <v>6954</v>
      </c>
      <c r="U3077" s="200">
        <v>260406</v>
      </c>
    </row>
    <row r="3078" spans="17:21" x14ac:dyDescent="0.15">
      <c r="Q3078" s="197">
        <v>4</v>
      </c>
      <c r="R3078" s="197">
        <v>26</v>
      </c>
      <c r="S3078" s="197">
        <v>28</v>
      </c>
      <c r="T3078" s="198" t="s">
        <v>6955</v>
      </c>
      <c r="U3078" s="200">
        <v>260409</v>
      </c>
    </row>
    <row r="3079" spans="17:21" x14ac:dyDescent="0.15">
      <c r="Q3079" s="197">
        <v>4</v>
      </c>
      <c r="R3079" s="197">
        <v>26</v>
      </c>
      <c r="S3079" s="197">
        <v>29</v>
      </c>
      <c r="T3079" s="198" t="s">
        <v>6956</v>
      </c>
      <c r="U3079" s="200">
        <v>260410</v>
      </c>
    </row>
    <row r="3080" spans="17:21" x14ac:dyDescent="0.15">
      <c r="Q3080" s="197">
        <v>4</v>
      </c>
      <c r="R3080" s="197">
        <v>26</v>
      </c>
      <c r="S3080" s="197">
        <v>30</v>
      </c>
      <c r="T3080" s="198" t="s">
        <v>6957</v>
      </c>
      <c r="U3080" s="200">
        <v>260412</v>
      </c>
    </row>
    <row r="3081" spans="17:21" x14ac:dyDescent="0.15">
      <c r="Q3081" s="197">
        <v>4</v>
      </c>
      <c r="R3081" s="197">
        <v>26</v>
      </c>
      <c r="S3081" s="197">
        <v>31</v>
      </c>
      <c r="T3081" s="198" t="s">
        <v>6958</v>
      </c>
      <c r="U3081" s="200">
        <v>260414</v>
      </c>
    </row>
    <row r="3082" spans="17:21" x14ac:dyDescent="0.15">
      <c r="Q3082" s="197">
        <v>4</v>
      </c>
      <c r="R3082" s="197">
        <v>26</v>
      </c>
      <c r="S3082" s="197">
        <v>32</v>
      </c>
      <c r="T3082" s="198" t="s">
        <v>5571</v>
      </c>
      <c r="U3082" s="200">
        <v>260416</v>
      </c>
    </row>
    <row r="3083" spans="17:21" x14ac:dyDescent="0.15">
      <c r="Q3083" s="197">
        <v>4</v>
      </c>
      <c r="R3083" s="197">
        <v>26</v>
      </c>
      <c r="S3083" s="197">
        <v>33</v>
      </c>
      <c r="T3083" s="198" t="s">
        <v>6959</v>
      </c>
      <c r="U3083" s="200">
        <v>260701</v>
      </c>
    </row>
    <row r="3084" spans="17:21" x14ac:dyDescent="0.15">
      <c r="Q3084" s="197">
        <v>4</v>
      </c>
      <c r="R3084" s="197">
        <v>26</v>
      </c>
      <c r="S3084" s="197">
        <v>34</v>
      </c>
      <c r="T3084" s="198" t="s">
        <v>6960</v>
      </c>
      <c r="U3084" s="200">
        <v>260702</v>
      </c>
    </row>
    <row r="3085" spans="17:21" x14ac:dyDescent="0.15">
      <c r="Q3085" s="197">
        <v>4</v>
      </c>
      <c r="R3085" s="197">
        <v>26</v>
      </c>
      <c r="S3085" s="197">
        <v>35</v>
      </c>
      <c r="T3085" s="198" t="s">
        <v>6961</v>
      </c>
      <c r="U3085" s="200">
        <v>260801</v>
      </c>
    </row>
    <row r="3086" spans="17:21" x14ac:dyDescent="0.15">
      <c r="Q3086" s="197">
        <v>4</v>
      </c>
      <c r="R3086" s="197">
        <v>26</v>
      </c>
      <c r="S3086" s="197">
        <v>36</v>
      </c>
      <c r="T3086" s="198" t="s">
        <v>6962</v>
      </c>
      <c r="U3086" s="200">
        <v>260802</v>
      </c>
    </row>
    <row r="3087" spans="17:21" x14ac:dyDescent="0.15">
      <c r="Q3087" s="197">
        <v>4</v>
      </c>
      <c r="R3087" s="197">
        <v>26</v>
      </c>
      <c r="S3087" s="197">
        <v>37</v>
      </c>
      <c r="T3087" s="198" t="s">
        <v>6963</v>
      </c>
      <c r="U3087" s="200">
        <v>260803</v>
      </c>
    </row>
    <row r="3088" spans="17:21" x14ac:dyDescent="0.15">
      <c r="Q3088" s="197">
        <v>4</v>
      </c>
      <c r="R3088" s="197">
        <v>26</v>
      </c>
      <c r="S3088" s="197">
        <v>38</v>
      </c>
      <c r="T3088" s="198" t="s">
        <v>4082</v>
      </c>
      <c r="U3088" s="200">
        <v>260804</v>
      </c>
    </row>
    <row r="3089" spans="17:21" x14ac:dyDescent="0.15">
      <c r="Q3089" s="197">
        <v>4</v>
      </c>
      <c r="R3089" s="197">
        <v>26</v>
      </c>
      <c r="S3089" s="197">
        <v>39</v>
      </c>
      <c r="T3089" s="198" t="s">
        <v>4086</v>
      </c>
      <c r="U3089" s="200">
        <v>260805</v>
      </c>
    </row>
    <row r="3090" spans="17:21" x14ac:dyDescent="0.15">
      <c r="Q3090" s="197">
        <v>4</v>
      </c>
      <c r="R3090" s="197">
        <v>26</v>
      </c>
      <c r="S3090" s="197">
        <v>40</v>
      </c>
      <c r="T3090" s="198" t="s">
        <v>4090</v>
      </c>
      <c r="U3090" s="200">
        <v>260806</v>
      </c>
    </row>
    <row r="3091" spans="17:21" x14ac:dyDescent="0.15">
      <c r="Q3091" s="197">
        <v>4</v>
      </c>
      <c r="R3091" s="197">
        <v>26</v>
      </c>
      <c r="S3091" s="197">
        <v>41</v>
      </c>
      <c r="T3091" s="198" t="s">
        <v>4094</v>
      </c>
      <c r="U3091" s="200">
        <v>260807</v>
      </c>
    </row>
    <row r="3092" spans="17:21" x14ac:dyDescent="0.15">
      <c r="Q3092" s="197">
        <v>4</v>
      </c>
      <c r="R3092" s="197">
        <v>26</v>
      </c>
      <c r="S3092" s="197">
        <v>42</v>
      </c>
      <c r="T3092" s="198" t="s">
        <v>4098</v>
      </c>
      <c r="U3092" s="200">
        <v>260808</v>
      </c>
    </row>
    <row r="3093" spans="17:21" x14ac:dyDescent="0.15">
      <c r="Q3093" s="197">
        <v>4</v>
      </c>
      <c r="R3093" s="197">
        <v>26</v>
      </c>
      <c r="S3093" s="197">
        <v>43</v>
      </c>
      <c r="T3093" s="198" t="s">
        <v>4110</v>
      </c>
      <c r="U3093" s="200">
        <v>260999</v>
      </c>
    </row>
    <row r="3094" spans="17:21" x14ac:dyDescent="0.15">
      <c r="Q3094" s="197">
        <v>4</v>
      </c>
      <c r="R3094" s="197">
        <v>27</v>
      </c>
      <c r="S3094" s="197">
        <v>1</v>
      </c>
      <c r="T3094" s="198" t="s">
        <v>6964</v>
      </c>
      <c r="U3094" s="200">
        <v>270117</v>
      </c>
    </row>
    <row r="3095" spans="17:21" x14ac:dyDescent="0.15">
      <c r="Q3095" s="197">
        <v>4</v>
      </c>
      <c r="R3095" s="197">
        <v>27</v>
      </c>
      <c r="S3095" s="197">
        <v>2</v>
      </c>
      <c r="T3095" s="198" t="s">
        <v>6936</v>
      </c>
      <c r="U3095" s="200">
        <v>270102</v>
      </c>
    </row>
    <row r="3096" spans="17:21" x14ac:dyDescent="0.15">
      <c r="Q3096" s="197">
        <v>4</v>
      </c>
      <c r="R3096" s="197">
        <v>27</v>
      </c>
      <c r="S3096" s="197">
        <v>3</v>
      </c>
      <c r="T3096" s="198" t="s">
        <v>9592</v>
      </c>
      <c r="U3096" s="200">
        <v>270122</v>
      </c>
    </row>
    <row r="3097" spans="17:21" x14ac:dyDescent="0.15">
      <c r="Q3097" s="197">
        <v>4</v>
      </c>
      <c r="R3097" s="197">
        <v>27</v>
      </c>
      <c r="S3097" s="197">
        <v>4</v>
      </c>
      <c r="T3097" s="198" t="s">
        <v>326</v>
      </c>
      <c r="U3097" s="200">
        <v>270101</v>
      </c>
    </row>
    <row r="3098" spans="17:21" x14ac:dyDescent="0.15">
      <c r="Q3098" s="197">
        <v>4</v>
      </c>
      <c r="R3098" s="197">
        <v>27</v>
      </c>
      <c r="S3098" s="197">
        <v>5</v>
      </c>
      <c r="T3098" s="198" t="s">
        <v>1916</v>
      </c>
      <c r="U3098" s="200">
        <v>270118</v>
      </c>
    </row>
    <row r="3099" spans="17:21" x14ac:dyDescent="0.15">
      <c r="Q3099" s="197">
        <v>4</v>
      </c>
      <c r="R3099" s="197">
        <v>27</v>
      </c>
      <c r="S3099" s="197">
        <v>6</v>
      </c>
      <c r="T3099" s="198" t="s">
        <v>9593</v>
      </c>
      <c r="U3099" s="200">
        <v>270120</v>
      </c>
    </row>
    <row r="3100" spans="17:21" x14ac:dyDescent="0.15">
      <c r="Q3100" s="197">
        <v>4</v>
      </c>
      <c r="R3100" s="197">
        <v>27</v>
      </c>
      <c r="S3100" s="197">
        <v>7</v>
      </c>
      <c r="T3100" s="198" t="s">
        <v>6965</v>
      </c>
      <c r="U3100" s="200">
        <v>270103</v>
      </c>
    </row>
    <row r="3101" spans="17:21" x14ac:dyDescent="0.15">
      <c r="Q3101" s="197">
        <v>4</v>
      </c>
      <c r="R3101" s="197">
        <v>27</v>
      </c>
      <c r="S3101" s="197">
        <v>8</v>
      </c>
      <c r="T3101" s="198" t="s">
        <v>6966</v>
      </c>
      <c r="U3101" s="200">
        <v>270119</v>
      </c>
    </row>
    <row r="3102" spans="17:21" x14ac:dyDescent="0.15">
      <c r="Q3102" s="197">
        <v>4</v>
      </c>
      <c r="R3102" s="197">
        <v>27</v>
      </c>
      <c r="S3102" s="197">
        <v>9</v>
      </c>
      <c r="T3102" s="198" t="s">
        <v>6061</v>
      </c>
      <c r="U3102" s="200">
        <v>270104</v>
      </c>
    </row>
    <row r="3103" spans="17:21" x14ac:dyDescent="0.15">
      <c r="Q3103" s="197">
        <v>4</v>
      </c>
      <c r="R3103" s="197">
        <v>27</v>
      </c>
      <c r="S3103" s="197">
        <v>10</v>
      </c>
      <c r="T3103" s="198" t="s">
        <v>6967</v>
      </c>
      <c r="U3103" s="200">
        <v>270116</v>
      </c>
    </row>
    <row r="3104" spans="17:21" x14ac:dyDescent="0.15">
      <c r="Q3104" s="197">
        <v>4</v>
      </c>
      <c r="R3104" s="197">
        <v>27</v>
      </c>
      <c r="S3104" s="197">
        <v>11</v>
      </c>
      <c r="T3104" s="198" t="s">
        <v>4128</v>
      </c>
      <c r="U3104" s="200">
        <v>270106</v>
      </c>
    </row>
    <row r="3105" spans="17:21" x14ac:dyDescent="0.15">
      <c r="Q3105" s="197">
        <v>4</v>
      </c>
      <c r="R3105" s="197">
        <v>27</v>
      </c>
      <c r="S3105" s="197">
        <v>12</v>
      </c>
      <c r="T3105" s="198" t="s">
        <v>6968</v>
      </c>
      <c r="U3105" s="200">
        <v>270107</v>
      </c>
    </row>
    <row r="3106" spans="17:21" x14ac:dyDescent="0.15">
      <c r="Q3106" s="197">
        <v>4</v>
      </c>
      <c r="R3106" s="197">
        <v>27</v>
      </c>
      <c r="S3106" s="197">
        <v>13</v>
      </c>
      <c r="T3106" s="198" t="s">
        <v>6074</v>
      </c>
      <c r="U3106" s="200">
        <v>270109</v>
      </c>
    </row>
    <row r="3107" spans="17:21" x14ac:dyDescent="0.15">
      <c r="Q3107" s="197">
        <v>4</v>
      </c>
      <c r="R3107" s="197">
        <v>27</v>
      </c>
      <c r="S3107" s="197">
        <v>14</v>
      </c>
      <c r="T3107" s="198" t="s">
        <v>9594</v>
      </c>
      <c r="U3107" s="200">
        <v>270110</v>
      </c>
    </row>
    <row r="3108" spans="17:21" x14ac:dyDescent="0.15">
      <c r="Q3108" s="197">
        <v>4</v>
      </c>
      <c r="R3108" s="197">
        <v>27</v>
      </c>
      <c r="S3108" s="197">
        <v>15</v>
      </c>
      <c r="T3108" s="198" t="s">
        <v>9595</v>
      </c>
      <c r="U3108" s="200">
        <v>270121</v>
      </c>
    </row>
    <row r="3109" spans="17:21" x14ac:dyDescent="0.15">
      <c r="Q3109" s="197">
        <v>4</v>
      </c>
      <c r="R3109" s="197">
        <v>27</v>
      </c>
      <c r="S3109" s="197">
        <v>16</v>
      </c>
      <c r="T3109" s="198" t="s">
        <v>9596</v>
      </c>
      <c r="U3109" s="200">
        <v>270111</v>
      </c>
    </row>
    <row r="3110" spans="17:21" x14ac:dyDescent="0.15">
      <c r="Q3110" s="197">
        <v>4</v>
      </c>
      <c r="R3110" s="197">
        <v>27</v>
      </c>
      <c r="S3110" s="197">
        <v>17</v>
      </c>
      <c r="T3110" s="198" t="s">
        <v>4159</v>
      </c>
      <c r="U3110" s="200">
        <v>270112</v>
      </c>
    </row>
    <row r="3111" spans="17:21" x14ac:dyDescent="0.15">
      <c r="Q3111" s="197">
        <v>4</v>
      </c>
      <c r="R3111" s="197">
        <v>27</v>
      </c>
      <c r="S3111" s="197">
        <v>18</v>
      </c>
      <c r="T3111" s="198" t="s">
        <v>3788</v>
      </c>
      <c r="U3111" s="200">
        <v>270113</v>
      </c>
    </row>
    <row r="3112" spans="17:21" x14ac:dyDescent="0.15">
      <c r="Q3112" s="197">
        <v>4</v>
      </c>
      <c r="R3112" s="197">
        <v>27</v>
      </c>
      <c r="S3112" s="197">
        <v>19</v>
      </c>
      <c r="T3112" s="198" t="s">
        <v>6969</v>
      </c>
      <c r="U3112" s="200">
        <v>270114</v>
      </c>
    </row>
    <row r="3113" spans="17:21" x14ac:dyDescent="0.15">
      <c r="Q3113" s="197">
        <v>4</v>
      </c>
      <c r="R3113" s="197">
        <v>27</v>
      </c>
      <c r="S3113" s="197">
        <v>20</v>
      </c>
      <c r="T3113" s="198" t="s">
        <v>6970</v>
      </c>
      <c r="U3113" s="200">
        <v>270151</v>
      </c>
    </row>
    <row r="3114" spans="17:21" x14ac:dyDescent="0.15">
      <c r="Q3114" s="197">
        <v>4</v>
      </c>
      <c r="R3114" s="197">
        <v>27</v>
      </c>
      <c r="S3114" s="197">
        <v>21</v>
      </c>
      <c r="T3114" s="198" t="s">
        <v>6971</v>
      </c>
      <c r="U3114" s="200">
        <v>270201</v>
      </c>
    </row>
    <row r="3115" spans="17:21" x14ac:dyDescent="0.15">
      <c r="Q3115" s="197">
        <v>4</v>
      </c>
      <c r="R3115" s="197">
        <v>27</v>
      </c>
      <c r="S3115" s="197">
        <v>22</v>
      </c>
      <c r="T3115" s="198" t="s">
        <v>6972</v>
      </c>
      <c r="U3115" s="200">
        <v>270202</v>
      </c>
    </row>
    <row r="3116" spans="17:21" x14ac:dyDescent="0.15">
      <c r="Q3116" s="197">
        <v>4</v>
      </c>
      <c r="R3116" s="197">
        <v>27</v>
      </c>
      <c r="S3116" s="197">
        <v>23</v>
      </c>
      <c r="T3116" s="198" t="s">
        <v>6973</v>
      </c>
      <c r="U3116" s="200">
        <v>270203</v>
      </c>
    </row>
    <row r="3117" spans="17:21" x14ac:dyDescent="0.15">
      <c r="Q3117" s="197">
        <v>4</v>
      </c>
      <c r="R3117" s="197">
        <v>27</v>
      </c>
      <c r="S3117" s="197">
        <v>24</v>
      </c>
      <c r="T3117" s="198" t="s">
        <v>6974</v>
      </c>
      <c r="U3117" s="200">
        <v>270204</v>
      </c>
    </row>
    <row r="3118" spans="17:21" x14ac:dyDescent="0.15">
      <c r="Q3118" s="197">
        <v>4</v>
      </c>
      <c r="R3118" s="197">
        <v>27</v>
      </c>
      <c r="S3118" s="197">
        <v>25</v>
      </c>
      <c r="T3118" s="198" t="s">
        <v>6975</v>
      </c>
      <c r="U3118" s="200">
        <v>270301</v>
      </c>
    </row>
    <row r="3119" spans="17:21" x14ac:dyDescent="0.15">
      <c r="Q3119" s="197">
        <v>4</v>
      </c>
      <c r="R3119" s="197">
        <v>27</v>
      </c>
      <c r="S3119" s="197">
        <v>26</v>
      </c>
      <c r="T3119" s="198" t="s">
        <v>6976</v>
      </c>
      <c r="U3119" s="200">
        <v>270302</v>
      </c>
    </row>
    <row r="3120" spans="17:21" x14ac:dyDescent="0.15">
      <c r="Q3120" s="197">
        <v>4</v>
      </c>
      <c r="R3120" s="197">
        <v>27</v>
      </c>
      <c r="S3120" s="197">
        <v>27</v>
      </c>
      <c r="T3120" s="198" t="s">
        <v>6977</v>
      </c>
      <c r="U3120" s="200">
        <v>270303</v>
      </c>
    </row>
    <row r="3121" spans="17:21" x14ac:dyDescent="0.15">
      <c r="Q3121" s="197">
        <v>4</v>
      </c>
      <c r="R3121" s="197">
        <v>27</v>
      </c>
      <c r="S3121" s="197">
        <v>28</v>
      </c>
      <c r="T3121" s="198" t="s">
        <v>6978</v>
      </c>
      <c r="U3121" s="200">
        <v>270304</v>
      </c>
    </row>
    <row r="3122" spans="17:21" x14ac:dyDescent="0.15">
      <c r="Q3122" s="197">
        <v>4</v>
      </c>
      <c r="R3122" s="197">
        <v>27</v>
      </c>
      <c r="S3122" s="197">
        <v>29</v>
      </c>
      <c r="T3122" s="198" t="s">
        <v>6979</v>
      </c>
      <c r="U3122" s="200">
        <v>270305</v>
      </c>
    </row>
    <row r="3123" spans="17:21" x14ac:dyDescent="0.15">
      <c r="Q3123" s="197">
        <v>4</v>
      </c>
      <c r="R3123" s="197">
        <v>27</v>
      </c>
      <c r="S3123" s="197">
        <v>30</v>
      </c>
      <c r="T3123" s="198" t="s">
        <v>6980</v>
      </c>
      <c r="U3123" s="200">
        <v>270306</v>
      </c>
    </row>
    <row r="3124" spans="17:21" x14ac:dyDescent="0.15">
      <c r="Q3124" s="197">
        <v>4</v>
      </c>
      <c r="R3124" s="197">
        <v>27</v>
      </c>
      <c r="S3124" s="197">
        <v>31</v>
      </c>
      <c r="T3124" s="198" t="s">
        <v>6981</v>
      </c>
      <c r="U3124" s="200">
        <v>270307</v>
      </c>
    </row>
    <row r="3125" spans="17:21" x14ac:dyDescent="0.15">
      <c r="Q3125" s="197">
        <v>4</v>
      </c>
      <c r="R3125" s="197">
        <v>27</v>
      </c>
      <c r="S3125" s="197">
        <v>32</v>
      </c>
      <c r="T3125" s="198" t="s">
        <v>6982</v>
      </c>
      <c r="U3125" s="200">
        <v>270308</v>
      </c>
    </row>
    <row r="3126" spans="17:21" x14ac:dyDescent="0.15">
      <c r="Q3126" s="197">
        <v>4</v>
      </c>
      <c r="R3126" s="197">
        <v>27</v>
      </c>
      <c r="S3126" s="197">
        <v>33</v>
      </c>
      <c r="T3126" s="198" t="s">
        <v>6983</v>
      </c>
      <c r="U3126" s="200">
        <v>270309</v>
      </c>
    </row>
    <row r="3127" spans="17:21" x14ac:dyDescent="0.15">
      <c r="Q3127" s="197">
        <v>4</v>
      </c>
      <c r="R3127" s="197">
        <v>27</v>
      </c>
      <c r="S3127" s="197">
        <v>34</v>
      </c>
      <c r="T3127" s="198" t="s">
        <v>6933</v>
      </c>
      <c r="U3127" s="200">
        <v>270311</v>
      </c>
    </row>
    <row r="3128" spans="17:21" x14ac:dyDescent="0.15">
      <c r="Q3128" s="197">
        <v>4</v>
      </c>
      <c r="R3128" s="197">
        <v>27</v>
      </c>
      <c r="S3128" s="197">
        <v>35</v>
      </c>
      <c r="T3128" s="198" t="s">
        <v>6984</v>
      </c>
      <c r="U3128" s="200">
        <v>270312</v>
      </c>
    </row>
    <row r="3129" spans="17:21" x14ac:dyDescent="0.15">
      <c r="Q3129" s="197">
        <v>4</v>
      </c>
      <c r="R3129" s="197">
        <v>27</v>
      </c>
      <c r="S3129" s="197">
        <v>36</v>
      </c>
      <c r="T3129" s="198" t="s">
        <v>6932</v>
      </c>
      <c r="U3129" s="200">
        <v>270313</v>
      </c>
    </row>
    <row r="3130" spans="17:21" x14ac:dyDescent="0.15">
      <c r="Q3130" s="197">
        <v>4</v>
      </c>
      <c r="R3130" s="197">
        <v>27</v>
      </c>
      <c r="S3130" s="197">
        <v>37</v>
      </c>
      <c r="T3130" s="198" t="s">
        <v>6985</v>
      </c>
      <c r="U3130" s="200">
        <v>270315</v>
      </c>
    </row>
    <row r="3131" spans="17:21" x14ac:dyDescent="0.15">
      <c r="Q3131" s="197">
        <v>4</v>
      </c>
      <c r="R3131" s="197">
        <v>27</v>
      </c>
      <c r="S3131" s="197">
        <v>38</v>
      </c>
      <c r="T3131" s="198" t="s">
        <v>9597</v>
      </c>
      <c r="U3131" s="200">
        <v>270319</v>
      </c>
    </row>
    <row r="3132" spans="17:21" x14ac:dyDescent="0.15">
      <c r="Q3132" s="197">
        <v>4</v>
      </c>
      <c r="R3132" s="197">
        <v>27</v>
      </c>
      <c r="S3132" s="197">
        <v>39</v>
      </c>
      <c r="T3132" s="198" t="s">
        <v>9598</v>
      </c>
      <c r="U3132" s="200">
        <v>270317</v>
      </c>
    </row>
    <row r="3133" spans="17:21" x14ac:dyDescent="0.15">
      <c r="Q3133" s="197">
        <v>4</v>
      </c>
      <c r="R3133" s="197">
        <v>27</v>
      </c>
      <c r="S3133" s="197">
        <v>40</v>
      </c>
      <c r="T3133" s="198" t="s">
        <v>9599</v>
      </c>
      <c r="U3133" s="200">
        <v>270318</v>
      </c>
    </row>
    <row r="3134" spans="17:21" x14ac:dyDescent="0.15">
      <c r="Q3134" s="197">
        <v>4</v>
      </c>
      <c r="R3134" s="197">
        <v>27</v>
      </c>
      <c r="S3134" s="197">
        <v>41</v>
      </c>
      <c r="T3134" s="198" t="s">
        <v>9600</v>
      </c>
      <c r="U3134" s="200">
        <v>270801</v>
      </c>
    </row>
    <row r="3135" spans="17:21" x14ac:dyDescent="0.15">
      <c r="Q3135" s="197">
        <v>4</v>
      </c>
      <c r="R3135" s="197">
        <v>27</v>
      </c>
      <c r="S3135" s="197">
        <v>42</v>
      </c>
      <c r="T3135" s="198" t="s">
        <v>6986</v>
      </c>
      <c r="U3135" s="200">
        <v>270810</v>
      </c>
    </row>
    <row r="3136" spans="17:21" x14ac:dyDescent="0.15">
      <c r="Q3136" s="197">
        <v>4</v>
      </c>
      <c r="R3136" s="197">
        <v>27</v>
      </c>
      <c r="S3136" s="197">
        <v>43</v>
      </c>
      <c r="T3136" s="198" t="s">
        <v>9601</v>
      </c>
      <c r="U3136" s="200">
        <v>270813</v>
      </c>
    </row>
    <row r="3137" spans="17:21" x14ac:dyDescent="0.15">
      <c r="Q3137" s="197">
        <v>4</v>
      </c>
      <c r="R3137" s="197">
        <v>27</v>
      </c>
      <c r="S3137" s="197">
        <v>44</v>
      </c>
      <c r="T3137" s="198" t="s">
        <v>6987</v>
      </c>
      <c r="U3137" s="200">
        <v>270802</v>
      </c>
    </row>
    <row r="3138" spans="17:21" x14ac:dyDescent="0.15">
      <c r="Q3138" s="197">
        <v>4</v>
      </c>
      <c r="R3138" s="197">
        <v>27</v>
      </c>
      <c r="S3138" s="197">
        <v>45</v>
      </c>
      <c r="T3138" s="198" t="s">
        <v>6988</v>
      </c>
      <c r="U3138" s="200">
        <v>270803</v>
      </c>
    </row>
    <row r="3139" spans="17:21" x14ac:dyDescent="0.15">
      <c r="Q3139" s="197">
        <v>4</v>
      </c>
      <c r="R3139" s="197">
        <v>27</v>
      </c>
      <c r="S3139" s="197">
        <v>46</v>
      </c>
      <c r="T3139" s="198" t="s">
        <v>6989</v>
      </c>
      <c r="U3139" s="200">
        <v>270804</v>
      </c>
    </row>
    <row r="3140" spans="17:21" x14ac:dyDescent="0.15">
      <c r="Q3140" s="197">
        <v>4</v>
      </c>
      <c r="R3140" s="197">
        <v>27</v>
      </c>
      <c r="S3140" s="197">
        <v>47</v>
      </c>
      <c r="T3140" s="198" t="s">
        <v>6990</v>
      </c>
      <c r="U3140" s="200">
        <v>270812</v>
      </c>
    </row>
    <row r="3141" spans="17:21" x14ac:dyDescent="0.15">
      <c r="Q3141" s="197">
        <v>4</v>
      </c>
      <c r="R3141" s="197">
        <v>27</v>
      </c>
      <c r="S3141" s="197">
        <v>48</v>
      </c>
      <c r="T3141" s="198" t="s">
        <v>4082</v>
      </c>
      <c r="U3141" s="200">
        <v>270805</v>
      </c>
    </row>
    <row r="3142" spans="17:21" x14ac:dyDescent="0.15">
      <c r="Q3142" s="197">
        <v>4</v>
      </c>
      <c r="R3142" s="197">
        <v>27</v>
      </c>
      <c r="S3142" s="197">
        <v>49</v>
      </c>
      <c r="T3142" s="198" t="s">
        <v>4086</v>
      </c>
      <c r="U3142" s="200">
        <v>270806</v>
      </c>
    </row>
    <row r="3143" spans="17:21" x14ac:dyDescent="0.15">
      <c r="Q3143" s="197">
        <v>4</v>
      </c>
      <c r="R3143" s="197">
        <v>27</v>
      </c>
      <c r="S3143" s="197">
        <v>50</v>
      </c>
      <c r="T3143" s="198" t="s">
        <v>4090</v>
      </c>
      <c r="U3143" s="200">
        <v>270807</v>
      </c>
    </row>
    <row r="3144" spans="17:21" x14ac:dyDescent="0.15">
      <c r="Q3144" s="197">
        <v>4</v>
      </c>
      <c r="R3144" s="197">
        <v>27</v>
      </c>
      <c r="S3144" s="197">
        <v>51</v>
      </c>
      <c r="T3144" s="198" t="s">
        <v>4094</v>
      </c>
      <c r="U3144" s="200">
        <v>270808</v>
      </c>
    </row>
    <row r="3145" spans="17:21" x14ac:dyDescent="0.15">
      <c r="Q3145" s="197">
        <v>4</v>
      </c>
      <c r="R3145" s="197">
        <v>27</v>
      </c>
      <c r="S3145" s="197">
        <v>52</v>
      </c>
      <c r="T3145" s="198" t="s">
        <v>4098</v>
      </c>
      <c r="U3145" s="200">
        <v>270809</v>
      </c>
    </row>
    <row r="3146" spans="17:21" x14ac:dyDescent="0.15">
      <c r="Q3146" s="197">
        <v>4</v>
      </c>
      <c r="R3146" s="197">
        <v>27</v>
      </c>
      <c r="S3146" s="197">
        <v>53</v>
      </c>
      <c r="T3146" s="198" t="s">
        <v>4110</v>
      </c>
      <c r="U3146" s="200">
        <v>270999</v>
      </c>
    </row>
    <row r="3147" spans="17:21" x14ac:dyDescent="0.15">
      <c r="Q3147" s="197">
        <v>4</v>
      </c>
      <c r="R3147" s="197">
        <v>28</v>
      </c>
      <c r="S3147" s="197">
        <v>1</v>
      </c>
      <c r="T3147" s="198" t="s">
        <v>326</v>
      </c>
      <c r="U3147" s="200">
        <v>280115</v>
      </c>
    </row>
    <row r="3148" spans="17:21" x14ac:dyDescent="0.15">
      <c r="Q3148" s="197">
        <v>4</v>
      </c>
      <c r="R3148" s="197">
        <v>28</v>
      </c>
      <c r="S3148" s="197">
        <v>2</v>
      </c>
      <c r="T3148" s="198" t="s">
        <v>330</v>
      </c>
      <c r="U3148" s="200">
        <v>280117</v>
      </c>
    </row>
    <row r="3149" spans="17:21" x14ac:dyDescent="0.15">
      <c r="Q3149" s="197">
        <v>4</v>
      </c>
      <c r="R3149" s="197">
        <v>28</v>
      </c>
      <c r="S3149" s="197">
        <v>3</v>
      </c>
      <c r="T3149" s="198" t="s">
        <v>1916</v>
      </c>
      <c r="U3149" s="200">
        <v>280118</v>
      </c>
    </row>
    <row r="3150" spans="17:21" x14ac:dyDescent="0.15">
      <c r="Q3150" s="197">
        <v>4</v>
      </c>
      <c r="R3150" s="197">
        <v>28</v>
      </c>
      <c r="S3150" s="197">
        <v>4</v>
      </c>
      <c r="T3150" s="198" t="s">
        <v>5675</v>
      </c>
      <c r="U3150" s="200">
        <v>280119</v>
      </c>
    </row>
    <row r="3151" spans="17:21" x14ac:dyDescent="0.15">
      <c r="Q3151" s="197">
        <v>4</v>
      </c>
      <c r="R3151" s="197">
        <v>28</v>
      </c>
      <c r="S3151" s="197">
        <v>5</v>
      </c>
      <c r="T3151" s="198" t="s">
        <v>5121</v>
      </c>
      <c r="U3151" s="200">
        <v>280120</v>
      </c>
    </row>
    <row r="3152" spans="17:21" x14ac:dyDescent="0.15">
      <c r="Q3152" s="197">
        <v>4</v>
      </c>
      <c r="R3152" s="197">
        <v>28</v>
      </c>
      <c r="S3152" s="197">
        <v>6</v>
      </c>
      <c r="T3152" s="198" t="s">
        <v>6061</v>
      </c>
      <c r="U3152" s="200">
        <v>280102</v>
      </c>
    </row>
    <row r="3153" spans="17:21" x14ac:dyDescent="0.15">
      <c r="Q3153" s="197">
        <v>4</v>
      </c>
      <c r="R3153" s="197">
        <v>28</v>
      </c>
      <c r="S3153" s="197">
        <v>7</v>
      </c>
      <c r="T3153" s="198" t="s">
        <v>6064</v>
      </c>
      <c r="U3153" s="200">
        <v>280121</v>
      </c>
    </row>
    <row r="3154" spans="17:21" x14ac:dyDescent="0.15">
      <c r="Q3154" s="197">
        <v>4</v>
      </c>
      <c r="R3154" s="197">
        <v>28</v>
      </c>
      <c r="S3154" s="197">
        <v>8</v>
      </c>
      <c r="T3154" s="198" t="s">
        <v>4696</v>
      </c>
      <c r="U3154" s="200">
        <v>280105</v>
      </c>
    </row>
    <row r="3155" spans="17:21" x14ac:dyDescent="0.15">
      <c r="Q3155" s="197">
        <v>4</v>
      </c>
      <c r="R3155" s="197">
        <v>28</v>
      </c>
      <c r="S3155" s="197">
        <v>9</v>
      </c>
      <c r="T3155" s="198" t="s">
        <v>1919</v>
      </c>
      <c r="U3155" s="200">
        <v>280106</v>
      </c>
    </row>
    <row r="3156" spans="17:21" x14ac:dyDescent="0.15">
      <c r="Q3156" s="197">
        <v>4</v>
      </c>
      <c r="R3156" s="197">
        <v>28</v>
      </c>
      <c r="S3156" s="197">
        <v>10</v>
      </c>
      <c r="T3156" s="198" t="s">
        <v>6058</v>
      </c>
      <c r="U3156" s="200">
        <v>280122</v>
      </c>
    </row>
    <row r="3157" spans="17:21" x14ac:dyDescent="0.15">
      <c r="Q3157" s="197">
        <v>4</v>
      </c>
      <c r="R3157" s="197">
        <v>28</v>
      </c>
      <c r="S3157" s="197">
        <v>11</v>
      </c>
      <c r="T3157" s="198" t="s">
        <v>4473</v>
      </c>
      <c r="U3157" s="200">
        <v>280107</v>
      </c>
    </row>
    <row r="3158" spans="17:21" x14ac:dyDescent="0.15">
      <c r="Q3158" s="197">
        <v>4</v>
      </c>
      <c r="R3158" s="197">
        <v>28</v>
      </c>
      <c r="S3158" s="197">
        <v>12</v>
      </c>
      <c r="T3158" s="198" t="s">
        <v>9602</v>
      </c>
      <c r="U3158" s="200">
        <v>280108</v>
      </c>
    </row>
    <row r="3159" spans="17:21" x14ac:dyDescent="0.15">
      <c r="Q3159" s="197">
        <v>4</v>
      </c>
      <c r="R3159" s="197">
        <v>28</v>
      </c>
      <c r="S3159" s="197">
        <v>13</v>
      </c>
      <c r="T3159" s="198" t="s">
        <v>4703</v>
      </c>
      <c r="U3159" s="200">
        <v>280110</v>
      </c>
    </row>
    <row r="3160" spans="17:21" x14ac:dyDescent="0.15">
      <c r="Q3160" s="197">
        <v>4</v>
      </c>
      <c r="R3160" s="197">
        <v>28</v>
      </c>
      <c r="S3160" s="197">
        <v>14</v>
      </c>
      <c r="T3160" s="198" t="s">
        <v>6480</v>
      </c>
      <c r="U3160" s="200">
        <v>280111</v>
      </c>
    </row>
    <row r="3161" spans="17:21" x14ac:dyDescent="0.15">
      <c r="Q3161" s="197">
        <v>4</v>
      </c>
      <c r="R3161" s="197">
        <v>28</v>
      </c>
      <c r="S3161" s="197">
        <v>15</v>
      </c>
      <c r="T3161" s="198" t="s">
        <v>4155</v>
      </c>
      <c r="U3161" s="200">
        <v>280116</v>
      </c>
    </row>
    <row r="3162" spans="17:21" x14ac:dyDescent="0.15">
      <c r="Q3162" s="197">
        <v>4</v>
      </c>
      <c r="R3162" s="197">
        <v>28</v>
      </c>
      <c r="S3162" s="197">
        <v>16</v>
      </c>
      <c r="T3162" s="198" t="s">
        <v>4159</v>
      </c>
      <c r="U3162" s="200">
        <v>280112</v>
      </c>
    </row>
    <row r="3163" spans="17:21" x14ac:dyDescent="0.15">
      <c r="Q3163" s="197">
        <v>4</v>
      </c>
      <c r="R3163" s="197">
        <v>28</v>
      </c>
      <c r="S3163" s="197">
        <v>17</v>
      </c>
      <c r="T3163" s="198" t="s">
        <v>3788</v>
      </c>
      <c r="U3163" s="200">
        <v>280113</v>
      </c>
    </row>
    <row r="3164" spans="17:21" x14ac:dyDescent="0.15">
      <c r="Q3164" s="197">
        <v>4</v>
      </c>
      <c r="R3164" s="197">
        <v>28</v>
      </c>
      <c r="S3164" s="197">
        <v>18</v>
      </c>
      <c r="T3164" s="198" t="s">
        <v>6991</v>
      </c>
      <c r="U3164" s="200">
        <v>280501</v>
      </c>
    </row>
    <row r="3165" spans="17:21" x14ac:dyDescent="0.15">
      <c r="Q3165" s="197">
        <v>4</v>
      </c>
      <c r="R3165" s="197">
        <v>28</v>
      </c>
      <c r="S3165" s="197">
        <v>19</v>
      </c>
      <c r="T3165" s="198" t="s">
        <v>6992</v>
      </c>
      <c r="U3165" s="200">
        <v>280202</v>
      </c>
    </row>
    <row r="3166" spans="17:21" x14ac:dyDescent="0.15">
      <c r="Q3166" s="197">
        <v>4</v>
      </c>
      <c r="R3166" s="197">
        <v>28</v>
      </c>
      <c r="S3166" s="197">
        <v>20</v>
      </c>
      <c r="T3166" s="198" t="s">
        <v>6993</v>
      </c>
      <c r="U3166" s="200">
        <v>280213</v>
      </c>
    </row>
    <row r="3167" spans="17:21" x14ac:dyDescent="0.15">
      <c r="Q3167" s="197">
        <v>4</v>
      </c>
      <c r="R3167" s="197">
        <v>28</v>
      </c>
      <c r="S3167" s="197">
        <v>21</v>
      </c>
      <c r="T3167" s="198" t="s">
        <v>6994</v>
      </c>
      <c r="U3167" s="200">
        <v>280223</v>
      </c>
    </row>
    <row r="3168" spans="17:21" x14ac:dyDescent="0.15">
      <c r="Q3168" s="197">
        <v>4</v>
      </c>
      <c r="R3168" s="197">
        <v>28</v>
      </c>
      <c r="S3168" s="197">
        <v>22</v>
      </c>
      <c r="T3168" s="198" t="s">
        <v>6995</v>
      </c>
      <c r="U3168" s="200">
        <v>280301</v>
      </c>
    </row>
    <row r="3169" spans="17:21" x14ac:dyDescent="0.15">
      <c r="Q3169" s="197">
        <v>4</v>
      </c>
      <c r="R3169" s="197">
        <v>28</v>
      </c>
      <c r="S3169" s="197">
        <v>23</v>
      </c>
      <c r="T3169" s="198" t="s">
        <v>6996</v>
      </c>
      <c r="U3169" s="200">
        <v>280502</v>
      </c>
    </row>
    <row r="3170" spans="17:21" x14ac:dyDescent="0.15">
      <c r="Q3170" s="197">
        <v>4</v>
      </c>
      <c r="R3170" s="197">
        <v>28</v>
      </c>
      <c r="S3170" s="197">
        <v>24</v>
      </c>
      <c r="T3170" s="198" t="s">
        <v>6997</v>
      </c>
      <c r="U3170" s="200">
        <v>280302</v>
      </c>
    </row>
    <row r="3171" spans="17:21" x14ac:dyDescent="0.15">
      <c r="Q3171" s="197">
        <v>4</v>
      </c>
      <c r="R3171" s="197">
        <v>28</v>
      </c>
      <c r="S3171" s="197">
        <v>25</v>
      </c>
      <c r="T3171" s="198" t="s">
        <v>6998</v>
      </c>
      <c r="U3171" s="200">
        <v>280318</v>
      </c>
    </row>
    <row r="3172" spans="17:21" x14ac:dyDescent="0.15">
      <c r="Q3172" s="197">
        <v>4</v>
      </c>
      <c r="R3172" s="197">
        <v>28</v>
      </c>
      <c r="S3172" s="197">
        <v>26</v>
      </c>
      <c r="T3172" s="198" t="s">
        <v>6999</v>
      </c>
      <c r="U3172" s="200">
        <v>280503</v>
      </c>
    </row>
    <row r="3173" spans="17:21" x14ac:dyDescent="0.15">
      <c r="Q3173" s="197">
        <v>4</v>
      </c>
      <c r="R3173" s="197">
        <v>28</v>
      </c>
      <c r="S3173" s="197">
        <v>27</v>
      </c>
      <c r="T3173" s="198" t="s">
        <v>7000</v>
      </c>
      <c r="U3173" s="200">
        <v>280231</v>
      </c>
    </row>
    <row r="3174" spans="17:21" x14ac:dyDescent="0.15">
      <c r="Q3174" s="197">
        <v>4</v>
      </c>
      <c r="R3174" s="197">
        <v>28</v>
      </c>
      <c r="S3174" s="197">
        <v>28</v>
      </c>
      <c r="T3174" s="198" t="s">
        <v>7001</v>
      </c>
      <c r="U3174" s="200">
        <v>280319</v>
      </c>
    </row>
    <row r="3175" spans="17:21" x14ac:dyDescent="0.15">
      <c r="Q3175" s="197">
        <v>4</v>
      </c>
      <c r="R3175" s="197">
        <v>28</v>
      </c>
      <c r="S3175" s="197">
        <v>29</v>
      </c>
      <c r="T3175" s="198" t="s">
        <v>7002</v>
      </c>
      <c r="U3175" s="200">
        <v>280504</v>
      </c>
    </row>
    <row r="3176" spans="17:21" x14ac:dyDescent="0.15">
      <c r="Q3176" s="197">
        <v>4</v>
      </c>
      <c r="R3176" s="197">
        <v>28</v>
      </c>
      <c r="S3176" s="197">
        <v>30</v>
      </c>
      <c r="T3176" s="198" t="s">
        <v>7003</v>
      </c>
      <c r="U3176" s="200">
        <v>280203</v>
      </c>
    </row>
    <row r="3177" spans="17:21" x14ac:dyDescent="0.15">
      <c r="Q3177" s="197">
        <v>4</v>
      </c>
      <c r="R3177" s="197">
        <v>28</v>
      </c>
      <c r="S3177" s="197">
        <v>31</v>
      </c>
      <c r="T3177" s="198" t="s">
        <v>7004</v>
      </c>
      <c r="U3177" s="200">
        <v>280304</v>
      </c>
    </row>
    <row r="3178" spans="17:21" x14ac:dyDescent="0.15">
      <c r="Q3178" s="197">
        <v>4</v>
      </c>
      <c r="R3178" s="197">
        <v>28</v>
      </c>
      <c r="S3178" s="197">
        <v>32</v>
      </c>
      <c r="T3178" s="198" t="s">
        <v>7005</v>
      </c>
      <c r="U3178" s="200">
        <v>280505</v>
      </c>
    </row>
    <row r="3179" spans="17:21" x14ac:dyDescent="0.15">
      <c r="Q3179" s="197">
        <v>4</v>
      </c>
      <c r="R3179" s="197">
        <v>28</v>
      </c>
      <c r="S3179" s="197">
        <v>33</v>
      </c>
      <c r="T3179" s="198" t="s">
        <v>7006</v>
      </c>
      <c r="U3179" s="200">
        <v>280204</v>
      </c>
    </row>
    <row r="3180" spans="17:21" x14ac:dyDescent="0.15">
      <c r="Q3180" s="197">
        <v>4</v>
      </c>
      <c r="R3180" s="197">
        <v>28</v>
      </c>
      <c r="S3180" s="197">
        <v>34</v>
      </c>
      <c r="T3180" s="198" t="s">
        <v>7007</v>
      </c>
      <c r="U3180" s="200">
        <v>280215</v>
      </c>
    </row>
    <row r="3181" spans="17:21" x14ac:dyDescent="0.15">
      <c r="Q3181" s="197">
        <v>4</v>
      </c>
      <c r="R3181" s="197">
        <v>28</v>
      </c>
      <c r="S3181" s="197">
        <v>35</v>
      </c>
      <c r="T3181" s="198" t="s">
        <v>7008</v>
      </c>
      <c r="U3181" s="200">
        <v>280303</v>
      </c>
    </row>
    <row r="3182" spans="17:21" x14ac:dyDescent="0.15">
      <c r="Q3182" s="197">
        <v>4</v>
      </c>
      <c r="R3182" s="197">
        <v>28</v>
      </c>
      <c r="S3182" s="197">
        <v>36</v>
      </c>
      <c r="T3182" s="198" t="s">
        <v>7009</v>
      </c>
      <c r="U3182" s="200">
        <v>280506</v>
      </c>
    </row>
    <row r="3183" spans="17:21" x14ac:dyDescent="0.15">
      <c r="Q3183" s="197">
        <v>4</v>
      </c>
      <c r="R3183" s="197">
        <v>28</v>
      </c>
      <c r="S3183" s="197">
        <v>37</v>
      </c>
      <c r="T3183" s="198" t="s">
        <v>7010</v>
      </c>
      <c r="U3183" s="200">
        <v>280205</v>
      </c>
    </row>
    <row r="3184" spans="17:21" x14ac:dyDescent="0.15">
      <c r="Q3184" s="197">
        <v>4</v>
      </c>
      <c r="R3184" s="197">
        <v>28</v>
      </c>
      <c r="S3184" s="197">
        <v>38</v>
      </c>
      <c r="T3184" s="198" t="s">
        <v>7011</v>
      </c>
      <c r="U3184" s="200">
        <v>280216</v>
      </c>
    </row>
    <row r="3185" spans="17:21" x14ac:dyDescent="0.15">
      <c r="Q3185" s="197">
        <v>4</v>
      </c>
      <c r="R3185" s="197">
        <v>28</v>
      </c>
      <c r="S3185" s="197">
        <v>39</v>
      </c>
      <c r="T3185" s="198" t="s">
        <v>7012</v>
      </c>
      <c r="U3185" s="200">
        <v>280305</v>
      </c>
    </row>
    <row r="3186" spans="17:21" x14ac:dyDescent="0.15">
      <c r="Q3186" s="197">
        <v>4</v>
      </c>
      <c r="R3186" s="197">
        <v>28</v>
      </c>
      <c r="S3186" s="197">
        <v>40</v>
      </c>
      <c r="T3186" s="198" t="s">
        <v>7013</v>
      </c>
      <c r="U3186" s="200">
        <v>280315</v>
      </c>
    </row>
    <row r="3187" spans="17:21" x14ac:dyDescent="0.15">
      <c r="Q3187" s="197">
        <v>4</v>
      </c>
      <c r="R3187" s="197">
        <v>28</v>
      </c>
      <c r="S3187" s="197">
        <v>41</v>
      </c>
      <c r="T3187" s="198" t="s">
        <v>7014</v>
      </c>
      <c r="U3187" s="200">
        <v>280507</v>
      </c>
    </row>
    <row r="3188" spans="17:21" x14ac:dyDescent="0.15">
      <c r="Q3188" s="197">
        <v>4</v>
      </c>
      <c r="R3188" s="197">
        <v>28</v>
      </c>
      <c r="S3188" s="197">
        <v>42</v>
      </c>
      <c r="T3188" s="198" t="s">
        <v>7015</v>
      </c>
      <c r="U3188" s="200">
        <v>280207</v>
      </c>
    </row>
    <row r="3189" spans="17:21" x14ac:dyDescent="0.15">
      <c r="Q3189" s="197">
        <v>4</v>
      </c>
      <c r="R3189" s="197">
        <v>28</v>
      </c>
      <c r="S3189" s="197">
        <v>43</v>
      </c>
      <c r="T3189" s="198" t="s">
        <v>7016</v>
      </c>
      <c r="U3189" s="200">
        <v>280232</v>
      </c>
    </row>
    <row r="3190" spans="17:21" x14ac:dyDescent="0.15">
      <c r="Q3190" s="197">
        <v>4</v>
      </c>
      <c r="R3190" s="197">
        <v>28</v>
      </c>
      <c r="S3190" s="197">
        <v>44</v>
      </c>
      <c r="T3190" s="198" t="s">
        <v>7017</v>
      </c>
      <c r="U3190" s="200">
        <v>280307</v>
      </c>
    </row>
    <row r="3191" spans="17:21" x14ac:dyDescent="0.15">
      <c r="Q3191" s="197">
        <v>4</v>
      </c>
      <c r="R3191" s="197">
        <v>28</v>
      </c>
      <c r="S3191" s="197">
        <v>45</v>
      </c>
      <c r="T3191" s="198" t="s">
        <v>7018</v>
      </c>
      <c r="U3191" s="200">
        <v>280306</v>
      </c>
    </row>
    <row r="3192" spans="17:21" x14ac:dyDescent="0.15">
      <c r="Q3192" s="197">
        <v>4</v>
      </c>
      <c r="R3192" s="197">
        <v>28</v>
      </c>
      <c r="S3192" s="197">
        <v>46</v>
      </c>
      <c r="T3192" s="198" t="s">
        <v>7019</v>
      </c>
      <c r="U3192" s="200">
        <v>280508</v>
      </c>
    </row>
    <row r="3193" spans="17:21" x14ac:dyDescent="0.15">
      <c r="Q3193" s="197">
        <v>4</v>
      </c>
      <c r="R3193" s="197">
        <v>28</v>
      </c>
      <c r="S3193" s="197">
        <v>47</v>
      </c>
      <c r="T3193" s="198" t="s">
        <v>7020</v>
      </c>
      <c r="U3193" s="200">
        <v>280208</v>
      </c>
    </row>
    <row r="3194" spans="17:21" x14ac:dyDescent="0.15">
      <c r="Q3194" s="197">
        <v>4</v>
      </c>
      <c r="R3194" s="197">
        <v>28</v>
      </c>
      <c r="S3194" s="197">
        <v>48</v>
      </c>
      <c r="T3194" s="198" t="s">
        <v>7021</v>
      </c>
      <c r="U3194" s="200">
        <v>280209</v>
      </c>
    </row>
    <row r="3195" spans="17:21" x14ac:dyDescent="0.15">
      <c r="Q3195" s="197">
        <v>4</v>
      </c>
      <c r="R3195" s="197">
        <v>28</v>
      </c>
      <c r="S3195" s="197">
        <v>49</v>
      </c>
      <c r="T3195" s="198" t="s">
        <v>7022</v>
      </c>
      <c r="U3195" s="200">
        <v>280212</v>
      </c>
    </row>
    <row r="3196" spans="17:21" x14ac:dyDescent="0.15">
      <c r="Q3196" s="197">
        <v>4</v>
      </c>
      <c r="R3196" s="197">
        <v>28</v>
      </c>
      <c r="S3196" s="197">
        <v>50</v>
      </c>
      <c r="T3196" s="198" t="s">
        <v>7023</v>
      </c>
      <c r="U3196" s="200">
        <v>280219</v>
      </c>
    </row>
    <row r="3197" spans="17:21" x14ac:dyDescent="0.15">
      <c r="Q3197" s="197">
        <v>4</v>
      </c>
      <c r="R3197" s="197">
        <v>28</v>
      </c>
      <c r="S3197" s="197">
        <v>51</v>
      </c>
      <c r="T3197" s="198" t="s">
        <v>7024</v>
      </c>
      <c r="U3197" s="200">
        <v>280218</v>
      </c>
    </row>
    <row r="3198" spans="17:21" x14ac:dyDescent="0.15">
      <c r="Q3198" s="197">
        <v>4</v>
      </c>
      <c r="R3198" s="197">
        <v>28</v>
      </c>
      <c r="S3198" s="197">
        <v>52</v>
      </c>
      <c r="T3198" s="198" t="s">
        <v>7025</v>
      </c>
      <c r="U3198" s="200">
        <v>280309</v>
      </c>
    </row>
    <row r="3199" spans="17:21" x14ac:dyDescent="0.15">
      <c r="Q3199" s="197">
        <v>4</v>
      </c>
      <c r="R3199" s="197">
        <v>28</v>
      </c>
      <c r="S3199" s="197">
        <v>53</v>
      </c>
      <c r="T3199" s="198" t="s">
        <v>7026</v>
      </c>
      <c r="U3199" s="200">
        <v>280310</v>
      </c>
    </row>
    <row r="3200" spans="17:21" x14ac:dyDescent="0.15">
      <c r="Q3200" s="197">
        <v>4</v>
      </c>
      <c r="R3200" s="197">
        <v>28</v>
      </c>
      <c r="S3200" s="197">
        <v>54</v>
      </c>
      <c r="T3200" s="198" t="s">
        <v>7027</v>
      </c>
      <c r="U3200" s="200">
        <v>280308</v>
      </c>
    </row>
    <row r="3201" spans="17:21" x14ac:dyDescent="0.15">
      <c r="Q3201" s="197">
        <v>4</v>
      </c>
      <c r="R3201" s="197">
        <v>28</v>
      </c>
      <c r="S3201" s="197">
        <v>55</v>
      </c>
      <c r="T3201" s="198" t="s">
        <v>7028</v>
      </c>
      <c r="U3201" s="200">
        <v>280509</v>
      </c>
    </row>
    <row r="3202" spans="17:21" x14ac:dyDescent="0.15">
      <c r="Q3202" s="197">
        <v>4</v>
      </c>
      <c r="R3202" s="197">
        <v>28</v>
      </c>
      <c r="S3202" s="197">
        <v>56</v>
      </c>
      <c r="T3202" s="198" t="s">
        <v>7029</v>
      </c>
      <c r="U3202" s="200">
        <v>280210</v>
      </c>
    </row>
    <row r="3203" spans="17:21" x14ac:dyDescent="0.15">
      <c r="Q3203" s="197">
        <v>4</v>
      </c>
      <c r="R3203" s="197">
        <v>28</v>
      </c>
      <c r="S3203" s="197">
        <v>57</v>
      </c>
      <c r="T3203" s="198" t="s">
        <v>7030</v>
      </c>
      <c r="U3203" s="200">
        <v>280220</v>
      </c>
    </row>
    <row r="3204" spans="17:21" x14ac:dyDescent="0.15">
      <c r="Q3204" s="197">
        <v>4</v>
      </c>
      <c r="R3204" s="197">
        <v>28</v>
      </c>
      <c r="S3204" s="197">
        <v>58</v>
      </c>
      <c r="T3204" s="198" t="s">
        <v>7031</v>
      </c>
      <c r="U3204" s="200">
        <v>280311</v>
      </c>
    </row>
    <row r="3205" spans="17:21" x14ac:dyDescent="0.15">
      <c r="Q3205" s="197">
        <v>4</v>
      </c>
      <c r="R3205" s="197">
        <v>28</v>
      </c>
      <c r="S3205" s="197">
        <v>59</v>
      </c>
      <c r="T3205" s="198" t="s">
        <v>7032</v>
      </c>
      <c r="U3205" s="200">
        <v>280510</v>
      </c>
    </row>
    <row r="3206" spans="17:21" x14ac:dyDescent="0.15">
      <c r="Q3206" s="197">
        <v>4</v>
      </c>
      <c r="R3206" s="197">
        <v>28</v>
      </c>
      <c r="S3206" s="197">
        <v>60</v>
      </c>
      <c r="T3206" s="198" t="s">
        <v>7033</v>
      </c>
      <c r="U3206" s="200">
        <v>280211</v>
      </c>
    </row>
    <row r="3207" spans="17:21" x14ac:dyDescent="0.15">
      <c r="Q3207" s="197">
        <v>4</v>
      </c>
      <c r="R3207" s="197">
        <v>28</v>
      </c>
      <c r="S3207" s="197">
        <v>61</v>
      </c>
      <c r="T3207" s="198" t="s">
        <v>7034</v>
      </c>
      <c r="U3207" s="200">
        <v>280221</v>
      </c>
    </row>
    <row r="3208" spans="17:21" x14ac:dyDescent="0.15">
      <c r="Q3208" s="197">
        <v>4</v>
      </c>
      <c r="R3208" s="197">
        <v>28</v>
      </c>
      <c r="S3208" s="197">
        <v>62</v>
      </c>
      <c r="T3208" s="198" t="s">
        <v>7035</v>
      </c>
      <c r="U3208" s="200">
        <v>280312</v>
      </c>
    </row>
    <row r="3209" spans="17:21" x14ac:dyDescent="0.15">
      <c r="Q3209" s="197">
        <v>4</v>
      </c>
      <c r="R3209" s="197">
        <v>28</v>
      </c>
      <c r="S3209" s="197">
        <v>63</v>
      </c>
      <c r="T3209" s="198" t="s">
        <v>9603</v>
      </c>
      <c r="U3209" s="200">
        <v>280703</v>
      </c>
    </row>
    <row r="3210" spans="17:21" x14ac:dyDescent="0.15">
      <c r="Q3210" s="197">
        <v>4</v>
      </c>
      <c r="R3210" s="197">
        <v>28</v>
      </c>
      <c r="S3210" s="197">
        <v>64</v>
      </c>
      <c r="T3210" s="198" t="s">
        <v>9604</v>
      </c>
      <c r="U3210" s="200">
        <v>280706</v>
      </c>
    </row>
    <row r="3211" spans="17:21" x14ac:dyDescent="0.15">
      <c r="Q3211" s="197">
        <v>4</v>
      </c>
      <c r="R3211" s="197">
        <v>28</v>
      </c>
      <c r="S3211" s="197">
        <v>65</v>
      </c>
      <c r="T3211" s="198" t="s">
        <v>7036</v>
      </c>
      <c r="U3211" s="200">
        <v>280708</v>
      </c>
    </row>
    <row r="3212" spans="17:21" x14ac:dyDescent="0.15">
      <c r="Q3212" s="197">
        <v>4</v>
      </c>
      <c r="R3212" s="197">
        <v>28</v>
      </c>
      <c r="S3212" s="197">
        <v>66</v>
      </c>
      <c r="T3212" s="198" t="s">
        <v>7037</v>
      </c>
      <c r="U3212" s="200">
        <v>280704</v>
      </c>
    </row>
    <row r="3213" spans="17:21" x14ac:dyDescent="0.15">
      <c r="Q3213" s="197">
        <v>4</v>
      </c>
      <c r="R3213" s="197">
        <v>28</v>
      </c>
      <c r="S3213" s="197">
        <v>67</v>
      </c>
      <c r="T3213" s="198" t="s">
        <v>7038</v>
      </c>
      <c r="U3213" s="200">
        <v>280701</v>
      </c>
    </row>
    <row r="3214" spans="17:21" x14ac:dyDescent="0.15">
      <c r="Q3214" s="197">
        <v>4</v>
      </c>
      <c r="R3214" s="197">
        <v>28</v>
      </c>
      <c r="S3214" s="197">
        <v>68</v>
      </c>
      <c r="T3214" s="198" t="s">
        <v>7039</v>
      </c>
      <c r="U3214" s="200">
        <v>280801</v>
      </c>
    </row>
    <row r="3215" spans="17:21" x14ac:dyDescent="0.15">
      <c r="Q3215" s="197">
        <v>4</v>
      </c>
      <c r="R3215" s="197">
        <v>28</v>
      </c>
      <c r="S3215" s="197">
        <v>69</v>
      </c>
      <c r="T3215" s="198" t="s">
        <v>7040</v>
      </c>
      <c r="U3215" s="200">
        <v>280802</v>
      </c>
    </row>
    <row r="3216" spans="17:21" x14ac:dyDescent="0.15">
      <c r="Q3216" s="197">
        <v>4</v>
      </c>
      <c r="R3216" s="197">
        <v>28</v>
      </c>
      <c r="S3216" s="197">
        <v>70</v>
      </c>
      <c r="T3216" s="198" t="s">
        <v>7041</v>
      </c>
      <c r="U3216" s="200">
        <v>280803</v>
      </c>
    </row>
    <row r="3217" spans="17:21" x14ac:dyDescent="0.15">
      <c r="Q3217" s="197">
        <v>4</v>
      </c>
      <c r="R3217" s="197">
        <v>28</v>
      </c>
      <c r="S3217" s="197">
        <v>71</v>
      </c>
      <c r="T3217" s="198" t="s">
        <v>4086</v>
      </c>
      <c r="U3217" s="200">
        <v>280805</v>
      </c>
    </row>
    <row r="3218" spans="17:21" x14ac:dyDescent="0.15">
      <c r="Q3218" s="197">
        <v>4</v>
      </c>
      <c r="R3218" s="197">
        <v>28</v>
      </c>
      <c r="S3218" s="197">
        <v>72</v>
      </c>
      <c r="T3218" s="198" t="s">
        <v>4094</v>
      </c>
      <c r="U3218" s="200">
        <v>280807</v>
      </c>
    </row>
    <row r="3219" spans="17:21" x14ac:dyDescent="0.15">
      <c r="Q3219" s="197">
        <v>4</v>
      </c>
      <c r="R3219" s="197">
        <v>28</v>
      </c>
      <c r="S3219" s="197">
        <v>73</v>
      </c>
      <c r="T3219" s="198" t="s">
        <v>4098</v>
      </c>
      <c r="U3219" s="200">
        <v>280808</v>
      </c>
    </row>
    <row r="3220" spans="17:21" x14ac:dyDescent="0.15">
      <c r="Q3220" s="197">
        <v>4</v>
      </c>
      <c r="R3220" s="197">
        <v>28</v>
      </c>
      <c r="S3220" s="197">
        <v>74</v>
      </c>
      <c r="T3220" s="198" t="s">
        <v>4110</v>
      </c>
      <c r="U3220" s="200">
        <v>280999</v>
      </c>
    </row>
    <row r="3221" spans="17:21" x14ac:dyDescent="0.15">
      <c r="Q3221" s="197">
        <v>4</v>
      </c>
      <c r="R3221" s="197">
        <v>29</v>
      </c>
      <c r="S3221" s="197">
        <v>1</v>
      </c>
      <c r="T3221" s="198" t="s">
        <v>326</v>
      </c>
      <c r="U3221" s="200">
        <v>290101</v>
      </c>
    </row>
    <row r="3222" spans="17:21" x14ac:dyDescent="0.15">
      <c r="Q3222" s="197">
        <v>4</v>
      </c>
      <c r="R3222" s="197">
        <v>29</v>
      </c>
      <c r="S3222" s="197">
        <v>2</v>
      </c>
      <c r="T3222" s="198" t="s">
        <v>9605</v>
      </c>
      <c r="U3222" s="200">
        <v>290110</v>
      </c>
    </row>
    <row r="3223" spans="17:21" x14ac:dyDescent="0.15">
      <c r="Q3223" s="197">
        <v>4</v>
      </c>
      <c r="R3223" s="197">
        <v>29</v>
      </c>
      <c r="S3223" s="197">
        <v>3</v>
      </c>
      <c r="T3223" s="198" t="s">
        <v>9606</v>
      </c>
      <c r="U3223" s="200">
        <v>290114</v>
      </c>
    </row>
    <row r="3224" spans="17:21" x14ac:dyDescent="0.15">
      <c r="Q3224" s="197">
        <v>4</v>
      </c>
      <c r="R3224" s="197">
        <v>29</v>
      </c>
      <c r="S3224" s="197">
        <v>4</v>
      </c>
      <c r="T3224" s="198" t="s">
        <v>9607</v>
      </c>
      <c r="U3224" s="200">
        <v>290109</v>
      </c>
    </row>
    <row r="3225" spans="17:21" x14ac:dyDescent="0.15">
      <c r="Q3225" s="197">
        <v>4</v>
      </c>
      <c r="R3225" s="197">
        <v>29</v>
      </c>
      <c r="S3225" s="197">
        <v>5</v>
      </c>
      <c r="T3225" s="198" t="s">
        <v>9608</v>
      </c>
      <c r="U3225" s="200">
        <v>290117</v>
      </c>
    </row>
    <row r="3226" spans="17:21" x14ac:dyDescent="0.15">
      <c r="Q3226" s="197">
        <v>4</v>
      </c>
      <c r="R3226" s="197">
        <v>29</v>
      </c>
      <c r="S3226" s="197">
        <v>6</v>
      </c>
      <c r="T3226" s="198" t="s">
        <v>9609</v>
      </c>
      <c r="U3226" s="200">
        <v>290112</v>
      </c>
    </row>
    <row r="3227" spans="17:21" x14ac:dyDescent="0.15">
      <c r="Q3227" s="197">
        <v>4</v>
      </c>
      <c r="R3227" s="197">
        <v>29</v>
      </c>
      <c r="S3227" s="197">
        <v>7</v>
      </c>
      <c r="T3227" s="198" t="s">
        <v>9610</v>
      </c>
      <c r="U3227" s="200">
        <v>290111</v>
      </c>
    </row>
    <row r="3228" spans="17:21" x14ac:dyDescent="0.15">
      <c r="Q3228" s="197">
        <v>4</v>
      </c>
      <c r="R3228" s="197">
        <v>29</v>
      </c>
      <c r="S3228" s="197">
        <v>8</v>
      </c>
      <c r="T3228" s="198" t="s">
        <v>9611</v>
      </c>
      <c r="U3228" s="200">
        <v>290210</v>
      </c>
    </row>
    <row r="3229" spans="17:21" x14ac:dyDescent="0.15">
      <c r="Q3229" s="197">
        <v>4</v>
      </c>
      <c r="R3229" s="197">
        <v>29</v>
      </c>
      <c r="S3229" s="197">
        <v>9</v>
      </c>
      <c r="T3229" s="198" t="s">
        <v>9612</v>
      </c>
      <c r="U3229" s="200">
        <v>290104</v>
      </c>
    </row>
    <row r="3230" spans="17:21" x14ac:dyDescent="0.15">
      <c r="Q3230" s="197">
        <v>4</v>
      </c>
      <c r="R3230" s="197">
        <v>29</v>
      </c>
      <c r="S3230" s="197">
        <v>10</v>
      </c>
      <c r="T3230" s="198" t="s">
        <v>9613</v>
      </c>
      <c r="U3230" s="200">
        <v>290113</v>
      </c>
    </row>
    <row r="3231" spans="17:21" x14ac:dyDescent="0.15">
      <c r="Q3231" s="197">
        <v>4</v>
      </c>
      <c r="R3231" s="197">
        <v>29</v>
      </c>
      <c r="S3231" s="197">
        <v>11</v>
      </c>
      <c r="T3231" s="198" t="s">
        <v>4159</v>
      </c>
      <c r="U3231" s="200">
        <v>290107</v>
      </c>
    </row>
    <row r="3232" spans="17:21" x14ac:dyDescent="0.15">
      <c r="Q3232" s="197">
        <v>4</v>
      </c>
      <c r="R3232" s="197">
        <v>29</v>
      </c>
      <c r="S3232" s="197">
        <v>12</v>
      </c>
      <c r="T3232" s="198" t="s">
        <v>3788</v>
      </c>
      <c r="U3232" s="200">
        <v>290108</v>
      </c>
    </row>
    <row r="3233" spans="17:21" x14ac:dyDescent="0.15">
      <c r="Q3233" s="197">
        <v>4</v>
      </c>
      <c r="R3233" s="197">
        <v>29</v>
      </c>
      <c r="S3233" s="197">
        <v>13</v>
      </c>
      <c r="T3233" s="198" t="s">
        <v>9614</v>
      </c>
      <c r="U3233" s="200">
        <v>290105</v>
      </c>
    </row>
    <row r="3234" spans="17:21" x14ac:dyDescent="0.15">
      <c r="Q3234" s="197">
        <v>4</v>
      </c>
      <c r="R3234" s="197">
        <v>29</v>
      </c>
      <c r="S3234" s="197">
        <v>14</v>
      </c>
      <c r="T3234" s="198" t="s">
        <v>7043</v>
      </c>
      <c r="U3234" s="200">
        <v>290201</v>
      </c>
    </row>
    <row r="3235" spans="17:21" x14ac:dyDescent="0.15">
      <c r="Q3235" s="197">
        <v>4</v>
      </c>
      <c r="R3235" s="197">
        <v>29</v>
      </c>
      <c r="S3235" s="197">
        <v>15</v>
      </c>
      <c r="T3235" s="198" t="s">
        <v>7044</v>
      </c>
      <c r="U3235" s="200">
        <v>290202</v>
      </c>
    </row>
    <row r="3236" spans="17:21" x14ac:dyDescent="0.15">
      <c r="Q3236" s="197">
        <v>4</v>
      </c>
      <c r="R3236" s="197">
        <v>29</v>
      </c>
      <c r="S3236" s="197">
        <v>16</v>
      </c>
      <c r="T3236" s="198" t="s">
        <v>7045</v>
      </c>
      <c r="U3236" s="200">
        <v>290204</v>
      </c>
    </row>
    <row r="3237" spans="17:21" x14ac:dyDescent="0.15">
      <c r="Q3237" s="197">
        <v>4</v>
      </c>
      <c r="R3237" s="197">
        <v>29</v>
      </c>
      <c r="S3237" s="197">
        <v>17</v>
      </c>
      <c r="T3237" s="198" t="s">
        <v>7046</v>
      </c>
      <c r="U3237" s="200">
        <v>290203</v>
      </c>
    </row>
    <row r="3238" spans="17:21" x14ac:dyDescent="0.15">
      <c r="Q3238" s="197">
        <v>4</v>
      </c>
      <c r="R3238" s="197">
        <v>29</v>
      </c>
      <c r="S3238" s="197">
        <v>18</v>
      </c>
      <c r="T3238" s="198" t="s">
        <v>9615</v>
      </c>
      <c r="U3238" s="200">
        <v>290299</v>
      </c>
    </row>
    <row r="3239" spans="17:21" x14ac:dyDescent="0.15">
      <c r="Q3239" s="197">
        <v>4</v>
      </c>
      <c r="R3239" s="197">
        <v>29</v>
      </c>
      <c r="S3239" s="197">
        <v>19</v>
      </c>
      <c r="T3239" s="198" t="s">
        <v>7047</v>
      </c>
      <c r="U3239" s="200">
        <v>290106</v>
      </c>
    </row>
    <row r="3240" spans="17:21" x14ac:dyDescent="0.15">
      <c r="Q3240" s="197">
        <v>4</v>
      </c>
      <c r="R3240" s="197">
        <v>29</v>
      </c>
      <c r="S3240" s="197">
        <v>20</v>
      </c>
      <c r="T3240" s="198" t="s">
        <v>7048</v>
      </c>
      <c r="U3240" s="200">
        <v>290301</v>
      </c>
    </row>
    <row r="3241" spans="17:21" x14ac:dyDescent="0.15">
      <c r="Q3241" s="197">
        <v>4</v>
      </c>
      <c r="R3241" s="197">
        <v>29</v>
      </c>
      <c r="S3241" s="197">
        <v>21</v>
      </c>
      <c r="T3241" s="198" t="s">
        <v>7049</v>
      </c>
      <c r="U3241" s="200">
        <v>290302</v>
      </c>
    </row>
    <row r="3242" spans="17:21" x14ac:dyDescent="0.15">
      <c r="Q3242" s="197">
        <v>4</v>
      </c>
      <c r="R3242" s="197">
        <v>29</v>
      </c>
      <c r="S3242" s="197">
        <v>22</v>
      </c>
      <c r="T3242" s="198" t="s">
        <v>7050</v>
      </c>
      <c r="U3242" s="200">
        <v>290303</v>
      </c>
    </row>
    <row r="3243" spans="17:21" x14ac:dyDescent="0.15">
      <c r="Q3243" s="197">
        <v>4</v>
      </c>
      <c r="R3243" s="197">
        <v>29</v>
      </c>
      <c r="S3243" s="197">
        <v>23</v>
      </c>
      <c r="T3243" s="198" t="s">
        <v>7051</v>
      </c>
      <c r="U3243" s="200">
        <v>290304</v>
      </c>
    </row>
    <row r="3244" spans="17:21" x14ac:dyDescent="0.15">
      <c r="Q3244" s="197">
        <v>4</v>
      </c>
      <c r="R3244" s="197">
        <v>29</v>
      </c>
      <c r="S3244" s="197">
        <v>24</v>
      </c>
      <c r="T3244" s="198" t="s">
        <v>7052</v>
      </c>
      <c r="U3244" s="200">
        <v>290305</v>
      </c>
    </row>
    <row r="3245" spans="17:21" x14ac:dyDescent="0.15">
      <c r="Q3245" s="197">
        <v>4</v>
      </c>
      <c r="R3245" s="197">
        <v>29</v>
      </c>
      <c r="S3245" s="197">
        <v>25</v>
      </c>
      <c r="T3245" s="198" t="s">
        <v>7053</v>
      </c>
      <c r="U3245" s="200">
        <v>290306</v>
      </c>
    </row>
    <row r="3246" spans="17:21" x14ac:dyDescent="0.15">
      <c r="Q3246" s="197">
        <v>4</v>
      </c>
      <c r="R3246" s="197">
        <v>29</v>
      </c>
      <c r="S3246" s="197">
        <v>26</v>
      </c>
      <c r="T3246" s="198" t="s">
        <v>7054</v>
      </c>
      <c r="U3246" s="200">
        <v>290307</v>
      </c>
    </row>
    <row r="3247" spans="17:21" x14ac:dyDescent="0.15">
      <c r="Q3247" s="197">
        <v>4</v>
      </c>
      <c r="R3247" s="197">
        <v>29</v>
      </c>
      <c r="S3247" s="197">
        <v>27</v>
      </c>
      <c r="T3247" s="198" t="s">
        <v>7056</v>
      </c>
      <c r="U3247" s="200">
        <v>290321</v>
      </c>
    </row>
    <row r="3248" spans="17:21" x14ac:dyDescent="0.15">
      <c r="Q3248" s="197">
        <v>4</v>
      </c>
      <c r="R3248" s="197">
        <v>29</v>
      </c>
      <c r="S3248" s="197">
        <v>28</v>
      </c>
      <c r="T3248" s="198" t="s">
        <v>7055</v>
      </c>
      <c r="U3248" s="200">
        <v>290317</v>
      </c>
    </row>
    <row r="3249" spans="17:21" x14ac:dyDescent="0.15">
      <c r="Q3249" s="197">
        <v>4</v>
      </c>
      <c r="R3249" s="197">
        <v>29</v>
      </c>
      <c r="S3249" s="197">
        <v>29</v>
      </c>
      <c r="T3249" s="198" t="s">
        <v>7058</v>
      </c>
      <c r="U3249" s="200">
        <v>290308</v>
      </c>
    </row>
    <row r="3250" spans="17:21" x14ac:dyDescent="0.15">
      <c r="Q3250" s="197">
        <v>4</v>
      </c>
      <c r="R3250" s="197">
        <v>29</v>
      </c>
      <c r="S3250" s="197">
        <v>30</v>
      </c>
      <c r="T3250" s="198" t="s">
        <v>7060</v>
      </c>
      <c r="U3250" s="200">
        <v>290399</v>
      </c>
    </row>
    <row r="3251" spans="17:21" x14ac:dyDescent="0.15">
      <c r="Q3251" s="197">
        <v>4</v>
      </c>
      <c r="R3251" s="197">
        <v>29</v>
      </c>
      <c r="S3251" s="197">
        <v>31</v>
      </c>
      <c r="T3251" s="198" t="s">
        <v>9616</v>
      </c>
      <c r="U3251" s="200">
        <v>290116</v>
      </c>
    </row>
    <row r="3252" spans="17:21" x14ac:dyDescent="0.15">
      <c r="Q3252" s="197">
        <v>4</v>
      </c>
      <c r="R3252" s="197">
        <v>29</v>
      </c>
      <c r="S3252" s="197">
        <v>32</v>
      </c>
      <c r="T3252" s="198" t="s">
        <v>9617</v>
      </c>
      <c r="U3252" s="200">
        <v>290316</v>
      </c>
    </row>
    <row r="3253" spans="17:21" x14ac:dyDescent="0.15">
      <c r="Q3253" s="197">
        <v>4</v>
      </c>
      <c r="R3253" s="197">
        <v>29</v>
      </c>
      <c r="S3253" s="197">
        <v>33</v>
      </c>
      <c r="T3253" s="198" t="s">
        <v>9618</v>
      </c>
      <c r="U3253" s="200">
        <v>290315</v>
      </c>
    </row>
    <row r="3254" spans="17:21" x14ac:dyDescent="0.15">
      <c r="Q3254" s="197">
        <v>4</v>
      </c>
      <c r="R3254" s="197">
        <v>29</v>
      </c>
      <c r="S3254" s="197">
        <v>34</v>
      </c>
      <c r="T3254" s="198" t="s">
        <v>9619</v>
      </c>
      <c r="U3254" s="200">
        <v>290309</v>
      </c>
    </row>
    <row r="3255" spans="17:21" x14ac:dyDescent="0.15">
      <c r="Q3255" s="197">
        <v>4</v>
      </c>
      <c r="R3255" s="197">
        <v>29</v>
      </c>
      <c r="S3255" s="197">
        <v>35</v>
      </c>
      <c r="T3255" s="198" t="s">
        <v>7057</v>
      </c>
      <c r="U3255" s="200">
        <v>290318</v>
      </c>
    </row>
    <row r="3256" spans="17:21" x14ac:dyDescent="0.15">
      <c r="Q3256" s="197">
        <v>4</v>
      </c>
      <c r="R3256" s="197">
        <v>29</v>
      </c>
      <c r="S3256" s="197">
        <v>36</v>
      </c>
      <c r="T3256" s="198" t="s">
        <v>7059</v>
      </c>
      <c r="U3256" s="200">
        <v>290319</v>
      </c>
    </row>
    <row r="3257" spans="17:21" x14ac:dyDescent="0.15">
      <c r="Q3257" s="197">
        <v>4</v>
      </c>
      <c r="R3257" s="197">
        <v>29</v>
      </c>
      <c r="S3257" s="197">
        <v>37</v>
      </c>
      <c r="T3257" s="198" t="s">
        <v>9620</v>
      </c>
      <c r="U3257" s="200">
        <v>290322</v>
      </c>
    </row>
    <row r="3258" spans="17:21" x14ac:dyDescent="0.15">
      <c r="Q3258" s="197">
        <v>4</v>
      </c>
      <c r="R3258" s="197">
        <v>29</v>
      </c>
      <c r="S3258" s="197">
        <v>38</v>
      </c>
      <c r="T3258" s="198" t="s">
        <v>6312</v>
      </c>
      <c r="U3258" s="200">
        <v>290600</v>
      </c>
    </row>
    <row r="3259" spans="17:21" x14ac:dyDescent="0.15">
      <c r="Q3259" s="197">
        <v>4</v>
      </c>
      <c r="R3259" s="197">
        <v>29</v>
      </c>
      <c r="S3259" s="197">
        <v>39</v>
      </c>
      <c r="T3259" s="198" t="s">
        <v>7061</v>
      </c>
      <c r="U3259" s="200">
        <v>290604</v>
      </c>
    </row>
    <row r="3260" spans="17:21" x14ac:dyDescent="0.15">
      <c r="Q3260" s="197">
        <v>4</v>
      </c>
      <c r="R3260" s="197">
        <v>29</v>
      </c>
      <c r="S3260" s="197">
        <v>40</v>
      </c>
      <c r="T3260" s="198" t="s">
        <v>7062</v>
      </c>
      <c r="U3260" s="200">
        <v>290602</v>
      </c>
    </row>
    <row r="3261" spans="17:21" x14ac:dyDescent="0.15">
      <c r="Q3261" s="197">
        <v>4</v>
      </c>
      <c r="R3261" s="197">
        <v>29</v>
      </c>
      <c r="S3261" s="197">
        <v>41</v>
      </c>
      <c r="T3261" s="198" t="s">
        <v>7063</v>
      </c>
      <c r="U3261" s="200">
        <v>290603</v>
      </c>
    </row>
    <row r="3262" spans="17:21" x14ac:dyDescent="0.15">
      <c r="Q3262" s="197">
        <v>4</v>
      </c>
      <c r="R3262" s="197">
        <v>29</v>
      </c>
      <c r="S3262" s="197">
        <v>42</v>
      </c>
      <c r="T3262" s="198" t="s">
        <v>7064</v>
      </c>
      <c r="U3262" s="200">
        <v>290801</v>
      </c>
    </row>
    <row r="3263" spans="17:21" x14ac:dyDescent="0.15">
      <c r="Q3263" s="197">
        <v>4</v>
      </c>
      <c r="R3263" s="197">
        <v>29</v>
      </c>
      <c r="S3263" s="197">
        <v>43</v>
      </c>
      <c r="T3263" s="198" t="s">
        <v>4086</v>
      </c>
      <c r="U3263" s="200">
        <v>290805</v>
      </c>
    </row>
    <row r="3264" spans="17:21" x14ac:dyDescent="0.15">
      <c r="Q3264" s="197">
        <v>4</v>
      </c>
      <c r="R3264" s="197">
        <v>29</v>
      </c>
      <c r="S3264" s="197">
        <v>44</v>
      </c>
      <c r="T3264" s="198" t="s">
        <v>4094</v>
      </c>
      <c r="U3264" s="200">
        <v>290807</v>
      </c>
    </row>
    <row r="3265" spans="17:21" x14ac:dyDescent="0.15">
      <c r="Q3265" s="197">
        <v>4</v>
      </c>
      <c r="R3265" s="197">
        <v>29</v>
      </c>
      <c r="S3265" s="197">
        <v>45</v>
      </c>
      <c r="T3265" s="198" t="s">
        <v>4098</v>
      </c>
      <c r="U3265" s="200">
        <v>290808</v>
      </c>
    </row>
    <row r="3266" spans="17:21" x14ac:dyDescent="0.15">
      <c r="Q3266" s="197">
        <v>4</v>
      </c>
      <c r="R3266" s="197">
        <v>29</v>
      </c>
      <c r="S3266" s="197">
        <v>46</v>
      </c>
      <c r="T3266" s="198" t="s">
        <v>4110</v>
      </c>
      <c r="U3266" s="200">
        <v>290999</v>
      </c>
    </row>
    <row r="3267" spans="17:21" x14ac:dyDescent="0.15">
      <c r="Q3267" s="197">
        <v>4</v>
      </c>
      <c r="R3267" s="197">
        <v>30</v>
      </c>
      <c r="S3267" s="197">
        <v>1</v>
      </c>
      <c r="T3267" s="198" t="s">
        <v>326</v>
      </c>
      <c r="U3267" s="200">
        <v>300101</v>
      </c>
    </row>
    <row r="3268" spans="17:21" x14ac:dyDescent="0.15">
      <c r="Q3268" s="197">
        <v>4</v>
      </c>
      <c r="R3268" s="197">
        <v>30</v>
      </c>
      <c r="S3268" s="197">
        <v>2</v>
      </c>
      <c r="T3268" s="198" t="s">
        <v>330</v>
      </c>
      <c r="U3268" s="200">
        <v>300102</v>
      </c>
    </row>
    <row r="3269" spans="17:21" x14ac:dyDescent="0.15">
      <c r="Q3269" s="197">
        <v>4</v>
      </c>
      <c r="R3269" s="197">
        <v>30</v>
      </c>
      <c r="S3269" s="197">
        <v>3</v>
      </c>
      <c r="T3269" s="198" t="s">
        <v>3762</v>
      </c>
      <c r="U3269" s="200">
        <v>300103</v>
      </c>
    </row>
    <row r="3270" spans="17:21" x14ac:dyDescent="0.15">
      <c r="Q3270" s="197">
        <v>4</v>
      </c>
      <c r="R3270" s="197">
        <v>30</v>
      </c>
      <c r="S3270" s="197">
        <v>4</v>
      </c>
      <c r="T3270" s="198" t="s">
        <v>6504</v>
      </c>
      <c r="U3270" s="200">
        <v>300104</v>
      </c>
    </row>
    <row r="3271" spans="17:21" x14ac:dyDescent="0.15">
      <c r="Q3271" s="197">
        <v>4</v>
      </c>
      <c r="R3271" s="197">
        <v>30</v>
      </c>
      <c r="S3271" s="197">
        <v>5</v>
      </c>
      <c r="T3271" s="198" t="s">
        <v>6902</v>
      </c>
      <c r="U3271" s="200">
        <v>300105</v>
      </c>
    </row>
    <row r="3272" spans="17:21" x14ac:dyDescent="0.15">
      <c r="Q3272" s="197">
        <v>4</v>
      </c>
      <c r="R3272" s="197">
        <v>30</v>
      </c>
      <c r="S3272" s="197">
        <v>6</v>
      </c>
      <c r="T3272" s="198" t="s">
        <v>1919</v>
      </c>
      <c r="U3272" s="200">
        <v>300106</v>
      </c>
    </row>
    <row r="3273" spans="17:21" x14ac:dyDescent="0.15">
      <c r="Q3273" s="197">
        <v>4</v>
      </c>
      <c r="R3273" s="197">
        <v>30</v>
      </c>
      <c r="S3273" s="197">
        <v>7</v>
      </c>
      <c r="T3273" s="198" t="s">
        <v>4135</v>
      </c>
      <c r="U3273" s="200">
        <v>300107</v>
      </c>
    </row>
    <row r="3274" spans="17:21" x14ac:dyDescent="0.15">
      <c r="Q3274" s="197">
        <v>4</v>
      </c>
      <c r="R3274" s="197">
        <v>30</v>
      </c>
      <c r="S3274" s="197">
        <v>8</v>
      </c>
      <c r="T3274" s="198" t="s">
        <v>4159</v>
      </c>
      <c r="U3274" s="200">
        <v>300109</v>
      </c>
    </row>
    <row r="3275" spans="17:21" x14ac:dyDescent="0.15">
      <c r="Q3275" s="197">
        <v>4</v>
      </c>
      <c r="R3275" s="197">
        <v>30</v>
      </c>
      <c r="S3275" s="197">
        <v>9</v>
      </c>
      <c r="T3275" s="198" t="s">
        <v>3788</v>
      </c>
      <c r="U3275" s="200">
        <v>300110</v>
      </c>
    </row>
    <row r="3276" spans="17:21" x14ac:dyDescent="0.15">
      <c r="Q3276" s="197">
        <v>4</v>
      </c>
      <c r="R3276" s="197">
        <v>30</v>
      </c>
      <c r="S3276" s="197">
        <v>10</v>
      </c>
      <c r="T3276" s="198" t="s">
        <v>7065</v>
      </c>
      <c r="U3276" s="200">
        <v>300201</v>
      </c>
    </row>
    <row r="3277" spans="17:21" x14ac:dyDescent="0.15">
      <c r="Q3277" s="197">
        <v>4</v>
      </c>
      <c r="R3277" s="197">
        <v>30</v>
      </c>
      <c r="S3277" s="197">
        <v>11</v>
      </c>
      <c r="T3277" s="198" t="s">
        <v>7066</v>
      </c>
      <c r="U3277" s="200">
        <v>300202</v>
      </c>
    </row>
    <row r="3278" spans="17:21" x14ac:dyDescent="0.15">
      <c r="Q3278" s="197">
        <v>4</v>
      </c>
      <c r="R3278" s="197">
        <v>30</v>
      </c>
      <c r="S3278" s="197">
        <v>12</v>
      </c>
      <c r="T3278" s="198" t="s">
        <v>7067</v>
      </c>
      <c r="U3278" s="200">
        <v>300203</v>
      </c>
    </row>
    <row r="3279" spans="17:21" x14ac:dyDescent="0.15">
      <c r="Q3279" s="197">
        <v>4</v>
      </c>
      <c r="R3279" s="197">
        <v>30</v>
      </c>
      <c r="S3279" s="197">
        <v>13</v>
      </c>
      <c r="T3279" s="198" t="s">
        <v>7068</v>
      </c>
      <c r="U3279" s="200">
        <v>300204</v>
      </c>
    </row>
    <row r="3280" spans="17:21" x14ac:dyDescent="0.15">
      <c r="Q3280" s="197">
        <v>4</v>
      </c>
      <c r="R3280" s="197">
        <v>30</v>
      </c>
      <c r="S3280" s="197">
        <v>14</v>
      </c>
      <c r="T3280" s="198" t="s">
        <v>7069</v>
      </c>
      <c r="U3280" s="200">
        <v>300205</v>
      </c>
    </row>
    <row r="3281" spans="17:21" x14ac:dyDescent="0.15">
      <c r="Q3281" s="197">
        <v>4</v>
      </c>
      <c r="R3281" s="197">
        <v>30</v>
      </c>
      <c r="S3281" s="197">
        <v>15</v>
      </c>
      <c r="T3281" s="198" t="s">
        <v>7070</v>
      </c>
      <c r="U3281" s="200">
        <v>300206</v>
      </c>
    </row>
    <row r="3282" spans="17:21" x14ac:dyDescent="0.15">
      <c r="Q3282" s="197">
        <v>4</v>
      </c>
      <c r="R3282" s="197">
        <v>30</v>
      </c>
      <c r="S3282" s="197">
        <v>16</v>
      </c>
      <c r="T3282" s="198" t="s">
        <v>7071</v>
      </c>
      <c r="U3282" s="200">
        <v>300207</v>
      </c>
    </row>
    <row r="3283" spans="17:21" x14ac:dyDescent="0.15">
      <c r="Q3283" s="197">
        <v>4</v>
      </c>
      <c r="R3283" s="197">
        <v>30</v>
      </c>
      <c r="S3283" s="197">
        <v>17</v>
      </c>
      <c r="T3283" s="198" t="s">
        <v>7072</v>
      </c>
      <c r="U3283" s="200">
        <v>300301</v>
      </c>
    </row>
    <row r="3284" spans="17:21" x14ac:dyDescent="0.15">
      <c r="Q3284" s="197">
        <v>4</v>
      </c>
      <c r="R3284" s="197">
        <v>30</v>
      </c>
      <c r="S3284" s="197">
        <v>18</v>
      </c>
      <c r="T3284" s="198" t="s">
        <v>7073</v>
      </c>
      <c r="U3284" s="200">
        <v>300326</v>
      </c>
    </row>
    <row r="3285" spans="17:21" x14ac:dyDescent="0.15">
      <c r="Q3285" s="197">
        <v>4</v>
      </c>
      <c r="R3285" s="197">
        <v>30</v>
      </c>
      <c r="S3285" s="197">
        <v>19</v>
      </c>
      <c r="T3285" s="198" t="s">
        <v>7074</v>
      </c>
      <c r="U3285" s="200">
        <v>300302</v>
      </c>
    </row>
    <row r="3286" spans="17:21" x14ac:dyDescent="0.15">
      <c r="Q3286" s="197">
        <v>4</v>
      </c>
      <c r="R3286" s="197">
        <v>30</v>
      </c>
      <c r="S3286" s="197">
        <v>20</v>
      </c>
      <c r="T3286" s="198" t="s">
        <v>7075</v>
      </c>
      <c r="U3286" s="200">
        <v>300320</v>
      </c>
    </row>
    <row r="3287" spans="17:21" x14ac:dyDescent="0.15">
      <c r="Q3287" s="197">
        <v>4</v>
      </c>
      <c r="R3287" s="197">
        <v>30</v>
      </c>
      <c r="S3287" s="197">
        <v>21</v>
      </c>
      <c r="T3287" s="198" t="s">
        <v>7076</v>
      </c>
      <c r="U3287" s="200">
        <v>300303</v>
      </c>
    </row>
    <row r="3288" spans="17:21" x14ac:dyDescent="0.15">
      <c r="Q3288" s="197">
        <v>4</v>
      </c>
      <c r="R3288" s="197">
        <v>30</v>
      </c>
      <c r="S3288" s="197">
        <v>22</v>
      </c>
      <c r="T3288" s="198" t="s">
        <v>7077</v>
      </c>
      <c r="U3288" s="200">
        <v>300304</v>
      </c>
    </row>
    <row r="3289" spans="17:21" x14ac:dyDescent="0.15">
      <c r="Q3289" s="197">
        <v>4</v>
      </c>
      <c r="R3289" s="197">
        <v>30</v>
      </c>
      <c r="S3289" s="197">
        <v>23</v>
      </c>
      <c r="T3289" s="198" t="s">
        <v>7078</v>
      </c>
      <c r="U3289" s="200">
        <v>300324</v>
      </c>
    </row>
    <row r="3290" spans="17:21" x14ac:dyDescent="0.15">
      <c r="Q3290" s="197">
        <v>4</v>
      </c>
      <c r="R3290" s="197">
        <v>30</v>
      </c>
      <c r="S3290" s="197">
        <v>24</v>
      </c>
      <c r="T3290" s="198" t="s">
        <v>7079</v>
      </c>
      <c r="U3290" s="200">
        <v>300305</v>
      </c>
    </row>
    <row r="3291" spans="17:21" x14ac:dyDescent="0.15">
      <c r="Q3291" s="197">
        <v>4</v>
      </c>
      <c r="R3291" s="197">
        <v>30</v>
      </c>
      <c r="S3291" s="197">
        <v>25</v>
      </c>
      <c r="T3291" s="198" t="s">
        <v>7080</v>
      </c>
      <c r="U3291" s="200">
        <v>300306</v>
      </c>
    </row>
    <row r="3292" spans="17:21" x14ac:dyDescent="0.15">
      <c r="Q3292" s="197">
        <v>4</v>
      </c>
      <c r="R3292" s="197">
        <v>30</v>
      </c>
      <c r="S3292" s="197">
        <v>26</v>
      </c>
      <c r="T3292" s="198" t="s">
        <v>7081</v>
      </c>
      <c r="U3292" s="200">
        <v>300307</v>
      </c>
    </row>
    <row r="3293" spans="17:21" x14ac:dyDescent="0.15">
      <c r="Q3293" s="197">
        <v>4</v>
      </c>
      <c r="R3293" s="197">
        <v>30</v>
      </c>
      <c r="S3293" s="197">
        <v>27</v>
      </c>
      <c r="T3293" s="198" t="s">
        <v>7082</v>
      </c>
      <c r="U3293" s="200">
        <v>300329</v>
      </c>
    </row>
    <row r="3294" spans="17:21" x14ac:dyDescent="0.15">
      <c r="Q3294" s="197">
        <v>4</v>
      </c>
      <c r="R3294" s="197">
        <v>30</v>
      </c>
      <c r="S3294" s="197">
        <v>28</v>
      </c>
      <c r="T3294" s="198" t="s">
        <v>7083</v>
      </c>
      <c r="U3294" s="200">
        <v>300308</v>
      </c>
    </row>
    <row r="3295" spans="17:21" x14ac:dyDescent="0.15">
      <c r="Q3295" s="197">
        <v>4</v>
      </c>
      <c r="R3295" s="197">
        <v>30</v>
      </c>
      <c r="S3295" s="197">
        <v>29</v>
      </c>
      <c r="T3295" s="198" t="s">
        <v>7085</v>
      </c>
      <c r="U3295" s="200">
        <v>300328</v>
      </c>
    </row>
    <row r="3296" spans="17:21" x14ac:dyDescent="0.15">
      <c r="Q3296" s="197">
        <v>4</v>
      </c>
      <c r="R3296" s="197">
        <v>30</v>
      </c>
      <c r="S3296" s="197">
        <v>30</v>
      </c>
      <c r="T3296" s="198" t="s">
        <v>7084</v>
      </c>
      <c r="U3296" s="200">
        <v>300312</v>
      </c>
    </row>
    <row r="3297" spans="17:21" x14ac:dyDescent="0.15">
      <c r="Q3297" s="197">
        <v>4</v>
      </c>
      <c r="R3297" s="197">
        <v>30</v>
      </c>
      <c r="S3297" s="197">
        <v>31</v>
      </c>
      <c r="T3297" s="198" t="s">
        <v>7086</v>
      </c>
      <c r="U3297" s="200">
        <v>300801</v>
      </c>
    </row>
    <row r="3298" spans="17:21" x14ac:dyDescent="0.15">
      <c r="Q3298" s="197">
        <v>4</v>
      </c>
      <c r="R3298" s="197">
        <v>30</v>
      </c>
      <c r="S3298" s="197">
        <v>32</v>
      </c>
      <c r="T3298" s="198" t="s">
        <v>7087</v>
      </c>
      <c r="U3298" s="200">
        <v>300802</v>
      </c>
    </row>
    <row r="3299" spans="17:21" x14ac:dyDescent="0.15">
      <c r="Q3299" s="197">
        <v>4</v>
      </c>
      <c r="R3299" s="197">
        <v>30</v>
      </c>
      <c r="S3299" s="197">
        <v>33</v>
      </c>
      <c r="T3299" s="198" t="s">
        <v>4082</v>
      </c>
      <c r="U3299" s="200">
        <v>300804</v>
      </c>
    </row>
    <row r="3300" spans="17:21" x14ac:dyDescent="0.15">
      <c r="Q3300" s="197">
        <v>4</v>
      </c>
      <c r="R3300" s="197">
        <v>30</v>
      </c>
      <c r="S3300" s="197">
        <v>34</v>
      </c>
      <c r="T3300" s="198" t="s">
        <v>4086</v>
      </c>
      <c r="U3300" s="200">
        <v>300805</v>
      </c>
    </row>
    <row r="3301" spans="17:21" x14ac:dyDescent="0.15">
      <c r="Q3301" s="197">
        <v>4</v>
      </c>
      <c r="R3301" s="197">
        <v>30</v>
      </c>
      <c r="S3301" s="197">
        <v>35</v>
      </c>
      <c r="T3301" s="198" t="s">
        <v>4090</v>
      </c>
      <c r="U3301" s="200">
        <v>300806</v>
      </c>
    </row>
    <row r="3302" spans="17:21" x14ac:dyDescent="0.15">
      <c r="Q3302" s="197">
        <v>4</v>
      </c>
      <c r="R3302" s="197">
        <v>30</v>
      </c>
      <c r="S3302" s="197">
        <v>36</v>
      </c>
      <c r="T3302" s="198" t="s">
        <v>4094</v>
      </c>
      <c r="U3302" s="200">
        <v>300807</v>
      </c>
    </row>
    <row r="3303" spans="17:21" x14ac:dyDescent="0.15">
      <c r="Q3303" s="197">
        <v>4</v>
      </c>
      <c r="R3303" s="197">
        <v>30</v>
      </c>
      <c r="S3303" s="197">
        <v>37</v>
      </c>
      <c r="T3303" s="198" t="s">
        <v>4098</v>
      </c>
      <c r="U3303" s="200">
        <v>300808</v>
      </c>
    </row>
    <row r="3304" spans="17:21" x14ac:dyDescent="0.15">
      <c r="Q3304" s="197">
        <v>4</v>
      </c>
      <c r="R3304" s="197">
        <v>30</v>
      </c>
      <c r="S3304" s="197">
        <v>38</v>
      </c>
      <c r="T3304" s="198" t="s">
        <v>4110</v>
      </c>
      <c r="U3304" s="200">
        <v>300999</v>
      </c>
    </row>
    <row r="3305" spans="17:21" x14ac:dyDescent="0.15">
      <c r="Q3305" s="197">
        <v>4</v>
      </c>
      <c r="R3305" s="197">
        <v>31</v>
      </c>
      <c r="S3305" s="197">
        <v>1</v>
      </c>
      <c r="T3305" s="198" t="s">
        <v>9621</v>
      </c>
      <c r="U3305" s="200">
        <v>310115</v>
      </c>
    </row>
    <row r="3306" spans="17:21" x14ac:dyDescent="0.15">
      <c r="Q3306" s="197">
        <v>4</v>
      </c>
      <c r="R3306" s="197">
        <v>31</v>
      </c>
      <c r="S3306" s="197">
        <v>2</v>
      </c>
      <c r="T3306" s="198" t="s">
        <v>9622</v>
      </c>
      <c r="U3306" s="200">
        <v>310116</v>
      </c>
    </row>
    <row r="3307" spans="17:21" x14ac:dyDescent="0.15">
      <c r="Q3307" s="197">
        <v>4</v>
      </c>
      <c r="R3307" s="197">
        <v>31</v>
      </c>
      <c r="S3307" s="197">
        <v>3</v>
      </c>
      <c r="T3307" s="198" t="s">
        <v>9623</v>
      </c>
      <c r="U3307" s="200">
        <v>310111</v>
      </c>
    </row>
    <row r="3308" spans="17:21" x14ac:dyDescent="0.15">
      <c r="Q3308" s="197">
        <v>4</v>
      </c>
      <c r="R3308" s="197">
        <v>31</v>
      </c>
      <c r="S3308" s="197">
        <v>4</v>
      </c>
      <c r="T3308" s="198" t="s">
        <v>4143</v>
      </c>
      <c r="U3308" s="200">
        <v>310113</v>
      </c>
    </row>
    <row r="3309" spans="17:21" x14ac:dyDescent="0.15">
      <c r="Q3309" s="197">
        <v>4</v>
      </c>
      <c r="R3309" s="197">
        <v>31</v>
      </c>
      <c r="S3309" s="197">
        <v>5</v>
      </c>
      <c r="T3309" s="198" t="s">
        <v>326</v>
      </c>
      <c r="U3309" s="200">
        <v>310101</v>
      </c>
    </row>
    <row r="3310" spans="17:21" x14ac:dyDescent="0.15">
      <c r="Q3310" s="197">
        <v>4</v>
      </c>
      <c r="R3310" s="197">
        <v>31</v>
      </c>
      <c r="S3310" s="197">
        <v>6</v>
      </c>
      <c r="T3310" s="198" t="s">
        <v>9624</v>
      </c>
      <c r="U3310" s="200">
        <v>310117</v>
      </c>
    </row>
    <row r="3311" spans="17:21" x14ac:dyDescent="0.15">
      <c r="Q3311" s="197">
        <v>4</v>
      </c>
      <c r="R3311" s="197">
        <v>31</v>
      </c>
      <c r="S3311" s="197">
        <v>7</v>
      </c>
      <c r="T3311" s="198" t="s">
        <v>6504</v>
      </c>
      <c r="U3311" s="200">
        <v>310109</v>
      </c>
    </row>
    <row r="3312" spans="17:21" x14ac:dyDescent="0.15">
      <c r="Q3312" s="197">
        <v>4</v>
      </c>
      <c r="R3312" s="197">
        <v>31</v>
      </c>
      <c r="S3312" s="197">
        <v>8</v>
      </c>
      <c r="T3312" s="198" t="s">
        <v>9625</v>
      </c>
      <c r="U3312" s="200">
        <v>310118</v>
      </c>
    </row>
    <row r="3313" spans="17:21" x14ac:dyDescent="0.15">
      <c r="Q3313" s="197">
        <v>4</v>
      </c>
      <c r="R3313" s="197">
        <v>31</v>
      </c>
      <c r="S3313" s="197">
        <v>9</v>
      </c>
      <c r="T3313" s="198" t="s">
        <v>4689</v>
      </c>
      <c r="U3313" s="200">
        <v>310103</v>
      </c>
    </row>
    <row r="3314" spans="17:21" x14ac:dyDescent="0.15">
      <c r="Q3314" s="197">
        <v>4</v>
      </c>
      <c r="R3314" s="197">
        <v>31</v>
      </c>
      <c r="S3314" s="197">
        <v>10</v>
      </c>
      <c r="T3314" s="198" t="s">
        <v>4128</v>
      </c>
      <c r="U3314" s="200">
        <v>310110</v>
      </c>
    </row>
    <row r="3315" spans="17:21" x14ac:dyDescent="0.15">
      <c r="Q3315" s="197">
        <v>4</v>
      </c>
      <c r="R3315" s="197">
        <v>31</v>
      </c>
      <c r="S3315" s="197">
        <v>11</v>
      </c>
      <c r="T3315" s="198" t="s">
        <v>1919</v>
      </c>
      <c r="U3315" s="200">
        <v>310104</v>
      </c>
    </row>
    <row r="3316" spans="17:21" x14ac:dyDescent="0.15">
      <c r="Q3316" s="197">
        <v>4</v>
      </c>
      <c r="R3316" s="197">
        <v>31</v>
      </c>
      <c r="S3316" s="197">
        <v>12</v>
      </c>
      <c r="T3316" s="198" t="s">
        <v>4135</v>
      </c>
      <c r="U3316" s="200">
        <v>310105</v>
      </c>
    </row>
    <row r="3317" spans="17:21" x14ac:dyDescent="0.15">
      <c r="Q3317" s="197">
        <v>4</v>
      </c>
      <c r="R3317" s="197">
        <v>31</v>
      </c>
      <c r="S3317" s="197">
        <v>13</v>
      </c>
      <c r="T3317" s="198" t="s">
        <v>4155</v>
      </c>
      <c r="U3317" s="200">
        <v>310114</v>
      </c>
    </row>
    <row r="3318" spans="17:21" x14ac:dyDescent="0.15">
      <c r="Q3318" s="197">
        <v>4</v>
      </c>
      <c r="R3318" s="197">
        <v>31</v>
      </c>
      <c r="S3318" s="197">
        <v>14</v>
      </c>
      <c r="T3318" s="198" t="s">
        <v>4159</v>
      </c>
      <c r="U3318" s="200">
        <v>310106</v>
      </c>
    </row>
    <row r="3319" spans="17:21" x14ac:dyDescent="0.15">
      <c r="Q3319" s="197">
        <v>4</v>
      </c>
      <c r="R3319" s="197">
        <v>31</v>
      </c>
      <c r="S3319" s="197">
        <v>15</v>
      </c>
      <c r="T3319" s="198" t="s">
        <v>3788</v>
      </c>
      <c r="U3319" s="200">
        <v>310107</v>
      </c>
    </row>
    <row r="3320" spans="17:21" x14ac:dyDescent="0.15">
      <c r="Q3320" s="197">
        <v>4</v>
      </c>
      <c r="R3320" s="197">
        <v>31</v>
      </c>
      <c r="S3320" s="197">
        <v>16</v>
      </c>
      <c r="T3320" s="198" t="s">
        <v>6760</v>
      </c>
      <c r="U3320" s="200">
        <v>310201</v>
      </c>
    </row>
    <row r="3321" spans="17:21" x14ac:dyDescent="0.15">
      <c r="Q3321" s="197">
        <v>4</v>
      </c>
      <c r="R3321" s="197">
        <v>31</v>
      </c>
      <c r="S3321" s="197">
        <v>17</v>
      </c>
      <c r="T3321" s="198" t="s">
        <v>7088</v>
      </c>
      <c r="U3321" s="201">
        <v>310202</v>
      </c>
    </row>
    <row r="3322" spans="17:21" x14ac:dyDescent="0.15">
      <c r="Q3322" s="197">
        <v>4</v>
      </c>
      <c r="R3322" s="197">
        <v>31</v>
      </c>
      <c r="S3322" s="197">
        <v>18</v>
      </c>
      <c r="T3322" s="198" t="s">
        <v>7089</v>
      </c>
      <c r="U3322" s="200">
        <v>310301</v>
      </c>
    </row>
    <row r="3323" spans="17:21" x14ac:dyDescent="0.15">
      <c r="Q3323" s="197">
        <v>4</v>
      </c>
      <c r="R3323" s="197">
        <v>31</v>
      </c>
      <c r="S3323" s="197">
        <v>19</v>
      </c>
      <c r="T3323" s="198" t="s">
        <v>7090</v>
      </c>
      <c r="U3323" s="200">
        <v>310302</v>
      </c>
    </row>
    <row r="3324" spans="17:21" x14ac:dyDescent="0.15">
      <c r="Q3324" s="197">
        <v>4</v>
      </c>
      <c r="R3324" s="197">
        <v>31</v>
      </c>
      <c r="S3324" s="197">
        <v>20</v>
      </c>
      <c r="T3324" s="198" t="s">
        <v>7091</v>
      </c>
      <c r="U3324" s="200">
        <v>310503</v>
      </c>
    </row>
    <row r="3325" spans="17:21" x14ac:dyDescent="0.15">
      <c r="Q3325" s="197">
        <v>4</v>
      </c>
      <c r="R3325" s="197">
        <v>31</v>
      </c>
      <c r="S3325" s="197">
        <v>21</v>
      </c>
      <c r="T3325" s="198" t="s">
        <v>7092</v>
      </c>
      <c r="U3325" s="200">
        <v>310203</v>
      </c>
    </row>
    <row r="3326" spans="17:21" x14ac:dyDescent="0.15">
      <c r="Q3326" s="197">
        <v>4</v>
      </c>
      <c r="R3326" s="197">
        <v>31</v>
      </c>
      <c r="S3326" s="197">
        <v>22</v>
      </c>
      <c r="T3326" s="198" t="s">
        <v>7093</v>
      </c>
      <c r="U3326" s="200">
        <v>310303</v>
      </c>
    </row>
    <row r="3327" spans="17:21" x14ac:dyDescent="0.15">
      <c r="Q3327" s="197">
        <v>4</v>
      </c>
      <c r="R3327" s="197">
        <v>31</v>
      </c>
      <c r="S3327" s="197">
        <v>23</v>
      </c>
      <c r="T3327" s="198" t="s">
        <v>7094</v>
      </c>
      <c r="U3327" s="200">
        <v>310504</v>
      </c>
    </row>
    <row r="3328" spans="17:21" x14ac:dyDescent="0.15">
      <c r="Q3328" s="197">
        <v>4</v>
      </c>
      <c r="R3328" s="197">
        <v>31</v>
      </c>
      <c r="S3328" s="197">
        <v>24</v>
      </c>
      <c r="T3328" s="198" t="s">
        <v>7095</v>
      </c>
      <c r="U3328" s="200">
        <v>310204</v>
      </c>
    </row>
    <row r="3329" spans="17:21" x14ac:dyDescent="0.15">
      <c r="Q3329" s="197">
        <v>4</v>
      </c>
      <c r="R3329" s="197">
        <v>31</v>
      </c>
      <c r="S3329" s="197">
        <v>25</v>
      </c>
      <c r="T3329" s="198" t="s">
        <v>7096</v>
      </c>
      <c r="U3329" s="200">
        <v>310304</v>
      </c>
    </row>
    <row r="3330" spans="17:21" x14ac:dyDescent="0.15">
      <c r="Q3330" s="197">
        <v>4</v>
      </c>
      <c r="R3330" s="197">
        <v>31</v>
      </c>
      <c r="S3330" s="197">
        <v>26</v>
      </c>
      <c r="T3330" s="198" t="s">
        <v>7097</v>
      </c>
      <c r="U3330" s="200">
        <v>310505</v>
      </c>
    </row>
    <row r="3331" spans="17:21" x14ac:dyDescent="0.15">
      <c r="Q3331" s="197">
        <v>4</v>
      </c>
      <c r="R3331" s="197">
        <v>31</v>
      </c>
      <c r="S3331" s="197">
        <v>27</v>
      </c>
      <c r="T3331" s="198" t="s">
        <v>7098</v>
      </c>
      <c r="U3331" s="200">
        <v>310205</v>
      </c>
    </row>
    <row r="3332" spans="17:21" x14ac:dyDescent="0.15">
      <c r="Q3332" s="197">
        <v>4</v>
      </c>
      <c r="R3332" s="197">
        <v>31</v>
      </c>
      <c r="S3332" s="197">
        <v>28</v>
      </c>
      <c r="T3332" s="198" t="s">
        <v>7099</v>
      </c>
      <c r="U3332" s="200">
        <v>310305</v>
      </c>
    </row>
    <row r="3333" spans="17:21" x14ac:dyDescent="0.15">
      <c r="Q3333" s="197">
        <v>4</v>
      </c>
      <c r="R3333" s="197">
        <v>31</v>
      </c>
      <c r="S3333" s="197">
        <v>29</v>
      </c>
      <c r="T3333" s="198" t="s">
        <v>7100</v>
      </c>
      <c r="U3333" s="200">
        <v>310306</v>
      </c>
    </row>
    <row r="3334" spans="17:21" x14ac:dyDescent="0.15">
      <c r="Q3334" s="197">
        <v>4</v>
      </c>
      <c r="R3334" s="197">
        <v>31</v>
      </c>
      <c r="S3334" s="197">
        <v>30</v>
      </c>
      <c r="T3334" s="198" t="s">
        <v>4066</v>
      </c>
      <c r="U3334" s="200">
        <v>310700</v>
      </c>
    </row>
    <row r="3335" spans="17:21" x14ac:dyDescent="0.15">
      <c r="Q3335" s="197">
        <v>4</v>
      </c>
      <c r="R3335" s="197">
        <v>31</v>
      </c>
      <c r="S3335" s="197">
        <v>31</v>
      </c>
      <c r="T3335" s="198" t="s">
        <v>7101</v>
      </c>
      <c r="U3335" s="200">
        <v>310701</v>
      </c>
    </row>
    <row r="3336" spans="17:21" x14ac:dyDescent="0.15">
      <c r="Q3336" s="197">
        <v>4</v>
      </c>
      <c r="R3336" s="197">
        <v>31</v>
      </c>
      <c r="S3336" s="197">
        <v>32</v>
      </c>
      <c r="T3336" s="198" t="s">
        <v>7102</v>
      </c>
      <c r="U3336" s="200">
        <v>310702</v>
      </c>
    </row>
    <row r="3337" spans="17:21" x14ac:dyDescent="0.15">
      <c r="Q3337" s="197">
        <v>4</v>
      </c>
      <c r="R3337" s="197">
        <v>31</v>
      </c>
      <c r="S3337" s="197">
        <v>33</v>
      </c>
      <c r="T3337" s="198" t="s">
        <v>7103</v>
      </c>
      <c r="U3337" s="200">
        <v>310801</v>
      </c>
    </row>
    <row r="3338" spans="17:21" x14ac:dyDescent="0.15">
      <c r="Q3338" s="197">
        <v>4</v>
      </c>
      <c r="R3338" s="197">
        <v>31</v>
      </c>
      <c r="S3338" s="197">
        <v>34</v>
      </c>
      <c r="T3338" s="198" t="s">
        <v>7104</v>
      </c>
      <c r="U3338" s="200">
        <v>310802</v>
      </c>
    </row>
    <row r="3339" spans="17:21" x14ac:dyDescent="0.15">
      <c r="Q3339" s="197">
        <v>4</v>
      </c>
      <c r="R3339" s="197">
        <v>31</v>
      </c>
      <c r="S3339" s="197">
        <v>35</v>
      </c>
      <c r="T3339" s="198" t="s">
        <v>4082</v>
      </c>
      <c r="U3339" s="200">
        <v>310803</v>
      </c>
    </row>
    <row r="3340" spans="17:21" x14ac:dyDescent="0.15">
      <c r="Q3340" s="197">
        <v>4</v>
      </c>
      <c r="R3340" s="197">
        <v>31</v>
      </c>
      <c r="S3340" s="197">
        <v>36</v>
      </c>
      <c r="T3340" s="198" t="s">
        <v>4086</v>
      </c>
      <c r="U3340" s="200">
        <v>310804</v>
      </c>
    </row>
    <row r="3341" spans="17:21" x14ac:dyDescent="0.15">
      <c r="Q3341" s="197">
        <v>4</v>
      </c>
      <c r="R3341" s="197">
        <v>31</v>
      </c>
      <c r="S3341" s="197">
        <v>37</v>
      </c>
      <c r="T3341" s="198" t="s">
        <v>4090</v>
      </c>
      <c r="U3341" s="200">
        <v>310805</v>
      </c>
    </row>
    <row r="3342" spans="17:21" x14ac:dyDescent="0.15">
      <c r="Q3342" s="197">
        <v>4</v>
      </c>
      <c r="R3342" s="197">
        <v>31</v>
      </c>
      <c r="S3342" s="197">
        <v>38</v>
      </c>
      <c r="T3342" s="198" t="s">
        <v>4094</v>
      </c>
      <c r="U3342" s="200">
        <v>310806</v>
      </c>
    </row>
    <row r="3343" spans="17:21" x14ac:dyDescent="0.15">
      <c r="Q3343" s="197">
        <v>4</v>
      </c>
      <c r="R3343" s="197">
        <v>31</v>
      </c>
      <c r="S3343" s="197">
        <v>39</v>
      </c>
      <c r="T3343" s="198" t="s">
        <v>4098</v>
      </c>
      <c r="U3343" s="200">
        <v>310807</v>
      </c>
    </row>
    <row r="3344" spans="17:21" x14ac:dyDescent="0.15">
      <c r="Q3344" s="197">
        <v>4</v>
      </c>
      <c r="R3344" s="197">
        <v>31</v>
      </c>
      <c r="S3344" s="197">
        <v>40</v>
      </c>
      <c r="T3344" s="198" t="s">
        <v>7105</v>
      </c>
      <c r="U3344" s="200">
        <v>310808</v>
      </c>
    </row>
    <row r="3345" spans="17:21" x14ac:dyDescent="0.15">
      <c r="Q3345" s="197">
        <v>4</v>
      </c>
      <c r="R3345" s="197">
        <v>31</v>
      </c>
      <c r="S3345" s="197">
        <v>41</v>
      </c>
      <c r="T3345" s="198" t="s">
        <v>4110</v>
      </c>
      <c r="U3345" s="200">
        <v>310999</v>
      </c>
    </row>
    <row r="3346" spans="17:21" x14ac:dyDescent="0.15">
      <c r="Q3346" s="197">
        <v>4</v>
      </c>
      <c r="R3346" s="197">
        <v>32</v>
      </c>
      <c r="S3346" s="197">
        <v>1</v>
      </c>
      <c r="T3346" s="198" t="s">
        <v>6328</v>
      </c>
      <c r="U3346" s="200">
        <v>320108</v>
      </c>
    </row>
    <row r="3347" spans="17:21" x14ac:dyDescent="0.15">
      <c r="Q3347" s="197">
        <v>4</v>
      </c>
      <c r="R3347" s="197">
        <v>32</v>
      </c>
      <c r="S3347" s="197">
        <v>2</v>
      </c>
      <c r="T3347" s="198" t="s">
        <v>326</v>
      </c>
      <c r="U3347" s="200">
        <v>320101</v>
      </c>
    </row>
    <row r="3348" spans="17:21" x14ac:dyDescent="0.15">
      <c r="Q3348" s="197">
        <v>4</v>
      </c>
      <c r="R3348" s="197">
        <v>32</v>
      </c>
      <c r="S3348" s="197">
        <v>3</v>
      </c>
      <c r="T3348" s="198" t="s">
        <v>7106</v>
      </c>
      <c r="U3348" s="200">
        <v>320112</v>
      </c>
    </row>
    <row r="3349" spans="17:21" x14ac:dyDescent="0.15">
      <c r="Q3349" s="197">
        <v>4</v>
      </c>
      <c r="R3349" s="197">
        <v>32</v>
      </c>
      <c r="S3349" s="197">
        <v>4</v>
      </c>
      <c r="T3349" s="198" t="s">
        <v>7042</v>
      </c>
      <c r="U3349" s="200">
        <v>320102</v>
      </c>
    </row>
    <row r="3350" spans="17:21" x14ac:dyDescent="0.15">
      <c r="Q3350" s="197">
        <v>4</v>
      </c>
      <c r="R3350" s="197">
        <v>32</v>
      </c>
      <c r="S3350" s="197">
        <v>5</v>
      </c>
      <c r="T3350" s="198" t="s">
        <v>3762</v>
      </c>
      <c r="U3350" s="200">
        <v>320103</v>
      </c>
    </row>
    <row r="3351" spans="17:21" x14ac:dyDescent="0.15">
      <c r="Q3351" s="197">
        <v>4</v>
      </c>
      <c r="R3351" s="197">
        <v>32</v>
      </c>
      <c r="S3351" s="197">
        <v>6</v>
      </c>
      <c r="T3351" s="198" t="s">
        <v>4124</v>
      </c>
      <c r="U3351" s="200">
        <v>320110</v>
      </c>
    </row>
    <row r="3352" spans="17:21" x14ac:dyDescent="0.15">
      <c r="Q3352" s="197">
        <v>4</v>
      </c>
      <c r="R3352" s="197">
        <v>32</v>
      </c>
      <c r="S3352" s="197">
        <v>7</v>
      </c>
      <c r="T3352" s="198" t="s">
        <v>1919</v>
      </c>
      <c r="U3352" s="200">
        <v>320104</v>
      </c>
    </row>
    <row r="3353" spans="17:21" x14ac:dyDescent="0.15">
      <c r="Q3353" s="197">
        <v>4</v>
      </c>
      <c r="R3353" s="197">
        <v>32</v>
      </c>
      <c r="S3353" s="197">
        <v>8</v>
      </c>
      <c r="T3353" s="198" t="s">
        <v>4128</v>
      </c>
      <c r="U3353" s="200">
        <v>320111</v>
      </c>
    </row>
    <row r="3354" spans="17:21" x14ac:dyDescent="0.15">
      <c r="Q3354" s="197">
        <v>4</v>
      </c>
      <c r="R3354" s="197">
        <v>32</v>
      </c>
      <c r="S3354" s="197">
        <v>9</v>
      </c>
      <c r="T3354" s="198" t="s">
        <v>4473</v>
      </c>
      <c r="U3354" s="200">
        <v>320105</v>
      </c>
    </row>
    <row r="3355" spans="17:21" x14ac:dyDescent="0.15">
      <c r="Q3355" s="197">
        <v>4</v>
      </c>
      <c r="R3355" s="197">
        <v>32</v>
      </c>
      <c r="S3355" s="197">
        <v>10</v>
      </c>
      <c r="T3355" s="198" t="s">
        <v>4703</v>
      </c>
      <c r="U3355" s="200">
        <v>320109</v>
      </c>
    </row>
    <row r="3356" spans="17:21" x14ac:dyDescent="0.15">
      <c r="Q3356" s="197">
        <v>4</v>
      </c>
      <c r="R3356" s="197">
        <v>32</v>
      </c>
      <c r="S3356" s="197">
        <v>11</v>
      </c>
      <c r="T3356" s="198" t="s">
        <v>4155</v>
      </c>
      <c r="U3356" s="200">
        <v>320114</v>
      </c>
    </row>
    <row r="3357" spans="17:21" x14ac:dyDescent="0.15">
      <c r="Q3357" s="197">
        <v>4</v>
      </c>
      <c r="R3357" s="197">
        <v>32</v>
      </c>
      <c r="S3357" s="197">
        <v>12</v>
      </c>
      <c r="T3357" s="198" t="s">
        <v>4159</v>
      </c>
      <c r="U3357" s="200">
        <v>320106</v>
      </c>
    </row>
    <row r="3358" spans="17:21" x14ac:dyDescent="0.15">
      <c r="Q3358" s="197">
        <v>4</v>
      </c>
      <c r="R3358" s="197">
        <v>32</v>
      </c>
      <c r="S3358" s="197">
        <v>13</v>
      </c>
      <c r="T3358" s="198" t="s">
        <v>3788</v>
      </c>
      <c r="U3358" s="200">
        <v>320107</v>
      </c>
    </row>
    <row r="3359" spans="17:21" x14ac:dyDescent="0.15">
      <c r="Q3359" s="197">
        <v>4</v>
      </c>
      <c r="R3359" s="197">
        <v>32</v>
      </c>
      <c r="S3359" s="197">
        <v>14</v>
      </c>
      <c r="T3359" s="198" t="s">
        <v>7107</v>
      </c>
      <c r="U3359" s="200">
        <v>320404</v>
      </c>
    </row>
    <row r="3360" spans="17:21" x14ac:dyDescent="0.15">
      <c r="Q3360" s="197">
        <v>4</v>
      </c>
      <c r="R3360" s="197">
        <v>32</v>
      </c>
      <c r="S3360" s="197">
        <v>15</v>
      </c>
      <c r="T3360" s="198" t="s">
        <v>9626</v>
      </c>
      <c r="U3360" s="200">
        <v>320204</v>
      </c>
    </row>
    <row r="3361" spans="17:21" x14ac:dyDescent="0.15">
      <c r="Q3361" s="197">
        <v>4</v>
      </c>
      <c r="R3361" s="197">
        <v>32</v>
      </c>
      <c r="S3361" s="197">
        <v>16</v>
      </c>
      <c r="T3361" s="198" t="s">
        <v>9627</v>
      </c>
      <c r="U3361" s="200">
        <v>320210</v>
      </c>
    </row>
    <row r="3362" spans="17:21" x14ac:dyDescent="0.15">
      <c r="Q3362" s="197">
        <v>4</v>
      </c>
      <c r="R3362" s="197">
        <v>32</v>
      </c>
      <c r="S3362" s="197">
        <v>17</v>
      </c>
      <c r="T3362" s="198" t="s">
        <v>7108</v>
      </c>
      <c r="U3362" s="200">
        <v>320301</v>
      </c>
    </row>
    <row r="3363" spans="17:21" x14ac:dyDescent="0.15">
      <c r="Q3363" s="197">
        <v>4</v>
      </c>
      <c r="R3363" s="197">
        <v>32</v>
      </c>
      <c r="S3363" s="197">
        <v>18</v>
      </c>
      <c r="T3363" s="198" t="s">
        <v>7109</v>
      </c>
      <c r="U3363" s="200">
        <v>320303</v>
      </c>
    </row>
    <row r="3364" spans="17:21" x14ac:dyDescent="0.15">
      <c r="Q3364" s="197">
        <v>4</v>
      </c>
      <c r="R3364" s="197">
        <v>32</v>
      </c>
      <c r="S3364" s="197">
        <v>19</v>
      </c>
      <c r="T3364" s="198" t="s">
        <v>7110</v>
      </c>
      <c r="U3364" s="200">
        <v>320305</v>
      </c>
    </row>
    <row r="3365" spans="17:21" x14ac:dyDescent="0.15">
      <c r="Q3365" s="197">
        <v>4</v>
      </c>
      <c r="R3365" s="197">
        <v>32</v>
      </c>
      <c r="S3365" s="197">
        <v>20</v>
      </c>
      <c r="T3365" s="198" t="s">
        <v>7111</v>
      </c>
      <c r="U3365" s="200">
        <v>320307</v>
      </c>
    </row>
    <row r="3366" spans="17:21" x14ac:dyDescent="0.15">
      <c r="Q3366" s="197">
        <v>4</v>
      </c>
      <c r="R3366" s="197">
        <v>32</v>
      </c>
      <c r="S3366" s="197">
        <v>21</v>
      </c>
      <c r="T3366" s="198" t="s">
        <v>7112</v>
      </c>
      <c r="U3366" s="200">
        <v>320308</v>
      </c>
    </row>
    <row r="3367" spans="17:21" x14ac:dyDescent="0.15">
      <c r="Q3367" s="197">
        <v>4</v>
      </c>
      <c r="R3367" s="197">
        <v>32</v>
      </c>
      <c r="S3367" s="197">
        <v>22</v>
      </c>
      <c r="T3367" s="198" t="s">
        <v>7113</v>
      </c>
      <c r="U3367" s="200">
        <v>320309</v>
      </c>
    </row>
    <row r="3368" spans="17:21" x14ac:dyDescent="0.15">
      <c r="Q3368" s="197">
        <v>4</v>
      </c>
      <c r="R3368" s="197">
        <v>32</v>
      </c>
      <c r="S3368" s="197">
        <v>23</v>
      </c>
      <c r="T3368" s="198" t="s">
        <v>7114</v>
      </c>
      <c r="U3368" s="200">
        <v>320405</v>
      </c>
    </row>
    <row r="3369" spans="17:21" x14ac:dyDescent="0.15">
      <c r="Q3369" s="197">
        <v>4</v>
      </c>
      <c r="R3369" s="197">
        <v>32</v>
      </c>
      <c r="S3369" s="197">
        <v>24</v>
      </c>
      <c r="T3369" s="198" t="s">
        <v>7115</v>
      </c>
      <c r="U3369" s="200">
        <v>320312</v>
      </c>
    </row>
    <row r="3370" spans="17:21" x14ac:dyDescent="0.15">
      <c r="Q3370" s="197">
        <v>4</v>
      </c>
      <c r="R3370" s="197">
        <v>32</v>
      </c>
      <c r="S3370" s="197">
        <v>25</v>
      </c>
      <c r="T3370" s="198" t="s">
        <v>7116</v>
      </c>
      <c r="U3370" s="200">
        <v>320315</v>
      </c>
    </row>
    <row r="3371" spans="17:21" x14ac:dyDescent="0.15">
      <c r="Q3371" s="197">
        <v>4</v>
      </c>
      <c r="R3371" s="197">
        <v>32</v>
      </c>
      <c r="S3371" s="197">
        <v>26</v>
      </c>
      <c r="T3371" s="198" t="s">
        <v>9628</v>
      </c>
      <c r="U3371" s="200">
        <v>320401</v>
      </c>
    </row>
    <row r="3372" spans="17:21" x14ac:dyDescent="0.15">
      <c r="Q3372" s="197">
        <v>4</v>
      </c>
      <c r="R3372" s="197">
        <v>32</v>
      </c>
      <c r="S3372" s="197">
        <v>27</v>
      </c>
      <c r="T3372" s="198" t="s">
        <v>7117</v>
      </c>
      <c r="U3372" s="200">
        <v>320407</v>
      </c>
    </row>
    <row r="3373" spans="17:21" x14ac:dyDescent="0.15">
      <c r="Q3373" s="197">
        <v>4</v>
      </c>
      <c r="R3373" s="197">
        <v>32</v>
      </c>
      <c r="S3373" s="197">
        <v>28</v>
      </c>
      <c r="T3373" s="198" t="s">
        <v>9629</v>
      </c>
      <c r="U3373" s="200">
        <v>320408</v>
      </c>
    </row>
    <row r="3374" spans="17:21" x14ac:dyDescent="0.15">
      <c r="Q3374" s="197">
        <v>4</v>
      </c>
      <c r="R3374" s="197">
        <v>32</v>
      </c>
      <c r="S3374" s="197">
        <v>29</v>
      </c>
      <c r="T3374" s="198" t="s">
        <v>9630</v>
      </c>
      <c r="U3374" s="200">
        <v>320409</v>
      </c>
    </row>
    <row r="3375" spans="17:21" x14ac:dyDescent="0.15">
      <c r="Q3375" s="197">
        <v>4</v>
      </c>
      <c r="R3375" s="197">
        <v>32</v>
      </c>
      <c r="S3375" s="197">
        <v>30</v>
      </c>
      <c r="T3375" s="198" t="s">
        <v>9631</v>
      </c>
      <c r="U3375" s="200">
        <v>320410</v>
      </c>
    </row>
    <row r="3376" spans="17:21" x14ac:dyDescent="0.15">
      <c r="Q3376" s="197">
        <v>4</v>
      </c>
      <c r="R3376" s="197">
        <v>32</v>
      </c>
      <c r="S3376" s="197">
        <v>31</v>
      </c>
      <c r="T3376" s="198" t="s">
        <v>9632</v>
      </c>
      <c r="U3376" s="200">
        <v>320411</v>
      </c>
    </row>
    <row r="3377" spans="17:21" x14ac:dyDescent="0.15">
      <c r="Q3377" s="197">
        <v>4</v>
      </c>
      <c r="R3377" s="197">
        <v>32</v>
      </c>
      <c r="S3377" s="197">
        <v>32</v>
      </c>
      <c r="T3377" s="198" t="s">
        <v>9633</v>
      </c>
      <c r="U3377" s="200">
        <v>320412</v>
      </c>
    </row>
    <row r="3378" spans="17:21" x14ac:dyDescent="0.15">
      <c r="Q3378" s="197">
        <v>4</v>
      </c>
      <c r="R3378" s="197">
        <v>32</v>
      </c>
      <c r="S3378" s="197">
        <v>33</v>
      </c>
      <c r="T3378" s="198" t="s">
        <v>9634</v>
      </c>
      <c r="U3378" s="200">
        <v>320413</v>
      </c>
    </row>
    <row r="3379" spans="17:21" x14ac:dyDescent="0.15">
      <c r="Q3379" s="197">
        <v>4</v>
      </c>
      <c r="R3379" s="197">
        <v>32</v>
      </c>
      <c r="S3379" s="197">
        <v>34</v>
      </c>
      <c r="T3379" s="198" t="s">
        <v>9635</v>
      </c>
      <c r="U3379" s="200">
        <v>320414</v>
      </c>
    </row>
    <row r="3380" spans="17:21" x14ac:dyDescent="0.15">
      <c r="Q3380" s="197">
        <v>4</v>
      </c>
      <c r="R3380" s="197">
        <v>32</v>
      </c>
      <c r="S3380" s="197">
        <v>35</v>
      </c>
      <c r="T3380" s="198" t="s">
        <v>9636</v>
      </c>
      <c r="U3380" s="200">
        <v>320415</v>
      </c>
    </row>
    <row r="3381" spans="17:21" x14ac:dyDescent="0.15">
      <c r="Q3381" s="197">
        <v>4</v>
      </c>
      <c r="R3381" s="197">
        <v>32</v>
      </c>
      <c r="S3381" s="197">
        <v>36</v>
      </c>
      <c r="T3381" s="198" t="s">
        <v>4066</v>
      </c>
      <c r="U3381" s="200">
        <v>320700</v>
      </c>
    </row>
    <row r="3382" spans="17:21" x14ac:dyDescent="0.15">
      <c r="Q3382" s="197">
        <v>4</v>
      </c>
      <c r="R3382" s="197">
        <v>32</v>
      </c>
      <c r="S3382" s="197">
        <v>37</v>
      </c>
      <c r="T3382" s="198" t="s">
        <v>6778</v>
      </c>
      <c r="U3382" s="200">
        <v>320701</v>
      </c>
    </row>
    <row r="3383" spans="17:21" x14ac:dyDescent="0.15">
      <c r="Q3383" s="197">
        <v>4</v>
      </c>
      <c r="R3383" s="197">
        <v>32</v>
      </c>
      <c r="S3383" s="197">
        <v>38</v>
      </c>
      <c r="T3383" s="198" t="s">
        <v>6780</v>
      </c>
      <c r="U3383" s="200">
        <v>320702</v>
      </c>
    </row>
    <row r="3384" spans="17:21" x14ac:dyDescent="0.15">
      <c r="Q3384" s="197">
        <v>4</v>
      </c>
      <c r="R3384" s="197">
        <v>32</v>
      </c>
      <c r="S3384" s="197">
        <v>39</v>
      </c>
      <c r="T3384" s="198" t="s">
        <v>7118</v>
      </c>
      <c r="U3384" s="200">
        <v>320801</v>
      </c>
    </row>
    <row r="3385" spans="17:21" x14ac:dyDescent="0.15">
      <c r="Q3385" s="197">
        <v>4</v>
      </c>
      <c r="R3385" s="197">
        <v>32</v>
      </c>
      <c r="S3385" s="197">
        <v>40</v>
      </c>
      <c r="T3385" s="198" t="s">
        <v>7119</v>
      </c>
      <c r="U3385" s="200">
        <v>320802</v>
      </c>
    </row>
    <row r="3386" spans="17:21" x14ac:dyDescent="0.15">
      <c r="Q3386" s="197">
        <v>4</v>
      </c>
      <c r="R3386" s="197">
        <v>32</v>
      </c>
      <c r="S3386" s="197">
        <v>41</v>
      </c>
      <c r="T3386" s="198" t="s">
        <v>7120</v>
      </c>
      <c r="U3386" s="200">
        <v>320809</v>
      </c>
    </row>
    <row r="3387" spans="17:21" x14ac:dyDescent="0.15">
      <c r="Q3387" s="197">
        <v>4</v>
      </c>
      <c r="R3387" s="197">
        <v>32</v>
      </c>
      <c r="S3387" s="197">
        <v>42</v>
      </c>
      <c r="T3387" s="198" t="s">
        <v>4086</v>
      </c>
      <c r="U3387" s="200">
        <v>320805</v>
      </c>
    </row>
    <row r="3388" spans="17:21" x14ac:dyDescent="0.15">
      <c r="Q3388" s="197">
        <v>4</v>
      </c>
      <c r="R3388" s="197">
        <v>32</v>
      </c>
      <c r="S3388" s="197">
        <v>43</v>
      </c>
      <c r="T3388" s="198" t="s">
        <v>4094</v>
      </c>
      <c r="U3388" s="200">
        <v>320807</v>
      </c>
    </row>
    <row r="3389" spans="17:21" x14ac:dyDescent="0.15">
      <c r="Q3389" s="197">
        <v>4</v>
      </c>
      <c r="R3389" s="197">
        <v>32</v>
      </c>
      <c r="S3389" s="197">
        <v>44</v>
      </c>
      <c r="T3389" s="198" t="s">
        <v>4098</v>
      </c>
      <c r="U3389" s="200">
        <v>320808</v>
      </c>
    </row>
    <row r="3390" spans="17:21" x14ac:dyDescent="0.15">
      <c r="Q3390" s="197">
        <v>4</v>
      </c>
      <c r="R3390" s="197">
        <v>32</v>
      </c>
      <c r="S3390" s="197">
        <v>45</v>
      </c>
      <c r="T3390" s="198" t="s">
        <v>4110</v>
      </c>
      <c r="U3390" s="200">
        <v>320999</v>
      </c>
    </row>
    <row r="3391" spans="17:21" x14ac:dyDescent="0.15">
      <c r="Q3391" s="197">
        <v>4</v>
      </c>
      <c r="R3391" s="197">
        <v>33</v>
      </c>
      <c r="S3391" s="197">
        <v>1</v>
      </c>
      <c r="T3391" s="198" t="s">
        <v>9637</v>
      </c>
      <c r="U3391" s="200">
        <v>330101</v>
      </c>
    </row>
    <row r="3392" spans="17:21" x14ac:dyDescent="0.15">
      <c r="Q3392" s="197">
        <v>4</v>
      </c>
      <c r="R3392" s="197">
        <v>33</v>
      </c>
      <c r="S3392" s="197">
        <v>2</v>
      </c>
      <c r="T3392" s="198" t="s">
        <v>5675</v>
      </c>
      <c r="U3392" s="200">
        <v>330102</v>
      </c>
    </row>
    <row r="3393" spans="17:21" x14ac:dyDescent="0.15">
      <c r="Q3393" s="197">
        <v>4</v>
      </c>
      <c r="R3393" s="197">
        <v>33</v>
      </c>
      <c r="S3393" s="197">
        <v>3</v>
      </c>
      <c r="T3393" s="198" t="s">
        <v>7121</v>
      </c>
      <c r="U3393" s="200">
        <v>330103</v>
      </c>
    </row>
    <row r="3394" spans="17:21" x14ac:dyDescent="0.15">
      <c r="Q3394" s="197">
        <v>4</v>
      </c>
      <c r="R3394" s="197">
        <v>33</v>
      </c>
      <c r="S3394" s="197">
        <v>4</v>
      </c>
      <c r="T3394" s="198" t="s">
        <v>6064</v>
      </c>
      <c r="U3394" s="200">
        <v>330118</v>
      </c>
    </row>
    <row r="3395" spans="17:21" x14ac:dyDescent="0.15">
      <c r="Q3395" s="197">
        <v>4</v>
      </c>
      <c r="R3395" s="197">
        <v>33</v>
      </c>
      <c r="S3395" s="197">
        <v>5</v>
      </c>
      <c r="T3395" s="198" t="s">
        <v>9587</v>
      </c>
      <c r="U3395" s="200">
        <v>330122</v>
      </c>
    </row>
    <row r="3396" spans="17:21" x14ac:dyDescent="0.15">
      <c r="Q3396" s="197">
        <v>4</v>
      </c>
      <c r="R3396" s="197">
        <v>33</v>
      </c>
      <c r="S3396" s="197">
        <v>6</v>
      </c>
      <c r="T3396" s="198" t="s">
        <v>4696</v>
      </c>
      <c r="U3396" s="200">
        <v>330119</v>
      </c>
    </row>
    <row r="3397" spans="17:21" x14ac:dyDescent="0.15">
      <c r="Q3397" s="197">
        <v>4</v>
      </c>
      <c r="R3397" s="197">
        <v>33</v>
      </c>
      <c r="S3397" s="197">
        <v>7</v>
      </c>
      <c r="T3397" s="198" t="s">
        <v>1919</v>
      </c>
      <c r="U3397" s="200">
        <v>330104</v>
      </c>
    </row>
    <row r="3398" spans="17:21" x14ac:dyDescent="0.15">
      <c r="Q3398" s="197">
        <v>4</v>
      </c>
      <c r="R3398" s="197">
        <v>33</v>
      </c>
      <c r="S3398" s="197">
        <v>8</v>
      </c>
      <c r="T3398" s="198" t="s">
        <v>4473</v>
      </c>
      <c r="U3398" s="200">
        <v>330105</v>
      </c>
    </row>
    <row r="3399" spans="17:21" x14ac:dyDescent="0.15">
      <c r="Q3399" s="197">
        <v>4</v>
      </c>
      <c r="R3399" s="197">
        <v>33</v>
      </c>
      <c r="S3399" s="197">
        <v>9</v>
      </c>
      <c r="T3399" s="198" t="s">
        <v>4703</v>
      </c>
      <c r="U3399" s="200">
        <v>330121</v>
      </c>
    </row>
    <row r="3400" spans="17:21" x14ac:dyDescent="0.15">
      <c r="Q3400" s="197">
        <v>4</v>
      </c>
      <c r="R3400" s="197">
        <v>33</v>
      </c>
      <c r="S3400" s="197">
        <v>10</v>
      </c>
      <c r="T3400" s="198" t="s">
        <v>4159</v>
      </c>
      <c r="U3400" s="200">
        <v>330107</v>
      </c>
    </row>
    <row r="3401" spans="17:21" x14ac:dyDescent="0.15">
      <c r="Q3401" s="197">
        <v>4</v>
      </c>
      <c r="R3401" s="197">
        <v>33</v>
      </c>
      <c r="S3401" s="197">
        <v>11</v>
      </c>
      <c r="T3401" s="198" t="s">
        <v>3788</v>
      </c>
      <c r="U3401" s="200">
        <v>330108</v>
      </c>
    </row>
    <row r="3402" spans="17:21" x14ac:dyDescent="0.15">
      <c r="Q3402" s="197">
        <v>4</v>
      </c>
      <c r="R3402" s="197">
        <v>33</v>
      </c>
      <c r="S3402" s="197">
        <v>12</v>
      </c>
      <c r="T3402" s="198" t="s">
        <v>7122</v>
      </c>
      <c r="U3402" s="200">
        <v>330109</v>
      </c>
    </row>
    <row r="3403" spans="17:21" x14ac:dyDescent="0.15">
      <c r="Q3403" s="197">
        <v>4</v>
      </c>
      <c r="R3403" s="197">
        <v>33</v>
      </c>
      <c r="S3403" s="197">
        <v>13</v>
      </c>
      <c r="T3403" s="198" t="s">
        <v>7123</v>
      </c>
      <c r="U3403" s="200">
        <v>330201</v>
      </c>
    </row>
    <row r="3404" spans="17:21" x14ac:dyDescent="0.15">
      <c r="Q3404" s="197">
        <v>4</v>
      </c>
      <c r="R3404" s="197">
        <v>33</v>
      </c>
      <c r="S3404" s="197">
        <v>14</v>
      </c>
      <c r="T3404" s="198" t="s">
        <v>7124</v>
      </c>
      <c r="U3404" s="200">
        <v>330204</v>
      </c>
    </row>
    <row r="3405" spans="17:21" x14ac:dyDescent="0.15">
      <c r="Q3405" s="197">
        <v>4</v>
      </c>
      <c r="R3405" s="197">
        <v>33</v>
      </c>
      <c r="S3405" s="197">
        <v>15</v>
      </c>
      <c r="T3405" s="198" t="s">
        <v>7125</v>
      </c>
      <c r="U3405" s="200">
        <v>330212</v>
      </c>
    </row>
    <row r="3406" spans="17:21" x14ac:dyDescent="0.15">
      <c r="Q3406" s="197">
        <v>4</v>
      </c>
      <c r="R3406" s="197">
        <v>33</v>
      </c>
      <c r="S3406" s="197">
        <v>16</v>
      </c>
      <c r="T3406" s="198" t="s">
        <v>9638</v>
      </c>
      <c r="U3406" s="200">
        <v>330110</v>
      </c>
    </row>
    <row r="3407" spans="17:21" x14ac:dyDescent="0.15">
      <c r="Q3407" s="197">
        <v>4</v>
      </c>
      <c r="R3407" s="197">
        <v>33</v>
      </c>
      <c r="S3407" s="197">
        <v>17</v>
      </c>
      <c r="T3407" s="198" t="s">
        <v>9639</v>
      </c>
      <c r="U3407" s="200">
        <v>330211</v>
      </c>
    </row>
    <row r="3408" spans="17:21" x14ac:dyDescent="0.15">
      <c r="Q3408" s="197">
        <v>4</v>
      </c>
      <c r="R3408" s="197">
        <v>33</v>
      </c>
      <c r="S3408" s="197">
        <v>18</v>
      </c>
      <c r="T3408" s="198" t="s">
        <v>7126</v>
      </c>
      <c r="U3408" s="200">
        <v>330111</v>
      </c>
    </row>
    <row r="3409" spans="17:21" x14ac:dyDescent="0.15">
      <c r="Q3409" s="197">
        <v>4</v>
      </c>
      <c r="R3409" s="197">
        <v>33</v>
      </c>
      <c r="S3409" s="197">
        <v>19</v>
      </c>
      <c r="T3409" s="198" t="s">
        <v>7127</v>
      </c>
      <c r="U3409" s="200">
        <v>330221</v>
      </c>
    </row>
    <row r="3410" spans="17:21" x14ac:dyDescent="0.15">
      <c r="Q3410" s="197">
        <v>4</v>
      </c>
      <c r="R3410" s="197">
        <v>33</v>
      </c>
      <c r="S3410" s="197">
        <v>20</v>
      </c>
      <c r="T3410" s="198" t="s">
        <v>7130</v>
      </c>
      <c r="U3410" s="200">
        <v>330222</v>
      </c>
    </row>
    <row r="3411" spans="17:21" x14ac:dyDescent="0.15">
      <c r="Q3411" s="197">
        <v>4</v>
      </c>
      <c r="R3411" s="197">
        <v>33</v>
      </c>
      <c r="S3411" s="197">
        <v>21</v>
      </c>
      <c r="T3411" s="198" t="s">
        <v>9640</v>
      </c>
      <c r="U3411" s="200">
        <v>330112</v>
      </c>
    </row>
    <row r="3412" spans="17:21" x14ac:dyDescent="0.15">
      <c r="Q3412" s="197">
        <v>4</v>
      </c>
      <c r="R3412" s="197">
        <v>33</v>
      </c>
      <c r="S3412" s="197">
        <v>22</v>
      </c>
      <c r="T3412" s="198" t="s">
        <v>9641</v>
      </c>
      <c r="U3412" s="200">
        <v>330231</v>
      </c>
    </row>
    <row r="3413" spans="17:21" x14ac:dyDescent="0.15">
      <c r="Q3413" s="197">
        <v>4</v>
      </c>
      <c r="R3413" s="197">
        <v>33</v>
      </c>
      <c r="S3413" s="197">
        <v>23</v>
      </c>
      <c r="T3413" s="198" t="s">
        <v>9642</v>
      </c>
      <c r="U3413" s="200">
        <v>330113</v>
      </c>
    </row>
    <row r="3414" spans="17:21" x14ac:dyDescent="0.15">
      <c r="Q3414" s="197">
        <v>4</v>
      </c>
      <c r="R3414" s="197">
        <v>33</v>
      </c>
      <c r="S3414" s="197">
        <v>24</v>
      </c>
      <c r="T3414" s="198" t="s">
        <v>9643</v>
      </c>
      <c r="U3414" s="200">
        <v>330241</v>
      </c>
    </row>
    <row r="3415" spans="17:21" x14ac:dyDescent="0.15">
      <c r="Q3415" s="197">
        <v>4</v>
      </c>
      <c r="R3415" s="197">
        <v>33</v>
      </c>
      <c r="S3415" s="197">
        <v>25</v>
      </c>
      <c r="T3415" s="198" t="s">
        <v>7129</v>
      </c>
      <c r="U3415" s="200">
        <v>330242</v>
      </c>
    </row>
    <row r="3416" spans="17:21" x14ac:dyDescent="0.15">
      <c r="Q3416" s="197">
        <v>4</v>
      </c>
      <c r="R3416" s="197">
        <v>33</v>
      </c>
      <c r="S3416" s="197">
        <v>26</v>
      </c>
      <c r="T3416" s="198" t="s">
        <v>9644</v>
      </c>
      <c r="U3416" s="200">
        <v>330114</v>
      </c>
    </row>
    <row r="3417" spans="17:21" x14ac:dyDescent="0.15">
      <c r="Q3417" s="197">
        <v>4</v>
      </c>
      <c r="R3417" s="197">
        <v>33</v>
      </c>
      <c r="S3417" s="197">
        <v>27</v>
      </c>
      <c r="T3417" s="198" t="s">
        <v>9645</v>
      </c>
      <c r="U3417" s="200">
        <v>330251</v>
      </c>
    </row>
    <row r="3418" spans="17:21" x14ac:dyDescent="0.15">
      <c r="Q3418" s="197">
        <v>4</v>
      </c>
      <c r="R3418" s="197">
        <v>33</v>
      </c>
      <c r="S3418" s="197">
        <v>28</v>
      </c>
      <c r="T3418" s="198" t="s">
        <v>7128</v>
      </c>
      <c r="U3418" s="200">
        <v>330252</v>
      </c>
    </row>
    <row r="3419" spans="17:21" x14ac:dyDescent="0.15">
      <c r="Q3419" s="197">
        <v>4</v>
      </c>
      <c r="R3419" s="197">
        <v>33</v>
      </c>
      <c r="S3419" s="197">
        <v>29</v>
      </c>
      <c r="T3419" s="198" t="s">
        <v>7131</v>
      </c>
      <c r="U3419" s="200">
        <v>330116</v>
      </c>
    </row>
    <row r="3420" spans="17:21" x14ac:dyDescent="0.15">
      <c r="Q3420" s="197">
        <v>4</v>
      </c>
      <c r="R3420" s="197">
        <v>33</v>
      </c>
      <c r="S3420" s="197">
        <v>30</v>
      </c>
      <c r="T3420" s="198" t="s">
        <v>7135</v>
      </c>
      <c r="U3420" s="200">
        <v>330263</v>
      </c>
    </row>
    <row r="3421" spans="17:21" x14ac:dyDescent="0.15">
      <c r="Q3421" s="197">
        <v>4</v>
      </c>
      <c r="R3421" s="197">
        <v>33</v>
      </c>
      <c r="S3421" s="197">
        <v>31</v>
      </c>
      <c r="T3421" s="198" t="s">
        <v>7132</v>
      </c>
      <c r="U3421" s="200">
        <v>330271</v>
      </c>
    </row>
    <row r="3422" spans="17:21" x14ac:dyDescent="0.15">
      <c r="Q3422" s="197">
        <v>4</v>
      </c>
      <c r="R3422" s="197">
        <v>33</v>
      </c>
      <c r="S3422" s="197">
        <v>32</v>
      </c>
      <c r="T3422" s="198" t="s">
        <v>7133</v>
      </c>
      <c r="U3422" s="200">
        <v>330272</v>
      </c>
    </row>
    <row r="3423" spans="17:21" x14ac:dyDescent="0.15">
      <c r="Q3423" s="197">
        <v>4</v>
      </c>
      <c r="R3423" s="197">
        <v>33</v>
      </c>
      <c r="S3423" s="197">
        <v>33</v>
      </c>
      <c r="T3423" s="198" t="s">
        <v>9646</v>
      </c>
      <c r="U3423" s="200">
        <v>330115</v>
      </c>
    </row>
    <row r="3424" spans="17:21" x14ac:dyDescent="0.15">
      <c r="Q3424" s="197">
        <v>4</v>
      </c>
      <c r="R3424" s="197">
        <v>33</v>
      </c>
      <c r="S3424" s="197">
        <v>34</v>
      </c>
      <c r="T3424" s="198" t="s">
        <v>9647</v>
      </c>
      <c r="U3424" s="200">
        <v>330261</v>
      </c>
    </row>
    <row r="3425" spans="17:21" x14ac:dyDescent="0.15">
      <c r="Q3425" s="197">
        <v>4</v>
      </c>
      <c r="R3425" s="197">
        <v>33</v>
      </c>
      <c r="S3425" s="197">
        <v>35</v>
      </c>
      <c r="T3425" s="198" t="s">
        <v>7134</v>
      </c>
      <c r="U3425" s="200">
        <v>330262</v>
      </c>
    </row>
    <row r="3426" spans="17:21" x14ac:dyDescent="0.15">
      <c r="Q3426" s="197">
        <v>4</v>
      </c>
      <c r="R3426" s="197">
        <v>33</v>
      </c>
      <c r="S3426" s="197">
        <v>36</v>
      </c>
      <c r="T3426" s="198" t="s">
        <v>9648</v>
      </c>
      <c r="U3426" s="200">
        <v>330117</v>
      </c>
    </row>
    <row r="3427" spans="17:21" x14ac:dyDescent="0.15">
      <c r="Q3427" s="197">
        <v>4</v>
      </c>
      <c r="R3427" s="197">
        <v>33</v>
      </c>
      <c r="S3427" s="197">
        <v>37</v>
      </c>
      <c r="T3427" s="198" t="s">
        <v>9649</v>
      </c>
      <c r="U3427" s="200">
        <v>330281</v>
      </c>
    </row>
    <row r="3428" spans="17:21" x14ac:dyDescent="0.15">
      <c r="Q3428" s="197">
        <v>4</v>
      </c>
      <c r="R3428" s="197">
        <v>33</v>
      </c>
      <c r="S3428" s="197">
        <v>38</v>
      </c>
      <c r="T3428" s="198" t="s">
        <v>7136</v>
      </c>
      <c r="U3428" s="200">
        <v>330307</v>
      </c>
    </row>
    <row r="3429" spans="17:21" x14ac:dyDescent="0.15">
      <c r="Q3429" s="197">
        <v>4</v>
      </c>
      <c r="R3429" s="197">
        <v>33</v>
      </c>
      <c r="S3429" s="197">
        <v>39</v>
      </c>
      <c r="T3429" s="198" t="s">
        <v>7137</v>
      </c>
      <c r="U3429" s="200">
        <v>330304</v>
      </c>
    </row>
    <row r="3430" spans="17:21" x14ac:dyDescent="0.15">
      <c r="Q3430" s="197">
        <v>4</v>
      </c>
      <c r="R3430" s="197">
        <v>33</v>
      </c>
      <c r="S3430" s="197">
        <v>40</v>
      </c>
      <c r="T3430" s="198" t="s">
        <v>4066</v>
      </c>
      <c r="U3430" s="200">
        <v>330700</v>
      </c>
    </row>
    <row r="3431" spans="17:21" x14ac:dyDescent="0.15">
      <c r="Q3431" s="197">
        <v>4</v>
      </c>
      <c r="R3431" s="197">
        <v>33</v>
      </c>
      <c r="S3431" s="197">
        <v>41</v>
      </c>
      <c r="T3431" s="198" t="s">
        <v>9650</v>
      </c>
      <c r="U3431" s="200">
        <v>330705</v>
      </c>
    </row>
    <row r="3432" spans="17:21" x14ac:dyDescent="0.15">
      <c r="Q3432" s="197">
        <v>4</v>
      </c>
      <c r="R3432" s="197">
        <v>33</v>
      </c>
      <c r="S3432" s="197">
        <v>42</v>
      </c>
      <c r="T3432" s="198" t="s">
        <v>9651</v>
      </c>
      <c r="U3432" s="200">
        <v>330701</v>
      </c>
    </row>
    <row r="3433" spans="17:21" x14ac:dyDescent="0.15">
      <c r="Q3433" s="197">
        <v>4</v>
      </c>
      <c r="R3433" s="197">
        <v>33</v>
      </c>
      <c r="S3433" s="197">
        <v>43</v>
      </c>
      <c r="T3433" s="198" t="s">
        <v>7138</v>
      </c>
      <c r="U3433" s="200">
        <v>330801</v>
      </c>
    </row>
    <row r="3434" spans="17:21" x14ac:dyDescent="0.15">
      <c r="Q3434" s="197">
        <v>4</v>
      </c>
      <c r="R3434" s="197">
        <v>33</v>
      </c>
      <c r="S3434" s="197">
        <v>44</v>
      </c>
      <c r="T3434" s="198" t="s">
        <v>7139</v>
      </c>
      <c r="U3434" s="200">
        <v>330804</v>
      </c>
    </row>
    <row r="3435" spans="17:21" x14ac:dyDescent="0.15">
      <c r="Q3435" s="197">
        <v>4</v>
      </c>
      <c r="R3435" s="197">
        <v>33</v>
      </c>
      <c r="S3435" s="197">
        <v>45</v>
      </c>
      <c r="T3435" s="198" t="s">
        <v>4110</v>
      </c>
      <c r="U3435" s="200">
        <v>330999</v>
      </c>
    </row>
    <row r="3436" spans="17:21" x14ac:dyDescent="0.15">
      <c r="Q3436" s="197">
        <v>4</v>
      </c>
      <c r="R3436" s="197">
        <v>34</v>
      </c>
      <c r="S3436" s="197">
        <v>1</v>
      </c>
      <c r="T3436" s="198" t="s">
        <v>6329</v>
      </c>
      <c r="U3436" s="200">
        <v>340107</v>
      </c>
    </row>
    <row r="3437" spans="17:21" x14ac:dyDescent="0.15">
      <c r="Q3437" s="197">
        <v>4</v>
      </c>
      <c r="R3437" s="197">
        <v>34</v>
      </c>
      <c r="S3437" s="197">
        <v>2</v>
      </c>
      <c r="T3437" s="198" t="s">
        <v>7140</v>
      </c>
      <c r="U3437" s="200">
        <v>340109</v>
      </c>
    </row>
    <row r="3438" spans="17:21" x14ac:dyDescent="0.15">
      <c r="Q3438" s="197">
        <v>4</v>
      </c>
      <c r="R3438" s="197">
        <v>34</v>
      </c>
      <c r="S3438" s="197">
        <v>3</v>
      </c>
      <c r="T3438" s="198" t="s">
        <v>7141</v>
      </c>
      <c r="U3438" s="200">
        <v>340110</v>
      </c>
    </row>
    <row r="3439" spans="17:21" x14ac:dyDescent="0.15">
      <c r="Q3439" s="197">
        <v>4</v>
      </c>
      <c r="R3439" s="197">
        <v>34</v>
      </c>
      <c r="S3439" s="197">
        <v>4</v>
      </c>
      <c r="T3439" s="198" t="s">
        <v>7142</v>
      </c>
      <c r="U3439" s="200">
        <v>340112</v>
      </c>
    </row>
    <row r="3440" spans="17:21" x14ac:dyDescent="0.15">
      <c r="Q3440" s="197">
        <v>4</v>
      </c>
      <c r="R3440" s="197">
        <v>34</v>
      </c>
      <c r="S3440" s="197">
        <v>5</v>
      </c>
      <c r="T3440" s="198" t="s">
        <v>7143</v>
      </c>
      <c r="U3440" s="200">
        <v>340113</v>
      </c>
    </row>
    <row r="3441" spans="17:21" x14ac:dyDescent="0.15">
      <c r="Q3441" s="197">
        <v>4</v>
      </c>
      <c r="R3441" s="197">
        <v>34</v>
      </c>
      <c r="S3441" s="197">
        <v>6</v>
      </c>
      <c r="T3441" s="198" t="s">
        <v>7144</v>
      </c>
      <c r="U3441" s="200">
        <v>340101</v>
      </c>
    </row>
    <row r="3442" spans="17:21" x14ac:dyDescent="0.15">
      <c r="Q3442" s="197">
        <v>4</v>
      </c>
      <c r="R3442" s="197">
        <v>34</v>
      </c>
      <c r="S3442" s="197">
        <v>7</v>
      </c>
      <c r="T3442" s="198" t="s">
        <v>7145</v>
      </c>
      <c r="U3442" s="200">
        <v>340102</v>
      </c>
    </row>
    <row r="3443" spans="17:21" x14ac:dyDescent="0.15">
      <c r="Q3443" s="197">
        <v>4</v>
      </c>
      <c r="R3443" s="197">
        <v>34</v>
      </c>
      <c r="S3443" s="197">
        <v>8</v>
      </c>
      <c r="T3443" s="198" t="s">
        <v>7146</v>
      </c>
      <c r="U3443" s="200">
        <v>340106</v>
      </c>
    </row>
    <row r="3444" spans="17:21" x14ac:dyDescent="0.15">
      <c r="Q3444" s="197">
        <v>4</v>
      </c>
      <c r="R3444" s="197">
        <v>34</v>
      </c>
      <c r="S3444" s="197">
        <v>9</v>
      </c>
      <c r="T3444" s="198" t="s">
        <v>7147</v>
      </c>
      <c r="U3444" s="200">
        <v>340115</v>
      </c>
    </row>
    <row r="3445" spans="17:21" x14ac:dyDescent="0.15">
      <c r="Q3445" s="197">
        <v>4</v>
      </c>
      <c r="R3445" s="197">
        <v>34</v>
      </c>
      <c r="S3445" s="197">
        <v>10</v>
      </c>
      <c r="T3445" s="198" t="s">
        <v>4159</v>
      </c>
      <c r="U3445" s="200">
        <v>340104</v>
      </c>
    </row>
    <row r="3446" spans="17:21" x14ac:dyDescent="0.15">
      <c r="Q3446" s="197">
        <v>4</v>
      </c>
      <c r="R3446" s="197">
        <v>34</v>
      </c>
      <c r="S3446" s="197">
        <v>11</v>
      </c>
      <c r="T3446" s="198" t="s">
        <v>3788</v>
      </c>
      <c r="U3446" s="200">
        <v>340105</v>
      </c>
    </row>
    <row r="3447" spans="17:21" x14ac:dyDescent="0.15">
      <c r="Q3447" s="197">
        <v>4</v>
      </c>
      <c r="R3447" s="197">
        <v>34</v>
      </c>
      <c r="S3447" s="197">
        <v>12</v>
      </c>
      <c r="T3447" s="198" t="s">
        <v>7148</v>
      </c>
      <c r="U3447" s="200">
        <v>340201</v>
      </c>
    </row>
    <row r="3448" spans="17:21" x14ac:dyDescent="0.15">
      <c r="Q3448" s="197">
        <v>4</v>
      </c>
      <c r="R3448" s="197">
        <v>34</v>
      </c>
      <c r="S3448" s="197">
        <v>13</v>
      </c>
      <c r="T3448" s="198" t="s">
        <v>7149</v>
      </c>
      <c r="U3448" s="200">
        <v>340202</v>
      </c>
    </row>
    <row r="3449" spans="17:21" x14ac:dyDescent="0.15">
      <c r="Q3449" s="197">
        <v>4</v>
      </c>
      <c r="R3449" s="197">
        <v>34</v>
      </c>
      <c r="S3449" s="197">
        <v>14</v>
      </c>
      <c r="T3449" s="198" t="s">
        <v>7150</v>
      </c>
      <c r="U3449" s="200">
        <v>340204</v>
      </c>
    </row>
    <row r="3450" spans="17:21" x14ac:dyDescent="0.15">
      <c r="Q3450" s="197">
        <v>4</v>
      </c>
      <c r="R3450" s="197">
        <v>34</v>
      </c>
      <c r="S3450" s="197">
        <v>15</v>
      </c>
      <c r="T3450" s="198" t="s">
        <v>7151</v>
      </c>
      <c r="U3450" s="200">
        <v>340206</v>
      </c>
    </row>
    <row r="3451" spans="17:21" x14ac:dyDescent="0.15">
      <c r="Q3451" s="197">
        <v>4</v>
      </c>
      <c r="R3451" s="197">
        <v>34</v>
      </c>
      <c r="S3451" s="197">
        <v>16</v>
      </c>
      <c r="T3451" s="198" t="s">
        <v>7152</v>
      </c>
      <c r="U3451" s="200">
        <v>340209</v>
      </c>
    </row>
    <row r="3452" spans="17:21" x14ac:dyDescent="0.15">
      <c r="Q3452" s="197">
        <v>4</v>
      </c>
      <c r="R3452" s="197">
        <v>34</v>
      </c>
      <c r="S3452" s="197">
        <v>17</v>
      </c>
      <c r="T3452" s="198" t="s">
        <v>7153</v>
      </c>
      <c r="U3452" s="200">
        <v>340205</v>
      </c>
    </row>
    <row r="3453" spans="17:21" x14ac:dyDescent="0.15">
      <c r="Q3453" s="197">
        <v>4</v>
      </c>
      <c r="R3453" s="197">
        <v>34</v>
      </c>
      <c r="S3453" s="197">
        <v>18</v>
      </c>
      <c r="T3453" s="198" t="s">
        <v>7154</v>
      </c>
      <c r="U3453" s="200">
        <v>340207</v>
      </c>
    </row>
    <row r="3454" spans="17:21" x14ac:dyDescent="0.15">
      <c r="Q3454" s="197">
        <v>4</v>
      </c>
      <c r="R3454" s="197">
        <v>34</v>
      </c>
      <c r="S3454" s="197">
        <v>19</v>
      </c>
      <c r="T3454" s="198" t="s">
        <v>7155</v>
      </c>
      <c r="U3454" s="200">
        <v>340301</v>
      </c>
    </row>
    <row r="3455" spans="17:21" x14ac:dyDescent="0.15">
      <c r="Q3455" s="197">
        <v>4</v>
      </c>
      <c r="R3455" s="197">
        <v>34</v>
      </c>
      <c r="S3455" s="197">
        <v>20</v>
      </c>
      <c r="T3455" s="198" t="s">
        <v>7156</v>
      </c>
      <c r="U3455" s="200">
        <v>340302</v>
      </c>
    </row>
    <row r="3456" spans="17:21" x14ac:dyDescent="0.15">
      <c r="Q3456" s="197">
        <v>4</v>
      </c>
      <c r="R3456" s="197">
        <v>34</v>
      </c>
      <c r="S3456" s="197">
        <v>21</v>
      </c>
      <c r="T3456" s="198" t="s">
        <v>7157</v>
      </c>
      <c r="U3456" s="200">
        <v>340303</v>
      </c>
    </row>
    <row r="3457" spans="17:21" x14ac:dyDescent="0.15">
      <c r="Q3457" s="197">
        <v>4</v>
      </c>
      <c r="R3457" s="197">
        <v>34</v>
      </c>
      <c r="S3457" s="197">
        <v>22</v>
      </c>
      <c r="T3457" s="198" t="s">
        <v>7158</v>
      </c>
      <c r="U3457" s="200">
        <v>340309</v>
      </c>
    </row>
    <row r="3458" spans="17:21" x14ac:dyDescent="0.15">
      <c r="Q3458" s="197">
        <v>4</v>
      </c>
      <c r="R3458" s="197">
        <v>34</v>
      </c>
      <c r="S3458" s="197">
        <v>23</v>
      </c>
      <c r="T3458" s="198" t="s">
        <v>7159</v>
      </c>
      <c r="U3458" s="200">
        <v>340304</v>
      </c>
    </row>
    <row r="3459" spans="17:21" x14ac:dyDescent="0.15">
      <c r="Q3459" s="197">
        <v>4</v>
      </c>
      <c r="R3459" s="197">
        <v>34</v>
      </c>
      <c r="S3459" s="197">
        <v>24</v>
      </c>
      <c r="T3459" s="198" t="s">
        <v>7160</v>
      </c>
      <c r="U3459" s="200">
        <v>340306</v>
      </c>
    </row>
    <row r="3460" spans="17:21" x14ac:dyDescent="0.15">
      <c r="Q3460" s="197">
        <v>4</v>
      </c>
      <c r="R3460" s="197">
        <v>34</v>
      </c>
      <c r="S3460" s="197">
        <v>25</v>
      </c>
      <c r="T3460" s="198" t="s">
        <v>7161</v>
      </c>
      <c r="U3460" s="200">
        <v>340305</v>
      </c>
    </row>
    <row r="3461" spans="17:21" x14ac:dyDescent="0.15">
      <c r="Q3461" s="197">
        <v>4</v>
      </c>
      <c r="R3461" s="197">
        <v>34</v>
      </c>
      <c r="S3461" s="197">
        <v>26</v>
      </c>
      <c r="T3461" s="198" t="s">
        <v>7162</v>
      </c>
      <c r="U3461" s="200">
        <v>340307</v>
      </c>
    </row>
    <row r="3462" spans="17:21" x14ac:dyDescent="0.15">
      <c r="Q3462" s="197">
        <v>4</v>
      </c>
      <c r="R3462" s="197">
        <v>34</v>
      </c>
      <c r="S3462" s="197">
        <v>27</v>
      </c>
      <c r="T3462" s="198" t="s">
        <v>7163</v>
      </c>
      <c r="U3462" s="200">
        <v>340313</v>
      </c>
    </row>
    <row r="3463" spans="17:21" x14ac:dyDescent="0.15">
      <c r="Q3463" s="197">
        <v>4</v>
      </c>
      <c r="R3463" s="197">
        <v>34</v>
      </c>
      <c r="S3463" s="197">
        <v>28</v>
      </c>
      <c r="T3463" s="198" t="s">
        <v>7164</v>
      </c>
      <c r="U3463" s="200">
        <v>340314</v>
      </c>
    </row>
    <row r="3464" spans="17:21" x14ac:dyDescent="0.15">
      <c r="Q3464" s="197">
        <v>4</v>
      </c>
      <c r="R3464" s="197">
        <v>34</v>
      </c>
      <c r="S3464" s="197">
        <v>29</v>
      </c>
      <c r="T3464" s="198" t="s">
        <v>7674</v>
      </c>
      <c r="U3464" s="200">
        <v>340700</v>
      </c>
    </row>
    <row r="3465" spans="17:21" x14ac:dyDescent="0.15">
      <c r="Q3465" s="197">
        <v>4</v>
      </c>
      <c r="R3465" s="197">
        <v>34</v>
      </c>
      <c r="S3465" s="197">
        <v>30</v>
      </c>
      <c r="T3465" s="198" t="s">
        <v>7165</v>
      </c>
      <c r="U3465" s="200">
        <v>340801</v>
      </c>
    </row>
    <row r="3466" spans="17:21" x14ac:dyDescent="0.15">
      <c r="Q3466" s="197">
        <v>4</v>
      </c>
      <c r="R3466" s="197">
        <v>34</v>
      </c>
      <c r="S3466" s="197">
        <v>31</v>
      </c>
      <c r="T3466" s="198" t="s">
        <v>7166</v>
      </c>
      <c r="U3466" s="200">
        <v>340802</v>
      </c>
    </row>
    <row r="3467" spans="17:21" x14ac:dyDescent="0.15">
      <c r="Q3467" s="197">
        <v>4</v>
      </c>
      <c r="R3467" s="197">
        <v>34</v>
      </c>
      <c r="S3467" s="197">
        <v>32</v>
      </c>
      <c r="T3467" s="198" t="s">
        <v>7167</v>
      </c>
      <c r="U3467" s="200">
        <v>340803</v>
      </c>
    </row>
    <row r="3468" spans="17:21" x14ac:dyDescent="0.15">
      <c r="Q3468" s="197">
        <v>4</v>
      </c>
      <c r="R3468" s="197">
        <v>34</v>
      </c>
      <c r="S3468" s="197">
        <v>33</v>
      </c>
      <c r="T3468" s="198" t="s">
        <v>7168</v>
      </c>
      <c r="U3468" s="200">
        <v>340804</v>
      </c>
    </row>
    <row r="3469" spans="17:21" x14ac:dyDescent="0.15">
      <c r="Q3469" s="197">
        <v>4</v>
      </c>
      <c r="R3469" s="197">
        <v>34</v>
      </c>
      <c r="S3469" s="197">
        <v>34</v>
      </c>
      <c r="T3469" s="198" t="s">
        <v>9652</v>
      </c>
      <c r="U3469" s="200">
        <v>340805</v>
      </c>
    </row>
    <row r="3470" spans="17:21" x14ac:dyDescent="0.15">
      <c r="Q3470" s="197">
        <v>4</v>
      </c>
      <c r="R3470" s="197">
        <v>34</v>
      </c>
      <c r="S3470" s="197">
        <v>35</v>
      </c>
      <c r="T3470" s="198" t="s">
        <v>4110</v>
      </c>
      <c r="U3470" s="200">
        <v>340999</v>
      </c>
    </row>
    <row r="3471" spans="17:21" x14ac:dyDescent="0.15">
      <c r="Q3471" s="197">
        <v>4</v>
      </c>
      <c r="R3471" s="197">
        <v>35</v>
      </c>
      <c r="S3471" s="197">
        <v>1</v>
      </c>
      <c r="T3471" s="198" t="s">
        <v>326</v>
      </c>
      <c r="U3471" s="200">
        <v>350101</v>
      </c>
    </row>
    <row r="3472" spans="17:21" x14ac:dyDescent="0.15">
      <c r="Q3472" s="197">
        <v>4</v>
      </c>
      <c r="R3472" s="197">
        <v>35</v>
      </c>
      <c r="S3472" s="197">
        <v>2</v>
      </c>
      <c r="T3472" s="198" t="s">
        <v>6240</v>
      </c>
      <c r="U3472" s="200">
        <v>350109</v>
      </c>
    </row>
    <row r="3473" spans="17:21" x14ac:dyDescent="0.15">
      <c r="Q3473" s="197">
        <v>4</v>
      </c>
      <c r="R3473" s="197">
        <v>35</v>
      </c>
      <c r="S3473" s="197">
        <v>3</v>
      </c>
      <c r="T3473" s="198" t="s">
        <v>3762</v>
      </c>
      <c r="U3473" s="200">
        <v>350103</v>
      </c>
    </row>
    <row r="3474" spans="17:21" x14ac:dyDescent="0.15">
      <c r="Q3474" s="197">
        <v>4</v>
      </c>
      <c r="R3474" s="197">
        <v>35</v>
      </c>
      <c r="S3474" s="197">
        <v>4</v>
      </c>
      <c r="T3474" s="198" t="s">
        <v>4124</v>
      </c>
      <c r="U3474" s="200">
        <v>350110</v>
      </c>
    </row>
    <row r="3475" spans="17:21" x14ac:dyDescent="0.15">
      <c r="Q3475" s="197">
        <v>4</v>
      </c>
      <c r="R3475" s="197">
        <v>35</v>
      </c>
      <c r="S3475" s="197">
        <v>5</v>
      </c>
      <c r="T3475" s="198" t="s">
        <v>4696</v>
      </c>
      <c r="U3475" s="200">
        <v>350112</v>
      </c>
    </row>
    <row r="3476" spans="17:21" x14ac:dyDescent="0.15">
      <c r="Q3476" s="197">
        <v>4</v>
      </c>
      <c r="R3476" s="197">
        <v>35</v>
      </c>
      <c r="S3476" s="197">
        <v>6</v>
      </c>
      <c r="T3476" s="198" t="s">
        <v>7170</v>
      </c>
      <c r="U3476" s="200">
        <v>350113</v>
      </c>
    </row>
    <row r="3477" spans="17:21" x14ac:dyDescent="0.15">
      <c r="Q3477" s="197">
        <v>4</v>
      </c>
      <c r="R3477" s="197">
        <v>35</v>
      </c>
      <c r="S3477" s="197">
        <v>7</v>
      </c>
      <c r="T3477" s="198" t="s">
        <v>1919</v>
      </c>
      <c r="U3477" s="200">
        <v>350104</v>
      </c>
    </row>
    <row r="3478" spans="17:21" x14ac:dyDescent="0.15">
      <c r="Q3478" s="197">
        <v>4</v>
      </c>
      <c r="R3478" s="197">
        <v>35</v>
      </c>
      <c r="S3478" s="197">
        <v>8</v>
      </c>
      <c r="T3478" s="198" t="s">
        <v>7171</v>
      </c>
      <c r="U3478" s="200">
        <v>350106</v>
      </c>
    </row>
    <row r="3479" spans="17:21" x14ac:dyDescent="0.15">
      <c r="Q3479" s="197">
        <v>4</v>
      </c>
      <c r="R3479" s="197">
        <v>35</v>
      </c>
      <c r="S3479" s="197">
        <v>9</v>
      </c>
      <c r="T3479" s="198" t="s">
        <v>4159</v>
      </c>
      <c r="U3479" s="200">
        <v>350107</v>
      </c>
    </row>
    <row r="3480" spans="17:21" x14ac:dyDescent="0.15">
      <c r="Q3480" s="197">
        <v>4</v>
      </c>
      <c r="R3480" s="197">
        <v>35</v>
      </c>
      <c r="S3480" s="197">
        <v>10</v>
      </c>
      <c r="T3480" s="198" t="s">
        <v>3788</v>
      </c>
      <c r="U3480" s="200">
        <v>350108</v>
      </c>
    </row>
    <row r="3481" spans="17:21" x14ac:dyDescent="0.15">
      <c r="Q3481" s="197">
        <v>4</v>
      </c>
      <c r="R3481" s="197">
        <v>35</v>
      </c>
      <c r="S3481" s="197">
        <v>11</v>
      </c>
      <c r="T3481" s="198" t="s">
        <v>9653</v>
      </c>
      <c r="U3481" s="200">
        <v>350201</v>
      </c>
    </row>
    <row r="3482" spans="17:21" x14ac:dyDescent="0.15">
      <c r="Q3482" s="197">
        <v>4</v>
      </c>
      <c r="R3482" s="197">
        <v>35</v>
      </c>
      <c r="S3482" s="197">
        <v>12</v>
      </c>
      <c r="T3482" s="198" t="s">
        <v>9654</v>
      </c>
      <c r="U3482" s="200">
        <v>350202</v>
      </c>
    </row>
    <row r="3483" spans="17:21" x14ac:dyDescent="0.15">
      <c r="Q3483" s="197">
        <v>4</v>
      </c>
      <c r="R3483" s="197">
        <v>35</v>
      </c>
      <c r="S3483" s="197">
        <v>13</v>
      </c>
      <c r="T3483" s="198" t="s">
        <v>9655</v>
      </c>
      <c r="U3483" s="200">
        <v>350203</v>
      </c>
    </row>
    <row r="3484" spans="17:21" x14ac:dyDescent="0.15">
      <c r="Q3484" s="197">
        <v>4</v>
      </c>
      <c r="R3484" s="197">
        <v>35</v>
      </c>
      <c r="S3484" s="197">
        <v>14</v>
      </c>
      <c r="T3484" s="198" t="s">
        <v>9656</v>
      </c>
      <c r="U3484" s="200">
        <v>350204</v>
      </c>
    </row>
    <row r="3485" spans="17:21" x14ac:dyDescent="0.15">
      <c r="Q3485" s="197">
        <v>4</v>
      </c>
      <c r="R3485" s="197">
        <v>35</v>
      </c>
      <c r="S3485" s="197">
        <v>15</v>
      </c>
      <c r="T3485" s="198" t="s">
        <v>9657</v>
      </c>
      <c r="U3485" s="200">
        <v>350207</v>
      </c>
    </row>
    <row r="3486" spans="17:21" x14ac:dyDescent="0.15">
      <c r="Q3486" s="197">
        <v>4</v>
      </c>
      <c r="R3486" s="197">
        <v>35</v>
      </c>
      <c r="S3486" s="197">
        <v>16</v>
      </c>
      <c r="T3486" s="198" t="s">
        <v>7172</v>
      </c>
      <c r="U3486" s="200">
        <v>350208</v>
      </c>
    </row>
    <row r="3487" spans="17:21" x14ac:dyDescent="0.15">
      <c r="Q3487" s="197">
        <v>4</v>
      </c>
      <c r="R3487" s="197">
        <v>35</v>
      </c>
      <c r="S3487" s="197">
        <v>17</v>
      </c>
      <c r="T3487" s="198" t="s">
        <v>9658</v>
      </c>
      <c r="U3487" s="200">
        <v>350209</v>
      </c>
    </row>
    <row r="3488" spans="17:21" x14ac:dyDescent="0.15">
      <c r="Q3488" s="197">
        <v>4</v>
      </c>
      <c r="R3488" s="197">
        <v>35</v>
      </c>
      <c r="S3488" s="197">
        <v>18</v>
      </c>
      <c r="T3488" s="198" t="s">
        <v>9659</v>
      </c>
      <c r="U3488" s="200">
        <v>350205</v>
      </c>
    </row>
    <row r="3489" spans="17:21" x14ac:dyDescent="0.15">
      <c r="Q3489" s="197">
        <v>4</v>
      </c>
      <c r="R3489" s="197">
        <v>35</v>
      </c>
      <c r="S3489" s="197">
        <v>19</v>
      </c>
      <c r="T3489" s="198" t="s">
        <v>7173</v>
      </c>
      <c r="U3489" s="200">
        <v>350210</v>
      </c>
    </row>
    <row r="3490" spans="17:21" x14ac:dyDescent="0.15">
      <c r="Q3490" s="197">
        <v>4</v>
      </c>
      <c r="R3490" s="197">
        <v>35</v>
      </c>
      <c r="S3490" s="197">
        <v>20</v>
      </c>
      <c r="T3490" s="198" t="s">
        <v>7174</v>
      </c>
      <c r="U3490" s="200">
        <v>350301</v>
      </c>
    </row>
    <row r="3491" spans="17:21" x14ac:dyDescent="0.15">
      <c r="Q3491" s="197">
        <v>4</v>
      </c>
      <c r="R3491" s="197">
        <v>35</v>
      </c>
      <c r="S3491" s="197">
        <v>21</v>
      </c>
      <c r="T3491" s="198" t="s">
        <v>7175</v>
      </c>
      <c r="U3491" s="200">
        <v>350303</v>
      </c>
    </row>
    <row r="3492" spans="17:21" x14ac:dyDescent="0.15">
      <c r="Q3492" s="197">
        <v>4</v>
      </c>
      <c r="R3492" s="197">
        <v>35</v>
      </c>
      <c r="S3492" s="197">
        <v>22</v>
      </c>
      <c r="T3492" s="198" t="s">
        <v>7176</v>
      </c>
      <c r="U3492" s="200">
        <v>350305</v>
      </c>
    </row>
    <row r="3493" spans="17:21" x14ac:dyDescent="0.15">
      <c r="Q3493" s="197">
        <v>4</v>
      </c>
      <c r="R3493" s="197">
        <v>35</v>
      </c>
      <c r="S3493" s="197">
        <v>23</v>
      </c>
      <c r="T3493" s="198" t="s">
        <v>7177</v>
      </c>
      <c r="U3493" s="200">
        <v>350306</v>
      </c>
    </row>
    <row r="3494" spans="17:21" x14ac:dyDescent="0.15">
      <c r="Q3494" s="197">
        <v>4</v>
      </c>
      <c r="R3494" s="197">
        <v>35</v>
      </c>
      <c r="S3494" s="197">
        <v>24</v>
      </c>
      <c r="T3494" s="198" t="s">
        <v>7178</v>
      </c>
      <c r="U3494" s="200">
        <v>350307</v>
      </c>
    </row>
    <row r="3495" spans="17:21" x14ac:dyDescent="0.15">
      <c r="Q3495" s="197">
        <v>4</v>
      </c>
      <c r="R3495" s="197">
        <v>35</v>
      </c>
      <c r="S3495" s="197">
        <v>25</v>
      </c>
      <c r="T3495" s="198" t="s">
        <v>7179</v>
      </c>
      <c r="U3495" s="200">
        <v>350309</v>
      </c>
    </row>
    <row r="3496" spans="17:21" x14ac:dyDescent="0.15">
      <c r="Q3496" s="197">
        <v>4</v>
      </c>
      <c r="R3496" s="197">
        <v>35</v>
      </c>
      <c r="S3496" s="197">
        <v>26</v>
      </c>
      <c r="T3496" s="198" t="s">
        <v>7180</v>
      </c>
      <c r="U3496" s="200">
        <v>350310</v>
      </c>
    </row>
    <row r="3497" spans="17:21" x14ac:dyDescent="0.15">
      <c r="Q3497" s="197">
        <v>4</v>
      </c>
      <c r="R3497" s="197">
        <v>35</v>
      </c>
      <c r="S3497" s="197">
        <v>27</v>
      </c>
      <c r="T3497" s="198" t="s">
        <v>7181</v>
      </c>
      <c r="U3497" s="200">
        <v>350311</v>
      </c>
    </row>
    <row r="3498" spans="17:21" x14ac:dyDescent="0.15">
      <c r="Q3498" s="197">
        <v>4</v>
      </c>
      <c r="R3498" s="197">
        <v>35</v>
      </c>
      <c r="S3498" s="197">
        <v>28</v>
      </c>
      <c r="T3498" s="198" t="s">
        <v>7182</v>
      </c>
      <c r="U3498" s="200">
        <v>350313</v>
      </c>
    </row>
    <row r="3499" spans="17:21" x14ac:dyDescent="0.15">
      <c r="Q3499" s="197">
        <v>4</v>
      </c>
      <c r="R3499" s="197">
        <v>35</v>
      </c>
      <c r="S3499" s="197">
        <v>29</v>
      </c>
      <c r="T3499" s="198" t="s">
        <v>7183</v>
      </c>
      <c r="U3499" s="200">
        <v>350314</v>
      </c>
    </row>
    <row r="3500" spans="17:21" x14ac:dyDescent="0.15">
      <c r="Q3500" s="197">
        <v>4</v>
      </c>
      <c r="R3500" s="197">
        <v>35</v>
      </c>
      <c r="S3500" s="197">
        <v>30</v>
      </c>
      <c r="T3500" s="198" t="s">
        <v>7184</v>
      </c>
      <c r="U3500" s="200">
        <v>350315</v>
      </c>
    </row>
    <row r="3501" spans="17:21" x14ac:dyDescent="0.15">
      <c r="Q3501" s="197">
        <v>4</v>
      </c>
      <c r="R3501" s="197">
        <v>35</v>
      </c>
      <c r="S3501" s="197">
        <v>31</v>
      </c>
      <c r="T3501" s="198" t="s">
        <v>7185</v>
      </c>
      <c r="U3501" s="200">
        <v>350316</v>
      </c>
    </row>
    <row r="3502" spans="17:21" x14ac:dyDescent="0.15">
      <c r="Q3502" s="197">
        <v>4</v>
      </c>
      <c r="R3502" s="197">
        <v>35</v>
      </c>
      <c r="S3502" s="197">
        <v>32</v>
      </c>
      <c r="T3502" s="198" t="s">
        <v>7186</v>
      </c>
      <c r="U3502" s="200">
        <v>350317</v>
      </c>
    </row>
    <row r="3503" spans="17:21" x14ac:dyDescent="0.15">
      <c r="Q3503" s="197">
        <v>4</v>
      </c>
      <c r="R3503" s="197">
        <v>35</v>
      </c>
      <c r="S3503" s="197">
        <v>33</v>
      </c>
      <c r="T3503" s="198" t="s">
        <v>7187</v>
      </c>
      <c r="U3503" s="200">
        <v>350318</v>
      </c>
    </row>
    <row r="3504" spans="17:21" x14ac:dyDescent="0.15">
      <c r="Q3504" s="197">
        <v>4</v>
      </c>
      <c r="R3504" s="197">
        <v>35</v>
      </c>
      <c r="S3504" s="197">
        <v>34</v>
      </c>
      <c r="T3504" s="198" t="s">
        <v>7188</v>
      </c>
      <c r="U3504" s="200">
        <v>350319</v>
      </c>
    </row>
    <row r="3505" spans="17:21" x14ac:dyDescent="0.15">
      <c r="Q3505" s="197">
        <v>4</v>
      </c>
      <c r="R3505" s="197">
        <v>35</v>
      </c>
      <c r="S3505" s="197">
        <v>35</v>
      </c>
      <c r="T3505" s="198" t="s">
        <v>7189</v>
      </c>
      <c r="U3505" s="200">
        <v>350320</v>
      </c>
    </row>
    <row r="3506" spans="17:21" x14ac:dyDescent="0.15">
      <c r="Q3506" s="197">
        <v>4</v>
      </c>
      <c r="R3506" s="197">
        <v>35</v>
      </c>
      <c r="S3506" s="197">
        <v>36</v>
      </c>
      <c r="T3506" s="198" t="s">
        <v>7190</v>
      </c>
      <c r="U3506" s="200">
        <v>350322</v>
      </c>
    </row>
    <row r="3507" spans="17:21" x14ac:dyDescent="0.15">
      <c r="Q3507" s="197">
        <v>4</v>
      </c>
      <c r="R3507" s="197">
        <v>35</v>
      </c>
      <c r="S3507" s="197">
        <v>37</v>
      </c>
      <c r="T3507" s="198" t="s">
        <v>7191</v>
      </c>
      <c r="U3507" s="200">
        <v>350323</v>
      </c>
    </row>
    <row r="3508" spans="17:21" x14ac:dyDescent="0.15">
      <c r="Q3508" s="197">
        <v>4</v>
      </c>
      <c r="R3508" s="197">
        <v>35</v>
      </c>
      <c r="S3508" s="197">
        <v>38</v>
      </c>
      <c r="T3508" s="198" t="s">
        <v>7192</v>
      </c>
      <c r="U3508" s="200">
        <v>350324</v>
      </c>
    </row>
    <row r="3509" spans="17:21" x14ac:dyDescent="0.15">
      <c r="Q3509" s="197">
        <v>4</v>
      </c>
      <c r="R3509" s="197">
        <v>35</v>
      </c>
      <c r="S3509" s="197">
        <v>39</v>
      </c>
      <c r="T3509" s="198" t="s">
        <v>7193</v>
      </c>
      <c r="U3509" s="200">
        <v>350325</v>
      </c>
    </row>
    <row r="3510" spans="17:21" x14ac:dyDescent="0.15">
      <c r="Q3510" s="197">
        <v>4</v>
      </c>
      <c r="R3510" s="197">
        <v>35</v>
      </c>
      <c r="S3510" s="197">
        <v>40</v>
      </c>
      <c r="T3510" s="198" t="s">
        <v>7194</v>
      </c>
      <c r="U3510" s="200">
        <v>350326</v>
      </c>
    </row>
    <row r="3511" spans="17:21" x14ac:dyDescent="0.15">
      <c r="Q3511" s="197">
        <v>4</v>
      </c>
      <c r="R3511" s="197">
        <v>35</v>
      </c>
      <c r="S3511" s="197">
        <v>41</v>
      </c>
      <c r="T3511" s="198" t="s">
        <v>7195</v>
      </c>
      <c r="U3511" s="200">
        <v>350327</v>
      </c>
    </row>
    <row r="3512" spans="17:21" x14ac:dyDescent="0.15">
      <c r="Q3512" s="197">
        <v>4</v>
      </c>
      <c r="R3512" s="197">
        <v>35</v>
      </c>
      <c r="S3512" s="197">
        <v>42</v>
      </c>
      <c r="T3512" s="198" t="s">
        <v>7196</v>
      </c>
      <c r="U3512" s="200">
        <v>350328</v>
      </c>
    </row>
    <row r="3513" spans="17:21" x14ac:dyDescent="0.15">
      <c r="Q3513" s="197">
        <v>4</v>
      </c>
      <c r="R3513" s="197">
        <v>35</v>
      </c>
      <c r="S3513" s="197">
        <v>43</v>
      </c>
      <c r="T3513" s="198" t="s">
        <v>7197</v>
      </c>
      <c r="U3513" s="200">
        <v>350329</v>
      </c>
    </row>
    <row r="3514" spans="17:21" x14ac:dyDescent="0.15">
      <c r="Q3514" s="197">
        <v>4</v>
      </c>
      <c r="R3514" s="197">
        <v>35</v>
      </c>
      <c r="S3514" s="197">
        <v>44</v>
      </c>
      <c r="T3514" s="198" t="s">
        <v>7198</v>
      </c>
      <c r="U3514" s="200">
        <v>350330</v>
      </c>
    </row>
    <row r="3515" spans="17:21" x14ac:dyDescent="0.15">
      <c r="Q3515" s="197">
        <v>4</v>
      </c>
      <c r="R3515" s="197">
        <v>35</v>
      </c>
      <c r="S3515" s="197">
        <v>45</v>
      </c>
      <c r="T3515" s="198" t="s">
        <v>7199</v>
      </c>
      <c r="U3515" s="200">
        <v>350331</v>
      </c>
    </row>
    <row r="3516" spans="17:21" x14ac:dyDescent="0.15">
      <c r="Q3516" s="197">
        <v>4</v>
      </c>
      <c r="R3516" s="197">
        <v>35</v>
      </c>
      <c r="S3516" s="197">
        <v>46</v>
      </c>
      <c r="T3516" s="198" t="s">
        <v>4066</v>
      </c>
      <c r="U3516" s="200">
        <v>350700</v>
      </c>
    </row>
    <row r="3517" spans="17:21" x14ac:dyDescent="0.15">
      <c r="Q3517" s="197">
        <v>4</v>
      </c>
      <c r="R3517" s="197">
        <v>35</v>
      </c>
      <c r="S3517" s="197">
        <v>47</v>
      </c>
      <c r="T3517" s="198" t="s">
        <v>7200</v>
      </c>
      <c r="U3517" s="200">
        <v>350702</v>
      </c>
    </row>
    <row r="3518" spans="17:21" x14ac:dyDescent="0.15">
      <c r="Q3518" s="197">
        <v>4</v>
      </c>
      <c r="R3518" s="197">
        <v>35</v>
      </c>
      <c r="S3518" s="197">
        <v>48</v>
      </c>
      <c r="T3518" s="198" t="s">
        <v>9660</v>
      </c>
      <c r="U3518" s="200">
        <v>350709</v>
      </c>
    </row>
    <row r="3519" spans="17:21" x14ac:dyDescent="0.15">
      <c r="Q3519" s="197">
        <v>4</v>
      </c>
      <c r="R3519" s="197">
        <v>35</v>
      </c>
      <c r="S3519" s="197">
        <v>49</v>
      </c>
      <c r="T3519" s="198" t="s">
        <v>7201</v>
      </c>
      <c r="U3519" s="200">
        <v>350708</v>
      </c>
    </row>
    <row r="3520" spans="17:21" x14ac:dyDescent="0.15">
      <c r="Q3520" s="197">
        <v>4</v>
      </c>
      <c r="R3520" s="197">
        <v>35</v>
      </c>
      <c r="S3520" s="197">
        <v>50</v>
      </c>
      <c r="T3520" s="198" t="s">
        <v>9661</v>
      </c>
      <c r="U3520" s="200">
        <v>350710</v>
      </c>
    </row>
    <row r="3521" spans="17:21" x14ac:dyDescent="0.15">
      <c r="Q3521" s="197">
        <v>4</v>
      </c>
      <c r="R3521" s="197">
        <v>35</v>
      </c>
      <c r="S3521" s="197">
        <v>51</v>
      </c>
      <c r="T3521" s="198" t="s">
        <v>7202</v>
      </c>
      <c r="U3521" s="200">
        <v>350703</v>
      </c>
    </row>
    <row r="3522" spans="17:21" x14ac:dyDescent="0.15">
      <c r="Q3522" s="197">
        <v>4</v>
      </c>
      <c r="R3522" s="197">
        <v>35</v>
      </c>
      <c r="S3522" s="197">
        <v>52</v>
      </c>
      <c r="T3522" s="198" t="s">
        <v>7203</v>
      </c>
      <c r="U3522" s="200">
        <v>350704</v>
      </c>
    </row>
    <row r="3523" spans="17:21" x14ac:dyDescent="0.15">
      <c r="Q3523" s="197">
        <v>4</v>
      </c>
      <c r="R3523" s="197">
        <v>35</v>
      </c>
      <c r="S3523" s="197">
        <v>53</v>
      </c>
      <c r="T3523" s="198" t="s">
        <v>7204</v>
      </c>
      <c r="U3523" s="200">
        <v>350705</v>
      </c>
    </row>
    <row r="3524" spans="17:21" x14ac:dyDescent="0.15">
      <c r="Q3524" s="197">
        <v>4</v>
      </c>
      <c r="R3524" s="197">
        <v>35</v>
      </c>
      <c r="S3524" s="197">
        <v>54</v>
      </c>
      <c r="T3524" s="198" t="s">
        <v>7205</v>
      </c>
      <c r="U3524" s="200">
        <v>350701</v>
      </c>
    </row>
    <row r="3525" spans="17:21" x14ac:dyDescent="0.15">
      <c r="Q3525" s="197">
        <v>4</v>
      </c>
      <c r="R3525" s="197">
        <v>35</v>
      </c>
      <c r="S3525" s="197">
        <v>55</v>
      </c>
      <c r="T3525" s="198" t="s">
        <v>7206</v>
      </c>
      <c r="U3525" s="200">
        <v>350706</v>
      </c>
    </row>
    <row r="3526" spans="17:21" x14ac:dyDescent="0.15">
      <c r="Q3526" s="197">
        <v>4</v>
      </c>
      <c r="R3526" s="197">
        <v>35</v>
      </c>
      <c r="S3526" s="197">
        <v>56</v>
      </c>
      <c r="T3526" s="198" t="s">
        <v>4082</v>
      </c>
      <c r="U3526" s="200">
        <v>350804</v>
      </c>
    </row>
    <row r="3527" spans="17:21" x14ac:dyDescent="0.15">
      <c r="Q3527" s="197">
        <v>4</v>
      </c>
      <c r="R3527" s="197">
        <v>35</v>
      </c>
      <c r="S3527" s="197">
        <v>57</v>
      </c>
      <c r="T3527" s="198" t="s">
        <v>4086</v>
      </c>
      <c r="U3527" s="201">
        <v>350805</v>
      </c>
    </row>
    <row r="3528" spans="17:21" x14ac:dyDescent="0.15">
      <c r="Q3528" s="197">
        <v>4</v>
      </c>
      <c r="R3528" s="197">
        <v>35</v>
      </c>
      <c r="S3528" s="197">
        <v>58</v>
      </c>
      <c r="T3528" s="198" t="s">
        <v>4090</v>
      </c>
      <c r="U3528" s="200">
        <v>350806</v>
      </c>
    </row>
    <row r="3529" spans="17:21" x14ac:dyDescent="0.15">
      <c r="Q3529" s="197">
        <v>4</v>
      </c>
      <c r="R3529" s="197">
        <v>35</v>
      </c>
      <c r="S3529" s="197">
        <v>59</v>
      </c>
      <c r="T3529" s="198" t="s">
        <v>4094</v>
      </c>
      <c r="U3529" s="200">
        <v>350807</v>
      </c>
    </row>
    <row r="3530" spans="17:21" x14ac:dyDescent="0.15">
      <c r="Q3530" s="197">
        <v>4</v>
      </c>
      <c r="R3530" s="197">
        <v>35</v>
      </c>
      <c r="S3530" s="197">
        <v>60</v>
      </c>
      <c r="T3530" s="198" t="s">
        <v>4098</v>
      </c>
      <c r="U3530" s="200">
        <v>350808</v>
      </c>
    </row>
    <row r="3531" spans="17:21" x14ac:dyDescent="0.15">
      <c r="Q3531" s="197">
        <v>4</v>
      </c>
      <c r="R3531" s="197">
        <v>35</v>
      </c>
      <c r="S3531" s="197">
        <v>61</v>
      </c>
      <c r="T3531" s="198" t="s">
        <v>4110</v>
      </c>
      <c r="U3531" s="200">
        <v>350999</v>
      </c>
    </row>
    <row r="3532" spans="17:21" x14ac:dyDescent="0.15">
      <c r="Q3532" s="197">
        <v>4</v>
      </c>
      <c r="R3532" s="197">
        <v>36</v>
      </c>
      <c r="S3532" s="197">
        <v>1</v>
      </c>
      <c r="T3532" s="198" t="s">
        <v>9662</v>
      </c>
      <c r="U3532" s="200">
        <v>360109</v>
      </c>
    </row>
    <row r="3533" spans="17:21" x14ac:dyDescent="0.15">
      <c r="Q3533" s="197">
        <v>4</v>
      </c>
      <c r="R3533" s="197">
        <v>36</v>
      </c>
      <c r="S3533" s="197">
        <v>2</v>
      </c>
      <c r="T3533" s="198" t="s">
        <v>9663</v>
      </c>
      <c r="U3533" s="200">
        <v>360107</v>
      </c>
    </row>
    <row r="3534" spans="17:21" x14ac:dyDescent="0.15">
      <c r="Q3534" s="197">
        <v>4</v>
      </c>
      <c r="R3534" s="197">
        <v>36</v>
      </c>
      <c r="S3534" s="197">
        <v>3</v>
      </c>
      <c r="T3534" s="198" t="s">
        <v>9664</v>
      </c>
      <c r="U3534" s="200">
        <v>360110</v>
      </c>
    </row>
    <row r="3535" spans="17:21" x14ac:dyDescent="0.15">
      <c r="Q3535" s="197">
        <v>4</v>
      </c>
      <c r="R3535" s="197">
        <v>36</v>
      </c>
      <c r="S3535" s="197">
        <v>4</v>
      </c>
      <c r="T3535" s="198" t="s">
        <v>7207</v>
      </c>
      <c r="U3535" s="200">
        <v>360112</v>
      </c>
    </row>
    <row r="3536" spans="17:21" x14ac:dyDescent="0.15">
      <c r="Q3536" s="197">
        <v>4</v>
      </c>
      <c r="R3536" s="197">
        <v>36</v>
      </c>
      <c r="S3536" s="197">
        <v>5</v>
      </c>
      <c r="T3536" s="198" t="s">
        <v>7208</v>
      </c>
      <c r="U3536" s="200">
        <v>360118</v>
      </c>
    </row>
    <row r="3537" spans="17:21" x14ac:dyDescent="0.15">
      <c r="Q3537" s="197">
        <v>4</v>
      </c>
      <c r="R3537" s="197">
        <v>36</v>
      </c>
      <c r="S3537" s="197">
        <v>6</v>
      </c>
      <c r="T3537" s="198" t="s">
        <v>9665</v>
      </c>
      <c r="U3537" s="200">
        <v>360113</v>
      </c>
    </row>
    <row r="3538" spans="17:21" x14ac:dyDescent="0.15">
      <c r="Q3538" s="197">
        <v>4</v>
      </c>
      <c r="R3538" s="197">
        <v>36</v>
      </c>
      <c r="S3538" s="197">
        <v>7</v>
      </c>
      <c r="T3538" s="198" t="s">
        <v>3766</v>
      </c>
      <c r="U3538" s="200">
        <v>360114</v>
      </c>
    </row>
    <row r="3539" spans="17:21" x14ac:dyDescent="0.15">
      <c r="Q3539" s="197">
        <v>4</v>
      </c>
      <c r="R3539" s="197">
        <v>36</v>
      </c>
      <c r="S3539" s="197">
        <v>8</v>
      </c>
      <c r="T3539" s="198" t="s">
        <v>4296</v>
      </c>
      <c r="U3539" s="200">
        <v>360115</v>
      </c>
    </row>
    <row r="3540" spans="17:21" x14ac:dyDescent="0.15">
      <c r="Q3540" s="197">
        <v>4</v>
      </c>
      <c r="R3540" s="197">
        <v>36</v>
      </c>
      <c r="S3540" s="197">
        <v>9</v>
      </c>
      <c r="T3540" s="198" t="s">
        <v>1919</v>
      </c>
      <c r="U3540" s="200">
        <v>360116</v>
      </c>
    </row>
    <row r="3541" spans="17:21" x14ac:dyDescent="0.15">
      <c r="Q3541" s="197">
        <v>4</v>
      </c>
      <c r="R3541" s="197">
        <v>36</v>
      </c>
      <c r="S3541" s="197">
        <v>10</v>
      </c>
      <c r="T3541" s="198" t="s">
        <v>7210</v>
      </c>
      <c r="U3541" s="200">
        <v>360102</v>
      </c>
    </row>
    <row r="3542" spans="17:21" x14ac:dyDescent="0.15">
      <c r="Q3542" s="197">
        <v>4</v>
      </c>
      <c r="R3542" s="197">
        <v>36</v>
      </c>
      <c r="S3542" s="197">
        <v>11</v>
      </c>
      <c r="T3542" s="198" t="s">
        <v>4135</v>
      </c>
      <c r="U3542" s="200">
        <v>360117</v>
      </c>
    </row>
    <row r="3543" spans="17:21" x14ac:dyDescent="0.15">
      <c r="Q3543" s="197">
        <v>4</v>
      </c>
      <c r="R3543" s="197">
        <v>36</v>
      </c>
      <c r="S3543" s="197">
        <v>12</v>
      </c>
      <c r="T3543" s="198" t="s">
        <v>7211</v>
      </c>
      <c r="U3543" s="200">
        <v>360103</v>
      </c>
    </row>
    <row r="3544" spans="17:21" x14ac:dyDescent="0.15">
      <c r="Q3544" s="197">
        <v>4</v>
      </c>
      <c r="R3544" s="197">
        <v>36</v>
      </c>
      <c r="S3544" s="197">
        <v>13</v>
      </c>
      <c r="T3544" s="198" t="s">
        <v>7212</v>
      </c>
      <c r="U3544" s="200">
        <v>360108</v>
      </c>
    </row>
    <row r="3545" spans="17:21" x14ac:dyDescent="0.15">
      <c r="Q3545" s="197">
        <v>4</v>
      </c>
      <c r="R3545" s="197">
        <v>36</v>
      </c>
      <c r="S3545" s="197">
        <v>14</v>
      </c>
      <c r="T3545" s="198" t="s">
        <v>4159</v>
      </c>
      <c r="U3545" s="200">
        <v>360105</v>
      </c>
    </row>
    <row r="3546" spans="17:21" x14ac:dyDescent="0.15">
      <c r="Q3546" s="197">
        <v>4</v>
      </c>
      <c r="R3546" s="197">
        <v>36</v>
      </c>
      <c r="S3546" s="197">
        <v>15</v>
      </c>
      <c r="T3546" s="198" t="s">
        <v>3788</v>
      </c>
      <c r="U3546" s="200">
        <v>360106</v>
      </c>
    </row>
    <row r="3547" spans="17:21" x14ac:dyDescent="0.15">
      <c r="Q3547" s="197">
        <v>4</v>
      </c>
      <c r="R3547" s="197">
        <v>36</v>
      </c>
      <c r="S3547" s="197">
        <v>16</v>
      </c>
      <c r="T3547" s="198" t="s">
        <v>7213</v>
      </c>
      <c r="U3547" s="200">
        <v>360201</v>
      </c>
    </row>
    <row r="3548" spans="17:21" x14ac:dyDescent="0.15">
      <c r="Q3548" s="197">
        <v>4</v>
      </c>
      <c r="R3548" s="197">
        <v>36</v>
      </c>
      <c r="S3548" s="197">
        <v>17</v>
      </c>
      <c r="T3548" s="198" t="s">
        <v>7214</v>
      </c>
      <c r="U3548" s="200">
        <v>360204</v>
      </c>
    </row>
    <row r="3549" spans="17:21" x14ac:dyDescent="0.15">
      <c r="Q3549" s="197">
        <v>4</v>
      </c>
      <c r="R3549" s="197">
        <v>36</v>
      </c>
      <c r="S3549" s="197">
        <v>18</v>
      </c>
      <c r="T3549" s="198" t="s">
        <v>9666</v>
      </c>
      <c r="U3549" s="200">
        <v>360202</v>
      </c>
    </row>
    <row r="3550" spans="17:21" x14ac:dyDescent="0.15">
      <c r="Q3550" s="197">
        <v>4</v>
      </c>
      <c r="R3550" s="197">
        <v>36</v>
      </c>
      <c r="S3550" s="197">
        <v>19</v>
      </c>
      <c r="T3550" s="198" t="s">
        <v>9667</v>
      </c>
      <c r="U3550" s="200">
        <v>360203</v>
      </c>
    </row>
    <row r="3551" spans="17:21" x14ac:dyDescent="0.15">
      <c r="Q3551" s="197">
        <v>4</v>
      </c>
      <c r="R3551" s="197">
        <v>36</v>
      </c>
      <c r="S3551" s="197">
        <v>20</v>
      </c>
      <c r="T3551" s="198" t="s">
        <v>7215</v>
      </c>
      <c r="U3551" s="200">
        <v>360206</v>
      </c>
    </row>
    <row r="3552" spans="17:21" x14ac:dyDescent="0.15">
      <c r="Q3552" s="197">
        <v>4</v>
      </c>
      <c r="R3552" s="197">
        <v>36</v>
      </c>
      <c r="S3552" s="197">
        <v>21</v>
      </c>
      <c r="T3552" s="198" t="s">
        <v>7216</v>
      </c>
      <c r="U3552" s="200">
        <v>360205</v>
      </c>
    </row>
    <row r="3553" spans="17:21" x14ac:dyDescent="0.15">
      <c r="Q3553" s="197">
        <v>4</v>
      </c>
      <c r="R3553" s="197">
        <v>36</v>
      </c>
      <c r="S3553" s="197">
        <v>22</v>
      </c>
      <c r="T3553" s="198" t="s">
        <v>7217</v>
      </c>
      <c r="U3553" s="200">
        <v>360104</v>
      </c>
    </row>
    <row r="3554" spans="17:21" x14ac:dyDescent="0.15">
      <c r="Q3554" s="197">
        <v>4</v>
      </c>
      <c r="R3554" s="197">
        <v>36</v>
      </c>
      <c r="S3554" s="197">
        <v>23</v>
      </c>
      <c r="T3554" s="198" t="s">
        <v>7218</v>
      </c>
      <c r="U3554" s="200">
        <v>360310</v>
      </c>
    </row>
    <row r="3555" spans="17:21" x14ac:dyDescent="0.15">
      <c r="Q3555" s="197">
        <v>4</v>
      </c>
      <c r="R3555" s="197">
        <v>36</v>
      </c>
      <c r="S3555" s="197">
        <v>24</v>
      </c>
      <c r="T3555" s="198" t="s">
        <v>7219</v>
      </c>
      <c r="U3555" s="200">
        <v>360301</v>
      </c>
    </row>
    <row r="3556" spans="17:21" x14ac:dyDescent="0.15">
      <c r="Q3556" s="197">
        <v>4</v>
      </c>
      <c r="R3556" s="197">
        <v>36</v>
      </c>
      <c r="S3556" s="197">
        <v>25</v>
      </c>
      <c r="T3556" s="198" t="s">
        <v>7220</v>
      </c>
      <c r="U3556" s="200">
        <v>360302</v>
      </c>
    </row>
    <row r="3557" spans="17:21" x14ac:dyDescent="0.15">
      <c r="Q3557" s="197">
        <v>4</v>
      </c>
      <c r="R3557" s="197">
        <v>36</v>
      </c>
      <c r="S3557" s="197">
        <v>26</v>
      </c>
      <c r="T3557" s="198" t="s">
        <v>7221</v>
      </c>
      <c r="U3557" s="200">
        <v>360306</v>
      </c>
    </row>
    <row r="3558" spans="17:21" x14ac:dyDescent="0.15">
      <c r="Q3558" s="197">
        <v>4</v>
      </c>
      <c r="R3558" s="197">
        <v>36</v>
      </c>
      <c r="S3558" s="197">
        <v>27</v>
      </c>
      <c r="T3558" s="198" t="s">
        <v>9668</v>
      </c>
      <c r="U3558" s="200">
        <v>360311</v>
      </c>
    </row>
    <row r="3559" spans="17:21" x14ac:dyDescent="0.15">
      <c r="Q3559" s="197">
        <v>4</v>
      </c>
      <c r="R3559" s="197">
        <v>36</v>
      </c>
      <c r="S3559" s="197">
        <v>28</v>
      </c>
      <c r="T3559" s="198" t="s">
        <v>7222</v>
      </c>
      <c r="U3559" s="200">
        <v>360303</v>
      </c>
    </row>
    <row r="3560" spans="17:21" x14ac:dyDescent="0.15">
      <c r="Q3560" s="197">
        <v>4</v>
      </c>
      <c r="R3560" s="197">
        <v>36</v>
      </c>
      <c r="S3560" s="197">
        <v>29</v>
      </c>
      <c r="T3560" s="198" t="s">
        <v>7223</v>
      </c>
      <c r="U3560" s="200">
        <v>360304</v>
      </c>
    </row>
    <row r="3561" spans="17:21" x14ac:dyDescent="0.15">
      <c r="Q3561" s="197">
        <v>4</v>
      </c>
      <c r="R3561" s="197">
        <v>36</v>
      </c>
      <c r="S3561" s="197">
        <v>30</v>
      </c>
      <c r="T3561" s="198" t="s">
        <v>7224</v>
      </c>
      <c r="U3561" s="200">
        <v>360305</v>
      </c>
    </row>
    <row r="3562" spans="17:21" x14ac:dyDescent="0.15">
      <c r="Q3562" s="197">
        <v>4</v>
      </c>
      <c r="R3562" s="197">
        <v>36</v>
      </c>
      <c r="S3562" s="197">
        <v>31</v>
      </c>
      <c r="T3562" s="198" t="s">
        <v>7225</v>
      </c>
      <c r="U3562" s="200">
        <v>360308</v>
      </c>
    </row>
    <row r="3563" spans="17:21" x14ac:dyDescent="0.15">
      <c r="Q3563" s="197">
        <v>4</v>
      </c>
      <c r="R3563" s="197">
        <v>36</v>
      </c>
      <c r="S3563" s="197">
        <v>32</v>
      </c>
      <c r="T3563" s="198" t="s">
        <v>7226</v>
      </c>
      <c r="U3563" s="200">
        <v>360307</v>
      </c>
    </row>
    <row r="3564" spans="17:21" x14ac:dyDescent="0.15">
      <c r="Q3564" s="197">
        <v>4</v>
      </c>
      <c r="R3564" s="197">
        <v>36</v>
      </c>
      <c r="S3564" s="197">
        <v>33</v>
      </c>
      <c r="T3564" s="198" t="s">
        <v>4155</v>
      </c>
      <c r="U3564" s="200">
        <v>360400</v>
      </c>
    </row>
    <row r="3565" spans="17:21" x14ac:dyDescent="0.15">
      <c r="Q3565" s="197">
        <v>4</v>
      </c>
      <c r="R3565" s="197">
        <v>36</v>
      </c>
      <c r="S3565" s="197">
        <v>34</v>
      </c>
      <c r="T3565" s="198" t="s">
        <v>4066</v>
      </c>
      <c r="U3565" s="200">
        <v>360700</v>
      </c>
    </row>
    <row r="3566" spans="17:21" x14ac:dyDescent="0.15">
      <c r="Q3566" s="197">
        <v>4</v>
      </c>
      <c r="R3566" s="197">
        <v>36</v>
      </c>
      <c r="S3566" s="197">
        <v>35</v>
      </c>
      <c r="T3566" s="198" t="s">
        <v>9669</v>
      </c>
      <c r="U3566" s="200">
        <v>360701</v>
      </c>
    </row>
    <row r="3567" spans="17:21" x14ac:dyDescent="0.15">
      <c r="Q3567" s="197">
        <v>4</v>
      </c>
      <c r="R3567" s="197">
        <v>36</v>
      </c>
      <c r="S3567" s="197">
        <v>36</v>
      </c>
      <c r="T3567" s="198" t="s">
        <v>7227</v>
      </c>
      <c r="U3567" s="200">
        <v>360801</v>
      </c>
    </row>
    <row r="3568" spans="17:21" x14ac:dyDescent="0.15">
      <c r="Q3568" s="197">
        <v>4</v>
      </c>
      <c r="R3568" s="197">
        <v>36</v>
      </c>
      <c r="S3568" s="197">
        <v>37</v>
      </c>
      <c r="T3568" s="198" t="s">
        <v>7228</v>
      </c>
      <c r="U3568" s="200">
        <v>360802</v>
      </c>
    </row>
    <row r="3569" spans="17:21" x14ac:dyDescent="0.15">
      <c r="Q3569" s="197">
        <v>4</v>
      </c>
      <c r="R3569" s="197">
        <v>36</v>
      </c>
      <c r="S3569" s="197">
        <v>38</v>
      </c>
      <c r="T3569" s="198" t="s">
        <v>4110</v>
      </c>
      <c r="U3569" s="200">
        <v>360999</v>
      </c>
    </row>
    <row r="3570" spans="17:21" x14ac:dyDescent="0.15">
      <c r="Q3570" s="197">
        <v>4</v>
      </c>
      <c r="R3570" s="197">
        <v>37</v>
      </c>
      <c r="S3570" s="197">
        <v>1</v>
      </c>
      <c r="T3570" s="198" t="s">
        <v>4473</v>
      </c>
      <c r="U3570" s="200">
        <v>370106</v>
      </c>
    </row>
    <row r="3571" spans="17:21" x14ac:dyDescent="0.15">
      <c r="Q3571" s="197">
        <v>4</v>
      </c>
      <c r="R3571" s="197">
        <v>37</v>
      </c>
      <c r="S3571" s="197">
        <v>2</v>
      </c>
      <c r="T3571" s="198" t="s">
        <v>7229</v>
      </c>
      <c r="U3571" s="200">
        <v>370407</v>
      </c>
    </row>
    <row r="3572" spans="17:21" x14ac:dyDescent="0.15">
      <c r="Q3572" s="197">
        <v>4</v>
      </c>
      <c r="R3572" s="197">
        <v>37</v>
      </c>
      <c r="S3572" s="197">
        <v>3</v>
      </c>
      <c r="T3572" s="198" t="s">
        <v>7230</v>
      </c>
      <c r="U3572" s="200">
        <v>370408</v>
      </c>
    </row>
    <row r="3573" spans="17:21" x14ac:dyDescent="0.15">
      <c r="Q3573" s="197">
        <v>4</v>
      </c>
      <c r="R3573" s="197">
        <v>37</v>
      </c>
      <c r="S3573" s="197">
        <v>4</v>
      </c>
      <c r="T3573" s="198" t="s">
        <v>7231</v>
      </c>
      <c r="U3573" s="200">
        <v>370401</v>
      </c>
    </row>
    <row r="3574" spans="17:21" x14ac:dyDescent="0.15">
      <c r="Q3574" s="197">
        <v>4</v>
      </c>
      <c r="R3574" s="197">
        <v>37</v>
      </c>
      <c r="S3574" s="197">
        <v>5</v>
      </c>
      <c r="T3574" s="198" t="s">
        <v>7232</v>
      </c>
      <c r="U3574" s="200">
        <v>370403</v>
      </c>
    </row>
    <row r="3575" spans="17:21" x14ac:dyDescent="0.15">
      <c r="Q3575" s="197">
        <v>4</v>
      </c>
      <c r="R3575" s="197">
        <v>37</v>
      </c>
      <c r="S3575" s="197">
        <v>6</v>
      </c>
      <c r="T3575" s="198" t="s">
        <v>7233</v>
      </c>
      <c r="U3575" s="200">
        <v>370404</v>
      </c>
    </row>
    <row r="3576" spans="17:21" x14ac:dyDescent="0.15">
      <c r="Q3576" s="197">
        <v>4</v>
      </c>
      <c r="R3576" s="197">
        <v>37</v>
      </c>
      <c r="S3576" s="197">
        <v>7</v>
      </c>
      <c r="T3576" s="198" t="s">
        <v>7234</v>
      </c>
      <c r="U3576" s="200">
        <v>370406</v>
      </c>
    </row>
    <row r="3577" spans="17:21" x14ac:dyDescent="0.15">
      <c r="Q3577" s="197">
        <v>4</v>
      </c>
      <c r="R3577" s="197">
        <v>37</v>
      </c>
      <c r="S3577" s="197">
        <v>8</v>
      </c>
      <c r="T3577" s="198" t="s">
        <v>7235</v>
      </c>
      <c r="U3577" s="200">
        <v>370415</v>
      </c>
    </row>
    <row r="3578" spans="17:21" x14ac:dyDescent="0.15">
      <c r="Q3578" s="197">
        <v>4</v>
      </c>
      <c r="R3578" s="197">
        <v>37</v>
      </c>
      <c r="S3578" s="197">
        <v>9</v>
      </c>
      <c r="T3578" s="198" t="s">
        <v>6903</v>
      </c>
      <c r="U3578" s="200">
        <v>370105</v>
      </c>
    </row>
    <row r="3579" spans="17:21" x14ac:dyDescent="0.15">
      <c r="Q3579" s="197">
        <v>4</v>
      </c>
      <c r="R3579" s="197">
        <v>37</v>
      </c>
      <c r="S3579" s="197">
        <v>10</v>
      </c>
      <c r="T3579" s="198" t="s">
        <v>7236</v>
      </c>
      <c r="U3579" s="200">
        <v>370309</v>
      </c>
    </row>
    <row r="3580" spans="17:21" x14ac:dyDescent="0.15">
      <c r="Q3580" s="197">
        <v>4</v>
      </c>
      <c r="R3580" s="197">
        <v>37</v>
      </c>
      <c r="S3580" s="197">
        <v>11</v>
      </c>
      <c r="T3580" s="198" t="s">
        <v>7237</v>
      </c>
      <c r="U3580" s="200">
        <v>370302</v>
      </c>
    </row>
    <row r="3581" spans="17:21" x14ac:dyDescent="0.15">
      <c r="Q3581" s="197">
        <v>4</v>
      </c>
      <c r="R3581" s="197">
        <v>37</v>
      </c>
      <c r="S3581" s="197">
        <v>12</v>
      </c>
      <c r="T3581" s="198" t="s">
        <v>7238</v>
      </c>
      <c r="U3581" s="200">
        <v>370304</v>
      </c>
    </row>
    <row r="3582" spans="17:21" x14ac:dyDescent="0.15">
      <c r="Q3582" s="197">
        <v>4</v>
      </c>
      <c r="R3582" s="197">
        <v>37</v>
      </c>
      <c r="S3582" s="197">
        <v>13</v>
      </c>
      <c r="T3582" s="198" t="s">
        <v>7239</v>
      </c>
      <c r="U3582" s="200">
        <v>370306</v>
      </c>
    </row>
    <row r="3583" spans="17:21" x14ac:dyDescent="0.15">
      <c r="Q3583" s="197">
        <v>4</v>
      </c>
      <c r="R3583" s="197">
        <v>37</v>
      </c>
      <c r="S3583" s="197">
        <v>14</v>
      </c>
      <c r="T3583" s="198" t="s">
        <v>326</v>
      </c>
      <c r="U3583" s="200">
        <v>370101</v>
      </c>
    </row>
    <row r="3584" spans="17:21" x14ac:dyDescent="0.15">
      <c r="Q3584" s="197">
        <v>4</v>
      </c>
      <c r="R3584" s="197">
        <v>37</v>
      </c>
      <c r="S3584" s="197">
        <v>15</v>
      </c>
      <c r="T3584" s="198" t="s">
        <v>7240</v>
      </c>
      <c r="U3584" s="200">
        <v>370102</v>
      </c>
    </row>
    <row r="3585" spans="17:21" x14ac:dyDescent="0.15">
      <c r="Q3585" s="197">
        <v>4</v>
      </c>
      <c r="R3585" s="197">
        <v>37</v>
      </c>
      <c r="S3585" s="197">
        <v>16</v>
      </c>
      <c r="T3585" s="198" t="s">
        <v>7241</v>
      </c>
      <c r="U3585" s="200">
        <v>370110</v>
      </c>
    </row>
    <row r="3586" spans="17:21" x14ac:dyDescent="0.15">
      <c r="Q3586" s="197">
        <v>4</v>
      </c>
      <c r="R3586" s="197">
        <v>37</v>
      </c>
      <c r="S3586" s="197">
        <v>17</v>
      </c>
      <c r="T3586" s="198" t="s">
        <v>7242</v>
      </c>
      <c r="U3586" s="200">
        <v>370410</v>
      </c>
    </row>
    <row r="3587" spans="17:21" x14ac:dyDescent="0.15">
      <c r="Q3587" s="197">
        <v>4</v>
      </c>
      <c r="R3587" s="197">
        <v>37</v>
      </c>
      <c r="S3587" s="197">
        <v>18</v>
      </c>
      <c r="T3587" s="198" t="s">
        <v>7243</v>
      </c>
      <c r="U3587" s="200">
        <v>370417</v>
      </c>
    </row>
    <row r="3588" spans="17:21" x14ac:dyDescent="0.15">
      <c r="Q3588" s="197">
        <v>4</v>
      </c>
      <c r="R3588" s="197">
        <v>37</v>
      </c>
      <c r="S3588" s="197">
        <v>19</v>
      </c>
      <c r="T3588" s="198" t="s">
        <v>4128</v>
      </c>
      <c r="U3588" s="200">
        <v>370103</v>
      </c>
    </row>
    <row r="3589" spans="17:21" x14ac:dyDescent="0.15">
      <c r="Q3589" s="197">
        <v>4</v>
      </c>
      <c r="R3589" s="197">
        <v>37</v>
      </c>
      <c r="S3589" s="197">
        <v>20</v>
      </c>
      <c r="T3589" s="198" t="s">
        <v>7244</v>
      </c>
      <c r="U3589" s="200">
        <v>370413</v>
      </c>
    </row>
    <row r="3590" spans="17:21" x14ac:dyDescent="0.15">
      <c r="Q3590" s="197">
        <v>4</v>
      </c>
      <c r="R3590" s="197">
        <v>37</v>
      </c>
      <c r="S3590" s="197">
        <v>21</v>
      </c>
      <c r="T3590" s="198" t="s">
        <v>4124</v>
      </c>
      <c r="U3590" s="200">
        <v>370109</v>
      </c>
    </row>
    <row r="3591" spans="17:21" x14ac:dyDescent="0.15">
      <c r="Q3591" s="197">
        <v>4</v>
      </c>
      <c r="R3591" s="197">
        <v>37</v>
      </c>
      <c r="S3591" s="197">
        <v>22</v>
      </c>
      <c r="T3591" s="198" t="s">
        <v>5679</v>
      </c>
      <c r="U3591" s="200">
        <v>370104</v>
      </c>
    </row>
    <row r="3592" spans="17:21" x14ac:dyDescent="0.15">
      <c r="Q3592" s="197">
        <v>4</v>
      </c>
      <c r="R3592" s="197">
        <v>37</v>
      </c>
      <c r="S3592" s="197">
        <v>23</v>
      </c>
      <c r="T3592" s="198" t="s">
        <v>7245</v>
      </c>
      <c r="U3592" s="200">
        <v>370409</v>
      </c>
    </row>
    <row r="3593" spans="17:21" x14ac:dyDescent="0.15">
      <c r="Q3593" s="197">
        <v>4</v>
      </c>
      <c r="R3593" s="197">
        <v>37</v>
      </c>
      <c r="S3593" s="197">
        <v>24</v>
      </c>
      <c r="T3593" s="198" t="s">
        <v>9670</v>
      </c>
      <c r="U3593" s="200">
        <v>370310</v>
      </c>
    </row>
    <row r="3594" spans="17:21" x14ac:dyDescent="0.15">
      <c r="Q3594" s="197">
        <v>4</v>
      </c>
      <c r="R3594" s="197">
        <v>37</v>
      </c>
      <c r="S3594" s="197">
        <v>25</v>
      </c>
      <c r="T3594" s="198" t="s">
        <v>9671</v>
      </c>
      <c r="U3594" s="200">
        <v>370414</v>
      </c>
    </row>
    <row r="3595" spans="17:21" x14ac:dyDescent="0.15">
      <c r="Q3595" s="197">
        <v>4</v>
      </c>
      <c r="R3595" s="197">
        <v>37</v>
      </c>
      <c r="S3595" s="197">
        <v>26</v>
      </c>
      <c r="T3595" s="198" t="s">
        <v>7246</v>
      </c>
      <c r="U3595" s="200">
        <v>370307</v>
      </c>
    </row>
    <row r="3596" spans="17:21" x14ac:dyDescent="0.15">
      <c r="Q3596" s="197">
        <v>4</v>
      </c>
      <c r="R3596" s="197">
        <v>37</v>
      </c>
      <c r="S3596" s="197">
        <v>27</v>
      </c>
      <c r="T3596" s="198" t="s">
        <v>7247</v>
      </c>
      <c r="U3596" s="200">
        <v>370308</v>
      </c>
    </row>
    <row r="3597" spans="17:21" x14ac:dyDescent="0.15">
      <c r="Q3597" s="197">
        <v>4</v>
      </c>
      <c r="R3597" s="197">
        <v>37</v>
      </c>
      <c r="S3597" s="197">
        <v>28</v>
      </c>
      <c r="T3597" s="198" t="s">
        <v>7248</v>
      </c>
      <c r="U3597" s="200">
        <v>370402</v>
      </c>
    </row>
    <row r="3598" spans="17:21" x14ac:dyDescent="0.15">
      <c r="Q3598" s="197">
        <v>4</v>
      </c>
      <c r="R3598" s="197">
        <v>37</v>
      </c>
      <c r="S3598" s="197">
        <v>29</v>
      </c>
      <c r="T3598" s="198" t="s">
        <v>7249</v>
      </c>
      <c r="U3598" s="200">
        <v>370311</v>
      </c>
    </row>
    <row r="3599" spans="17:21" x14ac:dyDescent="0.15">
      <c r="Q3599" s="197">
        <v>4</v>
      </c>
      <c r="R3599" s="197">
        <v>37</v>
      </c>
      <c r="S3599" s="197">
        <v>30</v>
      </c>
      <c r="T3599" s="198" t="s">
        <v>7250</v>
      </c>
      <c r="U3599" s="200">
        <v>370301</v>
      </c>
    </row>
    <row r="3600" spans="17:21" x14ac:dyDescent="0.15">
      <c r="Q3600" s="197">
        <v>4</v>
      </c>
      <c r="R3600" s="197">
        <v>37</v>
      </c>
      <c r="S3600" s="197">
        <v>31</v>
      </c>
      <c r="T3600" s="198" t="s">
        <v>4159</v>
      </c>
      <c r="U3600" s="200">
        <v>370107</v>
      </c>
    </row>
    <row r="3601" spans="17:21" x14ac:dyDescent="0.15">
      <c r="Q3601" s="197">
        <v>4</v>
      </c>
      <c r="R3601" s="197">
        <v>37</v>
      </c>
      <c r="S3601" s="197">
        <v>32</v>
      </c>
      <c r="T3601" s="198" t="s">
        <v>7251</v>
      </c>
      <c r="U3601" s="200">
        <v>370108</v>
      </c>
    </row>
    <row r="3602" spans="17:21" x14ac:dyDescent="0.15">
      <c r="Q3602" s="197">
        <v>4</v>
      </c>
      <c r="R3602" s="197">
        <v>37</v>
      </c>
      <c r="S3602" s="197">
        <v>33</v>
      </c>
      <c r="T3602" s="198" t="s">
        <v>7252</v>
      </c>
      <c r="U3602" s="200">
        <v>370809</v>
      </c>
    </row>
    <row r="3603" spans="17:21" x14ac:dyDescent="0.15">
      <c r="Q3603" s="197">
        <v>4</v>
      </c>
      <c r="R3603" s="197">
        <v>37</v>
      </c>
      <c r="S3603" s="197">
        <v>34</v>
      </c>
      <c r="T3603" s="198" t="s">
        <v>7253</v>
      </c>
      <c r="U3603" s="200">
        <v>370810</v>
      </c>
    </row>
    <row r="3604" spans="17:21" x14ac:dyDescent="0.15">
      <c r="Q3604" s="197">
        <v>4</v>
      </c>
      <c r="R3604" s="197">
        <v>37</v>
      </c>
      <c r="S3604" s="197">
        <v>35</v>
      </c>
      <c r="T3604" s="198" t="s">
        <v>4082</v>
      </c>
      <c r="U3604" s="200">
        <v>370804</v>
      </c>
    </row>
    <row r="3605" spans="17:21" x14ac:dyDescent="0.15">
      <c r="Q3605" s="197">
        <v>4</v>
      </c>
      <c r="R3605" s="197">
        <v>37</v>
      </c>
      <c r="S3605" s="197">
        <v>36</v>
      </c>
      <c r="T3605" s="198" t="s">
        <v>9672</v>
      </c>
      <c r="U3605" s="200">
        <v>370811</v>
      </c>
    </row>
    <row r="3606" spans="17:21" x14ac:dyDescent="0.15">
      <c r="Q3606" s="197">
        <v>4</v>
      </c>
      <c r="R3606" s="197">
        <v>37</v>
      </c>
      <c r="S3606" s="197">
        <v>37</v>
      </c>
      <c r="T3606" s="198" t="s">
        <v>4086</v>
      </c>
      <c r="U3606" s="200">
        <v>370805</v>
      </c>
    </row>
    <row r="3607" spans="17:21" x14ac:dyDescent="0.15">
      <c r="Q3607" s="197">
        <v>4</v>
      </c>
      <c r="R3607" s="197">
        <v>37</v>
      </c>
      <c r="S3607" s="197">
        <v>38</v>
      </c>
      <c r="T3607" s="198" t="s">
        <v>4090</v>
      </c>
      <c r="U3607" s="200">
        <v>370806</v>
      </c>
    </row>
    <row r="3608" spans="17:21" x14ac:dyDescent="0.15">
      <c r="Q3608" s="197">
        <v>4</v>
      </c>
      <c r="R3608" s="197">
        <v>37</v>
      </c>
      <c r="S3608" s="197">
        <v>39</v>
      </c>
      <c r="T3608" s="198" t="s">
        <v>4094</v>
      </c>
      <c r="U3608" s="200">
        <v>370807</v>
      </c>
    </row>
    <row r="3609" spans="17:21" x14ac:dyDescent="0.15">
      <c r="Q3609" s="197">
        <v>4</v>
      </c>
      <c r="R3609" s="197">
        <v>37</v>
      </c>
      <c r="S3609" s="197">
        <v>40</v>
      </c>
      <c r="T3609" s="198" t="s">
        <v>4098</v>
      </c>
      <c r="U3609" s="200">
        <v>370808</v>
      </c>
    </row>
    <row r="3610" spans="17:21" x14ac:dyDescent="0.15">
      <c r="Q3610" s="197">
        <v>4</v>
      </c>
      <c r="R3610" s="197">
        <v>37</v>
      </c>
      <c r="S3610" s="197">
        <v>41</v>
      </c>
      <c r="T3610" s="198" t="s">
        <v>4110</v>
      </c>
      <c r="U3610" s="200">
        <v>370999</v>
      </c>
    </row>
    <row r="3611" spans="17:21" x14ac:dyDescent="0.15">
      <c r="Q3611" s="197">
        <v>4</v>
      </c>
      <c r="R3611" s="197">
        <v>38</v>
      </c>
      <c r="S3611" s="197">
        <v>1</v>
      </c>
      <c r="T3611" s="198" t="s">
        <v>326</v>
      </c>
      <c r="U3611" s="200">
        <v>380108</v>
      </c>
    </row>
    <row r="3612" spans="17:21" x14ac:dyDescent="0.15">
      <c r="Q3612" s="197">
        <v>4</v>
      </c>
      <c r="R3612" s="197">
        <v>38</v>
      </c>
      <c r="S3612" s="197">
        <v>2</v>
      </c>
      <c r="T3612" s="198" t="s">
        <v>4674</v>
      </c>
      <c r="U3612" s="200">
        <v>380109</v>
      </c>
    </row>
    <row r="3613" spans="17:21" x14ac:dyDescent="0.15">
      <c r="Q3613" s="197">
        <v>4</v>
      </c>
      <c r="R3613" s="197">
        <v>38</v>
      </c>
      <c r="S3613" s="197">
        <v>3</v>
      </c>
      <c r="T3613" s="198" t="s">
        <v>7170</v>
      </c>
      <c r="U3613" s="200">
        <v>380119</v>
      </c>
    </row>
    <row r="3614" spans="17:21" x14ac:dyDescent="0.15">
      <c r="Q3614" s="197">
        <v>4</v>
      </c>
      <c r="R3614" s="197">
        <v>38</v>
      </c>
      <c r="S3614" s="197">
        <v>4</v>
      </c>
      <c r="T3614" s="198" t="s">
        <v>7209</v>
      </c>
      <c r="U3614" s="200">
        <v>380101</v>
      </c>
    </row>
    <row r="3615" spans="17:21" x14ac:dyDescent="0.15">
      <c r="Q3615" s="197">
        <v>4</v>
      </c>
      <c r="R3615" s="197">
        <v>38</v>
      </c>
      <c r="S3615" s="197">
        <v>5</v>
      </c>
      <c r="T3615" s="198" t="s">
        <v>3766</v>
      </c>
      <c r="U3615" s="200">
        <v>380110</v>
      </c>
    </row>
    <row r="3616" spans="17:21" x14ac:dyDescent="0.15">
      <c r="Q3616" s="197">
        <v>4</v>
      </c>
      <c r="R3616" s="197">
        <v>38</v>
      </c>
      <c r="S3616" s="197">
        <v>6</v>
      </c>
      <c r="T3616" s="198" t="s">
        <v>7254</v>
      </c>
      <c r="U3616" s="200">
        <v>380111</v>
      </c>
    </row>
    <row r="3617" spans="17:21" x14ac:dyDescent="0.15">
      <c r="Q3617" s="197">
        <v>4</v>
      </c>
      <c r="R3617" s="197">
        <v>38</v>
      </c>
      <c r="S3617" s="197">
        <v>7</v>
      </c>
      <c r="T3617" s="198" t="s">
        <v>1919</v>
      </c>
      <c r="U3617" s="200">
        <v>380102</v>
      </c>
    </row>
    <row r="3618" spans="17:21" x14ac:dyDescent="0.15">
      <c r="Q3618" s="197">
        <v>4</v>
      </c>
      <c r="R3618" s="197">
        <v>38</v>
      </c>
      <c r="S3618" s="197">
        <v>8</v>
      </c>
      <c r="T3618" s="198" t="s">
        <v>4473</v>
      </c>
      <c r="U3618" s="200">
        <v>380112</v>
      </c>
    </row>
    <row r="3619" spans="17:21" x14ac:dyDescent="0.15">
      <c r="Q3619" s="197">
        <v>4</v>
      </c>
      <c r="R3619" s="197">
        <v>38</v>
      </c>
      <c r="S3619" s="197">
        <v>9</v>
      </c>
      <c r="T3619" s="198" t="s">
        <v>7255</v>
      </c>
      <c r="U3619" s="200">
        <v>380104</v>
      </c>
    </row>
    <row r="3620" spans="17:21" x14ac:dyDescent="0.15">
      <c r="Q3620" s="197">
        <v>4</v>
      </c>
      <c r="R3620" s="197">
        <v>38</v>
      </c>
      <c r="S3620" s="197">
        <v>10</v>
      </c>
      <c r="T3620" s="198" t="s">
        <v>7256</v>
      </c>
      <c r="U3620" s="200">
        <v>380105</v>
      </c>
    </row>
    <row r="3621" spans="17:21" x14ac:dyDescent="0.15">
      <c r="Q3621" s="197">
        <v>4</v>
      </c>
      <c r="R3621" s="197">
        <v>38</v>
      </c>
      <c r="S3621" s="197">
        <v>11</v>
      </c>
      <c r="T3621" s="198" t="s">
        <v>4159</v>
      </c>
      <c r="U3621" s="200">
        <v>380106</v>
      </c>
    </row>
    <row r="3622" spans="17:21" x14ac:dyDescent="0.15">
      <c r="Q3622" s="197">
        <v>4</v>
      </c>
      <c r="R3622" s="197">
        <v>38</v>
      </c>
      <c r="S3622" s="197">
        <v>12</v>
      </c>
      <c r="T3622" s="198" t="s">
        <v>3788</v>
      </c>
      <c r="U3622" s="200">
        <v>380107</v>
      </c>
    </row>
    <row r="3623" spans="17:21" x14ac:dyDescent="0.15">
      <c r="Q3623" s="197">
        <v>4</v>
      </c>
      <c r="R3623" s="197">
        <v>38</v>
      </c>
      <c r="S3623" s="197">
        <v>13</v>
      </c>
      <c r="T3623" s="198" t="s">
        <v>7257</v>
      </c>
      <c r="U3623" s="200">
        <v>380151</v>
      </c>
    </row>
    <row r="3624" spans="17:21" x14ac:dyDescent="0.15">
      <c r="Q3624" s="197">
        <v>4</v>
      </c>
      <c r="R3624" s="197">
        <v>38</v>
      </c>
      <c r="S3624" s="197">
        <v>14</v>
      </c>
      <c r="T3624" s="198" t="s">
        <v>9673</v>
      </c>
      <c r="U3624" s="200">
        <v>380201</v>
      </c>
    </row>
    <row r="3625" spans="17:21" x14ac:dyDescent="0.15">
      <c r="Q3625" s="197">
        <v>4</v>
      </c>
      <c r="R3625" s="197">
        <v>38</v>
      </c>
      <c r="S3625" s="197">
        <v>15</v>
      </c>
      <c r="T3625" s="198" t="s">
        <v>7258</v>
      </c>
      <c r="U3625" s="200">
        <v>380202</v>
      </c>
    </row>
    <row r="3626" spans="17:21" x14ac:dyDescent="0.15">
      <c r="Q3626" s="197">
        <v>4</v>
      </c>
      <c r="R3626" s="197">
        <v>38</v>
      </c>
      <c r="S3626" s="197">
        <v>16</v>
      </c>
      <c r="T3626" s="198" t="s">
        <v>7259</v>
      </c>
      <c r="U3626" s="200">
        <v>380203</v>
      </c>
    </row>
    <row r="3627" spans="17:21" x14ac:dyDescent="0.15">
      <c r="Q3627" s="197">
        <v>4</v>
      </c>
      <c r="R3627" s="197">
        <v>38</v>
      </c>
      <c r="S3627" s="197">
        <v>17</v>
      </c>
      <c r="T3627" s="198" t="s">
        <v>7260</v>
      </c>
      <c r="U3627" s="200">
        <v>380205</v>
      </c>
    </row>
    <row r="3628" spans="17:21" x14ac:dyDescent="0.15">
      <c r="Q3628" s="197">
        <v>4</v>
      </c>
      <c r="R3628" s="197">
        <v>38</v>
      </c>
      <c r="S3628" s="197">
        <v>18</v>
      </c>
      <c r="T3628" s="198" t="s">
        <v>7261</v>
      </c>
      <c r="U3628" s="200">
        <v>380206</v>
      </c>
    </row>
    <row r="3629" spans="17:21" x14ac:dyDescent="0.15">
      <c r="Q3629" s="197">
        <v>4</v>
      </c>
      <c r="R3629" s="197">
        <v>38</v>
      </c>
      <c r="S3629" s="197">
        <v>19</v>
      </c>
      <c r="T3629" s="198" t="s">
        <v>7262</v>
      </c>
      <c r="U3629" s="200">
        <v>380152</v>
      </c>
    </row>
    <row r="3630" spans="17:21" x14ac:dyDescent="0.15">
      <c r="Q3630" s="197">
        <v>4</v>
      </c>
      <c r="R3630" s="197">
        <v>38</v>
      </c>
      <c r="S3630" s="197">
        <v>20</v>
      </c>
      <c r="T3630" s="198" t="s">
        <v>9674</v>
      </c>
      <c r="U3630" s="200">
        <v>380301</v>
      </c>
    </row>
    <row r="3631" spans="17:21" x14ac:dyDescent="0.15">
      <c r="Q3631" s="197">
        <v>4</v>
      </c>
      <c r="R3631" s="197">
        <v>38</v>
      </c>
      <c r="S3631" s="197">
        <v>21</v>
      </c>
      <c r="T3631" s="198" t="s">
        <v>7263</v>
      </c>
      <c r="U3631" s="200">
        <v>380302</v>
      </c>
    </row>
    <row r="3632" spans="17:21" x14ac:dyDescent="0.15">
      <c r="Q3632" s="197">
        <v>4</v>
      </c>
      <c r="R3632" s="197">
        <v>38</v>
      </c>
      <c r="S3632" s="197">
        <v>22</v>
      </c>
      <c r="T3632" s="198" t="s">
        <v>7264</v>
      </c>
      <c r="U3632" s="200">
        <v>380303</v>
      </c>
    </row>
    <row r="3633" spans="17:21" x14ac:dyDescent="0.15">
      <c r="Q3633" s="197">
        <v>4</v>
      </c>
      <c r="R3633" s="197">
        <v>38</v>
      </c>
      <c r="S3633" s="197">
        <v>23</v>
      </c>
      <c r="T3633" s="198" t="s">
        <v>7265</v>
      </c>
      <c r="U3633" s="200">
        <v>380304</v>
      </c>
    </row>
    <row r="3634" spans="17:21" x14ac:dyDescent="0.15">
      <c r="Q3634" s="197">
        <v>4</v>
      </c>
      <c r="R3634" s="197">
        <v>38</v>
      </c>
      <c r="S3634" s="197">
        <v>24</v>
      </c>
      <c r="T3634" s="198" t="s">
        <v>7266</v>
      </c>
      <c r="U3634" s="200">
        <v>380153</v>
      </c>
    </row>
    <row r="3635" spans="17:21" x14ac:dyDescent="0.15">
      <c r="Q3635" s="197">
        <v>4</v>
      </c>
      <c r="R3635" s="197">
        <v>38</v>
      </c>
      <c r="S3635" s="197">
        <v>25</v>
      </c>
      <c r="T3635" s="198" t="s">
        <v>9675</v>
      </c>
      <c r="U3635" s="200">
        <v>380401</v>
      </c>
    </row>
    <row r="3636" spans="17:21" x14ac:dyDescent="0.15">
      <c r="Q3636" s="197">
        <v>4</v>
      </c>
      <c r="R3636" s="197">
        <v>38</v>
      </c>
      <c r="S3636" s="197">
        <v>26</v>
      </c>
      <c r="T3636" s="198" t="s">
        <v>7267</v>
      </c>
      <c r="U3636" s="200">
        <v>380402</v>
      </c>
    </row>
    <row r="3637" spans="17:21" x14ac:dyDescent="0.15">
      <c r="Q3637" s="197">
        <v>4</v>
      </c>
      <c r="R3637" s="197">
        <v>38</v>
      </c>
      <c r="S3637" s="197">
        <v>27</v>
      </c>
      <c r="T3637" s="198" t="s">
        <v>7268</v>
      </c>
      <c r="U3637" s="200">
        <v>380403</v>
      </c>
    </row>
    <row r="3638" spans="17:21" x14ac:dyDescent="0.15">
      <c r="Q3638" s="197">
        <v>4</v>
      </c>
      <c r="R3638" s="197">
        <v>38</v>
      </c>
      <c r="S3638" s="197">
        <v>28</v>
      </c>
      <c r="T3638" s="198" t="s">
        <v>7269</v>
      </c>
      <c r="U3638" s="200">
        <v>380155</v>
      </c>
    </row>
    <row r="3639" spans="17:21" x14ac:dyDescent="0.15">
      <c r="Q3639" s="197">
        <v>4</v>
      </c>
      <c r="R3639" s="197">
        <v>38</v>
      </c>
      <c r="S3639" s="197">
        <v>29</v>
      </c>
      <c r="T3639" s="198" t="s">
        <v>9676</v>
      </c>
      <c r="U3639" s="200">
        <v>380601</v>
      </c>
    </row>
    <row r="3640" spans="17:21" x14ac:dyDescent="0.15">
      <c r="Q3640" s="197">
        <v>4</v>
      </c>
      <c r="R3640" s="197">
        <v>38</v>
      </c>
      <c r="S3640" s="197">
        <v>30</v>
      </c>
      <c r="T3640" s="198" t="s">
        <v>7270</v>
      </c>
      <c r="U3640" s="200">
        <v>380602</v>
      </c>
    </row>
    <row r="3641" spans="17:21" x14ac:dyDescent="0.15">
      <c r="Q3641" s="197">
        <v>4</v>
      </c>
      <c r="R3641" s="197">
        <v>38</v>
      </c>
      <c r="S3641" s="197">
        <v>31</v>
      </c>
      <c r="T3641" s="198" t="s">
        <v>7271</v>
      </c>
      <c r="U3641" s="200">
        <v>380603</v>
      </c>
    </row>
    <row r="3642" spans="17:21" x14ac:dyDescent="0.15">
      <c r="Q3642" s="197">
        <v>4</v>
      </c>
      <c r="R3642" s="197">
        <v>38</v>
      </c>
      <c r="S3642" s="197">
        <v>32</v>
      </c>
      <c r="T3642" s="198" t="s">
        <v>7272</v>
      </c>
      <c r="U3642" s="200">
        <v>380604</v>
      </c>
    </row>
    <row r="3643" spans="17:21" x14ac:dyDescent="0.15">
      <c r="Q3643" s="197">
        <v>4</v>
      </c>
      <c r="R3643" s="197">
        <v>38</v>
      </c>
      <c r="S3643" s="197">
        <v>33</v>
      </c>
      <c r="T3643" s="198" t="s">
        <v>7273</v>
      </c>
      <c r="U3643" s="200">
        <v>380605</v>
      </c>
    </row>
    <row r="3644" spans="17:21" x14ac:dyDescent="0.15">
      <c r="Q3644" s="197">
        <v>4</v>
      </c>
      <c r="R3644" s="197">
        <v>38</v>
      </c>
      <c r="S3644" s="197">
        <v>34</v>
      </c>
      <c r="T3644" s="198" t="s">
        <v>7274</v>
      </c>
      <c r="U3644" s="200">
        <v>380154</v>
      </c>
    </row>
    <row r="3645" spans="17:21" x14ac:dyDescent="0.15">
      <c r="Q3645" s="197">
        <v>4</v>
      </c>
      <c r="R3645" s="197">
        <v>38</v>
      </c>
      <c r="S3645" s="197">
        <v>35</v>
      </c>
      <c r="T3645" s="198" t="s">
        <v>9677</v>
      </c>
      <c r="U3645" s="200">
        <v>380501</v>
      </c>
    </row>
    <row r="3646" spans="17:21" x14ac:dyDescent="0.15">
      <c r="Q3646" s="197">
        <v>4</v>
      </c>
      <c r="R3646" s="197">
        <v>38</v>
      </c>
      <c r="S3646" s="197">
        <v>36</v>
      </c>
      <c r="T3646" s="198" t="s">
        <v>7275</v>
      </c>
      <c r="U3646" s="200">
        <v>380502</v>
      </c>
    </row>
    <row r="3647" spans="17:21" x14ac:dyDescent="0.15">
      <c r="Q3647" s="197">
        <v>4</v>
      </c>
      <c r="R3647" s="197">
        <v>38</v>
      </c>
      <c r="S3647" s="197">
        <v>37</v>
      </c>
      <c r="T3647" s="198" t="s">
        <v>7276</v>
      </c>
      <c r="U3647" s="200">
        <v>380503</v>
      </c>
    </row>
    <row r="3648" spans="17:21" x14ac:dyDescent="0.15">
      <c r="Q3648" s="197">
        <v>4</v>
      </c>
      <c r="R3648" s="197">
        <v>38</v>
      </c>
      <c r="S3648" s="197">
        <v>38</v>
      </c>
      <c r="T3648" s="198" t="s">
        <v>7277</v>
      </c>
      <c r="U3648" s="200">
        <v>380504</v>
      </c>
    </row>
    <row r="3649" spans="17:21" x14ac:dyDescent="0.15">
      <c r="Q3649" s="197">
        <v>4</v>
      </c>
      <c r="R3649" s="197">
        <v>38</v>
      </c>
      <c r="S3649" s="197">
        <v>39</v>
      </c>
      <c r="T3649" s="198" t="s">
        <v>7278</v>
      </c>
      <c r="U3649" s="200">
        <v>380703</v>
      </c>
    </row>
    <row r="3650" spans="17:21" x14ac:dyDescent="0.15">
      <c r="Q3650" s="197">
        <v>4</v>
      </c>
      <c r="R3650" s="197">
        <v>38</v>
      </c>
      <c r="S3650" s="197">
        <v>40</v>
      </c>
      <c r="T3650" s="198" t="s">
        <v>7279</v>
      </c>
      <c r="U3650" s="200">
        <v>380705</v>
      </c>
    </row>
    <row r="3651" spans="17:21" x14ac:dyDescent="0.15">
      <c r="Q3651" s="197">
        <v>4</v>
      </c>
      <c r="R3651" s="197">
        <v>38</v>
      </c>
      <c r="S3651" s="197">
        <v>41</v>
      </c>
      <c r="T3651" s="198" t="s">
        <v>7280</v>
      </c>
      <c r="U3651" s="200">
        <v>380801</v>
      </c>
    </row>
    <row r="3652" spans="17:21" x14ac:dyDescent="0.15">
      <c r="Q3652" s="197">
        <v>4</v>
      </c>
      <c r="R3652" s="197">
        <v>38</v>
      </c>
      <c r="S3652" s="197">
        <v>42</v>
      </c>
      <c r="T3652" s="198" t="s">
        <v>4110</v>
      </c>
      <c r="U3652" s="200">
        <v>380999</v>
      </c>
    </row>
    <row r="3653" spans="17:21" x14ac:dyDescent="0.15">
      <c r="Q3653" s="197">
        <v>4</v>
      </c>
      <c r="R3653" s="197">
        <v>39</v>
      </c>
      <c r="S3653" s="197">
        <v>1</v>
      </c>
      <c r="T3653" s="198" t="s">
        <v>326</v>
      </c>
      <c r="U3653" s="200">
        <v>390101</v>
      </c>
    </row>
    <row r="3654" spans="17:21" x14ac:dyDescent="0.15">
      <c r="Q3654" s="197">
        <v>4</v>
      </c>
      <c r="R3654" s="197">
        <v>39</v>
      </c>
      <c r="S3654" s="197">
        <v>2</v>
      </c>
      <c r="T3654" s="198" t="s">
        <v>5121</v>
      </c>
      <c r="U3654" s="200">
        <v>390116</v>
      </c>
    </row>
    <row r="3655" spans="17:21" x14ac:dyDescent="0.15">
      <c r="Q3655" s="197">
        <v>4</v>
      </c>
      <c r="R3655" s="197">
        <v>39</v>
      </c>
      <c r="S3655" s="197">
        <v>3</v>
      </c>
      <c r="T3655" s="198" t="s">
        <v>7281</v>
      </c>
      <c r="U3655" s="200">
        <v>390115</v>
      </c>
    </row>
    <row r="3656" spans="17:21" x14ac:dyDescent="0.15">
      <c r="Q3656" s="197">
        <v>4</v>
      </c>
      <c r="R3656" s="197">
        <v>39</v>
      </c>
      <c r="S3656" s="197">
        <v>4</v>
      </c>
      <c r="T3656" s="198" t="s">
        <v>9678</v>
      </c>
      <c r="U3656" s="200">
        <v>390120</v>
      </c>
    </row>
    <row r="3657" spans="17:21" x14ac:dyDescent="0.15">
      <c r="Q3657" s="197">
        <v>4</v>
      </c>
      <c r="R3657" s="197">
        <v>39</v>
      </c>
      <c r="S3657" s="197">
        <v>5</v>
      </c>
      <c r="T3657" s="198" t="s">
        <v>7282</v>
      </c>
      <c r="U3657" s="200">
        <v>390104</v>
      </c>
    </row>
    <row r="3658" spans="17:21" x14ac:dyDescent="0.15">
      <c r="Q3658" s="197">
        <v>4</v>
      </c>
      <c r="R3658" s="197">
        <v>39</v>
      </c>
      <c r="S3658" s="197">
        <v>6</v>
      </c>
      <c r="T3658" s="198" t="s">
        <v>7283</v>
      </c>
      <c r="U3658" s="200">
        <v>390102</v>
      </c>
    </row>
    <row r="3659" spans="17:21" x14ac:dyDescent="0.15">
      <c r="Q3659" s="197">
        <v>4</v>
      </c>
      <c r="R3659" s="197">
        <v>39</v>
      </c>
      <c r="S3659" s="197">
        <v>7</v>
      </c>
      <c r="T3659" s="198" t="s">
        <v>7284</v>
      </c>
      <c r="U3659" s="200">
        <v>390121</v>
      </c>
    </row>
    <row r="3660" spans="17:21" x14ac:dyDescent="0.15">
      <c r="Q3660" s="197">
        <v>4</v>
      </c>
      <c r="R3660" s="197">
        <v>39</v>
      </c>
      <c r="S3660" s="197">
        <v>8</v>
      </c>
      <c r="T3660" s="198" t="s">
        <v>4128</v>
      </c>
      <c r="U3660" s="200">
        <v>390103</v>
      </c>
    </row>
    <row r="3661" spans="17:21" x14ac:dyDescent="0.15">
      <c r="Q3661" s="197">
        <v>4</v>
      </c>
      <c r="R3661" s="197">
        <v>39</v>
      </c>
      <c r="S3661" s="197">
        <v>9</v>
      </c>
      <c r="T3661" s="198" t="s">
        <v>7285</v>
      </c>
      <c r="U3661" s="200">
        <v>390117</v>
      </c>
    </row>
    <row r="3662" spans="17:21" x14ac:dyDescent="0.15">
      <c r="Q3662" s="197">
        <v>4</v>
      </c>
      <c r="R3662" s="197">
        <v>39</v>
      </c>
      <c r="S3662" s="197">
        <v>10</v>
      </c>
      <c r="T3662" s="198" t="s">
        <v>9679</v>
      </c>
      <c r="U3662" s="200">
        <v>390105</v>
      </c>
    </row>
    <row r="3663" spans="17:21" x14ac:dyDescent="0.15">
      <c r="Q3663" s="197">
        <v>4</v>
      </c>
      <c r="R3663" s="197">
        <v>39</v>
      </c>
      <c r="S3663" s="197">
        <v>11</v>
      </c>
      <c r="T3663" s="198" t="s">
        <v>7286</v>
      </c>
      <c r="U3663" s="200">
        <v>390106</v>
      </c>
    </row>
    <row r="3664" spans="17:21" x14ac:dyDescent="0.15">
      <c r="Q3664" s="197">
        <v>4</v>
      </c>
      <c r="R3664" s="197">
        <v>39</v>
      </c>
      <c r="S3664" s="197">
        <v>12</v>
      </c>
      <c r="T3664" s="198" t="s">
        <v>7287</v>
      </c>
      <c r="U3664" s="200">
        <v>390107</v>
      </c>
    </row>
    <row r="3665" spans="17:21" x14ac:dyDescent="0.15">
      <c r="Q3665" s="197">
        <v>4</v>
      </c>
      <c r="R3665" s="197">
        <v>39</v>
      </c>
      <c r="S3665" s="197">
        <v>13</v>
      </c>
      <c r="T3665" s="198" t="s">
        <v>7288</v>
      </c>
      <c r="U3665" s="200">
        <v>390109</v>
      </c>
    </row>
    <row r="3666" spans="17:21" x14ac:dyDescent="0.15">
      <c r="Q3666" s="197">
        <v>4</v>
      </c>
      <c r="R3666" s="197">
        <v>39</v>
      </c>
      <c r="S3666" s="197">
        <v>14</v>
      </c>
      <c r="T3666" s="198" t="s">
        <v>7289</v>
      </c>
      <c r="U3666" s="200">
        <v>390113</v>
      </c>
    </row>
    <row r="3667" spans="17:21" x14ac:dyDescent="0.15">
      <c r="Q3667" s="197">
        <v>4</v>
      </c>
      <c r="R3667" s="197">
        <v>39</v>
      </c>
      <c r="S3667" s="197">
        <v>15</v>
      </c>
      <c r="T3667" s="198" t="s">
        <v>7290</v>
      </c>
      <c r="U3667" s="200">
        <v>390114</v>
      </c>
    </row>
    <row r="3668" spans="17:21" x14ac:dyDescent="0.15">
      <c r="Q3668" s="197">
        <v>4</v>
      </c>
      <c r="R3668" s="197">
        <v>39</v>
      </c>
      <c r="S3668" s="197">
        <v>16</v>
      </c>
      <c r="T3668" s="198" t="s">
        <v>6905</v>
      </c>
      <c r="U3668" s="200">
        <v>390119</v>
      </c>
    </row>
    <row r="3669" spans="17:21" x14ac:dyDescent="0.15">
      <c r="Q3669" s="197">
        <v>4</v>
      </c>
      <c r="R3669" s="197">
        <v>39</v>
      </c>
      <c r="S3669" s="197">
        <v>17</v>
      </c>
      <c r="T3669" s="198" t="s">
        <v>4159</v>
      </c>
      <c r="U3669" s="200">
        <v>390110</v>
      </c>
    </row>
    <row r="3670" spans="17:21" x14ac:dyDescent="0.15">
      <c r="Q3670" s="197">
        <v>4</v>
      </c>
      <c r="R3670" s="197">
        <v>39</v>
      </c>
      <c r="S3670" s="197">
        <v>18</v>
      </c>
      <c r="T3670" s="198" t="s">
        <v>3788</v>
      </c>
      <c r="U3670" s="200">
        <v>390111</v>
      </c>
    </row>
    <row r="3671" spans="17:21" x14ac:dyDescent="0.15">
      <c r="Q3671" s="197">
        <v>4</v>
      </c>
      <c r="R3671" s="197">
        <v>39</v>
      </c>
      <c r="S3671" s="197">
        <v>19</v>
      </c>
      <c r="T3671" s="198" t="s">
        <v>7291</v>
      </c>
      <c r="U3671" s="200">
        <v>390201</v>
      </c>
    </row>
    <row r="3672" spans="17:21" x14ac:dyDescent="0.15">
      <c r="Q3672" s="197">
        <v>4</v>
      </c>
      <c r="R3672" s="197">
        <v>39</v>
      </c>
      <c r="S3672" s="197">
        <v>20</v>
      </c>
      <c r="T3672" s="198" t="s">
        <v>7292</v>
      </c>
      <c r="U3672" s="200">
        <v>390202</v>
      </c>
    </row>
    <row r="3673" spans="17:21" x14ac:dyDescent="0.15">
      <c r="Q3673" s="197">
        <v>4</v>
      </c>
      <c r="R3673" s="197">
        <v>39</v>
      </c>
      <c r="S3673" s="197">
        <v>21</v>
      </c>
      <c r="T3673" s="198" t="s">
        <v>7293</v>
      </c>
      <c r="U3673" s="200">
        <v>390203</v>
      </c>
    </row>
    <row r="3674" spans="17:21" x14ac:dyDescent="0.15">
      <c r="Q3674" s="197">
        <v>4</v>
      </c>
      <c r="R3674" s="197">
        <v>39</v>
      </c>
      <c r="S3674" s="197">
        <v>22</v>
      </c>
      <c r="T3674" s="198" t="s">
        <v>7294</v>
      </c>
      <c r="U3674" s="200">
        <v>390204</v>
      </c>
    </row>
    <row r="3675" spans="17:21" x14ac:dyDescent="0.15">
      <c r="Q3675" s="197">
        <v>4</v>
      </c>
      <c r="R3675" s="197">
        <v>39</v>
      </c>
      <c r="S3675" s="197">
        <v>23</v>
      </c>
      <c r="T3675" s="198" t="s">
        <v>7295</v>
      </c>
      <c r="U3675" s="200">
        <v>390205</v>
      </c>
    </row>
    <row r="3676" spans="17:21" x14ac:dyDescent="0.15">
      <c r="Q3676" s="197">
        <v>4</v>
      </c>
      <c r="R3676" s="197">
        <v>39</v>
      </c>
      <c r="S3676" s="197">
        <v>24</v>
      </c>
      <c r="T3676" s="198" t="s">
        <v>7296</v>
      </c>
      <c r="U3676" s="200">
        <v>390206</v>
      </c>
    </row>
    <row r="3677" spans="17:21" x14ac:dyDescent="0.15">
      <c r="Q3677" s="197">
        <v>4</v>
      </c>
      <c r="R3677" s="197">
        <v>39</v>
      </c>
      <c r="S3677" s="197">
        <v>25</v>
      </c>
      <c r="T3677" s="198" t="s">
        <v>7297</v>
      </c>
      <c r="U3677" s="200">
        <v>390207</v>
      </c>
    </row>
    <row r="3678" spans="17:21" x14ac:dyDescent="0.15">
      <c r="Q3678" s="197">
        <v>4</v>
      </c>
      <c r="R3678" s="197">
        <v>39</v>
      </c>
      <c r="S3678" s="197">
        <v>26</v>
      </c>
      <c r="T3678" s="198" t="s">
        <v>7298</v>
      </c>
      <c r="U3678" s="200">
        <v>390211</v>
      </c>
    </row>
    <row r="3679" spans="17:21" x14ac:dyDescent="0.15">
      <c r="Q3679" s="197">
        <v>4</v>
      </c>
      <c r="R3679" s="197">
        <v>39</v>
      </c>
      <c r="S3679" s="197">
        <v>27</v>
      </c>
      <c r="T3679" s="198" t="s">
        <v>7299</v>
      </c>
      <c r="U3679" s="200">
        <v>390208</v>
      </c>
    </row>
    <row r="3680" spans="17:21" x14ac:dyDescent="0.15">
      <c r="Q3680" s="197">
        <v>4</v>
      </c>
      <c r="R3680" s="197">
        <v>39</v>
      </c>
      <c r="S3680" s="197">
        <v>28</v>
      </c>
      <c r="T3680" s="198" t="s">
        <v>7300</v>
      </c>
      <c r="U3680" s="200">
        <v>390209</v>
      </c>
    </row>
    <row r="3681" spans="17:21" x14ac:dyDescent="0.15">
      <c r="Q3681" s="197">
        <v>4</v>
      </c>
      <c r="R3681" s="197">
        <v>39</v>
      </c>
      <c r="S3681" s="197">
        <v>29</v>
      </c>
      <c r="T3681" s="198" t="s">
        <v>7301</v>
      </c>
      <c r="U3681" s="200">
        <v>390210</v>
      </c>
    </row>
    <row r="3682" spans="17:21" x14ac:dyDescent="0.15">
      <c r="Q3682" s="197">
        <v>4</v>
      </c>
      <c r="R3682" s="197">
        <v>39</v>
      </c>
      <c r="S3682" s="197">
        <v>30</v>
      </c>
      <c r="T3682" s="198" t="s">
        <v>7302</v>
      </c>
      <c r="U3682" s="200">
        <v>390302</v>
      </c>
    </row>
    <row r="3683" spans="17:21" x14ac:dyDescent="0.15">
      <c r="Q3683" s="197">
        <v>4</v>
      </c>
      <c r="R3683" s="197">
        <v>39</v>
      </c>
      <c r="S3683" s="197">
        <v>31</v>
      </c>
      <c r="T3683" s="198" t="s">
        <v>7303</v>
      </c>
      <c r="U3683" s="200">
        <v>390301</v>
      </c>
    </row>
    <row r="3684" spans="17:21" x14ac:dyDescent="0.15">
      <c r="Q3684" s="197">
        <v>4</v>
      </c>
      <c r="R3684" s="197">
        <v>39</v>
      </c>
      <c r="S3684" s="197">
        <v>32</v>
      </c>
      <c r="T3684" s="198" t="s">
        <v>7304</v>
      </c>
      <c r="U3684" s="200">
        <v>390322</v>
      </c>
    </row>
    <row r="3685" spans="17:21" x14ac:dyDescent="0.15">
      <c r="Q3685" s="197">
        <v>4</v>
      </c>
      <c r="R3685" s="197">
        <v>39</v>
      </c>
      <c r="S3685" s="197">
        <v>33</v>
      </c>
      <c r="T3685" s="198" t="s">
        <v>7305</v>
      </c>
      <c r="U3685" s="200">
        <v>390303</v>
      </c>
    </row>
    <row r="3686" spans="17:21" x14ac:dyDescent="0.15">
      <c r="Q3686" s="197">
        <v>4</v>
      </c>
      <c r="R3686" s="197">
        <v>39</v>
      </c>
      <c r="S3686" s="197">
        <v>34</v>
      </c>
      <c r="T3686" s="198" t="s">
        <v>7306</v>
      </c>
      <c r="U3686" s="200">
        <v>390304</v>
      </c>
    </row>
    <row r="3687" spans="17:21" x14ac:dyDescent="0.15">
      <c r="Q3687" s="197">
        <v>4</v>
      </c>
      <c r="R3687" s="197">
        <v>39</v>
      </c>
      <c r="S3687" s="197">
        <v>35</v>
      </c>
      <c r="T3687" s="198" t="s">
        <v>7307</v>
      </c>
      <c r="U3687" s="200">
        <v>390316</v>
      </c>
    </row>
    <row r="3688" spans="17:21" x14ac:dyDescent="0.15">
      <c r="Q3688" s="197">
        <v>4</v>
      </c>
      <c r="R3688" s="197">
        <v>39</v>
      </c>
      <c r="S3688" s="197">
        <v>36</v>
      </c>
      <c r="T3688" s="198" t="s">
        <v>7308</v>
      </c>
      <c r="U3688" s="200">
        <v>390305</v>
      </c>
    </row>
    <row r="3689" spans="17:21" x14ac:dyDescent="0.15">
      <c r="Q3689" s="197">
        <v>4</v>
      </c>
      <c r="R3689" s="197">
        <v>39</v>
      </c>
      <c r="S3689" s="197">
        <v>37</v>
      </c>
      <c r="T3689" s="198" t="s">
        <v>7309</v>
      </c>
      <c r="U3689" s="200">
        <v>390317</v>
      </c>
    </row>
    <row r="3690" spans="17:21" x14ac:dyDescent="0.15">
      <c r="Q3690" s="197">
        <v>4</v>
      </c>
      <c r="R3690" s="197">
        <v>39</v>
      </c>
      <c r="S3690" s="197">
        <v>38</v>
      </c>
      <c r="T3690" s="198" t="s">
        <v>7310</v>
      </c>
      <c r="U3690" s="200">
        <v>390307</v>
      </c>
    </row>
    <row r="3691" spans="17:21" x14ac:dyDescent="0.15">
      <c r="Q3691" s="197">
        <v>4</v>
      </c>
      <c r="R3691" s="197">
        <v>39</v>
      </c>
      <c r="S3691" s="197">
        <v>39</v>
      </c>
      <c r="T3691" s="198" t="s">
        <v>7311</v>
      </c>
      <c r="U3691" s="201">
        <v>390308</v>
      </c>
    </row>
    <row r="3692" spans="17:21" x14ac:dyDescent="0.15">
      <c r="Q3692" s="197">
        <v>4</v>
      </c>
      <c r="R3692" s="197">
        <v>39</v>
      </c>
      <c r="S3692" s="197">
        <v>40</v>
      </c>
      <c r="T3692" s="198" t="s">
        <v>7312</v>
      </c>
      <c r="U3692" s="200">
        <v>390310</v>
      </c>
    </row>
    <row r="3693" spans="17:21" x14ac:dyDescent="0.15">
      <c r="Q3693" s="197">
        <v>4</v>
      </c>
      <c r="R3693" s="197">
        <v>39</v>
      </c>
      <c r="S3693" s="197">
        <v>41</v>
      </c>
      <c r="T3693" s="198" t="s">
        <v>7313</v>
      </c>
      <c r="U3693" s="200">
        <v>390311</v>
      </c>
    </row>
    <row r="3694" spans="17:21" x14ac:dyDescent="0.15">
      <c r="Q3694" s="197">
        <v>4</v>
      </c>
      <c r="R3694" s="197">
        <v>39</v>
      </c>
      <c r="S3694" s="197">
        <v>42</v>
      </c>
      <c r="T3694" s="198" t="s">
        <v>7314</v>
      </c>
      <c r="U3694" s="201">
        <v>390312</v>
      </c>
    </row>
    <row r="3695" spans="17:21" x14ac:dyDescent="0.15">
      <c r="Q3695" s="197">
        <v>4</v>
      </c>
      <c r="R3695" s="197">
        <v>39</v>
      </c>
      <c r="S3695" s="197">
        <v>43</v>
      </c>
      <c r="T3695" s="198" t="s">
        <v>7315</v>
      </c>
      <c r="U3695" s="200">
        <v>390313</v>
      </c>
    </row>
    <row r="3696" spans="17:21" x14ac:dyDescent="0.15">
      <c r="Q3696" s="197">
        <v>4</v>
      </c>
      <c r="R3696" s="197">
        <v>39</v>
      </c>
      <c r="S3696" s="197">
        <v>44</v>
      </c>
      <c r="T3696" s="198" t="s">
        <v>7316</v>
      </c>
      <c r="U3696" s="200">
        <v>390314</v>
      </c>
    </row>
    <row r="3697" spans="17:21" x14ac:dyDescent="0.15">
      <c r="Q3697" s="197">
        <v>4</v>
      </c>
      <c r="R3697" s="197">
        <v>39</v>
      </c>
      <c r="S3697" s="197">
        <v>45</v>
      </c>
      <c r="T3697" s="198" t="s">
        <v>7317</v>
      </c>
      <c r="U3697" s="201">
        <v>390700</v>
      </c>
    </row>
    <row r="3698" spans="17:21" x14ac:dyDescent="0.15">
      <c r="Q3698" s="197">
        <v>4</v>
      </c>
      <c r="R3698" s="197">
        <v>39</v>
      </c>
      <c r="S3698" s="197">
        <v>46</v>
      </c>
      <c r="T3698" s="198" t="s">
        <v>7318</v>
      </c>
      <c r="U3698" s="200">
        <v>390701</v>
      </c>
    </row>
    <row r="3699" spans="17:21" x14ac:dyDescent="0.15">
      <c r="Q3699" s="197">
        <v>4</v>
      </c>
      <c r="R3699" s="197">
        <v>39</v>
      </c>
      <c r="S3699" s="197">
        <v>47</v>
      </c>
      <c r="T3699" s="198" t="s">
        <v>7319</v>
      </c>
      <c r="U3699" s="200">
        <v>390702</v>
      </c>
    </row>
    <row r="3700" spans="17:21" x14ac:dyDescent="0.15">
      <c r="Q3700" s="197">
        <v>4</v>
      </c>
      <c r="R3700" s="197">
        <v>39</v>
      </c>
      <c r="S3700" s="197">
        <v>48</v>
      </c>
      <c r="T3700" s="198" t="s">
        <v>7320</v>
      </c>
      <c r="U3700" s="200">
        <v>390801</v>
      </c>
    </row>
    <row r="3701" spans="17:21" x14ac:dyDescent="0.15">
      <c r="Q3701" s="197">
        <v>4</v>
      </c>
      <c r="R3701" s="197">
        <v>39</v>
      </c>
      <c r="S3701" s="197">
        <v>49</v>
      </c>
      <c r="T3701" s="198" t="s">
        <v>7321</v>
      </c>
      <c r="U3701" s="201">
        <v>390802</v>
      </c>
    </row>
    <row r="3702" spans="17:21" x14ac:dyDescent="0.15">
      <c r="Q3702" s="197">
        <v>4</v>
      </c>
      <c r="R3702" s="197">
        <v>39</v>
      </c>
      <c r="S3702" s="197">
        <v>50</v>
      </c>
      <c r="T3702" s="198" t="s">
        <v>4082</v>
      </c>
      <c r="U3702" s="200">
        <v>390804</v>
      </c>
    </row>
    <row r="3703" spans="17:21" x14ac:dyDescent="0.15">
      <c r="Q3703" s="197">
        <v>4</v>
      </c>
      <c r="R3703" s="197">
        <v>39</v>
      </c>
      <c r="S3703" s="197">
        <v>51</v>
      </c>
      <c r="T3703" s="198" t="s">
        <v>4086</v>
      </c>
      <c r="U3703" s="200">
        <v>390805</v>
      </c>
    </row>
    <row r="3704" spans="17:21" x14ac:dyDescent="0.15">
      <c r="Q3704" s="197">
        <v>4</v>
      </c>
      <c r="R3704" s="197">
        <v>39</v>
      </c>
      <c r="S3704" s="197">
        <v>52</v>
      </c>
      <c r="T3704" s="198" t="s">
        <v>4090</v>
      </c>
      <c r="U3704" s="200">
        <v>390806</v>
      </c>
    </row>
    <row r="3705" spans="17:21" x14ac:dyDescent="0.15">
      <c r="Q3705" s="197">
        <v>4</v>
      </c>
      <c r="R3705" s="197">
        <v>39</v>
      </c>
      <c r="S3705" s="197">
        <v>53</v>
      </c>
      <c r="T3705" s="198" t="s">
        <v>4094</v>
      </c>
      <c r="U3705" s="200">
        <v>390807</v>
      </c>
    </row>
    <row r="3706" spans="17:21" x14ac:dyDescent="0.15">
      <c r="Q3706" s="197">
        <v>4</v>
      </c>
      <c r="R3706" s="197">
        <v>39</v>
      </c>
      <c r="S3706" s="197">
        <v>54</v>
      </c>
      <c r="T3706" s="198" t="s">
        <v>4098</v>
      </c>
      <c r="U3706" s="200">
        <v>390808</v>
      </c>
    </row>
    <row r="3707" spans="17:21" x14ac:dyDescent="0.15">
      <c r="Q3707" s="197">
        <v>4</v>
      </c>
      <c r="R3707" s="197">
        <v>39</v>
      </c>
      <c r="S3707" s="197">
        <v>55</v>
      </c>
      <c r="T3707" s="198" t="s">
        <v>4110</v>
      </c>
      <c r="U3707" s="200">
        <v>390999</v>
      </c>
    </row>
    <row r="3708" spans="17:21" x14ac:dyDescent="0.15">
      <c r="Q3708" s="197">
        <v>4</v>
      </c>
      <c r="R3708" s="197">
        <v>40</v>
      </c>
      <c r="S3708" s="197">
        <v>1</v>
      </c>
      <c r="T3708" s="198" t="s">
        <v>326</v>
      </c>
      <c r="U3708" s="200">
        <v>400101</v>
      </c>
    </row>
    <row r="3709" spans="17:21" x14ac:dyDescent="0.15">
      <c r="Q3709" s="197">
        <v>4</v>
      </c>
      <c r="R3709" s="197">
        <v>40</v>
      </c>
      <c r="S3709" s="197">
        <v>2</v>
      </c>
      <c r="T3709" s="198" t="s">
        <v>7322</v>
      </c>
      <c r="U3709" s="200">
        <v>400102</v>
      </c>
    </row>
    <row r="3710" spans="17:21" x14ac:dyDescent="0.15">
      <c r="Q3710" s="197">
        <v>4</v>
      </c>
      <c r="R3710" s="197">
        <v>40</v>
      </c>
      <c r="S3710" s="197">
        <v>3</v>
      </c>
      <c r="T3710" s="198" t="s">
        <v>7323</v>
      </c>
      <c r="U3710" s="200">
        <v>400111</v>
      </c>
    </row>
    <row r="3711" spans="17:21" x14ac:dyDescent="0.15">
      <c r="Q3711" s="197">
        <v>4</v>
      </c>
      <c r="R3711" s="197">
        <v>40</v>
      </c>
      <c r="S3711" s="197">
        <v>4</v>
      </c>
      <c r="T3711" s="198" t="s">
        <v>7324</v>
      </c>
      <c r="U3711" s="200">
        <v>400110</v>
      </c>
    </row>
    <row r="3712" spans="17:21" x14ac:dyDescent="0.15">
      <c r="Q3712" s="197">
        <v>4</v>
      </c>
      <c r="R3712" s="197">
        <v>40</v>
      </c>
      <c r="S3712" s="197">
        <v>5</v>
      </c>
      <c r="T3712" s="198" t="s">
        <v>7325</v>
      </c>
      <c r="U3712" s="200">
        <v>400113</v>
      </c>
    </row>
    <row r="3713" spans="17:21" x14ac:dyDescent="0.15">
      <c r="Q3713" s="197">
        <v>4</v>
      </c>
      <c r="R3713" s="197">
        <v>40</v>
      </c>
      <c r="S3713" s="197">
        <v>6</v>
      </c>
      <c r="T3713" s="198" t="s">
        <v>6058</v>
      </c>
      <c r="U3713" s="200">
        <v>400103</v>
      </c>
    </row>
    <row r="3714" spans="17:21" x14ac:dyDescent="0.15">
      <c r="Q3714" s="197">
        <v>4</v>
      </c>
      <c r="R3714" s="197">
        <v>40</v>
      </c>
      <c r="S3714" s="197">
        <v>7</v>
      </c>
      <c r="T3714" s="198" t="s">
        <v>7326</v>
      </c>
      <c r="U3714" s="200">
        <v>400112</v>
      </c>
    </row>
    <row r="3715" spans="17:21" x14ac:dyDescent="0.15">
      <c r="Q3715" s="197">
        <v>4</v>
      </c>
      <c r="R3715" s="197">
        <v>40</v>
      </c>
      <c r="S3715" s="197">
        <v>8</v>
      </c>
      <c r="T3715" s="198" t="s">
        <v>1919</v>
      </c>
      <c r="U3715" s="200">
        <v>400104</v>
      </c>
    </row>
    <row r="3716" spans="17:21" x14ac:dyDescent="0.15">
      <c r="Q3716" s="197">
        <v>4</v>
      </c>
      <c r="R3716" s="197">
        <v>40</v>
      </c>
      <c r="S3716" s="197">
        <v>9</v>
      </c>
      <c r="T3716" s="198" t="s">
        <v>4135</v>
      </c>
      <c r="U3716" s="200">
        <v>400106</v>
      </c>
    </row>
    <row r="3717" spans="17:21" x14ac:dyDescent="0.15">
      <c r="Q3717" s="197">
        <v>4</v>
      </c>
      <c r="R3717" s="197">
        <v>40</v>
      </c>
      <c r="S3717" s="197">
        <v>10</v>
      </c>
      <c r="T3717" s="198" t="s">
        <v>7327</v>
      </c>
      <c r="U3717" s="200">
        <v>400107</v>
      </c>
    </row>
    <row r="3718" spans="17:21" x14ac:dyDescent="0.15">
      <c r="Q3718" s="197">
        <v>4</v>
      </c>
      <c r="R3718" s="197">
        <v>40</v>
      </c>
      <c r="S3718" s="197">
        <v>11</v>
      </c>
      <c r="T3718" s="198" t="s">
        <v>4159</v>
      </c>
      <c r="U3718" s="200">
        <v>400108</v>
      </c>
    </row>
    <row r="3719" spans="17:21" x14ac:dyDescent="0.15">
      <c r="Q3719" s="197">
        <v>4</v>
      </c>
      <c r="R3719" s="197">
        <v>40</v>
      </c>
      <c r="S3719" s="197">
        <v>12</v>
      </c>
      <c r="T3719" s="198" t="s">
        <v>3788</v>
      </c>
      <c r="U3719" s="200">
        <v>400109</v>
      </c>
    </row>
    <row r="3720" spans="17:21" x14ac:dyDescent="0.15">
      <c r="Q3720" s="197">
        <v>4</v>
      </c>
      <c r="R3720" s="197">
        <v>40</v>
      </c>
      <c r="S3720" s="197">
        <v>13</v>
      </c>
      <c r="T3720" s="198" t="s">
        <v>7328</v>
      </c>
      <c r="U3720" s="200">
        <v>400201</v>
      </c>
    </row>
    <row r="3721" spans="17:21" x14ac:dyDescent="0.15">
      <c r="Q3721" s="197">
        <v>4</v>
      </c>
      <c r="R3721" s="197">
        <v>40</v>
      </c>
      <c r="S3721" s="197">
        <v>14</v>
      </c>
      <c r="T3721" s="198" t="s">
        <v>7329</v>
      </c>
      <c r="U3721" s="200">
        <v>400202</v>
      </c>
    </row>
    <row r="3722" spans="17:21" x14ac:dyDescent="0.15">
      <c r="Q3722" s="197">
        <v>4</v>
      </c>
      <c r="R3722" s="197">
        <v>40</v>
      </c>
      <c r="S3722" s="197">
        <v>15</v>
      </c>
      <c r="T3722" s="198" t="s">
        <v>7330</v>
      </c>
      <c r="U3722" s="200">
        <v>400203</v>
      </c>
    </row>
    <row r="3723" spans="17:21" x14ac:dyDescent="0.15">
      <c r="Q3723" s="197">
        <v>4</v>
      </c>
      <c r="R3723" s="197">
        <v>40</v>
      </c>
      <c r="S3723" s="197">
        <v>16</v>
      </c>
      <c r="T3723" s="198" t="s">
        <v>7331</v>
      </c>
      <c r="U3723" s="200">
        <v>400204</v>
      </c>
    </row>
    <row r="3724" spans="17:21" x14ac:dyDescent="0.15">
      <c r="Q3724" s="197">
        <v>4</v>
      </c>
      <c r="R3724" s="197">
        <v>40</v>
      </c>
      <c r="S3724" s="197">
        <v>17</v>
      </c>
      <c r="T3724" s="198" t="s">
        <v>7332</v>
      </c>
      <c r="U3724" s="200">
        <v>400205</v>
      </c>
    </row>
    <row r="3725" spans="17:21" x14ac:dyDescent="0.15">
      <c r="Q3725" s="197">
        <v>4</v>
      </c>
      <c r="R3725" s="197">
        <v>40</v>
      </c>
      <c r="S3725" s="197">
        <v>18</v>
      </c>
      <c r="T3725" s="198" t="s">
        <v>7333</v>
      </c>
      <c r="U3725" s="200">
        <v>400206</v>
      </c>
    </row>
    <row r="3726" spans="17:21" x14ac:dyDescent="0.15">
      <c r="Q3726" s="197">
        <v>4</v>
      </c>
      <c r="R3726" s="197">
        <v>40</v>
      </c>
      <c r="S3726" s="197">
        <v>19</v>
      </c>
      <c r="T3726" s="198" t="s">
        <v>7334</v>
      </c>
      <c r="U3726" s="200">
        <v>400207</v>
      </c>
    </row>
    <row r="3727" spans="17:21" x14ac:dyDescent="0.15">
      <c r="Q3727" s="197">
        <v>4</v>
      </c>
      <c r="R3727" s="197">
        <v>40</v>
      </c>
      <c r="S3727" s="197">
        <v>20</v>
      </c>
      <c r="T3727" s="198" t="s">
        <v>7335</v>
      </c>
      <c r="U3727" s="200">
        <v>400301</v>
      </c>
    </row>
    <row r="3728" spans="17:21" x14ac:dyDescent="0.15">
      <c r="Q3728" s="197">
        <v>4</v>
      </c>
      <c r="R3728" s="197">
        <v>40</v>
      </c>
      <c r="S3728" s="197">
        <v>21</v>
      </c>
      <c r="T3728" s="198" t="s">
        <v>9680</v>
      </c>
      <c r="U3728" s="200">
        <v>400323</v>
      </c>
    </row>
    <row r="3729" spans="17:21" x14ac:dyDescent="0.15">
      <c r="Q3729" s="197">
        <v>4</v>
      </c>
      <c r="R3729" s="197">
        <v>40</v>
      </c>
      <c r="S3729" s="197">
        <v>22</v>
      </c>
      <c r="T3729" s="198" t="s">
        <v>7336</v>
      </c>
      <c r="U3729" s="200">
        <v>400302</v>
      </c>
    </row>
    <row r="3730" spans="17:21" x14ac:dyDescent="0.15">
      <c r="Q3730" s="197">
        <v>4</v>
      </c>
      <c r="R3730" s="197">
        <v>40</v>
      </c>
      <c r="S3730" s="197">
        <v>23</v>
      </c>
      <c r="T3730" s="198" t="s">
        <v>7337</v>
      </c>
      <c r="U3730" s="200">
        <v>400303</v>
      </c>
    </row>
    <row r="3731" spans="17:21" x14ac:dyDescent="0.15">
      <c r="Q3731" s="197">
        <v>4</v>
      </c>
      <c r="R3731" s="197">
        <v>40</v>
      </c>
      <c r="S3731" s="197">
        <v>24</v>
      </c>
      <c r="T3731" s="198" t="s">
        <v>9681</v>
      </c>
      <c r="U3731" s="200">
        <v>400324</v>
      </c>
    </row>
    <row r="3732" spans="17:21" x14ac:dyDescent="0.15">
      <c r="Q3732" s="197">
        <v>4</v>
      </c>
      <c r="R3732" s="197">
        <v>40</v>
      </c>
      <c r="S3732" s="197">
        <v>25</v>
      </c>
      <c r="T3732" s="198" t="s">
        <v>7338</v>
      </c>
      <c r="U3732" s="200">
        <v>400304</v>
      </c>
    </row>
    <row r="3733" spans="17:21" x14ac:dyDescent="0.15">
      <c r="Q3733" s="197">
        <v>4</v>
      </c>
      <c r="R3733" s="197">
        <v>40</v>
      </c>
      <c r="S3733" s="197">
        <v>26</v>
      </c>
      <c r="T3733" s="198" t="s">
        <v>7339</v>
      </c>
      <c r="U3733" s="200">
        <v>400305</v>
      </c>
    </row>
    <row r="3734" spans="17:21" x14ac:dyDescent="0.15">
      <c r="Q3734" s="197">
        <v>4</v>
      </c>
      <c r="R3734" s="197">
        <v>40</v>
      </c>
      <c r="S3734" s="197">
        <v>27</v>
      </c>
      <c r="T3734" s="198" t="s">
        <v>9682</v>
      </c>
      <c r="U3734" s="200">
        <v>400325</v>
      </c>
    </row>
    <row r="3735" spans="17:21" x14ac:dyDescent="0.15">
      <c r="Q3735" s="197">
        <v>4</v>
      </c>
      <c r="R3735" s="197">
        <v>40</v>
      </c>
      <c r="S3735" s="197">
        <v>28</v>
      </c>
      <c r="T3735" s="198" t="s">
        <v>7340</v>
      </c>
      <c r="U3735" s="200">
        <v>400307</v>
      </c>
    </row>
    <row r="3736" spans="17:21" x14ac:dyDescent="0.15">
      <c r="Q3736" s="197">
        <v>4</v>
      </c>
      <c r="R3736" s="197">
        <v>40</v>
      </c>
      <c r="S3736" s="197">
        <v>29</v>
      </c>
      <c r="T3736" s="198" t="s">
        <v>7341</v>
      </c>
      <c r="U3736" s="200">
        <v>400308</v>
      </c>
    </row>
    <row r="3737" spans="17:21" x14ac:dyDescent="0.15">
      <c r="Q3737" s="197">
        <v>4</v>
      </c>
      <c r="R3737" s="197">
        <v>40</v>
      </c>
      <c r="S3737" s="197">
        <v>30</v>
      </c>
      <c r="T3737" s="198" t="s">
        <v>7342</v>
      </c>
      <c r="U3737" s="200">
        <v>400309</v>
      </c>
    </row>
    <row r="3738" spans="17:21" x14ac:dyDescent="0.15">
      <c r="Q3738" s="197">
        <v>4</v>
      </c>
      <c r="R3738" s="197">
        <v>40</v>
      </c>
      <c r="S3738" s="197">
        <v>31</v>
      </c>
      <c r="T3738" s="198" t="s">
        <v>9683</v>
      </c>
      <c r="U3738" s="200">
        <v>400326</v>
      </c>
    </row>
    <row r="3739" spans="17:21" x14ac:dyDescent="0.15">
      <c r="Q3739" s="197">
        <v>4</v>
      </c>
      <c r="R3739" s="197">
        <v>40</v>
      </c>
      <c r="S3739" s="197">
        <v>32</v>
      </c>
      <c r="T3739" s="198" t="s">
        <v>7343</v>
      </c>
      <c r="U3739" s="200">
        <v>400310</v>
      </c>
    </row>
    <row r="3740" spans="17:21" x14ac:dyDescent="0.15">
      <c r="Q3740" s="197">
        <v>4</v>
      </c>
      <c r="R3740" s="197">
        <v>40</v>
      </c>
      <c r="S3740" s="197">
        <v>33</v>
      </c>
      <c r="T3740" s="198" t="s">
        <v>7344</v>
      </c>
      <c r="U3740" s="200">
        <v>400311</v>
      </c>
    </row>
    <row r="3741" spans="17:21" x14ac:dyDescent="0.15">
      <c r="Q3741" s="197">
        <v>4</v>
      </c>
      <c r="R3741" s="197">
        <v>40</v>
      </c>
      <c r="S3741" s="197">
        <v>34</v>
      </c>
      <c r="T3741" s="198" t="s">
        <v>7345</v>
      </c>
      <c r="U3741" s="200">
        <v>400312</v>
      </c>
    </row>
    <row r="3742" spans="17:21" x14ac:dyDescent="0.15">
      <c r="Q3742" s="197">
        <v>4</v>
      </c>
      <c r="R3742" s="197">
        <v>40</v>
      </c>
      <c r="S3742" s="197">
        <v>35</v>
      </c>
      <c r="T3742" s="198" t="s">
        <v>7346</v>
      </c>
      <c r="U3742" s="200">
        <v>400316</v>
      </c>
    </row>
    <row r="3743" spans="17:21" x14ac:dyDescent="0.15">
      <c r="Q3743" s="197">
        <v>4</v>
      </c>
      <c r="R3743" s="197">
        <v>40</v>
      </c>
      <c r="S3743" s="197">
        <v>36</v>
      </c>
      <c r="T3743" s="198" t="s">
        <v>5571</v>
      </c>
      <c r="U3743" s="200">
        <v>400402</v>
      </c>
    </row>
    <row r="3744" spans="17:21" x14ac:dyDescent="0.15">
      <c r="Q3744" s="197">
        <v>4</v>
      </c>
      <c r="R3744" s="197">
        <v>40</v>
      </c>
      <c r="S3744" s="197">
        <v>37</v>
      </c>
      <c r="T3744" s="198" t="s">
        <v>4066</v>
      </c>
      <c r="U3744" s="200">
        <v>400700</v>
      </c>
    </row>
    <row r="3745" spans="17:21" x14ac:dyDescent="0.15">
      <c r="Q3745" s="197">
        <v>4</v>
      </c>
      <c r="R3745" s="197">
        <v>40</v>
      </c>
      <c r="S3745" s="197">
        <v>38</v>
      </c>
      <c r="T3745" s="198" t="s">
        <v>7347</v>
      </c>
      <c r="U3745" s="200">
        <v>400701</v>
      </c>
    </row>
    <row r="3746" spans="17:21" x14ac:dyDescent="0.15">
      <c r="Q3746" s="197">
        <v>4</v>
      </c>
      <c r="R3746" s="197">
        <v>40</v>
      </c>
      <c r="S3746" s="197">
        <v>39</v>
      </c>
      <c r="T3746" s="198" t="s">
        <v>7348</v>
      </c>
      <c r="U3746" s="200">
        <v>400702</v>
      </c>
    </row>
    <row r="3747" spans="17:21" x14ac:dyDescent="0.15">
      <c r="Q3747" s="197">
        <v>4</v>
      </c>
      <c r="R3747" s="197">
        <v>40</v>
      </c>
      <c r="S3747" s="197">
        <v>40</v>
      </c>
      <c r="T3747" s="198" t="s">
        <v>7349</v>
      </c>
      <c r="U3747" s="200">
        <v>400802</v>
      </c>
    </row>
    <row r="3748" spans="17:21" x14ac:dyDescent="0.15">
      <c r="Q3748" s="197">
        <v>4</v>
      </c>
      <c r="R3748" s="197">
        <v>40</v>
      </c>
      <c r="S3748" s="197">
        <v>41</v>
      </c>
      <c r="T3748" s="198" t="s">
        <v>7350</v>
      </c>
      <c r="U3748" s="200">
        <v>400803</v>
      </c>
    </row>
    <row r="3749" spans="17:21" x14ac:dyDescent="0.15">
      <c r="Q3749" s="197">
        <v>4</v>
      </c>
      <c r="R3749" s="197">
        <v>40</v>
      </c>
      <c r="S3749" s="197">
        <v>42</v>
      </c>
      <c r="T3749" s="198" t="s">
        <v>7351</v>
      </c>
      <c r="U3749" s="200">
        <v>400804</v>
      </c>
    </row>
    <row r="3750" spans="17:21" x14ac:dyDescent="0.15">
      <c r="Q3750" s="197">
        <v>4</v>
      </c>
      <c r="R3750" s="197">
        <v>40</v>
      </c>
      <c r="S3750" s="197">
        <v>43</v>
      </c>
      <c r="T3750" s="198" t="s">
        <v>4082</v>
      </c>
      <c r="U3750" s="200">
        <v>400805</v>
      </c>
    </row>
    <row r="3751" spans="17:21" x14ac:dyDescent="0.15">
      <c r="Q3751" s="197">
        <v>4</v>
      </c>
      <c r="R3751" s="197">
        <v>40</v>
      </c>
      <c r="S3751" s="197">
        <v>44</v>
      </c>
      <c r="T3751" s="198" t="s">
        <v>4086</v>
      </c>
      <c r="U3751" s="200">
        <v>400806</v>
      </c>
    </row>
    <row r="3752" spans="17:21" x14ac:dyDescent="0.15">
      <c r="Q3752" s="197">
        <v>4</v>
      </c>
      <c r="R3752" s="197">
        <v>40</v>
      </c>
      <c r="S3752" s="197">
        <v>45</v>
      </c>
      <c r="T3752" s="198" t="s">
        <v>4090</v>
      </c>
      <c r="U3752" s="200">
        <v>400807</v>
      </c>
    </row>
    <row r="3753" spans="17:21" x14ac:dyDescent="0.15">
      <c r="Q3753" s="197">
        <v>4</v>
      </c>
      <c r="R3753" s="197">
        <v>40</v>
      </c>
      <c r="S3753" s="197">
        <v>46</v>
      </c>
      <c r="T3753" s="198" t="s">
        <v>4094</v>
      </c>
      <c r="U3753" s="200">
        <v>400808</v>
      </c>
    </row>
    <row r="3754" spans="17:21" x14ac:dyDescent="0.15">
      <c r="Q3754" s="197">
        <v>4</v>
      </c>
      <c r="R3754" s="197">
        <v>40</v>
      </c>
      <c r="S3754" s="197">
        <v>47</v>
      </c>
      <c r="T3754" s="198" t="s">
        <v>4098</v>
      </c>
      <c r="U3754" s="200">
        <v>400809</v>
      </c>
    </row>
    <row r="3755" spans="17:21" x14ac:dyDescent="0.15">
      <c r="Q3755" s="197">
        <v>4</v>
      </c>
      <c r="R3755" s="197">
        <v>40</v>
      </c>
      <c r="S3755" s="197">
        <v>48</v>
      </c>
      <c r="T3755" s="198" t="s">
        <v>4110</v>
      </c>
      <c r="U3755" s="200">
        <v>400999</v>
      </c>
    </row>
    <row r="3756" spans="17:21" x14ac:dyDescent="0.15">
      <c r="Q3756" s="197">
        <v>4</v>
      </c>
      <c r="R3756" s="197">
        <v>41</v>
      </c>
      <c r="S3756" s="197">
        <v>1</v>
      </c>
      <c r="T3756" s="198" t="s">
        <v>7240</v>
      </c>
      <c r="U3756" s="200">
        <v>410111</v>
      </c>
    </row>
    <row r="3757" spans="17:21" x14ac:dyDescent="0.15">
      <c r="Q3757" s="197">
        <v>4</v>
      </c>
      <c r="R3757" s="197">
        <v>41</v>
      </c>
      <c r="S3757" s="197">
        <v>2</v>
      </c>
      <c r="T3757" s="198" t="s">
        <v>326</v>
      </c>
      <c r="U3757" s="200">
        <v>410112</v>
      </c>
    </row>
    <row r="3758" spans="17:21" x14ac:dyDescent="0.15">
      <c r="Q3758" s="197">
        <v>4</v>
      </c>
      <c r="R3758" s="197">
        <v>41</v>
      </c>
      <c r="S3758" s="197">
        <v>3</v>
      </c>
      <c r="T3758" s="198" t="s">
        <v>7352</v>
      </c>
      <c r="U3758" s="200">
        <v>410113</v>
      </c>
    </row>
    <row r="3759" spans="17:21" x14ac:dyDescent="0.15">
      <c r="Q3759" s="197">
        <v>4</v>
      </c>
      <c r="R3759" s="197">
        <v>41</v>
      </c>
      <c r="S3759" s="197">
        <v>4</v>
      </c>
      <c r="T3759" s="198" t="s">
        <v>7209</v>
      </c>
      <c r="U3759" s="200">
        <v>410114</v>
      </c>
    </row>
    <row r="3760" spans="17:21" x14ac:dyDescent="0.15">
      <c r="Q3760" s="197">
        <v>4</v>
      </c>
      <c r="R3760" s="197">
        <v>41</v>
      </c>
      <c r="S3760" s="197">
        <v>5</v>
      </c>
      <c r="T3760" s="198" t="s">
        <v>4124</v>
      </c>
      <c r="U3760" s="200">
        <v>410106</v>
      </c>
    </row>
    <row r="3761" spans="17:21" x14ac:dyDescent="0.15">
      <c r="Q3761" s="197">
        <v>4</v>
      </c>
      <c r="R3761" s="197">
        <v>41</v>
      </c>
      <c r="S3761" s="197">
        <v>6</v>
      </c>
      <c r="T3761" s="198" t="s">
        <v>4696</v>
      </c>
      <c r="U3761" s="200">
        <v>410116</v>
      </c>
    </row>
    <row r="3762" spans="17:21" x14ac:dyDescent="0.15">
      <c r="Q3762" s="197">
        <v>4</v>
      </c>
      <c r="R3762" s="197">
        <v>41</v>
      </c>
      <c r="S3762" s="197">
        <v>7</v>
      </c>
      <c r="T3762" s="198" t="s">
        <v>1919</v>
      </c>
      <c r="U3762" s="200">
        <v>410117</v>
      </c>
    </row>
    <row r="3763" spans="17:21" x14ac:dyDescent="0.15">
      <c r="Q3763" s="197">
        <v>4</v>
      </c>
      <c r="R3763" s="197">
        <v>41</v>
      </c>
      <c r="S3763" s="197">
        <v>8</v>
      </c>
      <c r="T3763" s="198" t="s">
        <v>4135</v>
      </c>
      <c r="U3763" s="200">
        <v>410101</v>
      </c>
    </row>
    <row r="3764" spans="17:21" x14ac:dyDescent="0.15">
      <c r="Q3764" s="197">
        <v>4</v>
      </c>
      <c r="R3764" s="197">
        <v>41</v>
      </c>
      <c r="S3764" s="197">
        <v>9</v>
      </c>
      <c r="T3764" s="198" t="s">
        <v>4159</v>
      </c>
      <c r="U3764" s="200">
        <v>410109</v>
      </c>
    </row>
    <row r="3765" spans="17:21" x14ac:dyDescent="0.15">
      <c r="Q3765" s="197">
        <v>4</v>
      </c>
      <c r="R3765" s="197">
        <v>41</v>
      </c>
      <c r="S3765" s="197">
        <v>10</v>
      </c>
      <c r="T3765" s="198" t="s">
        <v>3788</v>
      </c>
      <c r="U3765" s="200">
        <v>410110</v>
      </c>
    </row>
    <row r="3766" spans="17:21" x14ac:dyDescent="0.15">
      <c r="Q3766" s="197">
        <v>4</v>
      </c>
      <c r="R3766" s="197">
        <v>41</v>
      </c>
      <c r="S3766" s="197">
        <v>11</v>
      </c>
      <c r="T3766" s="198" t="s">
        <v>7353</v>
      </c>
      <c r="U3766" s="200">
        <v>410201</v>
      </c>
    </row>
    <row r="3767" spans="17:21" x14ac:dyDescent="0.15">
      <c r="Q3767" s="197">
        <v>4</v>
      </c>
      <c r="R3767" s="197">
        <v>41</v>
      </c>
      <c r="S3767" s="197">
        <v>12</v>
      </c>
      <c r="T3767" s="198" t="s">
        <v>6760</v>
      </c>
      <c r="U3767" s="200">
        <v>410202</v>
      </c>
    </row>
    <row r="3768" spans="17:21" x14ac:dyDescent="0.15">
      <c r="Q3768" s="197">
        <v>4</v>
      </c>
      <c r="R3768" s="197">
        <v>41</v>
      </c>
      <c r="S3768" s="197">
        <v>13</v>
      </c>
      <c r="T3768" s="198" t="s">
        <v>7354</v>
      </c>
      <c r="U3768" s="200">
        <v>410203</v>
      </c>
    </row>
    <row r="3769" spans="17:21" x14ac:dyDescent="0.15">
      <c r="Q3769" s="197">
        <v>4</v>
      </c>
      <c r="R3769" s="197">
        <v>41</v>
      </c>
      <c r="S3769" s="197">
        <v>14</v>
      </c>
      <c r="T3769" s="198" t="s">
        <v>7355</v>
      </c>
      <c r="U3769" s="200">
        <v>410204</v>
      </c>
    </row>
    <row r="3770" spans="17:21" x14ac:dyDescent="0.15">
      <c r="Q3770" s="197">
        <v>4</v>
      </c>
      <c r="R3770" s="197">
        <v>41</v>
      </c>
      <c r="S3770" s="197">
        <v>15</v>
      </c>
      <c r="T3770" s="198" t="s">
        <v>7356</v>
      </c>
      <c r="U3770" s="200">
        <v>410207</v>
      </c>
    </row>
    <row r="3771" spans="17:21" x14ac:dyDescent="0.15">
      <c r="Q3771" s="197">
        <v>4</v>
      </c>
      <c r="R3771" s="197">
        <v>41</v>
      </c>
      <c r="S3771" s="197">
        <v>16</v>
      </c>
      <c r="T3771" s="198" t="s">
        <v>7357</v>
      </c>
      <c r="U3771" s="200">
        <v>410301</v>
      </c>
    </row>
    <row r="3772" spans="17:21" x14ac:dyDescent="0.15">
      <c r="Q3772" s="197">
        <v>4</v>
      </c>
      <c r="R3772" s="197">
        <v>41</v>
      </c>
      <c r="S3772" s="197">
        <v>17</v>
      </c>
      <c r="T3772" s="198" t="s">
        <v>4571</v>
      </c>
      <c r="U3772" s="200">
        <v>410313</v>
      </c>
    </row>
    <row r="3773" spans="17:21" x14ac:dyDescent="0.15">
      <c r="Q3773" s="197">
        <v>4</v>
      </c>
      <c r="R3773" s="197">
        <v>41</v>
      </c>
      <c r="S3773" s="197">
        <v>18</v>
      </c>
      <c r="T3773" s="198" t="s">
        <v>7358</v>
      </c>
      <c r="U3773" s="200">
        <v>410305</v>
      </c>
    </row>
    <row r="3774" spans="17:21" x14ac:dyDescent="0.15">
      <c r="Q3774" s="197">
        <v>4</v>
      </c>
      <c r="R3774" s="197">
        <v>41</v>
      </c>
      <c r="S3774" s="197">
        <v>19</v>
      </c>
      <c r="T3774" s="198" t="s">
        <v>7359</v>
      </c>
      <c r="U3774" s="200">
        <v>410306</v>
      </c>
    </row>
    <row r="3775" spans="17:21" x14ac:dyDescent="0.15">
      <c r="Q3775" s="197">
        <v>4</v>
      </c>
      <c r="R3775" s="197">
        <v>41</v>
      </c>
      <c r="S3775" s="197">
        <v>20</v>
      </c>
      <c r="T3775" s="198" t="s">
        <v>7360</v>
      </c>
      <c r="U3775" s="200">
        <v>410314</v>
      </c>
    </row>
    <row r="3776" spans="17:21" x14ac:dyDescent="0.15">
      <c r="Q3776" s="197">
        <v>4</v>
      </c>
      <c r="R3776" s="197">
        <v>41</v>
      </c>
      <c r="S3776" s="197">
        <v>21</v>
      </c>
      <c r="T3776" s="198" t="s">
        <v>7361</v>
      </c>
      <c r="U3776" s="200">
        <v>410310</v>
      </c>
    </row>
    <row r="3777" spans="17:21" x14ac:dyDescent="0.15">
      <c r="Q3777" s="197">
        <v>4</v>
      </c>
      <c r="R3777" s="197">
        <v>41</v>
      </c>
      <c r="S3777" s="197">
        <v>22</v>
      </c>
      <c r="T3777" s="198" t="s">
        <v>7362</v>
      </c>
      <c r="U3777" s="200">
        <v>410312</v>
      </c>
    </row>
    <row r="3778" spans="17:21" x14ac:dyDescent="0.15">
      <c r="Q3778" s="197">
        <v>4</v>
      </c>
      <c r="R3778" s="197">
        <v>41</v>
      </c>
      <c r="S3778" s="197">
        <v>23</v>
      </c>
      <c r="T3778" s="198" t="s">
        <v>7363</v>
      </c>
      <c r="U3778" s="200">
        <v>410311</v>
      </c>
    </row>
    <row r="3779" spans="17:21" x14ac:dyDescent="0.15">
      <c r="Q3779" s="197">
        <v>4</v>
      </c>
      <c r="R3779" s="197">
        <v>41</v>
      </c>
      <c r="S3779" s="197">
        <v>24</v>
      </c>
      <c r="T3779" s="198" t="s">
        <v>9684</v>
      </c>
      <c r="U3779" s="200">
        <v>410401</v>
      </c>
    </row>
    <row r="3780" spans="17:21" x14ac:dyDescent="0.15">
      <c r="Q3780" s="197">
        <v>4</v>
      </c>
      <c r="R3780" s="197">
        <v>41</v>
      </c>
      <c r="S3780" s="197">
        <v>25</v>
      </c>
      <c r="T3780" s="198" t="s">
        <v>7364</v>
      </c>
      <c r="U3780" s="200">
        <v>410801</v>
      </c>
    </row>
    <row r="3781" spans="17:21" x14ac:dyDescent="0.15">
      <c r="Q3781" s="197">
        <v>4</v>
      </c>
      <c r="R3781" s="197">
        <v>41</v>
      </c>
      <c r="S3781" s="197">
        <v>26</v>
      </c>
      <c r="T3781" s="198" t="s">
        <v>7365</v>
      </c>
      <c r="U3781" s="200">
        <v>410803</v>
      </c>
    </row>
    <row r="3782" spans="17:21" x14ac:dyDescent="0.15">
      <c r="Q3782" s="197">
        <v>4</v>
      </c>
      <c r="R3782" s="197">
        <v>41</v>
      </c>
      <c r="S3782" s="197">
        <v>27</v>
      </c>
      <c r="T3782" s="198" t="s">
        <v>4086</v>
      </c>
      <c r="U3782" s="200">
        <v>410804</v>
      </c>
    </row>
    <row r="3783" spans="17:21" x14ac:dyDescent="0.15">
      <c r="Q3783" s="197">
        <v>4</v>
      </c>
      <c r="R3783" s="197">
        <v>41</v>
      </c>
      <c r="S3783" s="197">
        <v>28</v>
      </c>
      <c r="T3783" s="198" t="s">
        <v>9685</v>
      </c>
      <c r="U3783" s="200">
        <v>410805</v>
      </c>
    </row>
    <row r="3784" spans="17:21" x14ac:dyDescent="0.15">
      <c r="Q3784" s="197">
        <v>4</v>
      </c>
      <c r="R3784" s="197">
        <v>41</v>
      </c>
      <c r="S3784" s="197">
        <v>29</v>
      </c>
      <c r="T3784" s="198" t="s">
        <v>4110</v>
      </c>
      <c r="U3784" s="200">
        <v>410999</v>
      </c>
    </row>
    <row r="3785" spans="17:21" x14ac:dyDescent="0.15">
      <c r="Q3785" s="197">
        <v>4</v>
      </c>
      <c r="R3785" s="197">
        <v>42</v>
      </c>
      <c r="S3785" s="197">
        <v>1</v>
      </c>
      <c r="T3785" s="198" t="s">
        <v>330</v>
      </c>
      <c r="U3785" s="200">
        <v>420113</v>
      </c>
    </row>
    <row r="3786" spans="17:21" x14ac:dyDescent="0.15">
      <c r="Q3786" s="197">
        <v>4</v>
      </c>
      <c r="R3786" s="197">
        <v>42</v>
      </c>
      <c r="S3786" s="197">
        <v>2</v>
      </c>
      <c r="T3786" s="198" t="s">
        <v>326</v>
      </c>
      <c r="U3786" s="200">
        <v>420107</v>
      </c>
    </row>
    <row r="3787" spans="17:21" x14ac:dyDescent="0.15">
      <c r="Q3787" s="197">
        <v>4</v>
      </c>
      <c r="R3787" s="197">
        <v>42</v>
      </c>
      <c r="S3787" s="197">
        <v>3</v>
      </c>
      <c r="T3787" s="198" t="s">
        <v>7042</v>
      </c>
      <c r="U3787" s="200">
        <v>420116</v>
      </c>
    </row>
    <row r="3788" spans="17:21" x14ac:dyDescent="0.15">
      <c r="Q3788" s="197">
        <v>4</v>
      </c>
      <c r="R3788" s="197">
        <v>42</v>
      </c>
      <c r="S3788" s="197">
        <v>4</v>
      </c>
      <c r="T3788" s="198" t="s">
        <v>7366</v>
      </c>
      <c r="U3788" s="200">
        <v>420115</v>
      </c>
    </row>
    <row r="3789" spans="17:21" x14ac:dyDescent="0.15">
      <c r="Q3789" s="197">
        <v>4</v>
      </c>
      <c r="R3789" s="197">
        <v>42</v>
      </c>
      <c r="S3789" s="197">
        <v>5</v>
      </c>
      <c r="T3789" s="198" t="s">
        <v>9491</v>
      </c>
      <c r="U3789" s="200">
        <v>420105</v>
      </c>
    </row>
    <row r="3790" spans="17:21" x14ac:dyDescent="0.15">
      <c r="Q3790" s="197">
        <v>4</v>
      </c>
      <c r="R3790" s="197">
        <v>42</v>
      </c>
      <c r="S3790" s="197">
        <v>6</v>
      </c>
      <c r="T3790" s="198" t="s">
        <v>6504</v>
      </c>
      <c r="U3790" s="200">
        <v>420109</v>
      </c>
    </row>
    <row r="3791" spans="17:21" x14ac:dyDescent="0.15">
      <c r="Q3791" s="197">
        <v>4</v>
      </c>
      <c r="R3791" s="197">
        <v>42</v>
      </c>
      <c r="S3791" s="197">
        <v>7</v>
      </c>
      <c r="T3791" s="198" t="s">
        <v>4696</v>
      </c>
      <c r="U3791" s="200">
        <v>420110</v>
      </c>
    </row>
    <row r="3792" spans="17:21" x14ac:dyDescent="0.15">
      <c r="Q3792" s="197">
        <v>4</v>
      </c>
      <c r="R3792" s="197">
        <v>42</v>
      </c>
      <c r="S3792" s="197">
        <v>8</v>
      </c>
      <c r="T3792" s="198" t="s">
        <v>7367</v>
      </c>
      <c r="U3792" s="200">
        <v>420103</v>
      </c>
    </row>
    <row r="3793" spans="17:21" x14ac:dyDescent="0.15">
      <c r="Q3793" s="197">
        <v>4</v>
      </c>
      <c r="R3793" s="197">
        <v>42</v>
      </c>
      <c r="S3793" s="197">
        <v>9</v>
      </c>
      <c r="T3793" s="198" t="s">
        <v>6069</v>
      </c>
      <c r="U3793" s="200">
        <v>420104</v>
      </c>
    </row>
    <row r="3794" spans="17:21" x14ac:dyDescent="0.15">
      <c r="Q3794" s="197">
        <v>4</v>
      </c>
      <c r="R3794" s="197">
        <v>42</v>
      </c>
      <c r="S3794" s="197">
        <v>10</v>
      </c>
      <c r="T3794" s="198" t="s">
        <v>4473</v>
      </c>
      <c r="U3794" s="200">
        <v>420101</v>
      </c>
    </row>
    <row r="3795" spans="17:21" x14ac:dyDescent="0.15">
      <c r="Q3795" s="197">
        <v>4</v>
      </c>
      <c r="R3795" s="197">
        <v>42</v>
      </c>
      <c r="S3795" s="197">
        <v>11</v>
      </c>
      <c r="T3795" s="198" t="s">
        <v>4159</v>
      </c>
      <c r="U3795" s="200">
        <v>420117</v>
      </c>
    </row>
    <row r="3796" spans="17:21" x14ac:dyDescent="0.15">
      <c r="Q3796" s="197">
        <v>4</v>
      </c>
      <c r="R3796" s="197">
        <v>42</v>
      </c>
      <c r="S3796" s="197">
        <v>12</v>
      </c>
      <c r="T3796" s="198" t="s">
        <v>3788</v>
      </c>
      <c r="U3796" s="200">
        <v>420102</v>
      </c>
    </row>
    <row r="3797" spans="17:21" x14ac:dyDescent="0.15">
      <c r="Q3797" s="197">
        <v>4</v>
      </c>
      <c r="R3797" s="197">
        <v>42</v>
      </c>
      <c r="S3797" s="197">
        <v>13</v>
      </c>
      <c r="T3797" s="198" t="s">
        <v>7368</v>
      </c>
      <c r="U3797" s="200">
        <v>420247</v>
      </c>
    </row>
    <row r="3798" spans="17:21" x14ac:dyDescent="0.15">
      <c r="Q3798" s="197">
        <v>4</v>
      </c>
      <c r="R3798" s="197">
        <v>42</v>
      </c>
      <c r="S3798" s="197">
        <v>14</v>
      </c>
      <c r="T3798" s="198" t="s">
        <v>7369</v>
      </c>
      <c r="U3798" s="200">
        <v>420401</v>
      </c>
    </row>
    <row r="3799" spans="17:21" x14ac:dyDescent="0.15">
      <c r="Q3799" s="197">
        <v>4</v>
      </c>
      <c r="R3799" s="197">
        <v>42</v>
      </c>
      <c r="S3799" s="197">
        <v>15</v>
      </c>
      <c r="T3799" s="198" t="s">
        <v>7370</v>
      </c>
      <c r="U3799" s="200">
        <v>420250</v>
      </c>
    </row>
    <row r="3800" spans="17:21" x14ac:dyDescent="0.15">
      <c r="Q3800" s="197">
        <v>4</v>
      </c>
      <c r="R3800" s="197">
        <v>42</v>
      </c>
      <c r="S3800" s="197">
        <v>16</v>
      </c>
      <c r="T3800" s="198" t="s">
        <v>7371</v>
      </c>
      <c r="U3800" s="200">
        <v>420251</v>
      </c>
    </row>
    <row r="3801" spans="17:21" x14ac:dyDescent="0.15">
      <c r="Q3801" s="197">
        <v>4</v>
      </c>
      <c r="R3801" s="197">
        <v>42</v>
      </c>
      <c r="S3801" s="197">
        <v>17</v>
      </c>
      <c r="T3801" s="198" t="s">
        <v>7372</v>
      </c>
      <c r="U3801" s="200">
        <v>420248</v>
      </c>
    </row>
    <row r="3802" spans="17:21" x14ac:dyDescent="0.15">
      <c r="Q3802" s="197">
        <v>4</v>
      </c>
      <c r="R3802" s="197">
        <v>42</v>
      </c>
      <c r="S3802" s="197">
        <v>18</v>
      </c>
      <c r="T3802" s="198" t="s">
        <v>7373</v>
      </c>
      <c r="U3802" s="200">
        <v>420249</v>
      </c>
    </row>
    <row r="3803" spans="17:21" x14ac:dyDescent="0.15">
      <c r="Q3803" s="197">
        <v>4</v>
      </c>
      <c r="R3803" s="197">
        <v>42</v>
      </c>
      <c r="S3803" s="197">
        <v>19</v>
      </c>
      <c r="T3803" s="198" t="s">
        <v>7374</v>
      </c>
      <c r="U3803" s="200">
        <v>420403</v>
      </c>
    </row>
    <row r="3804" spans="17:21" x14ac:dyDescent="0.15">
      <c r="Q3804" s="197">
        <v>4</v>
      </c>
      <c r="R3804" s="197">
        <v>42</v>
      </c>
      <c r="S3804" s="197">
        <v>20</v>
      </c>
      <c r="T3804" s="198" t="s">
        <v>7375</v>
      </c>
      <c r="U3804" s="200">
        <v>420302</v>
      </c>
    </row>
    <row r="3805" spans="17:21" x14ac:dyDescent="0.15">
      <c r="Q3805" s="197">
        <v>4</v>
      </c>
      <c r="R3805" s="197">
        <v>42</v>
      </c>
      <c r="S3805" s="197">
        <v>21</v>
      </c>
      <c r="T3805" s="198" t="s">
        <v>7376</v>
      </c>
      <c r="U3805" s="200">
        <v>420211</v>
      </c>
    </row>
    <row r="3806" spans="17:21" x14ac:dyDescent="0.15">
      <c r="Q3806" s="197">
        <v>4</v>
      </c>
      <c r="R3806" s="197">
        <v>42</v>
      </c>
      <c r="S3806" s="197">
        <v>22</v>
      </c>
      <c r="T3806" s="198" t="s">
        <v>7377</v>
      </c>
      <c r="U3806" s="200">
        <v>420212</v>
      </c>
    </row>
    <row r="3807" spans="17:21" x14ac:dyDescent="0.15">
      <c r="Q3807" s="197">
        <v>4</v>
      </c>
      <c r="R3807" s="197">
        <v>42</v>
      </c>
      <c r="S3807" s="197">
        <v>23</v>
      </c>
      <c r="T3807" s="198" t="s">
        <v>7378</v>
      </c>
      <c r="U3807" s="200">
        <v>420213</v>
      </c>
    </row>
    <row r="3808" spans="17:21" x14ac:dyDescent="0.15">
      <c r="Q3808" s="197">
        <v>4</v>
      </c>
      <c r="R3808" s="197">
        <v>42</v>
      </c>
      <c r="S3808" s="197">
        <v>24</v>
      </c>
      <c r="T3808" s="198" t="s">
        <v>7379</v>
      </c>
      <c r="U3808" s="200">
        <v>420201</v>
      </c>
    </row>
    <row r="3809" spans="17:21" x14ac:dyDescent="0.15">
      <c r="Q3809" s="197">
        <v>4</v>
      </c>
      <c r="R3809" s="197">
        <v>42</v>
      </c>
      <c r="S3809" s="197">
        <v>25</v>
      </c>
      <c r="T3809" s="198" t="s">
        <v>7380</v>
      </c>
      <c r="U3809" s="200">
        <v>420202</v>
      </c>
    </row>
    <row r="3810" spans="17:21" x14ac:dyDescent="0.15">
      <c r="Q3810" s="197">
        <v>4</v>
      </c>
      <c r="R3810" s="197">
        <v>42</v>
      </c>
      <c r="S3810" s="197">
        <v>26</v>
      </c>
      <c r="T3810" s="198" t="s">
        <v>7381</v>
      </c>
      <c r="U3810" s="200">
        <v>420203</v>
      </c>
    </row>
    <row r="3811" spans="17:21" x14ac:dyDescent="0.15">
      <c r="Q3811" s="197">
        <v>4</v>
      </c>
      <c r="R3811" s="197">
        <v>42</v>
      </c>
      <c r="S3811" s="197">
        <v>27</v>
      </c>
      <c r="T3811" s="198" t="s">
        <v>7382</v>
      </c>
      <c r="U3811" s="200">
        <v>420204</v>
      </c>
    </row>
    <row r="3812" spans="17:21" x14ac:dyDescent="0.15">
      <c r="Q3812" s="197">
        <v>4</v>
      </c>
      <c r="R3812" s="197">
        <v>42</v>
      </c>
      <c r="S3812" s="197">
        <v>28</v>
      </c>
      <c r="T3812" s="198" t="s">
        <v>7383</v>
      </c>
      <c r="U3812" s="200">
        <v>420206</v>
      </c>
    </row>
    <row r="3813" spans="17:21" x14ac:dyDescent="0.15">
      <c r="Q3813" s="197">
        <v>4</v>
      </c>
      <c r="R3813" s="197">
        <v>42</v>
      </c>
      <c r="S3813" s="197">
        <v>29</v>
      </c>
      <c r="T3813" s="198" t="s">
        <v>7384</v>
      </c>
      <c r="U3813" s="200">
        <v>420402</v>
      </c>
    </row>
    <row r="3814" spans="17:21" x14ac:dyDescent="0.15">
      <c r="Q3814" s="197">
        <v>4</v>
      </c>
      <c r="R3814" s="197">
        <v>42</v>
      </c>
      <c r="S3814" s="197">
        <v>30</v>
      </c>
      <c r="T3814" s="198" t="s">
        <v>7385</v>
      </c>
      <c r="U3814" s="200">
        <v>420207</v>
      </c>
    </row>
    <row r="3815" spans="17:21" x14ac:dyDescent="0.15">
      <c r="Q3815" s="197">
        <v>4</v>
      </c>
      <c r="R3815" s="197">
        <v>42</v>
      </c>
      <c r="S3815" s="197">
        <v>31</v>
      </c>
      <c r="T3815" s="198" t="s">
        <v>7386</v>
      </c>
      <c r="U3815" s="200">
        <v>420215</v>
      </c>
    </row>
    <row r="3816" spans="17:21" x14ac:dyDescent="0.15">
      <c r="Q3816" s="197">
        <v>4</v>
      </c>
      <c r="R3816" s="197">
        <v>42</v>
      </c>
      <c r="S3816" s="197">
        <v>32</v>
      </c>
      <c r="T3816" s="198" t="s">
        <v>7387</v>
      </c>
      <c r="U3816" s="200">
        <v>420221</v>
      </c>
    </row>
    <row r="3817" spans="17:21" x14ac:dyDescent="0.15">
      <c r="Q3817" s="197">
        <v>4</v>
      </c>
      <c r="R3817" s="197">
        <v>42</v>
      </c>
      <c r="S3817" s="197">
        <v>33</v>
      </c>
      <c r="T3817" s="198" t="s">
        <v>7388</v>
      </c>
      <c r="U3817" s="200">
        <v>420222</v>
      </c>
    </row>
    <row r="3818" spans="17:21" x14ac:dyDescent="0.15">
      <c r="Q3818" s="197">
        <v>4</v>
      </c>
      <c r="R3818" s="197">
        <v>42</v>
      </c>
      <c r="S3818" s="197">
        <v>34</v>
      </c>
      <c r="T3818" s="198" t="s">
        <v>7389</v>
      </c>
      <c r="U3818" s="200">
        <v>420223</v>
      </c>
    </row>
    <row r="3819" spans="17:21" x14ac:dyDescent="0.15">
      <c r="Q3819" s="197">
        <v>4</v>
      </c>
      <c r="R3819" s="197">
        <v>42</v>
      </c>
      <c r="S3819" s="197">
        <v>35</v>
      </c>
      <c r="T3819" s="198" t="s">
        <v>7390</v>
      </c>
      <c r="U3819" s="200">
        <v>420224</v>
      </c>
    </row>
    <row r="3820" spans="17:21" x14ac:dyDescent="0.15">
      <c r="Q3820" s="197">
        <v>4</v>
      </c>
      <c r="R3820" s="197">
        <v>42</v>
      </c>
      <c r="S3820" s="197">
        <v>36</v>
      </c>
      <c r="T3820" s="198" t="s">
        <v>7391</v>
      </c>
      <c r="U3820" s="200">
        <v>420225</v>
      </c>
    </row>
    <row r="3821" spans="17:21" x14ac:dyDescent="0.15">
      <c r="Q3821" s="197">
        <v>4</v>
      </c>
      <c r="R3821" s="197">
        <v>42</v>
      </c>
      <c r="S3821" s="197">
        <v>37</v>
      </c>
      <c r="T3821" s="198" t="s">
        <v>7392</v>
      </c>
      <c r="U3821" s="200">
        <v>420226</v>
      </c>
    </row>
    <row r="3822" spans="17:21" x14ac:dyDescent="0.15">
      <c r="Q3822" s="197">
        <v>4</v>
      </c>
      <c r="R3822" s="197">
        <v>42</v>
      </c>
      <c r="S3822" s="197">
        <v>38</v>
      </c>
      <c r="T3822" s="198" t="s">
        <v>7393</v>
      </c>
      <c r="U3822" s="200">
        <v>420231</v>
      </c>
    </row>
    <row r="3823" spans="17:21" x14ac:dyDescent="0.15">
      <c r="Q3823" s="197">
        <v>4</v>
      </c>
      <c r="R3823" s="197">
        <v>42</v>
      </c>
      <c r="S3823" s="197">
        <v>39</v>
      </c>
      <c r="T3823" s="198" t="s">
        <v>7394</v>
      </c>
      <c r="U3823" s="200">
        <v>420232</v>
      </c>
    </row>
    <row r="3824" spans="17:21" x14ac:dyDescent="0.15">
      <c r="Q3824" s="197">
        <v>4</v>
      </c>
      <c r="R3824" s="197">
        <v>42</v>
      </c>
      <c r="S3824" s="197">
        <v>40</v>
      </c>
      <c r="T3824" s="198" t="s">
        <v>7395</v>
      </c>
      <c r="U3824" s="200">
        <v>420233</v>
      </c>
    </row>
    <row r="3825" spans="17:21" x14ac:dyDescent="0.15">
      <c r="Q3825" s="197">
        <v>4</v>
      </c>
      <c r="R3825" s="197">
        <v>42</v>
      </c>
      <c r="S3825" s="197">
        <v>41</v>
      </c>
      <c r="T3825" s="198" t="s">
        <v>7396</v>
      </c>
      <c r="U3825" s="200">
        <v>420234</v>
      </c>
    </row>
    <row r="3826" spans="17:21" x14ac:dyDescent="0.15">
      <c r="Q3826" s="197">
        <v>4</v>
      </c>
      <c r="R3826" s="197">
        <v>42</v>
      </c>
      <c r="S3826" s="197">
        <v>42</v>
      </c>
      <c r="T3826" s="198" t="s">
        <v>7397</v>
      </c>
      <c r="U3826" s="200">
        <v>420241</v>
      </c>
    </row>
    <row r="3827" spans="17:21" x14ac:dyDescent="0.15">
      <c r="Q3827" s="197">
        <v>4</v>
      </c>
      <c r="R3827" s="197">
        <v>42</v>
      </c>
      <c r="S3827" s="197">
        <v>43</v>
      </c>
      <c r="T3827" s="198" t="s">
        <v>7398</v>
      </c>
      <c r="U3827" s="200">
        <v>420242</v>
      </c>
    </row>
    <row r="3828" spans="17:21" x14ac:dyDescent="0.15">
      <c r="Q3828" s="197">
        <v>4</v>
      </c>
      <c r="R3828" s="197">
        <v>42</v>
      </c>
      <c r="S3828" s="197">
        <v>44</v>
      </c>
      <c r="T3828" s="198" t="s">
        <v>7399</v>
      </c>
      <c r="U3828" s="200">
        <v>420243</v>
      </c>
    </row>
    <row r="3829" spans="17:21" x14ac:dyDescent="0.15">
      <c r="Q3829" s="197">
        <v>4</v>
      </c>
      <c r="R3829" s="197">
        <v>42</v>
      </c>
      <c r="S3829" s="197">
        <v>45</v>
      </c>
      <c r="T3829" s="198" t="s">
        <v>7400</v>
      </c>
      <c r="U3829" s="200">
        <v>420246</v>
      </c>
    </row>
    <row r="3830" spans="17:21" x14ac:dyDescent="0.15">
      <c r="Q3830" s="197">
        <v>4</v>
      </c>
      <c r="R3830" s="197">
        <v>42</v>
      </c>
      <c r="S3830" s="197">
        <v>46</v>
      </c>
      <c r="T3830" s="198" t="s">
        <v>7401</v>
      </c>
      <c r="U3830" s="200">
        <v>420245</v>
      </c>
    </row>
    <row r="3831" spans="17:21" x14ac:dyDescent="0.15">
      <c r="Q3831" s="197">
        <v>4</v>
      </c>
      <c r="R3831" s="197">
        <v>42</v>
      </c>
      <c r="S3831" s="197">
        <v>47</v>
      </c>
      <c r="T3831" s="198" t="s">
        <v>7402</v>
      </c>
      <c r="U3831" s="200">
        <v>420407</v>
      </c>
    </row>
    <row r="3832" spans="17:21" x14ac:dyDescent="0.15">
      <c r="Q3832" s="197">
        <v>4</v>
      </c>
      <c r="R3832" s="197">
        <v>42</v>
      </c>
      <c r="S3832" s="197">
        <v>48</v>
      </c>
      <c r="T3832" s="198" t="s">
        <v>7403</v>
      </c>
      <c r="U3832" s="200">
        <v>420801</v>
      </c>
    </row>
    <row r="3833" spans="17:21" x14ac:dyDescent="0.15">
      <c r="Q3833" s="197">
        <v>4</v>
      </c>
      <c r="R3833" s="197">
        <v>42</v>
      </c>
      <c r="S3833" s="197">
        <v>49</v>
      </c>
      <c r="T3833" s="198" t="s">
        <v>7404</v>
      </c>
      <c r="U3833" s="200">
        <v>420802</v>
      </c>
    </row>
    <row r="3834" spans="17:21" x14ac:dyDescent="0.15">
      <c r="Q3834" s="197">
        <v>4</v>
      </c>
      <c r="R3834" s="197">
        <v>42</v>
      </c>
      <c r="S3834" s="197">
        <v>50</v>
      </c>
      <c r="T3834" s="198" t="s">
        <v>7405</v>
      </c>
      <c r="U3834" s="200">
        <v>420803</v>
      </c>
    </row>
    <row r="3835" spans="17:21" x14ac:dyDescent="0.15">
      <c r="Q3835" s="197">
        <v>4</v>
      </c>
      <c r="R3835" s="197">
        <v>42</v>
      </c>
      <c r="S3835" s="197">
        <v>51</v>
      </c>
      <c r="T3835" s="198" t="s">
        <v>4086</v>
      </c>
      <c r="U3835" s="200">
        <v>420804</v>
      </c>
    </row>
    <row r="3836" spans="17:21" x14ac:dyDescent="0.15">
      <c r="Q3836" s="197">
        <v>4</v>
      </c>
      <c r="R3836" s="197">
        <v>42</v>
      </c>
      <c r="S3836" s="197">
        <v>52</v>
      </c>
      <c r="T3836" s="198" t="s">
        <v>4090</v>
      </c>
      <c r="U3836" s="200">
        <v>420805</v>
      </c>
    </row>
    <row r="3837" spans="17:21" x14ac:dyDescent="0.15">
      <c r="Q3837" s="197">
        <v>4</v>
      </c>
      <c r="R3837" s="197">
        <v>42</v>
      </c>
      <c r="S3837" s="197">
        <v>53</v>
      </c>
      <c r="T3837" s="198" t="s">
        <v>4094</v>
      </c>
      <c r="U3837" s="200">
        <v>420806</v>
      </c>
    </row>
    <row r="3838" spans="17:21" x14ac:dyDescent="0.15">
      <c r="Q3838" s="197">
        <v>4</v>
      </c>
      <c r="R3838" s="197">
        <v>42</v>
      </c>
      <c r="S3838" s="197">
        <v>54</v>
      </c>
      <c r="T3838" s="198" t="s">
        <v>4098</v>
      </c>
      <c r="U3838" s="200">
        <v>420807</v>
      </c>
    </row>
    <row r="3839" spans="17:21" x14ac:dyDescent="0.15">
      <c r="Q3839" s="197">
        <v>4</v>
      </c>
      <c r="R3839" s="197">
        <v>42</v>
      </c>
      <c r="S3839" s="197">
        <v>55</v>
      </c>
      <c r="T3839" s="198" t="s">
        <v>4110</v>
      </c>
      <c r="U3839" s="200">
        <v>420999</v>
      </c>
    </row>
    <row r="3840" spans="17:21" x14ac:dyDescent="0.15">
      <c r="Q3840" s="197">
        <v>4</v>
      </c>
      <c r="R3840" s="197">
        <v>43</v>
      </c>
      <c r="S3840" s="197">
        <v>1</v>
      </c>
      <c r="T3840" s="198" t="s">
        <v>9589</v>
      </c>
      <c r="U3840" s="200">
        <v>430113</v>
      </c>
    </row>
    <row r="3841" spans="17:21" x14ac:dyDescent="0.15">
      <c r="Q3841" s="197">
        <v>4</v>
      </c>
      <c r="R3841" s="197">
        <v>43</v>
      </c>
      <c r="S3841" s="197">
        <v>2</v>
      </c>
      <c r="T3841" s="198" t="s">
        <v>326</v>
      </c>
      <c r="U3841" s="200">
        <v>430101</v>
      </c>
    </row>
    <row r="3842" spans="17:21" x14ac:dyDescent="0.15">
      <c r="Q3842" s="197">
        <v>4</v>
      </c>
      <c r="R3842" s="197">
        <v>43</v>
      </c>
      <c r="S3842" s="197">
        <v>3</v>
      </c>
      <c r="T3842" s="198" t="s">
        <v>4674</v>
      </c>
      <c r="U3842" s="200">
        <v>430102</v>
      </c>
    </row>
    <row r="3843" spans="17:21" x14ac:dyDescent="0.15">
      <c r="Q3843" s="197">
        <v>4</v>
      </c>
      <c r="R3843" s="197">
        <v>43</v>
      </c>
      <c r="S3843" s="197">
        <v>4</v>
      </c>
      <c r="T3843" s="198" t="s">
        <v>4124</v>
      </c>
      <c r="U3843" s="200">
        <v>430109</v>
      </c>
    </row>
    <row r="3844" spans="17:21" x14ac:dyDescent="0.15">
      <c r="Q3844" s="197">
        <v>4</v>
      </c>
      <c r="R3844" s="197">
        <v>43</v>
      </c>
      <c r="S3844" s="197">
        <v>5</v>
      </c>
      <c r="T3844" s="198" t="s">
        <v>3762</v>
      </c>
      <c r="U3844" s="200">
        <v>430103</v>
      </c>
    </row>
    <row r="3845" spans="17:21" x14ac:dyDescent="0.15">
      <c r="Q3845" s="197">
        <v>4</v>
      </c>
      <c r="R3845" s="197">
        <v>43</v>
      </c>
      <c r="S3845" s="197">
        <v>6</v>
      </c>
      <c r="T3845" s="198" t="s">
        <v>4128</v>
      </c>
      <c r="U3845" s="200">
        <v>430110</v>
      </c>
    </row>
    <row r="3846" spans="17:21" x14ac:dyDescent="0.15">
      <c r="Q3846" s="197">
        <v>4</v>
      </c>
      <c r="R3846" s="197">
        <v>43</v>
      </c>
      <c r="S3846" s="197">
        <v>7</v>
      </c>
      <c r="T3846" s="198" t="s">
        <v>9686</v>
      </c>
      <c r="U3846" s="200">
        <v>430114</v>
      </c>
    </row>
    <row r="3847" spans="17:21" x14ac:dyDescent="0.15">
      <c r="Q3847" s="197">
        <v>4</v>
      </c>
      <c r="R3847" s="197">
        <v>43</v>
      </c>
      <c r="S3847" s="197">
        <v>8</v>
      </c>
      <c r="T3847" s="198" t="s">
        <v>1919</v>
      </c>
      <c r="U3847" s="200">
        <v>430104</v>
      </c>
    </row>
    <row r="3848" spans="17:21" x14ac:dyDescent="0.15">
      <c r="Q3848" s="197">
        <v>4</v>
      </c>
      <c r="R3848" s="197">
        <v>43</v>
      </c>
      <c r="S3848" s="197">
        <v>9</v>
      </c>
      <c r="T3848" s="198" t="s">
        <v>4473</v>
      </c>
      <c r="U3848" s="200">
        <v>430106</v>
      </c>
    </row>
    <row r="3849" spans="17:21" x14ac:dyDescent="0.15">
      <c r="Q3849" s="197">
        <v>4</v>
      </c>
      <c r="R3849" s="197">
        <v>43</v>
      </c>
      <c r="S3849" s="197">
        <v>10</v>
      </c>
      <c r="T3849" s="198" t="s">
        <v>4155</v>
      </c>
      <c r="U3849" s="200">
        <v>430111</v>
      </c>
    </row>
    <row r="3850" spans="17:21" x14ac:dyDescent="0.15">
      <c r="Q3850" s="197">
        <v>4</v>
      </c>
      <c r="R3850" s="197">
        <v>43</v>
      </c>
      <c r="S3850" s="197">
        <v>11</v>
      </c>
      <c r="T3850" s="198" t="s">
        <v>4159</v>
      </c>
      <c r="U3850" s="200">
        <v>430107</v>
      </c>
    </row>
    <row r="3851" spans="17:21" x14ac:dyDescent="0.15">
      <c r="Q3851" s="197">
        <v>4</v>
      </c>
      <c r="R3851" s="197">
        <v>43</v>
      </c>
      <c r="S3851" s="197">
        <v>12</v>
      </c>
      <c r="T3851" s="198" t="s">
        <v>3788</v>
      </c>
      <c r="U3851" s="200">
        <v>430108</v>
      </c>
    </row>
    <row r="3852" spans="17:21" x14ac:dyDescent="0.15">
      <c r="Q3852" s="197">
        <v>4</v>
      </c>
      <c r="R3852" s="197">
        <v>43</v>
      </c>
      <c r="S3852" s="197">
        <v>13</v>
      </c>
      <c r="T3852" s="198" t="s">
        <v>7406</v>
      </c>
      <c r="U3852" s="200">
        <v>430201</v>
      </c>
    </row>
    <row r="3853" spans="17:21" x14ac:dyDescent="0.15">
      <c r="Q3853" s="197">
        <v>4</v>
      </c>
      <c r="R3853" s="197">
        <v>43</v>
      </c>
      <c r="S3853" s="197">
        <v>14</v>
      </c>
      <c r="T3853" s="198" t="s">
        <v>7407</v>
      </c>
      <c r="U3853" s="200">
        <v>430202</v>
      </c>
    </row>
    <row r="3854" spans="17:21" x14ac:dyDescent="0.15">
      <c r="Q3854" s="197">
        <v>4</v>
      </c>
      <c r="R3854" s="197">
        <v>43</v>
      </c>
      <c r="S3854" s="197">
        <v>15</v>
      </c>
      <c r="T3854" s="198" t="s">
        <v>7408</v>
      </c>
      <c r="U3854" s="200">
        <v>430207</v>
      </c>
    </row>
    <row r="3855" spans="17:21" x14ac:dyDescent="0.15">
      <c r="Q3855" s="197">
        <v>4</v>
      </c>
      <c r="R3855" s="197">
        <v>43</v>
      </c>
      <c r="S3855" s="197">
        <v>16</v>
      </c>
      <c r="T3855" s="198" t="s">
        <v>7409</v>
      </c>
      <c r="U3855" s="200">
        <v>430203</v>
      </c>
    </row>
    <row r="3856" spans="17:21" x14ac:dyDescent="0.15">
      <c r="Q3856" s="197">
        <v>4</v>
      </c>
      <c r="R3856" s="197">
        <v>43</v>
      </c>
      <c r="S3856" s="197">
        <v>17</v>
      </c>
      <c r="T3856" s="198" t="s">
        <v>7410</v>
      </c>
      <c r="U3856" s="200">
        <v>430204</v>
      </c>
    </row>
    <row r="3857" spans="17:21" x14ac:dyDescent="0.15">
      <c r="Q3857" s="197">
        <v>4</v>
      </c>
      <c r="R3857" s="197">
        <v>43</v>
      </c>
      <c r="S3857" s="197">
        <v>18</v>
      </c>
      <c r="T3857" s="198" t="s">
        <v>7411</v>
      </c>
      <c r="U3857" s="200">
        <v>430205</v>
      </c>
    </row>
    <row r="3858" spans="17:21" x14ac:dyDescent="0.15">
      <c r="Q3858" s="197">
        <v>4</v>
      </c>
      <c r="R3858" s="197">
        <v>43</v>
      </c>
      <c r="S3858" s="197">
        <v>19</v>
      </c>
      <c r="T3858" s="198" t="s">
        <v>7412</v>
      </c>
      <c r="U3858" s="200">
        <v>430206</v>
      </c>
    </row>
    <row r="3859" spans="17:21" x14ac:dyDescent="0.15">
      <c r="Q3859" s="197">
        <v>4</v>
      </c>
      <c r="R3859" s="197">
        <v>43</v>
      </c>
      <c r="S3859" s="197">
        <v>20</v>
      </c>
      <c r="T3859" s="198" t="s">
        <v>7413</v>
      </c>
      <c r="U3859" s="200">
        <v>430208</v>
      </c>
    </row>
    <row r="3860" spans="17:21" x14ac:dyDescent="0.15">
      <c r="Q3860" s="197">
        <v>4</v>
      </c>
      <c r="R3860" s="197">
        <v>43</v>
      </c>
      <c r="S3860" s="197">
        <v>21</v>
      </c>
      <c r="T3860" s="198" t="s">
        <v>7414</v>
      </c>
      <c r="U3860" s="200">
        <v>430209</v>
      </c>
    </row>
    <row r="3861" spans="17:21" x14ac:dyDescent="0.15">
      <c r="Q3861" s="197">
        <v>4</v>
      </c>
      <c r="R3861" s="197">
        <v>43</v>
      </c>
      <c r="S3861" s="197">
        <v>22</v>
      </c>
      <c r="T3861" s="198" t="s">
        <v>7415</v>
      </c>
      <c r="U3861" s="200">
        <v>430210</v>
      </c>
    </row>
    <row r="3862" spans="17:21" x14ac:dyDescent="0.15">
      <c r="Q3862" s="197">
        <v>4</v>
      </c>
      <c r="R3862" s="197">
        <v>43</v>
      </c>
      <c r="S3862" s="197">
        <v>23</v>
      </c>
      <c r="T3862" s="198" t="s">
        <v>7416</v>
      </c>
      <c r="U3862" s="200">
        <v>430211</v>
      </c>
    </row>
    <row r="3863" spans="17:21" x14ac:dyDescent="0.15">
      <c r="Q3863" s="197">
        <v>4</v>
      </c>
      <c r="R3863" s="197">
        <v>43</v>
      </c>
      <c r="S3863" s="197">
        <v>24</v>
      </c>
      <c r="T3863" s="198" t="s">
        <v>7417</v>
      </c>
      <c r="U3863" s="200">
        <v>430301</v>
      </c>
    </row>
    <row r="3864" spans="17:21" x14ac:dyDescent="0.15">
      <c r="Q3864" s="197">
        <v>4</v>
      </c>
      <c r="R3864" s="197">
        <v>43</v>
      </c>
      <c r="S3864" s="197">
        <v>25</v>
      </c>
      <c r="T3864" s="198" t="s">
        <v>7418</v>
      </c>
      <c r="U3864" s="200">
        <v>430302</v>
      </c>
    </row>
    <row r="3865" spans="17:21" x14ac:dyDescent="0.15">
      <c r="Q3865" s="197">
        <v>4</v>
      </c>
      <c r="R3865" s="197">
        <v>43</v>
      </c>
      <c r="S3865" s="197">
        <v>26</v>
      </c>
      <c r="T3865" s="198" t="s">
        <v>7419</v>
      </c>
      <c r="U3865" s="200">
        <v>430307</v>
      </c>
    </row>
    <row r="3866" spans="17:21" x14ac:dyDescent="0.15">
      <c r="Q3866" s="197">
        <v>4</v>
      </c>
      <c r="R3866" s="197">
        <v>43</v>
      </c>
      <c r="S3866" s="197">
        <v>27</v>
      </c>
      <c r="T3866" s="198" t="s">
        <v>7420</v>
      </c>
      <c r="U3866" s="200">
        <v>430303</v>
      </c>
    </row>
    <row r="3867" spans="17:21" x14ac:dyDescent="0.15">
      <c r="Q3867" s="197">
        <v>4</v>
      </c>
      <c r="R3867" s="197">
        <v>43</v>
      </c>
      <c r="S3867" s="197">
        <v>28</v>
      </c>
      <c r="T3867" s="198" t="s">
        <v>7421</v>
      </c>
      <c r="U3867" s="200">
        <v>430304</v>
      </c>
    </row>
    <row r="3868" spans="17:21" x14ac:dyDescent="0.15">
      <c r="Q3868" s="197">
        <v>4</v>
      </c>
      <c r="R3868" s="197">
        <v>43</v>
      </c>
      <c r="S3868" s="197">
        <v>29</v>
      </c>
      <c r="T3868" s="198" t="s">
        <v>7422</v>
      </c>
      <c r="U3868" s="200">
        <v>430305</v>
      </c>
    </row>
    <row r="3869" spans="17:21" x14ac:dyDescent="0.15">
      <c r="Q3869" s="197">
        <v>4</v>
      </c>
      <c r="R3869" s="197">
        <v>43</v>
      </c>
      <c r="S3869" s="197">
        <v>30</v>
      </c>
      <c r="T3869" s="198" t="s">
        <v>7423</v>
      </c>
      <c r="U3869" s="200">
        <v>430306</v>
      </c>
    </row>
    <row r="3870" spans="17:21" x14ac:dyDescent="0.15">
      <c r="Q3870" s="197">
        <v>4</v>
      </c>
      <c r="R3870" s="197">
        <v>43</v>
      </c>
      <c r="S3870" s="197">
        <v>31</v>
      </c>
      <c r="T3870" s="198" t="s">
        <v>7424</v>
      </c>
      <c r="U3870" s="200">
        <v>430308</v>
      </c>
    </row>
    <row r="3871" spans="17:21" x14ac:dyDescent="0.15">
      <c r="Q3871" s="197">
        <v>4</v>
      </c>
      <c r="R3871" s="197">
        <v>43</v>
      </c>
      <c r="S3871" s="197">
        <v>32</v>
      </c>
      <c r="T3871" s="198" t="s">
        <v>7425</v>
      </c>
      <c r="U3871" s="200">
        <v>430309</v>
      </c>
    </row>
    <row r="3872" spans="17:21" x14ac:dyDescent="0.15">
      <c r="Q3872" s="197">
        <v>4</v>
      </c>
      <c r="R3872" s="197">
        <v>43</v>
      </c>
      <c r="S3872" s="197">
        <v>33</v>
      </c>
      <c r="T3872" s="198" t="s">
        <v>7426</v>
      </c>
      <c r="U3872" s="200">
        <v>430310</v>
      </c>
    </row>
    <row r="3873" spans="17:21" x14ac:dyDescent="0.15">
      <c r="Q3873" s="197">
        <v>4</v>
      </c>
      <c r="R3873" s="197">
        <v>43</v>
      </c>
      <c r="S3873" s="197">
        <v>34</v>
      </c>
      <c r="T3873" s="198" t="s">
        <v>7427</v>
      </c>
      <c r="U3873" s="200">
        <v>430311</v>
      </c>
    </row>
    <row r="3874" spans="17:21" x14ac:dyDescent="0.15">
      <c r="Q3874" s="197">
        <v>4</v>
      </c>
      <c r="R3874" s="197">
        <v>43</v>
      </c>
      <c r="S3874" s="197">
        <v>35</v>
      </c>
      <c r="T3874" s="198" t="s">
        <v>7428</v>
      </c>
      <c r="U3874" s="200">
        <v>430313</v>
      </c>
    </row>
    <row r="3875" spans="17:21" x14ac:dyDescent="0.15">
      <c r="Q3875" s="197">
        <v>4</v>
      </c>
      <c r="R3875" s="197">
        <v>43</v>
      </c>
      <c r="S3875" s="197">
        <v>36</v>
      </c>
      <c r="T3875" s="198" t="s">
        <v>7429</v>
      </c>
      <c r="U3875" s="200">
        <v>430314</v>
      </c>
    </row>
    <row r="3876" spans="17:21" x14ac:dyDescent="0.15">
      <c r="Q3876" s="197">
        <v>4</v>
      </c>
      <c r="R3876" s="197">
        <v>43</v>
      </c>
      <c r="S3876" s="197">
        <v>37</v>
      </c>
      <c r="T3876" s="198" t="s">
        <v>7430</v>
      </c>
      <c r="U3876" s="200">
        <v>430318</v>
      </c>
    </row>
    <row r="3877" spans="17:21" x14ac:dyDescent="0.15">
      <c r="Q3877" s="197">
        <v>4</v>
      </c>
      <c r="R3877" s="197">
        <v>43</v>
      </c>
      <c r="S3877" s="197">
        <v>38</v>
      </c>
      <c r="T3877" s="198" t="s">
        <v>7431</v>
      </c>
      <c r="U3877" s="200">
        <v>430319</v>
      </c>
    </row>
    <row r="3878" spans="17:21" x14ac:dyDescent="0.15">
      <c r="Q3878" s="197">
        <v>4</v>
      </c>
      <c r="R3878" s="197">
        <v>43</v>
      </c>
      <c r="S3878" s="197">
        <v>39</v>
      </c>
      <c r="T3878" s="198" t="s">
        <v>7432</v>
      </c>
      <c r="U3878" s="200">
        <v>430320</v>
      </c>
    </row>
    <row r="3879" spans="17:21" x14ac:dyDescent="0.15">
      <c r="Q3879" s="197">
        <v>4</v>
      </c>
      <c r="R3879" s="197">
        <v>43</v>
      </c>
      <c r="S3879" s="197">
        <v>40</v>
      </c>
      <c r="T3879" s="198" t="s">
        <v>7433</v>
      </c>
      <c r="U3879" s="200">
        <v>430321</v>
      </c>
    </row>
    <row r="3880" spans="17:21" x14ac:dyDescent="0.15">
      <c r="Q3880" s="197">
        <v>4</v>
      </c>
      <c r="R3880" s="197">
        <v>43</v>
      </c>
      <c r="S3880" s="197">
        <v>41</v>
      </c>
      <c r="T3880" s="198" t="s">
        <v>7434</v>
      </c>
      <c r="U3880" s="200">
        <v>430325</v>
      </c>
    </row>
    <row r="3881" spans="17:21" x14ac:dyDescent="0.15">
      <c r="Q3881" s="197">
        <v>4</v>
      </c>
      <c r="R3881" s="197">
        <v>43</v>
      </c>
      <c r="S3881" s="197">
        <v>42</v>
      </c>
      <c r="T3881" s="198" t="s">
        <v>4066</v>
      </c>
      <c r="U3881" s="200">
        <v>430700</v>
      </c>
    </row>
    <row r="3882" spans="17:21" x14ac:dyDescent="0.15">
      <c r="Q3882" s="197">
        <v>4</v>
      </c>
      <c r="R3882" s="197">
        <v>43</v>
      </c>
      <c r="S3882" s="197">
        <v>43</v>
      </c>
      <c r="T3882" s="198" t="s">
        <v>7435</v>
      </c>
      <c r="U3882" s="200">
        <v>430701</v>
      </c>
    </row>
    <row r="3883" spans="17:21" x14ac:dyDescent="0.15">
      <c r="Q3883" s="197">
        <v>4</v>
      </c>
      <c r="R3883" s="197">
        <v>43</v>
      </c>
      <c r="S3883" s="197">
        <v>44</v>
      </c>
      <c r="T3883" s="198" t="s">
        <v>7436</v>
      </c>
      <c r="U3883" s="200">
        <v>430702</v>
      </c>
    </row>
    <row r="3884" spans="17:21" x14ac:dyDescent="0.15">
      <c r="Q3884" s="197">
        <v>4</v>
      </c>
      <c r="R3884" s="197">
        <v>43</v>
      </c>
      <c r="S3884" s="197">
        <v>45</v>
      </c>
      <c r="T3884" s="198" t="s">
        <v>7437</v>
      </c>
      <c r="U3884" s="200">
        <v>430803</v>
      </c>
    </row>
    <row r="3885" spans="17:21" x14ac:dyDescent="0.15">
      <c r="Q3885" s="197">
        <v>4</v>
      </c>
      <c r="R3885" s="197">
        <v>43</v>
      </c>
      <c r="S3885" s="197">
        <v>46</v>
      </c>
      <c r="T3885" s="198" t="s">
        <v>4082</v>
      </c>
      <c r="U3885" s="200">
        <v>430804</v>
      </c>
    </row>
    <row r="3886" spans="17:21" x14ac:dyDescent="0.15">
      <c r="Q3886" s="197">
        <v>4</v>
      </c>
      <c r="R3886" s="197">
        <v>43</v>
      </c>
      <c r="S3886" s="197">
        <v>47</v>
      </c>
      <c r="T3886" s="198" t="s">
        <v>4086</v>
      </c>
      <c r="U3886" s="200">
        <v>430805</v>
      </c>
    </row>
    <row r="3887" spans="17:21" x14ac:dyDescent="0.15">
      <c r="Q3887" s="197">
        <v>4</v>
      </c>
      <c r="R3887" s="197">
        <v>43</v>
      </c>
      <c r="S3887" s="197">
        <v>48</v>
      </c>
      <c r="T3887" s="198" t="s">
        <v>4090</v>
      </c>
      <c r="U3887" s="200">
        <v>430806</v>
      </c>
    </row>
    <row r="3888" spans="17:21" x14ac:dyDescent="0.15">
      <c r="Q3888" s="197">
        <v>4</v>
      </c>
      <c r="R3888" s="197">
        <v>43</v>
      </c>
      <c r="S3888" s="197">
        <v>49</v>
      </c>
      <c r="T3888" s="198" t="s">
        <v>4094</v>
      </c>
      <c r="U3888" s="200">
        <v>430807</v>
      </c>
    </row>
    <row r="3889" spans="17:21" x14ac:dyDescent="0.15">
      <c r="Q3889" s="197">
        <v>4</v>
      </c>
      <c r="R3889" s="197">
        <v>43</v>
      </c>
      <c r="S3889" s="197">
        <v>50</v>
      </c>
      <c r="T3889" s="198" t="s">
        <v>4098</v>
      </c>
      <c r="U3889" s="200">
        <v>430808</v>
      </c>
    </row>
    <row r="3890" spans="17:21" x14ac:dyDescent="0.15">
      <c r="Q3890" s="197">
        <v>4</v>
      </c>
      <c r="R3890" s="197">
        <v>43</v>
      </c>
      <c r="S3890" s="197">
        <v>51</v>
      </c>
      <c r="T3890" s="198" t="s">
        <v>4110</v>
      </c>
      <c r="U3890" s="200">
        <v>430999</v>
      </c>
    </row>
    <row r="3891" spans="17:21" x14ac:dyDescent="0.15">
      <c r="Q3891" s="197">
        <v>4</v>
      </c>
      <c r="R3891" s="197">
        <v>44</v>
      </c>
      <c r="S3891" s="197">
        <v>1</v>
      </c>
      <c r="T3891" s="198" t="s">
        <v>326</v>
      </c>
      <c r="U3891" s="200">
        <v>440101</v>
      </c>
    </row>
    <row r="3892" spans="17:21" x14ac:dyDescent="0.15">
      <c r="Q3892" s="197">
        <v>4</v>
      </c>
      <c r="R3892" s="197">
        <v>44</v>
      </c>
      <c r="S3892" s="197">
        <v>2</v>
      </c>
      <c r="T3892" s="198" t="s">
        <v>4674</v>
      </c>
      <c r="U3892" s="200">
        <v>440108</v>
      </c>
    </row>
    <row r="3893" spans="17:21" x14ac:dyDescent="0.15">
      <c r="Q3893" s="197">
        <v>4</v>
      </c>
      <c r="R3893" s="197">
        <v>44</v>
      </c>
      <c r="S3893" s="197">
        <v>3</v>
      </c>
      <c r="T3893" s="198" t="s">
        <v>6504</v>
      </c>
      <c r="U3893" s="200">
        <v>440109</v>
      </c>
    </row>
    <row r="3894" spans="17:21" x14ac:dyDescent="0.15">
      <c r="Q3894" s="197">
        <v>4</v>
      </c>
      <c r="R3894" s="197">
        <v>44</v>
      </c>
      <c r="S3894" s="197">
        <v>4</v>
      </c>
      <c r="T3894" s="198" t="s">
        <v>4689</v>
      </c>
      <c r="U3894" s="200">
        <v>440102</v>
      </c>
    </row>
    <row r="3895" spans="17:21" x14ac:dyDescent="0.15">
      <c r="Q3895" s="197">
        <v>4</v>
      </c>
      <c r="R3895" s="197">
        <v>44</v>
      </c>
      <c r="S3895" s="197">
        <v>5</v>
      </c>
      <c r="T3895" s="198" t="s">
        <v>6902</v>
      </c>
      <c r="U3895" s="200">
        <v>440110</v>
      </c>
    </row>
    <row r="3896" spans="17:21" x14ac:dyDescent="0.15">
      <c r="Q3896" s="197">
        <v>4</v>
      </c>
      <c r="R3896" s="197">
        <v>44</v>
      </c>
      <c r="S3896" s="197">
        <v>6</v>
      </c>
      <c r="T3896" s="198" t="s">
        <v>1919</v>
      </c>
      <c r="U3896" s="200">
        <v>440103</v>
      </c>
    </row>
    <row r="3897" spans="17:21" x14ac:dyDescent="0.15">
      <c r="Q3897" s="197">
        <v>4</v>
      </c>
      <c r="R3897" s="197">
        <v>44</v>
      </c>
      <c r="S3897" s="197">
        <v>7</v>
      </c>
      <c r="T3897" s="198" t="s">
        <v>7171</v>
      </c>
      <c r="U3897" s="200">
        <v>440105</v>
      </c>
    </row>
    <row r="3898" spans="17:21" x14ac:dyDescent="0.15">
      <c r="Q3898" s="197">
        <v>4</v>
      </c>
      <c r="R3898" s="197">
        <v>44</v>
      </c>
      <c r="S3898" s="197">
        <v>8</v>
      </c>
      <c r="T3898" s="198" t="s">
        <v>4159</v>
      </c>
      <c r="U3898" s="200">
        <v>440106</v>
      </c>
    </row>
    <row r="3899" spans="17:21" x14ac:dyDescent="0.15">
      <c r="Q3899" s="197">
        <v>4</v>
      </c>
      <c r="R3899" s="197">
        <v>44</v>
      </c>
      <c r="S3899" s="197">
        <v>9</v>
      </c>
      <c r="T3899" s="198" t="s">
        <v>4155</v>
      </c>
      <c r="U3899" s="200">
        <v>440111</v>
      </c>
    </row>
    <row r="3900" spans="17:21" x14ac:dyDescent="0.15">
      <c r="Q3900" s="197">
        <v>4</v>
      </c>
      <c r="R3900" s="197">
        <v>44</v>
      </c>
      <c r="S3900" s="197">
        <v>10</v>
      </c>
      <c r="T3900" s="198" t="s">
        <v>3788</v>
      </c>
      <c r="U3900" s="200">
        <v>440107</v>
      </c>
    </row>
    <row r="3901" spans="17:21" x14ac:dyDescent="0.15">
      <c r="Q3901" s="197">
        <v>4</v>
      </c>
      <c r="R3901" s="197">
        <v>44</v>
      </c>
      <c r="S3901" s="197">
        <v>11</v>
      </c>
      <c r="T3901" s="198" t="s">
        <v>7438</v>
      </c>
      <c r="U3901" s="200">
        <v>440202</v>
      </c>
    </row>
    <row r="3902" spans="17:21" x14ac:dyDescent="0.15">
      <c r="Q3902" s="197">
        <v>4</v>
      </c>
      <c r="R3902" s="197">
        <v>44</v>
      </c>
      <c r="S3902" s="197">
        <v>12</v>
      </c>
      <c r="T3902" s="198" t="s">
        <v>7439</v>
      </c>
      <c r="U3902" s="200">
        <v>440203</v>
      </c>
    </row>
    <row r="3903" spans="17:21" x14ac:dyDescent="0.15">
      <c r="Q3903" s="197">
        <v>4</v>
      </c>
      <c r="R3903" s="197">
        <v>44</v>
      </c>
      <c r="S3903" s="197">
        <v>13</v>
      </c>
      <c r="T3903" s="198" t="s">
        <v>7440</v>
      </c>
      <c r="U3903" s="200">
        <v>440204</v>
      </c>
    </row>
    <row r="3904" spans="17:21" x14ac:dyDescent="0.15">
      <c r="Q3904" s="197">
        <v>4</v>
      </c>
      <c r="R3904" s="197">
        <v>44</v>
      </c>
      <c r="S3904" s="197">
        <v>14</v>
      </c>
      <c r="T3904" s="198" t="s">
        <v>7441</v>
      </c>
      <c r="U3904" s="200">
        <v>440206</v>
      </c>
    </row>
    <row r="3905" spans="17:21" x14ac:dyDescent="0.15">
      <c r="Q3905" s="197">
        <v>4</v>
      </c>
      <c r="R3905" s="197">
        <v>44</v>
      </c>
      <c r="S3905" s="197">
        <v>15</v>
      </c>
      <c r="T3905" s="198" t="s">
        <v>7442</v>
      </c>
      <c r="U3905" s="200">
        <v>440208</v>
      </c>
    </row>
    <row r="3906" spans="17:21" x14ac:dyDescent="0.15">
      <c r="Q3906" s="197">
        <v>4</v>
      </c>
      <c r="R3906" s="197">
        <v>44</v>
      </c>
      <c r="S3906" s="197">
        <v>16</v>
      </c>
      <c r="T3906" s="198" t="s">
        <v>7443</v>
      </c>
      <c r="U3906" s="200">
        <v>440221</v>
      </c>
    </row>
    <row r="3907" spans="17:21" x14ac:dyDescent="0.15">
      <c r="Q3907" s="197">
        <v>4</v>
      </c>
      <c r="R3907" s="197">
        <v>44</v>
      </c>
      <c r="S3907" s="197">
        <v>17</v>
      </c>
      <c r="T3907" s="198" t="s">
        <v>7444</v>
      </c>
      <c r="U3907" s="200">
        <v>440215</v>
      </c>
    </row>
    <row r="3908" spans="17:21" x14ac:dyDescent="0.15">
      <c r="Q3908" s="197">
        <v>4</v>
      </c>
      <c r="R3908" s="197">
        <v>44</v>
      </c>
      <c r="S3908" s="197">
        <v>18</v>
      </c>
      <c r="T3908" s="198" t="s">
        <v>7445</v>
      </c>
      <c r="U3908" s="200">
        <v>440210</v>
      </c>
    </row>
    <row r="3909" spans="17:21" x14ac:dyDescent="0.15">
      <c r="Q3909" s="197">
        <v>4</v>
      </c>
      <c r="R3909" s="197">
        <v>44</v>
      </c>
      <c r="S3909" s="197">
        <v>19</v>
      </c>
      <c r="T3909" s="198" t="s">
        <v>7446</v>
      </c>
      <c r="U3909" s="200">
        <v>440212</v>
      </c>
    </row>
    <row r="3910" spans="17:21" x14ac:dyDescent="0.15">
      <c r="Q3910" s="197">
        <v>4</v>
      </c>
      <c r="R3910" s="197">
        <v>44</v>
      </c>
      <c r="S3910" s="197">
        <v>20</v>
      </c>
      <c r="T3910" s="198" t="s">
        <v>7447</v>
      </c>
      <c r="U3910" s="200">
        <v>440301</v>
      </c>
    </row>
    <row r="3911" spans="17:21" x14ac:dyDescent="0.15">
      <c r="Q3911" s="197">
        <v>4</v>
      </c>
      <c r="R3911" s="197">
        <v>44</v>
      </c>
      <c r="S3911" s="197">
        <v>21</v>
      </c>
      <c r="T3911" s="198" t="s">
        <v>7448</v>
      </c>
      <c r="U3911" s="200">
        <v>440302</v>
      </c>
    </row>
    <row r="3912" spans="17:21" x14ac:dyDescent="0.15">
      <c r="Q3912" s="197">
        <v>4</v>
      </c>
      <c r="R3912" s="197">
        <v>44</v>
      </c>
      <c r="S3912" s="197">
        <v>22</v>
      </c>
      <c r="T3912" s="198" t="s">
        <v>7449</v>
      </c>
      <c r="U3912" s="200">
        <v>440303</v>
      </c>
    </row>
    <row r="3913" spans="17:21" x14ac:dyDescent="0.15">
      <c r="Q3913" s="197">
        <v>4</v>
      </c>
      <c r="R3913" s="197">
        <v>44</v>
      </c>
      <c r="S3913" s="197">
        <v>23</v>
      </c>
      <c r="T3913" s="198" t="s">
        <v>7450</v>
      </c>
      <c r="U3913" s="200">
        <v>440304</v>
      </c>
    </row>
    <row r="3914" spans="17:21" x14ac:dyDescent="0.15">
      <c r="Q3914" s="197">
        <v>4</v>
      </c>
      <c r="R3914" s="197">
        <v>44</v>
      </c>
      <c r="S3914" s="197">
        <v>24</v>
      </c>
      <c r="T3914" s="198" t="s">
        <v>7451</v>
      </c>
      <c r="U3914" s="200">
        <v>440305</v>
      </c>
    </row>
    <row r="3915" spans="17:21" x14ac:dyDescent="0.15">
      <c r="Q3915" s="197">
        <v>4</v>
      </c>
      <c r="R3915" s="197">
        <v>44</v>
      </c>
      <c r="S3915" s="197">
        <v>25</v>
      </c>
      <c r="T3915" s="198" t="s">
        <v>7452</v>
      </c>
      <c r="U3915" s="200">
        <v>440306</v>
      </c>
    </row>
    <row r="3916" spans="17:21" x14ac:dyDescent="0.15">
      <c r="Q3916" s="197">
        <v>4</v>
      </c>
      <c r="R3916" s="197">
        <v>44</v>
      </c>
      <c r="S3916" s="197">
        <v>26</v>
      </c>
      <c r="T3916" s="198" t="s">
        <v>7453</v>
      </c>
      <c r="U3916" s="200">
        <v>440307</v>
      </c>
    </row>
    <row r="3917" spans="17:21" x14ac:dyDescent="0.15">
      <c r="Q3917" s="197">
        <v>4</v>
      </c>
      <c r="R3917" s="197">
        <v>44</v>
      </c>
      <c r="S3917" s="197">
        <v>27</v>
      </c>
      <c r="T3917" s="198" t="s">
        <v>7454</v>
      </c>
      <c r="U3917" s="200">
        <v>440308</v>
      </c>
    </row>
    <row r="3918" spans="17:21" x14ac:dyDescent="0.15">
      <c r="Q3918" s="197">
        <v>4</v>
      </c>
      <c r="R3918" s="197">
        <v>44</v>
      </c>
      <c r="S3918" s="197">
        <v>28</v>
      </c>
      <c r="T3918" s="198" t="s">
        <v>7455</v>
      </c>
      <c r="U3918" s="200">
        <v>440309</v>
      </c>
    </row>
    <row r="3919" spans="17:21" x14ac:dyDescent="0.15">
      <c r="Q3919" s="197">
        <v>4</v>
      </c>
      <c r="R3919" s="197">
        <v>44</v>
      </c>
      <c r="S3919" s="197">
        <v>29</v>
      </c>
      <c r="T3919" s="198" t="s">
        <v>7456</v>
      </c>
      <c r="U3919" s="200">
        <v>440310</v>
      </c>
    </row>
    <row r="3920" spans="17:21" x14ac:dyDescent="0.15">
      <c r="Q3920" s="197">
        <v>4</v>
      </c>
      <c r="R3920" s="197">
        <v>44</v>
      </c>
      <c r="S3920" s="197">
        <v>30</v>
      </c>
      <c r="T3920" s="198" t="s">
        <v>7457</v>
      </c>
      <c r="U3920" s="200">
        <v>440311</v>
      </c>
    </row>
    <row r="3921" spans="17:21" x14ac:dyDescent="0.15">
      <c r="Q3921" s="197">
        <v>4</v>
      </c>
      <c r="R3921" s="197">
        <v>44</v>
      </c>
      <c r="S3921" s="197">
        <v>31</v>
      </c>
      <c r="T3921" s="198" t="s">
        <v>7458</v>
      </c>
      <c r="U3921" s="200">
        <v>440312</v>
      </c>
    </row>
    <row r="3922" spans="17:21" x14ac:dyDescent="0.15">
      <c r="Q3922" s="197">
        <v>4</v>
      </c>
      <c r="R3922" s="197">
        <v>44</v>
      </c>
      <c r="S3922" s="197">
        <v>32</v>
      </c>
      <c r="T3922" s="198" t="s">
        <v>4066</v>
      </c>
      <c r="U3922" s="200">
        <v>440700</v>
      </c>
    </row>
    <row r="3923" spans="17:21" x14ac:dyDescent="0.15">
      <c r="Q3923" s="197">
        <v>4</v>
      </c>
      <c r="R3923" s="197">
        <v>44</v>
      </c>
      <c r="S3923" s="197">
        <v>33</v>
      </c>
      <c r="T3923" s="198" t="s">
        <v>7459</v>
      </c>
      <c r="U3923" s="200">
        <v>440701</v>
      </c>
    </row>
    <row r="3924" spans="17:21" x14ac:dyDescent="0.15">
      <c r="Q3924" s="197">
        <v>4</v>
      </c>
      <c r="R3924" s="197">
        <v>44</v>
      </c>
      <c r="S3924" s="197">
        <v>34</v>
      </c>
      <c r="T3924" s="198" t="s">
        <v>7460</v>
      </c>
      <c r="U3924" s="200">
        <v>440317</v>
      </c>
    </row>
    <row r="3925" spans="17:21" x14ac:dyDescent="0.15">
      <c r="Q3925" s="197">
        <v>4</v>
      </c>
      <c r="R3925" s="197">
        <v>44</v>
      </c>
      <c r="S3925" s="197">
        <v>35</v>
      </c>
      <c r="T3925" s="198" t="s">
        <v>7461</v>
      </c>
      <c r="U3925" s="200">
        <v>440702</v>
      </c>
    </row>
    <row r="3926" spans="17:21" x14ac:dyDescent="0.15">
      <c r="Q3926" s="197">
        <v>4</v>
      </c>
      <c r="R3926" s="197">
        <v>44</v>
      </c>
      <c r="S3926" s="197">
        <v>36</v>
      </c>
      <c r="T3926" s="198" t="s">
        <v>7462</v>
      </c>
      <c r="U3926" s="200">
        <v>440801</v>
      </c>
    </row>
    <row r="3927" spans="17:21" x14ac:dyDescent="0.15">
      <c r="Q3927" s="197">
        <v>4</v>
      </c>
      <c r="R3927" s="197">
        <v>44</v>
      </c>
      <c r="S3927" s="197">
        <v>37</v>
      </c>
      <c r="T3927" s="198" t="s">
        <v>7463</v>
      </c>
      <c r="U3927" s="200">
        <v>440802</v>
      </c>
    </row>
    <row r="3928" spans="17:21" x14ac:dyDescent="0.15">
      <c r="Q3928" s="197">
        <v>4</v>
      </c>
      <c r="R3928" s="197">
        <v>44</v>
      </c>
      <c r="S3928" s="197">
        <v>38</v>
      </c>
      <c r="T3928" s="198" t="s">
        <v>4094</v>
      </c>
      <c r="U3928" s="200">
        <v>440804</v>
      </c>
    </row>
    <row r="3929" spans="17:21" x14ac:dyDescent="0.15">
      <c r="Q3929" s="197">
        <v>4</v>
      </c>
      <c r="R3929" s="197">
        <v>44</v>
      </c>
      <c r="S3929" s="197">
        <v>39</v>
      </c>
      <c r="T3929" s="198" t="s">
        <v>4110</v>
      </c>
      <c r="U3929" s="200">
        <v>440999</v>
      </c>
    </row>
    <row r="3930" spans="17:21" x14ac:dyDescent="0.15">
      <c r="Q3930" s="197">
        <v>4</v>
      </c>
      <c r="R3930" s="197">
        <v>45</v>
      </c>
      <c r="S3930" s="197">
        <v>1</v>
      </c>
      <c r="T3930" s="198" t="s">
        <v>3758</v>
      </c>
      <c r="U3930" s="200">
        <v>450102</v>
      </c>
    </row>
    <row r="3931" spans="17:21" x14ac:dyDescent="0.15">
      <c r="Q3931" s="197">
        <v>4</v>
      </c>
      <c r="R3931" s="197">
        <v>45</v>
      </c>
      <c r="S3931" s="197">
        <v>2</v>
      </c>
      <c r="T3931" s="198" t="s">
        <v>326</v>
      </c>
      <c r="U3931" s="200">
        <v>450101</v>
      </c>
    </row>
    <row r="3932" spans="17:21" x14ac:dyDescent="0.15">
      <c r="Q3932" s="197">
        <v>4</v>
      </c>
      <c r="R3932" s="197">
        <v>45</v>
      </c>
      <c r="S3932" s="197">
        <v>3</v>
      </c>
      <c r="T3932" s="198" t="s">
        <v>6504</v>
      </c>
      <c r="U3932" s="200">
        <v>450110</v>
      </c>
    </row>
    <row r="3933" spans="17:21" x14ac:dyDescent="0.15">
      <c r="Q3933" s="197">
        <v>4</v>
      </c>
      <c r="R3933" s="197">
        <v>45</v>
      </c>
      <c r="S3933" s="197">
        <v>4</v>
      </c>
      <c r="T3933" s="198" t="s">
        <v>5679</v>
      </c>
      <c r="U3933" s="200">
        <v>450103</v>
      </c>
    </row>
    <row r="3934" spans="17:21" x14ac:dyDescent="0.15">
      <c r="Q3934" s="197">
        <v>4</v>
      </c>
      <c r="R3934" s="197">
        <v>45</v>
      </c>
      <c r="S3934" s="197">
        <v>5</v>
      </c>
      <c r="T3934" s="198" t="s">
        <v>6902</v>
      </c>
      <c r="U3934" s="200">
        <v>450111</v>
      </c>
    </row>
    <row r="3935" spans="17:21" x14ac:dyDescent="0.15">
      <c r="Q3935" s="197">
        <v>4</v>
      </c>
      <c r="R3935" s="197">
        <v>45</v>
      </c>
      <c r="S3935" s="197">
        <v>6</v>
      </c>
      <c r="T3935" s="198" t="s">
        <v>6903</v>
      </c>
      <c r="U3935" s="200">
        <v>450104</v>
      </c>
    </row>
    <row r="3936" spans="17:21" x14ac:dyDescent="0.15">
      <c r="Q3936" s="197">
        <v>4</v>
      </c>
      <c r="R3936" s="197">
        <v>45</v>
      </c>
      <c r="S3936" s="197">
        <v>7</v>
      </c>
      <c r="T3936" s="198" t="s">
        <v>4135</v>
      </c>
      <c r="U3936" s="200">
        <v>450106</v>
      </c>
    </row>
    <row r="3937" spans="17:21" x14ac:dyDescent="0.15">
      <c r="Q3937" s="197">
        <v>4</v>
      </c>
      <c r="R3937" s="197">
        <v>45</v>
      </c>
      <c r="S3937" s="197">
        <v>8</v>
      </c>
      <c r="T3937" s="198" t="s">
        <v>4155</v>
      </c>
      <c r="U3937" s="200">
        <v>450112</v>
      </c>
    </row>
    <row r="3938" spans="17:21" x14ac:dyDescent="0.15">
      <c r="Q3938" s="197">
        <v>4</v>
      </c>
      <c r="R3938" s="197">
        <v>45</v>
      </c>
      <c r="S3938" s="197">
        <v>9</v>
      </c>
      <c r="T3938" s="198" t="s">
        <v>4159</v>
      </c>
      <c r="U3938" s="200">
        <v>450107</v>
      </c>
    </row>
    <row r="3939" spans="17:21" x14ac:dyDescent="0.15">
      <c r="Q3939" s="197">
        <v>4</v>
      </c>
      <c r="R3939" s="197">
        <v>45</v>
      </c>
      <c r="S3939" s="197">
        <v>10</v>
      </c>
      <c r="T3939" s="198" t="s">
        <v>3788</v>
      </c>
      <c r="U3939" s="200">
        <v>450108</v>
      </c>
    </row>
    <row r="3940" spans="17:21" x14ac:dyDescent="0.15">
      <c r="Q3940" s="197">
        <v>4</v>
      </c>
      <c r="R3940" s="197">
        <v>45</v>
      </c>
      <c r="S3940" s="197">
        <v>11</v>
      </c>
      <c r="T3940" s="198" t="s">
        <v>7464</v>
      </c>
      <c r="U3940" s="200">
        <v>450201</v>
      </c>
    </row>
    <row r="3941" spans="17:21" x14ac:dyDescent="0.15">
      <c r="Q3941" s="197">
        <v>4</v>
      </c>
      <c r="R3941" s="197">
        <v>45</v>
      </c>
      <c r="S3941" s="197">
        <v>12</v>
      </c>
      <c r="T3941" s="198" t="s">
        <v>7465</v>
      </c>
      <c r="U3941" s="200">
        <v>450202</v>
      </c>
    </row>
    <row r="3942" spans="17:21" x14ac:dyDescent="0.15">
      <c r="Q3942" s="197">
        <v>4</v>
      </c>
      <c r="R3942" s="197">
        <v>45</v>
      </c>
      <c r="S3942" s="197">
        <v>13</v>
      </c>
      <c r="T3942" s="198" t="s">
        <v>7466</v>
      </c>
      <c r="U3942" s="200">
        <v>450203</v>
      </c>
    </row>
    <row r="3943" spans="17:21" x14ac:dyDescent="0.15">
      <c r="Q3943" s="197">
        <v>4</v>
      </c>
      <c r="R3943" s="197">
        <v>45</v>
      </c>
      <c r="S3943" s="197">
        <v>14</v>
      </c>
      <c r="T3943" s="198" t="s">
        <v>7467</v>
      </c>
      <c r="U3943" s="200">
        <v>450204</v>
      </c>
    </row>
    <row r="3944" spans="17:21" x14ac:dyDescent="0.15">
      <c r="Q3944" s="197">
        <v>4</v>
      </c>
      <c r="R3944" s="197">
        <v>45</v>
      </c>
      <c r="S3944" s="197">
        <v>15</v>
      </c>
      <c r="T3944" s="198" t="s">
        <v>7468</v>
      </c>
      <c r="U3944" s="200">
        <v>450205</v>
      </c>
    </row>
    <row r="3945" spans="17:21" x14ac:dyDescent="0.15">
      <c r="Q3945" s="197">
        <v>4</v>
      </c>
      <c r="R3945" s="197">
        <v>45</v>
      </c>
      <c r="S3945" s="197">
        <v>16</v>
      </c>
      <c r="T3945" s="198" t="s">
        <v>7469</v>
      </c>
      <c r="U3945" s="200">
        <v>450206</v>
      </c>
    </row>
    <row r="3946" spans="17:21" x14ac:dyDescent="0.15">
      <c r="Q3946" s="197">
        <v>4</v>
      </c>
      <c r="R3946" s="197">
        <v>45</v>
      </c>
      <c r="S3946" s="197">
        <v>17</v>
      </c>
      <c r="T3946" s="198" t="s">
        <v>7470</v>
      </c>
      <c r="U3946" s="200">
        <v>450301</v>
      </c>
    </row>
    <row r="3947" spans="17:21" x14ac:dyDescent="0.15">
      <c r="Q3947" s="197">
        <v>4</v>
      </c>
      <c r="R3947" s="197">
        <v>45</v>
      </c>
      <c r="S3947" s="197">
        <v>18</v>
      </c>
      <c r="T3947" s="198" t="s">
        <v>7471</v>
      </c>
      <c r="U3947" s="200">
        <v>450302</v>
      </c>
    </row>
    <row r="3948" spans="17:21" x14ac:dyDescent="0.15">
      <c r="Q3948" s="197">
        <v>4</v>
      </c>
      <c r="R3948" s="197">
        <v>45</v>
      </c>
      <c r="S3948" s="197">
        <v>19</v>
      </c>
      <c r="T3948" s="198" t="s">
        <v>7472</v>
      </c>
      <c r="U3948" s="200">
        <v>450303</v>
      </c>
    </row>
    <row r="3949" spans="17:21" x14ac:dyDescent="0.15">
      <c r="Q3949" s="197">
        <v>4</v>
      </c>
      <c r="R3949" s="197">
        <v>45</v>
      </c>
      <c r="S3949" s="197">
        <v>20</v>
      </c>
      <c r="T3949" s="198" t="s">
        <v>7473</v>
      </c>
      <c r="U3949" s="200">
        <v>450304</v>
      </c>
    </row>
    <row r="3950" spans="17:21" x14ac:dyDescent="0.15">
      <c r="Q3950" s="197">
        <v>4</v>
      </c>
      <c r="R3950" s="197">
        <v>45</v>
      </c>
      <c r="S3950" s="197">
        <v>21</v>
      </c>
      <c r="T3950" s="198" t="s">
        <v>7474</v>
      </c>
      <c r="U3950" s="200">
        <v>450305</v>
      </c>
    </row>
    <row r="3951" spans="17:21" x14ac:dyDescent="0.15">
      <c r="Q3951" s="197">
        <v>4</v>
      </c>
      <c r="R3951" s="197">
        <v>45</v>
      </c>
      <c r="S3951" s="197">
        <v>22</v>
      </c>
      <c r="T3951" s="198" t="s">
        <v>7475</v>
      </c>
      <c r="U3951" s="200">
        <v>450306</v>
      </c>
    </row>
    <row r="3952" spans="17:21" x14ac:dyDescent="0.15">
      <c r="Q3952" s="197">
        <v>4</v>
      </c>
      <c r="R3952" s="197">
        <v>45</v>
      </c>
      <c r="S3952" s="197">
        <v>23</v>
      </c>
      <c r="T3952" s="198" t="s">
        <v>7476</v>
      </c>
      <c r="U3952" s="200">
        <v>450307</v>
      </c>
    </row>
    <row r="3953" spans="17:21" x14ac:dyDescent="0.15">
      <c r="Q3953" s="197">
        <v>4</v>
      </c>
      <c r="R3953" s="197">
        <v>45</v>
      </c>
      <c r="S3953" s="197">
        <v>24</v>
      </c>
      <c r="T3953" s="198" t="s">
        <v>7477</v>
      </c>
      <c r="U3953" s="200">
        <v>450308</v>
      </c>
    </row>
    <row r="3954" spans="17:21" x14ac:dyDescent="0.15">
      <c r="Q3954" s="197">
        <v>4</v>
      </c>
      <c r="R3954" s="197">
        <v>45</v>
      </c>
      <c r="S3954" s="197">
        <v>25</v>
      </c>
      <c r="T3954" s="198" t="s">
        <v>7478</v>
      </c>
      <c r="U3954" s="200">
        <v>450309</v>
      </c>
    </row>
    <row r="3955" spans="17:21" x14ac:dyDescent="0.15">
      <c r="Q3955" s="197">
        <v>4</v>
      </c>
      <c r="R3955" s="197">
        <v>45</v>
      </c>
      <c r="S3955" s="197">
        <v>26</v>
      </c>
      <c r="T3955" s="198" t="s">
        <v>7479</v>
      </c>
      <c r="U3955" s="200">
        <v>450310</v>
      </c>
    </row>
    <row r="3956" spans="17:21" x14ac:dyDescent="0.15">
      <c r="Q3956" s="197">
        <v>4</v>
      </c>
      <c r="R3956" s="197">
        <v>45</v>
      </c>
      <c r="S3956" s="197">
        <v>27</v>
      </c>
      <c r="T3956" s="198" t="s">
        <v>7480</v>
      </c>
      <c r="U3956" s="200">
        <v>450311</v>
      </c>
    </row>
    <row r="3957" spans="17:21" x14ac:dyDescent="0.15">
      <c r="Q3957" s="197">
        <v>4</v>
      </c>
      <c r="R3957" s="197">
        <v>45</v>
      </c>
      <c r="S3957" s="197">
        <v>28</v>
      </c>
      <c r="T3957" s="198" t="s">
        <v>7481</v>
      </c>
      <c r="U3957" s="200">
        <v>450312</v>
      </c>
    </row>
    <row r="3958" spans="17:21" x14ac:dyDescent="0.15">
      <c r="Q3958" s="197">
        <v>4</v>
      </c>
      <c r="R3958" s="197">
        <v>45</v>
      </c>
      <c r="S3958" s="197">
        <v>29</v>
      </c>
      <c r="T3958" s="198" t="s">
        <v>7482</v>
      </c>
      <c r="U3958" s="200">
        <v>450313</v>
      </c>
    </row>
    <row r="3959" spans="17:21" x14ac:dyDescent="0.15">
      <c r="Q3959" s="197">
        <v>4</v>
      </c>
      <c r="R3959" s="197">
        <v>45</v>
      </c>
      <c r="S3959" s="197">
        <v>30</v>
      </c>
      <c r="T3959" s="198" t="s">
        <v>7483</v>
      </c>
      <c r="U3959" s="200">
        <v>450314</v>
      </c>
    </row>
    <row r="3960" spans="17:21" x14ac:dyDescent="0.15">
      <c r="Q3960" s="197">
        <v>4</v>
      </c>
      <c r="R3960" s="197">
        <v>45</v>
      </c>
      <c r="S3960" s="197">
        <v>31</v>
      </c>
      <c r="T3960" s="198" t="s">
        <v>4066</v>
      </c>
      <c r="U3960" s="200">
        <v>450700</v>
      </c>
    </row>
    <row r="3961" spans="17:21" x14ac:dyDescent="0.15">
      <c r="Q3961" s="197">
        <v>4</v>
      </c>
      <c r="R3961" s="197">
        <v>45</v>
      </c>
      <c r="S3961" s="197">
        <v>32</v>
      </c>
      <c r="T3961" s="198" t="s">
        <v>7484</v>
      </c>
      <c r="U3961" s="200">
        <v>450701</v>
      </c>
    </row>
    <row r="3962" spans="17:21" x14ac:dyDescent="0.15">
      <c r="Q3962" s="197">
        <v>4</v>
      </c>
      <c r="R3962" s="197">
        <v>45</v>
      </c>
      <c r="S3962" s="197">
        <v>33</v>
      </c>
      <c r="T3962" s="198" t="s">
        <v>7485</v>
      </c>
      <c r="U3962" s="200">
        <v>450803</v>
      </c>
    </row>
    <row r="3963" spans="17:21" x14ac:dyDescent="0.15">
      <c r="Q3963" s="197">
        <v>4</v>
      </c>
      <c r="R3963" s="197">
        <v>45</v>
      </c>
      <c r="S3963" s="197">
        <v>34</v>
      </c>
      <c r="T3963" s="198" t="s">
        <v>4082</v>
      </c>
      <c r="U3963" s="200">
        <v>450804</v>
      </c>
    </row>
    <row r="3964" spans="17:21" x14ac:dyDescent="0.15">
      <c r="Q3964" s="197">
        <v>4</v>
      </c>
      <c r="R3964" s="197">
        <v>45</v>
      </c>
      <c r="S3964" s="197">
        <v>35</v>
      </c>
      <c r="T3964" s="198" t="s">
        <v>4086</v>
      </c>
      <c r="U3964" s="200">
        <v>450805</v>
      </c>
    </row>
    <row r="3965" spans="17:21" x14ac:dyDescent="0.15">
      <c r="Q3965" s="197">
        <v>4</v>
      </c>
      <c r="R3965" s="197">
        <v>45</v>
      </c>
      <c r="S3965" s="197">
        <v>36</v>
      </c>
      <c r="T3965" s="198" t="s">
        <v>4090</v>
      </c>
      <c r="U3965" s="200">
        <v>450806</v>
      </c>
    </row>
    <row r="3966" spans="17:21" x14ac:dyDescent="0.15">
      <c r="Q3966" s="197">
        <v>4</v>
      </c>
      <c r="R3966" s="197">
        <v>45</v>
      </c>
      <c r="S3966" s="197">
        <v>37</v>
      </c>
      <c r="T3966" s="198" t="s">
        <v>4094</v>
      </c>
      <c r="U3966" s="200">
        <v>450807</v>
      </c>
    </row>
    <row r="3967" spans="17:21" x14ac:dyDescent="0.15">
      <c r="Q3967" s="197">
        <v>4</v>
      </c>
      <c r="R3967" s="197">
        <v>45</v>
      </c>
      <c r="S3967" s="197">
        <v>38</v>
      </c>
      <c r="T3967" s="198" t="s">
        <v>4098</v>
      </c>
      <c r="U3967" s="200">
        <v>450808</v>
      </c>
    </row>
    <row r="3968" spans="17:21" x14ac:dyDescent="0.15">
      <c r="Q3968" s="197">
        <v>4</v>
      </c>
      <c r="R3968" s="197">
        <v>45</v>
      </c>
      <c r="S3968" s="197">
        <v>39</v>
      </c>
      <c r="T3968" s="198" t="s">
        <v>4110</v>
      </c>
      <c r="U3968" s="200">
        <v>450999</v>
      </c>
    </row>
    <row r="3969" spans="17:21" x14ac:dyDescent="0.15">
      <c r="Q3969" s="197">
        <v>4</v>
      </c>
      <c r="R3969" s="197">
        <v>46</v>
      </c>
      <c r="S3969" s="197">
        <v>1</v>
      </c>
      <c r="T3969" s="198" t="s">
        <v>326</v>
      </c>
      <c r="U3969" s="200">
        <v>460101</v>
      </c>
    </row>
    <row r="3970" spans="17:21" x14ac:dyDescent="0.15">
      <c r="Q3970" s="197">
        <v>4</v>
      </c>
      <c r="R3970" s="197">
        <v>46</v>
      </c>
      <c r="S3970" s="197">
        <v>2</v>
      </c>
      <c r="T3970" s="198" t="s">
        <v>3758</v>
      </c>
      <c r="U3970" s="200">
        <v>460102</v>
      </c>
    </row>
    <row r="3971" spans="17:21" x14ac:dyDescent="0.15">
      <c r="Q3971" s="197">
        <v>4</v>
      </c>
      <c r="R3971" s="197">
        <v>46</v>
      </c>
      <c r="S3971" s="197">
        <v>3</v>
      </c>
      <c r="T3971" s="198" t="s">
        <v>9687</v>
      </c>
      <c r="U3971" s="200">
        <v>460112</v>
      </c>
    </row>
    <row r="3972" spans="17:21" x14ac:dyDescent="0.15">
      <c r="Q3972" s="197">
        <v>4</v>
      </c>
      <c r="R3972" s="197">
        <v>46</v>
      </c>
      <c r="S3972" s="197">
        <v>4</v>
      </c>
      <c r="T3972" s="198" t="s">
        <v>7486</v>
      </c>
      <c r="U3972" s="200">
        <v>460103</v>
      </c>
    </row>
    <row r="3973" spans="17:21" x14ac:dyDescent="0.15">
      <c r="Q3973" s="197">
        <v>4</v>
      </c>
      <c r="R3973" s="197">
        <v>46</v>
      </c>
      <c r="S3973" s="197">
        <v>5</v>
      </c>
      <c r="T3973" s="198" t="s">
        <v>9688</v>
      </c>
      <c r="U3973" s="200">
        <v>460109</v>
      </c>
    </row>
    <row r="3974" spans="17:21" x14ac:dyDescent="0.15">
      <c r="Q3974" s="197">
        <v>4</v>
      </c>
      <c r="R3974" s="197">
        <v>46</v>
      </c>
      <c r="S3974" s="197">
        <v>6</v>
      </c>
      <c r="T3974" s="198" t="s">
        <v>7487</v>
      </c>
      <c r="U3974" s="200">
        <v>460110</v>
      </c>
    </row>
    <row r="3975" spans="17:21" x14ac:dyDescent="0.15">
      <c r="Q3975" s="197">
        <v>4</v>
      </c>
      <c r="R3975" s="197">
        <v>46</v>
      </c>
      <c r="S3975" s="197">
        <v>7</v>
      </c>
      <c r="T3975" s="198" t="s">
        <v>3773</v>
      </c>
      <c r="U3975" s="200">
        <v>460104</v>
      </c>
    </row>
    <row r="3976" spans="17:21" x14ac:dyDescent="0.15">
      <c r="Q3976" s="197">
        <v>4</v>
      </c>
      <c r="R3976" s="197">
        <v>46</v>
      </c>
      <c r="S3976" s="197">
        <v>8</v>
      </c>
      <c r="T3976" s="198" t="s">
        <v>4473</v>
      </c>
      <c r="U3976" s="200">
        <v>460106</v>
      </c>
    </row>
    <row r="3977" spans="17:21" x14ac:dyDescent="0.15">
      <c r="Q3977" s="197">
        <v>4</v>
      </c>
      <c r="R3977" s="197">
        <v>46</v>
      </c>
      <c r="S3977" s="197">
        <v>9</v>
      </c>
      <c r="T3977" s="198" t="s">
        <v>4703</v>
      </c>
      <c r="U3977" s="200">
        <v>460111</v>
      </c>
    </row>
    <row r="3978" spans="17:21" x14ac:dyDescent="0.15">
      <c r="Q3978" s="197">
        <v>4</v>
      </c>
      <c r="R3978" s="197">
        <v>46</v>
      </c>
      <c r="S3978" s="197">
        <v>10</v>
      </c>
      <c r="T3978" s="198" t="s">
        <v>4159</v>
      </c>
      <c r="U3978" s="200">
        <v>460107</v>
      </c>
    </row>
    <row r="3979" spans="17:21" x14ac:dyDescent="0.15">
      <c r="Q3979" s="197">
        <v>4</v>
      </c>
      <c r="R3979" s="197">
        <v>46</v>
      </c>
      <c r="S3979" s="197">
        <v>11</v>
      </c>
      <c r="T3979" s="198" t="s">
        <v>3788</v>
      </c>
      <c r="U3979" s="200">
        <v>460108</v>
      </c>
    </row>
    <row r="3980" spans="17:21" x14ac:dyDescent="0.15">
      <c r="Q3980" s="197">
        <v>4</v>
      </c>
      <c r="R3980" s="197">
        <v>46</v>
      </c>
      <c r="S3980" s="197">
        <v>12</v>
      </c>
      <c r="T3980" s="198" t="s">
        <v>7488</v>
      </c>
      <c r="U3980" s="200">
        <v>460204</v>
      </c>
    </row>
    <row r="3981" spans="17:21" x14ac:dyDescent="0.15">
      <c r="Q3981" s="197">
        <v>4</v>
      </c>
      <c r="R3981" s="197">
        <v>46</v>
      </c>
      <c r="S3981" s="197">
        <v>13</v>
      </c>
      <c r="T3981" s="198" t="s">
        <v>7489</v>
      </c>
      <c r="U3981" s="200">
        <v>460202</v>
      </c>
    </row>
    <row r="3982" spans="17:21" x14ac:dyDescent="0.15">
      <c r="Q3982" s="197">
        <v>4</v>
      </c>
      <c r="R3982" s="197">
        <v>46</v>
      </c>
      <c r="S3982" s="197">
        <v>14</v>
      </c>
      <c r="T3982" s="198" t="s">
        <v>7490</v>
      </c>
      <c r="U3982" s="200">
        <v>460205</v>
      </c>
    </row>
    <row r="3983" spans="17:21" x14ac:dyDescent="0.15">
      <c r="Q3983" s="197">
        <v>4</v>
      </c>
      <c r="R3983" s="197">
        <v>46</v>
      </c>
      <c r="S3983" s="197">
        <v>15</v>
      </c>
      <c r="T3983" s="198" t="s">
        <v>7491</v>
      </c>
      <c r="U3983" s="200">
        <v>460207</v>
      </c>
    </row>
    <row r="3984" spans="17:21" x14ac:dyDescent="0.15">
      <c r="Q3984" s="197">
        <v>4</v>
      </c>
      <c r="R3984" s="197">
        <v>46</v>
      </c>
      <c r="S3984" s="197">
        <v>16</v>
      </c>
      <c r="T3984" s="198" t="s">
        <v>7492</v>
      </c>
      <c r="U3984" s="200">
        <v>460209</v>
      </c>
    </row>
    <row r="3985" spans="17:21" x14ac:dyDescent="0.15">
      <c r="Q3985" s="197">
        <v>4</v>
      </c>
      <c r="R3985" s="197">
        <v>46</v>
      </c>
      <c r="S3985" s="197">
        <v>17</v>
      </c>
      <c r="T3985" s="198" t="s">
        <v>7493</v>
      </c>
      <c r="U3985" s="200">
        <v>460301</v>
      </c>
    </row>
    <row r="3986" spans="17:21" x14ac:dyDescent="0.15">
      <c r="Q3986" s="197">
        <v>4</v>
      </c>
      <c r="R3986" s="197">
        <v>46</v>
      </c>
      <c r="S3986" s="197">
        <v>18</v>
      </c>
      <c r="T3986" s="198" t="s">
        <v>7494</v>
      </c>
      <c r="U3986" s="200">
        <v>460302</v>
      </c>
    </row>
    <row r="3987" spans="17:21" x14ac:dyDescent="0.15">
      <c r="Q3987" s="197">
        <v>4</v>
      </c>
      <c r="R3987" s="197">
        <v>46</v>
      </c>
      <c r="S3987" s="197">
        <v>19</v>
      </c>
      <c r="T3987" s="198" t="s">
        <v>7495</v>
      </c>
      <c r="U3987" s="200">
        <v>460305</v>
      </c>
    </row>
    <row r="3988" spans="17:21" x14ac:dyDescent="0.15">
      <c r="Q3988" s="197">
        <v>4</v>
      </c>
      <c r="R3988" s="197">
        <v>46</v>
      </c>
      <c r="S3988" s="197">
        <v>20</v>
      </c>
      <c r="T3988" s="198" t="s">
        <v>7496</v>
      </c>
      <c r="U3988" s="200">
        <v>460306</v>
      </c>
    </row>
    <row r="3989" spans="17:21" x14ac:dyDescent="0.15">
      <c r="Q3989" s="197">
        <v>4</v>
      </c>
      <c r="R3989" s="197">
        <v>46</v>
      </c>
      <c r="S3989" s="197">
        <v>21</v>
      </c>
      <c r="T3989" s="198" t="s">
        <v>7497</v>
      </c>
      <c r="U3989" s="200">
        <v>460309</v>
      </c>
    </row>
    <row r="3990" spans="17:21" x14ac:dyDescent="0.15">
      <c r="Q3990" s="197">
        <v>4</v>
      </c>
      <c r="R3990" s="197">
        <v>46</v>
      </c>
      <c r="S3990" s="197">
        <v>22</v>
      </c>
      <c r="T3990" s="198" t="s">
        <v>7498</v>
      </c>
      <c r="U3990" s="200">
        <v>460312</v>
      </c>
    </row>
    <row r="3991" spans="17:21" x14ac:dyDescent="0.15">
      <c r="Q3991" s="197">
        <v>4</v>
      </c>
      <c r="R3991" s="197">
        <v>46</v>
      </c>
      <c r="S3991" s="197">
        <v>23</v>
      </c>
      <c r="T3991" s="198" t="s">
        <v>7499</v>
      </c>
      <c r="U3991" s="200">
        <v>460408</v>
      </c>
    </row>
    <row r="3992" spans="17:21" x14ac:dyDescent="0.15">
      <c r="Q3992" s="197">
        <v>4</v>
      </c>
      <c r="R3992" s="197">
        <v>46</v>
      </c>
      <c r="S3992" s="197">
        <v>24</v>
      </c>
      <c r="T3992" s="198" t="s">
        <v>7500</v>
      </c>
      <c r="U3992" s="200">
        <v>460410</v>
      </c>
    </row>
    <row r="3993" spans="17:21" x14ac:dyDescent="0.15">
      <c r="Q3993" s="197">
        <v>4</v>
      </c>
      <c r="R3993" s="197">
        <v>46</v>
      </c>
      <c r="S3993" s="197">
        <v>25</v>
      </c>
      <c r="T3993" s="198" t="s">
        <v>7501</v>
      </c>
      <c r="U3993" s="200">
        <v>460412</v>
      </c>
    </row>
    <row r="3994" spans="17:21" x14ac:dyDescent="0.15">
      <c r="Q3994" s="197">
        <v>4</v>
      </c>
      <c r="R3994" s="197">
        <v>46</v>
      </c>
      <c r="S3994" s="197">
        <v>26</v>
      </c>
      <c r="T3994" s="198" t="s">
        <v>7502</v>
      </c>
      <c r="U3994" s="200">
        <v>460413</v>
      </c>
    </row>
    <row r="3995" spans="17:21" x14ac:dyDescent="0.15">
      <c r="Q3995" s="197">
        <v>4</v>
      </c>
      <c r="R3995" s="197">
        <v>46</v>
      </c>
      <c r="S3995" s="197">
        <v>27</v>
      </c>
      <c r="T3995" s="198" t="s">
        <v>7503</v>
      </c>
      <c r="U3995" s="200">
        <v>460415</v>
      </c>
    </row>
    <row r="3996" spans="17:21" x14ac:dyDescent="0.15">
      <c r="Q3996" s="197">
        <v>4</v>
      </c>
      <c r="R3996" s="197">
        <v>46</v>
      </c>
      <c r="S3996" s="197">
        <v>28</v>
      </c>
      <c r="T3996" s="198" t="s">
        <v>7504</v>
      </c>
      <c r="U3996" s="200">
        <v>460404</v>
      </c>
    </row>
    <row r="3997" spans="17:21" x14ac:dyDescent="0.15">
      <c r="Q3997" s="197">
        <v>4</v>
      </c>
      <c r="R3997" s="197">
        <v>46</v>
      </c>
      <c r="S3997" s="197">
        <v>29</v>
      </c>
      <c r="T3997" s="198" t="s">
        <v>7505</v>
      </c>
      <c r="U3997" s="200">
        <v>460407</v>
      </c>
    </row>
    <row r="3998" spans="17:21" x14ac:dyDescent="0.15">
      <c r="Q3998" s="197">
        <v>4</v>
      </c>
      <c r="R3998" s="197">
        <v>46</v>
      </c>
      <c r="S3998" s="197">
        <v>30</v>
      </c>
      <c r="T3998" s="198" t="s">
        <v>7506</v>
      </c>
      <c r="U3998" s="200">
        <v>460405</v>
      </c>
    </row>
    <row r="3999" spans="17:21" x14ac:dyDescent="0.15">
      <c r="Q3999" s="197">
        <v>4</v>
      </c>
      <c r="R3999" s="197">
        <v>46</v>
      </c>
      <c r="S3999" s="197">
        <v>31</v>
      </c>
      <c r="T3999" s="198" t="s">
        <v>7507</v>
      </c>
      <c r="U3999" s="200">
        <v>460406</v>
      </c>
    </row>
    <row r="4000" spans="17:21" x14ac:dyDescent="0.15">
      <c r="Q4000" s="197">
        <v>4</v>
      </c>
      <c r="R4000" s="197">
        <v>46</v>
      </c>
      <c r="S4000" s="197">
        <v>32</v>
      </c>
      <c r="T4000" s="198" t="s">
        <v>7508</v>
      </c>
      <c r="U4000" s="200">
        <v>460801</v>
      </c>
    </row>
    <row r="4001" spans="17:21" x14ac:dyDescent="0.15">
      <c r="Q4001" s="197">
        <v>4</v>
      </c>
      <c r="R4001" s="197">
        <v>46</v>
      </c>
      <c r="S4001" s="197">
        <v>33</v>
      </c>
      <c r="T4001" s="198" t="s">
        <v>7509</v>
      </c>
      <c r="U4001" s="200">
        <v>460803</v>
      </c>
    </row>
    <row r="4002" spans="17:21" x14ac:dyDescent="0.15">
      <c r="Q4002" s="197">
        <v>4</v>
      </c>
      <c r="R4002" s="197">
        <v>46</v>
      </c>
      <c r="S4002" s="197">
        <v>34</v>
      </c>
      <c r="T4002" s="198" t="s">
        <v>7510</v>
      </c>
      <c r="U4002" s="200">
        <v>460804</v>
      </c>
    </row>
    <row r="4003" spans="17:21" x14ac:dyDescent="0.15">
      <c r="Q4003" s="197">
        <v>4</v>
      </c>
      <c r="R4003" s="197">
        <v>46</v>
      </c>
      <c r="S4003" s="197">
        <v>35</v>
      </c>
      <c r="T4003" s="198" t="s">
        <v>7511</v>
      </c>
      <c r="U4003" s="200">
        <v>460810</v>
      </c>
    </row>
    <row r="4004" spans="17:21" x14ac:dyDescent="0.15">
      <c r="Q4004" s="197">
        <v>4</v>
      </c>
      <c r="R4004" s="197">
        <v>46</v>
      </c>
      <c r="S4004" s="197">
        <v>36</v>
      </c>
      <c r="T4004" s="198" t="s">
        <v>7512</v>
      </c>
      <c r="U4004" s="200">
        <v>460811</v>
      </c>
    </row>
    <row r="4005" spans="17:21" x14ac:dyDescent="0.15">
      <c r="Q4005" s="197">
        <v>4</v>
      </c>
      <c r="R4005" s="197">
        <v>46</v>
      </c>
      <c r="S4005" s="197">
        <v>37</v>
      </c>
      <c r="T4005" s="198" t="s">
        <v>9689</v>
      </c>
      <c r="U4005" s="200">
        <v>460812</v>
      </c>
    </row>
    <row r="4006" spans="17:21" x14ac:dyDescent="0.15">
      <c r="Q4006" s="197">
        <v>4</v>
      </c>
      <c r="R4006" s="197">
        <v>46</v>
      </c>
      <c r="S4006" s="197">
        <v>38</v>
      </c>
      <c r="T4006" s="198" t="s">
        <v>4082</v>
      </c>
      <c r="U4006" s="200">
        <v>460805</v>
      </c>
    </row>
    <row r="4007" spans="17:21" x14ac:dyDescent="0.15">
      <c r="Q4007" s="197">
        <v>4</v>
      </c>
      <c r="R4007" s="197">
        <v>46</v>
      </c>
      <c r="S4007" s="197">
        <v>39</v>
      </c>
      <c r="T4007" s="198" t="s">
        <v>4086</v>
      </c>
      <c r="U4007" s="200">
        <v>460806</v>
      </c>
    </row>
    <row r="4008" spans="17:21" x14ac:dyDescent="0.15">
      <c r="Q4008" s="197">
        <v>4</v>
      </c>
      <c r="R4008" s="197">
        <v>46</v>
      </c>
      <c r="S4008" s="197">
        <v>40</v>
      </c>
      <c r="T4008" s="198" t="s">
        <v>4090</v>
      </c>
      <c r="U4008" s="200">
        <v>460807</v>
      </c>
    </row>
    <row r="4009" spans="17:21" x14ac:dyDescent="0.15">
      <c r="Q4009" s="197">
        <v>4</v>
      </c>
      <c r="R4009" s="197">
        <v>46</v>
      </c>
      <c r="S4009" s="197">
        <v>41</v>
      </c>
      <c r="T4009" s="198" t="s">
        <v>4094</v>
      </c>
      <c r="U4009" s="200">
        <v>460808</v>
      </c>
    </row>
    <row r="4010" spans="17:21" x14ac:dyDescent="0.15">
      <c r="Q4010" s="197">
        <v>4</v>
      </c>
      <c r="R4010" s="197">
        <v>46</v>
      </c>
      <c r="S4010" s="197">
        <v>42</v>
      </c>
      <c r="T4010" s="198" t="s">
        <v>4098</v>
      </c>
      <c r="U4010" s="200">
        <v>460809</v>
      </c>
    </row>
    <row r="4011" spans="17:21" x14ac:dyDescent="0.15">
      <c r="Q4011" s="197">
        <v>4</v>
      </c>
      <c r="R4011" s="197">
        <v>46</v>
      </c>
      <c r="S4011" s="197">
        <v>43</v>
      </c>
      <c r="T4011" s="198" t="s">
        <v>4110</v>
      </c>
      <c r="U4011" s="200">
        <v>460999</v>
      </c>
    </row>
    <row r="4012" spans="17:21" x14ac:dyDescent="0.15">
      <c r="Q4012" s="197">
        <v>4</v>
      </c>
      <c r="R4012" s="197">
        <v>47</v>
      </c>
      <c r="S4012" s="197">
        <v>1</v>
      </c>
      <c r="T4012" s="198" t="s">
        <v>326</v>
      </c>
      <c r="U4012" s="200">
        <v>470101</v>
      </c>
    </row>
    <row r="4013" spans="17:21" x14ac:dyDescent="0.15">
      <c r="Q4013" s="197">
        <v>4</v>
      </c>
      <c r="R4013" s="197">
        <v>47</v>
      </c>
      <c r="S4013" s="197">
        <v>2</v>
      </c>
      <c r="T4013" s="198" t="s">
        <v>330</v>
      </c>
      <c r="U4013" s="200">
        <v>470102</v>
      </c>
    </row>
    <row r="4014" spans="17:21" x14ac:dyDescent="0.15">
      <c r="Q4014" s="197">
        <v>4</v>
      </c>
      <c r="R4014" s="197">
        <v>47</v>
      </c>
      <c r="S4014" s="197">
        <v>3</v>
      </c>
      <c r="T4014" s="198" t="s">
        <v>6058</v>
      </c>
      <c r="U4014" s="200">
        <v>470103</v>
      </c>
    </row>
    <row r="4015" spans="17:21" x14ac:dyDescent="0.15">
      <c r="Q4015" s="197">
        <v>4</v>
      </c>
      <c r="R4015" s="197">
        <v>47</v>
      </c>
      <c r="S4015" s="197">
        <v>4</v>
      </c>
      <c r="T4015" s="198" t="s">
        <v>7513</v>
      </c>
      <c r="U4015" s="200">
        <v>470113</v>
      </c>
    </row>
    <row r="4016" spans="17:21" x14ac:dyDescent="0.15">
      <c r="Q4016" s="197">
        <v>4</v>
      </c>
      <c r="R4016" s="197">
        <v>47</v>
      </c>
      <c r="S4016" s="197">
        <v>5</v>
      </c>
      <c r="T4016" s="198" t="s">
        <v>6064</v>
      </c>
      <c r="U4016" s="200">
        <v>470104</v>
      </c>
    </row>
    <row r="4017" spans="17:21" x14ac:dyDescent="0.15">
      <c r="Q4017" s="197">
        <v>4</v>
      </c>
      <c r="R4017" s="197">
        <v>47</v>
      </c>
      <c r="S4017" s="197">
        <v>6</v>
      </c>
      <c r="T4017" s="198" t="s">
        <v>1919</v>
      </c>
      <c r="U4017" s="200">
        <v>470105</v>
      </c>
    </row>
    <row r="4018" spans="17:21" x14ac:dyDescent="0.15">
      <c r="Q4018" s="197">
        <v>4</v>
      </c>
      <c r="R4018" s="197">
        <v>47</v>
      </c>
      <c r="S4018" s="197">
        <v>7</v>
      </c>
      <c r="T4018" s="198" t="s">
        <v>4128</v>
      </c>
      <c r="U4018" s="200">
        <v>470111</v>
      </c>
    </row>
    <row r="4019" spans="17:21" x14ac:dyDescent="0.15">
      <c r="Q4019" s="197">
        <v>4</v>
      </c>
      <c r="R4019" s="197">
        <v>47</v>
      </c>
      <c r="S4019" s="197">
        <v>8</v>
      </c>
      <c r="T4019" s="198" t="s">
        <v>7514</v>
      </c>
      <c r="U4019" s="200">
        <v>470112</v>
      </c>
    </row>
    <row r="4020" spans="17:21" x14ac:dyDescent="0.15">
      <c r="Q4020" s="197">
        <v>4</v>
      </c>
      <c r="R4020" s="197">
        <v>47</v>
      </c>
      <c r="S4020" s="197">
        <v>9</v>
      </c>
      <c r="T4020" s="198" t="s">
        <v>7171</v>
      </c>
      <c r="U4020" s="200">
        <v>470106</v>
      </c>
    </row>
    <row r="4021" spans="17:21" x14ac:dyDescent="0.15">
      <c r="Q4021" s="197">
        <v>4</v>
      </c>
      <c r="R4021" s="197">
        <v>47</v>
      </c>
      <c r="S4021" s="197">
        <v>10</v>
      </c>
      <c r="T4021" s="198" t="s">
        <v>9690</v>
      </c>
      <c r="U4021" s="200">
        <v>470114</v>
      </c>
    </row>
    <row r="4022" spans="17:21" x14ac:dyDescent="0.15">
      <c r="Q4022" s="197">
        <v>4</v>
      </c>
      <c r="R4022" s="197">
        <v>47</v>
      </c>
      <c r="S4022" s="197">
        <v>11</v>
      </c>
      <c r="T4022" s="198" t="s">
        <v>7515</v>
      </c>
      <c r="U4022" s="200">
        <v>470107</v>
      </c>
    </row>
    <row r="4023" spans="17:21" x14ac:dyDescent="0.15">
      <c r="Q4023" s="197">
        <v>4</v>
      </c>
      <c r="R4023" s="197">
        <v>47</v>
      </c>
      <c r="S4023" s="197">
        <v>12</v>
      </c>
      <c r="T4023" s="198" t="s">
        <v>4159</v>
      </c>
      <c r="U4023" s="200">
        <v>470109</v>
      </c>
    </row>
    <row r="4024" spans="17:21" x14ac:dyDescent="0.15">
      <c r="Q4024" s="197">
        <v>4</v>
      </c>
      <c r="R4024" s="197">
        <v>47</v>
      </c>
      <c r="S4024" s="197">
        <v>13</v>
      </c>
      <c r="T4024" s="198" t="s">
        <v>3788</v>
      </c>
      <c r="U4024" s="200">
        <v>470110</v>
      </c>
    </row>
    <row r="4025" spans="17:21" x14ac:dyDescent="0.15">
      <c r="Q4025" s="197">
        <v>4</v>
      </c>
      <c r="R4025" s="197">
        <v>47</v>
      </c>
      <c r="S4025" s="197">
        <v>14</v>
      </c>
      <c r="T4025" s="198" t="s">
        <v>7516</v>
      </c>
      <c r="U4025" s="200">
        <v>470201</v>
      </c>
    </row>
    <row r="4026" spans="17:21" x14ac:dyDescent="0.15">
      <c r="Q4026" s="197">
        <v>4</v>
      </c>
      <c r="R4026" s="197">
        <v>47</v>
      </c>
      <c r="S4026" s="197">
        <v>15</v>
      </c>
      <c r="T4026" s="198" t="s">
        <v>7517</v>
      </c>
      <c r="U4026" s="200">
        <v>470205</v>
      </c>
    </row>
    <row r="4027" spans="17:21" x14ac:dyDescent="0.15">
      <c r="Q4027" s="197">
        <v>4</v>
      </c>
      <c r="R4027" s="197">
        <v>47</v>
      </c>
      <c r="S4027" s="197">
        <v>16</v>
      </c>
      <c r="T4027" s="198" t="s">
        <v>7518</v>
      </c>
      <c r="U4027" s="200">
        <v>470207</v>
      </c>
    </row>
    <row r="4028" spans="17:21" x14ac:dyDescent="0.15">
      <c r="Q4028" s="197">
        <v>4</v>
      </c>
      <c r="R4028" s="197">
        <v>47</v>
      </c>
      <c r="S4028" s="197">
        <v>17</v>
      </c>
      <c r="T4028" s="198" t="s">
        <v>7519</v>
      </c>
      <c r="U4028" s="200">
        <v>470202</v>
      </c>
    </row>
    <row r="4029" spans="17:21" x14ac:dyDescent="0.15">
      <c r="Q4029" s="197">
        <v>4</v>
      </c>
      <c r="R4029" s="197">
        <v>47</v>
      </c>
      <c r="S4029" s="197">
        <v>18</v>
      </c>
      <c r="T4029" s="198" t="s">
        <v>7520</v>
      </c>
      <c r="U4029" s="200">
        <v>470203</v>
      </c>
    </row>
    <row r="4030" spans="17:21" x14ac:dyDescent="0.15">
      <c r="Q4030" s="197">
        <v>4</v>
      </c>
      <c r="R4030" s="197">
        <v>47</v>
      </c>
      <c r="S4030" s="197">
        <v>19</v>
      </c>
      <c r="T4030" s="198" t="s">
        <v>6275</v>
      </c>
      <c r="U4030" s="200">
        <v>470209</v>
      </c>
    </row>
    <row r="4031" spans="17:21" x14ac:dyDescent="0.15">
      <c r="Q4031" s="197">
        <v>4</v>
      </c>
      <c r="R4031" s="197">
        <v>47</v>
      </c>
      <c r="S4031" s="197">
        <v>20</v>
      </c>
      <c r="T4031" s="198" t="s">
        <v>4563</v>
      </c>
      <c r="U4031" s="200">
        <v>470301</v>
      </c>
    </row>
    <row r="4032" spans="17:21" x14ac:dyDescent="0.15">
      <c r="Q4032" s="197">
        <v>4</v>
      </c>
      <c r="R4032" s="197">
        <v>47</v>
      </c>
      <c r="S4032" s="197">
        <v>21</v>
      </c>
      <c r="T4032" s="198" t="s">
        <v>7521</v>
      </c>
      <c r="U4032" s="200">
        <v>470302</v>
      </c>
    </row>
    <row r="4033" spans="17:21" x14ac:dyDescent="0.15">
      <c r="Q4033" s="197">
        <v>4</v>
      </c>
      <c r="R4033" s="197">
        <v>47</v>
      </c>
      <c r="S4033" s="197">
        <v>22</v>
      </c>
      <c r="T4033" s="198" t="s">
        <v>7522</v>
      </c>
      <c r="U4033" s="200">
        <v>470306</v>
      </c>
    </row>
    <row r="4034" spans="17:21" x14ac:dyDescent="0.15">
      <c r="Q4034" s="197">
        <v>4</v>
      </c>
      <c r="R4034" s="197">
        <v>47</v>
      </c>
      <c r="S4034" s="197">
        <v>23</v>
      </c>
      <c r="T4034" s="198" t="s">
        <v>6924</v>
      </c>
      <c r="U4034" s="200">
        <v>470303</v>
      </c>
    </row>
    <row r="4035" spans="17:21" x14ac:dyDescent="0.15">
      <c r="Q4035" s="197">
        <v>4</v>
      </c>
      <c r="R4035" s="197">
        <v>47</v>
      </c>
      <c r="S4035" s="197">
        <v>24</v>
      </c>
      <c r="T4035" s="198" t="s">
        <v>7523</v>
      </c>
      <c r="U4035" s="200">
        <v>470304</v>
      </c>
    </row>
    <row r="4036" spans="17:21" x14ac:dyDescent="0.15">
      <c r="Q4036" s="197">
        <v>4</v>
      </c>
      <c r="R4036" s="197">
        <v>47</v>
      </c>
      <c r="S4036" s="197">
        <v>25</v>
      </c>
      <c r="T4036" s="198" t="s">
        <v>7524</v>
      </c>
      <c r="U4036" s="200">
        <v>470305</v>
      </c>
    </row>
    <row r="4037" spans="17:21" x14ac:dyDescent="0.15">
      <c r="Q4037" s="197">
        <v>4</v>
      </c>
      <c r="R4037" s="197">
        <v>47</v>
      </c>
      <c r="S4037" s="197">
        <v>26</v>
      </c>
      <c r="T4037" s="198" t="s">
        <v>7525</v>
      </c>
      <c r="U4037" s="200">
        <v>470308</v>
      </c>
    </row>
    <row r="4038" spans="17:21" x14ac:dyDescent="0.15">
      <c r="Q4038" s="197">
        <v>4</v>
      </c>
      <c r="R4038" s="197">
        <v>47</v>
      </c>
      <c r="S4038" s="197">
        <v>27</v>
      </c>
      <c r="T4038" s="198" t="s">
        <v>7526</v>
      </c>
      <c r="U4038" s="200">
        <v>470317</v>
      </c>
    </row>
    <row r="4039" spans="17:21" x14ac:dyDescent="0.15">
      <c r="Q4039" s="197">
        <v>4</v>
      </c>
      <c r="R4039" s="197">
        <v>47</v>
      </c>
      <c r="S4039" s="197">
        <v>28</v>
      </c>
      <c r="T4039" s="198" t="s">
        <v>7527</v>
      </c>
      <c r="U4039" s="200">
        <v>470401</v>
      </c>
    </row>
    <row r="4040" spans="17:21" x14ac:dyDescent="0.15">
      <c r="Q4040" s="197">
        <v>4</v>
      </c>
      <c r="R4040" s="197">
        <v>47</v>
      </c>
      <c r="S4040" s="197">
        <v>29</v>
      </c>
      <c r="T4040" s="198" t="s">
        <v>7528</v>
      </c>
      <c r="U4040" s="200">
        <v>470402</v>
      </c>
    </row>
    <row r="4041" spans="17:21" x14ac:dyDescent="0.15">
      <c r="Q4041" s="197">
        <v>4</v>
      </c>
      <c r="R4041" s="197">
        <v>47</v>
      </c>
      <c r="S4041" s="197">
        <v>30</v>
      </c>
      <c r="T4041" s="198" t="s">
        <v>4066</v>
      </c>
      <c r="U4041" s="200">
        <v>470700</v>
      </c>
    </row>
    <row r="4042" spans="17:21" x14ac:dyDescent="0.15">
      <c r="Q4042" s="197">
        <v>4</v>
      </c>
      <c r="R4042" s="197">
        <v>47</v>
      </c>
      <c r="S4042" s="197">
        <v>31</v>
      </c>
      <c r="T4042" s="198" t="s">
        <v>7529</v>
      </c>
      <c r="U4042" s="200">
        <v>470702</v>
      </c>
    </row>
    <row r="4043" spans="17:21" x14ac:dyDescent="0.15">
      <c r="Q4043" s="197">
        <v>4</v>
      </c>
      <c r="R4043" s="197">
        <v>47</v>
      </c>
      <c r="S4043" s="197">
        <v>32</v>
      </c>
      <c r="T4043" s="198" t="s">
        <v>7530</v>
      </c>
      <c r="U4043" s="200">
        <v>470703</v>
      </c>
    </row>
    <row r="4044" spans="17:21" x14ac:dyDescent="0.15">
      <c r="Q4044" s="197">
        <v>4</v>
      </c>
      <c r="R4044" s="197">
        <v>47</v>
      </c>
      <c r="S4044" s="197">
        <v>33</v>
      </c>
      <c r="T4044" s="198" t="s">
        <v>7531</v>
      </c>
      <c r="U4044" s="200">
        <v>470705</v>
      </c>
    </row>
    <row r="4045" spans="17:21" x14ac:dyDescent="0.15">
      <c r="Q4045" s="197">
        <v>4</v>
      </c>
      <c r="R4045" s="197">
        <v>47</v>
      </c>
      <c r="S4045" s="197">
        <v>34</v>
      </c>
      <c r="T4045" s="198" t="s">
        <v>7532</v>
      </c>
      <c r="U4045" s="200">
        <v>470704</v>
      </c>
    </row>
    <row r="4046" spans="17:21" x14ac:dyDescent="0.15">
      <c r="Q4046" s="197">
        <v>4</v>
      </c>
      <c r="R4046" s="197">
        <v>47</v>
      </c>
      <c r="S4046" s="197">
        <v>35</v>
      </c>
      <c r="T4046" s="198" t="s">
        <v>7533</v>
      </c>
      <c r="U4046" s="200">
        <v>470706</v>
      </c>
    </row>
    <row r="4047" spans="17:21" x14ac:dyDescent="0.15">
      <c r="Q4047" s="197">
        <v>4</v>
      </c>
      <c r="R4047" s="197">
        <v>47</v>
      </c>
      <c r="S4047" s="197">
        <v>36</v>
      </c>
      <c r="T4047" s="198" t="s">
        <v>7534</v>
      </c>
      <c r="U4047" s="200">
        <v>470801</v>
      </c>
    </row>
    <row r="4048" spans="17:21" x14ac:dyDescent="0.15">
      <c r="Q4048" s="197">
        <v>4</v>
      </c>
      <c r="R4048" s="197">
        <v>47</v>
      </c>
      <c r="S4048" s="197">
        <v>37</v>
      </c>
      <c r="T4048" s="198" t="s">
        <v>7535</v>
      </c>
      <c r="U4048" s="200">
        <v>470802</v>
      </c>
    </row>
    <row r="4049" spans="17:21" x14ac:dyDescent="0.15">
      <c r="Q4049" s="197">
        <v>4</v>
      </c>
      <c r="R4049" s="197">
        <v>47</v>
      </c>
      <c r="S4049" s="197">
        <v>38</v>
      </c>
      <c r="T4049" s="198" t="s">
        <v>7536</v>
      </c>
      <c r="U4049" s="200">
        <v>470803</v>
      </c>
    </row>
    <row r="4050" spans="17:21" x14ac:dyDescent="0.15">
      <c r="Q4050" s="197">
        <v>4</v>
      </c>
      <c r="R4050" s="197">
        <v>47</v>
      </c>
      <c r="S4050" s="197">
        <v>39</v>
      </c>
      <c r="T4050" s="198" t="s">
        <v>4082</v>
      </c>
      <c r="U4050" s="200">
        <v>470804</v>
      </c>
    </row>
    <row r="4051" spans="17:21" x14ac:dyDescent="0.15">
      <c r="Q4051" s="197">
        <v>4</v>
      </c>
      <c r="R4051" s="197">
        <v>47</v>
      </c>
      <c r="S4051" s="197">
        <v>40</v>
      </c>
      <c r="T4051" s="198" t="s">
        <v>4086</v>
      </c>
      <c r="U4051" s="200">
        <v>470805</v>
      </c>
    </row>
    <row r="4052" spans="17:21" x14ac:dyDescent="0.15">
      <c r="Q4052" s="197">
        <v>4</v>
      </c>
      <c r="R4052" s="197">
        <v>47</v>
      </c>
      <c r="S4052" s="197">
        <v>41</v>
      </c>
      <c r="T4052" s="198" t="s">
        <v>4090</v>
      </c>
      <c r="U4052" s="200">
        <v>470806</v>
      </c>
    </row>
    <row r="4053" spans="17:21" x14ac:dyDescent="0.15">
      <c r="Q4053" s="197">
        <v>4</v>
      </c>
      <c r="R4053" s="197">
        <v>47</v>
      </c>
      <c r="S4053" s="197">
        <v>42</v>
      </c>
      <c r="T4053" s="198" t="s">
        <v>4094</v>
      </c>
      <c r="U4053" s="200">
        <v>470807</v>
      </c>
    </row>
    <row r="4054" spans="17:21" x14ac:dyDescent="0.15">
      <c r="Q4054" s="197">
        <v>4</v>
      </c>
      <c r="R4054" s="197">
        <v>47</v>
      </c>
      <c r="S4054" s="197">
        <v>43</v>
      </c>
      <c r="T4054" s="198" t="s">
        <v>4098</v>
      </c>
      <c r="U4054" s="200">
        <v>470808</v>
      </c>
    </row>
    <row r="4055" spans="17:21" x14ac:dyDescent="0.15">
      <c r="Q4055" s="197">
        <v>4</v>
      </c>
      <c r="R4055" s="197">
        <v>47</v>
      </c>
      <c r="S4055" s="197">
        <v>44</v>
      </c>
      <c r="T4055" s="198" t="s">
        <v>7537</v>
      </c>
      <c r="U4055" s="200">
        <v>470809</v>
      </c>
    </row>
    <row r="4056" spans="17:21" x14ac:dyDescent="0.15">
      <c r="Q4056" s="197">
        <v>4</v>
      </c>
      <c r="R4056" s="197">
        <v>47</v>
      </c>
      <c r="S4056" s="197">
        <v>45</v>
      </c>
      <c r="T4056" s="198" t="s">
        <v>4110</v>
      </c>
      <c r="U4056" s="200">
        <v>470999</v>
      </c>
    </row>
    <row r="4057" spans="17:21" x14ac:dyDescent="0.15">
      <c r="Q4057" s="197">
        <v>5</v>
      </c>
      <c r="R4057" s="197">
        <v>1</v>
      </c>
      <c r="S4057" s="197">
        <v>1</v>
      </c>
      <c r="T4057" s="198" t="s">
        <v>4143</v>
      </c>
      <c r="U4057" s="200" t="s">
        <v>9691</v>
      </c>
    </row>
    <row r="4058" spans="17:21" x14ac:dyDescent="0.15">
      <c r="Q4058" s="197">
        <v>5</v>
      </c>
      <c r="R4058" s="197">
        <v>1</v>
      </c>
      <c r="S4058" s="197">
        <v>2</v>
      </c>
      <c r="T4058" s="198" t="s">
        <v>6329</v>
      </c>
      <c r="U4058" s="200" t="s">
        <v>7538</v>
      </c>
    </row>
    <row r="4059" spans="17:21" x14ac:dyDescent="0.15">
      <c r="Q4059" s="197">
        <v>5</v>
      </c>
      <c r="R4059" s="197">
        <v>1</v>
      </c>
      <c r="S4059" s="197">
        <v>3</v>
      </c>
      <c r="T4059" s="198" t="s">
        <v>9692</v>
      </c>
      <c r="U4059" s="200" t="s">
        <v>9693</v>
      </c>
    </row>
    <row r="4060" spans="17:21" x14ac:dyDescent="0.15">
      <c r="Q4060" s="197">
        <v>5</v>
      </c>
      <c r="R4060" s="197">
        <v>1</v>
      </c>
      <c r="S4060" s="197">
        <v>4</v>
      </c>
      <c r="T4060" s="198" t="s">
        <v>7539</v>
      </c>
      <c r="U4060" s="200" t="s">
        <v>7540</v>
      </c>
    </row>
    <row r="4061" spans="17:21" x14ac:dyDescent="0.15">
      <c r="Q4061" s="197">
        <v>5</v>
      </c>
      <c r="R4061" s="197">
        <v>1</v>
      </c>
      <c r="S4061" s="197">
        <v>5</v>
      </c>
      <c r="T4061" s="198" t="s">
        <v>7541</v>
      </c>
      <c r="U4061" s="200" t="s">
        <v>7542</v>
      </c>
    </row>
    <row r="4062" spans="17:21" x14ac:dyDescent="0.15">
      <c r="Q4062" s="197">
        <v>5</v>
      </c>
      <c r="R4062" s="197">
        <v>1</v>
      </c>
      <c r="S4062" s="197">
        <v>6</v>
      </c>
      <c r="T4062" s="198" t="s">
        <v>7543</v>
      </c>
      <c r="U4062" s="200" t="s">
        <v>7544</v>
      </c>
    </row>
    <row r="4063" spans="17:21" x14ac:dyDescent="0.15">
      <c r="Q4063" s="197">
        <v>5</v>
      </c>
      <c r="R4063" s="197">
        <v>1</v>
      </c>
      <c r="S4063" s="197">
        <v>7</v>
      </c>
      <c r="T4063" s="198" t="s">
        <v>6451</v>
      </c>
      <c r="U4063" s="200" t="s">
        <v>7545</v>
      </c>
    </row>
    <row r="4064" spans="17:21" x14ac:dyDescent="0.15">
      <c r="Q4064" s="197">
        <v>5</v>
      </c>
      <c r="R4064" s="197">
        <v>1</v>
      </c>
      <c r="S4064" s="197">
        <v>8</v>
      </c>
      <c r="T4064" s="198" t="s">
        <v>6453</v>
      </c>
      <c r="U4064" s="200" t="s">
        <v>7546</v>
      </c>
    </row>
    <row r="4065" spans="17:21" x14ac:dyDescent="0.15">
      <c r="Q4065" s="197">
        <v>5</v>
      </c>
      <c r="R4065" s="197">
        <v>1</v>
      </c>
      <c r="S4065" s="197">
        <v>9</v>
      </c>
      <c r="T4065" s="198" t="s">
        <v>7547</v>
      </c>
      <c r="U4065" s="200" t="s">
        <v>7548</v>
      </c>
    </row>
    <row r="4066" spans="17:21" x14ac:dyDescent="0.15">
      <c r="Q4066" s="197">
        <v>5</v>
      </c>
      <c r="R4066" s="197">
        <v>1</v>
      </c>
      <c r="S4066" s="197">
        <v>10</v>
      </c>
      <c r="T4066" s="198" t="s">
        <v>7549</v>
      </c>
      <c r="U4066" s="200" t="s">
        <v>7550</v>
      </c>
    </row>
    <row r="4067" spans="17:21" x14ac:dyDescent="0.15">
      <c r="Q4067" s="197">
        <v>5</v>
      </c>
      <c r="R4067" s="197">
        <v>1</v>
      </c>
      <c r="S4067" s="197">
        <v>11</v>
      </c>
      <c r="T4067" s="198" t="s">
        <v>6344</v>
      </c>
      <c r="U4067" s="200" t="s">
        <v>7551</v>
      </c>
    </row>
    <row r="4068" spans="17:21" x14ac:dyDescent="0.15">
      <c r="Q4068" s="197">
        <v>5</v>
      </c>
      <c r="R4068" s="197">
        <v>1</v>
      </c>
      <c r="S4068" s="197">
        <v>12</v>
      </c>
      <c r="T4068" s="198" t="s">
        <v>7552</v>
      </c>
      <c r="U4068" s="200" t="s">
        <v>7553</v>
      </c>
    </row>
    <row r="4069" spans="17:21" x14ac:dyDescent="0.15">
      <c r="Q4069" s="197">
        <v>5</v>
      </c>
      <c r="R4069" s="197">
        <v>1</v>
      </c>
      <c r="S4069" s="197">
        <v>13</v>
      </c>
      <c r="T4069" s="198" t="s">
        <v>7554</v>
      </c>
      <c r="U4069" s="200" t="s">
        <v>7555</v>
      </c>
    </row>
    <row r="4070" spans="17:21" x14ac:dyDescent="0.15">
      <c r="Q4070" s="197">
        <v>5</v>
      </c>
      <c r="R4070" s="197">
        <v>1</v>
      </c>
      <c r="S4070" s="197">
        <v>14</v>
      </c>
      <c r="T4070" s="198" t="s">
        <v>7556</v>
      </c>
      <c r="U4070" s="200" t="s">
        <v>7557</v>
      </c>
    </row>
    <row r="4071" spans="17:21" x14ac:dyDescent="0.15">
      <c r="Q4071" s="197">
        <v>5</v>
      </c>
      <c r="R4071" s="197">
        <v>1</v>
      </c>
      <c r="S4071" s="197">
        <v>15</v>
      </c>
      <c r="T4071" s="198" t="s">
        <v>7558</v>
      </c>
      <c r="U4071" s="200" t="s">
        <v>7559</v>
      </c>
    </row>
    <row r="4072" spans="17:21" x14ac:dyDescent="0.15">
      <c r="Q4072" s="197">
        <v>5</v>
      </c>
      <c r="R4072" s="197">
        <v>1</v>
      </c>
      <c r="S4072" s="197">
        <v>16</v>
      </c>
      <c r="T4072" s="198" t="s">
        <v>279</v>
      </c>
      <c r="U4072" s="200" t="s">
        <v>7560</v>
      </c>
    </row>
    <row r="4073" spans="17:21" x14ac:dyDescent="0.15">
      <c r="Q4073" s="197">
        <v>5</v>
      </c>
      <c r="R4073" s="197">
        <v>1</v>
      </c>
      <c r="S4073" s="197">
        <v>17</v>
      </c>
      <c r="T4073" s="198" t="s">
        <v>6383</v>
      </c>
      <c r="U4073" s="200" t="s">
        <v>7561</v>
      </c>
    </row>
    <row r="4074" spans="17:21" x14ac:dyDescent="0.15">
      <c r="Q4074" s="197">
        <v>5</v>
      </c>
      <c r="R4074" s="197">
        <v>1</v>
      </c>
      <c r="S4074" s="197">
        <v>18</v>
      </c>
      <c r="T4074" s="198" t="s">
        <v>6312</v>
      </c>
      <c r="U4074" s="200" t="s">
        <v>7562</v>
      </c>
    </row>
    <row r="4075" spans="17:21" x14ac:dyDescent="0.15">
      <c r="Q4075" s="197">
        <v>5</v>
      </c>
      <c r="R4075" s="197">
        <v>1</v>
      </c>
      <c r="S4075" s="197">
        <v>19</v>
      </c>
      <c r="T4075" s="198" t="s">
        <v>4155</v>
      </c>
      <c r="U4075" s="200" t="s">
        <v>7563</v>
      </c>
    </row>
    <row r="4076" spans="17:21" x14ac:dyDescent="0.15">
      <c r="Q4076" s="197">
        <v>5</v>
      </c>
      <c r="R4076" s="197">
        <v>1</v>
      </c>
      <c r="S4076" s="197">
        <v>20</v>
      </c>
      <c r="T4076" s="198" t="s">
        <v>7564</v>
      </c>
      <c r="U4076" s="200" t="s">
        <v>7565</v>
      </c>
    </row>
    <row r="4077" spans="17:21" x14ac:dyDescent="0.15">
      <c r="Q4077" s="197">
        <v>5</v>
      </c>
      <c r="R4077" s="197">
        <v>1</v>
      </c>
      <c r="S4077" s="197">
        <v>21</v>
      </c>
      <c r="T4077" s="198" t="s">
        <v>2292</v>
      </c>
      <c r="U4077" s="200" t="s">
        <v>7566</v>
      </c>
    </row>
    <row r="4078" spans="17:21" x14ac:dyDescent="0.15">
      <c r="Q4078" s="197">
        <v>5</v>
      </c>
      <c r="R4078" s="197">
        <v>1</v>
      </c>
      <c r="S4078" s="197">
        <v>22</v>
      </c>
      <c r="T4078" s="198" t="s">
        <v>2334</v>
      </c>
      <c r="U4078" s="200" t="s">
        <v>7567</v>
      </c>
    </row>
    <row r="4079" spans="17:21" x14ac:dyDescent="0.15">
      <c r="Q4079" s="197">
        <v>5</v>
      </c>
      <c r="R4079" s="197">
        <v>1</v>
      </c>
      <c r="S4079" s="197">
        <v>23</v>
      </c>
      <c r="T4079" s="198" t="s">
        <v>7568</v>
      </c>
      <c r="U4079" s="200" t="s">
        <v>7569</v>
      </c>
    </row>
    <row r="4080" spans="17:21" x14ac:dyDescent="0.15">
      <c r="Q4080" s="197">
        <v>5</v>
      </c>
      <c r="R4080" s="197">
        <v>1</v>
      </c>
      <c r="S4080" s="197">
        <v>24</v>
      </c>
      <c r="T4080" s="198" t="s">
        <v>7570</v>
      </c>
      <c r="U4080" s="200" t="s">
        <v>7571</v>
      </c>
    </row>
    <row r="4081" spans="17:21" x14ac:dyDescent="0.15">
      <c r="Q4081" s="197">
        <v>5</v>
      </c>
      <c r="R4081" s="197">
        <v>1</v>
      </c>
      <c r="S4081" s="197">
        <v>25</v>
      </c>
      <c r="T4081" s="198" t="s">
        <v>7572</v>
      </c>
      <c r="U4081" s="200" t="s">
        <v>7573</v>
      </c>
    </row>
    <row r="4082" spans="17:21" x14ac:dyDescent="0.15">
      <c r="Q4082" s="197">
        <v>5</v>
      </c>
      <c r="R4082" s="197">
        <v>1</v>
      </c>
      <c r="S4082" s="197">
        <v>26</v>
      </c>
      <c r="T4082" s="198" t="s">
        <v>7574</v>
      </c>
      <c r="U4082" s="200" t="s">
        <v>7575</v>
      </c>
    </row>
    <row r="4083" spans="17:21" x14ac:dyDescent="0.15">
      <c r="Q4083" s="197">
        <v>5</v>
      </c>
      <c r="R4083" s="197">
        <v>1</v>
      </c>
      <c r="S4083" s="197">
        <v>27</v>
      </c>
      <c r="T4083" s="198" t="s">
        <v>7576</v>
      </c>
      <c r="U4083" s="200" t="s">
        <v>7577</v>
      </c>
    </row>
    <row r="4084" spans="17:21" x14ac:dyDescent="0.15">
      <c r="Q4084" s="197">
        <v>5</v>
      </c>
      <c r="R4084" s="197">
        <v>1</v>
      </c>
      <c r="S4084" s="197">
        <v>28</v>
      </c>
      <c r="T4084" s="198" t="s">
        <v>7578</v>
      </c>
      <c r="U4084" s="200" t="s">
        <v>7579</v>
      </c>
    </row>
    <row r="4085" spans="17:21" x14ac:dyDescent="0.15">
      <c r="Q4085" s="197">
        <v>5</v>
      </c>
      <c r="R4085" s="197">
        <v>1</v>
      </c>
      <c r="S4085" s="197">
        <v>29</v>
      </c>
      <c r="T4085" s="198" t="s">
        <v>7580</v>
      </c>
      <c r="U4085" s="200" t="s">
        <v>7581</v>
      </c>
    </row>
    <row r="4086" spans="17:21" x14ac:dyDescent="0.15">
      <c r="Q4086" s="197">
        <v>5</v>
      </c>
      <c r="R4086" s="197">
        <v>1</v>
      </c>
      <c r="S4086" s="197">
        <v>30</v>
      </c>
      <c r="T4086" s="198" t="s">
        <v>7582</v>
      </c>
      <c r="U4086" s="200" t="s">
        <v>7583</v>
      </c>
    </row>
    <row r="4087" spans="17:21" x14ac:dyDescent="0.15">
      <c r="Q4087" s="197">
        <v>5</v>
      </c>
      <c r="R4087" s="197">
        <v>1</v>
      </c>
      <c r="S4087" s="197">
        <v>31</v>
      </c>
      <c r="T4087" s="198" t="s">
        <v>4159</v>
      </c>
      <c r="U4087" s="200" t="s">
        <v>9694</v>
      </c>
    </row>
    <row r="4088" spans="17:21" x14ac:dyDescent="0.15">
      <c r="Q4088" s="197">
        <v>5</v>
      </c>
      <c r="R4088" s="197">
        <v>1</v>
      </c>
      <c r="S4088" s="197">
        <v>32</v>
      </c>
      <c r="T4088" s="198" t="s">
        <v>4110</v>
      </c>
      <c r="U4088" s="200" t="s">
        <v>7584</v>
      </c>
    </row>
    <row r="4089" spans="17:21" x14ac:dyDescent="0.15">
      <c r="Q4089" s="197">
        <v>5</v>
      </c>
      <c r="R4089" s="197">
        <v>2</v>
      </c>
      <c r="S4089" s="197">
        <v>1</v>
      </c>
      <c r="T4089" s="198" t="s">
        <v>4143</v>
      </c>
      <c r="U4089" s="200" t="s">
        <v>7586</v>
      </c>
    </row>
    <row r="4090" spans="17:21" x14ac:dyDescent="0.15">
      <c r="Q4090" s="197">
        <v>5</v>
      </c>
      <c r="R4090" s="197">
        <v>2</v>
      </c>
      <c r="S4090" s="197">
        <v>2</v>
      </c>
      <c r="T4090" s="198" t="s">
        <v>6329</v>
      </c>
      <c r="U4090" s="200" t="s">
        <v>7587</v>
      </c>
    </row>
    <row r="4091" spans="17:21" x14ac:dyDescent="0.15">
      <c r="Q4091" s="197">
        <v>5</v>
      </c>
      <c r="R4091" s="197">
        <v>2</v>
      </c>
      <c r="S4091" s="197">
        <v>3</v>
      </c>
      <c r="T4091" s="198" t="s">
        <v>7539</v>
      </c>
      <c r="U4091" s="200" t="s">
        <v>7588</v>
      </c>
    </row>
    <row r="4092" spans="17:21" x14ac:dyDescent="0.15">
      <c r="Q4092" s="197">
        <v>5</v>
      </c>
      <c r="R4092" s="197">
        <v>2</v>
      </c>
      <c r="S4092" s="197">
        <v>4</v>
      </c>
      <c r="T4092" s="198" t="s">
        <v>7541</v>
      </c>
      <c r="U4092" s="200" t="s">
        <v>7589</v>
      </c>
    </row>
    <row r="4093" spans="17:21" x14ac:dyDescent="0.15">
      <c r="Q4093" s="197">
        <v>5</v>
      </c>
      <c r="R4093" s="197">
        <v>2</v>
      </c>
      <c r="S4093" s="197">
        <v>5</v>
      </c>
      <c r="T4093" s="198" t="s">
        <v>7590</v>
      </c>
      <c r="U4093" s="200" t="s">
        <v>7591</v>
      </c>
    </row>
    <row r="4094" spans="17:21" x14ac:dyDescent="0.15">
      <c r="Q4094" s="197">
        <v>5</v>
      </c>
      <c r="R4094" s="197">
        <v>2</v>
      </c>
      <c r="S4094" s="197">
        <v>6</v>
      </c>
      <c r="T4094" s="198" t="s">
        <v>7142</v>
      </c>
      <c r="U4094" s="200" t="s">
        <v>7592</v>
      </c>
    </row>
    <row r="4095" spans="17:21" x14ac:dyDescent="0.15">
      <c r="Q4095" s="197">
        <v>5</v>
      </c>
      <c r="R4095" s="197">
        <v>2</v>
      </c>
      <c r="S4095" s="197">
        <v>7</v>
      </c>
      <c r="T4095" s="198" t="s">
        <v>9695</v>
      </c>
      <c r="U4095" s="200" t="s">
        <v>7593</v>
      </c>
    </row>
    <row r="4096" spans="17:21" x14ac:dyDescent="0.15">
      <c r="Q4096" s="197">
        <v>5</v>
      </c>
      <c r="R4096" s="197">
        <v>2</v>
      </c>
      <c r="S4096" s="197">
        <v>8</v>
      </c>
      <c r="T4096" s="198" t="s">
        <v>6344</v>
      </c>
      <c r="U4096" s="200" t="s">
        <v>7594</v>
      </c>
    </row>
    <row r="4097" spans="17:21" x14ac:dyDescent="0.15">
      <c r="Q4097" s="197">
        <v>5</v>
      </c>
      <c r="R4097" s="197">
        <v>2</v>
      </c>
      <c r="S4097" s="197">
        <v>9</v>
      </c>
      <c r="T4097" s="198" t="s">
        <v>7595</v>
      </c>
      <c r="U4097" s="200" t="s">
        <v>7596</v>
      </c>
    </row>
    <row r="4098" spans="17:21" x14ac:dyDescent="0.15">
      <c r="Q4098" s="197">
        <v>5</v>
      </c>
      <c r="R4098" s="197">
        <v>2</v>
      </c>
      <c r="S4098" s="197">
        <v>10</v>
      </c>
      <c r="T4098" s="198" t="s">
        <v>7597</v>
      </c>
      <c r="U4098" s="200" t="s">
        <v>7598</v>
      </c>
    </row>
    <row r="4099" spans="17:21" x14ac:dyDescent="0.15">
      <c r="Q4099" s="197">
        <v>5</v>
      </c>
      <c r="R4099" s="197">
        <v>2</v>
      </c>
      <c r="S4099" s="197">
        <v>11</v>
      </c>
      <c r="T4099" s="198" t="s">
        <v>6336</v>
      </c>
      <c r="U4099" s="200" t="s">
        <v>7599</v>
      </c>
    </row>
    <row r="4100" spans="17:21" x14ac:dyDescent="0.15">
      <c r="Q4100" s="197">
        <v>5</v>
      </c>
      <c r="R4100" s="197">
        <v>2</v>
      </c>
      <c r="S4100" s="197">
        <v>12</v>
      </c>
      <c r="T4100" s="198" t="s">
        <v>6356</v>
      </c>
      <c r="U4100" s="200" t="s">
        <v>7600</v>
      </c>
    </row>
    <row r="4101" spans="17:21" x14ac:dyDescent="0.15">
      <c r="Q4101" s="197">
        <v>5</v>
      </c>
      <c r="R4101" s="197">
        <v>2</v>
      </c>
      <c r="S4101" s="197">
        <v>13</v>
      </c>
      <c r="T4101" s="198" t="s">
        <v>7564</v>
      </c>
      <c r="U4101" s="200" t="s">
        <v>7601</v>
      </c>
    </row>
    <row r="4102" spans="17:21" x14ac:dyDescent="0.15">
      <c r="Q4102" s="197">
        <v>5</v>
      </c>
      <c r="R4102" s="197">
        <v>2</v>
      </c>
      <c r="S4102" s="197">
        <v>14</v>
      </c>
      <c r="T4102" s="198" t="s">
        <v>6312</v>
      </c>
      <c r="U4102" s="200" t="s">
        <v>7602</v>
      </c>
    </row>
    <row r="4103" spans="17:21" x14ac:dyDescent="0.15">
      <c r="Q4103" s="197">
        <v>5</v>
      </c>
      <c r="R4103" s="197">
        <v>2</v>
      </c>
      <c r="S4103" s="197">
        <v>15</v>
      </c>
      <c r="T4103" s="198" t="s">
        <v>6383</v>
      </c>
      <c r="U4103" s="200" t="s">
        <v>7603</v>
      </c>
    </row>
    <row r="4104" spans="17:21" x14ac:dyDescent="0.15">
      <c r="Q4104" s="197">
        <v>5</v>
      </c>
      <c r="R4104" s="197">
        <v>2</v>
      </c>
      <c r="S4104" s="197">
        <v>16</v>
      </c>
      <c r="T4104" s="198" t="s">
        <v>7604</v>
      </c>
      <c r="U4104" s="200" t="s">
        <v>7605</v>
      </c>
    </row>
    <row r="4105" spans="17:21" x14ac:dyDescent="0.15">
      <c r="Q4105" s="197">
        <v>5</v>
      </c>
      <c r="R4105" s="197">
        <v>2</v>
      </c>
      <c r="S4105" s="197">
        <v>17</v>
      </c>
      <c r="T4105" s="198" t="s">
        <v>9696</v>
      </c>
      <c r="U4105" s="200" t="s">
        <v>9697</v>
      </c>
    </row>
    <row r="4106" spans="17:21" x14ac:dyDescent="0.15">
      <c r="Q4106" s="197">
        <v>5</v>
      </c>
      <c r="R4106" s="197">
        <v>2</v>
      </c>
      <c r="S4106" s="197">
        <v>18</v>
      </c>
      <c r="T4106" s="198" t="s">
        <v>4159</v>
      </c>
      <c r="U4106" s="200" t="s">
        <v>7616</v>
      </c>
    </row>
    <row r="4107" spans="17:21" x14ac:dyDescent="0.15">
      <c r="Q4107" s="197">
        <v>5</v>
      </c>
      <c r="R4107" s="197">
        <v>2</v>
      </c>
      <c r="S4107" s="197">
        <v>19</v>
      </c>
      <c r="T4107" s="198" t="s">
        <v>7606</v>
      </c>
      <c r="U4107" s="200" t="s">
        <v>7607</v>
      </c>
    </row>
    <row r="4108" spans="17:21" x14ac:dyDescent="0.15">
      <c r="Q4108" s="197">
        <v>5</v>
      </c>
      <c r="R4108" s="197">
        <v>2</v>
      </c>
      <c r="S4108" s="197">
        <v>20</v>
      </c>
      <c r="T4108" s="198" t="s">
        <v>7608</v>
      </c>
      <c r="U4108" s="200" t="s">
        <v>7609</v>
      </c>
    </row>
    <row r="4109" spans="17:21" x14ac:dyDescent="0.15">
      <c r="Q4109" s="197">
        <v>5</v>
      </c>
      <c r="R4109" s="197">
        <v>2</v>
      </c>
      <c r="S4109" s="197">
        <v>21</v>
      </c>
      <c r="T4109" s="198" t="s">
        <v>7610</v>
      </c>
      <c r="U4109" s="200" t="s">
        <v>7611</v>
      </c>
    </row>
    <row r="4110" spans="17:21" x14ac:dyDescent="0.15">
      <c r="Q4110" s="197">
        <v>5</v>
      </c>
      <c r="R4110" s="197">
        <v>2</v>
      </c>
      <c r="S4110" s="197">
        <v>22</v>
      </c>
      <c r="T4110" s="198" t="s">
        <v>7612</v>
      </c>
      <c r="U4110" s="200" t="s">
        <v>7613</v>
      </c>
    </row>
    <row r="4111" spans="17:21" x14ac:dyDescent="0.15">
      <c r="Q4111" s="197">
        <v>5</v>
      </c>
      <c r="R4111" s="197">
        <v>2</v>
      </c>
      <c r="S4111" s="197">
        <v>23</v>
      </c>
      <c r="T4111" s="198" t="s">
        <v>7614</v>
      </c>
      <c r="U4111" s="200" t="s">
        <v>7615</v>
      </c>
    </row>
    <row r="4112" spans="17:21" x14ac:dyDescent="0.15">
      <c r="Q4112" s="197">
        <v>5</v>
      </c>
      <c r="R4112" s="197">
        <v>2</v>
      </c>
      <c r="S4112" s="197">
        <v>24</v>
      </c>
      <c r="T4112" s="198" t="s">
        <v>4110</v>
      </c>
      <c r="U4112" s="200" t="s">
        <v>7617</v>
      </c>
    </row>
    <row r="4113" spans="17:21" x14ac:dyDescent="0.15">
      <c r="Q4113" s="197">
        <v>5</v>
      </c>
      <c r="R4113" s="197">
        <v>3</v>
      </c>
      <c r="S4113" s="197">
        <v>1</v>
      </c>
      <c r="T4113" s="198" t="s">
        <v>6329</v>
      </c>
      <c r="U4113" s="200">
        <v>111019</v>
      </c>
    </row>
    <row r="4114" spans="17:21" x14ac:dyDescent="0.15">
      <c r="Q4114" s="197">
        <v>5</v>
      </c>
      <c r="R4114" s="197">
        <v>3</v>
      </c>
      <c r="S4114" s="197">
        <v>2</v>
      </c>
      <c r="T4114" s="198" t="s">
        <v>7541</v>
      </c>
      <c r="U4114" s="200">
        <v>111011</v>
      </c>
    </row>
    <row r="4115" spans="17:21" x14ac:dyDescent="0.15">
      <c r="Q4115" s="197">
        <v>5</v>
      </c>
      <c r="R4115" s="197">
        <v>3</v>
      </c>
      <c r="S4115" s="197">
        <v>3</v>
      </c>
      <c r="T4115" s="198" t="s">
        <v>7590</v>
      </c>
      <c r="U4115" s="200">
        <v>111012</v>
      </c>
    </row>
    <row r="4116" spans="17:21" x14ac:dyDescent="0.15">
      <c r="Q4116" s="197">
        <v>5</v>
      </c>
      <c r="R4116" s="197">
        <v>3</v>
      </c>
      <c r="S4116" s="197">
        <v>4</v>
      </c>
      <c r="T4116" s="198" t="s">
        <v>7618</v>
      </c>
      <c r="U4116" s="200">
        <v>111024</v>
      </c>
    </row>
    <row r="4117" spans="17:21" x14ac:dyDescent="0.15">
      <c r="Q4117" s="197">
        <v>5</v>
      </c>
      <c r="R4117" s="197">
        <v>3</v>
      </c>
      <c r="S4117" s="197">
        <v>5</v>
      </c>
      <c r="T4117" s="198" t="s">
        <v>9698</v>
      </c>
      <c r="U4117" s="200">
        <v>111013</v>
      </c>
    </row>
    <row r="4118" spans="17:21" x14ac:dyDescent="0.15">
      <c r="Q4118" s="197">
        <v>5</v>
      </c>
      <c r="R4118" s="197">
        <v>3</v>
      </c>
      <c r="S4118" s="197">
        <v>6</v>
      </c>
      <c r="T4118" s="198" t="s">
        <v>9543</v>
      </c>
      <c r="U4118" s="200">
        <v>111035</v>
      </c>
    </row>
    <row r="4119" spans="17:21" x14ac:dyDescent="0.15">
      <c r="Q4119" s="197">
        <v>5</v>
      </c>
      <c r="R4119" s="197">
        <v>3</v>
      </c>
      <c r="S4119" s="197">
        <v>7</v>
      </c>
      <c r="T4119" s="198" t="s">
        <v>7547</v>
      </c>
      <c r="U4119" s="200">
        <v>111022</v>
      </c>
    </row>
    <row r="4120" spans="17:21" x14ac:dyDescent="0.15">
      <c r="Q4120" s="197">
        <v>5</v>
      </c>
      <c r="R4120" s="197">
        <v>3</v>
      </c>
      <c r="S4120" s="197">
        <v>8</v>
      </c>
      <c r="T4120" s="198" t="s">
        <v>6344</v>
      </c>
      <c r="U4120" s="200">
        <v>111014</v>
      </c>
    </row>
    <row r="4121" spans="17:21" x14ac:dyDescent="0.15">
      <c r="Q4121" s="197">
        <v>5</v>
      </c>
      <c r="R4121" s="197">
        <v>3</v>
      </c>
      <c r="S4121" s="197">
        <v>9</v>
      </c>
      <c r="T4121" s="198" t="s">
        <v>7595</v>
      </c>
      <c r="U4121" s="200">
        <v>111020</v>
      </c>
    </row>
    <row r="4122" spans="17:21" x14ac:dyDescent="0.15">
      <c r="Q4122" s="197">
        <v>5</v>
      </c>
      <c r="R4122" s="197">
        <v>3</v>
      </c>
      <c r="S4122" s="197">
        <v>10</v>
      </c>
      <c r="T4122" s="198" t="s">
        <v>279</v>
      </c>
      <c r="U4122" s="200">
        <v>111015</v>
      </c>
    </row>
    <row r="4123" spans="17:21" x14ac:dyDescent="0.15">
      <c r="Q4123" s="197">
        <v>5</v>
      </c>
      <c r="R4123" s="197">
        <v>3</v>
      </c>
      <c r="S4123" s="197">
        <v>11</v>
      </c>
      <c r="T4123" s="198" t="s">
        <v>6356</v>
      </c>
      <c r="U4123" s="200">
        <v>111016</v>
      </c>
    </row>
    <row r="4124" spans="17:21" x14ac:dyDescent="0.15">
      <c r="Q4124" s="197">
        <v>5</v>
      </c>
      <c r="R4124" s="197">
        <v>3</v>
      </c>
      <c r="S4124" s="197">
        <v>12</v>
      </c>
      <c r="T4124" s="198" t="s">
        <v>7580</v>
      </c>
      <c r="U4124" s="200">
        <v>111025</v>
      </c>
    </row>
    <row r="4125" spans="17:21" x14ac:dyDescent="0.15">
      <c r="Q4125" s="197">
        <v>5</v>
      </c>
      <c r="R4125" s="197">
        <v>3</v>
      </c>
      <c r="S4125" s="197">
        <v>13</v>
      </c>
      <c r="T4125" s="198" t="s">
        <v>2334</v>
      </c>
      <c r="U4125" s="200">
        <v>111026</v>
      </c>
    </row>
    <row r="4126" spans="17:21" x14ac:dyDescent="0.15">
      <c r="Q4126" s="197">
        <v>5</v>
      </c>
      <c r="R4126" s="197">
        <v>3</v>
      </c>
      <c r="S4126" s="197">
        <v>14</v>
      </c>
      <c r="T4126" s="198" t="s">
        <v>9699</v>
      </c>
      <c r="U4126" s="200">
        <v>111027</v>
      </c>
    </row>
    <row r="4127" spans="17:21" x14ac:dyDescent="0.15">
      <c r="Q4127" s="197">
        <v>5</v>
      </c>
      <c r="R4127" s="197">
        <v>3</v>
      </c>
      <c r="S4127" s="197">
        <v>15</v>
      </c>
      <c r="T4127" s="198" t="s">
        <v>9700</v>
      </c>
      <c r="U4127" s="200">
        <v>111028</v>
      </c>
    </row>
    <row r="4128" spans="17:21" x14ac:dyDescent="0.15">
      <c r="Q4128" s="197">
        <v>5</v>
      </c>
      <c r="R4128" s="197">
        <v>3</v>
      </c>
      <c r="S4128" s="197">
        <v>16</v>
      </c>
      <c r="T4128" s="198" t="s">
        <v>2292</v>
      </c>
      <c r="U4128" s="200">
        <v>111029</v>
      </c>
    </row>
    <row r="4129" spans="17:21" x14ac:dyDescent="0.15">
      <c r="Q4129" s="197">
        <v>5</v>
      </c>
      <c r="R4129" s="197">
        <v>3</v>
      </c>
      <c r="S4129" s="197">
        <v>17</v>
      </c>
      <c r="T4129" s="198" t="s">
        <v>9701</v>
      </c>
      <c r="U4129" s="200">
        <v>111030</v>
      </c>
    </row>
    <row r="4130" spans="17:21" x14ac:dyDescent="0.15">
      <c r="Q4130" s="197">
        <v>5</v>
      </c>
      <c r="R4130" s="197">
        <v>3</v>
      </c>
      <c r="S4130" s="197">
        <v>18</v>
      </c>
      <c r="T4130" s="198" t="s">
        <v>9702</v>
      </c>
      <c r="U4130" s="200">
        <v>111031</v>
      </c>
    </row>
    <row r="4131" spans="17:21" x14ac:dyDescent="0.15">
      <c r="Q4131" s="197">
        <v>5</v>
      </c>
      <c r="R4131" s="197">
        <v>3</v>
      </c>
      <c r="S4131" s="197">
        <v>19</v>
      </c>
      <c r="T4131" s="198" t="s">
        <v>7578</v>
      </c>
      <c r="U4131" s="200">
        <v>111032</v>
      </c>
    </row>
    <row r="4132" spans="17:21" x14ac:dyDescent="0.15">
      <c r="Q4132" s="197">
        <v>5</v>
      </c>
      <c r="R4132" s="197">
        <v>3</v>
      </c>
      <c r="S4132" s="197">
        <v>20</v>
      </c>
      <c r="T4132" s="198" t="s">
        <v>9703</v>
      </c>
      <c r="U4132" s="200">
        <v>111033</v>
      </c>
    </row>
    <row r="4133" spans="17:21" x14ac:dyDescent="0.15">
      <c r="Q4133" s="197">
        <v>5</v>
      </c>
      <c r="R4133" s="197">
        <v>3</v>
      </c>
      <c r="S4133" s="197">
        <v>21</v>
      </c>
      <c r="T4133" s="198" t="s">
        <v>9704</v>
      </c>
      <c r="U4133" s="200">
        <v>111034</v>
      </c>
    </row>
    <row r="4134" spans="17:21" x14ac:dyDescent="0.15">
      <c r="Q4134" s="197">
        <v>5</v>
      </c>
      <c r="R4134" s="197">
        <v>3</v>
      </c>
      <c r="S4134" s="197">
        <v>22</v>
      </c>
      <c r="T4134" s="198" t="s">
        <v>7564</v>
      </c>
      <c r="U4134" s="200">
        <v>111021</v>
      </c>
    </row>
    <row r="4135" spans="17:21" x14ac:dyDescent="0.15">
      <c r="Q4135" s="197">
        <v>5</v>
      </c>
      <c r="R4135" s="197">
        <v>3</v>
      </c>
      <c r="S4135" s="197">
        <v>23</v>
      </c>
      <c r="T4135" s="198" t="s">
        <v>6312</v>
      </c>
      <c r="U4135" s="200">
        <v>111017</v>
      </c>
    </row>
    <row r="4136" spans="17:21" x14ac:dyDescent="0.15">
      <c r="Q4136" s="197">
        <v>5</v>
      </c>
      <c r="R4136" s="197">
        <v>3</v>
      </c>
      <c r="S4136" s="197">
        <v>24</v>
      </c>
      <c r="T4136" s="198" t="s">
        <v>4159</v>
      </c>
      <c r="U4136" s="200">
        <v>111023</v>
      </c>
    </row>
    <row r="4137" spans="17:21" x14ac:dyDescent="0.15">
      <c r="Q4137" s="197">
        <v>5</v>
      </c>
      <c r="R4137" s="197">
        <v>3</v>
      </c>
      <c r="S4137" s="197">
        <v>25</v>
      </c>
      <c r="T4137" s="198" t="s">
        <v>4110</v>
      </c>
      <c r="U4137" s="200">
        <v>111099</v>
      </c>
    </row>
    <row r="4138" spans="17:21" x14ac:dyDescent="0.15">
      <c r="Q4138" s="197">
        <v>5</v>
      </c>
      <c r="R4138" s="197">
        <v>4</v>
      </c>
      <c r="S4138" s="197">
        <v>1</v>
      </c>
      <c r="T4138" s="198" t="s">
        <v>6329</v>
      </c>
      <c r="U4138" s="200">
        <v>121017</v>
      </c>
    </row>
    <row r="4139" spans="17:21" x14ac:dyDescent="0.15">
      <c r="Q4139" s="197">
        <v>5</v>
      </c>
      <c r="R4139" s="197">
        <v>4</v>
      </c>
      <c r="S4139" s="197">
        <v>2</v>
      </c>
      <c r="T4139" s="198" t="s">
        <v>267</v>
      </c>
      <c r="U4139" s="200">
        <v>121018</v>
      </c>
    </row>
    <row r="4140" spans="17:21" x14ac:dyDescent="0.15">
      <c r="Q4140" s="197">
        <v>5</v>
      </c>
      <c r="R4140" s="197">
        <v>4</v>
      </c>
      <c r="S4140" s="197">
        <v>3</v>
      </c>
      <c r="T4140" s="198" t="s">
        <v>7541</v>
      </c>
      <c r="U4140" s="200">
        <v>121019</v>
      </c>
    </row>
    <row r="4141" spans="17:21" x14ac:dyDescent="0.15">
      <c r="Q4141" s="197">
        <v>5</v>
      </c>
      <c r="R4141" s="197">
        <v>4</v>
      </c>
      <c r="S4141" s="197">
        <v>4</v>
      </c>
      <c r="T4141" s="198" t="s">
        <v>7590</v>
      </c>
      <c r="U4141" s="200">
        <v>121020</v>
      </c>
    </row>
    <row r="4142" spans="17:21" x14ac:dyDescent="0.15">
      <c r="Q4142" s="197">
        <v>5</v>
      </c>
      <c r="R4142" s="197">
        <v>4</v>
      </c>
      <c r="S4142" s="197">
        <v>5</v>
      </c>
      <c r="T4142" s="198" t="s">
        <v>6453</v>
      </c>
      <c r="U4142" s="200">
        <v>121021</v>
      </c>
    </row>
    <row r="4143" spans="17:21" x14ac:dyDescent="0.15">
      <c r="Q4143" s="197">
        <v>5</v>
      </c>
      <c r="R4143" s="197">
        <v>4</v>
      </c>
      <c r="S4143" s="197">
        <v>6</v>
      </c>
      <c r="T4143" s="198" t="s">
        <v>5143</v>
      </c>
      <c r="U4143" s="200">
        <v>121023</v>
      </c>
    </row>
    <row r="4144" spans="17:21" x14ac:dyDescent="0.15">
      <c r="Q4144" s="197">
        <v>5</v>
      </c>
      <c r="R4144" s="197">
        <v>4</v>
      </c>
      <c r="S4144" s="197">
        <v>7</v>
      </c>
      <c r="T4144" s="198" t="s">
        <v>6344</v>
      </c>
      <c r="U4144" s="200">
        <v>121011</v>
      </c>
    </row>
    <row r="4145" spans="17:21" x14ac:dyDescent="0.15">
      <c r="Q4145" s="197">
        <v>5</v>
      </c>
      <c r="R4145" s="197">
        <v>4</v>
      </c>
      <c r="S4145" s="197">
        <v>8</v>
      </c>
      <c r="T4145" s="198" t="s">
        <v>7619</v>
      </c>
      <c r="U4145" s="201">
        <v>121016</v>
      </c>
    </row>
    <row r="4146" spans="17:21" x14ac:dyDescent="0.15">
      <c r="Q4146" s="197">
        <v>5</v>
      </c>
      <c r="R4146" s="197">
        <v>4</v>
      </c>
      <c r="S4146" s="197">
        <v>9</v>
      </c>
      <c r="T4146" s="198" t="s">
        <v>279</v>
      </c>
      <c r="U4146" s="201">
        <v>121012</v>
      </c>
    </row>
    <row r="4147" spans="17:21" x14ac:dyDescent="0.15">
      <c r="Q4147" s="197">
        <v>5</v>
      </c>
      <c r="R4147" s="197">
        <v>4</v>
      </c>
      <c r="S4147" s="197">
        <v>10</v>
      </c>
      <c r="T4147" s="198" t="s">
        <v>6356</v>
      </c>
      <c r="U4147" s="201">
        <v>121013</v>
      </c>
    </row>
    <row r="4148" spans="17:21" x14ac:dyDescent="0.15">
      <c r="Q4148" s="197">
        <v>5</v>
      </c>
      <c r="R4148" s="197">
        <v>4</v>
      </c>
      <c r="S4148" s="197">
        <v>11</v>
      </c>
      <c r="T4148" s="198" t="s">
        <v>2292</v>
      </c>
      <c r="U4148" s="201">
        <v>121025</v>
      </c>
    </row>
    <row r="4149" spans="17:21" x14ac:dyDescent="0.15">
      <c r="Q4149" s="197">
        <v>5</v>
      </c>
      <c r="R4149" s="197">
        <v>4</v>
      </c>
      <c r="S4149" s="197">
        <v>12</v>
      </c>
      <c r="T4149" s="198" t="s">
        <v>9705</v>
      </c>
      <c r="U4149" s="201">
        <v>121026</v>
      </c>
    </row>
    <row r="4150" spans="17:21" x14ac:dyDescent="0.15">
      <c r="Q4150" s="197">
        <v>5</v>
      </c>
      <c r="R4150" s="197">
        <v>4</v>
      </c>
      <c r="S4150" s="197">
        <v>13</v>
      </c>
      <c r="T4150" s="198" t="s">
        <v>9706</v>
      </c>
      <c r="U4150" s="201">
        <v>121027</v>
      </c>
    </row>
    <row r="4151" spans="17:21" x14ac:dyDescent="0.15">
      <c r="Q4151" s="197">
        <v>5</v>
      </c>
      <c r="R4151" s="197">
        <v>4</v>
      </c>
      <c r="S4151" s="197">
        <v>14</v>
      </c>
      <c r="T4151" s="198" t="s">
        <v>9707</v>
      </c>
      <c r="U4151" s="201">
        <v>121028</v>
      </c>
    </row>
    <row r="4152" spans="17:21" x14ac:dyDescent="0.15">
      <c r="Q4152" s="197">
        <v>5</v>
      </c>
      <c r="R4152" s="197">
        <v>4</v>
      </c>
      <c r="S4152" s="197">
        <v>15</v>
      </c>
      <c r="T4152" s="198" t="s">
        <v>9703</v>
      </c>
      <c r="U4152" s="201">
        <v>121029</v>
      </c>
    </row>
    <row r="4153" spans="17:21" x14ac:dyDescent="0.15">
      <c r="Q4153" s="197">
        <v>5</v>
      </c>
      <c r="R4153" s="197">
        <v>4</v>
      </c>
      <c r="S4153" s="197">
        <v>16</v>
      </c>
      <c r="T4153" s="198" t="s">
        <v>9708</v>
      </c>
      <c r="U4153" s="201">
        <v>121030</v>
      </c>
    </row>
    <row r="4154" spans="17:21" x14ac:dyDescent="0.15">
      <c r="Q4154" s="197">
        <v>5</v>
      </c>
      <c r="R4154" s="197">
        <v>4</v>
      </c>
      <c r="S4154" s="197">
        <v>17</v>
      </c>
      <c r="T4154" s="198" t="s">
        <v>7564</v>
      </c>
      <c r="U4154" s="201">
        <v>121022</v>
      </c>
    </row>
    <row r="4155" spans="17:21" x14ac:dyDescent="0.15">
      <c r="Q4155" s="197">
        <v>5</v>
      </c>
      <c r="R4155" s="197">
        <v>4</v>
      </c>
      <c r="S4155" s="197">
        <v>18</v>
      </c>
      <c r="T4155" s="198" t="s">
        <v>6312</v>
      </c>
      <c r="U4155" s="201">
        <v>121015</v>
      </c>
    </row>
    <row r="4156" spans="17:21" x14ac:dyDescent="0.15">
      <c r="Q4156" s="197">
        <v>5</v>
      </c>
      <c r="R4156" s="197">
        <v>4</v>
      </c>
      <c r="S4156" s="197">
        <v>19</v>
      </c>
      <c r="T4156" s="198" t="s">
        <v>4155</v>
      </c>
      <c r="U4156" s="201">
        <v>121024</v>
      </c>
    </row>
    <row r="4157" spans="17:21" x14ac:dyDescent="0.15">
      <c r="Q4157" s="197">
        <v>5</v>
      </c>
      <c r="R4157" s="197">
        <v>4</v>
      </c>
      <c r="S4157" s="197">
        <v>20</v>
      </c>
      <c r="T4157" s="198" t="s">
        <v>4159</v>
      </c>
      <c r="U4157" s="201">
        <v>121031</v>
      </c>
    </row>
    <row r="4158" spans="17:21" x14ac:dyDescent="0.15">
      <c r="Q4158" s="197">
        <v>5</v>
      </c>
      <c r="R4158" s="197">
        <v>4</v>
      </c>
      <c r="S4158" s="197">
        <v>21</v>
      </c>
      <c r="T4158" s="198" t="s">
        <v>9709</v>
      </c>
      <c r="U4158" s="201">
        <v>121082</v>
      </c>
    </row>
    <row r="4159" spans="17:21" x14ac:dyDescent="0.15">
      <c r="Q4159" s="197">
        <v>5</v>
      </c>
      <c r="R4159" s="197">
        <v>4</v>
      </c>
      <c r="S4159" s="197">
        <v>22</v>
      </c>
      <c r="T4159" s="198" t="s">
        <v>4110</v>
      </c>
      <c r="U4159" s="201">
        <v>121099</v>
      </c>
    </row>
    <row r="4160" spans="17:21" x14ac:dyDescent="0.15">
      <c r="Q4160" s="197">
        <v>5</v>
      </c>
      <c r="R4160" s="197">
        <v>5</v>
      </c>
      <c r="S4160" s="197">
        <v>1</v>
      </c>
      <c r="T4160" s="198" t="s">
        <v>9710</v>
      </c>
      <c r="U4160" s="201">
        <v>141039</v>
      </c>
    </row>
    <row r="4161" spans="17:21" x14ac:dyDescent="0.15">
      <c r="Q4161" s="197">
        <v>5</v>
      </c>
      <c r="R4161" s="197">
        <v>5</v>
      </c>
      <c r="S4161" s="197">
        <v>2</v>
      </c>
      <c r="T4161" s="198" t="s">
        <v>9711</v>
      </c>
      <c r="U4161" s="201">
        <v>141041</v>
      </c>
    </row>
    <row r="4162" spans="17:21" x14ac:dyDescent="0.15">
      <c r="Q4162" s="197">
        <v>5</v>
      </c>
      <c r="R4162" s="197">
        <v>5</v>
      </c>
      <c r="S4162" s="197">
        <v>3</v>
      </c>
      <c r="T4162" s="198" t="s">
        <v>6329</v>
      </c>
      <c r="U4162" s="201">
        <v>141013</v>
      </c>
    </row>
    <row r="4163" spans="17:21" x14ac:dyDescent="0.15">
      <c r="Q4163" s="197">
        <v>5</v>
      </c>
      <c r="R4163" s="197">
        <v>5</v>
      </c>
      <c r="S4163" s="197">
        <v>4</v>
      </c>
      <c r="T4163" s="198" t="s">
        <v>7541</v>
      </c>
      <c r="U4163" s="201">
        <v>141012</v>
      </c>
    </row>
    <row r="4164" spans="17:21" x14ac:dyDescent="0.15">
      <c r="Q4164" s="197">
        <v>5</v>
      </c>
      <c r="R4164" s="197">
        <v>5</v>
      </c>
      <c r="S4164" s="197">
        <v>5</v>
      </c>
      <c r="T4164" s="198" t="s">
        <v>7620</v>
      </c>
      <c r="U4164" s="201">
        <v>141037</v>
      </c>
    </row>
    <row r="4165" spans="17:21" x14ac:dyDescent="0.15">
      <c r="Q4165" s="197">
        <v>5</v>
      </c>
      <c r="R4165" s="197">
        <v>5</v>
      </c>
      <c r="S4165" s="197">
        <v>6</v>
      </c>
      <c r="T4165" s="198" t="s">
        <v>7590</v>
      </c>
      <c r="U4165" s="201">
        <v>141014</v>
      </c>
    </row>
    <row r="4166" spans="17:21" x14ac:dyDescent="0.15">
      <c r="Q4166" s="197">
        <v>5</v>
      </c>
      <c r="R4166" s="197">
        <v>5</v>
      </c>
      <c r="S4166" s="197">
        <v>7</v>
      </c>
      <c r="T4166" s="198" t="s">
        <v>9712</v>
      </c>
      <c r="U4166" s="201">
        <v>141036</v>
      </c>
    </row>
    <row r="4167" spans="17:21" x14ac:dyDescent="0.15">
      <c r="Q4167" s="197">
        <v>5</v>
      </c>
      <c r="R4167" s="197">
        <v>5</v>
      </c>
      <c r="S4167" s="197">
        <v>8</v>
      </c>
      <c r="T4167" s="198" t="s">
        <v>7595</v>
      </c>
      <c r="U4167" s="200">
        <v>141018</v>
      </c>
    </row>
    <row r="4168" spans="17:21" x14ac:dyDescent="0.15">
      <c r="Q4168" s="197">
        <v>5</v>
      </c>
      <c r="R4168" s="197">
        <v>5</v>
      </c>
      <c r="S4168" s="197">
        <v>9</v>
      </c>
      <c r="T4168" s="198" t="s">
        <v>7621</v>
      </c>
      <c r="U4168" s="200">
        <v>141034</v>
      </c>
    </row>
    <row r="4169" spans="17:21" x14ac:dyDescent="0.15">
      <c r="Q4169" s="197">
        <v>5</v>
      </c>
      <c r="R4169" s="197">
        <v>5</v>
      </c>
      <c r="S4169" s="197">
        <v>10</v>
      </c>
      <c r="T4169" s="198" t="s">
        <v>7142</v>
      </c>
      <c r="U4169" s="200">
        <v>141030</v>
      </c>
    </row>
    <row r="4170" spans="17:21" x14ac:dyDescent="0.15">
      <c r="Q4170" s="197">
        <v>5</v>
      </c>
      <c r="R4170" s="197">
        <v>5</v>
      </c>
      <c r="S4170" s="197">
        <v>11</v>
      </c>
      <c r="T4170" s="198" t="s">
        <v>4308</v>
      </c>
      <c r="U4170" s="200">
        <v>141038</v>
      </c>
    </row>
    <row r="4171" spans="17:21" x14ac:dyDescent="0.15">
      <c r="Q4171" s="197">
        <v>5</v>
      </c>
      <c r="R4171" s="197">
        <v>5</v>
      </c>
      <c r="S4171" s="197">
        <v>12</v>
      </c>
      <c r="T4171" s="198" t="s">
        <v>7622</v>
      </c>
      <c r="U4171" s="200">
        <v>141033</v>
      </c>
    </row>
    <row r="4172" spans="17:21" x14ac:dyDescent="0.15">
      <c r="Q4172" s="197">
        <v>5</v>
      </c>
      <c r="R4172" s="197">
        <v>5</v>
      </c>
      <c r="S4172" s="197">
        <v>13</v>
      </c>
      <c r="T4172" s="198" t="s">
        <v>9713</v>
      </c>
      <c r="U4172" s="200">
        <v>141042</v>
      </c>
    </row>
    <row r="4173" spans="17:21" x14ac:dyDescent="0.15">
      <c r="Q4173" s="197">
        <v>5</v>
      </c>
      <c r="R4173" s="197">
        <v>5</v>
      </c>
      <c r="S4173" s="197">
        <v>14</v>
      </c>
      <c r="T4173" s="198" t="s">
        <v>9714</v>
      </c>
      <c r="U4173" s="200">
        <v>141043</v>
      </c>
    </row>
    <row r="4174" spans="17:21" x14ac:dyDescent="0.15">
      <c r="Q4174" s="197">
        <v>5</v>
      </c>
      <c r="R4174" s="197">
        <v>5</v>
      </c>
      <c r="S4174" s="197">
        <v>15</v>
      </c>
      <c r="T4174" s="198" t="s">
        <v>7556</v>
      </c>
      <c r="U4174" s="200">
        <v>141044</v>
      </c>
    </row>
    <row r="4175" spans="17:21" x14ac:dyDescent="0.15">
      <c r="Q4175" s="197">
        <v>5</v>
      </c>
      <c r="R4175" s="197">
        <v>5</v>
      </c>
      <c r="S4175" s="197">
        <v>16</v>
      </c>
      <c r="T4175" s="198" t="s">
        <v>7623</v>
      </c>
      <c r="U4175" s="200">
        <v>141017</v>
      </c>
    </row>
    <row r="4176" spans="17:21" x14ac:dyDescent="0.15">
      <c r="Q4176" s="197">
        <v>5</v>
      </c>
      <c r="R4176" s="197">
        <v>5</v>
      </c>
      <c r="S4176" s="197">
        <v>17</v>
      </c>
      <c r="T4176" s="198" t="s">
        <v>7624</v>
      </c>
      <c r="U4176" s="200">
        <v>141024</v>
      </c>
    </row>
    <row r="4177" spans="17:21" x14ac:dyDescent="0.15">
      <c r="Q4177" s="197">
        <v>5</v>
      </c>
      <c r="R4177" s="197">
        <v>5</v>
      </c>
      <c r="S4177" s="197">
        <v>18</v>
      </c>
      <c r="T4177" s="198" t="s">
        <v>6336</v>
      </c>
      <c r="U4177" s="200">
        <v>141020</v>
      </c>
    </row>
    <row r="4178" spans="17:21" x14ac:dyDescent="0.15">
      <c r="Q4178" s="197">
        <v>5</v>
      </c>
      <c r="R4178" s="197">
        <v>5</v>
      </c>
      <c r="S4178" s="197">
        <v>19</v>
      </c>
      <c r="T4178" s="198" t="s">
        <v>287</v>
      </c>
      <c r="U4178" s="200">
        <v>141021</v>
      </c>
    </row>
    <row r="4179" spans="17:21" x14ac:dyDescent="0.15">
      <c r="Q4179" s="197">
        <v>5</v>
      </c>
      <c r="R4179" s="197">
        <v>5</v>
      </c>
      <c r="S4179" s="197">
        <v>20</v>
      </c>
      <c r="T4179" s="198" t="s">
        <v>307</v>
      </c>
      <c r="U4179" s="200">
        <v>141023</v>
      </c>
    </row>
    <row r="4180" spans="17:21" x14ac:dyDescent="0.15">
      <c r="Q4180" s="197">
        <v>5</v>
      </c>
      <c r="R4180" s="197">
        <v>5</v>
      </c>
      <c r="S4180" s="197">
        <v>21</v>
      </c>
      <c r="T4180" s="198" t="s">
        <v>7564</v>
      </c>
      <c r="U4180" s="200">
        <v>141028</v>
      </c>
    </row>
    <row r="4181" spans="17:21" x14ac:dyDescent="0.15">
      <c r="Q4181" s="197">
        <v>5</v>
      </c>
      <c r="R4181" s="197">
        <v>5</v>
      </c>
      <c r="S4181" s="197">
        <v>22</v>
      </c>
      <c r="T4181" s="198" t="s">
        <v>6312</v>
      </c>
      <c r="U4181" s="200">
        <v>141025</v>
      </c>
    </row>
    <row r="4182" spans="17:21" x14ac:dyDescent="0.15">
      <c r="Q4182" s="197">
        <v>5</v>
      </c>
      <c r="R4182" s="197">
        <v>5</v>
      </c>
      <c r="S4182" s="197">
        <v>23</v>
      </c>
      <c r="T4182" s="198" t="s">
        <v>6383</v>
      </c>
      <c r="U4182" s="200">
        <v>141026</v>
      </c>
    </row>
    <row r="4183" spans="17:21" x14ac:dyDescent="0.15">
      <c r="Q4183" s="197">
        <v>5</v>
      </c>
      <c r="R4183" s="197">
        <v>5</v>
      </c>
      <c r="S4183" s="197">
        <v>24</v>
      </c>
      <c r="T4183" s="198" t="s">
        <v>9715</v>
      </c>
      <c r="U4183" s="200">
        <v>141068</v>
      </c>
    </row>
    <row r="4184" spans="17:21" x14ac:dyDescent="0.15">
      <c r="Q4184" s="197">
        <v>5</v>
      </c>
      <c r="R4184" s="197">
        <v>5</v>
      </c>
      <c r="S4184" s="197">
        <v>25</v>
      </c>
      <c r="T4184" s="198" t="s">
        <v>4159</v>
      </c>
      <c r="U4184" s="200">
        <v>141029</v>
      </c>
    </row>
    <row r="4185" spans="17:21" x14ac:dyDescent="0.15">
      <c r="Q4185" s="197">
        <v>5</v>
      </c>
      <c r="R4185" s="197">
        <v>5</v>
      </c>
      <c r="S4185" s="197">
        <v>26</v>
      </c>
      <c r="T4185" s="198" t="s">
        <v>9716</v>
      </c>
      <c r="U4185" s="200">
        <v>141046</v>
      </c>
    </row>
    <row r="4186" spans="17:21" x14ac:dyDescent="0.15">
      <c r="Q4186" s="197">
        <v>5</v>
      </c>
      <c r="R4186" s="197">
        <v>5</v>
      </c>
      <c r="S4186" s="197">
        <v>27</v>
      </c>
      <c r="T4186" s="198" t="s">
        <v>9717</v>
      </c>
      <c r="U4186" s="200">
        <v>141047</v>
      </c>
    </row>
    <row r="4187" spans="17:21" x14ac:dyDescent="0.15">
      <c r="Q4187" s="197">
        <v>5</v>
      </c>
      <c r="R4187" s="197">
        <v>5</v>
      </c>
      <c r="S4187" s="197">
        <v>28</v>
      </c>
      <c r="T4187" s="198" t="s">
        <v>7681</v>
      </c>
      <c r="U4187" s="200">
        <v>141048</v>
      </c>
    </row>
    <row r="4188" spans="17:21" x14ac:dyDescent="0.15">
      <c r="Q4188" s="197">
        <v>5</v>
      </c>
      <c r="R4188" s="197">
        <v>5</v>
      </c>
      <c r="S4188" s="197">
        <v>29</v>
      </c>
      <c r="T4188" s="198" t="s">
        <v>9552</v>
      </c>
      <c r="U4188" s="200">
        <v>141049</v>
      </c>
    </row>
    <row r="4189" spans="17:21" x14ac:dyDescent="0.15">
      <c r="Q4189" s="197">
        <v>5</v>
      </c>
      <c r="R4189" s="197">
        <v>5</v>
      </c>
      <c r="S4189" s="197">
        <v>30</v>
      </c>
      <c r="T4189" s="198" t="s">
        <v>9718</v>
      </c>
      <c r="U4189" s="200">
        <v>141050</v>
      </c>
    </row>
    <row r="4190" spans="17:21" x14ac:dyDescent="0.15">
      <c r="Q4190" s="197">
        <v>5</v>
      </c>
      <c r="R4190" s="197">
        <v>5</v>
      </c>
      <c r="S4190" s="197">
        <v>31</v>
      </c>
      <c r="T4190" s="198" t="s">
        <v>9719</v>
      </c>
      <c r="U4190" s="200">
        <v>141051</v>
      </c>
    </row>
    <row r="4191" spans="17:21" x14ac:dyDescent="0.15">
      <c r="Q4191" s="197">
        <v>5</v>
      </c>
      <c r="R4191" s="197">
        <v>5</v>
      </c>
      <c r="S4191" s="197">
        <v>32</v>
      </c>
      <c r="T4191" s="198" t="s">
        <v>7580</v>
      </c>
      <c r="U4191" s="200">
        <v>141052</v>
      </c>
    </row>
    <row r="4192" spans="17:21" x14ac:dyDescent="0.15">
      <c r="Q4192" s="197">
        <v>5</v>
      </c>
      <c r="R4192" s="197">
        <v>5</v>
      </c>
      <c r="S4192" s="197">
        <v>33</v>
      </c>
      <c r="T4192" s="198" t="s">
        <v>7672</v>
      </c>
      <c r="U4192" s="200">
        <v>141053</v>
      </c>
    </row>
    <row r="4193" spans="17:21" x14ac:dyDescent="0.15">
      <c r="Q4193" s="197">
        <v>5</v>
      </c>
      <c r="R4193" s="197">
        <v>5</v>
      </c>
      <c r="S4193" s="197">
        <v>34</v>
      </c>
      <c r="T4193" s="198" t="s">
        <v>7578</v>
      </c>
      <c r="U4193" s="200">
        <v>141054</v>
      </c>
    </row>
    <row r="4194" spans="17:21" x14ac:dyDescent="0.15">
      <c r="Q4194" s="197">
        <v>5</v>
      </c>
      <c r="R4194" s="197">
        <v>5</v>
      </c>
      <c r="S4194" s="197">
        <v>35</v>
      </c>
      <c r="T4194" s="198" t="s">
        <v>9720</v>
      </c>
      <c r="U4194" s="200">
        <v>141055</v>
      </c>
    </row>
    <row r="4195" spans="17:21" x14ac:dyDescent="0.15">
      <c r="Q4195" s="197">
        <v>5</v>
      </c>
      <c r="R4195" s="197">
        <v>5</v>
      </c>
      <c r="S4195" s="197">
        <v>36</v>
      </c>
      <c r="T4195" s="198" t="s">
        <v>9721</v>
      </c>
      <c r="U4195" s="200">
        <v>141056</v>
      </c>
    </row>
    <row r="4196" spans="17:21" x14ac:dyDescent="0.15">
      <c r="Q4196" s="197">
        <v>5</v>
      </c>
      <c r="R4196" s="197">
        <v>5</v>
      </c>
      <c r="S4196" s="197">
        <v>37</v>
      </c>
      <c r="T4196" s="198" t="s">
        <v>9722</v>
      </c>
      <c r="U4196" s="200">
        <v>141057</v>
      </c>
    </row>
    <row r="4197" spans="17:21" x14ac:dyDescent="0.15">
      <c r="Q4197" s="197">
        <v>5</v>
      </c>
      <c r="R4197" s="197">
        <v>5</v>
      </c>
      <c r="S4197" s="197">
        <v>38</v>
      </c>
      <c r="T4197" s="198" t="s">
        <v>9723</v>
      </c>
      <c r="U4197" s="200">
        <v>141058</v>
      </c>
    </row>
    <row r="4198" spans="17:21" x14ac:dyDescent="0.15">
      <c r="Q4198" s="197">
        <v>5</v>
      </c>
      <c r="R4198" s="197">
        <v>5</v>
      </c>
      <c r="S4198" s="197">
        <v>39</v>
      </c>
      <c r="T4198" s="198" t="s">
        <v>9724</v>
      </c>
      <c r="U4198" s="200">
        <v>141059</v>
      </c>
    </row>
    <row r="4199" spans="17:21" x14ac:dyDescent="0.15">
      <c r="Q4199" s="197">
        <v>5</v>
      </c>
      <c r="R4199" s="197">
        <v>5</v>
      </c>
      <c r="S4199" s="197">
        <v>40</v>
      </c>
      <c r="T4199" s="198" t="s">
        <v>9725</v>
      </c>
      <c r="U4199" s="200">
        <v>141060</v>
      </c>
    </row>
    <row r="4200" spans="17:21" x14ac:dyDescent="0.15">
      <c r="Q4200" s="197">
        <v>5</v>
      </c>
      <c r="R4200" s="197">
        <v>5</v>
      </c>
      <c r="S4200" s="197">
        <v>41</v>
      </c>
      <c r="T4200" s="198" t="s">
        <v>9703</v>
      </c>
      <c r="U4200" s="200">
        <v>141061</v>
      </c>
    </row>
    <row r="4201" spans="17:21" x14ac:dyDescent="0.15">
      <c r="Q4201" s="197">
        <v>5</v>
      </c>
      <c r="R4201" s="197">
        <v>5</v>
      </c>
      <c r="S4201" s="197">
        <v>42</v>
      </c>
      <c r="T4201" s="198" t="s">
        <v>7606</v>
      </c>
      <c r="U4201" s="200">
        <v>141062</v>
      </c>
    </row>
    <row r="4202" spans="17:21" x14ac:dyDescent="0.15">
      <c r="Q4202" s="197">
        <v>5</v>
      </c>
      <c r="R4202" s="197">
        <v>5</v>
      </c>
      <c r="S4202" s="197">
        <v>43</v>
      </c>
      <c r="T4202" s="198" t="s">
        <v>9726</v>
      </c>
      <c r="U4202" s="200">
        <v>141063</v>
      </c>
    </row>
    <row r="4203" spans="17:21" x14ac:dyDescent="0.15">
      <c r="Q4203" s="197">
        <v>5</v>
      </c>
      <c r="R4203" s="197">
        <v>5</v>
      </c>
      <c r="S4203" s="197">
        <v>44</v>
      </c>
      <c r="T4203" s="198" t="s">
        <v>9727</v>
      </c>
      <c r="U4203" s="200">
        <v>141064</v>
      </c>
    </row>
    <row r="4204" spans="17:21" x14ac:dyDescent="0.15">
      <c r="Q4204" s="197">
        <v>5</v>
      </c>
      <c r="R4204" s="197">
        <v>5</v>
      </c>
      <c r="S4204" s="197">
        <v>45</v>
      </c>
      <c r="T4204" s="198" t="s">
        <v>9728</v>
      </c>
      <c r="U4204" s="200">
        <v>141065</v>
      </c>
    </row>
    <row r="4205" spans="17:21" x14ac:dyDescent="0.15">
      <c r="Q4205" s="197">
        <v>5</v>
      </c>
      <c r="R4205" s="197">
        <v>5</v>
      </c>
      <c r="S4205" s="197">
        <v>46</v>
      </c>
      <c r="T4205" s="198" t="s">
        <v>7614</v>
      </c>
      <c r="U4205" s="200">
        <v>141066</v>
      </c>
    </row>
    <row r="4206" spans="17:21" x14ac:dyDescent="0.15">
      <c r="Q4206" s="197">
        <v>5</v>
      </c>
      <c r="R4206" s="197">
        <v>5</v>
      </c>
      <c r="S4206" s="197">
        <v>47</v>
      </c>
      <c r="T4206" s="198" t="s">
        <v>9729</v>
      </c>
      <c r="U4206" s="200">
        <v>141067</v>
      </c>
    </row>
    <row r="4207" spans="17:21" x14ac:dyDescent="0.15">
      <c r="Q4207" s="197">
        <v>5</v>
      </c>
      <c r="R4207" s="197">
        <v>5</v>
      </c>
      <c r="S4207" s="197">
        <v>48</v>
      </c>
      <c r="T4207" s="198" t="s">
        <v>7625</v>
      </c>
      <c r="U4207" s="200">
        <v>141081</v>
      </c>
    </row>
    <row r="4208" spans="17:21" x14ac:dyDescent="0.15">
      <c r="Q4208" s="197">
        <v>5</v>
      </c>
      <c r="R4208" s="197">
        <v>5</v>
      </c>
      <c r="S4208" s="197">
        <v>49</v>
      </c>
      <c r="T4208" s="198" t="s">
        <v>7626</v>
      </c>
      <c r="U4208" s="200">
        <v>141083</v>
      </c>
    </row>
    <row r="4209" spans="17:21" x14ac:dyDescent="0.15">
      <c r="Q4209" s="197">
        <v>5</v>
      </c>
      <c r="R4209" s="197">
        <v>5</v>
      </c>
      <c r="S4209" s="197">
        <v>50</v>
      </c>
      <c r="T4209" s="198" t="s">
        <v>7627</v>
      </c>
      <c r="U4209" s="200">
        <v>141084</v>
      </c>
    </row>
    <row r="4210" spans="17:21" x14ac:dyDescent="0.15">
      <c r="Q4210" s="197">
        <v>5</v>
      </c>
      <c r="R4210" s="197">
        <v>5</v>
      </c>
      <c r="S4210" s="197">
        <v>51</v>
      </c>
      <c r="T4210" s="198" t="s">
        <v>7628</v>
      </c>
      <c r="U4210" s="200">
        <v>141085</v>
      </c>
    </row>
    <row r="4211" spans="17:21" x14ac:dyDescent="0.15">
      <c r="Q4211" s="197">
        <v>5</v>
      </c>
      <c r="R4211" s="197">
        <v>5</v>
      </c>
      <c r="S4211" s="197">
        <v>52</v>
      </c>
      <c r="T4211" s="198" t="s">
        <v>7629</v>
      </c>
      <c r="U4211" s="200">
        <v>141086</v>
      </c>
    </row>
    <row r="4212" spans="17:21" x14ac:dyDescent="0.15">
      <c r="Q4212" s="197">
        <v>5</v>
      </c>
      <c r="R4212" s="197">
        <v>5</v>
      </c>
      <c r="S4212" s="197">
        <v>53</v>
      </c>
      <c r="T4212" s="198" t="s">
        <v>4110</v>
      </c>
      <c r="U4212" s="200">
        <v>141099</v>
      </c>
    </row>
    <row r="4213" spans="17:21" x14ac:dyDescent="0.15">
      <c r="Q4213" s="197">
        <v>5</v>
      </c>
      <c r="R4213" s="197">
        <v>6</v>
      </c>
      <c r="S4213" s="197">
        <v>1</v>
      </c>
      <c r="T4213" s="198" t="s">
        <v>7630</v>
      </c>
      <c r="U4213" s="200">
        <v>141326</v>
      </c>
    </row>
    <row r="4214" spans="17:21" x14ac:dyDescent="0.15">
      <c r="Q4214" s="197">
        <v>5</v>
      </c>
      <c r="R4214" s="197">
        <v>6</v>
      </c>
      <c r="S4214" s="197">
        <v>2</v>
      </c>
      <c r="T4214" s="198" t="s">
        <v>7541</v>
      </c>
      <c r="U4214" s="200">
        <v>141314</v>
      </c>
    </row>
    <row r="4215" spans="17:21" x14ac:dyDescent="0.15">
      <c r="Q4215" s="197">
        <v>5</v>
      </c>
      <c r="R4215" s="197">
        <v>6</v>
      </c>
      <c r="S4215" s="197">
        <v>3</v>
      </c>
      <c r="T4215" s="198" t="s">
        <v>7543</v>
      </c>
      <c r="U4215" s="200">
        <v>141327</v>
      </c>
    </row>
    <row r="4216" spans="17:21" x14ac:dyDescent="0.15">
      <c r="Q4216" s="197">
        <v>5</v>
      </c>
      <c r="R4216" s="197">
        <v>6</v>
      </c>
      <c r="S4216" s="197">
        <v>4</v>
      </c>
      <c r="T4216" s="198" t="s">
        <v>7631</v>
      </c>
      <c r="U4216" s="200">
        <v>141316</v>
      </c>
    </row>
    <row r="4217" spans="17:21" x14ac:dyDescent="0.15">
      <c r="Q4217" s="197">
        <v>5</v>
      </c>
      <c r="R4217" s="197">
        <v>6</v>
      </c>
      <c r="S4217" s="197">
        <v>5</v>
      </c>
      <c r="T4217" s="198" t="s">
        <v>6344</v>
      </c>
      <c r="U4217" s="200">
        <v>141317</v>
      </c>
    </row>
    <row r="4218" spans="17:21" x14ac:dyDescent="0.15">
      <c r="Q4218" s="197">
        <v>5</v>
      </c>
      <c r="R4218" s="197">
        <v>6</v>
      </c>
      <c r="S4218" s="197">
        <v>6</v>
      </c>
      <c r="T4218" s="198" t="s">
        <v>7142</v>
      </c>
      <c r="U4218" s="200">
        <v>141318</v>
      </c>
    </row>
    <row r="4219" spans="17:21" x14ac:dyDescent="0.15">
      <c r="Q4219" s="197">
        <v>5</v>
      </c>
      <c r="R4219" s="197">
        <v>6</v>
      </c>
      <c r="S4219" s="197">
        <v>7</v>
      </c>
      <c r="T4219" s="198" t="s">
        <v>5143</v>
      </c>
      <c r="U4219" s="200">
        <v>141328</v>
      </c>
    </row>
    <row r="4220" spans="17:21" x14ac:dyDescent="0.15">
      <c r="Q4220" s="197">
        <v>5</v>
      </c>
      <c r="R4220" s="197">
        <v>6</v>
      </c>
      <c r="S4220" s="197">
        <v>8</v>
      </c>
      <c r="T4220" s="198" t="s">
        <v>7632</v>
      </c>
      <c r="U4220" s="200">
        <v>141319</v>
      </c>
    </row>
    <row r="4221" spans="17:21" x14ac:dyDescent="0.15">
      <c r="Q4221" s="197">
        <v>5</v>
      </c>
      <c r="R4221" s="197">
        <v>6</v>
      </c>
      <c r="S4221" s="197">
        <v>9</v>
      </c>
      <c r="T4221" s="198" t="s">
        <v>7633</v>
      </c>
      <c r="U4221" s="200">
        <v>141320</v>
      </c>
    </row>
    <row r="4222" spans="17:21" x14ac:dyDescent="0.15">
      <c r="Q4222" s="197">
        <v>5</v>
      </c>
      <c r="R4222" s="197">
        <v>6</v>
      </c>
      <c r="S4222" s="197">
        <v>10</v>
      </c>
      <c r="T4222" s="198" t="s">
        <v>307</v>
      </c>
      <c r="U4222" s="200">
        <v>141321</v>
      </c>
    </row>
    <row r="4223" spans="17:21" x14ac:dyDescent="0.15">
      <c r="Q4223" s="197">
        <v>5</v>
      </c>
      <c r="R4223" s="197">
        <v>6</v>
      </c>
      <c r="S4223" s="197">
        <v>11</v>
      </c>
      <c r="T4223" s="198" t="s">
        <v>7634</v>
      </c>
      <c r="U4223" s="200">
        <v>141329</v>
      </c>
    </row>
    <row r="4224" spans="17:21" x14ac:dyDescent="0.15">
      <c r="Q4224" s="197">
        <v>5</v>
      </c>
      <c r="R4224" s="197">
        <v>6</v>
      </c>
      <c r="S4224" s="197">
        <v>12</v>
      </c>
      <c r="T4224" s="198" t="s">
        <v>9730</v>
      </c>
      <c r="U4224" s="200">
        <v>141330</v>
      </c>
    </row>
    <row r="4225" spans="17:21" x14ac:dyDescent="0.15">
      <c r="Q4225" s="197">
        <v>5</v>
      </c>
      <c r="R4225" s="197">
        <v>6</v>
      </c>
      <c r="S4225" s="197">
        <v>13</v>
      </c>
      <c r="T4225" s="198" t="s">
        <v>7635</v>
      </c>
      <c r="U4225" s="200">
        <v>141351</v>
      </c>
    </row>
    <row r="4226" spans="17:21" x14ac:dyDescent="0.15">
      <c r="Q4226" s="197">
        <v>5</v>
      </c>
      <c r="R4226" s="197">
        <v>6</v>
      </c>
      <c r="S4226" s="197">
        <v>14</v>
      </c>
      <c r="T4226" s="198" t="s">
        <v>7636</v>
      </c>
      <c r="U4226" s="200">
        <v>141352</v>
      </c>
    </row>
    <row r="4227" spans="17:21" x14ac:dyDescent="0.15">
      <c r="Q4227" s="197">
        <v>5</v>
      </c>
      <c r="R4227" s="197">
        <v>6</v>
      </c>
      <c r="S4227" s="197">
        <v>15</v>
      </c>
      <c r="T4227" s="198" t="s">
        <v>7637</v>
      </c>
      <c r="U4227" s="200">
        <v>141353</v>
      </c>
    </row>
    <row r="4228" spans="17:21" x14ac:dyDescent="0.15">
      <c r="Q4228" s="197">
        <v>5</v>
      </c>
      <c r="R4228" s="197">
        <v>6</v>
      </c>
      <c r="S4228" s="197">
        <v>16</v>
      </c>
      <c r="T4228" s="198" t="s">
        <v>7638</v>
      </c>
      <c r="U4228" s="200">
        <v>141354</v>
      </c>
    </row>
    <row r="4229" spans="17:21" x14ac:dyDescent="0.15">
      <c r="Q4229" s="197">
        <v>5</v>
      </c>
      <c r="R4229" s="197">
        <v>6</v>
      </c>
      <c r="S4229" s="197">
        <v>17</v>
      </c>
      <c r="T4229" s="198" t="s">
        <v>7639</v>
      </c>
      <c r="U4229" s="200">
        <v>141355</v>
      </c>
    </row>
    <row r="4230" spans="17:21" x14ac:dyDescent="0.15">
      <c r="Q4230" s="197">
        <v>5</v>
      </c>
      <c r="R4230" s="197">
        <v>6</v>
      </c>
      <c r="S4230" s="197">
        <v>18</v>
      </c>
      <c r="T4230" s="198" t="s">
        <v>7640</v>
      </c>
      <c r="U4230" s="200">
        <v>141356</v>
      </c>
    </row>
    <row r="4231" spans="17:21" x14ac:dyDescent="0.15">
      <c r="Q4231" s="197">
        <v>5</v>
      </c>
      <c r="R4231" s="197">
        <v>6</v>
      </c>
      <c r="S4231" s="197">
        <v>19</v>
      </c>
      <c r="T4231" s="198" t="s">
        <v>7641</v>
      </c>
      <c r="U4231" s="200">
        <v>141357</v>
      </c>
    </row>
    <row r="4232" spans="17:21" x14ac:dyDescent="0.15">
      <c r="Q4232" s="197">
        <v>5</v>
      </c>
      <c r="R4232" s="197">
        <v>6</v>
      </c>
      <c r="S4232" s="197">
        <v>20</v>
      </c>
      <c r="T4232" s="198" t="s">
        <v>7642</v>
      </c>
      <c r="U4232" s="200">
        <v>141322</v>
      </c>
    </row>
    <row r="4233" spans="17:21" x14ac:dyDescent="0.15">
      <c r="Q4233" s="197">
        <v>5</v>
      </c>
      <c r="R4233" s="197">
        <v>6</v>
      </c>
      <c r="S4233" s="197">
        <v>21</v>
      </c>
      <c r="T4233" s="198" t="s">
        <v>6383</v>
      </c>
      <c r="U4233" s="200">
        <v>141323</v>
      </c>
    </row>
    <row r="4234" spans="17:21" x14ac:dyDescent="0.15">
      <c r="Q4234" s="197">
        <v>5</v>
      </c>
      <c r="R4234" s="197">
        <v>6</v>
      </c>
      <c r="S4234" s="197">
        <v>22</v>
      </c>
      <c r="T4234" s="198" t="s">
        <v>4155</v>
      </c>
      <c r="U4234" s="200">
        <v>141325</v>
      </c>
    </row>
    <row r="4235" spans="17:21" x14ac:dyDescent="0.15">
      <c r="Q4235" s="197">
        <v>5</v>
      </c>
      <c r="R4235" s="197">
        <v>6</v>
      </c>
      <c r="S4235" s="197">
        <v>23</v>
      </c>
      <c r="T4235" s="198" t="s">
        <v>7564</v>
      </c>
      <c r="U4235" s="200">
        <v>141324</v>
      </c>
    </row>
    <row r="4236" spans="17:21" x14ac:dyDescent="0.15">
      <c r="Q4236" s="197">
        <v>5</v>
      </c>
      <c r="R4236" s="197">
        <v>6</v>
      </c>
      <c r="S4236" s="197">
        <v>24</v>
      </c>
      <c r="T4236" s="198" t="s">
        <v>4159</v>
      </c>
      <c r="U4236" s="200">
        <v>141331</v>
      </c>
    </row>
    <row r="4237" spans="17:21" x14ac:dyDescent="0.15">
      <c r="Q4237" s="197">
        <v>5</v>
      </c>
      <c r="R4237" s="197">
        <v>6</v>
      </c>
      <c r="S4237" s="197">
        <v>25</v>
      </c>
      <c r="T4237" s="198" t="s">
        <v>7643</v>
      </c>
      <c r="U4237" s="200">
        <v>141381</v>
      </c>
    </row>
    <row r="4238" spans="17:21" x14ac:dyDescent="0.15">
      <c r="Q4238" s="197">
        <v>5</v>
      </c>
      <c r="R4238" s="197">
        <v>6</v>
      </c>
      <c r="S4238" s="197">
        <v>26</v>
      </c>
      <c r="T4238" s="198" t="s">
        <v>7644</v>
      </c>
      <c r="U4238" s="201">
        <v>141382</v>
      </c>
    </row>
    <row r="4239" spans="17:21" x14ac:dyDescent="0.15">
      <c r="Q4239" s="197">
        <v>5</v>
      </c>
      <c r="R4239" s="197">
        <v>6</v>
      </c>
      <c r="S4239" s="197">
        <v>27</v>
      </c>
      <c r="T4239" s="198" t="s">
        <v>7645</v>
      </c>
      <c r="U4239" s="200">
        <v>141383</v>
      </c>
    </row>
    <row r="4240" spans="17:21" x14ac:dyDescent="0.15">
      <c r="Q4240" s="197">
        <v>5</v>
      </c>
      <c r="R4240" s="197">
        <v>6</v>
      </c>
      <c r="S4240" s="197">
        <v>28</v>
      </c>
      <c r="T4240" s="198" t="s">
        <v>4110</v>
      </c>
      <c r="U4240" s="200">
        <v>141399</v>
      </c>
    </row>
    <row r="4241" spans="17:21" x14ac:dyDescent="0.15">
      <c r="Q4241" s="197">
        <v>5</v>
      </c>
      <c r="R4241" s="197">
        <v>7</v>
      </c>
      <c r="S4241" s="197">
        <v>1</v>
      </c>
      <c r="T4241" s="198" t="s">
        <v>7738</v>
      </c>
      <c r="U4241" s="200">
        <v>141511</v>
      </c>
    </row>
    <row r="4242" spans="17:21" x14ac:dyDescent="0.15">
      <c r="Q4242" s="197">
        <v>5</v>
      </c>
      <c r="R4242" s="197">
        <v>7</v>
      </c>
      <c r="S4242" s="197">
        <v>2</v>
      </c>
      <c r="T4242" s="198" t="s">
        <v>6329</v>
      </c>
      <c r="U4242" s="200">
        <v>141501</v>
      </c>
    </row>
    <row r="4243" spans="17:21" x14ac:dyDescent="0.15">
      <c r="Q4243" s="197">
        <v>5</v>
      </c>
      <c r="R4243" s="197">
        <v>7</v>
      </c>
      <c r="S4243" s="197">
        <v>3</v>
      </c>
      <c r="T4243" s="198" t="s">
        <v>7541</v>
      </c>
      <c r="U4243" s="200">
        <v>141502</v>
      </c>
    </row>
    <row r="4244" spans="17:21" x14ac:dyDescent="0.15">
      <c r="Q4244" s="197">
        <v>5</v>
      </c>
      <c r="R4244" s="197">
        <v>7</v>
      </c>
      <c r="S4244" s="197">
        <v>4</v>
      </c>
      <c r="T4244" s="198" t="s">
        <v>4143</v>
      </c>
      <c r="U4244" s="200">
        <v>141506</v>
      </c>
    </row>
    <row r="4245" spans="17:21" x14ac:dyDescent="0.15">
      <c r="Q4245" s="197">
        <v>5</v>
      </c>
      <c r="R4245" s="197">
        <v>7</v>
      </c>
      <c r="S4245" s="197">
        <v>5</v>
      </c>
      <c r="T4245" s="198" t="s">
        <v>7590</v>
      </c>
      <c r="U4245" s="200">
        <v>141507</v>
      </c>
    </row>
    <row r="4246" spans="17:21" x14ac:dyDescent="0.15">
      <c r="Q4246" s="197">
        <v>5</v>
      </c>
      <c r="R4246" s="197">
        <v>7</v>
      </c>
      <c r="S4246" s="197">
        <v>6</v>
      </c>
      <c r="T4246" s="198" t="s">
        <v>7142</v>
      </c>
      <c r="U4246" s="200">
        <v>141503</v>
      </c>
    </row>
    <row r="4247" spans="17:21" x14ac:dyDescent="0.15">
      <c r="Q4247" s="197">
        <v>5</v>
      </c>
      <c r="R4247" s="197">
        <v>7</v>
      </c>
      <c r="S4247" s="197">
        <v>7</v>
      </c>
      <c r="T4247" s="198" t="s">
        <v>7646</v>
      </c>
      <c r="U4247" s="200">
        <v>141508</v>
      </c>
    </row>
    <row r="4248" spans="17:21" x14ac:dyDescent="0.15">
      <c r="Q4248" s="197">
        <v>5</v>
      </c>
      <c r="R4248" s="197">
        <v>7</v>
      </c>
      <c r="S4248" s="197">
        <v>8</v>
      </c>
      <c r="T4248" s="198" t="s">
        <v>7647</v>
      </c>
      <c r="U4248" s="200">
        <v>141504</v>
      </c>
    </row>
    <row r="4249" spans="17:21" x14ac:dyDescent="0.15">
      <c r="Q4249" s="197">
        <v>5</v>
      </c>
      <c r="R4249" s="197">
        <v>7</v>
      </c>
      <c r="S4249" s="197">
        <v>9</v>
      </c>
      <c r="T4249" s="198" t="s">
        <v>7648</v>
      </c>
      <c r="U4249" s="200">
        <v>141505</v>
      </c>
    </row>
    <row r="4250" spans="17:21" x14ac:dyDescent="0.15">
      <c r="Q4250" s="197">
        <v>5</v>
      </c>
      <c r="R4250" s="197">
        <v>7</v>
      </c>
      <c r="S4250" s="197">
        <v>10</v>
      </c>
      <c r="T4250" s="198" t="s">
        <v>4159</v>
      </c>
      <c r="U4250" s="200">
        <v>141509</v>
      </c>
    </row>
    <row r="4251" spans="17:21" x14ac:dyDescent="0.15">
      <c r="Q4251" s="197">
        <v>5</v>
      </c>
      <c r="R4251" s="197">
        <v>7</v>
      </c>
      <c r="S4251" s="197">
        <v>11</v>
      </c>
      <c r="T4251" s="198" t="s">
        <v>7564</v>
      </c>
      <c r="U4251" s="200">
        <v>141512</v>
      </c>
    </row>
    <row r="4252" spans="17:21" x14ac:dyDescent="0.15">
      <c r="Q4252" s="197">
        <v>5</v>
      </c>
      <c r="R4252" s="197">
        <v>7</v>
      </c>
      <c r="S4252" s="197">
        <v>12</v>
      </c>
      <c r="T4252" s="198" t="s">
        <v>7649</v>
      </c>
      <c r="U4252" s="200">
        <v>141510</v>
      </c>
    </row>
    <row r="4253" spans="17:21" x14ac:dyDescent="0.15">
      <c r="Q4253" s="197">
        <v>5</v>
      </c>
      <c r="R4253" s="197">
        <v>7</v>
      </c>
      <c r="S4253" s="197">
        <v>13</v>
      </c>
      <c r="T4253" s="198" t="s">
        <v>7650</v>
      </c>
      <c r="U4253" s="200">
        <v>141520</v>
      </c>
    </row>
    <row r="4254" spans="17:21" x14ac:dyDescent="0.15">
      <c r="Q4254" s="197">
        <v>5</v>
      </c>
      <c r="R4254" s="197">
        <v>7</v>
      </c>
      <c r="S4254" s="197">
        <v>14</v>
      </c>
      <c r="T4254" s="198" t="s">
        <v>7651</v>
      </c>
      <c r="U4254" s="200">
        <v>141530</v>
      </c>
    </row>
    <row r="4255" spans="17:21" x14ac:dyDescent="0.15">
      <c r="Q4255" s="197">
        <v>5</v>
      </c>
      <c r="R4255" s="197">
        <v>7</v>
      </c>
      <c r="S4255" s="197">
        <v>15</v>
      </c>
      <c r="T4255" s="198" t="s">
        <v>7652</v>
      </c>
      <c r="U4255" s="200">
        <v>141582</v>
      </c>
    </row>
    <row r="4256" spans="17:21" x14ac:dyDescent="0.15">
      <c r="Q4256" s="197">
        <v>5</v>
      </c>
      <c r="R4256" s="197">
        <v>7</v>
      </c>
      <c r="S4256" s="197">
        <v>16</v>
      </c>
      <c r="T4256" s="198" t="s">
        <v>4110</v>
      </c>
      <c r="U4256" s="200">
        <v>141599</v>
      </c>
    </row>
    <row r="4257" spans="17:21" x14ac:dyDescent="0.15">
      <c r="Q4257" s="197">
        <v>5</v>
      </c>
      <c r="R4257" s="197">
        <v>8</v>
      </c>
      <c r="S4257" s="197">
        <v>1</v>
      </c>
      <c r="T4257" s="198" t="s">
        <v>6936</v>
      </c>
      <c r="U4257" s="200">
        <v>151001</v>
      </c>
    </row>
    <row r="4258" spans="17:21" x14ac:dyDescent="0.15">
      <c r="Q4258" s="197">
        <v>5</v>
      </c>
      <c r="R4258" s="197">
        <v>8</v>
      </c>
      <c r="S4258" s="197">
        <v>2</v>
      </c>
      <c r="T4258" s="198" t="s">
        <v>7653</v>
      </c>
      <c r="U4258" s="200">
        <v>151002</v>
      </c>
    </row>
    <row r="4259" spans="17:21" x14ac:dyDescent="0.15">
      <c r="Q4259" s="197">
        <v>5</v>
      </c>
      <c r="R4259" s="197">
        <v>8</v>
      </c>
      <c r="S4259" s="197">
        <v>3</v>
      </c>
      <c r="T4259" s="198" t="s">
        <v>7654</v>
      </c>
      <c r="U4259" s="200">
        <v>151022</v>
      </c>
    </row>
    <row r="4260" spans="17:21" x14ac:dyDescent="0.15">
      <c r="Q4260" s="197">
        <v>5</v>
      </c>
      <c r="R4260" s="197">
        <v>8</v>
      </c>
      <c r="S4260" s="197">
        <v>4</v>
      </c>
      <c r="T4260" s="198" t="s">
        <v>4286</v>
      </c>
      <c r="U4260" s="200">
        <v>151003</v>
      </c>
    </row>
    <row r="4261" spans="17:21" x14ac:dyDescent="0.15">
      <c r="Q4261" s="197">
        <v>5</v>
      </c>
      <c r="R4261" s="197">
        <v>8</v>
      </c>
      <c r="S4261" s="197">
        <v>5</v>
      </c>
      <c r="T4261" s="198" t="s">
        <v>7655</v>
      </c>
      <c r="U4261" s="200">
        <v>151023</v>
      </c>
    </row>
    <row r="4262" spans="17:21" x14ac:dyDescent="0.15">
      <c r="Q4262" s="197">
        <v>5</v>
      </c>
      <c r="R4262" s="197">
        <v>8</v>
      </c>
      <c r="S4262" s="197">
        <v>6</v>
      </c>
      <c r="T4262" s="198" t="s">
        <v>6058</v>
      </c>
      <c r="U4262" s="200">
        <v>151004</v>
      </c>
    </row>
    <row r="4263" spans="17:21" x14ac:dyDescent="0.15">
      <c r="Q4263" s="197">
        <v>5</v>
      </c>
      <c r="R4263" s="197">
        <v>8</v>
      </c>
      <c r="S4263" s="197">
        <v>7</v>
      </c>
      <c r="T4263" s="198" t="s">
        <v>6061</v>
      </c>
      <c r="U4263" s="200">
        <v>151005</v>
      </c>
    </row>
    <row r="4264" spans="17:21" x14ac:dyDescent="0.15">
      <c r="Q4264" s="197">
        <v>5</v>
      </c>
      <c r="R4264" s="197">
        <v>8</v>
      </c>
      <c r="S4264" s="197">
        <v>8</v>
      </c>
      <c r="T4264" s="198" t="s">
        <v>5877</v>
      </c>
      <c r="U4264" s="200">
        <v>151024</v>
      </c>
    </row>
    <row r="4265" spans="17:21" x14ac:dyDescent="0.15">
      <c r="Q4265" s="197">
        <v>5</v>
      </c>
      <c r="R4265" s="197">
        <v>8</v>
      </c>
      <c r="S4265" s="197">
        <v>9</v>
      </c>
      <c r="T4265" s="198" t="s">
        <v>7656</v>
      </c>
      <c r="U4265" s="200">
        <v>151021</v>
      </c>
    </row>
    <row r="4266" spans="17:21" x14ac:dyDescent="0.15">
      <c r="Q4266" s="197">
        <v>5</v>
      </c>
      <c r="R4266" s="197">
        <v>8</v>
      </c>
      <c r="S4266" s="197">
        <v>10</v>
      </c>
      <c r="T4266" s="198" t="s">
        <v>3769</v>
      </c>
      <c r="U4266" s="200">
        <v>151006</v>
      </c>
    </row>
    <row r="4267" spans="17:21" x14ac:dyDescent="0.15">
      <c r="Q4267" s="197">
        <v>5</v>
      </c>
      <c r="R4267" s="197">
        <v>8</v>
      </c>
      <c r="S4267" s="197">
        <v>11</v>
      </c>
      <c r="T4267" s="198" t="s">
        <v>1919</v>
      </c>
      <c r="U4267" s="200">
        <v>151007</v>
      </c>
    </row>
    <row r="4268" spans="17:21" x14ac:dyDescent="0.15">
      <c r="Q4268" s="197">
        <v>5</v>
      </c>
      <c r="R4268" s="197">
        <v>8</v>
      </c>
      <c r="S4268" s="197">
        <v>12</v>
      </c>
      <c r="T4268" s="198" t="s">
        <v>7657</v>
      </c>
      <c r="U4268" s="200">
        <v>151008</v>
      </c>
    </row>
    <row r="4269" spans="17:21" x14ac:dyDescent="0.15">
      <c r="Q4269" s="197">
        <v>5</v>
      </c>
      <c r="R4269" s="197">
        <v>8</v>
      </c>
      <c r="S4269" s="197">
        <v>13</v>
      </c>
      <c r="T4269" s="198" t="s">
        <v>7658</v>
      </c>
      <c r="U4269" s="200">
        <v>151009</v>
      </c>
    </row>
    <row r="4270" spans="17:21" x14ac:dyDescent="0.15">
      <c r="Q4270" s="197">
        <v>5</v>
      </c>
      <c r="R4270" s="197">
        <v>8</v>
      </c>
      <c r="S4270" s="197">
        <v>14</v>
      </c>
      <c r="T4270" s="198" t="s">
        <v>4473</v>
      </c>
      <c r="U4270" s="200">
        <v>151011</v>
      </c>
    </row>
    <row r="4271" spans="17:21" x14ac:dyDescent="0.15">
      <c r="Q4271" s="197">
        <v>5</v>
      </c>
      <c r="R4271" s="197">
        <v>8</v>
      </c>
      <c r="S4271" s="197">
        <v>15</v>
      </c>
      <c r="T4271" s="198" t="s">
        <v>7659</v>
      </c>
      <c r="U4271" s="200">
        <v>151012</v>
      </c>
    </row>
    <row r="4272" spans="17:21" x14ac:dyDescent="0.15">
      <c r="Q4272" s="197">
        <v>5</v>
      </c>
      <c r="R4272" s="197">
        <v>8</v>
      </c>
      <c r="S4272" s="197">
        <v>16</v>
      </c>
      <c r="T4272" s="198" t="s">
        <v>326</v>
      </c>
      <c r="U4272" s="200">
        <v>151013</v>
      </c>
    </row>
    <row r="4273" spans="17:21" x14ac:dyDescent="0.15">
      <c r="Q4273" s="197">
        <v>5</v>
      </c>
      <c r="R4273" s="197">
        <v>8</v>
      </c>
      <c r="S4273" s="197">
        <v>17</v>
      </c>
      <c r="T4273" s="198" t="s">
        <v>1916</v>
      </c>
      <c r="U4273" s="200">
        <v>151014</v>
      </c>
    </row>
    <row r="4274" spans="17:21" x14ac:dyDescent="0.15">
      <c r="Q4274" s="197">
        <v>5</v>
      </c>
      <c r="R4274" s="197">
        <v>8</v>
      </c>
      <c r="S4274" s="197">
        <v>18</v>
      </c>
      <c r="T4274" s="198" t="s">
        <v>7564</v>
      </c>
      <c r="U4274" s="200">
        <v>151019</v>
      </c>
    </row>
    <row r="4275" spans="17:21" x14ac:dyDescent="0.15">
      <c r="Q4275" s="197">
        <v>5</v>
      </c>
      <c r="R4275" s="197">
        <v>8</v>
      </c>
      <c r="S4275" s="197">
        <v>19</v>
      </c>
      <c r="T4275" s="198" t="s">
        <v>6312</v>
      </c>
      <c r="U4275" s="200">
        <v>151018</v>
      </c>
    </row>
    <row r="4276" spans="17:21" x14ac:dyDescent="0.15">
      <c r="Q4276" s="197">
        <v>5</v>
      </c>
      <c r="R4276" s="197">
        <v>8</v>
      </c>
      <c r="S4276" s="197">
        <v>20</v>
      </c>
      <c r="T4276" s="198" t="s">
        <v>7660</v>
      </c>
      <c r="U4276" s="200">
        <v>151017</v>
      </c>
    </row>
    <row r="4277" spans="17:21" x14ac:dyDescent="0.15">
      <c r="Q4277" s="197">
        <v>5</v>
      </c>
      <c r="R4277" s="197">
        <v>8</v>
      </c>
      <c r="S4277" s="197">
        <v>21</v>
      </c>
      <c r="T4277" s="198" t="s">
        <v>4159</v>
      </c>
      <c r="U4277" s="200">
        <v>151025</v>
      </c>
    </row>
    <row r="4278" spans="17:21" x14ac:dyDescent="0.15">
      <c r="Q4278" s="197">
        <v>5</v>
      </c>
      <c r="R4278" s="197">
        <v>8</v>
      </c>
      <c r="S4278" s="197">
        <v>22</v>
      </c>
      <c r="T4278" s="198" t="s">
        <v>2334</v>
      </c>
      <c r="U4278" s="200">
        <v>151010</v>
      </c>
    </row>
    <row r="4279" spans="17:21" x14ac:dyDescent="0.15">
      <c r="Q4279" s="197">
        <v>5</v>
      </c>
      <c r="R4279" s="197">
        <v>8</v>
      </c>
      <c r="S4279" s="197">
        <v>23</v>
      </c>
      <c r="T4279" s="198" t="s">
        <v>7568</v>
      </c>
      <c r="U4279" s="200">
        <v>151020</v>
      </c>
    </row>
    <row r="4280" spans="17:21" x14ac:dyDescent="0.15">
      <c r="Q4280" s="197">
        <v>5</v>
      </c>
      <c r="R4280" s="197">
        <v>8</v>
      </c>
      <c r="S4280" s="197">
        <v>24</v>
      </c>
      <c r="T4280" s="198" t="s">
        <v>2292</v>
      </c>
      <c r="U4280" s="200">
        <v>151030</v>
      </c>
    </row>
    <row r="4281" spans="17:21" x14ac:dyDescent="0.15">
      <c r="Q4281" s="197">
        <v>5</v>
      </c>
      <c r="R4281" s="197">
        <v>8</v>
      </c>
      <c r="S4281" s="197">
        <v>25</v>
      </c>
      <c r="T4281" s="198" t="s">
        <v>7661</v>
      </c>
      <c r="U4281" s="200">
        <v>151040</v>
      </c>
    </row>
    <row r="4282" spans="17:21" x14ac:dyDescent="0.15">
      <c r="Q4282" s="197">
        <v>5</v>
      </c>
      <c r="R4282" s="197">
        <v>8</v>
      </c>
      <c r="S4282" s="197">
        <v>26</v>
      </c>
      <c r="T4282" s="198" t="s">
        <v>7662</v>
      </c>
      <c r="U4282" s="200">
        <v>151050</v>
      </c>
    </row>
    <row r="4283" spans="17:21" x14ac:dyDescent="0.15">
      <c r="Q4283" s="197">
        <v>5</v>
      </c>
      <c r="R4283" s="197">
        <v>8</v>
      </c>
      <c r="S4283" s="197">
        <v>27</v>
      </c>
      <c r="T4283" s="198" t="s">
        <v>7578</v>
      </c>
      <c r="U4283" s="200">
        <v>151060</v>
      </c>
    </row>
    <row r="4284" spans="17:21" x14ac:dyDescent="0.15">
      <c r="Q4284" s="197">
        <v>5</v>
      </c>
      <c r="R4284" s="197">
        <v>8</v>
      </c>
      <c r="S4284" s="197">
        <v>28</v>
      </c>
      <c r="T4284" s="198" t="s">
        <v>7580</v>
      </c>
      <c r="U4284" s="200">
        <v>151070</v>
      </c>
    </row>
    <row r="4285" spans="17:21" x14ac:dyDescent="0.15">
      <c r="Q4285" s="197">
        <v>5</v>
      </c>
      <c r="R4285" s="197">
        <v>8</v>
      </c>
      <c r="S4285" s="197">
        <v>29</v>
      </c>
      <c r="T4285" s="198" t="s">
        <v>7663</v>
      </c>
      <c r="U4285" s="200">
        <v>151080</v>
      </c>
    </row>
    <row r="4286" spans="17:21" x14ac:dyDescent="0.15">
      <c r="Q4286" s="197">
        <v>5</v>
      </c>
      <c r="R4286" s="197">
        <v>8</v>
      </c>
      <c r="S4286" s="197">
        <v>30</v>
      </c>
      <c r="T4286" s="198" t="s">
        <v>7664</v>
      </c>
      <c r="U4286" s="200">
        <v>151081</v>
      </c>
    </row>
    <row r="4287" spans="17:21" x14ac:dyDescent="0.15">
      <c r="Q4287" s="197">
        <v>5</v>
      </c>
      <c r="R4287" s="197">
        <v>8</v>
      </c>
      <c r="S4287" s="197">
        <v>31</v>
      </c>
      <c r="T4287" s="198" t="s">
        <v>4086</v>
      </c>
      <c r="U4287" s="200">
        <v>151083</v>
      </c>
    </row>
    <row r="4288" spans="17:21" x14ac:dyDescent="0.15">
      <c r="Q4288" s="197">
        <v>5</v>
      </c>
      <c r="R4288" s="197">
        <v>8</v>
      </c>
      <c r="S4288" s="197">
        <v>32</v>
      </c>
      <c r="T4288" s="198" t="s">
        <v>4094</v>
      </c>
      <c r="U4288" s="200">
        <v>151084</v>
      </c>
    </row>
    <row r="4289" spans="17:21" x14ac:dyDescent="0.15">
      <c r="Q4289" s="197">
        <v>5</v>
      </c>
      <c r="R4289" s="197">
        <v>8</v>
      </c>
      <c r="S4289" s="197">
        <v>33</v>
      </c>
      <c r="T4289" s="198" t="s">
        <v>4098</v>
      </c>
      <c r="U4289" s="200">
        <v>151085</v>
      </c>
    </row>
    <row r="4290" spans="17:21" x14ac:dyDescent="0.15">
      <c r="Q4290" s="197">
        <v>5</v>
      </c>
      <c r="R4290" s="197">
        <v>8</v>
      </c>
      <c r="S4290" s="197">
        <v>34</v>
      </c>
      <c r="T4290" s="198" t="s">
        <v>4110</v>
      </c>
      <c r="U4290" s="200">
        <v>151999</v>
      </c>
    </row>
    <row r="4291" spans="17:21" x14ac:dyDescent="0.15">
      <c r="Q4291" s="197">
        <v>5</v>
      </c>
      <c r="R4291" s="197">
        <v>9</v>
      </c>
      <c r="S4291" s="197">
        <v>1</v>
      </c>
      <c r="T4291" s="198" t="s">
        <v>6329</v>
      </c>
      <c r="U4291" s="200">
        <v>221008</v>
      </c>
    </row>
    <row r="4292" spans="17:21" x14ac:dyDescent="0.15">
      <c r="Q4292" s="197">
        <v>5</v>
      </c>
      <c r="R4292" s="197">
        <v>9</v>
      </c>
      <c r="S4292" s="197">
        <v>2</v>
      </c>
      <c r="T4292" s="198" t="s">
        <v>7665</v>
      </c>
      <c r="U4292" s="200">
        <v>221012</v>
      </c>
    </row>
    <row r="4293" spans="17:21" x14ac:dyDescent="0.15">
      <c r="Q4293" s="197">
        <v>5</v>
      </c>
      <c r="R4293" s="197">
        <v>9</v>
      </c>
      <c r="S4293" s="197">
        <v>3</v>
      </c>
      <c r="T4293" s="198" t="s">
        <v>7541</v>
      </c>
      <c r="U4293" s="200">
        <v>221009</v>
      </c>
    </row>
    <row r="4294" spans="17:21" x14ac:dyDescent="0.15">
      <c r="Q4294" s="197">
        <v>5</v>
      </c>
      <c r="R4294" s="197">
        <v>9</v>
      </c>
      <c r="S4294" s="197">
        <v>4</v>
      </c>
      <c r="T4294" s="198" t="s">
        <v>7590</v>
      </c>
      <c r="U4294" s="200">
        <v>221015</v>
      </c>
    </row>
    <row r="4295" spans="17:21" x14ac:dyDescent="0.15">
      <c r="Q4295" s="197">
        <v>5</v>
      </c>
      <c r="R4295" s="197">
        <v>9</v>
      </c>
      <c r="S4295" s="197">
        <v>5</v>
      </c>
      <c r="T4295" s="198" t="s">
        <v>9731</v>
      </c>
      <c r="U4295" s="200">
        <v>221031</v>
      </c>
    </row>
    <row r="4296" spans="17:21" x14ac:dyDescent="0.15">
      <c r="Q4296" s="197">
        <v>5</v>
      </c>
      <c r="R4296" s="197">
        <v>9</v>
      </c>
      <c r="S4296" s="197">
        <v>6</v>
      </c>
      <c r="T4296" s="198" t="s">
        <v>9732</v>
      </c>
      <c r="U4296" s="200">
        <v>221032</v>
      </c>
    </row>
    <row r="4297" spans="17:21" x14ac:dyDescent="0.15">
      <c r="Q4297" s="197">
        <v>5</v>
      </c>
      <c r="R4297" s="197">
        <v>9</v>
      </c>
      <c r="S4297" s="197">
        <v>7</v>
      </c>
      <c r="T4297" s="198" t="s">
        <v>9733</v>
      </c>
      <c r="U4297" s="200">
        <v>221033</v>
      </c>
    </row>
    <row r="4298" spans="17:21" x14ac:dyDescent="0.15">
      <c r="Q4298" s="197">
        <v>5</v>
      </c>
      <c r="R4298" s="197">
        <v>9</v>
      </c>
      <c r="S4298" s="197">
        <v>8</v>
      </c>
      <c r="T4298" s="198" t="s">
        <v>7666</v>
      </c>
      <c r="U4298" s="200">
        <v>221016</v>
      </c>
    </row>
    <row r="4299" spans="17:21" x14ac:dyDescent="0.15">
      <c r="Q4299" s="197">
        <v>5</v>
      </c>
      <c r="R4299" s="197">
        <v>9</v>
      </c>
      <c r="S4299" s="197">
        <v>9</v>
      </c>
      <c r="T4299" s="198" t="s">
        <v>6344</v>
      </c>
      <c r="U4299" s="200">
        <v>221007</v>
      </c>
    </row>
    <row r="4300" spans="17:21" x14ac:dyDescent="0.15">
      <c r="Q4300" s="197">
        <v>5</v>
      </c>
      <c r="R4300" s="197">
        <v>9</v>
      </c>
      <c r="S4300" s="197">
        <v>10</v>
      </c>
      <c r="T4300" s="198" t="s">
        <v>7667</v>
      </c>
      <c r="U4300" s="200">
        <v>221010</v>
      </c>
    </row>
    <row r="4301" spans="17:21" x14ac:dyDescent="0.15">
      <c r="Q4301" s="197">
        <v>5</v>
      </c>
      <c r="R4301" s="197">
        <v>9</v>
      </c>
      <c r="S4301" s="197">
        <v>11</v>
      </c>
      <c r="T4301" s="198" t="s">
        <v>7547</v>
      </c>
      <c r="U4301" s="200">
        <v>221014</v>
      </c>
    </row>
    <row r="4302" spans="17:21" x14ac:dyDescent="0.15">
      <c r="Q4302" s="197">
        <v>5</v>
      </c>
      <c r="R4302" s="197">
        <v>9</v>
      </c>
      <c r="S4302" s="197">
        <v>12</v>
      </c>
      <c r="T4302" s="198" t="s">
        <v>7595</v>
      </c>
      <c r="U4302" s="200">
        <v>221001</v>
      </c>
    </row>
    <row r="4303" spans="17:21" x14ac:dyDescent="0.15">
      <c r="Q4303" s="197">
        <v>5</v>
      </c>
      <c r="R4303" s="197">
        <v>9</v>
      </c>
      <c r="S4303" s="197">
        <v>13</v>
      </c>
      <c r="T4303" s="198" t="s">
        <v>279</v>
      </c>
      <c r="U4303" s="200">
        <v>221002</v>
      </c>
    </row>
    <row r="4304" spans="17:21" x14ac:dyDescent="0.15">
      <c r="Q4304" s="197">
        <v>5</v>
      </c>
      <c r="R4304" s="197">
        <v>9</v>
      </c>
      <c r="S4304" s="197">
        <v>14</v>
      </c>
      <c r="T4304" s="198" t="s">
        <v>6356</v>
      </c>
      <c r="U4304" s="200">
        <v>221003</v>
      </c>
    </row>
    <row r="4305" spans="17:21" x14ac:dyDescent="0.15">
      <c r="Q4305" s="197">
        <v>5</v>
      </c>
      <c r="R4305" s="197">
        <v>9</v>
      </c>
      <c r="S4305" s="197">
        <v>15</v>
      </c>
      <c r="T4305" s="198" t="s">
        <v>7564</v>
      </c>
      <c r="U4305" s="200">
        <v>221011</v>
      </c>
    </row>
    <row r="4306" spans="17:21" x14ac:dyDescent="0.15">
      <c r="Q4306" s="197">
        <v>5</v>
      </c>
      <c r="R4306" s="197">
        <v>9</v>
      </c>
      <c r="S4306" s="197">
        <v>16</v>
      </c>
      <c r="T4306" s="198" t="s">
        <v>7642</v>
      </c>
      <c r="U4306" s="200">
        <v>221004</v>
      </c>
    </row>
    <row r="4307" spans="17:21" x14ac:dyDescent="0.15">
      <c r="Q4307" s="197">
        <v>5</v>
      </c>
      <c r="R4307" s="197">
        <v>9</v>
      </c>
      <c r="S4307" s="197">
        <v>17</v>
      </c>
      <c r="T4307" s="198" t="s">
        <v>4159</v>
      </c>
      <c r="U4307" s="200">
        <v>221017</v>
      </c>
    </row>
    <row r="4308" spans="17:21" x14ac:dyDescent="0.15">
      <c r="Q4308" s="197">
        <v>5</v>
      </c>
      <c r="R4308" s="197">
        <v>9</v>
      </c>
      <c r="S4308" s="197">
        <v>18</v>
      </c>
      <c r="T4308" s="198" t="s">
        <v>7668</v>
      </c>
      <c r="U4308" s="200">
        <v>221081</v>
      </c>
    </row>
    <row r="4309" spans="17:21" x14ac:dyDescent="0.15">
      <c r="Q4309" s="197">
        <v>5</v>
      </c>
      <c r="R4309" s="197">
        <v>9</v>
      </c>
      <c r="S4309" s="197">
        <v>19</v>
      </c>
      <c r="T4309" s="198" t="s">
        <v>4110</v>
      </c>
      <c r="U4309" s="200">
        <v>221099</v>
      </c>
    </row>
    <row r="4310" spans="17:21" x14ac:dyDescent="0.15">
      <c r="Q4310" s="197">
        <v>5</v>
      </c>
      <c r="R4310" s="197">
        <v>10</v>
      </c>
      <c r="S4310" s="197">
        <v>1</v>
      </c>
      <c r="T4310" s="198" t="s">
        <v>5125</v>
      </c>
      <c r="U4310" s="200">
        <v>221302</v>
      </c>
    </row>
    <row r="4311" spans="17:21" x14ac:dyDescent="0.15">
      <c r="Q4311" s="197">
        <v>5</v>
      </c>
      <c r="R4311" s="197">
        <v>10</v>
      </c>
      <c r="S4311" s="197">
        <v>2</v>
      </c>
      <c r="T4311" s="198" t="s">
        <v>9734</v>
      </c>
      <c r="U4311" s="200">
        <v>221317</v>
      </c>
    </row>
    <row r="4312" spans="17:21" x14ac:dyDescent="0.15">
      <c r="Q4312" s="197">
        <v>5</v>
      </c>
      <c r="R4312" s="197">
        <v>10</v>
      </c>
      <c r="S4312" s="197">
        <v>3</v>
      </c>
      <c r="T4312" s="198" t="s">
        <v>326</v>
      </c>
      <c r="U4312" s="200">
        <v>221301</v>
      </c>
    </row>
    <row r="4313" spans="17:21" x14ac:dyDescent="0.15">
      <c r="Q4313" s="197">
        <v>5</v>
      </c>
      <c r="R4313" s="197">
        <v>10</v>
      </c>
      <c r="S4313" s="197">
        <v>4</v>
      </c>
      <c r="T4313" s="198" t="s">
        <v>1916</v>
      </c>
      <c r="U4313" s="200">
        <v>221303</v>
      </c>
    </row>
    <row r="4314" spans="17:21" x14ac:dyDescent="0.15">
      <c r="Q4314" s="197">
        <v>5</v>
      </c>
      <c r="R4314" s="197">
        <v>10</v>
      </c>
      <c r="S4314" s="197">
        <v>5</v>
      </c>
      <c r="T4314" s="198" t="s">
        <v>7669</v>
      </c>
      <c r="U4314" s="200">
        <v>221304</v>
      </c>
    </row>
    <row r="4315" spans="17:21" x14ac:dyDescent="0.15">
      <c r="Q4315" s="197">
        <v>5</v>
      </c>
      <c r="R4315" s="197">
        <v>10</v>
      </c>
      <c r="S4315" s="197">
        <v>6</v>
      </c>
      <c r="T4315" s="198" t="s">
        <v>4124</v>
      </c>
      <c r="U4315" s="200">
        <v>221305</v>
      </c>
    </row>
    <row r="4316" spans="17:21" x14ac:dyDescent="0.15">
      <c r="Q4316" s="197">
        <v>5</v>
      </c>
      <c r="R4316" s="197">
        <v>10</v>
      </c>
      <c r="S4316" s="197">
        <v>7</v>
      </c>
      <c r="T4316" s="198" t="s">
        <v>7670</v>
      </c>
      <c r="U4316" s="200">
        <v>221306</v>
      </c>
    </row>
    <row r="4317" spans="17:21" x14ac:dyDescent="0.15">
      <c r="Q4317" s="197">
        <v>5</v>
      </c>
      <c r="R4317" s="197">
        <v>10</v>
      </c>
      <c r="S4317" s="197">
        <v>8</v>
      </c>
      <c r="T4317" s="198" t="s">
        <v>6058</v>
      </c>
      <c r="U4317" s="200">
        <v>221308</v>
      </c>
    </row>
    <row r="4318" spans="17:21" x14ac:dyDescent="0.15">
      <c r="Q4318" s="197">
        <v>5</v>
      </c>
      <c r="R4318" s="197">
        <v>10</v>
      </c>
      <c r="S4318" s="197">
        <v>9</v>
      </c>
      <c r="T4318" s="198" t="s">
        <v>7671</v>
      </c>
      <c r="U4318" s="200">
        <v>221309</v>
      </c>
    </row>
    <row r="4319" spans="17:21" x14ac:dyDescent="0.15">
      <c r="Q4319" s="197">
        <v>5</v>
      </c>
      <c r="R4319" s="197">
        <v>10</v>
      </c>
      <c r="S4319" s="197">
        <v>10</v>
      </c>
      <c r="T4319" s="198" t="s">
        <v>6074</v>
      </c>
      <c r="U4319" s="200">
        <v>221312</v>
      </c>
    </row>
    <row r="4320" spans="17:21" x14ac:dyDescent="0.15">
      <c r="Q4320" s="197">
        <v>5</v>
      </c>
      <c r="R4320" s="197">
        <v>10</v>
      </c>
      <c r="S4320" s="197">
        <v>11</v>
      </c>
      <c r="T4320" s="198" t="s">
        <v>4473</v>
      </c>
      <c r="U4320" s="200">
        <v>221314</v>
      </c>
    </row>
    <row r="4321" spans="17:21" x14ac:dyDescent="0.15">
      <c r="Q4321" s="197">
        <v>5</v>
      </c>
      <c r="R4321" s="197">
        <v>10</v>
      </c>
      <c r="S4321" s="197">
        <v>12</v>
      </c>
      <c r="T4321" s="198" t="s">
        <v>9735</v>
      </c>
      <c r="U4321" s="200">
        <v>221318</v>
      </c>
    </row>
    <row r="4322" spans="17:21" x14ac:dyDescent="0.15">
      <c r="Q4322" s="197">
        <v>5</v>
      </c>
      <c r="R4322" s="197">
        <v>10</v>
      </c>
      <c r="S4322" s="197">
        <v>13</v>
      </c>
      <c r="T4322" s="198" t="s">
        <v>9736</v>
      </c>
      <c r="U4322" s="200">
        <v>221319</v>
      </c>
    </row>
    <row r="4323" spans="17:21" x14ac:dyDescent="0.15">
      <c r="Q4323" s="197">
        <v>5</v>
      </c>
      <c r="R4323" s="197">
        <v>10</v>
      </c>
      <c r="S4323" s="197">
        <v>14</v>
      </c>
      <c r="T4323" s="198" t="s">
        <v>9737</v>
      </c>
      <c r="U4323" s="200">
        <v>221384</v>
      </c>
    </row>
    <row r="4324" spans="17:21" x14ac:dyDescent="0.15">
      <c r="Q4324" s="197">
        <v>5</v>
      </c>
      <c r="R4324" s="197">
        <v>10</v>
      </c>
      <c r="S4324" s="197">
        <v>15</v>
      </c>
      <c r="T4324" s="198" t="s">
        <v>2292</v>
      </c>
      <c r="U4324" s="200">
        <v>221380</v>
      </c>
    </row>
    <row r="4325" spans="17:21" x14ac:dyDescent="0.15">
      <c r="Q4325" s="197">
        <v>5</v>
      </c>
      <c r="R4325" s="197">
        <v>10</v>
      </c>
      <c r="S4325" s="197">
        <v>16</v>
      </c>
      <c r="T4325" s="198" t="s">
        <v>9738</v>
      </c>
      <c r="U4325" s="200">
        <v>221390</v>
      </c>
    </row>
    <row r="4326" spans="17:21" x14ac:dyDescent="0.15">
      <c r="Q4326" s="197">
        <v>5</v>
      </c>
      <c r="R4326" s="197">
        <v>10</v>
      </c>
      <c r="S4326" s="197">
        <v>17</v>
      </c>
      <c r="T4326" s="198" t="s">
        <v>7673</v>
      </c>
      <c r="U4326" s="200">
        <v>221400</v>
      </c>
    </row>
    <row r="4327" spans="17:21" x14ac:dyDescent="0.15">
      <c r="Q4327" s="197">
        <v>5</v>
      </c>
      <c r="R4327" s="197">
        <v>10</v>
      </c>
      <c r="S4327" s="197">
        <v>18</v>
      </c>
      <c r="T4327" s="198" t="s">
        <v>7564</v>
      </c>
      <c r="U4327" s="200">
        <v>221383</v>
      </c>
    </row>
    <row r="4328" spans="17:21" x14ac:dyDescent="0.15">
      <c r="Q4328" s="197">
        <v>5</v>
      </c>
      <c r="R4328" s="197">
        <v>10</v>
      </c>
      <c r="S4328" s="197">
        <v>19</v>
      </c>
      <c r="T4328" s="198" t="s">
        <v>7674</v>
      </c>
      <c r="U4328" s="200">
        <v>221381</v>
      </c>
    </row>
    <row r="4329" spans="17:21" x14ac:dyDescent="0.15">
      <c r="Q4329" s="197">
        <v>5</v>
      </c>
      <c r="R4329" s="197">
        <v>10</v>
      </c>
      <c r="S4329" s="197">
        <v>20</v>
      </c>
      <c r="T4329" s="198" t="s">
        <v>7675</v>
      </c>
      <c r="U4329" s="200">
        <v>221382</v>
      </c>
    </row>
    <row r="4330" spans="17:21" x14ac:dyDescent="0.15">
      <c r="Q4330" s="197">
        <v>5</v>
      </c>
      <c r="R4330" s="197">
        <v>10</v>
      </c>
      <c r="S4330" s="197">
        <v>21</v>
      </c>
      <c r="T4330" s="198" t="s">
        <v>9739</v>
      </c>
      <c r="U4330" s="200">
        <v>221385</v>
      </c>
    </row>
    <row r="4331" spans="17:21" x14ac:dyDescent="0.15">
      <c r="Q4331" s="197">
        <v>5</v>
      </c>
      <c r="R4331" s="197">
        <v>10</v>
      </c>
      <c r="S4331" s="197">
        <v>22</v>
      </c>
      <c r="T4331" s="198" t="s">
        <v>4110</v>
      </c>
      <c r="U4331" s="200">
        <v>221399</v>
      </c>
    </row>
    <row r="4332" spans="17:21" x14ac:dyDescent="0.15">
      <c r="Q4332" s="197">
        <v>5</v>
      </c>
      <c r="R4332" s="197">
        <v>11</v>
      </c>
      <c r="S4332" s="197">
        <v>1</v>
      </c>
      <c r="T4332" s="198" t="s">
        <v>7676</v>
      </c>
      <c r="U4332" s="200">
        <v>231020</v>
      </c>
    </row>
    <row r="4333" spans="17:21" x14ac:dyDescent="0.15">
      <c r="Q4333" s="197">
        <v>5</v>
      </c>
      <c r="R4333" s="197">
        <v>11</v>
      </c>
      <c r="S4333" s="197">
        <v>2</v>
      </c>
      <c r="T4333" s="198" t="s">
        <v>6329</v>
      </c>
      <c r="U4333" s="200">
        <v>231011</v>
      </c>
    </row>
    <row r="4334" spans="17:21" x14ac:dyDescent="0.15">
      <c r="Q4334" s="197">
        <v>5</v>
      </c>
      <c r="R4334" s="197">
        <v>11</v>
      </c>
      <c r="S4334" s="197">
        <v>3</v>
      </c>
      <c r="T4334" s="198" t="s">
        <v>7541</v>
      </c>
      <c r="U4334" s="200">
        <v>231012</v>
      </c>
    </row>
    <row r="4335" spans="17:21" x14ac:dyDescent="0.15">
      <c r="Q4335" s="197">
        <v>5</v>
      </c>
      <c r="R4335" s="197">
        <v>11</v>
      </c>
      <c r="S4335" s="197">
        <v>4</v>
      </c>
      <c r="T4335" s="198" t="s">
        <v>9740</v>
      </c>
      <c r="U4335" s="200">
        <v>231021</v>
      </c>
    </row>
    <row r="4336" spans="17:21" x14ac:dyDescent="0.15">
      <c r="Q4336" s="197">
        <v>5</v>
      </c>
      <c r="R4336" s="197">
        <v>11</v>
      </c>
      <c r="S4336" s="197">
        <v>5</v>
      </c>
      <c r="T4336" s="198" t="s">
        <v>7595</v>
      </c>
      <c r="U4336" s="200">
        <v>231013</v>
      </c>
    </row>
    <row r="4337" spans="17:21" x14ac:dyDescent="0.15">
      <c r="Q4337" s="197">
        <v>5</v>
      </c>
      <c r="R4337" s="197">
        <v>11</v>
      </c>
      <c r="S4337" s="197">
        <v>6</v>
      </c>
      <c r="T4337" s="198" t="s">
        <v>7677</v>
      </c>
      <c r="U4337" s="200">
        <v>231019</v>
      </c>
    </row>
    <row r="4338" spans="17:21" x14ac:dyDescent="0.15">
      <c r="Q4338" s="197">
        <v>5</v>
      </c>
      <c r="R4338" s="197">
        <v>11</v>
      </c>
      <c r="S4338" s="197">
        <v>7</v>
      </c>
      <c r="T4338" s="198" t="s">
        <v>6344</v>
      </c>
      <c r="U4338" s="200">
        <v>231001</v>
      </c>
    </row>
    <row r="4339" spans="17:21" x14ac:dyDescent="0.15">
      <c r="Q4339" s="197">
        <v>5</v>
      </c>
      <c r="R4339" s="197">
        <v>11</v>
      </c>
      <c r="S4339" s="197">
        <v>8</v>
      </c>
      <c r="T4339" s="198" t="s">
        <v>7142</v>
      </c>
      <c r="U4339" s="200">
        <v>231014</v>
      </c>
    </row>
    <row r="4340" spans="17:21" x14ac:dyDescent="0.15">
      <c r="Q4340" s="197">
        <v>5</v>
      </c>
      <c r="R4340" s="197">
        <v>11</v>
      </c>
      <c r="S4340" s="197">
        <v>9</v>
      </c>
      <c r="T4340" s="198" t="s">
        <v>7678</v>
      </c>
      <c r="U4340" s="200">
        <v>231018</v>
      </c>
    </row>
    <row r="4341" spans="17:21" x14ac:dyDescent="0.15">
      <c r="Q4341" s="197">
        <v>5</v>
      </c>
      <c r="R4341" s="197">
        <v>11</v>
      </c>
      <c r="S4341" s="197">
        <v>10</v>
      </c>
      <c r="T4341" s="198" t="s">
        <v>7679</v>
      </c>
      <c r="U4341" s="200">
        <v>231003</v>
      </c>
    </row>
    <row r="4342" spans="17:21" x14ac:dyDescent="0.15">
      <c r="Q4342" s="197">
        <v>5</v>
      </c>
      <c r="R4342" s="197">
        <v>11</v>
      </c>
      <c r="S4342" s="197">
        <v>11</v>
      </c>
      <c r="T4342" s="198" t="s">
        <v>7680</v>
      </c>
      <c r="U4342" s="200">
        <v>231002</v>
      </c>
    </row>
    <row r="4343" spans="17:21" x14ac:dyDescent="0.15">
      <c r="Q4343" s="197">
        <v>5</v>
      </c>
      <c r="R4343" s="197">
        <v>11</v>
      </c>
      <c r="S4343" s="197">
        <v>12</v>
      </c>
      <c r="T4343" s="198" t="s">
        <v>7642</v>
      </c>
      <c r="U4343" s="200">
        <v>231006</v>
      </c>
    </row>
    <row r="4344" spans="17:21" x14ac:dyDescent="0.15">
      <c r="Q4344" s="197">
        <v>5</v>
      </c>
      <c r="R4344" s="197">
        <v>11</v>
      </c>
      <c r="S4344" s="197">
        <v>13</v>
      </c>
      <c r="T4344" s="198" t="s">
        <v>6383</v>
      </c>
      <c r="U4344" s="200">
        <v>231008</v>
      </c>
    </row>
    <row r="4345" spans="17:21" x14ac:dyDescent="0.15">
      <c r="Q4345" s="197">
        <v>5</v>
      </c>
      <c r="R4345" s="197">
        <v>11</v>
      </c>
      <c r="S4345" s="197">
        <v>14</v>
      </c>
      <c r="T4345" s="198" t="s">
        <v>7564</v>
      </c>
      <c r="U4345" s="200">
        <v>231016</v>
      </c>
    </row>
    <row r="4346" spans="17:21" x14ac:dyDescent="0.15">
      <c r="Q4346" s="197">
        <v>5</v>
      </c>
      <c r="R4346" s="197">
        <v>11</v>
      </c>
      <c r="S4346" s="197">
        <v>15</v>
      </c>
      <c r="T4346" s="198" t="s">
        <v>9741</v>
      </c>
      <c r="U4346" s="200">
        <v>231051</v>
      </c>
    </row>
    <row r="4347" spans="17:21" x14ac:dyDescent="0.15">
      <c r="Q4347" s="197">
        <v>5</v>
      </c>
      <c r="R4347" s="197">
        <v>11</v>
      </c>
      <c r="S4347" s="197">
        <v>16</v>
      </c>
      <c r="T4347" s="198" t="s">
        <v>7568</v>
      </c>
      <c r="U4347" s="200">
        <v>231052</v>
      </c>
    </row>
    <row r="4348" spans="17:21" x14ac:dyDescent="0.15">
      <c r="Q4348" s="197">
        <v>5</v>
      </c>
      <c r="R4348" s="197">
        <v>11</v>
      </c>
      <c r="S4348" s="197">
        <v>17</v>
      </c>
      <c r="T4348" s="198" t="s">
        <v>2334</v>
      </c>
      <c r="U4348" s="200">
        <v>231053</v>
      </c>
    </row>
    <row r="4349" spans="17:21" x14ac:dyDescent="0.15">
      <c r="Q4349" s="197">
        <v>5</v>
      </c>
      <c r="R4349" s="197">
        <v>11</v>
      </c>
      <c r="S4349" s="197">
        <v>18</v>
      </c>
      <c r="T4349" s="198" t="s">
        <v>7580</v>
      </c>
      <c r="U4349" s="200">
        <v>231054</v>
      </c>
    </row>
    <row r="4350" spans="17:21" x14ac:dyDescent="0.15">
      <c r="Q4350" s="197">
        <v>5</v>
      </c>
      <c r="R4350" s="197">
        <v>11</v>
      </c>
      <c r="S4350" s="197">
        <v>19</v>
      </c>
      <c r="T4350" s="198" t="s">
        <v>9742</v>
      </c>
      <c r="U4350" s="200">
        <v>231055</v>
      </c>
    </row>
    <row r="4351" spans="17:21" x14ac:dyDescent="0.15">
      <c r="Q4351" s="197">
        <v>5</v>
      </c>
      <c r="R4351" s="197">
        <v>11</v>
      </c>
      <c r="S4351" s="197">
        <v>20</v>
      </c>
      <c r="T4351" s="198" t="s">
        <v>7672</v>
      </c>
      <c r="U4351" s="200">
        <v>231056</v>
      </c>
    </row>
    <row r="4352" spans="17:21" x14ac:dyDescent="0.15">
      <c r="Q4352" s="197">
        <v>5</v>
      </c>
      <c r="R4352" s="197">
        <v>11</v>
      </c>
      <c r="S4352" s="197">
        <v>21</v>
      </c>
      <c r="T4352" s="198" t="s">
        <v>9743</v>
      </c>
      <c r="U4352" s="200">
        <v>231057</v>
      </c>
    </row>
    <row r="4353" spans="17:21" x14ac:dyDescent="0.15">
      <c r="Q4353" s="197">
        <v>5</v>
      </c>
      <c r="R4353" s="197">
        <v>11</v>
      </c>
      <c r="S4353" s="197">
        <v>22</v>
      </c>
      <c r="T4353" s="198" t="s">
        <v>9744</v>
      </c>
      <c r="U4353" s="200">
        <v>231058</v>
      </c>
    </row>
    <row r="4354" spans="17:21" x14ac:dyDescent="0.15">
      <c r="Q4354" s="197">
        <v>5</v>
      </c>
      <c r="R4354" s="197">
        <v>11</v>
      </c>
      <c r="S4354" s="197">
        <v>23</v>
      </c>
      <c r="T4354" s="198" t="s">
        <v>9745</v>
      </c>
      <c r="U4354" s="200">
        <v>231059</v>
      </c>
    </row>
    <row r="4355" spans="17:21" x14ac:dyDescent="0.15">
      <c r="Q4355" s="197">
        <v>5</v>
      </c>
      <c r="R4355" s="197">
        <v>11</v>
      </c>
      <c r="S4355" s="197">
        <v>24</v>
      </c>
      <c r="T4355" s="198" t="s">
        <v>9746</v>
      </c>
      <c r="U4355" s="200">
        <v>231060</v>
      </c>
    </row>
    <row r="4356" spans="17:21" x14ac:dyDescent="0.15">
      <c r="Q4356" s="197">
        <v>5</v>
      </c>
      <c r="R4356" s="197">
        <v>11</v>
      </c>
      <c r="S4356" s="197">
        <v>25</v>
      </c>
      <c r="T4356" s="198" t="s">
        <v>2295</v>
      </c>
      <c r="U4356" s="200">
        <v>231061</v>
      </c>
    </row>
    <row r="4357" spans="17:21" x14ac:dyDescent="0.15">
      <c r="Q4357" s="197">
        <v>5</v>
      </c>
      <c r="R4357" s="197">
        <v>11</v>
      </c>
      <c r="S4357" s="197">
        <v>26</v>
      </c>
      <c r="T4357" s="198" t="s">
        <v>7578</v>
      </c>
      <c r="U4357" s="200">
        <v>231062</v>
      </c>
    </row>
    <row r="4358" spans="17:21" x14ac:dyDescent="0.15">
      <c r="Q4358" s="197">
        <v>5</v>
      </c>
      <c r="R4358" s="197">
        <v>11</v>
      </c>
      <c r="S4358" s="197">
        <v>27</v>
      </c>
      <c r="T4358" s="198" t="s">
        <v>9747</v>
      </c>
      <c r="U4358" s="200">
        <v>231063</v>
      </c>
    </row>
    <row r="4359" spans="17:21" x14ac:dyDescent="0.15">
      <c r="Q4359" s="197">
        <v>5</v>
      </c>
      <c r="R4359" s="197">
        <v>11</v>
      </c>
      <c r="S4359" s="197">
        <v>28</v>
      </c>
      <c r="T4359" s="198" t="s">
        <v>9703</v>
      </c>
      <c r="U4359" s="200">
        <v>231064</v>
      </c>
    </row>
    <row r="4360" spans="17:21" x14ac:dyDescent="0.15">
      <c r="Q4360" s="197">
        <v>5</v>
      </c>
      <c r="R4360" s="197">
        <v>11</v>
      </c>
      <c r="S4360" s="197">
        <v>29</v>
      </c>
      <c r="T4360" s="198" t="s">
        <v>9748</v>
      </c>
      <c r="U4360" s="200">
        <v>231065</v>
      </c>
    </row>
    <row r="4361" spans="17:21" x14ac:dyDescent="0.15">
      <c r="Q4361" s="197">
        <v>5</v>
      </c>
      <c r="R4361" s="197">
        <v>11</v>
      </c>
      <c r="S4361" s="197">
        <v>30</v>
      </c>
      <c r="T4361" s="198" t="s">
        <v>9749</v>
      </c>
      <c r="U4361" s="200">
        <v>231066</v>
      </c>
    </row>
    <row r="4362" spans="17:21" x14ac:dyDescent="0.15">
      <c r="Q4362" s="197">
        <v>5</v>
      </c>
      <c r="R4362" s="197">
        <v>11</v>
      </c>
      <c r="S4362" s="197">
        <v>31</v>
      </c>
      <c r="T4362" s="198" t="s">
        <v>7681</v>
      </c>
      <c r="U4362" s="200">
        <v>231015</v>
      </c>
    </row>
    <row r="4363" spans="17:21" x14ac:dyDescent="0.15">
      <c r="Q4363" s="197">
        <v>5</v>
      </c>
      <c r="R4363" s="197">
        <v>11</v>
      </c>
      <c r="S4363" s="197">
        <v>32</v>
      </c>
      <c r="T4363" s="198" t="s">
        <v>4159</v>
      </c>
      <c r="U4363" s="200">
        <v>231022</v>
      </c>
    </row>
    <row r="4364" spans="17:21" x14ac:dyDescent="0.15">
      <c r="Q4364" s="197">
        <v>5</v>
      </c>
      <c r="R4364" s="197">
        <v>11</v>
      </c>
      <c r="S4364" s="197">
        <v>33</v>
      </c>
      <c r="T4364" s="198" t="s">
        <v>9750</v>
      </c>
      <c r="U4364" s="200">
        <v>231082</v>
      </c>
    </row>
    <row r="4365" spans="17:21" x14ac:dyDescent="0.15">
      <c r="Q4365" s="197">
        <v>5</v>
      </c>
      <c r="R4365" s="197">
        <v>11</v>
      </c>
      <c r="S4365" s="197">
        <v>34</v>
      </c>
      <c r="T4365" s="198" t="s">
        <v>7682</v>
      </c>
      <c r="U4365" s="200">
        <v>231009</v>
      </c>
    </row>
    <row r="4366" spans="17:21" x14ac:dyDescent="0.15">
      <c r="Q4366" s="197">
        <v>5</v>
      </c>
      <c r="R4366" s="197">
        <v>11</v>
      </c>
      <c r="S4366" s="197">
        <v>35</v>
      </c>
      <c r="T4366" s="198" t="s">
        <v>4110</v>
      </c>
      <c r="U4366" s="200">
        <v>231099</v>
      </c>
    </row>
    <row r="4367" spans="17:21" x14ac:dyDescent="0.15">
      <c r="Q4367" s="197">
        <v>5</v>
      </c>
      <c r="R4367" s="197">
        <v>12</v>
      </c>
      <c r="S4367" s="197">
        <v>1</v>
      </c>
      <c r="T4367" s="198" t="s">
        <v>7683</v>
      </c>
      <c r="U4367" s="200">
        <v>261001</v>
      </c>
    </row>
    <row r="4368" spans="17:21" x14ac:dyDescent="0.15">
      <c r="Q4368" s="197">
        <v>5</v>
      </c>
      <c r="R4368" s="197">
        <v>12</v>
      </c>
      <c r="S4368" s="197">
        <v>2</v>
      </c>
      <c r="T4368" s="198" t="s">
        <v>7684</v>
      </c>
      <c r="U4368" s="200">
        <v>261003</v>
      </c>
    </row>
    <row r="4369" spans="17:21" x14ac:dyDescent="0.15">
      <c r="Q4369" s="197">
        <v>5</v>
      </c>
      <c r="R4369" s="197">
        <v>12</v>
      </c>
      <c r="S4369" s="197">
        <v>3</v>
      </c>
      <c r="T4369" s="198" t="s">
        <v>7685</v>
      </c>
      <c r="U4369" s="200">
        <v>261004</v>
      </c>
    </row>
    <row r="4370" spans="17:21" x14ac:dyDescent="0.15">
      <c r="Q4370" s="197">
        <v>5</v>
      </c>
      <c r="R4370" s="197">
        <v>12</v>
      </c>
      <c r="S4370" s="197">
        <v>4</v>
      </c>
      <c r="T4370" s="198" t="s">
        <v>7686</v>
      </c>
      <c r="U4370" s="200">
        <v>261005</v>
      </c>
    </row>
    <row r="4371" spans="17:21" x14ac:dyDescent="0.15">
      <c r="Q4371" s="197">
        <v>5</v>
      </c>
      <c r="R4371" s="197">
        <v>12</v>
      </c>
      <c r="S4371" s="197">
        <v>5</v>
      </c>
      <c r="T4371" s="198" t="s">
        <v>7687</v>
      </c>
      <c r="U4371" s="200">
        <v>261006</v>
      </c>
    </row>
    <row r="4372" spans="17:21" x14ac:dyDescent="0.15">
      <c r="Q4372" s="197">
        <v>5</v>
      </c>
      <c r="R4372" s="197">
        <v>12</v>
      </c>
      <c r="S4372" s="197">
        <v>6</v>
      </c>
      <c r="T4372" s="198" t="s">
        <v>7688</v>
      </c>
      <c r="U4372" s="200">
        <v>261010</v>
      </c>
    </row>
    <row r="4373" spans="17:21" x14ac:dyDescent="0.15">
      <c r="Q4373" s="197">
        <v>5</v>
      </c>
      <c r="R4373" s="197">
        <v>12</v>
      </c>
      <c r="S4373" s="197">
        <v>7</v>
      </c>
      <c r="T4373" s="198" t="s">
        <v>7689</v>
      </c>
      <c r="U4373" s="200">
        <v>261011</v>
      </c>
    </row>
    <row r="4374" spans="17:21" x14ac:dyDescent="0.15">
      <c r="Q4374" s="197">
        <v>5</v>
      </c>
      <c r="R4374" s="197">
        <v>12</v>
      </c>
      <c r="S4374" s="197">
        <v>8</v>
      </c>
      <c r="T4374" s="198" t="s">
        <v>9751</v>
      </c>
      <c r="U4374" s="200">
        <v>261015</v>
      </c>
    </row>
    <row r="4375" spans="17:21" x14ac:dyDescent="0.15">
      <c r="Q4375" s="197">
        <v>5</v>
      </c>
      <c r="R4375" s="197">
        <v>12</v>
      </c>
      <c r="S4375" s="197">
        <v>9</v>
      </c>
      <c r="T4375" s="198" t="s">
        <v>7690</v>
      </c>
      <c r="U4375" s="200">
        <v>261020</v>
      </c>
    </row>
    <row r="4376" spans="17:21" x14ac:dyDescent="0.15">
      <c r="Q4376" s="197">
        <v>5</v>
      </c>
      <c r="R4376" s="197">
        <v>12</v>
      </c>
      <c r="S4376" s="197">
        <v>10</v>
      </c>
      <c r="T4376" s="198" t="s">
        <v>7691</v>
      </c>
      <c r="U4376" s="200">
        <v>261025</v>
      </c>
    </row>
    <row r="4377" spans="17:21" x14ac:dyDescent="0.15">
      <c r="Q4377" s="197">
        <v>5</v>
      </c>
      <c r="R4377" s="197">
        <v>12</v>
      </c>
      <c r="S4377" s="197">
        <v>11</v>
      </c>
      <c r="T4377" s="198" t="s">
        <v>7692</v>
      </c>
      <c r="U4377" s="200">
        <v>261030</v>
      </c>
    </row>
    <row r="4378" spans="17:21" x14ac:dyDescent="0.15">
      <c r="Q4378" s="197">
        <v>5</v>
      </c>
      <c r="R4378" s="197">
        <v>12</v>
      </c>
      <c r="S4378" s="197">
        <v>12</v>
      </c>
      <c r="T4378" s="198" t="s">
        <v>7693</v>
      </c>
      <c r="U4378" s="200">
        <v>261032</v>
      </c>
    </row>
    <row r="4379" spans="17:21" x14ac:dyDescent="0.15">
      <c r="Q4379" s="197">
        <v>5</v>
      </c>
      <c r="R4379" s="197">
        <v>12</v>
      </c>
      <c r="S4379" s="197">
        <v>13</v>
      </c>
      <c r="T4379" s="198" t="s">
        <v>7694</v>
      </c>
      <c r="U4379" s="200">
        <v>261034</v>
      </c>
    </row>
    <row r="4380" spans="17:21" x14ac:dyDescent="0.15">
      <c r="Q4380" s="197">
        <v>5</v>
      </c>
      <c r="R4380" s="197">
        <v>12</v>
      </c>
      <c r="S4380" s="197">
        <v>14</v>
      </c>
      <c r="T4380" s="198" t="s">
        <v>7695</v>
      </c>
      <c r="U4380" s="200">
        <v>261035</v>
      </c>
    </row>
    <row r="4381" spans="17:21" x14ac:dyDescent="0.15">
      <c r="Q4381" s="197">
        <v>5</v>
      </c>
      <c r="R4381" s="197">
        <v>12</v>
      </c>
      <c r="S4381" s="197">
        <v>15</v>
      </c>
      <c r="T4381" s="198" t="s">
        <v>7696</v>
      </c>
      <c r="U4381" s="200">
        <v>261037</v>
      </c>
    </row>
    <row r="4382" spans="17:21" x14ac:dyDescent="0.15">
      <c r="Q4382" s="197">
        <v>5</v>
      </c>
      <c r="R4382" s="197">
        <v>12</v>
      </c>
      <c r="S4382" s="197">
        <v>16</v>
      </c>
      <c r="T4382" s="198" t="s">
        <v>7697</v>
      </c>
      <c r="U4382" s="200">
        <v>261038</v>
      </c>
    </row>
    <row r="4383" spans="17:21" x14ac:dyDescent="0.15">
      <c r="Q4383" s="197">
        <v>5</v>
      </c>
      <c r="R4383" s="197">
        <v>12</v>
      </c>
      <c r="S4383" s="197">
        <v>17</v>
      </c>
      <c r="T4383" s="198" t="s">
        <v>7698</v>
      </c>
      <c r="U4383" s="200">
        <v>261050</v>
      </c>
    </row>
    <row r="4384" spans="17:21" x14ac:dyDescent="0.15">
      <c r="Q4384" s="197">
        <v>5</v>
      </c>
      <c r="R4384" s="197">
        <v>12</v>
      </c>
      <c r="S4384" s="197">
        <v>18</v>
      </c>
      <c r="T4384" s="198" t="s">
        <v>7699</v>
      </c>
      <c r="U4384" s="200">
        <v>261055</v>
      </c>
    </row>
    <row r="4385" spans="17:21" x14ac:dyDescent="0.15">
      <c r="Q4385" s="197">
        <v>5</v>
      </c>
      <c r="R4385" s="197">
        <v>12</v>
      </c>
      <c r="S4385" s="197">
        <v>19</v>
      </c>
      <c r="T4385" s="198" t="s">
        <v>7700</v>
      </c>
      <c r="U4385" s="200">
        <v>261062</v>
      </c>
    </row>
    <row r="4386" spans="17:21" x14ac:dyDescent="0.15">
      <c r="Q4386" s="197">
        <v>5</v>
      </c>
      <c r="R4386" s="197">
        <v>12</v>
      </c>
      <c r="S4386" s="197">
        <v>20</v>
      </c>
      <c r="T4386" s="198" t="s">
        <v>7701</v>
      </c>
      <c r="U4386" s="200">
        <v>261060</v>
      </c>
    </row>
    <row r="4387" spans="17:21" x14ac:dyDescent="0.15">
      <c r="Q4387" s="197">
        <v>5</v>
      </c>
      <c r="R4387" s="197">
        <v>12</v>
      </c>
      <c r="S4387" s="197">
        <v>21</v>
      </c>
      <c r="T4387" s="198" t="s">
        <v>7702</v>
      </c>
      <c r="U4387" s="200">
        <v>261065</v>
      </c>
    </row>
    <row r="4388" spans="17:21" x14ac:dyDescent="0.15">
      <c r="Q4388" s="197">
        <v>5</v>
      </c>
      <c r="R4388" s="197">
        <v>12</v>
      </c>
      <c r="S4388" s="197">
        <v>22</v>
      </c>
      <c r="T4388" s="198" t="s">
        <v>2334</v>
      </c>
      <c r="U4388" s="200">
        <v>261068</v>
      </c>
    </row>
    <row r="4389" spans="17:21" x14ac:dyDescent="0.15">
      <c r="Q4389" s="197">
        <v>5</v>
      </c>
      <c r="R4389" s="197">
        <v>12</v>
      </c>
      <c r="S4389" s="197">
        <v>23</v>
      </c>
      <c r="T4389" s="198" t="s">
        <v>9752</v>
      </c>
      <c r="U4389" s="200">
        <v>261069</v>
      </c>
    </row>
    <row r="4390" spans="17:21" x14ac:dyDescent="0.15">
      <c r="Q4390" s="197">
        <v>5</v>
      </c>
      <c r="R4390" s="197">
        <v>12</v>
      </c>
      <c r="S4390" s="197">
        <v>24</v>
      </c>
      <c r="T4390" s="198" t="s">
        <v>9753</v>
      </c>
      <c r="U4390" s="200">
        <v>261071</v>
      </c>
    </row>
    <row r="4391" spans="17:21" x14ac:dyDescent="0.15">
      <c r="Q4391" s="197">
        <v>5</v>
      </c>
      <c r="R4391" s="197">
        <v>12</v>
      </c>
      <c r="S4391" s="197">
        <v>25</v>
      </c>
      <c r="T4391" s="198" t="s">
        <v>9754</v>
      </c>
      <c r="U4391" s="200">
        <v>261072</v>
      </c>
    </row>
    <row r="4392" spans="17:21" x14ac:dyDescent="0.15">
      <c r="Q4392" s="197">
        <v>5</v>
      </c>
      <c r="R4392" s="197">
        <v>12</v>
      </c>
      <c r="S4392" s="197">
        <v>26</v>
      </c>
      <c r="T4392" s="198" t="s">
        <v>9755</v>
      </c>
      <c r="U4392" s="200">
        <v>261073</v>
      </c>
    </row>
    <row r="4393" spans="17:21" x14ac:dyDescent="0.15">
      <c r="Q4393" s="197">
        <v>5</v>
      </c>
      <c r="R4393" s="197">
        <v>12</v>
      </c>
      <c r="S4393" s="197">
        <v>27</v>
      </c>
      <c r="T4393" s="198" t="s">
        <v>9756</v>
      </c>
      <c r="U4393" s="200">
        <v>261074</v>
      </c>
    </row>
    <row r="4394" spans="17:21" x14ac:dyDescent="0.15">
      <c r="Q4394" s="197">
        <v>5</v>
      </c>
      <c r="R4394" s="197">
        <v>12</v>
      </c>
      <c r="S4394" s="197">
        <v>28</v>
      </c>
      <c r="T4394" s="198" t="s">
        <v>9757</v>
      </c>
      <c r="U4394" s="200">
        <v>261075</v>
      </c>
    </row>
    <row r="4395" spans="17:21" x14ac:dyDescent="0.15">
      <c r="Q4395" s="197">
        <v>5</v>
      </c>
      <c r="R4395" s="197">
        <v>12</v>
      </c>
      <c r="S4395" s="197">
        <v>29</v>
      </c>
      <c r="T4395" s="198" t="s">
        <v>7578</v>
      </c>
      <c r="U4395" s="200">
        <v>261076</v>
      </c>
    </row>
    <row r="4396" spans="17:21" x14ac:dyDescent="0.15">
      <c r="Q4396" s="197">
        <v>5</v>
      </c>
      <c r="R4396" s="197">
        <v>12</v>
      </c>
      <c r="S4396" s="197">
        <v>30</v>
      </c>
      <c r="T4396" s="198" t="s">
        <v>9758</v>
      </c>
      <c r="U4396" s="200">
        <v>261077</v>
      </c>
    </row>
    <row r="4397" spans="17:21" x14ac:dyDescent="0.15">
      <c r="Q4397" s="197">
        <v>5</v>
      </c>
      <c r="R4397" s="197">
        <v>12</v>
      </c>
      <c r="S4397" s="197">
        <v>31</v>
      </c>
      <c r="T4397" s="198" t="s">
        <v>9759</v>
      </c>
      <c r="U4397" s="200">
        <v>261078</v>
      </c>
    </row>
    <row r="4398" spans="17:21" x14ac:dyDescent="0.15">
      <c r="Q4398" s="197">
        <v>5</v>
      </c>
      <c r="R4398" s="197">
        <v>12</v>
      </c>
      <c r="S4398" s="197">
        <v>32</v>
      </c>
      <c r="T4398" s="198" t="s">
        <v>9760</v>
      </c>
      <c r="U4398" s="200">
        <v>261079</v>
      </c>
    </row>
    <row r="4399" spans="17:21" x14ac:dyDescent="0.15">
      <c r="Q4399" s="197">
        <v>5</v>
      </c>
      <c r="R4399" s="197">
        <v>12</v>
      </c>
      <c r="S4399" s="197">
        <v>33</v>
      </c>
      <c r="T4399" s="198" t="s">
        <v>7703</v>
      </c>
      <c r="U4399" s="200">
        <v>261070</v>
      </c>
    </row>
    <row r="4400" spans="17:21" x14ac:dyDescent="0.15">
      <c r="Q4400" s="197">
        <v>5</v>
      </c>
      <c r="R4400" s="197">
        <v>12</v>
      </c>
      <c r="S4400" s="197">
        <v>34</v>
      </c>
      <c r="T4400" s="198" t="s">
        <v>9761</v>
      </c>
      <c r="U4400" s="200">
        <v>261081</v>
      </c>
    </row>
    <row r="4401" spans="17:21" x14ac:dyDescent="0.15">
      <c r="Q4401" s="197">
        <v>5</v>
      </c>
      <c r="R4401" s="197">
        <v>12</v>
      </c>
      <c r="S4401" s="197">
        <v>35</v>
      </c>
      <c r="T4401" s="198" t="s">
        <v>9762</v>
      </c>
      <c r="U4401" s="200">
        <v>261082</v>
      </c>
    </row>
    <row r="4402" spans="17:21" x14ac:dyDescent="0.15">
      <c r="Q4402" s="197">
        <v>5</v>
      </c>
      <c r="R4402" s="197">
        <v>12</v>
      </c>
      <c r="S4402" s="197">
        <v>36</v>
      </c>
      <c r="T4402" s="198" t="s">
        <v>4110</v>
      </c>
      <c r="U4402" s="200">
        <v>261099</v>
      </c>
    </row>
    <row r="4403" spans="17:21" x14ac:dyDescent="0.15">
      <c r="Q4403" s="197">
        <v>5</v>
      </c>
      <c r="R4403" s="197">
        <v>13</v>
      </c>
      <c r="S4403" s="197">
        <v>1</v>
      </c>
      <c r="T4403" s="198" t="s">
        <v>6964</v>
      </c>
      <c r="U4403" s="200">
        <v>271061</v>
      </c>
    </row>
    <row r="4404" spans="17:21" x14ac:dyDescent="0.15">
      <c r="Q4404" s="197">
        <v>5</v>
      </c>
      <c r="R4404" s="197">
        <v>13</v>
      </c>
      <c r="S4404" s="197">
        <v>2</v>
      </c>
      <c r="T4404" s="198" t="s">
        <v>9763</v>
      </c>
      <c r="U4404" s="200">
        <v>271063</v>
      </c>
    </row>
    <row r="4405" spans="17:21" x14ac:dyDescent="0.15">
      <c r="Q4405" s="197">
        <v>5</v>
      </c>
      <c r="R4405" s="197">
        <v>13</v>
      </c>
      <c r="S4405" s="197">
        <v>3</v>
      </c>
      <c r="T4405" s="198" t="s">
        <v>9764</v>
      </c>
      <c r="U4405" s="200">
        <v>271073</v>
      </c>
    </row>
    <row r="4406" spans="17:21" x14ac:dyDescent="0.15">
      <c r="Q4406" s="197">
        <v>5</v>
      </c>
      <c r="R4406" s="197">
        <v>13</v>
      </c>
      <c r="S4406" s="197">
        <v>4</v>
      </c>
      <c r="T4406" s="198" t="s">
        <v>9765</v>
      </c>
      <c r="U4406" s="200">
        <v>271074</v>
      </c>
    </row>
    <row r="4407" spans="17:21" x14ac:dyDescent="0.15">
      <c r="Q4407" s="197">
        <v>5</v>
      </c>
      <c r="R4407" s="197">
        <v>13</v>
      </c>
      <c r="S4407" s="197">
        <v>5</v>
      </c>
      <c r="T4407" s="198" t="s">
        <v>9766</v>
      </c>
      <c r="U4407" s="200">
        <v>271075</v>
      </c>
    </row>
    <row r="4408" spans="17:21" x14ac:dyDescent="0.15">
      <c r="Q4408" s="197">
        <v>5</v>
      </c>
      <c r="R4408" s="197">
        <v>13</v>
      </c>
      <c r="S4408" s="197">
        <v>6</v>
      </c>
      <c r="T4408" s="198" t="s">
        <v>7580</v>
      </c>
      <c r="U4408" s="200">
        <v>271076</v>
      </c>
    </row>
    <row r="4409" spans="17:21" x14ac:dyDescent="0.15">
      <c r="Q4409" s="197">
        <v>5</v>
      </c>
      <c r="R4409" s="197">
        <v>13</v>
      </c>
      <c r="S4409" s="197">
        <v>7</v>
      </c>
      <c r="T4409" s="198" t="s">
        <v>2295</v>
      </c>
      <c r="U4409" s="200">
        <v>271077</v>
      </c>
    </row>
    <row r="4410" spans="17:21" x14ac:dyDescent="0.15">
      <c r="Q4410" s="197">
        <v>5</v>
      </c>
      <c r="R4410" s="197">
        <v>13</v>
      </c>
      <c r="S4410" s="197">
        <v>8</v>
      </c>
      <c r="T4410" s="198" t="s">
        <v>9767</v>
      </c>
      <c r="U4410" s="200">
        <v>271078</v>
      </c>
    </row>
    <row r="4411" spans="17:21" x14ac:dyDescent="0.15">
      <c r="Q4411" s="197">
        <v>5</v>
      </c>
      <c r="R4411" s="197">
        <v>13</v>
      </c>
      <c r="S4411" s="197">
        <v>9</v>
      </c>
      <c r="T4411" s="198" t="s">
        <v>9768</v>
      </c>
      <c r="U4411" s="200">
        <v>271079</v>
      </c>
    </row>
    <row r="4412" spans="17:21" x14ac:dyDescent="0.15">
      <c r="Q4412" s="197">
        <v>5</v>
      </c>
      <c r="R4412" s="197">
        <v>13</v>
      </c>
      <c r="S4412" s="197">
        <v>10</v>
      </c>
      <c r="T4412" s="198" t="s">
        <v>9769</v>
      </c>
      <c r="U4412" s="200">
        <v>271080</v>
      </c>
    </row>
    <row r="4413" spans="17:21" x14ac:dyDescent="0.15">
      <c r="Q4413" s="197">
        <v>5</v>
      </c>
      <c r="R4413" s="197">
        <v>13</v>
      </c>
      <c r="S4413" s="197">
        <v>11</v>
      </c>
      <c r="T4413" s="198" t="s">
        <v>9770</v>
      </c>
      <c r="U4413" s="200">
        <v>271082</v>
      </c>
    </row>
    <row r="4414" spans="17:21" x14ac:dyDescent="0.15">
      <c r="Q4414" s="197">
        <v>5</v>
      </c>
      <c r="R4414" s="197">
        <v>13</v>
      </c>
      <c r="S4414" s="197">
        <v>12</v>
      </c>
      <c r="T4414" s="198" t="s">
        <v>9771</v>
      </c>
      <c r="U4414" s="200">
        <v>271083</v>
      </c>
    </row>
    <row r="4415" spans="17:21" x14ac:dyDescent="0.15">
      <c r="Q4415" s="197">
        <v>5</v>
      </c>
      <c r="R4415" s="197">
        <v>13</v>
      </c>
      <c r="S4415" s="197">
        <v>13</v>
      </c>
      <c r="T4415" s="198" t="s">
        <v>9772</v>
      </c>
      <c r="U4415" s="200">
        <v>271084</v>
      </c>
    </row>
    <row r="4416" spans="17:21" x14ac:dyDescent="0.15">
      <c r="Q4416" s="197">
        <v>5</v>
      </c>
      <c r="R4416" s="197">
        <v>13</v>
      </c>
      <c r="S4416" s="197">
        <v>14</v>
      </c>
      <c r="T4416" s="198" t="s">
        <v>9773</v>
      </c>
      <c r="U4416" s="200">
        <v>271085</v>
      </c>
    </row>
    <row r="4417" spans="17:21" x14ac:dyDescent="0.15">
      <c r="Q4417" s="197">
        <v>5</v>
      </c>
      <c r="R4417" s="197">
        <v>13</v>
      </c>
      <c r="S4417" s="197">
        <v>15</v>
      </c>
      <c r="T4417" s="198" t="s">
        <v>9722</v>
      </c>
      <c r="U4417" s="200">
        <v>271086</v>
      </c>
    </row>
    <row r="4418" spans="17:21" x14ac:dyDescent="0.15">
      <c r="Q4418" s="197">
        <v>5</v>
      </c>
      <c r="R4418" s="197">
        <v>13</v>
      </c>
      <c r="S4418" s="197">
        <v>16</v>
      </c>
      <c r="T4418" s="198" t="s">
        <v>9774</v>
      </c>
      <c r="U4418" s="200">
        <v>271087</v>
      </c>
    </row>
    <row r="4419" spans="17:21" x14ac:dyDescent="0.15">
      <c r="Q4419" s="197">
        <v>5</v>
      </c>
      <c r="R4419" s="197">
        <v>13</v>
      </c>
      <c r="S4419" s="197">
        <v>17</v>
      </c>
      <c r="T4419" s="198" t="s">
        <v>9775</v>
      </c>
      <c r="U4419" s="200">
        <v>271088</v>
      </c>
    </row>
    <row r="4420" spans="17:21" x14ac:dyDescent="0.15">
      <c r="Q4420" s="197">
        <v>5</v>
      </c>
      <c r="R4420" s="197">
        <v>13</v>
      </c>
      <c r="S4420" s="197">
        <v>18</v>
      </c>
      <c r="T4420" s="198" t="s">
        <v>9776</v>
      </c>
      <c r="U4420" s="200">
        <v>271089</v>
      </c>
    </row>
    <row r="4421" spans="17:21" x14ac:dyDescent="0.15">
      <c r="Q4421" s="197">
        <v>5</v>
      </c>
      <c r="R4421" s="197">
        <v>13</v>
      </c>
      <c r="S4421" s="197">
        <v>19</v>
      </c>
      <c r="T4421" s="198" t="s">
        <v>9777</v>
      </c>
      <c r="U4421" s="200">
        <v>271090</v>
      </c>
    </row>
    <row r="4422" spans="17:21" x14ac:dyDescent="0.15">
      <c r="Q4422" s="197">
        <v>5</v>
      </c>
      <c r="R4422" s="197">
        <v>13</v>
      </c>
      <c r="S4422" s="197">
        <v>20</v>
      </c>
      <c r="T4422" s="198" t="s">
        <v>9778</v>
      </c>
      <c r="U4422" s="200">
        <v>271091</v>
      </c>
    </row>
    <row r="4423" spans="17:21" x14ac:dyDescent="0.15">
      <c r="Q4423" s="197">
        <v>5</v>
      </c>
      <c r="R4423" s="197">
        <v>13</v>
      </c>
      <c r="S4423" s="197">
        <v>21</v>
      </c>
      <c r="T4423" s="198" t="s">
        <v>9779</v>
      </c>
      <c r="U4423" s="200">
        <v>271092</v>
      </c>
    </row>
    <row r="4424" spans="17:21" x14ac:dyDescent="0.15">
      <c r="Q4424" s="197">
        <v>5</v>
      </c>
      <c r="R4424" s="197">
        <v>13</v>
      </c>
      <c r="S4424" s="197">
        <v>22</v>
      </c>
      <c r="T4424" s="198" t="s">
        <v>9718</v>
      </c>
      <c r="U4424" s="200">
        <v>271093</v>
      </c>
    </row>
    <row r="4425" spans="17:21" x14ac:dyDescent="0.15">
      <c r="Q4425" s="197">
        <v>5</v>
      </c>
      <c r="R4425" s="197">
        <v>13</v>
      </c>
      <c r="S4425" s="197">
        <v>23</v>
      </c>
      <c r="T4425" s="198" t="s">
        <v>9780</v>
      </c>
      <c r="U4425" s="200">
        <v>271094</v>
      </c>
    </row>
    <row r="4426" spans="17:21" x14ac:dyDescent="0.15">
      <c r="Q4426" s="197">
        <v>5</v>
      </c>
      <c r="R4426" s="197">
        <v>13</v>
      </c>
      <c r="S4426" s="197">
        <v>24</v>
      </c>
      <c r="T4426" s="198" t="s">
        <v>9781</v>
      </c>
      <c r="U4426" s="200">
        <v>271095</v>
      </c>
    </row>
    <row r="4427" spans="17:21" x14ac:dyDescent="0.15">
      <c r="Q4427" s="197">
        <v>5</v>
      </c>
      <c r="R4427" s="197">
        <v>13</v>
      </c>
      <c r="S4427" s="197">
        <v>25</v>
      </c>
      <c r="T4427" s="198" t="s">
        <v>2334</v>
      </c>
      <c r="U4427" s="200">
        <v>271096</v>
      </c>
    </row>
    <row r="4428" spans="17:21" x14ac:dyDescent="0.15">
      <c r="Q4428" s="197">
        <v>5</v>
      </c>
      <c r="R4428" s="197">
        <v>13</v>
      </c>
      <c r="S4428" s="197">
        <v>26</v>
      </c>
      <c r="T4428" s="198" t="s">
        <v>2292</v>
      </c>
      <c r="U4428" s="200">
        <v>271097</v>
      </c>
    </row>
    <row r="4429" spans="17:21" x14ac:dyDescent="0.15">
      <c r="Q4429" s="197">
        <v>5</v>
      </c>
      <c r="R4429" s="197">
        <v>13</v>
      </c>
      <c r="S4429" s="197">
        <v>27</v>
      </c>
      <c r="T4429" s="198" t="s">
        <v>7704</v>
      </c>
      <c r="U4429" s="200">
        <v>271060</v>
      </c>
    </row>
    <row r="4430" spans="17:21" x14ac:dyDescent="0.15">
      <c r="Q4430" s="197">
        <v>5</v>
      </c>
      <c r="R4430" s="197">
        <v>13</v>
      </c>
      <c r="S4430" s="197">
        <v>28</v>
      </c>
      <c r="T4430" s="198" t="s">
        <v>9592</v>
      </c>
      <c r="U4430" s="200">
        <v>271064</v>
      </c>
    </row>
    <row r="4431" spans="17:21" x14ac:dyDescent="0.15">
      <c r="Q4431" s="197">
        <v>5</v>
      </c>
      <c r="R4431" s="197">
        <v>13</v>
      </c>
      <c r="S4431" s="197">
        <v>29</v>
      </c>
      <c r="T4431" s="198" t="s">
        <v>6966</v>
      </c>
      <c r="U4431" s="200">
        <v>271062</v>
      </c>
    </row>
    <row r="4432" spans="17:21" x14ac:dyDescent="0.15">
      <c r="Q4432" s="197">
        <v>5</v>
      </c>
      <c r="R4432" s="197">
        <v>13</v>
      </c>
      <c r="S4432" s="197">
        <v>30</v>
      </c>
      <c r="T4432" s="198" t="s">
        <v>9595</v>
      </c>
      <c r="U4432" s="200">
        <v>271065</v>
      </c>
    </row>
    <row r="4433" spans="17:21" x14ac:dyDescent="0.15">
      <c r="Q4433" s="197">
        <v>5</v>
      </c>
      <c r="R4433" s="197">
        <v>13</v>
      </c>
      <c r="S4433" s="197">
        <v>31</v>
      </c>
      <c r="T4433" s="198" t="s">
        <v>9782</v>
      </c>
      <c r="U4433" s="200">
        <v>271066</v>
      </c>
    </row>
    <row r="4434" spans="17:21" x14ac:dyDescent="0.15">
      <c r="Q4434" s="197">
        <v>5</v>
      </c>
      <c r="R4434" s="197">
        <v>13</v>
      </c>
      <c r="S4434" s="197">
        <v>32</v>
      </c>
      <c r="T4434" s="198" t="s">
        <v>6344</v>
      </c>
      <c r="U4434" s="200">
        <v>271054</v>
      </c>
    </row>
    <row r="4435" spans="17:21" x14ac:dyDescent="0.15">
      <c r="Q4435" s="197">
        <v>5</v>
      </c>
      <c r="R4435" s="197">
        <v>13</v>
      </c>
      <c r="S4435" s="197">
        <v>33</v>
      </c>
      <c r="T4435" s="198" t="s">
        <v>7705</v>
      </c>
      <c r="U4435" s="200">
        <v>271055</v>
      </c>
    </row>
    <row r="4436" spans="17:21" x14ac:dyDescent="0.15">
      <c r="Q4436" s="197">
        <v>5</v>
      </c>
      <c r="R4436" s="197">
        <v>13</v>
      </c>
      <c r="S4436" s="197">
        <v>34</v>
      </c>
      <c r="T4436" s="198" t="s">
        <v>9783</v>
      </c>
      <c r="U4436" s="200">
        <v>271058</v>
      </c>
    </row>
    <row r="4437" spans="17:21" x14ac:dyDescent="0.15">
      <c r="Q4437" s="197">
        <v>5</v>
      </c>
      <c r="R4437" s="197">
        <v>13</v>
      </c>
      <c r="S4437" s="197">
        <v>35</v>
      </c>
      <c r="T4437" s="198" t="s">
        <v>7706</v>
      </c>
      <c r="U4437" s="200">
        <v>271057</v>
      </c>
    </row>
    <row r="4438" spans="17:21" x14ac:dyDescent="0.15">
      <c r="Q4438" s="197">
        <v>5</v>
      </c>
      <c r="R4438" s="197">
        <v>13</v>
      </c>
      <c r="S4438" s="197">
        <v>36</v>
      </c>
      <c r="T4438" s="198" t="s">
        <v>7707</v>
      </c>
      <c r="U4438" s="200">
        <v>271018</v>
      </c>
    </row>
    <row r="4439" spans="17:21" x14ac:dyDescent="0.15">
      <c r="Q4439" s="197">
        <v>5</v>
      </c>
      <c r="R4439" s="197">
        <v>13</v>
      </c>
      <c r="S4439" s="197">
        <v>37</v>
      </c>
      <c r="T4439" s="198" t="s">
        <v>9784</v>
      </c>
      <c r="U4439" s="200">
        <v>271026</v>
      </c>
    </row>
    <row r="4440" spans="17:21" x14ac:dyDescent="0.15">
      <c r="Q4440" s="197">
        <v>5</v>
      </c>
      <c r="R4440" s="197">
        <v>13</v>
      </c>
      <c r="S4440" s="197">
        <v>38</v>
      </c>
      <c r="T4440" s="198" t="s">
        <v>9785</v>
      </c>
      <c r="U4440" s="200">
        <v>271016</v>
      </c>
    </row>
    <row r="4441" spans="17:21" x14ac:dyDescent="0.15">
      <c r="Q4441" s="197">
        <v>5</v>
      </c>
      <c r="R4441" s="197">
        <v>13</v>
      </c>
      <c r="S4441" s="197">
        <v>39</v>
      </c>
      <c r="T4441" s="198" t="s">
        <v>7725</v>
      </c>
      <c r="U4441" s="200">
        <v>271010</v>
      </c>
    </row>
    <row r="4442" spans="17:21" x14ac:dyDescent="0.15">
      <c r="Q4442" s="197">
        <v>5</v>
      </c>
      <c r="R4442" s="197">
        <v>13</v>
      </c>
      <c r="S4442" s="197">
        <v>40</v>
      </c>
      <c r="T4442" s="198" t="s">
        <v>7708</v>
      </c>
      <c r="U4442" s="200">
        <v>271005</v>
      </c>
    </row>
    <row r="4443" spans="17:21" x14ac:dyDescent="0.15">
      <c r="Q4443" s="197">
        <v>5</v>
      </c>
      <c r="R4443" s="197">
        <v>13</v>
      </c>
      <c r="S4443" s="197">
        <v>41</v>
      </c>
      <c r="T4443" s="198" t="s">
        <v>7709</v>
      </c>
      <c r="U4443" s="200">
        <v>271011</v>
      </c>
    </row>
    <row r="4444" spans="17:21" x14ac:dyDescent="0.15">
      <c r="Q4444" s="197">
        <v>5</v>
      </c>
      <c r="R4444" s="197">
        <v>13</v>
      </c>
      <c r="S4444" s="197">
        <v>42</v>
      </c>
      <c r="T4444" s="198" t="s">
        <v>7710</v>
      </c>
      <c r="U4444" s="200">
        <v>271012</v>
      </c>
    </row>
    <row r="4445" spans="17:21" x14ac:dyDescent="0.15">
      <c r="Q4445" s="197">
        <v>5</v>
      </c>
      <c r="R4445" s="197">
        <v>13</v>
      </c>
      <c r="S4445" s="197">
        <v>43</v>
      </c>
      <c r="T4445" s="198" t="s">
        <v>7711</v>
      </c>
      <c r="U4445" s="200">
        <v>271013</v>
      </c>
    </row>
    <row r="4446" spans="17:21" x14ac:dyDescent="0.15">
      <c r="Q4446" s="197">
        <v>5</v>
      </c>
      <c r="R4446" s="197">
        <v>13</v>
      </c>
      <c r="S4446" s="197">
        <v>44</v>
      </c>
      <c r="T4446" s="198" t="s">
        <v>7712</v>
      </c>
      <c r="U4446" s="200">
        <v>271014</v>
      </c>
    </row>
    <row r="4447" spans="17:21" x14ac:dyDescent="0.15">
      <c r="Q4447" s="197">
        <v>5</v>
      </c>
      <c r="R4447" s="197">
        <v>13</v>
      </c>
      <c r="S4447" s="197">
        <v>45</v>
      </c>
      <c r="T4447" s="198" t="s">
        <v>9786</v>
      </c>
      <c r="U4447" s="200">
        <v>271019</v>
      </c>
    </row>
    <row r="4448" spans="17:21" x14ac:dyDescent="0.15">
      <c r="Q4448" s="197">
        <v>5</v>
      </c>
      <c r="R4448" s="197">
        <v>13</v>
      </c>
      <c r="S4448" s="197">
        <v>46</v>
      </c>
      <c r="T4448" s="198" t="s">
        <v>9787</v>
      </c>
      <c r="U4448" s="200">
        <v>271017</v>
      </c>
    </row>
    <row r="4449" spans="17:21" x14ac:dyDescent="0.15">
      <c r="Q4449" s="197">
        <v>5</v>
      </c>
      <c r="R4449" s="197">
        <v>13</v>
      </c>
      <c r="S4449" s="197">
        <v>47</v>
      </c>
      <c r="T4449" s="198" t="s">
        <v>9596</v>
      </c>
      <c r="U4449" s="200">
        <v>271040</v>
      </c>
    </row>
    <row r="4450" spans="17:21" x14ac:dyDescent="0.15">
      <c r="Q4450" s="197">
        <v>5</v>
      </c>
      <c r="R4450" s="197">
        <v>13</v>
      </c>
      <c r="S4450" s="197">
        <v>48</v>
      </c>
      <c r="T4450" s="198" t="s">
        <v>7713</v>
      </c>
      <c r="U4450" s="200">
        <v>271030</v>
      </c>
    </row>
    <row r="4451" spans="17:21" x14ac:dyDescent="0.15">
      <c r="Q4451" s="197">
        <v>5</v>
      </c>
      <c r="R4451" s="197">
        <v>13</v>
      </c>
      <c r="S4451" s="197">
        <v>49</v>
      </c>
      <c r="T4451" s="198" t="s">
        <v>7714</v>
      </c>
      <c r="U4451" s="200">
        <v>271031</v>
      </c>
    </row>
    <row r="4452" spans="17:21" x14ac:dyDescent="0.15">
      <c r="Q4452" s="197">
        <v>5</v>
      </c>
      <c r="R4452" s="197">
        <v>13</v>
      </c>
      <c r="S4452" s="197">
        <v>50</v>
      </c>
      <c r="T4452" s="198" t="s">
        <v>4159</v>
      </c>
      <c r="U4452" s="200">
        <v>271067</v>
      </c>
    </row>
    <row r="4453" spans="17:21" x14ac:dyDescent="0.15">
      <c r="Q4453" s="197">
        <v>5</v>
      </c>
      <c r="R4453" s="197">
        <v>13</v>
      </c>
      <c r="S4453" s="197">
        <v>51</v>
      </c>
      <c r="T4453" s="198" t="s">
        <v>9788</v>
      </c>
      <c r="U4453" s="200">
        <v>271081</v>
      </c>
    </row>
    <row r="4454" spans="17:21" x14ac:dyDescent="0.15">
      <c r="Q4454" s="197">
        <v>5</v>
      </c>
      <c r="R4454" s="197">
        <v>13</v>
      </c>
      <c r="S4454" s="197">
        <v>52</v>
      </c>
      <c r="T4454" s="198" t="s">
        <v>7715</v>
      </c>
      <c r="U4454" s="200">
        <v>271071</v>
      </c>
    </row>
    <row r="4455" spans="17:21" x14ac:dyDescent="0.15">
      <c r="Q4455" s="197">
        <v>5</v>
      </c>
      <c r="R4455" s="197">
        <v>13</v>
      </c>
      <c r="S4455" s="197">
        <v>53</v>
      </c>
      <c r="T4455" s="198" t="s">
        <v>9789</v>
      </c>
      <c r="U4455" s="200">
        <v>271072</v>
      </c>
    </row>
    <row r="4456" spans="17:21" x14ac:dyDescent="0.15">
      <c r="Q4456" s="197">
        <v>5</v>
      </c>
      <c r="R4456" s="197">
        <v>13</v>
      </c>
      <c r="S4456" s="197">
        <v>54</v>
      </c>
      <c r="T4456" s="198" t="s">
        <v>4110</v>
      </c>
      <c r="U4456" s="200">
        <v>271099</v>
      </c>
    </row>
    <row r="4457" spans="17:21" x14ac:dyDescent="0.15">
      <c r="Q4457" s="197">
        <v>5</v>
      </c>
      <c r="R4457" s="197">
        <v>14</v>
      </c>
      <c r="S4457" s="197">
        <v>1</v>
      </c>
      <c r="T4457" s="198" t="s">
        <v>7738</v>
      </c>
      <c r="U4457" s="200">
        <v>271416</v>
      </c>
    </row>
    <row r="4458" spans="17:21" x14ac:dyDescent="0.15">
      <c r="Q4458" s="197">
        <v>5</v>
      </c>
      <c r="R4458" s="197">
        <v>14</v>
      </c>
      <c r="S4458" s="197">
        <v>2</v>
      </c>
      <c r="T4458" s="198" t="s">
        <v>9790</v>
      </c>
      <c r="U4458" s="200">
        <v>271415</v>
      </c>
    </row>
    <row r="4459" spans="17:21" x14ac:dyDescent="0.15">
      <c r="Q4459" s="197">
        <v>5</v>
      </c>
      <c r="R4459" s="197">
        <v>14</v>
      </c>
      <c r="S4459" s="197">
        <v>3</v>
      </c>
      <c r="T4459" s="198" t="s">
        <v>9791</v>
      </c>
      <c r="U4459" s="200">
        <v>271417</v>
      </c>
    </row>
    <row r="4460" spans="17:21" x14ac:dyDescent="0.15">
      <c r="Q4460" s="197">
        <v>5</v>
      </c>
      <c r="R4460" s="197">
        <v>14</v>
      </c>
      <c r="S4460" s="197">
        <v>4</v>
      </c>
      <c r="T4460" s="198" t="s">
        <v>9792</v>
      </c>
      <c r="U4460" s="200">
        <v>271418</v>
      </c>
    </row>
    <row r="4461" spans="17:21" x14ac:dyDescent="0.15">
      <c r="Q4461" s="197">
        <v>5</v>
      </c>
      <c r="R4461" s="197">
        <v>14</v>
      </c>
      <c r="S4461" s="197">
        <v>5</v>
      </c>
      <c r="T4461" s="198" t="s">
        <v>9793</v>
      </c>
      <c r="U4461" s="200">
        <v>271419</v>
      </c>
    </row>
    <row r="4462" spans="17:21" x14ac:dyDescent="0.15">
      <c r="Q4462" s="197">
        <v>5</v>
      </c>
      <c r="R4462" s="197">
        <v>14</v>
      </c>
      <c r="S4462" s="197">
        <v>6</v>
      </c>
      <c r="T4462" s="198" t="s">
        <v>6329</v>
      </c>
      <c r="U4462" s="200">
        <v>271401</v>
      </c>
    </row>
    <row r="4463" spans="17:21" x14ac:dyDescent="0.15">
      <c r="Q4463" s="197">
        <v>5</v>
      </c>
      <c r="R4463" s="197">
        <v>14</v>
      </c>
      <c r="S4463" s="197">
        <v>7</v>
      </c>
      <c r="T4463" s="198" t="s">
        <v>7541</v>
      </c>
      <c r="U4463" s="200">
        <v>271402</v>
      </c>
    </row>
    <row r="4464" spans="17:21" x14ac:dyDescent="0.15">
      <c r="Q4464" s="197">
        <v>5</v>
      </c>
      <c r="R4464" s="197">
        <v>14</v>
      </c>
      <c r="S4464" s="197">
        <v>8</v>
      </c>
      <c r="T4464" s="198" t="s">
        <v>7716</v>
      </c>
      <c r="U4464" s="200">
        <v>271404</v>
      </c>
    </row>
    <row r="4465" spans="17:21" x14ac:dyDescent="0.15">
      <c r="Q4465" s="197">
        <v>5</v>
      </c>
      <c r="R4465" s="197">
        <v>14</v>
      </c>
      <c r="S4465" s="197">
        <v>9</v>
      </c>
      <c r="T4465" s="198" t="s">
        <v>7597</v>
      </c>
      <c r="U4465" s="200">
        <v>271414</v>
      </c>
    </row>
    <row r="4466" spans="17:21" x14ac:dyDescent="0.15">
      <c r="Q4466" s="197">
        <v>5</v>
      </c>
      <c r="R4466" s="197">
        <v>14</v>
      </c>
      <c r="S4466" s="197">
        <v>10</v>
      </c>
      <c r="T4466" s="198" t="s">
        <v>6344</v>
      </c>
      <c r="U4466" s="200">
        <v>271405</v>
      </c>
    </row>
    <row r="4467" spans="17:21" x14ac:dyDescent="0.15">
      <c r="Q4467" s="197">
        <v>5</v>
      </c>
      <c r="R4467" s="197">
        <v>14</v>
      </c>
      <c r="S4467" s="197">
        <v>11</v>
      </c>
      <c r="T4467" s="198" t="s">
        <v>7142</v>
      </c>
      <c r="U4467" s="200">
        <v>271406</v>
      </c>
    </row>
    <row r="4468" spans="17:21" x14ac:dyDescent="0.15">
      <c r="Q4468" s="197">
        <v>5</v>
      </c>
      <c r="R4468" s="197">
        <v>14</v>
      </c>
      <c r="S4468" s="197">
        <v>12</v>
      </c>
      <c r="T4468" s="198" t="s">
        <v>7678</v>
      </c>
      <c r="U4468" s="200">
        <v>271412</v>
      </c>
    </row>
    <row r="4469" spans="17:21" x14ac:dyDescent="0.15">
      <c r="Q4469" s="197">
        <v>5</v>
      </c>
      <c r="R4469" s="197">
        <v>14</v>
      </c>
      <c r="S4469" s="197">
        <v>13</v>
      </c>
      <c r="T4469" s="198" t="s">
        <v>7717</v>
      </c>
      <c r="U4469" s="200">
        <v>271407</v>
      </c>
    </row>
    <row r="4470" spans="17:21" x14ac:dyDescent="0.15">
      <c r="Q4470" s="197">
        <v>5</v>
      </c>
      <c r="R4470" s="197">
        <v>14</v>
      </c>
      <c r="S4470" s="197">
        <v>14</v>
      </c>
      <c r="T4470" s="198" t="s">
        <v>7718</v>
      </c>
      <c r="U4470" s="200">
        <v>271408</v>
      </c>
    </row>
    <row r="4471" spans="17:21" x14ac:dyDescent="0.15">
      <c r="Q4471" s="197">
        <v>5</v>
      </c>
      <c r="R4471" s="197">
        <v>14</v>
      </c>
      <c r="S4471" s="197">
        <v>15</v>
      </c>
      <c r="T4471" s="198" t="s">
        <v>6356</v>
      </c>
      <c r="U4471" s="200">
        <v>271409</v>
      </c>
    </row>
    <row r="4472" spans="17:21" x14ac:dyDescent="0.15">
      <c r="Q4472" s="197">
        <v>5</v>
      </c>
      <c r="R4472" s="197">
        <v>14</v>
      </c>
      <c r="S4472" s="197">
        <v>16</v>
      </c>
      <c r="T4472" s="198" t="s">
        <v>7564</v>
      </c>
      <c r="U4472" s="200">
        <v>271413</v>
      </c>
    </row>
    <row r="4473" spans="17:21" x14ac:dyDescent="0.15">
      <c r="Q4473" s="197">
        <v>5</v>
      </c>
      <c r="R4473" s="197">
        <v>14</v>
      </c>
      <c r="S4473" s="197">
        <v>17</v>
      </c>
      <c r="T4473" s="198" t="s">
        <v>7642</v>
      </c>
      <c r="U4473" s="200">
        <v>271411</v>
      </c>
    </row>
    <row r="4474" spans="17:21" x14ac:dyDescent="0.15">
      <c r="Q4474" s="197">
        <v>5</v>
      </c>
      <c r="R4474" s="197">
        <v>14</v>
      </c>
      <c r="S4474" s="197">
        <v>18</v>
      </c>
      <c r="T4474" s="198" t="s">
        <v>4159</v>
      </c>
      <c r="U4474" s="200">
        <v>271421</v>
      </c>
    </row>
    <row r="4475" spans="17:21" x14ac:dyDescent="0.15">
      <c r="Q4475" s="197">
        <v>5</v>
      </c>
      <c r="R4475" s="197">
        <v>14</v>
      </c>
      <c r="S4475" s="197">
        <v>19</v>
      </c>
      <c r="T4475" s="198" t="s">
        <v>7719</v>
      </c>
      <c r="U4475" s="200">
        <v>271410</v>
      </c>
    </row>
    <row r="4476" spans="17:21" x14ac:dyDescent="0.15">
      <c r="Q4476" s="197">
        <v>5</v>
      </c>
      <c r="R4476" s="197">
        <v>14</v>
      </c>
      <c r="S4476" s="197">
        <v>20</v>
      </c>
      <c r="T4476" s="198" t="s">
        <v>7720</v>
      </c>
      <c r="U4476" s="200">
        <v>271420</v>
      </c>
    </row>
    <row r="4477" spans="17:21" x14ac:dyDescent="0.15">
      <c r="Q4477" s="197">
        <v>5</v>
      </c>
      <c r="R4477" s="197">
        <v>14</v>
      </c>
      <c r="S4477" s="197">
        <v>21</v>
      </c>
      <c r="T4477" s="198" t="s">
        <v>7721</v>
      </c>
      <c r="U4477" s="200">
        <v>271430</v>
      </c>
    </row>
    <row r="4478" spans="17:21" x14ac:dyDescent="0.15">
      <c r="Q4478" s="197">
        <v>5</v>
      </c>
      <c r="R4478" s="197">
        <v>14</v>
      </c>
      <c r="S4478" s="197">
        <v>22</v>
      </c>
      <c r="T4478" s="198" t="s">
        <v>7722</v>
      </c>
      <c r="U4478" s="200">
        <v>271440</v>
      </c>
    </row>
    <row r="4479" spans="17:21" x14ac:dyDescent="0.15">
      <c r="Q4479" s="197">
        <v>5</v>
      </c>
      <c r="R4479" s="197">
        <v>14</v>
      </c>
      <c r="S4479" s="197">
        <v>23</v>
      </c>
      <c r="T4479" s="198" t="s">
        <v>7651</v>
      </c>
      <c r="U4479" s="200">
        <v>271450</v>
      </c>
    </row>
    <row r="4480" spans="17:21" x14ac:dyDescent="0.15">
      <c r="Q4480" s="197">
        <v>5</v>
      </c>
      <c r="R4480" s="197">
        <v>14</v>
      </c>
      <c r="S4480" s="197">
        <v>24</v>
      </c>
      <c r="T4480" s="198" t="s">
        <v>7723</v>
      </c>
      <c r="U4480" s="200">
        <v>271460</v>
      </c>
    </row>
    <row r="4481" spans="17:21" x14ac:dyDescent="0.15">
      <c r="Q4481" s="197">
        <v>5</v>
      </c>
      <c r="R4481" s="197">
        <v>14</v>
      </c>
      <c r="S4481" s="197">
        <v>25</v>
      </c>
      <c r="T4481" s="198" t="s">
        <v>7724</v>
      </c>
      <c r="U4481" s="200">
        <v>271470</v>
      </c>
    </row>
    <row r="4482" spans="17:21" x14ac:dyDescent="0.15">
      <c r="Q4482" s="197">
        <v>5</v>
      </c>
      <c r="R4482" s="197">
        <v>14</v>
      </c>
      <c r="S4482" s="197">
        <v>26</v>
      </c>
      <c r="T4482" s="198" t="s">
        <v>4110</v>
      </c>
      <c r="U4482" s="200">
        <v>271499</v>
      </c>
    </row>
    <row r="4483" spans="17:21" x14ac:dyDescent="0.15">
      <c r="Q4483" s="197">
        <v>5</v>
      </c>
      <c r="R4483" s="197">
        <v>15</v>
      </c>
      <c r="S4483" s="197">
        <v>1</v>
      </c>
      <c r="T4483" s="198" t="s">
        <v>6344</v>
      </c>
      <c r="U4483" s="200">
        <v>281001</v>
      </c>
    </row>
    <row r="4484" spans="17:21" x14ac:dyDescent="0.15">
      <c r="Q4484" s="197">
        <v>5</v>
      </c>
      <c r="R4484" s="197">
        <v>15</v>
      </c>
      <c r="S4484" s="197">
        <v>2</v>
      </c>
      <c r="T4484" s="198" t="s">
        <v>7549</v>
      </c>
      <c r="U4484" s="200">
        <v>281005</v>
      </c>
    </row>
    <row r="4485" spans="17:21" x14ac:dyDescent="0.15">
      <c r="Q4485" s="197">
        <v>5</v>
      </c>
      <c r="R4485" s="197">
        <v>15</v>
      </c>
      <c r="S4485" s="197">
        <v>3</v>
      </c>
      <c r="T4485" s="198" t="s">
        <v>6356</v>
      </c>
      <c r="U4485" s="200">
        <v>281010</v>
      </c>
    </row>
    <row r="4486" spans="17:21" x14ac:dyDescent="0.15">
      <c r="Q4486" s="197">
        <v>5</v>
      </c>
      <c r="R4486" s="197">
        <v>15</v>
      </c>
      <c r="S4486" s="197">
        <v>4</v>
      </c>
      <c r="T4486" s="198" t="s">
        <v>7725</v>
      </c>
      <c r="U4486" s="200">
        <v>281011</v>
      </c>
    </row>
    <row r="4487" spans="17:21" x14ac:dyDescent="0.15">
      <c r="Q4487" s="197">
        <v>5</v>
      </c>
      <c r="R4487" s="197">
        <v>15</v>
      </c>
      <c r="S4487" s="197">
        <v>5</v>
      </c>
      <c r="T4487" s="198" t="s">
        <v>7726</v>
      </c>
      <c r="U4487" s="200">
        <v>281012</v>
      </c>
    </row>
    <row r="4488" spans="17:21" x14ac:dyDescent="0.15">
      <c r="Q4488" s="197">
        <v>5</v>
      </c>
      <c r="R4488" s="197">
        <v>15</v>
      </c>
      <c r="S4488" s="197">
        <v>6</v>
      </c>
      <c r="T4488" s="198" t="s">
        <v>7727</v>
      </c>
      <c r="U4488" s="200">
        <v>281013</v>
      </c>
    </row>
    <row r="4489" spans="17:21" x14ac:dyDescent="0.15">
      <c r="Q4489" s="197">
        <v>5</v>
      </c>
      <c r="R4489" s="197">
        <v>15</v>
      </c>
      <c r="S4489" s="197">
        <v>7</v>
      </c>
      <c r="T4489" s="198" t="s">
        <v>7728</v>
      </c>
      <c r="U4489" s="200">
        <v>281014</v>
      </c>
    </row>
    <row r="4490" spans="17:21" x14ac:dyDescent="0.15">
      <c r="Q4490" s="197">
        <v>5</v>
      </c>
      <c r="R4490" s="197">
        <v>15</v>
      </c>
      <c r="S4490" s="197">
        <v>8</v>
      </c>
      <c r="T4490" s="198" t="s">
        <v>7729</v>
      </c>
      <c r="U4490" s="200">
        <v>281016</v>
      </c>
    </row>
    <row r="4491" spans="17:21" x14ac:dyDescent="0.15">
      <c r="Q4491" s="197">
        <v>5</v>
      </c>
      <c r="R4491" s="197">
        <v>15</v>
      </c>
      <c r="S4491" s="197">
        <v>9</v>
      </c>
      <c r="T4491" s="198" t="s">
        <v>7730</v>
      </c>
      <c r="U4491" s="200">
        <v>281015</v>
      </c>
    </row>
    <row r="4492" spans="17:21" x14ac:dyDescent="0.15">
      <c r="Q4492" s="197">
        <v>5</v>
      </c>
      <c r="R4492" s="197">
        <v>15</v>
      </c>
      <c r="S4492" s="197">
        <v>10</v>
      </c>
      <c r="T4492" s="198" t="s">
        <v>7731</v>
      </c>
      <c r="U4492" s="200">
        <v>281017</v>
      </c>
    </row>
    <row r="4493" spans="17:21" x14ac:dyDescent="0.15">
      <c r="Q4493" s="197">
        <v>5</v>
      </c>
      <c r="R4493" s="197">
        <v>15</v>
      </c>
      <c r="S4493" s="197">
        <v>11</v>
      </c>
      <c r="T4493" s="198" t="s">
        <v>7732</v>
      </c>
      <c r="U4493" s="200">
        <v>281018</v>
      </c>
    </row>
    <row r="4494" spans="17:21" x14ac:dyDescent="0.15">
      <c r="Q4494" s="197">
        <v>5</v>
      </c>
      <c r="R4494" s="197">
        <v>15</v>
      </c>
      <c r="S4494" s="197">
        <v>12</v>
      </c>
      <c r="T4494" s="198" t="s">
        <v>7733</v>
      </c>
      <c r="U4494" s="200">
        <v>281020</v>
      </c>
    </row>
    <row r="4495" spans="17:21" x14ac:dyDescent="0.15">
      <c r="Q4495" s="197">
        <v>5</v>
      </c>
      <c r="R4495" s="197">
        <v>15</v>
      </c>
      <c r="S4495" s="197">
        <v>13</v>
      </c>
      <c r="T4495" s="198" t="s">
        <v>7734</v>
      </c>
      <c r="U4495" s="200">
        <v>281021</v>
      </c>
    </row>
    <row r="4496" spans="17:21" x14ac:dyDescent="0.15">
      <c r="Q4496" s="197">
        <v>5</v>
      </c>
      <c r="R4496" s="197">
        <v>15</v>
      </c>
      <c r="S4496" s="197">
        <v>14</v>
      </c>
      <c r="T4496" s="198" t="s">
        <v>7735</v>
      </c>
      <c r="U4496" s="200">
        <v>281022</v>
      </c>
    </row>
    <row r="4497" spans="17:21" x14ac:dyDescent="0.15">
      <c r="Q4497" s="197">
        <v>5</v>
      </c>
      <c r="R4497" s="197">
        <v>15</v>
      </c>
      <c r="S4497" s="197">
        <v>15</v>
      </c>
      <c r="T4497" s="198" t="s">
        <v>279</v>
      </c>
      <c r="U4497" s="200">
        <v>281025</v>
      </c>
    </row>
    <row r="4498" spans="17:21" x14ac:dyDescent="0.15">
      <c r="Q4498" s="197">
        <v>5</v>
      </c>
      <c r="R4498" s="197">
        <v>15</v>
      </c>
      <c r="S4498" s="197">
        <v>16</v>
      </c>
      <c r="T4498" s="198" t="s">
        <v>9794</v>
      </c>
      <c r="U4498" s="200">
        <v>281035</v>
      </c>
    </row>
    <row r="4499" spans="17:21" x14ac:dyDescent="0.15">
      <c r="Q4499" s="197">
        <v>5</v>
      </c>
      <c r="R4499" s="197">
        <v>15</v>
      </c>
      <c r="S4499" s="197">
        <v>17</v>
      </c>
      <c r="T4499" s="198" t="s">
        <v>9795</v>
      </c>
      <c r="U4499" s="200">
        <v>281031</v>
      </c>
    </row>
    <row r="4500" spans="17:21" x14ac:dyDescent="0.15">
      <c r="Q4500" s="197">
        <v>5</v>
      </c>
      <c r="R4500" s="197">
        <v>15</v>
      </c>
      <c r="S4500" s="197">
        <v>18</v>
      </c>
      <c r="T4500" s="198" t="s">
        <v>307</v>
      </c>
      <c r="U4500" s="200">
        <v>281040</v>
      </c>
    </row>
    <row r="4501" spans="17:21" x14ac:dyDescent="0.15">
      <c r="Q4501" s="197">
        <v>5</v>
      </c>
      <c r="R4501" s="197">
        <v>15</v>
      </c>
      <c r="S4501" s="197">
        <v>19</v>
      </c>
      <c r="T4501" s="198" t="s">
        <v>9796</v>
      </c>
      <c r="U4501" s="200">
        <v>281061</v>
      </c>
    </row>
    <row r="4502" spans="17:21" x14ac:dyDescent="0.15">
      <c r="Q4502" s="197">
        <v>5</v>
      </c>
      <c r="R4502" s="197">
        <v>15</v>
      </c>
      <c r="S4502" s="197">
        <v>20</v>
      </c>
      <c r="T4502" s="198" t="s">
        <v>9797</v>
      </c>
      <c r="U4502" s="200">
        <v>281062</v>
      </c>
    </row>
    <row r="4503" spans="17:21" x14ac:dyDescent="0.15">
      <c r="Q4503" s="197">
        <v>5</v>
      </c>
      <c r="R4503" s="197">
        <v>15</v>
      </c>
      <c r="S4503" s="197">
        <v>21</v>
      </c>
      <c r="T4503" s="198" t="s">
        <v>9798</v>
      </c>
      <c r="U4503" s="200">
        <v>281063</v>
      </c>
    </row>
    <row r="4504" spans="17:21" x14ac:dyDescent="0.15">
      <c r="Q4504" s="197">
        <v>5</v>
      </c>
      <c r="R4504" s="197">
        <v>15</v>
      </c>
      <c r="S4504" s="197">
        <v>22</v>
      </c>
      <c r="T4504" s="198" t="s">
        <v>9799</v>
      </c>
      <c r="U4504" s="200">
        <v>281064</v>
      </c>
    </row>
    <row r="4505" spans="17:21" x14ac:dyDescent="0.15">
      <c r="Q4505" s="197">
        <v>5</v>
      </c>
      <c r="R4505" s="197">
        <v>15</v>
      </c>
      <c r="S4505" s="197">
        <v>23</v>
      </c>
      <c r="T4505" s="198" t="s">
        <v>9800</v>
      </c>
      <c r="U4505" s="200">
        <v>281065</v>
      </c>
    </row>
    <row r="4506" spans="17:21" x14ac:dyDescent="0.15">
      <c r="Q4506" s="197">
        <v>5</v>
      </c>
      <c r="R4506" s="197">
        <v>15</v>
      </c>
      <c r="S4506" s="197">
        <v>24</v>
      </c>
      <c r="T4506" s="198" t="s">
        <v>9801</v>
      </c>
      <c r="U4506" s="200">
        <v>281066</v>
      </c>
    </row>
    <row r="4507" spans="17:21" x14ac:dyDescent="0.15">
      <c r="Q4507" s="197">
        <v>5</v>
      </c>
      <c r="R4507" s="197">
        <v>15</v>
      </c>
      <c r="S4507" s="197">
        <v>25</v>
      </c>
      <c r="T4507" s="198" t="s">
        <v>2334</v>
      </c>
      <c r="U4507" s="200">
        <v>281067</v>
      </c>
    </row>
    <row r="4508" spans="17:21" x14ac:dyDescent="0.15">
      <c r="Q4508" s="197">
        <v>5</v>
      </c>
      <c r="R4508" s="197">
        <v>15</v>
      </c>
      <c r="S4508" s="197">
        <v>26</v>
      </c>
      <c r="T4508" s="198" t="s">
        <v>2292</v>
      </c>
      <c r="U4508" s="200">
        <v>281068</v>
      </c>
    </row>
    <row r="4509" spans="17:21" x14ac:dyDescent="0.15">
      <c r="Q4509" s="197">
        <v>5</v>
      </c>
      <c r="R4509" s="197">
        <v>15</v>
      </c>
      <c r="S4509" s="197">
        <v>27</v>
      </c>
      <c r="T4509" s="198" t="s">
        <v>7580</v>
      </c>
      <c r="U4509" s="200">
        <v>281069</v>
      </c>
    </row>
    <row r="4510" spans="17:21" x14ac:dyDescent="0.15">
      <c r="Q4510" s="197">
        <v>5</v>
      </c>
      <c r="R4510" s="197">
        <v>15</v>
      </c>
      <c r="S4510" s="197">
        <v>28</v>
      </c>
      <c r="T4510" s="198" t="s">
        <v>6312</v>
      </c>
      <c r="U4510" s="200">
        <v>281050</v>
      </c>
    </row>
    <row r="4511" spans="17:21" x14ac:dyDescent="0.15">
      <c r="Q4511" s="197">
        <v>5</v>
      </c>
      <c r="R4511" s="197">
        <v>15</v>
      </c>
      <c r="S4511" s="197">
        <v>29</v>
      </c>
      <c r="T4511" s="198" t="s">
        <v>6383</v>
      </c>
      <c r="U4511" s="200">
        <v>281055</v>
      </c>
    </row>
    <row r="4512" spans="17:21" x14ac:dyDescent="0.15">
      <c r="Q4512" s="197">
        <v>5</v>
      </c>
      <c r="R4512" s="197">
        <v>15</v>
      </c>
      <c r="S4512" s="197">
        <v>30</v>
      </c>
      <c r="T4512" s="198" t="s">
        <v>4159</v>
      </c>
      <c r="U4512" s="200">
        <v>281060</v>
      </c>
    </row>
    <row r="4513" spans="17:21" x14ac:dyDescent="0.15">
      <c r="Q4513" s="197">
        <v>5</v>
      </c>
      <c r="R4513" s="197">
        <v>15</v>
      </c>
      <c r="S4513" s="197">
        <v>31</v>
      </c>
      <c r="T4513" s="198" t="s">
        <v>7736</v>
      </c>
      <c r="U4513" s="200">
        <v>281080</v>
      </c>
    </row>
    <row r="4514" spans="17:21" x14ac:dyDescent="0.15">
      <c r="Q4514" s="197">
        <v>5</v>
      </c>
      <c r="R4514" s="197">
        <v>15</v>
      </c>
      <c r="S4514" s="197">
        <v>32</v>
      </c>
      <c r="T4514" s="198" t="s">
        <v>9802</v>
      </c>
      <c r="U4514" s="200">
        <v>281082</v>
      </c>
    </row>
    <row r="4515" spans="17:21" x14ac:dyDescent="0.15">
      <c r="Q4515" s="197">
        <v>5</v>
      </c>
      <c r="R4515" s="197">
        <v>15</v>
      </c>
      <c r="S4515" s="197">
        <v>33</v>
      </c>
      <c r="T4515" s="198" t="s">
        <v>7737</v>
      </c>
      <c r="U4515" s="200">
        <v>281085</v>
      </c>
    </row>
    <row r="4516" spans="17:21" x14ac:dyDescent="0.15">
      <c r="Q4516" s="197">
        <v>5</v>
      </c>
      <c r="R4516" s="197">
        <v>15</v>
      </c>
      <c r="S4516" s="197">
        <v>34</v>
      </c>
      <c r="T4516" s="198" t="s">
        <v>9803</v>
      </c>
      <c r="U4516" s="200">
        <v>281099</v>
      </c>
    </row>
    <row r="4517" spans="17:21" x14ac:dyDescent="0.15">
      <c r="Q4517" s="197">
        <v>5</v>
      </c>
      <c r="R4517" s="197">
        <v>16</v>
      </c>
      <c r="S4517" s="197">
        <v>1</v>
      </c>
      <c r="T4517" s="198" t="s">
        <v>7585</v>
      </c>
      <c r="U4517" s="200">
        <v>331017</v>
      </c>
    </row>
    <row r="4518" spans="17:21" x14ac:dyDescent="0.15">
      <c r="Q4518" s="197">
        <v>5</v>
      </c>
      <c r="R4518" s="197">
        <v>16</v>
      </c>
      <c r="S4518" s="197">
        <v>2</v>
      </c>
      <c r="T4518" s="198" t="s">
        <v>7738</v>
      </c>
      <c r="U4518" s="200">
        <v>331022</v>
      </c>
    </row>
    <row r="4519" spans="17:21" x14ac:dyDescent="0.15">
      <c r="Q4519" s="197">
        <v>5</v>
      </c>
      <c r="R4519" s="197">
        <v>16</v>
      </c>
      <c r="S4519" s="197">
        <v>3</v>
      </c>
      <c r="T4519" s="198" t="s">
        <v>6450</v>
      </c>
      <c r="U4519" s="200">
        <v>331005</v>
      </c>
    </row>
    <row r="4520" spans="17:21" x14ac:dyDescent="0.15">
      <c r="Q4520" s="197">
        <v>5</v>
      </c>
      <c r="R4520" s="197">
        <v>16</v>
      </c>
      <c r="S4520" s="197">
        <v>4</v>
      </c>
      <c r="T4520" s="198" t="s">
        <v>7739</v>
      </c>
      <c r="U4520" s="200">
        <v>331002</v>
      </c>
    </row>
    <row r="4521" spans="17:21" x14ac:dyDescent="0.15">
      <c r="Q4521" s="197">
        <v>5</v>
      </c>
      <c r="R4521" s="197">
        <v>16</v>
      </c>
      <c r="S4521" s="197">
        <v>5</v>
      </c>
      <c r="T4521" s="198" t="s">
        <v>6329</v>
      </c>
      <c r="U4521" s="200">
        <v>331004</v>
      </c>
    </row>
    <row r="4522" spans="17:21" x14ac:dyDescent="0.15">
      <c r="Q4522" s="197">
        <v>5</v>
      </c>
      <c r="R4522" s="197">
        <v>16</v>
      </c>
      <c r="S4522" s="197">
        <v>6</v>
      </c>
      <c r="T4522" s="198" t="s">
        <v>7541</v>
      </c>
      <c r="U4522" s="200">
        <v>331006</v>
      </c>
    </row>
    <row r="4523" spans="17:21" x14ac:dyDescent="0.15">
      <c r="Q4523" s="197">
        <v>5</v>
      </c>
      <c r="R4523" s="197">
        <v>16</v>
      </c>
      <c r="S4523" s="197">
        <v>7</v>
      </c>
      <c r="T4523" s="198" t="s">
        <v>7740</v>
      </c>
      <c r="U4523" s="200">
        <v>331007</v>
      </c>
    </row>
    <row r="4524" spans="17:21" x14ac:dyDescent="0.15">
      <c r="Q4524" s="197">
        <v>5</v>
      </c>
      <c r="R4524" s="197">
        <v>16</v>
      </c>
      <c r="S4524" s="197">
        <v>8</v>
      </c>
      <c r="T4524" s="198" t="s">
        <v>7741</v>
      </c>
      <c r="U4524" s="200">
        <v>331021</v>
      </c>
    </row>
    <row r="4525" spans="17:21" x14ac:dyDescent="0.15">
      <c r="Q4525" s="197">
        <v>5</v>
      </c>
      <c r="R4525" s="197">
        <v>16</v>
      </c>
      <c r="S4525" s="197">
        <v>9</v>
      </c>
      <c r="T4525" s="198" t="s">
        <v>6453</v>
      </c>
      <c r="U4525" s="200">
        <v>331008</v>
      </c>
    </row>
    <row r="4526" spans="17:21" x14ac:dyDescent="0.15">
      <c r="Q4526" s="197">
        <v>5</v>
      </c>
      <c r="R4526" s="197">
        <v>16</v>
      </c>
      <c r="S4526" s="197">
        <v>10</v>
      </c>
      <c r="T4526" s="198" t="s">
        <v>7742</v>
      </c>
      <c r="U4526" s="200">
        <v>331019</v>
      </c>
    </row>
    <row r="4527" spans="17:21" x14ac:dyDescent="0.15">
      <c r="Q4527" s="197">
        <v>5</v>
      </c>
      <c r="R4527" s="197">
        <v>16</v>
      </c>
      <c r="S4527" s="197">
        <v>11</v>
      </c>
      <c r="T4527" s="198" t="s">
        <v>6344</v>
      </c>
      <c r="U4527" s="200">
        <v>331009</v>
      </c>
    </row>
    <row r="4528" spans="17:21" x14ac:dyDescent="0.15">
      <c r="Q4528" s="197">
        <v>5</v>
      </c>
      <c r="R4528" s="197">
        <v>16</v>
      </c>
      <c r="S4528" s="197">
        <v>12</v>
      </c>
      <c r="T4528" s="198" t="s">
        <v>7743</v>
      </c>
      <c r="U4528" s="200">
        <v>331011</v>
      </c>
    </row>
    <row r="4529" spans="17:21" x14ac:dyDescent="0.15">
      <c r="Q4529" s="197">
        <v>5</v>
      </c>
      <c r="R4529" s="197">
        <v>16</v>
      </c>
      <c r="S4529" s="197">
        <v>13</v>
      </c>
      <c r="T4529" s="198" t="s">
        <v>6336</v>
      </c>
      <c r="U4529" s="200">
        <v>331012</v>
      </c>
    </row>
    <row r="4530" spans="17:21" x14ac:dyDescent="0.15">
      <c r="Q4530" s="197">
        <v>5</v>
      </c>
      <c r="R4530" s="197">
        <v>16</v>
      </c>
      <c r="S4530" s="197">
        <v>14</v>
      </c>
      <c r="T4530" s="198" t="s">
        <v>7556</v>
      </c>
      <c r="U4530" s="200">
        <v>331013</v>
      </c>
    </row>
    <row r="4531" spans="17:21" x14ac:dyDescent="0.15">
      <c r="Q4531" s="197">
        <v>5</v>
      </c>
      <c r="R4531" s="197">
        <v>16</v>
      </c>
      <c r="S4531" s="197">
        <v>15</v>
      </c>
      <c r="T4531" s="198" t="s">
        <v>9804</v>
      </c>
      <c r="U4531" s="200">
        <v>331023</v>
      </c>
    </row>
    <row r="4532" spans="17:21" x14ac:dyDescent="0.15">
      <c r="Q4532" s="197">
        <v>5</v>
      </c>
      <c r="R4532" s="197">
        <v>16</v>
      </c>
      <c r="S4532" s="197">
        <v>16</v>
      </c>
      <c r="T4532" s="198" t="s">
        <v>7564</v>
      </c>
      <c r="U4532" s="200">
        <v>331016</v>
      </c>
    </row>
    <row r="4533" spans="17:21" x14ac:dyDescent="0.15">
      <c r="Q4533" s="197">
        <v>5</v>
      </c>
      <c r="R4533" s="197">
        <v>16</v>
      </c>
      <c r="S4533" s="197">
        <v>17</v>
      </c>
      <c r="T4533" s="198" t="s">
        <v>6312</v>
      </c>
      <c r="U4533" s="200">
        <v>331014</v>
      </c>
    </row>
    <row r="4534" spans="17:21" x14ac:dyDescent="0.15">
      <c r="Q4534" s="197">
        <v>5</v>
      </c>
      <c r="R4534" s="197">
        <v>16</v>
      </c>
      <c r="S4534" s="197">
        <v>18</v>
      </c>
      <c r="T4534" s="198" t="s">
        <v>9805</v>
      </c>
      <c r="U4534" s="200">
        <v>331024</v>
      </c>
    </row>
    <row r="4535" spans="17:21" x14ac:dyDescent="0.15">
      <c r="Q4535" s="197">
        <v>5</v>
      </c>
      <c r="R4535" s="197">
        <v>16</v>
      </c>
      <c r="S4535" s="197">
        <v>19</v>
      </c>
      <c r="T4535" s="198" t="s">
        <v>4159</v>
      </c>
      <c r="U4535" s="200">
        <v>331025</v>
      </c>
    </row>
    <row r="4536" spans="17:21" x14ac:dyDescent="0.15">
      <c r="Q4536" s="197">
        <v>5</v>
      </c>
      <c r="R4536" s="197">
        <v>16</v>
      </c>
      <c r="S4536" s="197">
        <v>20</v>
      </c>
      <c r="T4536" s="198" t="s">
        <v>7723</v>
      </c>
      <c r="U4536" s="200">
        <v>331010</v>
      </c>
    </row>
    <row r="4537" spans="17:21" x14ac:dyDescent="0.15">
      <c r="Q4537" s="197">
        <v>5</v>
      </c>
      <c r="R4537" s="197">
        <v>16</v>
      </c>
      <c r="S4537" s="197">
        <v>21</v>
      </c>
      <c r="T4537" s="198" t="s">
        <v>7720</v>
      </c>
      <c r="U4537" s="200">
        <v>331020</v>
      </c>
    </row>
    <row r="4538" spans="17:21" x14ac:dyDescent="0.15">
      <c r="Q4538" s="197">
        <v>5</v>
      </c>
      <c r="R4538" s="197">
        <v>16</v>
      </c>
      <c r="S4538" s="197">
        <v>22</v>
      </c>
      <c r="T4538" s="198" t="s">
        <v>7721</v>
      </c>
      <c r="U4538" s="200">
        <v>331030</v>
      </c>
    </row>
    <row r="4539" spans="17:21" x14ac:dyDescent="0.15">
      <c r="Q4539" s="197">
        <v>5</v>
      </c>
      <c r="R4539" s="197">
        <v>16</v>
      </c>
      <c r="S4539" s="197">
        <v>23</v>
      </c>
      <c r="T4539" s="198" t="s">
        <v>7651</v>
      </c>
      <c r="U4539" s="200">
        <v>331040</v>
      </c>
    </row>
    <row r="4540" spans="17:21" x14ac:dyDescent="0.15">
      <c r="Q4540" s="197">
        <v>5</v>
      </c>
      <c r="R4540" s="197">
        <v>16</v>
      </c>
      <c r="S4540" s="197">
        <v>24</v>
      </c>
      <c r="T4540" s="198" t="s">
        <v>4110</v>
      </c>
      <c r="U4540" s="200">
        <v>331099</v>
      </c>
    </row>
    <row r="4541" spans="17:21" x14ac:dyDescent="0.15">
      <c r="Q4541" s="197">
        <v>5</v>
      </c>
      <c r="R4541" s="197">
        <v>17</v>
      </c>
      <c r="S4541" s="197">
        <v>1</v>
      </c>
      <c r="T4541" s="198" t="s">
        <v>7585</v>
      </c>
      <c r="U4541" s="200">
        <v>341017</v>
      </c>
    </row>
    <row r="4542" spans="17:21" x14ac:dyDescent="0.15">
      <c r="Q4542" s="197">
        <v>5</v>
      </c>
      <c r="R4542" s="197">
        <v>17</v>
      </c>
      <c r="S4542" s="197">
        <v>2</v>
      </c>
      <c r="T4542" s="198" t="s">
        <v>7744</v>
      </c>
      <c r="U4542" s="200">
        <v>341011</v>
      </c>
    </row>
    <row r="4543" spans="17:21" x14ac:dyDescent="0.15">
      <c r="Q4543" s="197">
        <v>5</v>
      </c>
      <c r="R4543" s="197">
        <v>17</v>
      </c>
      <c r="S4543" s="197">
        <v>3</v>
      </c>
      <c r="T4543" s="198" t="s">
        <v>7541</v>
      </c>
      <c r="U4543" s="200">
        <v>341012</v>
      </c>
    </row>
    <row r="4544" spans="17:21" x14ac:dyDescent="0.15">
      <c r="Q4544" s="197">
        <v>5</v>
      </c>
      <c r="R4544" s="197">
        <v>17</v>
      </c>
      <c r="S4544" s="197">
        <v>4</v>
      </c>
      <c r="T4544" s="198" t="s">
        <v>7590</v>
      </c>
      <c r="U4544" s="200">
        <v>341013</v>
      </c>
    </row>
    <row r="4545" spans="17:21" x14ac:dyDescent="0.15">
      <c r="Q4545" s="197">
        <v>5</v>
      </c>
      <c r="R4545" s="197">
        <v>17</v>
      </c>
      <c r="S4545" s="197">
        <v>5</v>
      </c>
      <c r="T4545" s="198" t="s">
        <v>7142</v>
      </c>
      <c r="U4545" s="200">
        <v>341014</v>
      </c>
    </row>
    <row r="4546" spans="17:21" x14ac:dyDescent="0.15">
      <c r="Q4546" s="197">
        <v>5</v>
      </c>
      <c r="R4546" s="197">
        <v>17</v>
      </c>
      <c r="S4546" s="197">
        <v>6</v>
      </c>
      <c r="T4546" s="198" t="s">
        <v>5143</v>
      </c>
      <c r="U4546" s="200">
        <v>341015</v>
      </c>
    </row>
    <row r="4547" spans="17:21" x14ac:dyDescent="0.15">
      <c r="Q4547" s="197">
        <v>5</v>
      </c>
      <c r="R4547" s="197">
        <v>17</v>
      </c>
      <c r="S4547" s="197">
        <v>7</v>
      </c>
      <c r="T4547" s="198" t="s">
        <v>6344</v>
      </c>
      <c r="U4547" s="200">
        <v>341001</v>
      </c>
    </row>
    <row r="4548" spans="17:21" x14ac:dyDescent="0.15">
      <c r="Q4548" s="197">
        <v>5</v>
      </c>
      <c r="R4548" s="197">
        <v>17</v>
      </c>
      <c r="S4548" s="197">
        <v>8</v>
      </c>
      <c r="T4548" s="198" t="s">
        <v>7549</v>
      </c>
      <c r="U4548" s="200">
        <v>341002</v>
      </c>
    </row>
    <row r="4549" spans="17:21" x14ac:dyDescent="0.15">
      <c r="Q4549" s="197">
        <v>5</v>
      </c>
      <c r="R4549" s="197">
        <v>17</v>
      </c>
      <c r="S4549" s="197">
        <v>9</v>
      </c>
      <c r="T4549" s="198" t="s">
        <v>6336</v>
      </c>
      <c r="U4549" s="200">
        <v>341004</v>
      </c>
    </row>
    <row r="4550" spans="17:21" x14ac:dyDescent="0.15">
      <c r="Q4550" s="197">
        <v>5</v>
      </c>
      <c r="R4550" s="197">
        <v>17</v>
      </c>
      <c r="S4550" s="197">
        <v>10</v>
      </c>
      <c r="T4550" s="198" t="s">
        <v>7745</v>
      </c>
      <c r="U4550" s="200">
        <v>341005</v>
      </c>
    </row>
    <row r="4551" spans="17:21" x14ac:dyDescent="0.15">
      <c r="Q4551" s="197">
        <v>5</v>
      </c>
      <c r="R4551" s="197">
        <v>17</v>
      </c>
      <c r="S4551" s="197">
        <v>11</v>
      </c>
      <c r="T4551" s="198" t="s">
        <v>6085</v>
      </c>
      <c r="U4551" s="200">
        <v>341006</v>
      </c>
    </row>
    <row r="4552" spans="17:21" x14ac:dyDescent="0.15">
      <c r="Q4552" s="197">
        <v>5</v>
      </c>
      <c r="R4552" s="197">
        <v>17</v>
      </c>
      <c r="S4552" s="197">
        <v>12</v>
      </c>
      <c r="T4552" s="198" t="s">
        <v>7672</v>
      </c>
      <c r="U4552" s="200">
        <v>341010</v>
      </c>
    </row>
    <row r="4553" spans="17:21" x14ac:dyDescent="0.15">
      <c r="Q4553" s="197">
        <v>5</v>
      </c>
      <c r="R4553" s="197">
        <v>17</v>
      </c>
      <c r="S4553" s="197">
        <v>13</v>
      </c>
      <c r="T4553" s="198" t="s">
        <v>7568</v>
      </c>
      <c r="U4553" s="200">
        <v>341020</v>
      </c>
    </row>
    <row r="4554" spans="17:21" x14ac:dyDescent="0.15">
      <c r="Q4554" s="197">
        <v>5</v>
      </c>
      <c r="R4554" s="197">
        <v>17</v>
      </c>
      <c r="S4554" s="197">
        <v>14</v>
      </c>
      <c r="T4554" s="198" t="s">
        <v>7578</v>
      </c>
      <c r="U4554" s="200">
        <v>341030</v>
      </c>
    </row>
    <row r="4555" spans="17:21" x14ac:dyDescent="0.15">
      <c r="Q4555" s="197">
        <v>5</v>
      </c>
      <c r="R4555" s="197">
        <v>17</v>
      </c>
      <c r="S4555" s="197">
        <v>15</v>
      </c>
      <c r="T4555" s="198" t="s">
        <v>7580</v>
      </c>
      <c r="U4555" s="200">
        <v>341040</v>
      </c>
    </row>
    <row r="4556" spans="17:21" x14ac:dyDescent="0.15">
      <c r="Q4556" s="197">
        <v>5</v>
      </c>
      <c r="R4556" s="197">
        <v>17</v>
      </c>
      <c r="S4556" s="197">
        <v>16</v>
      </c>
      <c r="T4556" s="198" t="s">
        <v>7746</v>
      </c>
      <c r="U4556" s="200">
        <v>341050</v>
      </c>
    </row>
    <row r="4557" spans="17:21" x14ac:dyDescent="0.15">
      <c r="Q4557" s="197">
        <v>5</v>
      </c>
      <c r="R4557" s="197">
        <v>17</v>
      </c>
      <c r="S4557" s="197">
        <v>17</v>
      </c>
      <c r="T4557" s="198" t="s">
        <v>7747</v>
      </c>
      <c r="U4557" s="200">
        <v>341060</v>
      </c>
    </row>
    <row r="4558" spans="17:21" x14ac:dyDescent="0.15">
      <c r="Q4558" s="197">
        <v>5</v>
      </c>
      <c r="R4558" s="197">
        <v>17</v>
      </c>
      <c r="S4558" s="197">
        <v>18</v>
      </c>
      <c r="T4558" s="198" t="s">
        <v>7748</v>
      </c>
      <c r="U4558" s="200">
        <v>341070</v>
      </c>
    </row>
    <row r="4559" spans="17:21" x14ac:dyDescent="0.15">
      <c r="Q4559" s="197">
        <v>5</v>
      </c>
      <c r="R4559" s="197">
        <v>17</v>
      </c>
      <c r="S4559" s="197">
        <v>19</v>
      </c>
      <c r="T4559" s="198" t="s">
        <v>7749</v>
      </c>
      <c r="U4559" s="200">
        <v>341080</v>
      </c>
    </row>
    <row r="4560" spans="17:21" x14ac:dyDescent="0.15">
      <c r="Q4560" s="197">
        <v>5</v>
      </c>
      <c r="R4560" s="197">
        <v>17</v>
      </c>
      <c r="S4560" s="197">
        <v>20</v>
      </c>
      <c r="T4560" s="198" t="s">
        <v>7564</v>
      </c>
      <c r="U4560" s="200">
        <v>341016</v>
      </c>
    </row>
    <row r="4561" spans="17:21" x14ac:dyDescent="0.15">
      <c r="Q4561" s="197">
        <v>5</v>
      </c>
      <c r="R4561" s="197">
        <v>17</v>
      </c>
      <c r="S4561" s="197">
        <v>21</v>
      </c>
      <c r="T4561" s="198" t="s">
        <v>6312</v>
      </c>
      <c r="U4561" s="200">
        <v>341007</v>
      </c>
    </row>
    <row r="4562" spans="17:21" x14ac:dyDescent="0.15">
      <c r="Q4562" s="197">
        <v>5</v>
      </c>
      <c r="R4562" s="197">
        <v>17</v>
      </c>
      <c r="S4562" s="197">
        <v>22</v>
      </c>
      <c r="T4562" s="198" t="s">
        <v>4159</v>
      </c>
      <c r="U4562" s="200">
        <v>341018</v>
      </c>
    </row>
    <row r="4563" spans="17:21" x14ac:dyDescent="0.15">
      <c r="Q4563" s="197">
        <v>5</v>
      </c>
      <c r="R4563" s="197">
        <v>17</v>
      </c>
      <c r="S4563" s="197">
        <v>23</v>
      </c>
      <c r="T4563" s="198" t="s">
        <v>7750</v>
      </c>
      <c r="U4563" s="200">
        <v>341091</v>
      </c>
    </row>
    <row r="4564" spans="17:21" x14ac:dyDescent="0.15">
      <c r="Q4564" s="197">
        <v>5</v>
      </c>
      <c r="R4564" s="197">
        <v>17</v>
      </c>
      <c r="S4564" s="197">
        <v>24</v>
      </c>
      <c r="T4564" s="198" t="s">
        <v>7751</v>
      </c>
      <c r="U4564" s="200">
        <v>341092</v>
      </c>
    </row>
    <row r="4565" spans="17:21" x14ac:dyDescent="0.15">
      <c r="Q4565" s="197">
        <v>5</v>
      </c>
      <c r="R4565" s="197">
        <v>17</v>
      </c>
      <c r="S4565" s="197">
        <v>25</v>
      </c>
      <c r="T4565" s="198" t="s">
        <v>7752</v>
      </c>
      <c r="U4565" s="200">
        <v>341093</v>
      </c>
    </row>
    <row r="4566" spans="17:21" x14ac:dyDescent="0.15">
      <c r="Q4566" s="197">
        <v>5</v>
      </c>
      <c r="R4566" s="197">
        <v>17</v>
      </c>
      <c r="S4566" s="197">
        <v>26</v>
      </c>
      <c r="T4566" s="198" t="s">
        <v>4110</v>
      </c>
      <c r="U4566" s="200">
        <v>341099</v>
      </c>
    </row>
    <row r="4567" spans="17:21" x14ac:dyDescent="0.15">
      <c r="Q4567" s="197">
        <v>5</v>
      </c>
      <c r="R4567" s="197">
        <v>18</v>
      </c>
      <c r="S4567" s="197">
        <v>1</v>
      </c>
      <c r="T4567" s="198" t="s">
        <v>7753</v>
      </c>
      <c r="U4567" s="200">
        <v>401001</v>
      </c>
    </row>
    <row r="4568" spans="17:21" x14ac:dyDescent="0.15">
      <c r="Q4568" s="197">
        <v>5</v>
      </c>
      <c r="R4568" s="197">
        <v>18</v>
      </c>
      <c r="S4568" s="197">
        <v>2</v>
      </c>
      <c r="T4568" s="198" t="s">
        <v>7754</v>
      </c>
      <c r="U4568" s="200">
        <v>401023</v>
      </c>
    </row>
    <row r="4569" spans="17:21" x14ac:dyDescent="0.15">
      <c r="Q4569" s="197">
        <v>5</v>
      </c>
      <c r="R4569" s="197">
        <v>18</v>
      </c>
      <c r="S4569" s="197">
        <v>3</v>
      </c>
      <c r="T4569" s="198" t="s">
        <v>7755</v>
      </c>
      <c r="U4569" s="200">
        <v>401029</v>
      </c>
    </row>
    <row r="4570" spans="17:21" x14ac:dyDescent="0.15">
      <c r="Q4570" s="197">
        <v>5</v>
      </c>
      <c r="R4570" s="197">
        <v>18</v>
      </c>
      <c r="S4570" s="197">
        <v>4</v>
      </c>
      <c r="T4570" s="198" t="s">
        <v>6329</v>
      </c>
      <c r="U4570" s="200">
        <v>401031</v>
      </c>
    </row>
    <row r="4571" spans="17:21" x14ac:dyDescent="0.15">
      <c r="Q4571" s="197">
        <v>5</v>
      </c>
      <c r="R4571" s="197">
        <v>18</v>
      </c>
      <c r="S4571" s="197">
        <v>5</v>
      </c>
      <c r="T4571" s="198" t="s">
        <v>7541</v>
      </c>
      <c r="U4571" s="200">
        <v>401021</v>
      </c>
    </row>
    <row r="4572" spans="17:21" x14ac:dyDescent="0.15">
      <c r="Q4572" s="197">
        <v>5</v>
      </c>
      <c r="R4572" s="197">
        <v>18</v>
      </c>
      <c r="S4572" s="197">
        <v>6</v>
      </c>
      <c r="T4572" s="198" t="s">
        <v>7756</v>
      </c>
      <c r="U4572" s="200">
        <v>401005</v>
      </c>
    </row>
    <row r="4573" spans="17:21" x14ac:dyDescent="0.15">
      <c r="Q4573" s="197">
        <v>5</v>
      </c>
      <c r="R4573" s="197">
        <v>18</v>
      </c>
      <c r="S4573" s="197">
        <v>7</v>
      </c>
      <c r="T4573" s="198" t="s">
        <v>6453</v>
      </c>
      <c r="U4573" s="200">
        <v>401012</v>
      </c>
    </row>
    <row r="4574" spans="17:21" x14ac:dyDescent="0.15">
      <c r="Q4574" s="197">
        <v>5</v>
      </c>
      <c r="R4574" s="197">
        <v>18</v>
      </c>
      <c r="S4574" s="197">
        <v>8</v>
      </c>
      <c r="T4574" s="198" t="s">
        <v>7757</v>
      </c>
      <c r="U4574" s="200">
        <v>401022</v>
      </c>
    </row>
    <row r="4575" spans="17:21" x14ac:dyDescent="0.15">
      <c r="Q4575" s="197">
        <v>5</v>
      </c>
      <c r="R4575" s="197">
        <v>18</v>
      </c>
      <c r="S4575" s="197">
        <v>9</v>
      </c>
      <c r="T4575" s="198" t="s">
        <v>6344</v>
      </c>
      <c r="U4575" s="200">
        <v>401004</v>
      </c>
    </row>
    <row r="4576" spans="17:21" x14ac:dyDescent="0.15">
      <c r="Q4576" s="197">
        <v>5</v>
      </c>
      <c r="R4576" s="197">
        <v>18</v>
      </c>
      <c r="S4576" s="197">
        <v>10</v>
      </c>
      <c r="T4576" s="198" t="s">
        <v>7758</v>
      </c>
      <c r="U4576" s="200">
        <v>401002</v>
      </c>
    </row>
    <row r="4577" spans="17:21" x14ac:dyDescent="0.15">
      <c r="Q4577" s="197">
        <v>5</v>
      </c>
      <c r="R4577" s="197">
        <v>18</v>
      </c>
      <c r="S4577" s="197">
        <v>11</v>
      </c>
      <c r="T4577" s="198" t="s">
        <v>6356</v>
      </c>
      <c r="U4577" s="200">
        <v>401006</v>
      </c>
    </row>
    <row r="4578" spans="17:21" x14ac:dyDescent="0.15">
      <c r="Q4578" s="197">
        <v>5</v>
      </c>
      <c r="R4578" s="197">
        <v>18</v>
      </c>
      <c r="S4578" s="197">
        <v>12</v>
      </c>
      <c r="T4578" s="198" t="s">
        <v>7718</v>
      </c>
      <c r="U4578" s="200">
        <v>401007</v>
      </c>
    </row>
    <row r="4579" spans="17:21" x14ac:dyDescent="0.15">
      <c r="Q4579" s="197">
        <v>5</v>
      </c>
      <c r="R4579" s="197">
        <v>18</v>
      </c>
      <c r="S4579" s="197">
        <v>13</v>
      </c>
      <c r="T4579" s="198" t="s">
        <v>7759</v>
      </c>
      <c r="U4579" s="200">
        <v>401008</v>
      </c>
    </row>
    <row r="4580" spans="17:21" x14ac:dyDescent="0.15">
      <c r="Q4580" s="197">
        <v>5</v>
      </c>
      <c r="R4580" s="197">
        <v>18</v>
      </c>
      <c r="S4580" s="197">
        <v>14</v>
      </c>
      <c r="T4580" s="198" t="s">
        <v>7760</v>
      </c>
      <c r="U4580" s="200">
        <v>401013</v>
      </c>
    </row>
    <row r="4581" spans="17:21" x14ac:dyDescent="0.15">
      <c r="Q4581" s="197">
        <v>5</v>
      </c>
      <c r="R4581" s="197">
        <v>18</v>
      </c>
      <c r="S4581" s="197">
        <v>15</v>
      </c>
      <c r="T4581" s="198" t="s">
        <v>7761</v>
      </c>
      <c r="U4581" s="200">
        <v>401014</v>
      </c>
    </row>
    <row r="4582" spans="17:21" x14ac:dyDescent="0.15">
      <c r="Q4582" s="197">
        <v>5</v>
      </c>
      <c r="R4582" s="197">
        <v>18</v>
      </c>
      <c r="S4582" s="197">
        <v>16</v>
      </c>
      <c r="T4582" s="198" t="s">
        <v>7762</v>
      </c>
      <c r="U4582" s="200">
        <v>401015</v>
      </c>
    </row>
    <row r="4583" spans="17:21" x14ac:dyDescent="0.15">
      <c r="Q4583" s="197">
        <v>5</v>
      </c>
      <c r="R4583" s="197">
        <v>18</v>
      </c>
      <c r="S4583" s="197">
        <v>17</v>
      </c>
      <c r="T4583" s="198" t="s">
        <v>7763</v>
      </c>
      <c r="U4583" s="200">
        <v>401016</v>
      </c>
    </row>
    <row r="4584" spans="17:21" x14ac:dyDescent="0.15">
      <c r="Q4584" s="197">
        <v>5</v>
      </c>
      <c r="R4584" s="197">
        <v>18</v>
      </c>
      <c r="S4584" s="197">
        <v>18</v>
      </c>
      <c r="T4584" s="198" t="s">
        <v>7764</v>
      </c>
      <c r="U4584" s="200">
        <v>401017</v>
      </c>
    </row>
    <row r="4585" spans="17:21" x14ac:dyDescent="0.15">
      <c r="Q4585" s="197">
        <v>5</v>
      </c>
      <c r="R4585" s="197">
        <v>18</v>
      </c>
      <c r="S4585" s="197">
        <v>19</v>
      </c>
      <c r="T4585" s="198" t="s">
        <v>7765</v>
      </c>
      <c r="U4585" s="200">
        <v>401018</v>
      </c>
    </row>
    <row r="4586" spans="17:21" x14ac:dyDescent="0.15">
      <c r="Q4586" s="197">
        <v>5</v>
      </c>
      <c r="R4586" s="197">
        <v>18</v>
      </c>
      <c r="S4586" s="197">
        <v>20</v>
      </c>
      <c r="T4586" s="198" t="s">
        <v>7766</v>
      </c>
      <c r="U4586" s="200">
        <v>401019</v>
      </c>
    </row>
    <row r="4587" spans="17:21" x14ac:dyDescent="0.15">
      <c r="Q4587" s="197">
        <v>5</v>
      </c>
      <c r="R4587" s="197">
        <v>18</v>
      </c>
      <c r="S4587" s="197">
        <v>21</v>
      </c>
      <c r="T4587" s="198" t="s">
        <v>7564</v>
      </c>
      <c r="U4587" s="200">
        <v>401024</v>
      </c>
    </row>
    <row r="4588" spans="17:21" x14ac:dyDescent="0.15">
      <c r="Q4588" s="197">
        <v>5</v>
      </c>
      <c r="R4588" s="197">
        <v>18</v>
      </c>
      <c r="S4588" s="197">
        <v>22</v>
      </c>
      <c r="T4588" s="198" t="s">
        <v>7642</v>
      </c>
      <c r="U4588" s="200">
        <v>401009</v>
      </c>
    </row>
    <row r="4589" spans="17:21" x14ac:dyDescent="0.15">
      <c r="Q4589" s="197">
        <v>5</v>
      </c>
      <c r="R4589" s="197">
        <v>18</v>
      </c>
      <c r="S4589" s="197">
        <v>23</v>
      </c>
      <c r="T4589" s="198" t="s">
        <v>6383</v>
      </c>
      <c r="U4589" s="200">
        <v>401025</v>
      </c>
    </row>
    <row r="4590" spans="17:21" x14ac:dyDescent="0.15">
      <c r="Q4590" s="197">
        <v>5</v>
      </c>
      <c r="R4590" s="197">
        <v>18</v>
      </c>
      <c r="S4590" s="197">
        <v>24</v>
      </c>
      <c r="T4590" s="198" t="s">
        <v>9806</v>
      </c>
      <c r="U4590" s="200">
        <v>401032</v>
      </c>
    </row>
    <row r="4591" spans="17:21" x14ac:dyDescent="0.15">
      <c r="Q4591" s="197">
        <v>5</v>
      </c>
      <c r="R4591" s="197">
        <v>18</v>
      </c>
      <c r="S4591" s="197">
        <v>25</v>
      </c>
      <c r="T4591" s="198" t="s">
        <v>4159</v>
      </c>
      <c r="U4591" s="200">
        <v>401010</v>
      </c>
    </row>
    <row r="4592" spans="17:21" x14ac:dyDescent="0.15">
      <c r="Q4592" s="197">
        <v>5</v>
      </c>
      <c r="R4592" s="197">
        <v>18</v>
      </c>
      <c r="S4592" s="197">
        <v>26</v>
      </c>
      <c r="T4592" s="198" t="s">
        <v>7767</v>
      </c>
      <c r="U4592" s="200">
        <v>401011</v>
      </c>
    </row>
    <row r="4593" spans="17:21" x14ac:dyDescent="0.15">
      <c r="Q4593" s="197">
        <v>5</v>
      </c>
      <c r="R4593" s="197">
        <v>18</v>
      </c>
      <c r="S4593" s="197">
        <v>27</v>
      </c>
      <c r="T4593" s="198" t="s">
        <v>4110</v>
      </c>
      <c r="U4593" s="200">
        <v>401099</v>
      </c>
    </row>
    <row r="4594" spans="17:21" x14ac:dyDescent="0.15">
      <c r="Q4594" s="197">
        <v>5</v>
      </c>
      <c r="R4594" s="197">
        <v>19</v>
      </c>
      <c r="S4594" s="197">
        <v>1</v>
      </c>
      <c r="T4594" s="198" t="s">
        <v>7630</v>
      </c>
      <c r="U4594" s="200">
        <v>401312</v>
      </c>
    </row>
    <row r="4595" spans="17:21" x14ac:dyDescent="0.15">
      <c r="Q4595" s="197">
        <v>5</v>
      </c>
      <c r="R4595" s="197">
        <v>19</v>
      </c>
      <c r="S4595" s="197">
        <v>2</v>
      </c>
      <c r="T4595" s="198" t="s">
        <v>7541</v>
      </c>
      <c r="U4595" s="200">
        <v>401313</v>
      </c>
    </row>
    <row r="4596" spans="17:21" x14ac:dyDescent="0.15">
      <c r="Q4596" s="197">
        <v>5</v>
      </c>
      <c r="R4596" s="197">
        <v>19</v>
      </c>
      <c r="S4596" s="197">
        <v>3</v>
      </c>
      <c r="T4596" s="198" t="s">
        <v>7590</v>
      </c>
      <c r="U4596" s="200">
        <v>401314</v>
      </c>
    </row>
    <row r="4597" spans="17:21" x14ac:dyDescent="0.15">
      <c r="Q4597" s="197">
        <v>5</v>
      </c>
      <c r="R4597" s="197">
        <v>19</v>
      </c>
      <c r="S4597" s="197">
        <v>4</v>
      </c>
      <c r="T4597" s="198" t="s">
        <v>5143</v>
      </c>
      <c r="U4597" s="200">
        <v>401317</v>
      </c>
    </row>
    <row r="4598" spans="17:21" x14ac:dyDescent="0.15">
      <c r="Q4598" s="197">
        <v>5</v>
      </c>
      <c r="R4598" s="197">
        <v>19</v>
      </c>
      <c r="S4598" s="197">
        <v>5</v>
      </c>
      <c r="T4598" s="198" t="s">
        <v>9543</v>
      </c>
      <c r="U4598" s="200">
        <v>401315</v>
      </c>
    </row>
    <row r="4599" spans="17:21" x14ac:dyDescent="0.15">
      <c r="Q4599" s="197">
        <v>5</v>
      </c>
      <c r="R4599" s="197">
        <v>19</v>
      </c>
      <c r="S4599" s="197">
        <v>6</v>
      </c>
      <c r="T4599" s="198" t="s">
        <v>9544</v>
      </c>
      <c r="U4599" s="200">
        <v>401319</v>
      </c>
    </row>
    <row r="4600" spans="17:21" x14ac:dyDescent="0.15">
      <c r="Q4600" s="197">
        <v>5</v>
      </c>
      <c r="R4600" s="197">
        <v>19</v>
      </c>
      <c r="S4600" s="197">
        <v>7</v>
      </c>
      <c r="T4600" s="198" t="s">
        <v>6344</v>
      </c>
      <c r="U4600" s="200">
        <v>401301</v>
      </c>
    </row>
    <row r="4601" spans="17:21" x14ac:dyDescent="0.15">
      <c r="Q4601" s="197">
        <v>5</v>
      </c>
      <c r="R4601" s="197">
        <v>19</v>
      </c>
      <c r="S4601" s="197">
        <v>8</v>
      </c>
      <c r="T4601" s="198" t="s">
        <v>7768</v>
      </c>
      <c r="U4601" s="200">
        <v>401316</v>
      </c>
    </row>
    <row r="4602" spans="17:21" x14ac:dyDescent="0.15">
      <c r="Q4602" s="197">
        <v>5</v>
      </c>
      <c r="R4602" s="197">
        <v>19</v>
      </c>
      <c r="S4602" s="197">
        <v>9</v>
      </c>
      <c r="T4602" s="198" t="s">
        <v>7144</v>
      </c>
      <c r="U4602" s="200">
        <v>401302</v>
      </c>
    </row>
    <row r="4603" spans="17:21" x14ac:dyDescent="0.15">
      <c r="Q4603" s="197">
        <v>5</v>
      </c>
      <c r="R4603" s="197">
        <v>19</v>
      </c>
      <c r="S4603" s="197">
        <v>10</v>
      </c>
      <c r="T4603" s="198" t="s">
        <v>7679</v>
      </c>
      <c r="U4603" s="200">
        <v>401303</v>
      </c>
    </row>
    <row r="4604" spans="17:21" x14ac:dyDescent="0.15">
      <c r="Q4604" s="197">
        <v>5</v>
      </c>
      <c r="R4604" s="197">
        <v>19</v>
      </c>
      <c r="S4604" s="197">
        <v>11</v>
      </c>
      <c r="T4604" s="198" t="s">
        <v>7769</v>
      </c>
      <c r="U4604" s="200">
        <v>401304</v>
      </c>
    </row>
    <row r="4605" spans="17:21" x14ac:dyDescent="0.15">
      <c r="Q4605" s="197">
        <v>5</v>
      </c>
      <c r="R4605" s="197">
        <v>19</v>
      </c>
      <c r="S4605" s="197">
        <v>12</v>
      </c>
      <c r="T4605" s="198" t="s">
        <v>7759</v>
      </c>
      <c r="U4605" s="200">
        <v>401307</v>
      </c>
    </row>
    <row r="4606" spans="17:21" x14ac:dyDescent="0.15">
      <c r="Q4606" s="197">
        <v>5</v>
      </c>
      <c r="R4606" s="197">
        <v>19</v>
      </c>
      <c r="S4606" s="197">
        <v>13</v>
      </c>
      <c r="T4606" s="198" t="s">
        <v>7564</v>
      </c>
      <c r="U4606" s="200">
        <v>401318</v>
      </c>
    </row>
    <row r="4607" spans="17:21" x14ac:dyDescent="0.15">
      <c r="Q4607" s="197">
        <v>5</v>
      </c>
      <c r="R4607" s="197">
        <v>19</v>
      </c>
      <c r="S4607" s="197">
        <v>14</v>
      </c>
      <c r="T4607" s="198" t="s">
        <v>6312</v>
      </c>
      <c r="U4607" s="200">
        <v>401308</v>
      </c>
    </row>
    <row r="4608" spans="17:21" x14ac:dyDescent="0.15">
      <c r="Q4608" s="197">
        <v>5</v>
      </c>
      <c r="R4608" s="197">
        <v>19</v>
      </c>
      <c r="S4608" s="197">
        <v>15</v>
      </c>
      <c r="T4608" s="198" t="s">
        <v>6383</v>
      </c>
      <c r="U4608" s="200">
        <v>401309</v>
      </c>
    </row>
    <row r="4609" spans="17:21" x14ac:dyDescent="0.15">
      <c r="Q4609" s="197">
        <v>5</v>
      </c>
      <c r="R4609" s="197">
        <v>19</v>
      </c>
      <c r="S4609" s="197">
        <v>16</v>
      </c>
      <c r="T4609" s="198" t="s">
        <v>4159</v>
      </c>
      <c r="U4609" s="200">
        <v>401311</v>
      </c>
    </row>
    <row r="4610" spans="17:21" x14ac:dyDescent="0.15">
      <c r="Q4610" s="197">
        <v>5</v>
      </c>
      <c r="R4610" s="197">
        <v>19</v>
      </c>
      <c r="S4610" s="197">
        <v>17</v>
      </c>
      <c r="T4610" s="198" t="s">
        <v>7721</v>
      </c>
      <c r="U4610" s="200">
        <v>401310</v>
      </c>
    </row>
    <row r="4611" spans="17:21" x14ac:dyDescent="0.15">
      <c r="Q4611" s="197">
        <v>5</v>
      </c>
      <c r="R4611" s="197">
        <v>19</v>
      </c>
      <c r="S4611" s="197">
        <v>18</v>
      </c>
      <c r="T4611" s="198" t="s">
        <v>7770</v>
      </c>
      <c r="U4611" s="200">
        <v>401320</v>
      </c>
    </row>
    <row r="4612" spans="17:21" x14ac:dyDescent="0.15">
      <c r="Q4612" s="197">
        <v>5</v>
      </c>
      <c r="R4612" s="197">
        <v>19</v>
      </c>
      <c r="S4612" s="197">
        <v>19</v>
      </c>
      <c r="T4612" s="198" t="s">
        <v>7650</v>
      </c>
      <c r="U4612" s="200">
        <v>401330</v>
      </c>
    </row>
    <row r="4613" spans="17:21" x14ac:dyDescent="0.15">
      <c r="Q4613" s="197">
        <v>5</v>
      </c>
      <c r="R4613" s="197">
        <v>19</v>
      </c>
      <c r="S4613" s="197">
        <v>20</v>
      </c>
      <c r="T4613" s="198" t="s">
        <v>7651</v>
      </c>
      <c r="U4613" s="200">
        <v>401340</v>
      </c>
    </row>
    <row r="4614" spans="17:21" x14ac:dyDescent="0.15">
      <c r="Q4614" s="197">
        <v>5</v>
      </c>
      <c r="R4614" s="197">
        <v>19</v>
      </c>
      <c r="S4614" s="197">
        <v>21</v>
      </c>
      <c r="T4614" s="198" t="s">
        <v>7771</v>
      </c>
      <c r="U4614" s="200">
        <v>401360</v>
      </c>
    </row>
    <row r="4615" spans="17:21" x14ac:dyDescent="0.15">
      <c r="Q4615" s="197">
        <v>5</v>
      </c>
      <c r="R4615" s="197">
        <v>19</v>
      </c>
      <c r="S4615" s="197">
        <v>22</v>
      </c>
      <c r="T4615" s="198" t="s">
        <v>7772</v>
      </c>
      <c r="U4615" s="200">
        <v>401370</v>
      </c>
    </row>
    <row r="4616" spans="17:21" x14ac:dyDescent="0.15">
      <c r="Q4616" s="197">
        <v>5</v>
      </c>
      <c r="R4616" s="197">
        <v>19</v>
      </c>
      <c r="S4616" s="197">
        <v>23</v>
      </c>
      <c r="T4616" s="198" t="s">
        <v>7722</v>
      </c>
      <c r="U4616" s="200">
        <v>401350</v>
      </c>
    </row>
    <row r="4617" spans="17:21" x14ac:dyDescent="0.15">
      <c r="Q4617" s="197">
        <v>5</v>
      </c>
      <c r="R4617" s="197">
        <v>19</v>
      </c>
      <c r="S4617" s="197">
        <v>24</v>
      </c>
      <c r="T4617" s="198" t="s">
        <v>7773</v>
      </c>
      <c r="U4617" s="200">
        <v>401382</v>
      </c>
    </row>
    <row r="4618" spans="17:21" x14ac:dyDescent="0.15">
      <c r="Q4618" s="197">
        <v>5</v>
      </c>
      <c r="R4618" s="197">
        <v>19</v>
      </c>
      <c r="S4618" s="197">
        <v>25</v>
      </c>
      <c r="T4618" s="198" t="s">
        <v>7774</v>
      </c>
      <c r="U4618" s="200">
        <v>401383</v>
      </c>
    </row>
    <row r="4619" spans="17:21" x14ac:dyDescent="0.15">
      <c r="Q4619" s="197">
        <v>5</v>
      </c>
      <c r="R4619" s="197">
        <v>19</v>
      </c>
      <c r="S4619" s="197">
        <v>26</v>
      </c>
      <c r="T4619" s="198" t="s">
        <v>7775</v>
      </c>
      <c r="U4619" s="200">
        <v>401384</v>
      </c>
    </row>
    <row r="4620" spans="17:21" x14ac:dyDescent="0.15">
      <c r="Q4620" s="197">
        <v>5</v>
      </c>
      <c r="R4620" s="197">
        <v>19</v>
      </c>
      <c r="S4620" s="197">
        <v>27</v>
      </c>
      <c r="T4620" s="198" t="s">
        <v>4110</v>
      </c>
      <c r="U4620" s="200">
        <v>401399</v>
      </c>
    </row>
    <row r="4621" spans="17:21" x14ac:dyDescent="0.15">
      <c r="Q4621" s="197">
        <v>5</v>
      </c>
      <c r="R4621" s="197">
        <v>20</v>
      </c>
      <c r="S4621" s="197">
        <v>1</v>
      </c>
      <c r="T4621" s="198" t="s">
        <v>6450</v>
      </c>
      <c r="U4621" s="200">
        <v>431026</v>
      </c>
    </row>
    <row r="4622" spans="17:21" x14ac:dyDescent="0.15">
      <c r="Q4622" s="197">
        <v>5</v>
      </c>
      <c r="R4622" s="197">
        <v>20</v>
      </c>
      <c r="S4622" s="197">
        <v>2</v>
      </c>
      <c r="T4622" s="198" t="s">
        <v>6329</v>
      </c>
      <c r="U4622" s="200">
        <v>431001</v>
      </c>
    </row>
    <row r="4623" spans="17:21" x14ac:dyDescent="0.15">
      <c r="Q4623" s="197">
        <v>5</v>
      </c>
      <c r="R4623" s="197">
        <v>20</v>
      </c>
      <c r="S4623" s="197">
        <v>3</v>
      </c>
      <c r="T4623" s="198" t="s">
        <v>7541</v>
      </c>
      <c r="U4623" s="200">
        <v>431003</v>
      </c>
    </row>
    <row r="4624" spans="17:21" x14ac:dyDescent="0.15">
      <c r="Q4624" s="197">
        <v>5</v>
      </c>
      <c r="R4624" s="197">
        <v>20</v>
      </c>
      <c r="S4624" s="197">
        <v>4</v>
      </c>
      <c r="T4624" s="198" t="s">
        <v>7691</v>
      </c>
      <c r="U4624" s="200">
        <v>431002</v>
      </c>
    </row>
    <row r="4625" spans="17:21" x14ac:dyDescent="0.15">
      <c r="Q4625" s="197">
        <v>5</v>
      </c>
      <c r="R4625" s="197">
        <v>20</v>
      </c>
      <c r="S4625" s="197">
        <v>5</v>
      </c>
      <c r="T4625" s="198" t="s">
        <v>7142</v>
      </c>
      <c r="U4625" s="200">
        <v>431004</v>
      </c>
    </row>
    <row r="4626" spans="17:21" x14ac:dyDescent="0.15">
      <c r="Q4626" s="197">
        <v>5</v>
      </c>
      <c r="R4626" s="197">
        <v>20</v>
      </c>
      <c r="S4626" s="197">
        <v>6</v>
      </c>
      <c r="T4626" s="198" t="s">
        <v>9807</v>
      </c>
      <c r="U4626" s="200">
        <v>431027</v>
      </c>
    </row>
    <row r="4627" spans="17:21" x14ac:dyDescent="0.15">
      <c r="Q4627" s="197">
        <v>5</v>
      </c>
      <c r="R4627" s="197">
        <v>20</v>
      </c>
      <c r="S4627" s="197">
        <v>7</v>
      </c>
      <c r="T4627" s="198" t="s">
        <v>6344</v>
      </c>
      <c r="U4627" s="200">
        <v>431005</v>
      </c>
    </row>
    <row r="4628" spans="17:21" x14ac:dyDescent="0.15">
      <c r="Q4628" s="197">
        <v>5</v>
      </c>
      <c r="R4628" s="197">
        <v>20</v>
      </c>
      <c r="S4628" s="197">
        <v>8</v>
      </c>
      <c r="T4628" s="198" t="s">
        <v>7549</v>
      </c>
      <c r="U4628" s="200">
        <v>431008</v>
      </c>
    </row>
    <row r="4629" spans="17:21" x14ac:dyDescent="0.15">
      <c r="Q4629" s="197">
        <v>5</v>
      </c>
      <c r="R4629" s="197">
        <v>20</v>
      </c>
      <c r="S4629" s="197">
        <v>9</v>
      </c>
      <c r="T4629" s="198" t="s">
        <v>7776</v>
      </c>
      <c r="U4629" s="200">
        <v>431006</v>
      </c>
    </row>
    <row r="4630" spans="17:21" x14ac:dyDescent="0.15">
      <c r="Q4630" s="197">
        <v>5</v>
      </c>
      <c r="R4630" s="197">
        <v>20</v>
      </c>
      <c r="S4630" s="197">
        <v>10</v>
      </c>
      <c r="T4630" s="198" t="s">
        <v>7648</v>
      </c>
      <c r="U4630" s="200">
        <v>431011</v>
      </c>
    </row>
    <row r="4631" spans="17:21" x14ac:dyDescent="0.15">
      <c r="Q4631" s="197">
        <v>5</v>
      </c>
      <c r="R4631" s="197">
        <v>20</v>
      </c>
      <c r="S4631" s="197">
        <v>11</v>
      </c>
      <c r="T4631" s="198" t="s">
        <v>9808</v>
      </c>
      <c r="U4631" s="200">
        <v>431010</v>
      </c>
    </row>
    <row r="4632" spans="17:21" x14ac:dyDescent="0.15">
      <c r="Q4632" s="197">
        <v>5</v>
      </c>
      <c r="R4632" s="197">
        <v>20</v>
      </c>
      <c r="S4632" s="197">
        <v>12</v>
      </c>
      <c r="T4632" s="198" t="s">
        <v>9809</v>
      </c>
      <c r="U4632" s="200">
        <v>431012</v>
      </c>
    </row>
    <row r="4633" spans="17:21" x14ac:dyDescent="0.15">
      <c r="Q4633" s="197">
        <v>5</v>
      </c>
      <c r="R4633" s="197">
        <v>20</v>
      </c>
      <c r="S4633" s="197">
        <v>13</v>
      </c>
      <c r="T4633" s="198" t="s">
        <v>9810</v>
      </c>
      <c r="U4633" s="200">
        <v>431013</v>
      </c>
    </row>
    <row r="4634" spans="17:21" x14ac:dyDescent="0.15">
      <c r="Q4634" s="197">
        <v>5</v>
      </c>
      <c r="R4634" s="197">
        <v>20</v>
      </c>
      <c r="S4634" s="197">
        <v>14</v>
      </c>
      <c r="T4634" s="198" t="s">
        <v>9811</v>
      </c>
      <c r="U4634" s="200">
        <v>431040</v>
      </c>
    </row>
    <row r="4635" spans="17:21" x14ac:dyDescent="0.15">
      <c r="Q4635" s="197">
        <v>5</v>
      </c>
      <c r="R4635" s="197">
        <v>20</v>
      </c>
      <c r="S4635" s="197">
        <v>15</v>
      </c>
      <c r="T4635" s="198" t="s">
        <v>9812</v>
      </c>
      <c r="U4635" s="200">
        <v>431014</v>
      </c>
    </row>
    <row r="4636" spans="17:21" x14ac:dyDescent="0.15">
      <c r="Q4636" s="197">
        <v>5</v>
      </c>
      <c r="R4636" s="197">
        <v>20</v>
      </c>
      <c r="S4636" s="197">
        <v>16</v>
      </c>
      <c r="T4636" s="198" t="s">
        <v>7564</v>
      </c>
      <c r="U4636" s="200">
        <v>431021</v>
      </c>
    </row>
    <row r="4637" spans="17:21" x14ac:dyDescent="0.15">
      <c r="Q4637" s="197">
        <v>5</v>
      </c>
      <c r="R4637" s="197">
        <v>20</v>
      </c>
      <c r="S4637" s="197">
        <v>17</v>
      </c>
      <c r="T4637" s="198" t="s">
        <v>6383</v>
      </c>
      <c r="U4637" s="200">
        <v>431022</v>
      </c>
    </row>
    <row r="4638" spans="17:21" x14ac:dyDescent="0.15">
      <c r="Q4638" s="197">
        <v>5</v>
      </c>
      <c r="R4638" s="197">
        <v>20</v>
      </c>
      <c r="S4638" s="197">
        <v>18</v>
      </c>
      <c r="T4638" s="198" t="s">
        <v>7642</v>
      </c>
      <c r="U4638" s="200">
        <v>431023</v>
      </c>
    </row>
    <row r="4639" spans="17:21" x14ac:dyDescent="0.15">
      <c r="Q4639" s="197">
        <v>5</v>
      </c>
      <c r="R4639" s="197">
        <v>20</v>
      </c>
      <c r="S4639" s="197">
        <v>19</v>
      </c>
      <c r="T4639" s="198" t="s">
        <v>4155</v>
      </c>
      <c r="U4639" s="200">
        <v>431024</v>
      </c>
    </row>
    <row r="4640" spans="17:21" x14ac:dyDescent="0.15">
      <c r="Q4640" s="197">
        <v>5</v>
      </c>
      <c r="R4640" s="197">
        <v>20</v>
      </c>
      <c r="S4640" s="197">
        <v>20</v>
      </c>
      <c r="T4640" s="198" t="s">
        <v>4159</v>
      </c>
      <c r="U4640" s="200">
        <v>431025</v>
      </c>
    </row>
    <row r="4641" spans="17:21" x14ac:dyDescent="0.15">
      <c r="Q4641" s="197">
        <v>5</v>
      </c>
      <c r="R4641" s="197">
        <v>20</v>
      </c>
      <c r="S4641" s="197">
        <v>21</v>
      </c>
      <c r="T4641" s="198" t="s">
        <v>7721</v>
      </c>
      <c r="U4641" s="200">
        <v>431020</v>
      </c>
    </row>
    <row r="4642" spans="17:21" x14ac:dyDescent="0.15">
      <c r="Q4642" s="197">
        <v>5</v>
      </c>
      <c r="R4642" s="197">
        <v>20</v>
      </c>
      <c r="S4642" s="197">
        <v>22</v>
      </c>
      <c r="T4642" s="198" t="s">
        <v>7722</v>
      </c>
      <c r="U4642" s="200">
        <v>431030</v>
      </c>
    </row>
    <row r="4643" spans="17:21" x14ac:dyDescent="0.15">
      <c r="Q4643" s="197">
        <v>5</v>
      </c>
      <c r="R4643" s="197">
        <v>20</v>
      </c>
      <c r="S4643" s="197">
        <v>23</v>
      </c>
      <c r="T4643" s="198" t="s">
        <v>7723</v>
      </c>
      <c r="U4643" s="200">
        <v>431050</v>
      </c>
    </row>
    <row r="4644" spans="17:21" x14ac:dyDescent="0.15">
      <c r="Q4644" s="197">
        <v>5</v>
      </c>
      <c r="R4644" s="197">
        <v>20</v>
      </c>
      <c r="S4644" s="197">
        <v>24</v>
      </c>
      <c r="T4644" s="198" t="s">
        <v>4110</v>
      </c>
      <c r="U4644" s="200">
        <v>431099</v>
      </c>
    </row>
    <row r="4645" spans="17:21" x14ac:dyDescent="0.15">
      <c r="Q4645" s="197">
        <v>6</v>
      </c>
      <c r="R4645" s="197">
        <v>1</v>
      </c>
      <c r="S4645" s="197">
        <v>1</v>
      </c>
      <c r="T4645" s="198" t="s">
        <v>308</v>
      </c>
      <c r="U4645" s="200" t="s">
        <v>7777</v>
      </c>
    </row>
    <row r="4646" spans="17:21" x14ac:dyDescent="0.15">
      <c r="Q4646" s="197">
        <v>6</v>
      </c>
      <c r="R4646" s="197">
        <v>1</v>
      </c>
      <c r="S4646" s="197">
        <v>2</v>
      </c>
      <c r="T4646" s="198" t="s">
        <v>7778</v>
      </c>
      <c r="U4646" s="200" t="s">
        <v>7779</v>
      </c>
    </row>
    <row r="4647" spans="17:21" x14ac:dyDescent="0.15">
      <c r="Q4647" s="197">
        <v>6</v>
      </c>
      <c r="R4647" s="197">
        <v>1</v>
      </c>
      <c r="S4647" s="197">
        <v>3</v>
      </c>
      <c r="T4647" s="198" t="s">
        <v>312</v>
      </c>
      <c r="U4647" s="200" t="s">
        <v>7780</v>
      </c>
    </row>
    <row r="4648" spans="17:21" x14ac:dyDescent="0.15">
      <c r="Q4648" s="197">
        <v>6</v>
      </c>
      <c r="R4648" s="197">
        <v>1</v>
      </c>
      <c r="S4648" s="197">
        <v>4</v>
      </c>
      <c r="T4648" s="198" t="s">
        <v>7781</v>
      </c>
      <c r="U4648" s="200" t="s">
        <v>7782</v>
      </c>
    </row>
    <row r="4649" spans="17:21" x14ac:dyDescent="0.15">
      <c r="Q4649" s="197">
        <v>6</v>
      </c>
      <c r="R4649" s="197">
        <v>1</v>
      </c>
      <c r="S4649" s="197">
        <v>5</v>
      </c>
      <c r="T4649" s="198" t="s">
        <v>316</v>
      </c>
      <c r="U4649" s="200" t="s">
        <v>7783</v>
      </c>
    </row>
    <row r="4650" spans="17:21" x14ac:dyDescent="0.15">
      <c r="Q4650" s="197">
        <v>6</v>
      </c>
      <c r="R4650" s="197">
        <v>1</v>
      </c>
      <c r="S4650" s="197">
        <v>6</v>
      </c>
      <c r="T4650" s="198" t="s">
        <v>319</v>
      </c>
      <c r="U4650" s="200" t="s">
        <v>7784</v>
      </c>
    </row>
    <row r="4651" spans="17:21" x14ac:dyDescent="0.15">
      <c r="Q4651" s="197">
        <v>6</v>
      </c>
      <c r="R4651" s="197">
        <v>1</v>
      </c>
      <c r="S4651" s="197">
        <v>7</v>
      </c>
      <c r="T4651" s="198" t="s">
        <v>7785</v>
      </c>
      <c r="U4651" s="200" t="s">
        <v>7786</v>
      </c>
    </row>
    <row r="4652" spans="17:21" x14ac:dyDescent="0.15">
      <c r="Q4652" s="197">
        <v>6</v>
      </c>
      <c r="R4652" s="197">
        <v>1</v>
      </c>
      <c r="S4652" s="197">
        <v>8</v>
      </c>
      <c r="T4652" s="198" t="s">
        <v>323</v>
      </c>
      <c r="U4652" s="200" t="s">
        <v>7787</v>
      </c>
    </row>
    <row r="4653" spans="17:21" x14ac:dyDescent="0.15">
      <c r="Q4653" s="197">
        <v>6</v>
      </c>
      <c r="R4653" s="197">
        <v>1</v>
      </c>
      <c r="S4653" s="197">
        <v>9</v>
      </c>
      <c r="T4653" s="198" t="s">
        <v>7788</v>
      </c>
      <c r="U4653" s="200" t="s">
        <v>7789</v>
      </c>
    </row>
    <row r="4654" spans="17:21" x14ac:dyDescent="0.15">
      <c r="Q4654" s="197">
        <v>6</v>
      </c>
      <c r="R4654" s="197">
        <v>1</v>
      </c>
      <c r="S4654" s="197">
        <v>10</v>
      </c>
      <c r="T4654" s="198" t="s">
        <v>327</v>
      </c>
      <c r="U4654" s="200" t="s">
        <v>7790</v>
      </c>
    </row>
    <row r="4655" spans="17:21" x14ac:dyDescent="0.15">
      <c r="Q4655" s="197">
        <v>6</v>
      </c>
      <c r="R4655" s="197">
        <v>1</v>
      </c>
      <c r="S4655" s="197">
        <v>11</v>
      </c>
      <c r="T4655" s="198" t="s">
        <v>331</v>
      </c>
      <c r="U4655" s="200" t="s">
        <v>7791</v>
      </c>
    </row>
    <row r="4656" spans="17:21" x14ac:dyDescent="0.15">
      <c r="Q4656" s="197">
        <v>6</v>
      </c>
      <c r="R4656" s="197">
        <v>1</v>
      </c>
      <c r="S4656" s="197">
        <v>12</v>
      </c>
      <c r="T4656" s="198" t="s">
        <v>335</v>
      </c>
      <c r="U4656" s="200" t="s">
        <v>7792</v>
      </c>
    </row>
    <row r="4657" spans="17:21" x14ac:dyDescent="0.15">
      <c r="Q4657" s="197">
        <v>6</v>
      </c>
      <c r="R4657" s="197">
        <v>1</v>
      </c>
      <c r="S4657" s="197">
        <v>13</v>
      </c>
      <c r="T4657" s="198" t="s">
        <v>339</v>
      </c>
      <c r="U4657" s="200" t="s">
        <v>7793</v>
      </c>
    </row>
    <row r="4658" spans="17:21" x14ac:dyDescent="0.15">
      <c r="Q4658" s="197">
        <v>6</v>
      </c>
      <c r="R4658" s="197">
        <v>1</v>
      </c>
      <c r="S4658" s="197">
        <v>14</v>
      </c>
      <c r="T4658" s="198" t="s">
        <v>343</v>
      </c>
      <c r="U4658" s="200" t="s">
        <v>7794</v>
      </c>
    </row>
    <row r="4659" spans="17:21" x14ac:dyDescent="0.15">
      <c r="Q4659" s="197">
        <v>6</v>
      </c>
      <c r="R4659" s="197">
        <v>1</v>
      </c>
      <c r="S4659" s="197">
        <v>15</v>
      </c>
      <c r="T4659" s="198" t="s">
        <v>7795</v>
      </c>
      <c r="U4659" s="200" t="s">
        <v>7796</v>
      </c>
    </row>
    <row r="4660" spans="17:21" x14ac:dyDescent="0.15">
      <c r="Q4660" s="197">
        <v>6</v>
      </c>
      <c r="R4660" s="197">
        <v>1</v>
      </c>
      <c r="S4660" s="197">
        <v>16</v>
      </c>
      <c r="T4660" s="198" t="s">
        <v>347</v>
      </c>
      <c r="U4660" s="200" t="s">
        <v>7797</v>
      </c>
    </row>
    <row r="4661" spans="17:21" x14ac:dyDescent="0.15">
      <c r="Q4661" s="197">
        <v>6</v>
      </c>
      <c r="R4661" s="197">
        <v>1</v>
      </c>
      <c r="S4661" s="197">
        <v>17</v>
      </c>
      <c r="T4661" s="198" t="s">
        <v>7798</v>
      </c>
      <c r="U4661" s="200" t="s">
        <v>7799</v>
      </c>
    </row>
    <row r="4662" spans="17:21" x14ac:dyDescent="0.15">
      <c r="Q4662" s="197">
        <v>6</v>
      </c>
      <c r="R4662" s="197">
        <v>1</v>
      </c>
      <c r="S4662" s="197">
        <v>18</v>
      </c>
      <c r="T4662" s="198" t="s">
        <v>352</v>
      </c>
      <c r="U4662" s="200" t="s">
        <v>7800</v>
      </c>
    </row>
    <row r="4663" spans="17:21" x14ac:dyDescent="0.15">
      <c r="Q4663" s="197">
        <v>6</v>
      </c>
      <c r="R4663" s="197">
        <v>1</v>
      </c>
      <c r="S4663" s="197">
        <v>19</v>
      </c>
      <c r="T4663" s="198" t="s">
        <v>356</v>
      </c>
      <c r="U4663" s="200" t="s">
        <v>7801</v>
      </c>
    </row>
    <row r="4664" spans="17:21" x14ac:dyDescent="0.15">
      <c r="Q4664" s="197">
        <v>6</v>
      </c>
      <c r="R4664" s="197">
        <v>1</v>
      </c>
      <c r="S4664" s="197">
        <v>20</v>
      </c>
      <c r="T4664" s="198" t="s">
        <v>9813</v>
      </c>
      <c r="U4664" s="200" t="s">
        <v>7802</v>
      </c>
    </row>
    <row r="4665" spans="17:21" x14ac:dyDescent="0.15">
      <c r="Q4665" s="197">
        <v>6</v>
      </c>
      <c r="R4665" s="197">
        <v>1</v>
      </c>
      <c r="S4665" s="197">
        <v>21</v>
      </c>
      <c r="T4665" s="198" t="s">
        <v>360</v>
      </c>
      <c r="U4665" s="200" t="s">
        <v>7803</v>
      </c>
    </row>
    <row r="4666" spans="17:21" x14ac:dyDescent="0.15">
      <c r="Q4666" s="197">
        <v>6</v>
      </c>
      <c r="R4666" s="197">
        <v>1</v>
      </c>
      <c r="S4666" s="197">
        <v>22</v>
      </c>
      <c r="T4666" s="198" t="s">
        <v>364</v>
      </c>
      <c r="U4666" s="200" t="s">
        <v>7804</v>
      </c>
    </row>
    <row r="4667" spans="17:21" x14ac:dyDescent="0.15">
      <c r="Q4667" s="197">
        <v>6</v>
      </c>
      <c r="R4667" s="197">
        <v>1</v>
      </c>
      <c r="S4667" s="197">
        <v>23</v>
      </c>
      <c r="T4667" s="198" t="s">
        <v>368</v>
      </c>
      <c r="U4667" s="200" t="s">
        <v>7805</v>
      </c>
    </row>
    <row r="4668" spans="17:21" x14ac:dyDescent="0.15">
      <c r="Q4668" s="197">
        <v>6</v>
      </c>
      <c r="R4668" s="197">
        <v>1</v>
      </c>
      <c r="S4668" s="197">
        <v>24</v>
      </c>
      <c r="T4668" s="198" t="s">
        <v>372</v>
      </c>
      <c r="U4668" s="200" t="s">
        <v>7806</v>
      </c>
    </row>
    <row r="4669" spans="17:21" x14ac:dyDescent="0.15">
      <c r="Q4669" s="197">
        <v>6</v>
      </c>
      <c r="R4669" s="197">
        <v>1</v>
      </c>
      <c r="S4669" s="197">
        <v>25</v>
      </c>
      <c r="T4669" s="198" t="s">
        <v>376</v>
      </c>
      <c r="U4669" s="200" t="s">
        <v>7807</v>
      </c>
    </row>
    <row r="4670" spans="17:21" x14ac:dyDescent="0.15">
      <c r="Q4670" s="197">
        <v>6</v>
      </c>
      <c r="R4670" s="197">
        <v>1</v>
      </c>
      <c r="S4670" s="197">
        <v>26</v>
      </c>
      <c r="T4670" s="198" t="s">
        <v>7808</v>
      </c>
      <c r="U4670" s="200" t="s">
        <v>7809</v>
      </c>
    </row>
    <row r="4671" spans="17:21" x14ac:dyDescent="0.15">
      <c r="Q4671" s="197">
        <v>6</v>
      </c>
      <c r="R4671" s="197">
        <v>1</v>
      </c>
      <c r="S4671" s="197">
        <v>27</v>
      </c>
      <c r="T4671" s="198" t="s">
        <v>380</v>
      </c>
      <c r="U4671" s="200" t="s">
        <v>7810</v>
      </c>
    </row>
    <row r="4672" spans="17:21" x14ac:dyDescent="0.15">
      <c r="Q4672" s="197">
        <v>6</v>
      </c>
      <c r="R4672" s="197">
        <v>1</v>
      </c>
      <c r="S4672" s="197">
        <v>28</v>
      </c>
      <c r="T4672" s="198" t="s">
        <v>384</v>
      </c>
      <c r="U4672" s="200" t="s">
        <v>7811</v>
      </c>
    </row>
    <row r="4673" spans="17:21" x14ac:dyDescent="0.15">
      <c r="Q4673" s="197">
        <v>6</v>
      </c>
      <c r="R4673" s="197">
        <v>1</v>
      </c>
      <c r="S4673" s="197">
        <v>29</v>
      </c>
      <c r="T4673" s="198" t="s">
        <v>388</v>
      </c>
      <c r="U4673" s="200" t="s">
        <v>7812</v>
      </c>
    </row>
    <row r="4674" spans="17:21" x14ac:dyDescent="0.15">
      <c r="Q4674" s="197">
        <v>6</v>
      </c>
      <c r="R4674" s="197">
        <v>1</v>
      </c>
      <c r="S4674" s="197">
        <v>30</v>
      </c>
      <c r="T4674" s="198" t="s">
        <v>392</v>
      </c>
      <c r="U4674" s="200" t="s">
        <v>7813</v>
      </c>
    </row>
    <row r="4675" spans="17:21" x14ac:dyDescent="0.15">
      <c r="Q4675" s="197">
        <v>6</v>
      </c>
      <c r="R4675" s="197">
        <v>1</v>
      </c>
      <c r="S4675" s="197">
        <v>31</v>
      </c>
      <c r="T4675" s="198" t="s">
        <v>7814</v>
      </c>
      <c r="U4675" s="200" t="s">
        <v>7815</v>
      </c>
    </row>
    <row r="4676" spans="17:21" x14ac:dyDescent="0.15">
      <c r="Q4676" s="197">
        <v>6</v>
      </c>
      <c r="R4676" s="197">
        <v>1</v>
      </c>
      <c r="S4676" s="197">
        <v>32</v>
      </c>
      <c r="T4676" s="198" t="s">
        <v>396</v>
      </c>
      <c r="U4676" s="200" t="s">
        <v>7816</v>
      </c>
    </row>
    <row r="4677" spans="17:21" x14ac:dyDescent="0.15">
      <c r="Q4677" s="197">
        <v>6</v>
      </c>
      <c r="R4677" s="197">
        <v>1</v>
      </c>
      <c r="S4677" s="197">
        <v>33</v>
      </c>
      <c r="T4677" s="198" t="s">
        <v>399</v>
      </c>
      <c r="U4677" s="200" t="s">
        <v>7817</v>
      </c>
    </row>
    <row r="4678" spans="17:21" x14ac:dyDescent="0.15">
      <c r="Q4678" s="197">
        <v>6</v>
      </c>
      <c r="R4678" s="197">
        <v>1</v>
      </c>
      <c r="S4678" s="197">
        <v>34</v>
      </c>
      <c r="T4678" s="198" t="s">
        <v>403</v>
      </c>
      <c r="U4678" s="200" t="s">
        <v>7818</v>
      </c>
    </row>
    <row r="4679" spans="17:21" x14ac:dyDescent="0.15">
      <c r="Q4679" s="197">
        <v>6</v>
      </c>
      <c r="R4679" s="197">
        <v>1</v>
      </c>
      <c r="S4679" s="197">
        <v>35</v>
      </c>
      <c r="T4679" s="198" t="s">
        <v>407</v>
      </c>
      <c r="U4679" s="200" t="s">
        <v>7819</v>
      </c>
    </row>
    <row r="4680" spans="17:21" x14ac:dyDescent="0.15">
      <c r="Q4680" s="197">
        <v>6</v>
      </c>
      <c r="R4680" s="197">
        <v>1</v>
      </c>
      <c r="S4680" s="197">
        <v>36</v>
      </c>
      <c r="T4680" s="198" t="s">
        <v>410</v>
      </c>
      <c r="U4680" s="200" t="s">
        <v>7820</v>
      </c>
    </row>
    <row r="4681" spans="17:21" x14ac:dyDescent="0.15">
      <c r="Q4681" s="197">
        <v>6</v>
      </c>
      <c r="R4681" s="197">
        <v>1</v>
      </c>
      <c r="S4681" s="197">
        <v>37</v>
      </c>
      <c r="T4681" s="198" t="s">
        <v>414</v>
      </c>
      <c r="U4681" s="200" t="s">
        <v>7821</v>
      </c>
    </row>
    <row r="4682" spans="17:21" x14ac:dyDescent="0.15">
      <c r="Q4682" s="197">
        <v>6</v>
      </c>
      <c r="R4682" s="197">
        <v>1</v>
      </c>
      <c r="S4682" s="197">
        <v>38</v>
      </c>
      <c r="T4682" s="198" t="s">
        <v>418</v>
      </c>
      <c r="U4682" s="200" t="s">
        <v>7822</v>
      </c>
    </row>
    <row r="4683" spans="17:21" x14ac:dyDescent="0.15">
      <c r="Q4683" s="197">
        <v>6</v>
      </c>
      <c r="R4683" s="197">
        <v>1</v>
      </c>
      <c r="S4683" s="197">
        <v>39</v>
      </c>
      <c r="T4683" s="198" t="s">
        <v>423</v>
      </c>
      <c r="U4683" s="200" t="s">
        <v>7823</v>
      </c>
    </row>
    <row r="4684" spans="17:21" x14ac:dyDescent="0.15">
      <c r="Q4684" s="197">
        <v>6</v>
      </c>
      <c r="R4684" s="197">
        <v>1</v>
      </c>
      <c r="S4684" s="197">
        <v>40</v>
      </c>
      <c r="T4684" s="198" t="s">
        <v>428</v>
      </c>
      <c r="U4684" s="200" t="s">
        <v>7824</v>
      </c>
    </row>
    <row r="4685" spans="17:21" x14ac:dyDescent="0.15">
      <c r="Q4685" s="197">
        <v>6</v>
      </c>
      <c r="R4685" s="197">
        <v>1</v>
      </c>
      <c r="S4685" s="197">
        <v>41</v>
      </c>
      <c r="T4685" s="198" t="s">
        <v>433</v>
      </c>
      <c r="U4685" s="200" t="s">
        <v>7825</v>
      </c>
    </row>
    <row r="4686" spans="17:21" x14ac:dyDescent="0.15">
      <c r="Q4686" s="197">
        <v>6</v>
      </c>
      <c r="R4686" s="197">
        <v>1</v>
      </c>
      <c r="S4686" s="197">
        <v>42</v>
      </c>
      <c r="T4686" s="198" t="s">
        <v>437</v>
      </c>
      <c r="U4686" s="200" t="s">
        <v>7826</v>
      </c>
    </row>
    <row r="4687" spans="17:21" x14ac:dyDescent="0.15">
      <c r="Q4687" s="197">
        <v>6</v>
      </c>
      <c r="R4687" s="197">
        <v>1</v>
      </c>
      <c r="S4687" s="197">
        <v>43</v>
      </c>
      <c r="T4687" s="198" t="s">
        <v>442</v>
      </c>
      <c r="U4687" s="200" t="s">
        <v>7827</v>
      </c>
    </row>
    <row r="4688" spans="17:21" x14ac:dyDescent="0.15">
      <c r="Q4688" s="197">
        <v>6</v>
      </c>
      <c r="R4688" s="197">
        <v>1</v>
      </c>
      <c r="S4688" s="197">
        <v>44</v>
      </c>
      <c r="T4688" s="198" t="s">
        <v>445</v>
      </c>
      <c r="U4688" s="200" t="s">
        <v>7828</v>
      </c>
    </row>
    <row r="4689" spans="17:21" x14ac:dyDescent="0.15">
      <c r="Q4689" s="197">
        <v>6</v>
      </c>
      <c r="R4689" s="197">
        <v>1</v>
      </c>
      <c r="S4689" s="197">
        <v>45</v>
      </c>
      <c r="T4689" s="198" t="s">
        <v>448</v>
      </c>
      <c r="U4689" s="200" t="s">
        <v>7829</v>
      </c>
    </row>
    <row r="4690" spans="17:21" x14ac:dyDescent="0.15">
      <c r="Q4690" s="197">
        <v>6</v>
      </c>
      <c r="R4690" s="197">
        <v>1</v>
      </c>
      <c r="S4690" s="197">
        <v>46</v>
      </c>
      <c r="T4690" s="198" t="s">
        <v>451</v>
      </c>
      <c r="U4690" s="200" t="s">
        <v>7830</v>
      </c>
    </row>
    <row r="4691" spans="17:21" x14ac:dyDescent="0.15">
      <c r="Q4691" s="197">
        <v>6</v>
      </c>
      <c r="R4691" s="197">
        <v>1</v>
      </c>
      <c r="S4691" s="197">
        <v>47</v>
      </c>
      <c r="T4691" s="198" t="s">
        <v>454</v>
      </c>
      <c r="U4691" s="200" t="s">
        <v>7831</v>
      </c>
    </row>
    <row r="4692" spans="17:21" x14ac:dyDescent="0.15">
      <c r="Q4692" s="197">
        <v>6</v>
      </c>
      <c r="R4692" s="197">
        <v>1</v>
      </c>
      <c r="S4692" s="197">
        <v>48</v>
      </c>
      <c r="T4692" s="198" t="s">
        <v>457</v>
      </c>
      <c r="U4692" s="200" t="s">
        <v>7832</v>
      </c>
    </row>
    <row r="4693" spans="17:21" x14ac:dyDescent="0.15">
      <c r="Q4693" s="197">
        <v>6</v>
      </c>
      <c r="R4693" s="197">
        <v>1</v>
      </c>
      <c r="S4693" s="197">
        <v>49</v>
      </c>
      <c r="T4693" s="198" t="s">
        <v>460</v>
      </c>
      <c r="U4693" s="200" t="s">
        <v>7833</v>
      </c>
    </row>
    <row r="4694" spans="17:21" x14ac:dyDescent="0.15">
      <c r="Q4694" s="197">
        <v>6</v>
      </c>
      <c r="R4694" s="197">
        <v>1</v>
      </c>
      <c r="S4694" s="197">
        <v>50</v>
      </c>
      <c r="T4694" s="198" t="s">
        <v>463</v>
      </c>
      <c r="U4694" s="200" t="s">
        <v>7834</v>
      </c>
    </row>
    <row r="4695" spans="17:21" x14ac:dyDescent="0.15">
      <c r="Q4695" s="197">
        <v>6</v>
      </c>
      <c r="R4695" s="197">
        <v>1</v>
      </c>
      <c r="S4695" s="197">
        <v>51</v>
      </c>
      <c r="T4695" s="198" t="s">
        <v>466</v>
      </c>
      <c r="U4695" s="200" t="s">
        <v>7835</v>
      </c>
    </row>
    <row r="4696" spans="17:21" x14ac:dyDescent="0.15">
      <c r="Q4696" s="197">
        <v>6</v>
      </c>
      <c r="R4696" s="197">
        <v>1</v>
      </c>
      <c r="S4696" s="197">
        <v>52</v>
      </c>
      <c r="T4696" s="198" t="s">
        <v>469</v>
      </c>
      <c r="U4696" s="200" t="s">
        <v>7836</v>
      </c>
    </row>
    <row r="4697" spans="17:21" x14ac:dyDescent="0.15">
      <c r="Q4697" s="197">
        <v>6</v>
      </c>
      <c r="R4697" s="197">
        <v>1</v>
      </c>
      <c r="S4697" s="197">
        <v>53</v>
      </c>
      <c r="T4697" s="198" t="s">
        <v>472</v>
      </c>
      <c r="U4697" s="200" t="s">
        <v>7837</v>
      </c>
    </row>
    <row r="4698" spans="17:21" x14ac:dyDescent="0.15">
      <c r="Q4698" s="197">
        <v>6</v>
      </c>
      <c r="R4698" s="197">
        <v>1</v>
      </c>
      <c r="S4698" s="197">
        <v>54</v>
      </c>
      <c r="T4698" s="198" t="s">
        <v>475</v>
      </c>
      <c r="U4698" s="200" t="s">
        <v>7838</v>
      </c>
    </row>
    <row r="4699" spans="17:21" x14ac:dyDescent="0.15">
      <c r="Q4699" s="197">
        <v>6</v>
      </c>
      <c r="R4699" s="197">
        <v>1</v>
      </c>
      <c r="S4699" s="197">
        <v>55</v>
      </c>
      <c r="T4699" s="198" t="s">
        <v>478</v>
      </c>
      <c r="U4699" s="200" t="s">
        <v>7839</v>
      </c>
    </row>
    <row r="4700" spans="17:21" x14ac:dyDescent="0.15">
      <c r="Q4700" s="197">
        <v>6</v>
      </c>
      <c r="R4700" s="197">
        <v>1</v>
      </c>
      <c r="S4700" s="197">
        <v>56</v>
      </c>
      <c r="T4700" s="198" t="s">
        <v>481</v>
      </c>
      <c r="U4700" s="200" t="s">
        <v>7840</v>
      </c>
    </row>
    <row r="4701" spans="17:21" x14ac:dyDescent="0.15">
      <c r="Q4701" s="197">
        <v>6</v>
      </c>
      <c r="R4701" s="197">
        <v>1</v>
      </c>
      <c r="S4701" s="197">
        <v>57</v>
      </c>
      <c r="T4701" s="198" t="s">
        <v>484</v>
      </c>
      <c r="U4701" s="200" t="s">
        <v>7841</v>
      </c>
    </row>
    <row r="4702" spans="17:21" x14ac:dyDescent="0.15">
      <c r="Q4702" s="197">
        <v>6</v>
      </c>
      <c r="R4702" s="197">
        <v>1</v>
      </c>
      <c r="S4702" s="197">
        <v>58</v>
      </c>
      <c r="T4702" s="198" t="s">
        <v>487</v>
      </c>
      <c r="U4702" s="200" t="s">
        <v>7842</v>
      </c>
    </row>
    <row r="4703" spans="17:21" x14ac:dyDescent="0.15">
      <c r="Q4703" s="197">
        <v>6</v>
      </c>
      <c r="R4703" s="197">
        <v>1</v>
      </c>
      <c r="S4703" s="197">
        <v>59</v>
      </c>
      <c r="T4703" s="198" t="s">
        <v>490</v>
      </c>
      <c r="U4703" s="200" t="s">
        <v>7843</v>
      </c>
    </row>
    <row r="4704" spans="17:21" x14ac:dyDescent="0.15">
      <c r="Q4704" s="197">
        <v>6</v>
      </c>
      <c r="R4704" s="197">
        <v>1</v>
      </c>
      <c r="S4704" s="197">
        <v>60</v>
      </c>
      <c r="T4704" s="198" t="s">
        <v>493</v>
      </c>
      <c r="U4704" s="200" t="s">
        <v>7844</v>
      </c>
    </row>
    <row r="4705" spans="17:21" x14ac:dyDescent="0.15">
      <c r="Q4705" s="197">
        <v>6</v>
      </c>
      <c r="R4705" s="197">
        <v>1</v>
      </c>
      <c r="S4705" s="197">
        <v>61</v>
      </c>
      <c r="T4705" s="198" t="s">
        <v>496</v>
      </c>
      <c r="U4705" s="200" t="s">
        <v>7845</v>
      </c>
    </row>
    <row r="4706" spans="17:21" x14ac:dyDescent="0.15">
      <c r="Q4706" s="197">
        <v>6</v>
      </c>
      <c r="R4706" s="197">
        <v>1</v>
      </c>
      <c r="S4706" s="197">
        <v>62</v>
      </c>
      <c r="T4706" s="198" t="s">
        <v>499</v>
      </c>
      <c r="U4706" s="200" t="s">
        <v>7846</v>
      </c>
    </row>
    <row r="4707" spans="17:21" x14ac:dyDescent="0.15">
      <c r="Q4707" s="197">
        <v>6</v>
      </c>
      <c r="R4707" s="197">
        <v>1</v>
      </c>
      <c r="S4707" s="197">
        <v>63</v>
      </c>
      <c r="T4707" s="198" t="s">
        <v>502</v>
      </c>
      <c r="U4707" s="200" t="s">
        <v>7847</v>
      </c>
    </row>
    <row r="4708" spans="17:21" x14ac:dyDescent="0.15">
      <c r="Q4708" s="197">
        <v>6</v>
      </c>
      <c r="R4708" s="197">
        <v>1</v>
      </c>
      <c r="S4708" s="197">
        <v>64</v>
      </c>
      <c r="T4708" s="198" t="s">
        <v>505</v>
      </c>
      <c r="U4708" s="200" t="s">
        <v>7848</v>
      </c>
    </row>
    <row r="4709" spans="17:21" x14ac:dyDescent="0.15">
      <c r="Q4709" s="197">
        <v>6</v>
      </c>
      <c r="R4709" s="197">
        <v>1</v>
      </c>
      <c r="S4709" s="197">
        <v>65</v>
      </c>
      <c r="T4709" s="198" t="s">
        <v>508</v>
      </c>
      <c r="U4709" s="200" t="s">
        <v>7849</v>
      </c>
    </row>
    <row r="4710" spans="17:21" x14ac:dyDescent="0.15">
      <c r="Q4710" s="197">
        <v>6</v>
      </c>
      <c r="R4710" s="197">
        <v>1</v>
      </c>
      <c r="S4710" s="197">
        <v>66</v>
      </c>
      <c r="T4710" s="198" t="s">
        <v>511</v>
      </c>
      <c r="U4710" s="200" t="s">
        <v>7850</v>
      </c>
    </row>
    <row r="4711" spans="17:21" x14ac:dyDescent="0.15">
      <c r="Q4711" s="197">
        <v>6</v>
      </c>
      <c r="R4711" s="197">
        <v>1</v>
      </c>
      <c r="S4711" s="197">
        <v>67</v>
      </c>
      <c r="T4711" s="198" t="s">
        <v>514</v>
      </c>
      <c r="U4711" s="200" t="s">
        <v>7851</v>
      </c>
    </row>
    <row r="4712" spans="17:21" x14ac:dyDescent="0.15">
      <c r="Q4712" s="197">
        <v>6</v>
      </c>
      <c r="R4712" s="197">
        <v>1</v>
      </c>
      <c r="S4712" s="197">
        <v>68</v>
      </c>
      <c r="T4712" s="198" t="s">
        <v>517</v>
      </c>
      <c r="U4712" s="200" t="s">
        <v>7852</v>
      </c>
    </row>
    <row r="4713" spans="17:21" x14ac:dyDescent="0.15">
      <c r="Q4713" s="197">
        <v>6</v>
      </c>
      <c r="R4713" s="197">
        <v>1</v>
      </c>
      <c r="S4713" s="197">
        <v>69</v>
      </c>
      <c r="T4713" s="198" t="s">
        <v>520</v>
      </c>
      <c r="U4713" s="200" t="s">
        <v>7853</v>
      </c>
    </row>
    <row r="4714" spans="17:21" x14ac:dyDescent="0.15">
      <c r="Q4714" s="197">
        <v>6</v>
      </c>
      <c r="R4714" s="197">
        <v>1</v>
      </c>
      <c r="S4714" s="197">
        <v>70</v>
      </c>
      <c r="T4714" s="198" t="s">
        <v>523</v>
      </c>
      <c r="U4714" s="200" t="s">
        <v>7854</v>
      </c>
    </row>
    <row r="4715" spans="17:21" x14ac:dyDescent="0.15">
      <c r="Q4715" s="197">
        <v>6</v>
      </c>
      <c r="R4715" s="197">
        <v>1</v>
      </c>
      <c r="S4715" s="197">
        <v>71</v>
      </c>
      <c r="T4715" s="198" t="s">
        <v>526</v>
      </c>
      <c r="U4715" s="200" t="s">
        <v>7855</v>
      </c>
    </row>
    <row r="4716" spans="17:21" x14ac:dyDescent="0.15">
      <c r="Q4716" s="197">
        <v>6</v>
      </c>
      <c r="R4716" s="197">
        <v>1</v>
      </c>
      <c r="S4716" s="197">
        <v>72</v>
      </c>
      <c r="T4716" s="198" t="s">
        <v>529</v>
      </c>
      <c r="U4716" s="200" t="s">
        <v>7856</v>
      </c>
    </row>
    <row r="4717" spans="17:21" x14ac:dyDescent="0.15">
      <c r="Q4717" s="197">
        <v>6</v>
      </c>
      <c r="R4717" s="197">
        <v>1</v>
      </c>
      <c r="S4717" s="197">
        <v>73</v>
      </c>
      <c r="T4717" s="198" t="s">
        <v>532</v>
      </c>
      <c r="U4717" s="200" t="s">
        <v>7857</v>
      </c>
    </row>
    <row r="4718" spans="17:21" x14ac:dyDescent="0.15">
      <c r="Q4718" s="197">
        <v>6</v>
      </c>
      <c r="R4718" s="197">
        <v>1</v>
      </c>
      <c r="S4718" s="197">
        <v>74</v>
      </c>
      <c r="T4718" s="198" t="s">
        <v>535</v>
      </c>
      <c r="U4718" s="200" t="s">
        <v>7858</v>
      </c>
    </row>
    <row r="4719" spans="17:21" x14ac:dyDescent="0.15">
      <c r="Q4719" s="197">
        <v>6</v>
      </c>
      <c r="R4719" s="197">
        <v>1</v>
      </c>
      <c r="S4719" s="197">
        <v>75</v>
      </c>
      <c r="T4719" s="198" t="s">
        <v>538</v>
      </c>
      <c r="U4719" s="200" t="s">
        <v>7859</v>
      </c>
    </row>
    <row r="4720" spans="17:21" x14ac:dyDescent="0.15">
      <c r="Q4720" s="197">
        <v>6</v>
      </c>
      <c r="R4720" s="197">
        <v>1</v>
      </c>
      <c r="S4720" s="197">
        <v>76</v>
      </c>
      <c r="T4720" s="198" t="s">
        <v>541</v>
      </c>
      <c r="U4720" s="200" t="s">
        <v>7860</v>
      </c>
    </row>
    <row r="4721" spans="17:21" x14ac:dyDescent="0.15">
      <c r="Q4721" s="197">
        <v>6</v>
      </c>
      <c r="R4721" s="197">
        <v>1</v>
      </c>
      <c r="S4721" s="197">
        <v>77</v>
      </c>
      <c r="T4721" s="198" t="s">
        <v>544</v>
      </c>
      <c r="U4721" s="200" t="s">
        <v>7861</v>
      </c>
    </row>
    <row r="4722" spans="17:21" x14ac:dyDescent="0.15">
      <c r="Q4722" s="197">
        <v>6</v>
      </c>
      <c r="R4722" s="197">
        <v>1</v>
      </c>
      <c r="S4722" s="197">
        <v>78</v>
      </c>
      <c r="T4722" s="198" t="s">
        <v>547</v>
      </c>
      <c r="U4722" s="200" t="s">
        <v>7862</v>
      </c>
    </row>
    <row r="4723" spans="17:21" x14ac:dyDescent="0.15">
      <c r="Q4723" s="197">
        <v>6</v>
      </c>
      <c r="R4723" s="197">
        <v>1</v>
      </c>
      <c r="S4723" s="197">
        <v>79</v>
      </c>
      <c r="T4723" s="198" t="s">
        <v>550</v>
      </c>
      <c r="U4723" s="200" t="s">
        <v>7863</v>
      </c>
    </row>
    <row r="4724" spans="17:21" x14ac:dyDescent="0.15">
      <c r="Q4724" s="197">
        <v>6</v>
      </c>
      <c r="R4724" s="197">
        <v>1</v>
      </c>
      <c r="S4724" s="197">
        <v>80</v>
      </c>
      <c r="T4724" s="198" t="s">
        <v>553</v>
      </c>
      <c r="U4724" s="200" t="s">
        <v>7864</v>
      </c>
    </row>
    <row r="4725" spans="17:21" x14ac:dyDescent="0.15">
      <c r="Q4725" s="197">
        <v>6</v>
      </c>
      <c r="R4725" s="197">
        <v>1</v>
      </c>
      <c r="S4725" s="197">
        <v>81</v>
      </c>
      <c r="T4725" s="198" t="s">
        <v>556</v>
      </c>
      <c r="U4725" s="200" t="s">
        <v>7865</v>
      </c>
    </row>
    <row r="4726" spans="17:21" x14ac:dyDescent="0.15">
      <c r="Q4726" s="197">
        <v>6</v>
      </c>
      <c r="R4726" s="197">
        <v>1</v>
      </c>
      <c r="S4726" s="197">
        <v>82</v>
      </c>
      <c r="T4726" s="198" t="s">
        <v>559</v>
      </c>
      <c r="U4726" s="200" t="s">
        <v>7866</v>
      </c>
    </row>
    <row r="4727" spans="17:21" x14ac:dyDescent="0.15">
      <c r="Q4727" s="197">
        <v>6</v>
      </c>
      <c r="R4727" s="197">
        <v>1</v>
      </c>
      <c r="S4727" s="197">
        <v>83</v>
      </c>
      <c r="T4727" s="198" t="s">
        <v>562</v>
      </c>
      <c r="U4727" s="200" t="s">
        <v>7867</v>
      </c>
    </row>
    <row r="4728" spans="17:21" x14ac:dyDescent="0.15">
      <c r="Q4728" s="197">
        <v>6</v>
      </c>
      <c r="R4728" s="197">
        <v>1</v>
      </c>
      <c r="S4728" s="197">
        <v>84</v>
      </c>
      <c r="T4728" s="198" t="s">
        <v>565</v>
      </c>
      <c r="U4728" s="200" t="s">
        <v>7868</v>
      </c>
    </row>
    <row r="4729" spans="17:21" x14ac:dyDescent="0.15">
      <c r="Q4729" s="197">
        <v>6</v>
      </c>
      <c r="R4729" s="197">
        <v>1</v>
      </c>
      <c r="S4729" s="197">
        <v>85</v>
      </c>
      <c r="T4729" s="198" t="s">
        <v>568</v>
      </c>
      <c r="U4729" s="200" t="s">
        <v>7869</v>
      </c>
    </row>
    <row r="4730" spans="17:21" x14ac:dyDescent="0.15">
      <c r="Q4730" s="197">
        <v>6</v>
      </c>
      <c r="R4730" s="197">
        <v>1</v>
      </c>
      <c r="S4730" s="197">
        <v>86</v>
      </c>
      <c r="T4730" s="198" t="s">
        <v>571</v>
      </c>
      <c r="U4730" s="200" t="s">
        <v>7870</v>
      </c>
    </row>
    <row r="4731" spans="17:21" x14ac:dyDescent="0.15">
      <c r="Q4731" s="197">
        <v>6</v>
      </c>
      <c r="R4731" s="197">
        <v>1</v>
      </c>
      <c r="S4731" s="197">
        <v>87</v>
      </c>
      <c r="T4731" s="198" t="s">
        <v>574</v>
      </c>
      <c r="U4731" s="200" t="s">
        <v>7871</v>
      </c>
    </row>
    <row r="4732" spans="17:21" x14ac:dyDescent="0.15">
      <c r="Q4732" s="197">
        <v>6</v>
      </c>
      <c r="R4732" s="197">
        <v>1</v>
      </c>
      <c r="S4732" s="197">
        <v>88</v>
      </c>
      <c r="T4732" s="198" t="s">
        <v>577</v>
      </c>
      <c r="U4732" s="200" t="s">
        <v>7872</v>
      </c>
    </row>
    <row r="4733" spans="17:21" x14ac:dyDescent="0.15">
      <c r="Q4733" s="197">
        <v>6</v>
      </c>
      <c r="R4733" s="197">
        <v>1</v>
      </c>
      <c r="S4733" s="197">
        <v>89</v>
      </c>
      <c r="T4733" s="198" t="s">
        <v>580</v>
      </c>
      <c r="U4733" s="200" t="s">
        <v>7873</v>
      </c>
    </row>
    <row r="4734" spans="17:21" x14ac:dyDescent="0.15">
      <c r="Q4734" s="197">
        <v>6</v>
      </c>
      <c r="R4734" s="197">
        <v>1</v>
      </c>
      <c r="S4734" s="197">
        <v>90</v>
      </c>
      <c r="T4734" s="198" t="s">
        <v>583</v>
      </c>
      <c r="U4734" s="200" t="s">
        <v>7874</v>
      </c>
    </row>
    <row r="4735" spans="17:21" x14ac:dyDescent="0.15">
      <c r="Q4735" s="197">
        <v>6</v>
      </c>
      <c r="R4735" s="197">
        <v>1</v>
      </c>
      <c r="S4735" s="197">
        <v>91</v>
      </c>
      <c r="T4735" s="198" t="s">
        <v>586</v>
      </c>
      <c r="U4735" s="200" t="s">
        <v>7875</v>
      </c>
    </row>
    <row r="4736" spans="17:21" x14ac:dyDescent="0.15">
      <c r="Q4736" s="197">
        <v>6</v>
      </c>
      <c r="R4736" s="197">
        <v>1</v>
      </c>
      <c r="S4736" s="197">
        <v>92</v>
      </c>
      <c r="T4736" s="198" t="s">
        <v>590</v>
      </c>
      <c r="U4736" s="200" t="s">
        <v>7876</v>
      </c>
    </row>
    <row r="4737" spans="17:21" x14ac:dyDescent="0.15">
      <c r="Q4737" s="197">
        <v>6</v>
      </c>
      <c r="R4737" s="197">
        <v>1</v>
      </c>
      <c r="S4737" s="197">
        <v>93</v>
      </c>
      <c r="T4737" s="198" t="s">
        <v>594</v>
      </c>
      <c r="U4737" s="200" t="s">
        <v>7877</v>
      </c>
    </row>
    <row r="4738" spans="17:21" x14ac:dyDescent="0.15">
      <c r="Q4738" s="197">
        <v>6</v>
      </c>
      <c r="R4738" s="197">
        <v>1</v>
      </c>
      <c r="S4738" s="197">
        <v>94</v>
      </c>
      <c r="T4738" s="198" t="s">
        <v>598</v>
      </c>
      <c r="U4738" s="200" t="s">
        <v>7878</v>
      </c>
    </row>
    <row r="4739" spans="17:21" x14ac:dyDescent="0.15">
      <c r="Q4739" s="197">
        <v>6</v>
      </c>
      <c r="R4739" s="197">
        <v>1</v>
      </c>
      <c r="S4739" s="197">
        <v>95</v>
      </c>
      <c r="T4739" s="198" t="s">
        <v>602</v>
      </c>
      <c r="U4739" s="200" t="s">
        <v>7879</v>
      </c>
    </row>
    <row r="4740" spans="17:21" x14ac:dyDescent="0.15">
      <c r="Q4740" s="197">
        <v>6</v>
      </c>
      <c r="R4740" s="197">
        <v>1</v>
      </c>
      <c r="S4740" s="197">
        <v>96</v>
      </c>
      <c r="T4740" s="198" t="s">
        <v>605</v>
      </c>
      <c r="U4740" s="200" t="s">
        <v>7880</v>
      </c>
    </row>
    <row r="4741" spans="17:21" x14ac:dyDescent="0.15">
      <c r="Q4741" s="197">
        <v>6</v>
      </c>
      <c r="R4741" s="197">
        <v>1</v>
      </c>
      <c r="S4741" s="197">
        <v>97</v>
      </c>
      <c r="T4741" s="198" t="s">
        <v>609</v>
      </c>
      <c r="U4741" s="200" t="s">
        <v>7881</v>
      </c>
    </row>
    <row r="4742" spans="17:21" x14ac:dyDescent="0.15">
      <c r="Q4742" s="197">
        <v>6</v>
      </c>
      <c r="R4742" s="197">
        <v>1</v>
      </c>
      <c r="S4742" s="197">
        <v>98</v>
      </c>
      <c r="T4742" s="198" t="s">
        <v>613</v>
      </c>
      <c r="U4742" s="200" t="s">
        <v>7882</v>
      </c>
    </row>
    <row r="4743" spans="17:21" x14ac:dyDescent="0.15">
      <c r="Q4743" s="197">
        <v>6</v>
      </c>
      <c r="R4743" s="197">
        <v>1</v>
      </c>
      <c r="S4743" s="197">
        <v>99</v>
      </c>
      <c r="T4743" s="198" t="s">
        <v>617</v>
      </c>
      <c r="U4743" s="200" t="s">
        <v>7883</v>
      </c>
    </row>
    <row r="4744" spans="17:21" x14ac:dyDescent="0.15">
      <c r="Q4744" s="197">
        <v>6</v>
      </c>
      <c r="R4744" s="197">
        <v>1</v>
      </c>
      <c r="S4744" s="197">
        <v>100</v>
      </c>
      <c r="T4744" s="198" t="s">
        <v>621</v>
      </c>
      <c r="U4744" s="200" t="s">
        <v>7884</v>
      </c>
    </row>
    <row r="4745" spans="17:21" x14ac:dyDescent="0.15">
      <c r="Q4745" s="197">
        <v>6</v>
      </c>
      <c r="R4745" s="197">
        <v>1</v>
      </c>
      <c r="S4745" s="197">
        <v>101</v>
      </c>
      <c r="T4745" s="198" t="s">
        <v>624</v>
      </c>
      <c r="U4745" s="200" t="s">
        <v>7885</v>
      </c>
    </row>
    <row r="4746" spans="17:21" x14ac:dyDescent="0.15">
      <c r="Q4746" s="197">
        <v>6</v>
      </c>
      <c r="R4746" s="197">
        <v>1</v>
      </c>
      <c r="S4746" s="197">
        <v>102</v>
      </c>
      <c r="T4746" s="198" t="s">
        <v>628</v>
      </c>
      <c r="U4746" s="200" t="s">
        <v>7886</v>
      </c>
    </row>
    <row r="4747" spans="17:21" x14ac:dyDescent="0.15">
      <c r="Q4747" s="197">
        <v>6</v>
      </c>
      <c r="R4747" s="197">
        <v>1</v>
      </c>
      <c r="S4747" s="197">
        <v>103</v>
      </c>
      <c r="T4747" s="198" t="s">
        <v>632</v>
      </c>
      <c r="U4747" s="200" t="s">
        <v>7887</v>
      </c>
    </row>
    <row r="4748" spans="17:21" x14ac:dyDescent="0.15">
      <c r="Q4748" s="197">
        <v>6</v>
      </c>
      <c r="R4748" s="197">
        <v>1</v>
      </c>
      <c r="S4748" s="197">
        <v>104</v>
      </c>
      <c r="T4748" s="198" t="s">
        <v>635</v>
      </c>
      <c r="U4748" s="200" t="s">
        <v>7888</v>
      </c>
    </row>
    <row r="4749" spans="17:21" x14ac:dyDescent="0.15">
      <c r="Q4749" s="197">
        <v>6</v>
      </c>
      <c r="R4749" s="197">
        <v>1</v>
      </c>
      <c r="S4749" s="197">
        <v>105</v>
      </c>
      <c r="T4749" s="198" t="s">
        <v>639</v>
      </c>
      <c r="U4749" s="200" t="s">
        <v>7889</v>
      </c>
    </row>
    <row r="4750" spans="17:21" x14ac:dyDescent="0.15">
      <c r="Q4750" s="197">
        <v>6</v>
      </c>
      <c r="R4750" s="197">
        <v>1</v>
      </c>
      <c r="S4750" s="197">
        <v>106</v>
      </c>
      <c r="T4750" s="198" t="s">
        <v>643</v>
      </c>
      <c r="U4750" s="200" t="s">
        <v>7890</v>
      </c>
    </row>
    <row r="4751" spans="17:21" x14ac:dyDescent="0.15">
      <c r="Q4751" s="197">
        <v>6</v>
      </c>
      <c r="R4751" s="197">
        <v>1</v>
      </c>
      <c r="S4751" s="197">
        <v>107</v>
      </c>
      <c r="T4751" s="198" t="s">
        <v>647</v>
      </c>
      <c r="U4751" s="200" t="s">
        <v>7891</v>
      </c>
    </row>
    <row r="4752" spans="17:21" x14ac:dyDescent="0.15">
      <c r="Q4752" s="197">
        <v>6</v>
      </c>
      <c r="R4752" s="197">
        <v>1</v>
      </c>
      <c r="S4752" s="197">
        <v>108</v>
      </c>
      <c r="T4752" s="198" t="s">
        <v>651</v>
      </c>
      <c r="U4752" s="200" t="s">
        <v>7892</v>
      </c>
    </row>
    <row r="4753" spans="17:21" x14ac:dyDescent="0.15">
      <c r="Q4753" s="197">
        <v>6</v>
      </c>
      <c r="R4753" s="197">
        <v>1</v>
      </c>
      <c r="S4753" s="197">
        <v>109</v>
      </c>
      <c r="T4753" s="198" t="s">
        <v>655</v>
      </c>
      <c r="U4753" s="200" t="s">
        <v>7893</v>
      </c>
    </row>
    <row r="4754" spans="17:21" x14ac:dyDescent="0.15">
      <c r="Q4754" s="197">
        <v>6</v>
      </c>
      <c r="R4754" s="197">
        <v>1</v>
      </c>
      <c r="S4754" s="197">
        <v>110</v>
      </c>
      <c r="T4754" s="198" t="s">
        <v>658</v>
      </c>
      <c r="U4754" s="200" t="s">
        <v>7894</v>
      </c>
    </row>
    <row r="4755" spans="17:21" x14ac:dyDescent="0.15">
      <c r="Q4755" s="197">
        <v>6</v>
      </c>
      <c r="R4755" s="197">
        <v>1</v>
      </c>
      <c r="S4755" s="197">
        <v>111</v>
      </c>
      <c r="T4755" s="198" t="s">
        <v>661</v>
      </c>
      <c r="U4755" s="200" t="s">
        <v>7895</v>
      </c>
    </row>
    <row r="4756" spans="17:21" x14ac:dyDescent="0.15">
      <c r="Q4756" s="197">
        <v>6</v>
      </c>
      <c r="R4756" s="197">
        <v>1</v>
      </c>
      <c r="S4756" s="197">
        <v>112</v>
      </c>
      <c r="T4756" s="198" t="s">
        <v>664</v>
      </c>
      <c r="U4756" s="200" t="s">
        <v>7896</v>
      </c>
    </row>
    <row r="4757" spans="17:21" x14ac:dyDescent="0.15">
      <c r="Q4757" s="197">
        <v>6</v>
      </c>
      <c r="R4757" s="197">
        <v>1</v>
      </c>
      <c r="S4757" s="197">
        <v>113</v>
      </c>
      <c r="T4757" s="198" t="s">
        <v>668</v>
      </c>
      <c r="U4757" s="200" t="s">
        <v>7897</v>
      </c>
    </row>
    <row r="4758" spans="17:21" x14ac:dyDescent="0.15">
      <c r="Q4758" s="197">
        <v>6</v>
      </c>
      <c r="R4758" s="197">
        <v>1</v>
      </c>
      <c r="S4758" s="197">
        <v>114</v>
      </c>
      <c r="T4758" s="198" t="s">
        <v>672</v>
      </c>
      <c r="U4758" s="200" t="s">
        <v>7898</v>
      </c>
    </row>
    <row r="4759" spans="17:21" x14ac:dyDescent="0.15">
      <c r="Q4759" s="197">
        <v>6</v>
      </c>
      <c r="R4759" s="197">
        <v>1</v>
      </c>
      <c r="S4759" s="197">
        <v>115</v>
      </c>
      <c r="T4759" s="198" t="s">
        <v>676</v>
      </c>
      <c r="U4759" s="200" t="s">
        <v>7899</v>
      </c>
    </row>
    <row r="4760" spans="17:21" x14ac:dyDescent="0.15">
      <c r="Q4760" s="197">
        <v>6</v>
      </c>
      <c r="R4760" s="197">
        <v>1</v>
      </c>
      <c r="S4760" s="197">
        <v>116</v>
      </c>
      <c r="T4760" s="198" t="s">
        <v>680</v>
      </c>
      <c r="U4760" s="200" t="s">
        <v>7900</v>
      </c>
    </row>
    <row r="4761" spans="17:21" x14ac:dyDescent="0.15">
      <c r="Q4761" s="197">
        <v>6</v>
      </c>
      <c r="R4761" s="197">
        <v>1</v>
      </c>
      <c r="S4761" s="197">
        <v>117</v>
      </c>
      <c r="T4761" s="198" t="s">
        <v>684</v>
      </c>
      <c r="U4761" s="200" t="s">
        <v>7901</v>
      </c>
    </row>
    <row r="4762" spans="17:21" x14ac:dyDescent="0.15">
      <c r="Q4762" s="197">
        <v>6</v>
      </c>
      <c r="R4762" s="197">
        <v>1</v>
      </c>
      <c r="S4762" s="197">
        <v>118</v>
      </c>
      <c r="T4762" s="198" t="s">
        <v>688</v>
      </c>
      <c r="U4762" s="200" t="s">
        <v>7902</v>
      </c>
    </row>
    <row r="4763" spans="17:21" x14ac:dyDescent="0.15">
      <c r="Q4763" s="197">
        <v>6</v>
      </c>
      <c r="R4763" s="197">
        <v>1</v>
      </c>
      <c r="S4763" s="197">
        <v>119</v>
      </c>
      <c r="T4763" s="198" t="s">
        <v>692</v>
      </c>
      <c r="U4763" s="200" t="s">
        <v>7903</v>
      </c>
    </row>
    <row r="4764" spans="17:21" x14ac:dyDescent="0.15">
      <c r="Q4764" s="197">
        <v>6</v>
      </c>
      <c r="R4764" s="197">
        <v>1</v>
      </c>
      <c r="S4764" s="197">
        <v>120</v>
      </c>
      <c r="T4764" s="198" t="s">
        <v>696</v>
      </c>
      <c r="U4764" s="200" t="s">
        <v>7904</v>
      </c>
    </row>
    <row r="4765" spans="17:21" x14ac:dyDescent="0.15">
      <c r="Q4765" s="197">
        <v>6</v>
      </c>
      <c r="R4765" s="197">
        <v>1</v>
      </c>
      <c r="S4765" s="197">
        <v>121</v>
      </c>
      <c r="T4765" s="198" t="s">
        <v>700</v>
      </c>
      <c r="U4765" s="200" t="s">
        <v>7905</v>
      </c>
    </row>
    <row r="4766" spans="17:21" x14ac:dyDescent="0.15">
      <c r="Q4766" s="197">
        <v>6</v>
      </c>
      <c r="R4766" s="197">
        <v>1</v>
      </c>
      <c r="S4766" s="197">
        <v>122</v>
      </c>
      <c r="T4766" s="198" t="s">
        <v>704</v>
      </c>
      <c r="U4766" s="200" t="s">
        <v>7906</v>
      </c>
    </row>
    <row r="4767" spans="17:21" x14ac:dyDescent="0.15">
      <c r="Q4767" s="197">
        <v>6</v>
      </c>
      <c r="R4767" s="197">
        <v>1</v>
      </c>
      <c r="S4767" s="197">
        <v>123</v>
      </c>
      <c r="T4767" s="198" t="s">
        <v>708</v>
      </c>
      <c r="U4767" s="200" t="s">
        <v>7907</v>
      </c>
    </row>
    <row r="4768" spans="17:21" x14ac:dyDescent="0.15">
      <c r="Q4768" s="197">
        <v>6</v>
      </c>
      <c r="R4768" s="197">
        <v>1</v>
      </c>
      <c r="S4768" s="197">
        <v>124</v>
      </c>
      <c r="T4768" s="198" t="s">
        <v>712</v>
      </c>
      <c r="U4768" s="200" t="s">
        <v>7908</v>
      </c>
    </row>
    <row r="4769" spans="17:21" x14ac:dyDescent="0.15">
      <c r="Q4769" s="197">
        <v>6</v>
      </c>
      <c r="R4769" s="197">
        <v>1</v>
      </c>
      <c r="S4769" s="197">
        <v>125</v>
      </c>
      <c r="T4769" s="198" t="s">
        <v>715</v>
      </c>
      <c r="U4769" s="200" t="s">
        <v>7909</v>
      </c>
    </row>
    <row r="4770" spans="17:21" x14ac:dyDescent="0.15">
      <c r="Q4770" s="197">
        <v>6</v>
      </c>
      <c r="R4770" s="197">
        <v>1</v>
      </c>
      <c r="S4770" s="197">
        <v>126</v>
      </c>
      <c r="T4770" s="198" t="s">
        <v>718</v>
      </c>
      <c r="U4770" s="200" t="s">
        <v>7910</v>
      </c>
    </row>
    <row r="4771" spans="17:21" x14ac:dyDescent="0.15">
      <c r="Q4771" s="197">
        <v>6</v>
      </c>
      <c r="R4771" s="197">
        <v>1</v>
      </c>
      <c r="S4771" s="197">
        <v>127</v>
      </c>
      <c r="T4771" s="198" t="s">
        <v>721</v>
      </c>
      <c r="U4771" s="200" t="s">
        <v>7911</v>
      </c>
    </row>
    <row r="4772" spans="17:21" x14ac:dyDescent="0.15">
      <c r="Q4772" s="197">
        <v>6</v>
      </c>
      <c r="R4772" s="197">
        <v>1</v>
      </c>
      <c r="S4772" s="197">
        <v>128</v>
      </c>
      <c r="T4772" s="198" t="s">
        <v>724</v>
      </c>
      <c r="U4772" s="200" t="s">
        <v>7912</v>
      </c>
    </row>
    <row r="4773" spans="17:21" x14ac:dyDescent="0.15">
      <c r="Q4773" s="197">
        <v>6</v>
      </c>
      <c r="R4773" s="197">
        <v>1</v>
      </c>
      <c r="S4773" s="197">
        <v>129</v>
      </c>
      <c r="T4773" s="198" t="s">
        <v>727</v>
      </c>
      <c r="U4773" s="200" t="s">
        <v>7913</v>
      </c>
    </row>
    <row r="4774" spans="17:21" x14ac:dyDescent="0.15">
      <c r="Q4774" s="197">
        <v>6</v>
      </c>
      <c r="R4774" s="197">
        <v>1</v>
      </c>
      <c r="S4774" s="197">
        <v>130</v>
      </c>
      <c r="T4774" s="198" t="s">
        <v>730</v>
      </c>
      <c r="U4774" s="200" t="s">
        <v>7914</v>
      </c>
    </row>
    <row r="4775" spans="17:21" x14ac:dyDescent="0.15">
      <c r="Q4775" s="197">
        <v>6</v>
      </c>
      <c r="R4775" s="197">
        <v>1</v>
      </c>
      <c r="S4775" s="197">
        <v>131</v>
      </c>
      <c r="T4775" s="198" t="s">
        <v>733</v>
      </c>
      <c r="U4775" s="200" t="s">
        <v>7915</v>
      </c>
    </row>
    <row r="4776" spans="17:21" x14ac:dyDescent="0.15">
      <c r="Q4776" s="197">
        <v>6</v>
      </c>
      <c r="R4776" s="197">
        <v>1</v>
      </c>
      <c r="S4776" s="197">
        <v>132</v>
      </c>
      <c r="T4776" s="198" t="s">
        <v>736</v>
      </c>
      <c r="U4776" s="200" t="s">
        <v>7916</v>
      </c>
    </row>
    <row r="4777" spans="17:21" x14ac:dyDescent="0.15">
      <c r="Q4777" s="197">
        <v>6</v>
      </c>
      <c r="R4777" s="197">
        <v>1</v>
      </c>
      <c r="S4777" s="197">
        <v>133</v>
      </c>
      <c r="T4777" s="198" t="s">
        <v>739</v>
      </c>
      <c r="U4777" s="200" t="s">
        <v>7917</v>
      </c>
    </row>
    <row r="4778" spans="17:21" x14ac:dyDescent="0.15">
      <c r="Q4778" s="197">
        <v>6</v>
      </c>
      <c r="R4778" s="197">
        <v>1</v>
      </c>
      <c r="S4778" s="197">
        <v>134</v>
      </c>
      <c r="T4778" s="198" t="s">
        <v>742</v>
      </c>
      <c r="U4778" s="200" t="s">
        <v>7918</v>
      </c>
    </row>
    <row r="4779" spans="17:21" x14ac:dyDescent="0.15">
      <c r="Q4779" s="197">
        <v>6</v>
      </c>
      <c r="R4779" s="197">
        <v>1</v>
      </c>
      <c r="S4779" s="197">
        <v>135</v>
      </c>
      <c r="T4779" s="198" t="s">
        <v>746</v>
      </c>
      <c r="U4779" s="200" t="s">
        <v>7919</v>
      </c>
    </row>
    <row r="4780" spans="17:21" x14ac:dyDescent="0.15">
      <c r="Q4780" s="197">
        <v>6</v>
      </c>
      <c r="R4780" s="197">
        <v>1</v>
      </c>
      <c r="S4780" s="197">
        <v>136</v>
      </c>
      <c r="T4780" s="198" t="s">
        <v>750</v>
      </c>
      <c r="U4780" s="200" t="s">
        <v>7920</v>
      </c>
    </row>
    <row r="4781" spans="17:21" x14ac:dyDescent="0.15">
      <c r="Q4781" s="197">
        <v>6</v>
      </c>
      <c r="R4781" s="197">
        <v>1</v>
      </c>
      <c r="S4781" s="197">
        <v>137</v>
      </c>
      <c r="T4781" s="198" t="s">
        <v>754</v>
      </c>
      <c r="U4781" s="200" t="s">
        <v>7921</v>
      </c>
    </row>
    <row r="4782" spans="17:21" x14ac:dyDescent="0.15">
      <c r="Q4782" s="197">
        <v>6</v>
      </c>
      <c r="R4782" s="197">
        <v>1</v>
      </c>
      <c r="S4782" s="197">
        <v>138</v>
      </c>
      <c r="T4782" s="198" t="s">
        <v>758</v>
      </c>
      <c r="U4782" s="200" t="s">
        <v>7922</v>
      </c>
    </row>
    <row r="4783" spans="17:21" x14ac:dyDescent="0.15">
      <c r="Q4783" s="197">
        <v>6</v>
      </c>
      <c r="R4783" s="197">
        <v>1</v>
      </c>
      <c r="S4783" s="197">
        <v>139</v>
      </c>
      <c r="T4783" s="198" t="s">
        <v>762</v>
      </c>
      <c r="U4783" s="200" t="s">
        <v>7923</v>
      </c>
    </row>
    <row r="4784" spans="17:21" x14ac:dyDescent="0.15">
      <c r="Q4784" s="197">
        <v>6</v>
      </c>
      <c r="R4784" s="197">
        <v>1</v>
      </c>
      <c r="S4784" s="197">
        <v>140</v>
      </c>
      <c r="T4784" s="198" t="s">
        <v>766</v>
      </c>
      <c r="U4784" s="200" t="s">
        <v>7924</v>
      </c>
    </row>
    <row r="4785" spans="17:21" x14ac:dyDescent="0.15">
      <c r="Q4785" s="197">
        <v>6</v>
      </c>
      <c r="R4785" s="197">
        <v>1</v>
      </c>
      <c r="S4785" s="197">
        <v>141</v>
      </c>
      <c r="T4785" s="198" t="s">
        <v>770</v>
      </c>
      <c r="U4785" s="200" t="s">
        <v>7925</v>
      </c>
    </row>
    <row r="4786" spans="17:21" x14ac:dyDescent="0.15">
      <c r="Q4786" s="197">
        <v>6</v>
      </c>
      <c r="R4786" s="197">
        <v>1</v>
      </c>
      <c r="S4786" s="197">
        <v>142</v>
      </c>
      <c r="T4786" s="198" t="s">
        <v>774</v>
      </c>
      <c r="U4786" s="200" t="s">
        <v>7926</v>
      </c>
    </row>
    <row r="4787" spans="17:21" x14ac:dyDescent="0.15">
      <c r="Q4787" s="197">
        <v>6</v>
      </c>
      <c r="R4787" s="197">
        <v>1</v>
      </c>
      <c r="S4787" s="197">
        <v>143</v>
      </c>
      <c r="T4787" s="198" t="s">
        <v>778</v>
      </c>
      <c r="U4787" s="200" t="s">
        <v>7927</v>
      </c>
    </row>
    <row r="4788" spans="17:21" x14ac:dyDescent="0.15">
      <c r="Q4788" s="197">
        <v>6</v>
      </c>
      <c r="R4788" s="197">
        <v>1</v>
      </c>
      <c r="S4788" s="197">
        <v>144</v>
      </c>
      <c r="T4788" s="198" t="s">
        <v>782</v>
      </c>
      <c r="U4788" s="200" t="s">
        <v>7928</v>
      </c>
    </row>
    <row r="4789" spans="17:21" x14ac:dyDescent="0.15">
      <c r="Q4789" s="197">
        <v>6</v>
      </c>
      <c r="R4789" s="197">
        <v>1</v>
      </c>
      <c r="S4789" s="197">
        <v>145</v>
      </c>
      <c r="T4789" s="198" t="s">
        <v>786</v>
      </c>
      <c r="U4789" s="200" t="s">
        <v>7929</v>
      </c>
    </row>
    <row r="4790" spans="17:21" x14ac:dyDescent="0.15">
      <c r="Q4790" s="197">
        <v>6</v>
      </c>
      <c r="R4790" s="197">
        <v>1</v>
      </c>
      <c r="S4790" s="197">
        <v>146</v>
      </c>
      <c r="T4790" s="198" t="s">
        <v>790</v>
      </c>
      <c r="U4790" s="200" t="s">
        <v>7930</v>
      </c>
    </row>
    <row r="4791" spans="17:21" x14ac:dyDescent="0.15">
      <c r="Q4791" s="197">
        <v>6</v>
      </c>
      <c r="R4791" s="197">
        <v>1</v>
      </c>
      <c r="S4791" s="197">
        <v>147</v>
      </c>
      <c r="T4791" s="198" t="s">
        <v>794</v>
      </c>
      <c r="U4791" s="200" t="s">
        <v>7931</v>
      </c>
    </row>
    <row r="4792" spans="17:21" x14ac:dyDescent="0.15">
      <c r="Q4792" s="197">
        <v>6</v>
      </c>
      <c r="R4792" s="197">
        <v>1</v>
      </c>
      <c r="S4792" s="197">
        <v>148</v>
      </c>
      <c r="T4792" s="198" t="s">
        <v>798</v>
      </c>
      <c r="U4792" s="200" t="s">
        <v>7932</v>
      </c>
    </row>
    <row r="4793" spans="17:21" x14ac:dyDescent="0.15">
      <c r="Q4793" s="197">
        <v>6</v>
      </c>
      <c r="R4793" s="197">
        <v>1</v>
      </c>
      <c r="S4793" s="197">
        <v>149</v>
      </c>
      <c r="T4793" s="198" t="s">
        <v>802</v>
      </c>
      <c r="U4793" s="200" t="s">
        <v>7933</v>
      </c>
    </row>
    <row r="4794" spans="17:21" x14ac:dyDescent="0.15">
      <c r="Q4794" s="197">
        <v>6</v>
      </c>
      <c r="R4794" s="197">
        <v>1</v>
      </c>
      <c r="S4794" s="197">
        <v>150</v>
      </c>
      <c r="T4794" s="198" t="s">
        <v>806</v>
      </c>
      <c r="U4794" s="200" t="s">
        <v>7934</v>
      </c>
    </row>
    <row r="4795" spans="17:21" x14ac:dyDescent="0.15">
      <c r="Q4795" s="197">
        <v>6</v>
      </c>
      <c r="R4795" s="197">
        <v>1</v>
      </c>
      <c r="S4795" s="197">
        <v>151</v>
      </c>
      <c r="T4795" s="198" t="s">
        <v>810</v>
      </c>
      <c r="U4795" s="200" t="s">
        <v>7935</v>
      </c>
    </row>
    <row r="4796" spans="17:21" x14ac:dyDescent="0.15">
      <c r="Q4796" s="197">
        <v>6</v>
      </c>
      <c r="R4796" s="197">
        <v>1</v>
      </c>
      <c r="S4796" s="197">
        <v>152</v>
      </c>
      <c r="T4796" s="198" t="s">
        <v>814</v>
      </c>
      <c r="U4796" s="200" t="s">
        <v>7936</v>
      </c>
    </row>
    <row r="4797" spans="17:21" x14ac:dyDescent="0.15">
      <c r="Q4797" s="197">
        <v>6</v>
      </c>
      <c r="R4797" s="197">
        <v>1</v>
      </c>
      <c r="S4797" s="197">
        <v>153</v>
      </c>
      <c r="T4797" s="198" t="s">
        <v>818</v>
      </c>
      <c r="U4797" s="200" t="s">
        <v>7937</v>
      </c>
    </row>
    <row r="4798" spans="17:21" x14ac:dyDescent="0.15">
      <c r="Q4798" s="197">
        <v>6</v>
      </c>
      <c r="R4798" s="197">
        <v>1</v>
      </c>
      <c r="S4798" s="197">
        <v>154</v>
      </c>
      <c r="T4798" s="198" t="s">
        <v>822</v>
      </c>
      <c r="U4798" s="200" t="s">
        <v>7938</v>
      </c>
    </row>
    <row r="4799" spans="17:21" x14ac:dyDescent="0.15">
      <c r="Q4799" s="197">
        <v>6</v>
      </c>
      <c r="R4799" s="197">
        <v>1</v>
      </c>
      <c r="S4799" s="197">
        <v>155</v>
      </c>
      <c r="T4799" s="198" t="s">
        <v>826</v>
      </c>
      <c r="U4799" s="200" t="s">
        <v>7939</v>
      </c>
    </row>
    <row r="4800" spans="17:21" x14ac:dyDescent="0.15">
      <c r="Q4800" s="197">
        <v>6</v>
      </c>
      <c r="R4800" s="197">
        <v>1</v>
      </c>
      <c r="S4800" s="197">
        <v>156</v>
      </c>
      <c r="T4800" s="198" t="s">
        <v>830</v>
      </c>
      <c r="U4800" s="200" t="s">
        <v>7940</v>
      </c>
    </row>
    <row r="4801" spans="17:21" x14ac:dyDescent="0.15">
      <c r="Q4801" s="197">
        <v>6</v>
      </c>
      <c r="R4801" s="197">
        <v>1</v>
      </c>
      <c r="S4801" s="197">
        <v>157</v>
      </c>
      <c r="T4801" s="198" t="s">
        <v>834</v>
      </c>
      <c r="U4801" s="200" t="s">
        <v>7941</v>
      </c>
    </row>
    <row r="4802" spans="17:21" x14ac:dyDescent="0.15">
      <c r="Q4802" s="197">
        <v>6</v>
      </c>
      <c r="R4802" s="197">
        <v>1</v>
      </c>
      <c r="S4802" s="197">
        <v>158</v>
      </c>
      <c r="T4802" s="198" t="s">
        <v>839</v>
      </c>
      <c r="U4802" s="200" t="s">
        <v>7942</v>
      </c>
    </row>
    <row r="4803" spans="17:21" x14ac:dyDescent="0.15">
      <c r="Q4803" s="197">
        <v>6</v>
      </c>
      <c r="R4803" s="197">
        <v>1</v>
      </c>
      <c r="S4803" s="197">
        <v>159</v>
      </c>
      <c r="T4803" s="198" t="s">
        <v>844</v>
      </c>
      <c r="U4803" s="200" t="s">
        <v>7943</v>
      </c>
    </row>
    <row r="4804" spans="17:21" x14ac:dyDescent="0.15">
      <c r="Q4804" s="197">
        <v>6</v>
      </c>
      <c r="R4804" s="197">
        <v>1</v>
      </c>
      <c r="S4804" s="197">
        <v>160</v>
      </c>
      <c r="T4804" s="198" t="s">
        <v>849</v>
      </c>
      <c r="U4804" s="200" t="s">
        <v>7944</v>
      </c>
    </row>
    <row r="4805" spans="17:21" x14ac:dyDescent="0.15">
      <c r="Q4805" s="197">
        <v>6</v>
      </c>
      <c r="R4805" s="197">
        <v>1</v>
      </c>
      <c r="S4805" s="197">
        <v>161</v>
      </c>
      <c r="T4805" s="198" t="s">
        <v>854</v>
      </c>
      <c r="U4805" s="200" t="s">
        <v>7945</v>
      </c>
    </row>
    <row r="4806" spans="17:21" x14ac:dyDescent="0.15">
      <c r="Q4806" s="197">
        <v>6</v>
      </c>
      <c r="R4806" s="197">
        <v>1</v>
      </c>
      <c r="S4806" s="197">
        <v>162</v>
      </c>
      <c r="T4806" s="198" t="s">
        <v>858</v>
      </c>
      <c r="U4806" s="200" t="s">
        <v>7946</v>
      </c>
    </row>
    <row r="4807" spans="17:21" x14ac:dyDescent="0.15">
      <c r="Q4807" s="197">
        <v>6</v>
      </c>
      <c r="R4807" s="197">
        <v>1</v>
      </c>
      <c r="S4807" s="197">
        <v>163</v>
      </c>
      <c r="T4807" s="198" t="s">
        <v>863</v>
      </c>
      <c r="U4807" s="200" t="s">
        <v>7947</v>
      </c>
    </row>
    <row r="4808" spans="17:21" x14ac:dyDescent="0.15">
      <c r="Q4808" s="197">
        <v>6</v>
      </c>
      <c r="R4808" s="197">
        <v>1</v>
      </c>
      <c r="S4808" s="197">
        <v>164</v>
      </c>
      <c r="T4808" s="198" t="s">
        <v>867</v>
      </c>
      <c r="U4808" s="200" t="s">
        <v>7948</v>
      </c>
    </row>
    <row r="4809" spans="17:21" x14ac:dyDescent="0.15">
      <c r="Q4809" s="197">
        <v>6</v>
      </c>
      <c r="R4809" s="197">
        <v>1</v>
      </c>
      <c r="S4809" s="197">
        <v>165</v>
      </c>
      <c r="T4809" s="198" t="s">
        <v>871</v>
      </c>
      <c r="U4809" s="200" t="s">
        <v>7949</v>
      </c>
    </row>
    <row r="4810" spans="17:21" x14ac:dyDescent="0.15">
      <c r="Q4810" s="197">
        <v>6</v>
      </c>
      <c r="R4810" s="197">
        <v>1</v>
      </c>
      <c r="S4810" s="197">
        <v>166</v>
      </c>
      <c r="T4810" s="198" t="s">
        <v>876</v>
      </c>
      <c r="U4810" s="200" t="s">
        <v>7950</v>
      </c>
    </row>
    <row r="4811" spans="17:21" x14ac:dyDescent="0.15">
      <c r="Q4811" s="197">
        <v>6</v>
      </c>
      <c r="R4811" s="197">
        <v>1</v>
      </c>
      <c r="S4811" s="197">
        <v>167</v>
      </c>
      <c r="T4811" s="198" t="s">
        <v>881</v>
      </c>
      <c r="U4811" s="200" t="s">
        <v>7951</v>
      </c>
    </row>
    <row r="4812" spans="17:21" x14ac:dyDescent="0.15">
      <c r="Q4812" s="197">
        <v>6</v>
      </c>
      <c r="R4812" s="197">
        <v>1</v>
      </c>
      <c r="S4812" s="197">
        <v>168</v>
      </c>
      <c r="T4812" s="198" t="s">
        <v>886</v>
      </c>
      <c r="U4812" s="200" t="s">
        <v>7952</v>
      </c>
    </row>
    <row r="4813" spans="17:21" x14ac:dyDescent="0.15">
      <c r="Q4813" s="197">
        <v>6</v>
      </c>
      <c r="R4813" s="197">
        <v>1</v>
      </c>
      <c r="S4813" s="197">
        <v>169</v>
      </c>
      <c r="T4813" s="198" t="s">
        <v>891</v>
      </c>
      <c r="U4813" s="200" t="s">
        <v>7953</v>
      </c>
    </row>
    <row r="4814" spans="17:21" x14ac:dyDescent="0.15">
      <c r="Q4814" s="197">
        <v>6</v>
      </c>
      <c r="R4814" s="197">
        <v>1</v>
      </c>
      <c r="S4814" s="197">
        <v>170</v>
      </c>
      <c r="T4814" s="198" t="s">
        <v>7954</v>
      </c>
      <c r="U4814" s="200" t="s">
        <v>7955</v>
      </c>
    </row>
    <row r="4815" spans="17:21" x14ac:dyDescent="0.15">
      <c r="Q4815" s="197">
        <v>6</v>
      </c>
      <c r="R4815" s="197">
        <v>1</v>
      </c>
      <c r="S4815" s="197">
        <v>171</v>
      </c>
      <c r="T4815" s="198" t="s">
        <v>895</v>
      </c>
      <c r="U4815" s="200" t="s">
        <v>7956</v>
      </c>
    </row>
    <row r="4816" spans="17:21" x14ac:dyDescent="0.15">
      <c r="Q4816" s="197">
        <v>6</v>
      </c>
      <c r="R4816" s="197">
        <v>1</v>
      </c>
      <c r="S4816" s="197">
        <v>172</v>
      </c>
      <c r="T4816" s="198" t="s">
        <v>899</v>
      </c>
      <c r="U4816" s="200" t="s">
        <v>7957</v>
      </c>
    </row>
    <row r="4817" spans="17:21" x14ac:dyDescent="0.15">
      <c r="Q4817" s="197">
        <v>6</v>
      </c>
      <c r="R4817" s="197">
        <v>1</v>
      </c>
      <c r="S4817" s="197">
        <v>173</v>
      </c>
      <c r="T4817" s="198" t="s">
        <v>903</v>
      </c>
      <c r="U4817" s="200" t="s">
        <v>7958</v>
      </c>
    </row>
    <row r="4818" spans="17:21" x14ac:dyDescent="0.15">
      <c r="Q4818" s="197">
        <v>6</v>
      </c>
      <c r="R4818" s="197">
        <v>1</v>
      </c>
      <c r="S4818" s="197">
        <v>174</v>
      </c>
      <c r="T4818" s="198" t="s">
        <v>907</v>
      </c>
      <c r="U4818" s="200" t="s">
        <v>7959</v>
      </c>
    </row>
    <row r="4819" spans="17:21" x14ac:dyDescent="0.15">
      <c r="Q4819" s="197">
        <v>6</v>
      </c>
      <c r="R4819" s="197">
        <v>1</v>
      </c>
      <c r="S4819" s="197">
        <v>175</v>
      </c>
      <c r="T4819" s="198" t="s">
        <v>911</v>
      </c>
      <c r="U4819" s="200" t="s">
        <v>7960</v>
      </c>
    </row>
    <row r="4820" spans="17:21" x14ac:dyDescent="0.15">
      <c r="Q4820" s="197">
        <v>6</v>
      </c>
      <c r="R4820" s="197">
        <v>1</v>
      </c>
      <c r="S4820" s="197">
        <v>176</v>
      </c>
      <c r="T4820" s="198" t="s">
        <v>914</v>
      </c>
      <c r="U4820" s="200" t="s">
        <v>7961</v>
      </c>
    </row>
    <row r="4821" spans="17:21" x14ac:dyDescent="0.15">
      <c r="Q4821" s="197">
        <v>6</v>
      </c>
      <c r="R4821" s="197">
        <v>1</v>
      </c>
      <c r="S4821" s="197">
        <v>177</v>
      </c>
      <c r="T4821" s="198" t="s">
        <v>917</v>
      </c>
      <c r="U4821" s="200" t="s">
        <v>7962</v>
      </c>
    </row>
    <row r="4822" spans="17:21" x14ac:dyDescent="0.15">
      <c r="Q4822" s="197">
        <v>6</v>
      </c>
      <c r="R4822" s="197">
        <v>1</v>
      </c>
      <c r="S4822" s="197">
        <v>178</v>
      </c>
      <c r="T4822" s="198" t="s">
        <v>921</v>
      </c>
      <c r="U4822" s="200" t="s">
        <v>7963</v>
      </c>
    </row>
    <row r="4823" spans="17:21" x14ac:dyDescent="0.15">
      <c r="Q4823" s="197">
        <v>6</v>
      </c>
      <c r="R4823" s="197">
        <v>1</v>
      </c>
      <c r="S4823" s="197">
        <v>179</v>
      </c>
      <c r="T4823" s="198" t="s">
        <v>925</v>
      </c>
      <c r="U4823" s="200" t="s">
        <v>7964</v>
      </c>
    </row>
    <row r="4824" spans="17:21" x14ac:dyDescent="0.15">
      <c r="Q4824" s="197">
        <v>6</v>
      </c>
      <c r="R4824" s="197">
        <v>1</v>
      </c>
      <c r="S4824" s="197">
        <v>180</v>
      </c>
      <c r="T4824" s="198" t="s">
        <v>929</v>
      </c>
      <c r="U4824" s="200" t="s">
        <v>7965</v>
      </c>
    </row>
    <row r="4825" spans="17:21" x14ac:dyDescent="0.15">
      <c r="Q4825" s="197">
        <v>6</v>
      </c>
      <c r="R4825" s="197">
        <v>1</v>
      </c>
      <c r="S4825" s="197">
        <v>181</v>
      </c>
      <c r="T4825" s="198" t="s">
        <v>933</v>
      </c>
      <c r="U4825" s="200" t="s">
        <v>7966</v>
      </c>
    </row>
    <row r="4826" spans="17:21" x14ac:dyDescent="0.15">
      <c r="Q4826" s="197">
        <v>6</v>
      </c>
      <c r="R4826" s="197">
        <v>1</v>
      </c>
      <c r="S4826" s="197">
        <v>182</v>
      </c>
      <c r="T4826" s="198" t="s">
        <v>936</v>
      </c>
      <c r="U4826" s="200" t="s">
        <v>7967</v>
      </c>
    </row>
    <row r="4827" spans="17:21" x14ac:dyDescent="0.15">
      <c r="Q4827" s="197">
        <v>6</v>
      </c>
      <c r="R4827" s="197">
        <v>1</v>
      </c>
      <c r="S4827" s="197">
        <v>183</v>
      </c>
      <c r="T4827" s="198" t="s">
        <v>939</v>
      </c>
      <c r="U4827" s="200" t="s">
        <v>7968</v>
      </c>
    </row>
    <row r="4828" spans="17:21" x14ac:dyDescent="0.15">
      <c r="Q4828" s="197">
        <v>6</v>
      </c>
      <c r="R4828" s="197">
        <v>1</v>
      </c>
      <c r="S4828" s="197">
        <v>184</v>
      </c>
      <c r="T4828" s="198" t="s">
        <v>943</v>
      </c>
      <c r="U4828" s="200" t="s">
        <v>7969</v>
      </c>
    </row>
    <row r="4829" spans="17:21" x14ac:dyDescent="0.15">
      <c r="Q4829" s="197">
        <v>6</v>
      </c>
      <c r="R4829" s="197">
        <v>1</v>
      </c>
      <c r="S4829" s="197">
        <v>185</v>
      </c>
      <c r="T4829" s="198" t="s">
        <v>946</v>
      </c>
      <c r="U4829" s="200" t="s">
        <v>7970</v>
      </c>
    </row>
    <row r="4830" spans="17:21" x14ac:dyDescent="0.15">
      <c r="Q4830" s="197">
        <v>6</v>
      </c>
      <c r="R4830" s="197">
        <v>1</v>
      </c>
      <c r="S4830" s="197">
        <v>186</v>
      </c>
      <c r="T4830" s="198" t="s">
        <v>950</v>
      </c>
      <c r="U4830" s="200" t="s">
        <v>7971</v>
      </c>
    </row>
    <row r="4831" spans="17:21" x14ac:dyDescent="0.15">
      <c r="Q4831" s="197">
        <v>6</v>
      </c>
      <c r="R4831" s="197">
        <v>1</v>
      </c>
      <c r="S4831" s="197">
        <v>187</v>
      </c>
      <c r="T4831" s="198" t="s">
        <v>953</v>
      </c>
      <c r="U4831" s="200" t="s">
        <v>7972</v>
      </c>
    </row>
    <row r="4832" spans="17:21" x14ac:dyDescent="0.15">
      <c r="Q4832" s="197">
        <v>6</v>
      </c>
      <c r="R4832" s="197">
        <v>1</v>
      </c>
      <c r="S4832" s="197">
        <v>188</v>
      </c>
      <c r="T4832" s="198" t="s">
        <v>957</v>
      </c>
      <c r="U4832" s="200" t="s">
        <v>7973</v>
      </c>
    </row>
    <row r="4833" spans="17:21" x14ac:dyDescent="0.15">
      <c r="Q4833" s="197">
        <v>6</v>
      </c>
      <c r="R4833" s="197">
        <v>2</v>
      </c>
      <c r="S4833" s="197">
        <v>1</v>
      </c>
      <c r="T4833" s="198" t="s">
        <v>961</v>
      </c>
      <c r="U4833" s="200" t="s">
        <v>7974</v>
      </c>
    </row>
    <row r="4834" spans="17:21" x14ac:dyDescent="0.15">
      <c r="Q4834" s="197">
        <v>6</v>
      </c>
      <c r="R4834" s="197">
        <v>2</v>
      </c>
      <c r="S4834" s="197">
        <v>2</v>
      </c>
      <c r="T4834" s="198" t="s">
        <v>9814</v>
      </c>
      <c r="U4834" s="200" t="s">
        <v>9815</v>
      </c>
    </row>
    <row r="4835" spans="17:21" x14ac:dyDescent="0.15">
      <c r="Q4835" s="197">
        <v>6</v>
      </c>
      <c r="R4835" s="197">
        <v>2</v>
      </c>
      <c r="S4835" s="197">
        <v>3</v>
      </c>
      <c r="T4835" s="198" t="s">
        <v>965</v>
      </c>
      <c r="U4835" s="200" t="s">
        <v>7975</v>
      </c>
    </row>
    <row r="4836" spans="17:21" x14ac:dyDescent="0.15">
      <c r="Q4836" s="197">
        <v>6</v>
      </c>
      <c r="R4836" s="197">
        <v>2</v>
      </c>
      <c r="S4836" s="197">
        <v>4</v>
      </c>
      <c r="T4836" s="198" t="s">
        <v>969</v>
      </c>
      <c r="U4836" s="200" t="s">
        <v>7976</v>
      </c>
    </row>
    <row r="4837" spans="17:21" x14ac:dyDescent="0.15">
      <c r="Q4837" s="197">
        <v>6</v>
      </c>
      <c r="R4837" s="197">
        <v>2</v>
      </c>
      <c r="S4837" s="197">
        <v>5</v>
      </c>
      <c r="T4837" s="198" t="s">
        <v>973</v>
      </c>
      <c r="U4837" s="200" t="s">
        <v>7977</v>
      </c>
    </row>
    <row r="4838" spans="17:21" x14ac:dyDescent="0.15">
      <c r="Q4838" s="197">
        <v>6</v>
      </c>
      <c r="R4838" s="197">
        <v>2</v>
      </c>
      <c r="S4838" s="197">
        <v>6</v>
      </c>
      <c r="T4838" s="198" t="s">
        <v>977</v>
      </c>
      <c r="U4838" s="200" t="s">
        <v>7978</v>
      </c>
    </row>
    <row r="4839" spans="17:21" x14ac:dyDescent="0.15">
      <c r="Q4839" s="197">
        <v>6</v>
      </c>
      <c r="R4839" s="197">
        <v>2</v>
      </c>
      <c r="S4839" s="197">
        <v>7</v>
      </c>
      <c r="T4839" s="198" t="s">
        <v>981</v>
      </c>
      <c r="U4839" s="200" t="s">
        <v>7979</v>
      </c>
    </row>
    <row r="4840" spans="17:21" x14ac:dyDescent="0.15">
      <c r="Q4840" s="197">
        <v>6</v>
      </c>
      <c r="R4840" s="197">
        <v>2</v>
      </c>
      <c r="S4840" s="197">
        <v>8</v>
      </c>
      <c r="T4840" s="198" t="s">
        <v>985</v>
      </c>
      <c r="U4840" s="200" t="s">
        <v>7980</v>
      </c>
    </row>
    <row r="4841" spans="17:21" x14ac:dyDescent="0.15">
      <c r="Q4841" s="197">
        <v>6</v>
      </c>
      <c r="R4841" s="197">
        <v>2</v>
      </c>
      <c r="S4841" s="197">
        <v>9</v>
      </c>
      <c r="T4841" s="198" t="s">
        <v>989</v>
      </c>
      <c r="U4841" s="200" t="s">
        <v>7981</v>
      </c>
    </row>
    <row r="4842" spans="17:21" x14ac:dyDescent="0.15">
      <c r="Q4842" s="197">
        <v>6</v>
      </c>
      <c r="R4842" s="197">
        <v>2</v>
      </c>
      <c r="S4842" s="197">
        <v>10</v>
      </c>
      <c r="T4842" s="198" t="s">
        <v>993</v>
      </c>
      <c r="U4842" s="200" t="s">
        <v>7982</v>
      </c>
    </row>
    <row r="4843" spans="17:21" x14ac:dyDescent="0.15">
      <c r="Q4843" s="197">
        <v>6</v>
      </c>
      <c r="R4843" s="197">
        <v>2</v>
      </c>
      <c r="S4843" s="197">
        <v>11</v>
      </c>
      <c r="T4843" s="198" t="s">
        <v>997</v>
      </c>
      <c r="U4843" s="200" t="s">
        <v>7983</v>
      </c>
    </row>
    <row r="4844" spans="17:21" x14ac:dyDescent="0.15">
      <c r="Q4844" s="197">
        <v>6</v>
      </c>
      <c r="R4844" s="197">
        <v>2</v>
      </c>
      <c r="S4844" s="197">
        <v>12</v>
      </c>
      <c r="T4844" s="198" t="s">
        <v>1001</v>
      </c>
      <c r="U4844" s="200" t="s">
        <v>7984</v>
      </c>
    </row>
    <row r="4845" spans="17:21" x14ac:dyDescent="0.15">
      <c r="Q4845" s="197">
        <v>6</v>
      </c>
      <c r="R4845" s="197">
        <v>2</v>
      </c>
      <c r="S4845" s="197">
        <v>13</v>
      </c>
      <c r="T4845" s="198" t="s">
        <v>1005</v>
      </c>
      <c r="U4845" s="200" t="s">
        <v>7985</v>
      </c>
    </row>
    <row r="4846" spans="17:21" x14ac:dyDescent="0.15">
      <c r="Q4846" s="197">
        <v>6</v>
      </c>
      <c r="R4846" s="197">
        <v>2</v>
      </c>
      <c r="S4846" s="197">
        <v>14</v>
      </c>
      <c r="T4846" s="198" t="s">
        <v>1008</v>
      </c>
      <c r="U4846" s="200" t="s">
        <v>7986</v>
      </c>
    </row>
    <row r="4847" spans="17:21" x14ac:dyDescent="0.15">
      <c r="Q4847" s="197">
        <v>6</v>
      </c>
      <c r="R4847" s="197">
        <v>2</v>
      </c>
      <c r="S4847" s="197">
        <v>15</v>
      </c>
      <c r="T4847" s="198" t="s">
        <v>1012</v>
      </c>
      <c r="U4847" s="200" t="s">
        <v>7987</v>
      </c>
    </row>
    <row r="4848" spans="17:21" x14ac:dyDescent="0.15">
      <c r="Q4848" s="197">
        <v>6</v>
      </c>
      <c r="R4848" s="197">
        <v>2</v>
      </c>
      <c r="S4848" s="197">
        <v>16</v>
      </c>
      <c r="T4848" s="198" t="s">
        <v>1016</v>
      </c>
      <c r="U4848" s="200" t="s">
        <v>7988</v>
      </c>
    </row>
    <row r="4849" spans="17:21" x14ac:dyDescent="0.15">
      <c r="Q4849" s="197">
        <v>6</v>
      </c>
      <c r="R4849" s="197">
        <v>2</v>
      </c>
      <c r="S4849" s="197">
        <v>17</v>
      </c>
      <c r="T4849" s="198" t="s">
        <v>1020</v>
      </c>
      <c r="U4849" s="200" t="s">
        <v>7989</v>
      </c>
    </row>
    <row r="4850" spans="17:21" x14ac:dyDescent="0.15">
      <c r="Q4850" s="197">
        <v>6</v>
      </c>
      <c r="R4850" s="197">
        <v>2</v>
      </c>
      <c r="S4850" s="197">
        <v>18</v>
      </c>
      <c r="T4850" s="198" t="s">
        <v>1024</v>
      </c>
      <c r="U4850" s="200" t="s">
        <v>7990</v>
      </c>
    </row>
    <row r="4851" spans="17:21" x14ac:dyDescent="0.15">
      <c r="Q4851" s="197">
        <v>6</v>
      </c>
      <c r="R4851" s="197">
        <v>2</v>
      </c>
      <c r="S4851" s="197">
        <v>19</v>
      </c>
      <c r="T4851" s="198" t="s">
        <v>1028</v>
      </c>
      <c r="U4851" s="200" t="s">
        <v>7991</v>
      </c>
    </row>
    <row r="4852" spans="17:21" x14ac:dyDescent="0.15">
      <c r="Q4852" s="197">
        <v>6</v>
      </c>
      <c r="R4852" s="197">
        <v>2</v>
      </c>
      <c r="S4852" s="197">
        <v>20</v>
      </c>
      <c r="T4852" s="198" t="s">
        <v>1032</v>
      </c>
      <c r="U4852" s="200" t="s">
        <v>7992</v>
      </c>
    </row>
    <row r="4853" spans="17:21" x14ac:dyDescent="0.15">
      <c r="Q4853" s="197">
        <v>6</v>
      </c>
      <c r="R4853" s="197">
        <v>2</v>
      </c>
      <c r="S4853" s="197">
        <v>21</v>
      </c>
      <c r="T4853" s="198" t="s">
        <v>1036</v>
      </c>
      <c r="U4853" s="200" t="s">
        <v>7993</v>
      </c>
    </row>
    <row r="4854" spans="17:21" x14ac:dyDescent="0.15">
      <c r="Q4854" s="197">
        <v>6</v>
      </c>
      <c r="R4854" s="197">
        <v>2</v>
      </c>
      <c r="S4854" s="197">
        <v>22</v>
      </c>
      <c r="T4854" s="198" t="s">
        <v>1040</v>
      </c>
      <c r="U4854" s="200" t="s">
        <v>7994</v>
      </c>
    </row>
    <row r="4855" spans="17:21" x14ac:dyDescent="0.15">
      <c r="Q4855" s="197">
        <v>6</v>
      </c>
      <c r="R4855" s="197">
        <v>2</v>
      </c>
      <c r="S4855" s="197">
        <v>23</v>
      </c>
      <c r="T4855" s="198" t="s">
        <v>1044</v>
      </c>
      <c r="U4855" s="200" t="s">
        <v>7995</v>
      </c>
    </row>
    <row r="4856" spans="17:21" x14ac:dyDescent="0.15">
      <c r="Q4856" s="197">
        <v>6</v>
      </c>
      <c r="R4856" s="197">
        <v>2</v>
      </c>
      <c r="S4856" s="197">
        <v>24</v>
      </c>
      <c r="T4856" s="198" t="s">
        <v>1047</v>
      </c>
      <c r="U4856" s="200" t="s">
        <v>7996</v>
      </c>
    </row>
    <row r="4857" spans="17:21" x14ac:dyDescent="0.15">
      <c r="Q4857" s="197">
        <v>6</v>
      </c>
      <c r="R4857" s="197">
        <v>2</v>
      </c>
      <c r="S4857" s="197">
        <v>25</v>
      </c>
      <c r="T4857" s="198" t="s">
        <v>1050</v>
      </c>
      <c r="U4857" s="200" t="s">
        <v>7997</v>
      </c>
    </row>
    <row r="4858" spans="17:21" x14ac:dyDescent="0.15">
      <c r="Q4858" s="197">
        <v>6</v>
      </c>
      <c r="R4858" s="197">
        <v>2</v>
      </c>
      <c r="S4858" s="197">
        <v>26</v>
      </c>
      <c r="T4858" s="198" t="s">
        <v>1053</v>
      </c>
      <c r="U4858" s="200" t="s">
        <v>7998</v>
      </c>
    </row>
    <row r="4859" spans="17:21" x14ac:dyDescent="0.15">
      <c r="Q4859" s="197">
        <v>6</v>
      </c>
      <c r="R4859" s="197">
        <v>2</v>
      </c>
      <c r="S4859" s="197">
        <v>27</v>
      </c>
      <c r="T4859" s="198" t="s">
        <v>1055</v>
      </c>
      <c r="U4859" s="200" t="s">
        <v>7999</v>
      </c>
    </row>
    <row r="4860" spans="17:21" x14ac:dyDescent="0.15">
      <c r="Q4860" s="197">
        <v>6</v>
      </c>
      <c r="R4860" s="197">
        <v>2</v>
      </c>
      <c r="S4860" s="197">
        <v>28</v>
      </c>
      <c r="T4860" s="198" t="s">
        <v>1057</v>
      </c>
      <c r="U4860" s="200" t="s">
        <v>8000</v>
      </c>
    </row>
    <row r="4861" spans="17:21" x14ac:dyDescent="0.15">
      <c r="Q4861" s="197">
        <v>6</v>
      </c>
      <c r="R4861" s="197">
        <v>2</v>
      </c>
      <c r="S4861" s="197">
        <v>29</v>
      </c>
      <c r="T4861" s="198" t="s">
        <v>1059</v>
      </c>
      <c r="U4861" s="200" t="s">
        <v>8001</v>
      </c>
    </row>
    <row r="4862" spans="17:21" x14ac:dyDescent="0.15">
      <c r="Q4862" s="197">
        <v>6</v>
      </c>
      <c r="R4862" s="197">
        <v>2</v>
      </c>
      <c r="S4862" s="197">
        <v>30</v>
      </c>
      <c r="T4862" s="198" t="s">
        <v>1061</v>
      </c>
      <c r="U4862" s="200" t="s">
        <v>8002</v>
      </c>
    </row>
    <row r="4863" spans="17:21" x14ac:dyDescent="0.15">
      <c r="Q4863" s="197">
        <v>6</v>
      </c>
      <c r="R4863" s="197">
        <v>2</v>
      </c>
      <c r="S4863" s="197">
        <v>31</v>
      </c>
      <c r="T4863" s="198" t="s">
        <v>1063</v>
      </c>
      <c r="U4863" s="200" t="s">
        <v>8003</v>
      </c>
    </row>
    <row r="4864" spans="17:21" x14ac:dyDescent="0.15">
      <c r="Q4864" s="197">
        <v>6</v>
      </c>
      <c r="R4864" s="197">
        <v>2</v>
      </c>
      <c r="S4864" s="197">
        <v>32</v>
      </c>
      <c r="T4864" s="198" t="s">
        <v>1065</v>
      </c>
      <c r="U4864" s="200" t="s">
        <v>8004</v>
      </c>
    </row>
    <row r="4865" spans="17:21" x14ac:dyDescent="0.15">
      <c r="Q4865" s="197">
        <v>6</v>
      </c>
      <c r="R4865" s="197">
        <v>2</v>
      </c>
      <c r="S4865" s="197">
        <v>33</v>
      </c>
      <c r="T4865" s="198" t="s">
        <v>1067</v>
      </c>
      <c r="U4865" s="200" t="s">
        <v>8005</v>
      </c>
    </row>
    <row r="4866" spans="17:21" x14ac:dyDescent="0.15">
      <c r="Q4866" s="197">
        <v>6</v>
      </c>
      <c r="R4866" s="197">
        <v>2</v>
      </c>
      <c r="S4866" s="197">
        <v>34</v>
      </c>
      <c r="T4866" s="198" t="s">
        <v>1069</v>
      </c>
      <c r="U4866" s="200" t="s">
        <v>8006</v>
      </c>
    </row>
    <row r="4867" spans="17:21" x14ac:dyDescent="0.15">
      <c r="Q4867" s="197">
        <v>6</v>
      </c>
      <c r="R4867" s="197">
        <v>2</v>
      </c>
      <c r="S4867" s="197">
        <v>35</v>
      </c>
      <c r="T4867" s="198" t="s">
        <v>1071</v>
      </c>
      <c r="U4867" s="200" t="s">
        <v>8007</v>
      </c>
    </row>
    <row r="4868" spans="17:21" x14ac:dyDescent="0.15">
      <c r="Q4868" s="197">
        <v>6</v>
      </c>
      <c r="R4868" s="197">
        <v>2</v>
      </c>
      <c r="S4868" s="197">
        <v>36</v>
      </c>
      <c r="T4868" s="198" t="s">
        <v>1073</v>
      </c>
      <c r="U4868" s="200" t="s">
        <v>8008</v>
      </c>
    </row>
    <row r="4869" spans="17:21" x14ac:dyDescent="0.15">
      <c r="Q4869" s="197">
        <v>6</v>
      </c>
      <c r="R4869" s="197">
        <v>2</v>
      </c>
      <c r="S4869" s="197">
        <v>37</v>
      </c>
      <c r="T4869" s="198" t="s">
        <v>1076</v>
      </c>
      <c r="U4869" s="200" t="s">
        <v>8009</v>
      </c>
    </row>
    <row r="4870" spans="17:21" x14ac:dyDescent="0.15">
      <c r="Q4870" s="197">
        <v>6</v>
      </c>
      <c r="R4870" s="197">
        <v>2</v>
      </c>
      <c r="S4870" s="197">
        <v>38</v>
      </c>
      <c r="T4870" s="198" t="s">
        <v>1079</v>
      </c>
      <c r="U4870" s="200" t="s">
        <v>8010</v>
      </c>
    </row>
    <row r="4871" spans="17:21" x14ac:dyDescent="0.15">
      <c r="Q4871" s="197">
        <v>6</v>
      </c>
      <c r="R4871" s="197">
        <v>2</v>
      </c>
      <c r="S4871" s="197">
        <v>39</v>
      </c>
      <c r="T4871" s="198" t="s">
        <v>1082</v>
      </c>
      <c r="U4871" s="200" t="s">
        <v>8011</v>
      </c>
    </row>
    <row r="4872" spans="17:21" x14ac:dyDescent="0.15">
      <c r="Q4872" s="197">
        <v>6</v>
      </c>
      <c r="R4872" s="197">
        <v>2</v>
      </c>
      <c r="S4872" s="197">
        <v>40</v>
      </c>
      <c r="T4872" s="198" t="s">
        <v>1085</v>
      </c>
      <c r="U4872" s="200" t="s">
        <v>8012</v>
      </c>
    </row>
    <row r="4873" spans="17:21" x14ac:dyDescent="0.15">
      <c r="Q4873" s="197">
        <v>6</v>
      </c>
      <c r="R4873" s="197">
        <v>2</v>
      </c>
      <c r="S4873" s="197">
        <v>41</v>
      </c>
      <c r="T4873" s="198" t="s">
        <v>1088</v>
      </c>
      <c r="U4873" s="200" t="s">
        <v>8013</v>
      </c>
    </row>
    <row r="4874" spans="17:21" x14ac:dyDescent="0.15">
      <c r="Q4874" s="197">
        <v>6</v>
      </c>
      <c r="R4874" s="197">
        <v>3</v>
      </c>
      <c r="S4874" s="197">
        <v>1</v>
      </c>
      <c r="T4874" s="198" t="s">
        <v>1091</v>
      </c>
      <c r="U4874" s="200" t="s">
        <v>8014</v>
      </c>
    </row>
    <row r="4875" spans="17:21" x14ac:dyDescent="0.15">
      <c r="Q4875" s="197">
        <v>6</v>
      </c>
      <c r="R4875" s="197">
        <v>3</v>
      </c>
      <c r="S4875" s="197">
        <v>2</v>
      </c>
      <c r="T4875" s="198" t="s">
        <v>1094</v>
      </c>
      <c r="U4875" s="200" t="s">
        <v>8015</v>
      </c>
    </row>
    <row r="4876" spans="17:21" x14ac:dyDescent="0.15">
      <c r="Q4876" s="197">
        <v>6</v>
      </c>
      <c r="R4876" s="197">
        <v>3</v>
      </c>
      <c r="S4876" s="197">
        <v>3</v>
      </c>
      <c r="T4876" s="198" t="s">
        <v>1097</v>
      </c>
      <c r="U4876" s="200" t="s">
        <v>8016</v>
      </c>
    </row>
    <row r="4877" spans="17:21" x14ac:dyDescent="0.15">
      <c r="Q4877" s="197">
        <v>6</v>
      </c>
      <c r="R4877" s="197">
        <v>3</v>
      </c>
      <c r="S4877" s="197">
        <v>4</v>
      </c>
      <c r="T4877" s="198" t="s">
        <v>1100</v>
      </c>
      <c r="U4877" s="200" t="s">
        <v>8017</v>
      </c>
    </row>
    <row r="4878" spans="17:21" x14ac:dyDescent="0.15">
      <c r="Q4878" s="197">
        <v>6</v>
      </c>
      <c r="R4878" s="197">
        <v>3</v>
      </c>
      <c r="S4878" s="197">
        <v>5</v>
      </c>
      <c r="T4878" s="198" t="s">
        <v>1103</v>
      </c>
      <c r="U4878" s="200" t="s">
        <v>8018</v>
      </c>
    </row>
    <row r="4879" spans="17:21" x14ac:dyDescent="0.15">
      <c r="Q4879" s="197">
        <v>6</v>
      </c>
      <c r="R4879" s="197">
        <v>3</v>
      </c>
      <c r="S4879" s="197">
        <v>6</v>
      </c>
      <c r="T4879" s="198" t="s">
        <v>1106</v>
      </c>
      <c r="U4879" s="200" t="s">
        <v>8019</v>
      </c>
    </row>
    <row r="4880" spans="17:21" x14ac:dyDescent="0.15">
      <c r="Q4880" s="197">
        <v>6</v>
      </c>
      <c r="R4880" s="197">
        <v>3</v>
      </c>
      <c r="S4880" s="197">
        <v>7</v>
      </c>
      <c r="T4880" s="198" t="s">
        <v>1109</v>
      </c>
      <c r="U4880" s="200" t="s">
        <v>8020</v>
      </c>
    </row>
    <row r="4881" spans="17:21" x14ac:dyDescent="0.15">
      <c r="Q4881" s="197">
        <v>6</v>
      </c>
      <c r="R4881" s="197">
        <v>3</v>
      </c>
      <c r="S4881" s="197">
        <v>8</v>
      </c>
      <c r="T4881" s="198" t="s">
        <v>1112</v>
      </c>
      <c r="U4881" s="200" t="s">
        <v>8021</v>
      </c>
    </row>
    <row r="4882" spans="17:21" x14ac:dyDescent="0.15">
      <c r="Q4882" s="197">
        <v>6</v>
      </c>
      <c r="R4882" s="197">
        <v>3</v>
      </c>
      <c r="S4882" s="197">
        <v>9</v>
      </c>
      <c r="T4882" s="198" t="s">
        <v>1114</v>
      </c>
      <c r="U4882" s="200" t="s">
        <v>8022</v>
      </c>
    </row>
    <row r="4883" spans="17:21" x14ac:dyDescent="0.15">
      <c r="Q4883" s="197">
        <v>6</v>
      </c>
      <c r="R4883" s="197">
        <v>3</v>
      </c>
      <c r="S4883" s="197">
        <v>10</v>
      </c>
      <c r="T4883" s="198" t="s">
        <v>1117</v>
      </c>
      <c r="U4883" s="200" t="s">
        <v>8023</v>
      </c>
    </row>
    <row r="4884" spans="17:21" x14ac:dyDescent="0.15">
      <c r="Q4884" s="197">
        <v>6</v>
      </c>
      <c r="R4884" s="197">
        <v>3</v>
      </c>
      <c r="S4884" s="197">
        <v>11</v>
      </c>
      <c r="T4884" s="198" t="s">
        <v>1120</v>
      </c>
      <c r="U4884" s="200" t="s">
        <v>8024</v>
      </c>
    </row>
    <row r="4885" spans="17:21" x14ac:dyDescent="0.15">
      <c r="Q4885" s="197">
        <v>6</v>
      </c>
      <c r="R4885" s="197">
        <v>3</v>
      </c>
      <c r="S4885" s="197">
        <v>12</v>
      </c>
      <c r="T4885" s="198" t="s">
        <v>1123</v>
      </c>
      <c r="U4885" s="200" t="s">
        <v>8025</v>
      </c>
    </row>
    <row r="4886" spans="17:21" x14ac:dyDescent="0.15">
      <c r="Q4886" s="197">
        <v>6</v>
      </c>
      <c r="R4886" s="197">
        <v>3</v>
      </c>
      <c r="S4886" s="197">
        <v>13</v>
      </c>
      <c r="T4886" s="198" t="s">
        <v>1126</v>
      </c>
      <c r="U4886" s="200" t="s">
        <v>8026</v>
      </c>
    </row>
    <row r="4887" spans="17:21" x14ac:dyDescent="0.15">
      <c r="Q4887" s="197">
        <v>6</v>
      </c>
      <c r="R4887" s="197">
        <v>3</v>
      </c>
      <c r="S4887" s="197">
        <v>14</v>
      </c>
      <c r="T4887" s="198" t="s">
        <v>1129</v>
      </c>
      <c r="U4887" s="200" t="s">
        <v>8027</v>
      </c>
    </row>
    <row r="4888" spans="17:21" x14ac:dyDescent="0.15">
      <c r="Q4888" s="197">
        <v>6</v>
      </c>
      <c r="R4888" s="197">
        <v>3</v>
      </c>
      <c r="S4888" s="197">
        <v>15</v>
      </c>
      <c r="T4888" s="198" t="s">
        <v>1132</v>
      </c>
      <c r="U4888" s="200" t="s">
        <v>8028</v>
      </c>
    </row>
    <row r="4889" spans="17:21" x14ac:dyDescent="0.15">
      <c r="Q4889" s="197">
        <v>6</v>
      </c>
      <c r="R4889" s="197">
        <v>3</v>
      </c>
      <c r="S4889" s="197">
        <v>16</v>
      </c>
      <c r="T4889" s="198" t="s">
        <v>1135</v>
      </c>
      <c r="U4889" s="200" t="s">
        <v>8029</v>
      </c>
    </row>
    <row r="4890" spans="17:21" x14ac:dyDescent="0.15">
      <c r="Q4890" s="197">
        <v>6</v>
      </c>
      <c r="R4890" s="197">
        <v>3</v>
      </c>
      <c r="S4890" s="197">
        <v>17</v>
      </c>
      <c r="T4890" s="198" t="s">
        <v>1138</v>
      </c>
      <c r="U4890" s="200" t="s">
        <v>8030</v>
      </c>
    </row>
    <row r="4891" spans="17:21" x14ac:dyDescent="0.15">
      <c r="Q4891" s="197">
        <v>6</v>
      </c>
      <c r="R4891" s="197">
        <v>3</v>
      </c>
      <c r="S4891" s="197">
        <v>18</v>
      </c>
      <c r="T4891" s="198" t="s">
        <v>1141</v>
      </c>
      <c r="U4891" s="200" t="s">
        <v>8031</v>
      </c>
    </row>
    <row r="4892" spans="17:21" x14ac:dyDescent="0.15">
      <c r="Q4892" s="197">
        <v>6</v>
      </c>
      <c r="R4892" s="197">
        <v>3</v>
      </c>
      <c r="S4892" s="197">
        <v>19</v>
      </c>
      <c r="T4892" s="198" t="s">
        <v>1144</v>
      </c>
      <c r="U4892" s="200" t="s">
        <v>8032</v>
      </c>
    </row>
    <row r="4893" spans="17:21" x14ac:dyDescent="0.15">
      <c r="Q4893" s="197">
        <v>6</v>
      </c>
      <c r="R4893" s="197">
        <v>3</v>
      </c>
      <c r="S4893" s="197">
        <v>20</v>
      </c>
      <c r="T4893" s="198" t="s">
        <v>1147</v>
      </c>
      <c r="U4893" s="200" t="s">
        <v>8033</v>
      </c>
    </row>
    <row r="4894" spans="17:21" x14ac:dyDescent="0.15">
      <c r="Q4894" s="197">
        <v>6</v>
      </c>
      <c r="R4894" s="197">
        <v>3</v>
      </c>
      <c r="S4894" s="197">
        <v>21</v>
      </c>
      <c r="T4894" s="198" t="s">
        <v>1150</v>
      </c>
      <c r="U4894" s="200" t="s">
        <v>8034</v>
      </c>
    </row>
    <row r="4895" spans="17:21" x14ac:dyDescent="0.15">
      <c r="Q4895" s="197">
        <v>6</v>
      </c>
      <c r="R4895" s="197">
        <v>3</v>
      </c>
      <c r="S4895" s="197">
        <v>22</v>
      </c>
      <c r="T4895" s="198" t="s">
        <v>1153</v>
      </c>
      <c r="U4895" s="200" t="s">
        <v>8035</v>
      </c>
    </row>
    <row r="4896" spans="17:21" x14ac:dyDescent="0.15">
      <c r="Q4896" s="197">
        <v>6</v>
      </c>
      <c r="R4896" s="197">
        <v>3</v>
      </c>
      <c r="S4896" s="197">
        <v>23</v>
      </c>
      <c r="T4896" s="198" t="s">
        <v>1156</v>
      </c>
      <c r="U4896" s="200" t="s">
        <v>8036</v>
      </c>
    </row>
    <row r="4897" spans="17:21" x14ac:dyDescent="0.15">
      <c r="Q4897" s="197">
        <v>6</v>
      </c>
      <c r="R4897" s="197">
        <v>3</v>
      </c>
      <c r="S4897" s="197">
        <v>24</v>
      </c>
      <c r="T4897" s="198" t="s">
        <v>1159</v>
      </c>
      <c r="U4897" s="200" t="s">
        <v>8037</v>
      </c>
    </row>
    <row r="4898" spans="17:21" x14ac:dyDescent="0.15">
      <c r="Q4898" s="197">
        <v>6</v>
      </c>
      <c r="R4898" s="197">
        <v>3</v>
      </c>
      <c r="S4898" s="197">
        <v>25</v>
      </c>
      <c r="T4898" s="198" t="s">
        <v>1162</v>
      </c>
      <c r="U4898" s="200" t="s">
        <v>8038</v>
      </c>
    </row>
    <row r="4899" spans="17:21" x14ac:dyDescent="0.15">
      <c r="Q4899" s="197">
        <v>6</v>
      </c>
      <c r="R4899" s="197">
        <v>3</v>
      </c>
      <c r="S4899" s="197">
        <v>26</v>
      </c>
      <c r="T4899" s="198" t="s">
        <v>1165</v>
      </c>
      <c r="U4899" s="200" t="s">
        <v>8039</v>
      </c>
    </row>
    <row r="4900" spans="17:21" x14ac:dyDescent="0.15">
      <c r="Q4900" s="197">
        <v>6</v>
      </c>
      <c r="R4900" s="197">
        <v>3</v>
      </c>
      <c r="S4900" s="197">
        <v>27</v>
      </c>
      <c r="T4900" s="198" t="s">
        <v>1168</v>
      </c>
      <c r="U4900" s="200" t="s">
        <v>8040</v>
      </c>
    </row>
    <row r="4901" spans="17:21" x14ac:dyDescent="0.15">
      <c r="Q4901" s="197">
        <v>6</v>
      </c>
      <c r="R4901" s="197">
        <v>3</v>
      </c>
      <c r="S4901" s="197">
        <v>28</v>
      </c>
      <c r="T4901" s="198" t="s">
        <v>1171</v>
      </c>
      <c r="U4901" s="200" t="s">
        <v>8041</v>
      </c>
    </row>
    <row r="4902" spans="17:21" x14ac:dyDescent="0.15">
      <c r="Q4902" s="197">
        <v>6</v>
      </c>
      <c r="R4902" s="197">
        <v>3</v>
      </c>
      <c r="S4902" s="197">
        <v>29</v>
      </c>
      <c r="T4902" s="198" t="s">
        <v>1174</v>
      </c>
      <c r="U4902" s="200" t="s">
        <v>8042</v>
      </c>
    </row>
    <row r="4903" spans="17:21" x14ac:dyDescent="0.15">
      <c r="Q4903" s="197">
        <v>6</v>
      </c>
      <c r="R4903" s="197">
        <v>3</v>
      </c>
      <c r="S4903" s="197">
        <v>30</v>
      </c>
      <c r="T4903" s="198" t="s">
        <v>1177</v>
      </c>
      <c r="U4903" s="200" t="s">
        <v>8043</v>
      </c>
    </row>
    <row r="4904" spans="17:21" x14ac:dyDescent="0.15">
      <c r="Q4904" s="197">
        <v>6</v>
      </c>
      <c r="R4904" s="197">
        <v>3</v>
      </c>
      <c r="S4904" s="197">
        <v>31</v>
      </c>
      <c r="T4904" s="198" t="s">
        <v>1180</v>
      </c>
      <c r="U4904" s="200" t="s">
        <v>8044</v>
      </c>
    </row>
    <row r="4905" spans="17:21" x14ac:dyDescent="0.15">
      <c r="Q4905" s="197">
        <v>6</v>
      </c>
      <c r="R4905" s="197">
        <v>3</v>
      </c>
      <c r="S4905" s="197">
        <v>32</v>
      </c>
      <c r="T4905" s="198" t="s">
        <v>1183</v>
      </c>
      <c r="U4905" s="200" t="s">
        <v>8045</v>
      </c>
    </row>
    <row r="4906" spans="17:21" x14ac:dyDescent="0.15">
      <c r="Q4906" s="197">
        <v>6</v>
      </c>
      <c r="R4906" s="197">
        <v>3</v>
      </c>
      <c r="S4906" s="197">
        <v>33</v>
      </c>
      <c r="T4906" s="198" t="s">
        <v>1186</v>
      </c>
      <c r="U4906" s="200" t="s">
        <v>8046</v>
      </c>
    </row>
    <row r="4907" spans="17:21" x14ac:dyDescent="0.15">
      <c r="Q4907" s="197">
        <v>6</v>
      </c>
      <c r="R4907" s="197">
        <v>4</v>
      </c>
      <c r="S4907" s="197">
        <v>1</v>
      </c>
      <c r="T4907" s="198" t="s">
        <v>1206</v>
      </c>
      <c r="U4907" s="200" t="s">
        <v>8047</v>
      </c>
    </row>
    <row r="4908" spans="17:21" x14ac:dyDescent="0.15">
      <c r="Q4908" s="197">
        <v>6</v>
      </c>
      <c r="R4908" s="197">
        <v>4</v>
      </c>
      <c r="S4908" s="197">
        <v>2</v>
      </c>
      <c r="T4908" s="198" t="s">
        <v>1209</v>
      </c>
      <c r="U4908" s="200" t="s">
        <v>8048</v>
      </c>
    </row>
    <row r="4909" spans="17:21" x14ac:dyDescent="0.15">
      <c r="Q4909" s="197">
        <v>6</v>
      </c>
      <c r="R4909" s="197">
        <v>4</v>
      </c>
      <c r="S4909" s="197">
        <v>3</v>
      </c>
      <c r="T4909" s="198" t="s">
        <v>1212</v>
      </c>
      <c r="U4909" s="200" t="s">
        <v>8049</v>
      </c>
    </row>
    <row r="4910" spans="17:21" x14ac:dyDescent="0.15">
      <c r="Q4910" s="197">
        <v>6</v>
      </c>
      <c r="R4910" s="197">
        <v>4</v>
      </c>
      <c r="S4910" s="197">
        <v>4</v>
      </c>
      <c r="T4910" s="198" t="s">
        <v>1215</v>
      </c>
      <c r="U4910" s="200" t="s">
        <v>8050</v>
      </c>
    </row>
    <row r="4911" spans="17:21" x14ac:dyDescent="0.15">
      <c r="Q4911" s="197">
        <v>6</v>
      </c>
      <c r="R4911" s="197">
        <v>4</v>
      </c>
      <c r="S4911" s="197">
        <v>5</v>
      </c>
      <c r="T4911" s="198" t="s">
        <v>1218</v>
      </c>
      <c r="U4911" s="200" t="s">
        <v>8051</v>
      </c>
    </row>
    <row r="4912" spans="17:21" x14ac:dyDescent="0.15">
      <c r="Q4912" s="197">
        <v>6</v>
      </c>
      <c r="R4912" s="197">
        <v>4</v>
      </c>
      <c r="S4912" s="197">
        <v>6</v>
      </c>
      <c r="T4912" s="198" t="s">
        <v>1221</v>
      </c>
      <c r="U4912" s="200" t="s">
        <v>8052</v>
      </c>
    </row>
    <row r="4913" spans="17:21" x14ac:dyDescent="0.15">
      <c r="Q4913" s="197">
        <v>6</v>
      </c>
      <c r="R4913" s="197">
        <v>4</v>
      </c>
      <c r="S4913" s="197">
        <v>7</v>
      </c>
      <c r="T4913" s="198" t="s">
        <v>1224</v>
      </c>
      <c r="U4913" s="200" t="s">
        <v>8053</v>
      </c>
    </row>
    <row r="4914" spans="17:21" x14ac:dyDescent="0.15">
      <c r="Q4914" s="197">
        <v>6</v>
      </c>
      <c r="R4914" s="197">
        <v>4</v>
      </c>
      <c r="S4914" s="197">
        <v>8</v>
      </c>
      <c r="T4914" s="198" t="s">
        <v>1226</v>
      </c>
      <c r="U4914" s="200" t="s">
        <v>8054</v>
      </c>
    </row>
    <row r="4915" spans="17:21" x14ac:dyDescent="0.15">
      <c r="Q4915" s="197">
        <v>6</v>
      </c>
      <c r="R4915" s="197">
        <v>4</v>
      </c>
      <c r="S4915" s="197">
        <v>9</v>
      </c>
      <c r="T4915" s="198" t="s">
        <v>1228</v>
      </c>
      <c r="U4915" s="200" t="s">
        <v>8055</v>
      </c>
    </row>
    <row r="4916" spans="17:21" x14ac:dyDescent="0.15">
      <c r="Q4916" s="197">
        <v>6</v>
      </c>
      <c r="R4916" s="197">
        <v>4</v>
      </c>
      <c r="S4916" s="197">
        <v>10</v>
      </c>
      <c r="T4916" s="198" t="s">
        <v>1230</v>
      </c>
      <c r="U4916" s="200" t="s">
        <v>8056</v>
      </c>
    </row>
    <row r="4917" spans="17:21" x14ac:dyDescent="0.15">
      <c r="Q4917" s="197">
        <v>6</v>
      </c>
      <c r="R4917" s="197">
        <v>4</v>
      </c>
      <c r="S4917" s="197">
        <v>11</v>
      </c>
      <c r="T4917" s="198" t="s">
        <v>1232</v>
      </c>
      <c r="U4917" s="200" t="s">
        <v>8057</v>
      </c>
    </row>
    <row r="4918" spans="17:21" x14ac:dyDescent="0.15">
      <c r="Q4918" s="197">
        <v>6</v>
      </c>
      <c r="R4918" s="197">
        <v>4</v>
      </c>
      <c r="S4918" s="197">
        <v>12</v>
      </c>
      <c r="T4918" s="198" t="s">
        <v>1234</v>
      </c>
      <c r="U4918" s="200" t="s">
        <v>8058</v>
      </c>
    </row>
    <row r="4919" spans="17:21" x14ac:dyDescent="0.15">
      <c r="Q4919" s="197">
        <v>6</v>
      </c>
      <c r="R4919" s="197">
        <v>4</v>
      </c>
      <c r="S4919" s="197">
        <v>13</v>
      </c>
      <c r="T4919" s="198" t="s">
        <v>1236</v>
      </c>
      <c r="U4919" s="200" t="s">
        <v>8059</v>
      </c>
    </row>
    <row r="4920" spans="17:21" x14ac:dyDescent="0.15">
      <c r="Q4920" s="197">
        <v>6</v>
      </c>
      <c r="R4920" s="197">
        <v>4</v>
      </c>
      <c r="S4920" s="197">
        <v>14</v>
      </c>
      <c r="T4920" s="198" t="s">
        <v>1238</v>
      </c>
      <c r="U4920" s="200" t="s">
        <v>8060</v>
      </c>
    </row>
    <row r="4921" spans="17:21" x14ac:dyDescent="0.15">
      <c r="Q4921" s="197">
        <v>6</v>
      </c>
      <c r="R4921" s="197">
        <v>4</v>
      </c>
      <c r="S4921" s="197">
        <v>15</v>
      </c>
      <c r="T4921" s="198" t="s">
        <v>1240</v>
      </c>
      <c r="U4921" s="200" t="s">
        <v>8061</v>
      </c>
    </row>
    <row r="4922" spans="17:21" x14ac:dyDescent="0.15">
      <c r="Q4922" s="197">
        <v>6</v>
      </c>
      <c r="R4922" s="197">
        <v>4</v>
      </c>
      <c r="S4922" s="197">
        <v>16</v>
      </c>
      <c r="T4922" s="198" t="s">
        <v>1242</v>
      </c>
      <c r="U4922" s="200" t="s">
        <v>8062</v>
      </c>
    </row>
    <row r="4923" spans="17:21" x14ac:dyDescent="0.15">
      <c r="Q4923" s="197">
        <v>6</v>
      </c>
      <c r="R4923" s="197">
        <v>4</v>
      </c>
      <c r="S4923" s="197">
        <v>17</v>
      </c>
      <c r="T4923" s="198" t="s">
        <v>1244</v>
      </c>
      <c r="U4923" s="200" t="s">
        <v>8063</v>
      </c>
    </row>
    <row r="4924" spans="17:21" x14ac:dyDescent="0.15">
      <c r="Q4924" s="197">
        <v>6</v>
      </c>
      <c r="R4924" s="197">
        <v>4</v>
      </c>
      <c r="S4924" s="197">
        <v>18</v>
      </c>
      <c r="T4924" s="198" t="s">
        <v>1247</v>
      </c>
      <c r="U4924" s="200" t="s">
        <v>8064</v>
      </c>
    </row>
    <row r="4925" spans="17:21" x14ac:dyDescent="0.15">
      <c r="Q4925" s="197">
        <v>6</v>
      </c>
      <c r="R4925" s="197">
        <v>4</v>
      </c>
      <c r="S4925" s="197">
        <v>19</v>
      </c>
      <c r="T4925" s="198" t="s">
        <v>1250</v>
      </c>
      <c r="U4925" s="200" t="s">
        <v>8065</v>
      </c>
    </row>
    <row r="4926" spans="17:21" x14ac:dyDescent="0.15">
      <c r="Q4926" s="197">
        <v>6</v>
      </c>
      <c r="R4926" s="197">
        <v>4</v>
      </c>
      <c r="S4926" s="197">
        <v>20</v>
      </c>
      <c r="T4926" s="198" t="s">
        <v>1253</v>
      </c>
      <c r="U4926" s="200" t="s">
        <v>8066</v>
      </c>
    </row>
    <row r="4927" spans="17:21" x14ac:dyDescent="0.15">
      <c r="Q4927" s="197">
        <v>6</v>
      </c>
      <c r="R4927" s="197">
        <v>4</v>
      </c>
      <c r="S4927" s="197">
        <v>21</v>
      </c>
      <c r="T4927" s="198" t="s">
        <v>1256</v>
      </c>
      <c r="U4927" s="200" t="s">
        <v>8067</v>
      </c>
    </row>
    <row r="4928" spans="17:21" x14ac:dyDescent="0.15">
      <c r="Q4928" s="197">
        <v>6</v>
      </c>
      <c r="R4928" s="197">
        <v>4</v>
      </c>
      <c r="S4928" s="197">
        <v>22</v>
      </c>
      <c r="T4928" s="198" t="s">
        <v>1259</v>
      </c>
      <c r="U4928" s="200" t="s">
        <v>8068</v>
      </c>
    </row>
    <row r="4929" spans="17:21" x14ac:dyDescent="0.15">
      <c r="Q4929" s="197">
        <v>6</v>
      </c>
      <c r="R4929" s="197">
        <v>4</v>
      </c>
      <c r="S4929" s="197">
        <v>23</v>
      </c>
      <c r="T4929" s="198" t="s">
        <v>1262</v>
      </c>
      <c r="U4929" s="200" t="s">
        <v>8069</v>
      </c>
    </row>
    <row r="4930" spans="17:21" x14ac:dyDescent="0.15">
      <c r="Q4930" s="197">
        <v>6</v>
      </c>
      <c r="R4930" s="197">
        <v>4</v>
      </c>
      <c r="S4930" s="197">
        <v>24</v>
      </c>
      <c r="T4930" s="198" t="s">
        <v>1265</v>
      </c>
      <c r="U4930" s="200" t="s">
        <v>8070</v>
      </c>
    </row>
    <row r="4931" spans="17:21" x14ac:dyDescent="0.15">
      <c r="Q4931" s="197">
        <v>6</v>
      </c>
      <c r="R4931" s="197">
        <v>4</v>
      </c>
      <c r="S4931" s="197">
        <v>25</v>
      </c>
      <c r="T4931" s="198" t="s">
        <v>1268</v>
      </c>
      <c r="U4931" s="200" t="s">
        <v>8071</v>
      </c>
    </row>
    <row r="4932" spans="17:21" x14ac:dyDescent="0.15">
      <c r="Q4932" s="197">
        <v>6</v>
      </c>
      <c r="R4932" s="197">
        <v>4</v>
      </c>
      <c r="S4932" s="197">
        <v>26</v>
      </c>
      <c r="T4932" s="198" t="s">
        <v>1271</v>
      </c>
      <c r="U4932" s="200" t="s">
        <v>8072</v>
      </c>
    </row>
    <row r="4933" spans="17:21" x14ac:dyDescent="0.15">
      <c r="Q4933" s="197">
        <v>6</v>
      </c>
      <c r="R4933" s="197">
        <v>4</v>
      </c>
      <c r="S4933" s="197">
        <v>27</v>
      </c>
      <c r="T4933" s="198" t="s">
        <v>1274</v>
      </c>
      <c r="U4933" s="200" t="s">
        <v>8073</v>
      </c>
    </row>
    <row r="4934" spans="17:21" x14ac:dyDescent="0.15">
      <c r="Q4934" s="197">
        <v>6</v>
      </c>
      <c r="R4934" s="197">
        <v>4</v>
      </c>
      <c r="S4934" s="197">
        <v>28</v>
      </c>
      <c r="T4934" s="198" t="s">
        <v>1277</v>
      </c>
      <c r="U4934" s="200" t="s">
        <v>8074</v>
      </c>
    </row>
    <row r="4935" spans="17:21" x14ac:dyDescent="0.15">
      <c r="Q4935" s="197">
        <v>6</v>
      </c>
      <c r="R4935" s="197">
        <v>4</v>
      </c>
      <c r="S4935" s="197">
        <v>29</v>
      </c>
      <c r="T4935" s="198" t="s">
        <v>1280</v>
      </c>
      <c r="U4935" s="200" t="s">
        <v>8075</v>
      </c>
    </row>
    <row r="4936" spans="17:21" x14ac:dyDescent="0.15">
      <c r="Q4936" s="197">
        <v>6</v>
      </c>
      <c r="R4936" s="197">
        <v>4</v>
      </c>
      <c r="S4936" s="197">
        <v>30</v>
      </c>
      <c r="T4936" s="198" t="s">
        <v>1283</v>
      </c>
      <c r="U4936" s="200" t="s">
        <v>8076</v>
      </c>
    </row>
    <row r="4937" spans="17:21" x14ac:dyDescent="0.15">
      <c r="Q4937" s="197">
        <v>6</v>
      </c>
      <c r="R4937" s="197">
        <v>4</v>
      </c>
      <c r="S4937" s="197">
        <v>31</v>
      </c>
      <c r="T4937" s="198" t="s">
        <v>1286</v>
      </c>
      <c r="U4937" s="200" t="s">
        <v>8077</v>
      </c>
    </row>
    <row r="4938" spans="17:21" x14ac:dyDescent="0.15">
      <c r="Q4938" s="197">
        <v>6</v>
      </c>
      <c r="R4938" s="197">
        <v>4</v>
      </c>
      <c r="S4938" s="197">
        <v>32</v>
      </c>
      <c r="T4938" s="198" t="s">
        <v>1289</v>
      </c>
      <c r="U4938" s="200" t="s">
        <v>8078</v>
      </c>
    </row>
    <row r="4939" spans="17:21" x14ac:dyDescent="0.15">
      <c r="Q4939" s="197">
        <v>6</v>
      </c>
      <c r="R4939" s="197">
        <v>4</v>
      </c>
      <c r="S4939" s="197">
        <v>33</v>
      </c>
      <c r="T4939" s="198" t="s">
        <v>1292</v>
      </c>
      <c r="U4939" s="200" t="s">
        <v>8079</v>
      </c>
    </row>
    <row r="4940" spans="17:21" x14ac:dyDescent="0.15">
      <c r="Q4940" s="197">
        <v>6</v>
      </c>
      <c r="R4940" s="197">
        <v>4</v>
      </c>
      <c r="S4940" s="197">
        <v>34</v>
      </c>
      <c r="T4940" s="198" t="s">
        <v>1295</v>
      </c>
      <c r="U4940" s="200" t="s">
        <v>8080</v>
      </c>
    </row>
    <row r="4941" spans="17:21" x14ac:dyDescent="0.15">
      <c r="Q4941" s="197">
        <v>6</v>
      </c>
      <c r="R4941" s="197">
        <v>5</v>
      </c>
      <c r="S4941" s="197">
        <v>1</v>
      </c>
      <c r="T4941" s="198" t="s">
        <v>1298</v>
      </c>
      <c r="U4941" s="200" t="s">
        <v>8081</v>
      </c>
    </row>
    <row r="4942" spans="17:21" x14ac:dyDescent="0.15">
      <c r="Q4942" s="197">
        <v>6</v>
      </c>
      <c r="R4942" s="197">
        <v>5</v>
      </c>
      <c r="S4942" s="197">
        <v>2</v>
      </c>
      <c r="T4942" s="198" t="s">
        <v>1301</v>
      </c>
      <c r="U4942" s="200" t="s">
        <v>8082</v>
      </c>
    </row>
    <row r="4943" spans="17:21" x14ac:dyDescent="0.15">
      <c r="Q4943" s="197">
        <v>6</v>
      </c>
      <c r="R4943" s="197">
        <v>5</v>
      </c>
      <c r="S4943" s="197">
        <v>3</v>
      </c>
      <c r="T4943" s="198" t="s">
        <v>1304</v>
      </c>
      <c r="U4943" s="200" t="s">
        <v>8083</v>
      </c>
    </row>
    <row r="4944" spans="17:21" x14ac:dyDescent="0.15">
      <c r="Q4944" s="197">
        <v>6</v>
      </c>
      <c r="R4944" s="197">
        <v>5</v>
      </c>
      <c r="S4944" s="197">
        <v>4</v>
      </c>
      <c r="T4944" s="198" t="s">
        <v>1307</v>
      </c>
      <c r="U4944" s="200" t="s">
        <v>8084</v>
      </c>
    </row>
    <row r="4945" spans="17:21" x14ac:dyDescent="0.15">
      <c r="Q4945" s="197">
        <v>6</v>
      </c>
      <c r="R4945" s="197">
        <v>5</v>
      </c>
      <c r="S4945" s="197">
        <v>5</v>
      </c>
      <c r="T4945" s="198" t="s">
        <v>1310</v>
      </c>
      <c r="U4945" s="200" t="s">
        <v>8085</v>
      </c>
    </row>
    <row r="4946" spans="17:21" x14ac:dyDescent="0.15">
      <c r="Q4946" s="197">
        <v>6</v>
      </c>
      <c r="R4946" s="197">
        <v>5</v>
      </c>
      <c r="S4946" s="197">
        <v>6</v>
      </c>
      <c r="T4946" s="198" t="s">
        <v>1313</v>
      </c>
      <c r="U4946" s="200" t="s">
        <v>8086</v>
      </c>
    </row>
    <row r="4947" spans="17:21" x14ac:dyDescent="0.15">
      <c r="Q4947" s="197">
        <v>6</v>
      </c>
      <c r="R4947" s="197">
        <v>5</v>
      </c>
      <c r="S4947" s="197">
        <v>7</v>
      </c>
      <c r="T4947" s="198" t="s">
        <v>1316</v>
      </c>
      <c r="U4947" s="200" t="s">
        <v>8087</v>
      </c>
    </row>
    <row r="4948" spans="17:21" x14ac:dyDescent="0.15">
      <c r="Q4948" s="197">
        <v>6</v>
      </c>
      <c r="R4948" s="197">
        <v>5</v>
      </c>
      <c r="S4948" s="197">
        <v>8</v>
      </c>
      <c r="T4948" s="198" t="s">
        <v>1319</v>
      </c>
      <c r="U4948" s="200" t="s">
        <v>8088</v>
      </c>
    </row>
    <row r="4949" spans="17:21" x14ac:dyDescent="0.15">
      <c r="Q4949" s="197">
        <v>6</v>
      </c>
      <c r="R4949" s="197">
        <v>5</v>
      </c>
      <c r="S4949" s="197">
        <v>9</v>
      </c>
      <c r="T4949" s="198" t="s">
        <v>1322</v>
      </c>
      <c r="U4949" s="200" t="s">
        <v>8089</v>
      </c>
    </row>
    <row r="4950" spans="17:21" x14ac:dyDescent="0.15">
      <c r="Q4950" s="197">
        <v>6</v>
      </c>
      <c r="R4950" s="197">
        <v>5</v>
      </c>
      <c r="S4950" s="197">
        <v>10</v>
      </c>
      <c r="T4950" s="198" t="s">
        <v>1325</v>
      </c>
      <c r="U4950" s="200" t="s">
        <v>8090</v>
      </c>
    </row>
    <row r="4951" spans="17:21" x14ac:dyDescent="0.15">
      <c r="Q4951" s="197">
        <v>6</v>
      </c>
      <c r="R4951" s="197">
        <v>5</v>
      </c>
      <c r="S4951" s="197">
        <v>11</v>
      </c>
      <c r="T4951" s="198" t="s">
        <v>1328</v>
      </c>
      <c r="U4951" s="200" t="s">
        <v>8091</v>
      </c>
    </row>
    <row r="4952" spans="17:21" x14ac:dyDescent="0.15">
      <c r="Q4952" s="197">
        <v>6</v>
      </c>
      <c r="R4952" s="197">
        <v>5</v>
      </c>
      <c r="S4952" s="197">
        <v>12</v>
      </c>
      <c r="T4952" s="198" t="s">
        <v>1330</v>
      </c>
      <c r="U4952" s="200" t="s">
        <v>8092</v>
      </c>
    </row>
    <row r="4953" spans="17:21" x14ac:dyDescent="0.15">
      <c r="Q4953" s="197">
        <v>6</v>
      </c>
      <c r="R4953" s="197">
        <v>5</v>
      </c>
      <c r="S4953" s="197">
        <v>13</v>
      </c>
      <c r="T4953" s="198" t="s">
        <v>1332</v>
      </c>
      <c r="U4953" s="200" t="s">
        <v>8093</v>
      </c>
    </row>
    <row r="4954" spans="17:21" x14ac:dyDescent="0.15">
      <c r="Q4954" s="197">
        <v>6</v>
      </c>
      <c r="R4954" s="197">
        <v>5</v>
      </c>
      <c r="S4954" s="197">
        <v>14</v>
      </c>
      <c r="T4954" s="198" t="s">
        <v>1334</v>
      </c>
      <c r="U4954" s="200" t="s">
        <v>8094</v>
      </c>
    </row>
    <row r="4955" spans="17:21" x14ac:dyDescent="0.15">
      <c r="Q4955" s="197">
        <v>6</v>
      </c>
      <c r="R4955" s="197">
        <v>5</v>
      </c>
      <c r="S4955" s="197">
        <v>15</v>
      </c>
      <c r="T4955" s="198" t="s">
        <v>1336</v>
      </c>
      <c r="U4955" s="200" t="s">
        <v>8095</v>
      </c>
    </row>
    <row r="4956" spans="17:21" x14ac:dyDescent="0.15">
      <c r="Q4956" s="197">
        <v>6</v>
      </c>
      <c r="R4956" s="197">
        <v>5</v>
      </c>
      <c r="S4956" s="197">
        <v>16</v>
      </c>
      <c r="T4956" s="198" t="s">
        <v>1338</v>
      </c>
      <c r="U4956" s="200" t="s">
        <v>8096</v>
      </c>
    </row>
    <row r="4957" spans="17:21" x14ac:dyDescent="0.15">
      <c r="Q4957" s="197">
        <v>6</v>
      </c>
      <c r="R4957" s="197">
        <v>5</v>
      </c>
      <c r="S4957" s="197">
        <v>17</v>
      </c>
      <c r="T4957" s="198" t="s">
        <v>1340</v>
      </c>
      <c r="U4957" s="200" t="s">
        <v>8097</v>
      </c>
    </row>
    <row r="4958" spans="17:21" x14ac:dyDescent="0.15">
      <c r="Q4958" s="197">
        <v>6</v>
      </c>
      <c r="R4958" s="197">
        <v>5</v>
      </c>
      <c r="S4958" s="197">
        <v>18</v>
      </c>
      <c r="T4958" s="198" t="s">
        <v>1342</v>
      </c>
      <c r="U4958" s="200" t="s">
        <v>8098</v>
      </c>
    </row>
    <row r="4959" spans="17:21" x14ac:dyDescent="0.15">
      <c r="Q4959" s="197">
        <v>6</v>
      </c>
      <c r="R4959" s="197">
        <v>5</v>
      </c>
      <c r="S4959" s="197">
        <v>19</v>
      </c>
      <c r="T4959" s="198" t="s">
        <v>1344</v>
      </c>
      <c r="U4959" s="200" t="s">
        <v>8099</v>
      </c>
    </row>
    <row r="4960" spans="17:21" x14ac:dyDescent="0.15">
      <c r="Q4960" s="197">
        <v>6</v>
      </c>
      <c r="R4960" s="197">
        <v>5</v>
      </c>
      <c r="S4960" s="197">
        <v>20</v>
      </c>
      <c r="T4960" s="198" t="s">
        <v>1346</v>
      </c>
      <c r="U4960" s="200" t="s">
        <v>8100</v>
      </c>
    </row>
    <row r="4961" spans="17:21" x14ac:dyDescent="0.15">
      <c r="Q4961" s="197">
        <v>6</v>
      </c>
      <c r="R4961" s="197">
        <v>5</v>
      </c>
      <c r="S4961" s="197">
        <v>21</v>
      </c>
      <c r="T4961" s="198" t="s">
        <v>1348</v>
      </c>
      <c r="U4961" s="200" t="s">
        <v>8101</v>
      </c>
    </row>
    <row r="4962" spans="17:21" x14ac:dyDescent="0.15">
      <c r="Q4962" s="197">
        <v>6</v>
      </c>
      <c r="R4962" s="197">
        <v>5</v>
      </c>
      <c r="S4962" s="197">
        <v>22</v>
      </c>
      <c r="T4962" s="198" t="s">
        <v>1351</v>
      </c>
      <c r="U4962" s="200" t="s">
        <v>8102</v>
      </c>
    </row>
    <row r="4963" spans="17:21" x14ac:dyDescent="0.15">
      <c r="Q4963" s="197">
        <v>6</v>
      </c>
      <c r="R4963" s="197">
        <v>5</v>
      </c>
      <c r="S4963" s="197">
        <v>23</v>
      </c>
      <c r="T4963" s="198" t="s">
        <v>1354</v>
      </c>
      <c r="U4963" s="200" t="s">
        <v>8103</v>
      </c>
    </row>
    <row r="4964" spans="17:21" x14ac:dyDescent="0.15">
      <c r="Q4964" s="197">
        <v>6</v>
      </c>
      <c r="R4964" s="197">
        <v>5</v>
      </c>
      <c r="S4964" s="197">
        <v>24</v>
      </c>
      <c r="T4964" s="198" t="s">
        <v>1357</v>
      </c>
      <c r="U4964" s="200" t="s">
        <v>8104</v>
      </c>
    </row>
    <row r="4965" spans="17:21" x14ac:dyDescent="0.15">
      <c r="Q4965" s="197">
        <v>6</v>
      </c>
      <c r="R4965" s="197">
        <v>5</v>
      </c>
      <c r="S4965" s="197">
        <v>25</v>
      </c>
      <c r="T4965" s="198" t="s">
        <v>1360</v>
      </c>
      <c r="U4965" s="200" t="s">
        <v>8105</v>
      </c>
    </row>
    <row r="4966" spans="17:21" x14ac:dyDescent="0.15">
      <c r="Q4966" s="197">
        <v>6</v>
      </c>
      <c r="R4966" s="197">
        <v>6</v>
      </c>
      <c r="S4966" s="197">
        <v>1</v>
      </c>
      <c r="T4966" s="198" t="s">
        <v>1363</v>
      </c>
      <c r="U4966" s="200" t="s">
        <v>8106</v>
      </c>
    </row>
    <row r="4967" spans="17:21" x14ac:dyDescent="0.15">
      <c r="Q4967" s="197">
        <v>6</v>
      </c>
      <c r="R4967" s="197">
        <v>6</v>
      </c>
      <c r="S4967" s="197">
        <v>2</v>
      </c>
      <c r="T4967" s="198" t="s">
        <v>1366</v>
      </c>
      <c r="U4967" s="200" t="s">
        <v>8107</v>
      </c>
    </row>
    <row r="4968" spans="17:21" x14ac:dyDescent="0.15">
      <c r="Q4968" s="197">
        <v>6</v>
      </c>
      <c r="R4968" s="197">
        <v>6</v>
      </c>
      <c r="S4968" s="197">
        <v>3</v>
      </c>
      <c r="T4968" s="198" t="s">
        <v>1369</v>
      </c>
      <c r="U4968" s="200" t="s">
        <v>8108</v>
      </c>
    </row>
    <row r="4969" spans="17:21" x14ac:dyDescent="0.15">
      <c r="Q4969" s="197">
        <v>6</v>
      </c>
      <c r="R4969" s="197">
        <v>6</v>
      </c>
      <c r="S4969" s="197">
        <v>4</v>
      </c>
      <c r="T4969" s="198" t="s">
        <v>1372</v>
      </c>
      <c r="U4969" s="200" t="s">
        <v>8109</v>
      </c>
    </row>
    <row r="4970" spans="17:21" x14ac:dyDescent="0.15">
      <c r="Q4970" s="197">
        <v>6</v>
      </c>
      <c r="R4970" s="197">
        <v>6</v>
      </c>
      <c r="S4970" s="197">
        <v>5</v>
      </c>
      <c r="T4970" s="198" t="s">
        <v>1375</v>
      </c>
      <c r="U4970" s="200" t="s">
        <v>8110</v>
      </c>
    </row>
    <row r="4971" spans="17:21" x14ac:dyDescent="0.15">
      <c r="Q4971" s="197">
        <v>6</v>
      </c>
      <c r="R4971" s="197">
        <v>6</v>
      </c>
      <c r="S4971" s="197">
        <v>6</v>
      </c>
      <c r="T4971" s="198" t="s">
        <v>1378</v>
      </c>
      <c r="U4971" s="200" t="s">
        <v>8111</v>
      </c>
    </row>
    <row r="4972" spans="17:21" x14ac:dyDescent="0.15">
      <c r="Q4972" s="197">
        <v>6</v>
      </c>
      <c r="R4972" s="197">
        <v>6</v>
      </c>
      <c r="S4972" s="197">
        <v>7</v>
      </c>
      <c r="T4972" s="198" t="s">
        <v>1381</v>
      </c>
      <c r="U4972" s="200" t="s">
        <v>8112</v>
      </c>
    </row>
    <row r="4973" spans="17:21" x14ac:dyDescent="0.15">
      <c r="Q4973" s="197">
        <v>6</v>
      </c>
      <c r="R4973" s="197">
        <v>6</v>
      </c>
      <c r="S4973" s="197">
        <v>8</v>
      </c>
      <c r="T4973" s="198" t="s">
        <v>1384</v>
      </c>
      <c r="U4973" s="200" t="s">
        <v>8113</v>
      </c>
    </row>
    <row r="4974" spans="17:21" x14ac:dyDescent="0.15">
      <c r="Q4974" s="197">
        <v>6</v>
      </c>
      <c r="R4974" s="197">
        <v>6</v>
      </c>
      <c r="S4974" s="197">
        <v>9</v>
      </c>
      <c r="T4974" s="198" t="s">
        <v>1387</v>
      </c>
      <c r="U4974" s="200" t="s">
        <v>8114</v>
      </c>
    </row>
    <row r="4975" spans="17:21" x14ac:dyDescent="0.15">
      <c r="Q4975" s="197">
        <v>6</v>
      </c>
      <c r="R4975" s="197">
        <v>6</v>
      </c>
      <c r="S4975" s="197">
        <v>10</v>
      </c>
      <c r="T4975" s="198" t="s">
        <v>1389</v>
      </c>
      <c r="U4975" s="200" t="s">
        <v>8115</v>
      </c>
    </row>
    <row r="4976" spans="17:21" x14ac:dyDescent="0.15">
      <c r="Q4976" s="197">
        <v>6</v>
      </c>
      <c r="R4976" s="197">
        <v>6</v>
      </c>
      <c r="S4976" s="197">
        <v>11</v>
      </c>
      <c r="T4976" s="198" t="s">
        <v>1392</v>
      </c>
      <c r="U4976" s="200" t="s">
        <v>8116</v>
      </c>
    </row>
    <row r="4977" spans="17:21" x14ac:dyDescent="0.15">
      <c r="Q4977" s="197">
        <v>6</v>
      </c>
      <c r="R4977" s="197">
        <v>6</v>
      </c>
      <c r="S4977" s="197">
        <v>12</v>
      </c>
      <c r="T4977" s="198" t="s">
        <v>1395</v>
      </c>
      <c r="U4977" s="200" t="s">
        <v>8117</v>
      </c>
    </row>
    <row r="4978" spans="17:21" x14ac:dyDescent="0.15">
      <c r="Q4978" s="197">
        <v>6</v>
      </c>
      <c r="R4978" s="197">
        <v>6</v>
      </c>
      <c r="S4978" s="197">
        <v>13</v>
      </c>
      <c r="T4978" s="198" t="s">
        <v>1398</v>
      </c>
      <c r="U4978" s="200" t="s">
        <v>8118</v>
      </c>
    </row>
    <row r="4979" spans="17:21" x14ac:dyDescent="0.15">
      <c r="Q4979" s="197">
        <v>6</v>
      </c>
      <c r="R4979" s="197">
        <v>6</v>
      </c>
      <c r="S4979" s="197">
        <v>14</v>
      </c>
      <c r="T4979" s="198" t="s">
        <v>1401</v>
      </c>
      <c r="U4979" s="200" t="s">
        <v>8119</v>
      </c>
    </row>
    <row r="4980" spans="17:21" x14ac:dyDescent="0.15">
      <c r="Q4980" s="197">
        <v>6</v>
      </c>
      <c r="R4980" s="197">
        <v>6</v>
      </c>
      <c r="S4980" s="197">
        <v>15</v>
      </c>
      <c r="T4980" s="198" t="s">
        <v>1404</v>
      </c>
      <c r="U4980" s="200" t="s">
        <v>8120</v>
      </c>
    </row>
    <row r="4981" spans="17:21" x14ac:dyDescent="0.15">
      <c r="Q4981" s="197">
        <v>6</v>
      </c>
      <c r="R4981" s="197">
        <v>6</v>
      </c>
      <c r="S4981" s="197">
        <v>16</v>
      </c>
      <c r="T4981" s="198" t="s">
        <v>1407</v>
      </c>
      <c r="U4981" s="200" t="s">
        <v>8121</v>
      </c>
    </row>
    <row r="4982" spans="17:21" x14ac:dyDescent="0.15">
      <c r="Q4982" s="197">
        <v>6</v>
      </c>
      <c r="R4982" s="197">
        <v>6</v>
      </c>
      <c r="S4982" s="197">
        <v>17</v>
      </c>
      <c r="T4982" s="198" t="s">
        <v>1410</v>
      </c>
      <c r="U4982" s="200" t="s">
        <v>8122</v>
      </c>
    </row>
    <row r="4983" spans="17:21" x14ac:dyDescent="0.15">
      <c r="Q4983" s="197">
        <v>6</v>
      </c>
      <c r="R4983" s="197">
        <v>6</v>
      </c>
      <c r="S4983" s="197">
        <v>18</v>
      </c>
      <c r="T4983" s="198" t="s">
        <v>1413</v>
      </c>
      <c r="U4983" s="200" t="s">
        <v>8123</v>
      </c>
    </row>
    <row r="4984" spans="17:21" x14ac:dyDescent="0.15">
      <c r="Q4984" s="197">
        <v>6</v>
      </c>
      <c r="R4984" s="197">
        <v>6</v>
      </c>
      <c r="S4984" s="197">
        <v>19</v>
      </c>
      <c r="T4984" s="198" t="s">
        <v>1416</v>
      </c>
      <c r="U4984" s="200" t="s">
        <v>8124</v>
      </c>
    </row>
    <row r="4985" spans="17:21" x14ac:dyDescent="0.15">
      <c r="Q4985" s="197">
        <v>6</v>
      </c>
      <c r="R4985" s="197">
        <v>6</v>
      </c>
      <c r="S4985" s="197">
        <v>20</v>
      </c>
      <c r="T4985" s="198" t="s">
        <v>1419</v>
      </c>
      <c r="U4985" s="200" t="s">
        <v>8125</v>
      </c>
    </row>
    <row r="4986" spans="17:21" x14ac:dyDescent="0.15">
      <c r="Q4986" s="197">
        <v>6</v>
      </c>
      <c r="R4986" s="197">
        <v>6</v>
      </c>
      <c r="S4986" s="197">
        <v>21</v>
      </c>
      <c r="T4986" s="198" t="s">
        <v>1422</v>
      </c>
      <c r="U4986" s="200" t="s">
        <v>8126</v>
      </c>
    </row>
    <row r="4987" spans="17:21" x14ac:dyDescent="0.15">
      <c r="Q4987" s="197">
        <v>6</v>
      </c>
      <c r="R4987" s="197">
        <v>6</v>
      </c>
      <c r="S4987" s="197">
        <v>22</v>
      </c>
      <c r="T4987" s="198" t="s">
        <v>1425</v>
      </c>
      <c r="U4987" s="200" t="s">
        <v>8127</v>
      </c>
    </row>
    <row r="4988" spans="17:21" x14ac:dyDescent="0.15">
      <c r="Q4988" s="197">
        <v>6</v>
      </c>
      <c r="R4988" s="197">
        <v>6</v>
      </c>
      <c r="S4988" s="197">
        <v>23</v>
      </c>
      <c r="T4988" s="198" t="s">
        <v>1428</v>
      </c>
      <c r="U4988" s="200" t="s">
        <v>8128</v>
      </c>
    </row>
    <row r="4989" spans="17:21" x14ac:dyDescent="0.15">
      <c r="Q4989" s="197">
        <v>6</v>
      </c>
      <c r="R4989" s="197">
        <v>6</v>
      </c>
      <c r="S4989" s="197">
        <v>24</v>
      </c>
      <c r="T4989" s="198" t="s">
        <v>1431</v>
      </c>
      <c r="U4989" s="200" t="s">
        <v>8129</v>
      </c>
    </row>
    <row r="4990" spans="17:21" x14ac:dyDescent="0.15">
      <c r="Q4990" s="197">
        <v>6</v>
      </c>
      <c r="R4990" s="197">
        <v>6</v>
      </c>
      <c r="S4990" s="197">
        <v>25</v>
      </c>
      <c r="T4990" s="198" t="s">
        <v>1434</v>
      </c>
      <c r="U4990" s="200" t="s">
        <v>8130</v>
      </c>
    </row>
    <row r="4991" spans="17:21" x14ac:dyDescent="0.15">
      <c r="Q4991" s="197">
        <v>6</v>
      </c>
      <c r="R4991" s="197">
        <v>6</v>
      </c>
      <c r="S4991" s="197">
        <v>26</v>
      </c>
      <c r="T4991" s="198" t="s">
        <v>1437</v>
      </c>
      <c r="U4991" s="200" t="s">
        <v>8131</v>
      </c>
    </row>
    <row r="4992" spans="17:21" x14ac:dyDescent="0.15">
      <c r="Q4992" s="197">
        <v>6</v>
      </c>
      <c r="R4992" s="197">
        <v>6</v>
      </c>
      <c r="S4992" s="197">
        <v>27</v>
      </c>
      <c r="T4992" s="198" t="s">
        <v>1440</v>
      </c>
      <c r="U4992" s="200" t="s">
        <v>8132</v>
      </c>
    </row>
    <row r="4993" spans="17:21" x14ac:dyDescent="0.15">
      <c r="Q4993" s="197">
        <v>6</v>
      </c>
      <c r="R4993" s="197">
        <v>6</v>
      </c>
      <c r="S4993" s="197">
        <v>28</v>
      </c>
      <c r="T4993" s="198" t="s">
        <v>1443</v>
      </c>
      <c r="U4993" s="200" t="s">
        <v>8133</v>
      </c>
    </row>
    <row r="4994" spans="17:21" x14ac:dyDescent="0.15">
      <c r="Q4994" s="197">
        <v>6</v>
      </c>
      <c r="R4994" s="197">
        <v>6</v>
      </c>
      <c r="S4994" s="197">
        <v>29</v>
      </c>
      <c r="T4994" s="198" t="s">
        <v>1446</v>
      </c>
      <c r="U4994" s="200" t="s">
        <v>8134</v>
      </c>
    </row>
    <row r="4995" spans="17:21" x14ac:dyDescent="0.15">
      <c r="Q4995" s="197">
        <v>6</v>
      </c>
      <c r="R4995" s="197">
        <v>6</v>
      </c>
      <c r="S4995" s="197">
        <v>30</v>
      </c>
      <c r="T4995" s="198" t="s">
        <v>1449</v>
      </c>
      <c r="U4995" s="200" t="s">
        <v>8135</v>
      </c>
    </row>
    <row r="4996" spans="17:21" x14ac:dyDescent="0.15">
      <c r="Q4996" s="197">
        <v>6</v>
      </c>
      <c r="R4996" s="197">
        <v>6</v>
      </c>
      <c r="S4996" s="197">
        <v>31</v>
      </c>
      <c r="T4996" s="198" t="s">
        <v>1452</v>
      </c>
      <c r="U4996" s="200" t="s">
        <v>8136</v>
      </c>
    </row>
    <row r="4997" spans="17:21" x14ac:dyDescent="0.15">
      <c r="Q4997" s="197">
        <v>6</v>
      </c>
      <c r="R4997" s="197">
        <v>6</v>
      </c>
      <c r="S4997" s="197">
        <v>32</v>
      </c>
      <c r="T4997" s="198" t="s">
        <v>1455</v>
      </c>
      <c r="U4997" s="200" t="s">
        <v>8137</v>
      </c>
    </row>
    <row r="4998" spans="17:21" x14ac:dyDescent="0.15">
      <c r="Q4998" s="197">
        <v>6</v>
      </c>
      <c r="R4998" s="197">
        <v>6</v>
      </c>
      <c r="S4998" s="197">
        <v>33</v>
      </c>
      <c r="T4998" s="198" t="s">
        <v>1458</v>
      </c>
      <c r="U4998" s="200" t="s">
        <v>8138</v>
      </c>
    </row>
    <row r="4999" spans="17:21" x14ac:dyDescent="0.15">
      <c r="Q4999" s="197">
        <v>6</v>
      </c>
      <c r="R4999" s="197">
        <v>6</v>
      </c>
      <c r="S4999" s="197">
        <v>34</v>
      </c>
      <c r="T4999" s="198" t="s">
        <v>1460</v>
      </c>
      <c r="U4999" s="200" t="s">
        <v>8139</v>
      </c>
    </row>
    <row r="5000" spans="17:21" x14ac:dyDescent="0.15">
      <c r="Q5000" s="197">
        <v>6</v>
      </c>
      <c r="R5000" s="197">
        <v>6</v>
      </c>
      <c r="S5000" s="197">
        <v>35</v>
      </c>
      <c r="T5000" s="198" t="s">
        <v>1462</v>
      </c>
      <c r="U5000" s="200" t="s">
        <v>8140</v>
      </c>
    </row>
    <row r="5001" spans="17:21" x14ac:dyDescent="0.15">
      <c r="Q5001" s="197">
        <v>6</v>
      </c>
      <c r="R5001" s="197">
        <v>7</v>
      </c>
      <c r="S5001" s="197">
        <v>1</v>
      </c>
      <c r="T5001" s="198" t="s">
        <v>1464</v>
      </c>
      <c r="U5001" s="200" t="s">
        <v>8141</v>
      </c>
    </row>
    <row r="5002" spans="17:21" x14ac:dyDescent="0.15">
      <c r="Q5002" s="197">
        <v>6</v>
      </c>
      <c r="R5002" s="197">
        <v>7</v>
      </c>
      <c r="S5002" s="197">
        <v>2</v>
      </c>
      <c r="T5002" s="198" t="s">
        <v>1466</v>
      </c>
      <c r="U5002" s="200" t="s">
        <v>8142</v>
      </c>
    </row>
    <row r="5003" spans="17:21" x14ac:dyDescent="0.15">
      <c r="Q5003" s="197">
        <v>6</v>
      </c>
      <c r="R5003" s="197">
        <v>7</v>
      </c>
      <c r="S5003" s="197">
        <v>3</v>
      </c>
      <c r="T5003" s="198" t="s">
        <v>1468</v>
      </c>
      <c r="U5003" s="200" t="s">
        <v>8143</v>
      </c>
    </row>
    <row r="5004" spans="17:21" x14ac:dyDescent="0.15">
      <c r="Q5004" s="197">
        <v>6</v>
      </c>
      <c r="R5004" s="197">
        <v>7</v>
      </c>
      <c r="S5004" s="197">
        <v>4</v>
      </c>
      <c r="T5004" s="198" t="s">
        <v>1470</v>
      </c>
      <c r="U5004" s="200" t="s">
        <v>8144</v>
      </c>
    </row>
    <row r="5005" spans="17:21" x14ac:dyDescent="0.15">
      <c r="Q5005" s="197">
        <v>6</v>
      </c>
      <c r="R5005" s="197">
        <v>7</v>
      </c>
      <c r="S5005" s="197">
        <v>5</v>
      </c>
      <c r="T5005" s="198" t="s">
        <v>1472</v>
      </c>
      <c r="U5005" s="200" t="s">
        <v>8145</v>
      </c>
    </row>
    <row r="5006" spans="17:21" x14ac:dyDescent="0.15">
      <c r="Q5006" s="197">
        <v>6</v>
      </c>
      <c r="R5006" s="197">
        <v>7</v>
      </c>
      <c r="S5006" s="197">
        <v>6</v>
      </c>
      <c r="T5006" s="198" t="s">
        <v>1474</v>
      </c>
      <c r="U5006" s="200" t="s">
        <v>8146</v>
      </c>
    </row>
    <row r="5007" spans="17:21" x14ac:dyDescent="0.15">
      <c r="Q5007" s="197">
        <v>6</v>
      </c>
      <c r="R5007" s="197">
        <v>7</v>
      </c>
      <c r="S5007" s="197">
        <v>7</v>
      </c>
      <c r="T5007" s="198" t="s">
        <v>1476</v>
      </c>
      <c r="U5007" s="200" t="s">
        <v>8147</v>
      </c>
    </row>
    <row r="5008" spans="17:21" x14ac:dyDescent="0.15">
      <c r="Q5008" s="197">
        <v>6</v>
      </c>
      <c r="R5008" s="197">
        <v>7</v>
      </c>
      <c r="S5008" s="197">
        <v>8</v>
      </c>
      <c r="T5008" s="198" t="s">
        <v>1478</v>
      </c>
      <c r="U5008" s="200" t="s">
        <v>8148</v>
      </c>
    </row>
    <row r="5009" spans="17:21" x14ac:dyDescent="0.15">
      <c r="Q5009" s="197">
        <v>6</v>
      </c>
      <c r="R5009" s="197">
        <v>7</v>
      </c>
      <c r="S5009" s="197">
        <v>9</v>
      </c>
      <c r="T5009" s="198" t="s">
        <v>1481</v>
      </c>
      <c r="U5009" s="200" t="s">
        <v>8149</v>
      </c>
    </row>
    <row r="5010" spans="17:21" x14ac:dyDescent="0.15">
      <c r="Q5010" s="197">
        <v>6</v>
      </c>
      <c r="R5010" s="197">
        <v>7</v>
      </c>
      <c r="S5010" s="197">
        <v>10</v>
      </c>
      <c r="T5010" s="198" t="s">
        <v>1484</v>
      </c>
      <c r="U5010" s="200" t="s">
        <v>8150</v>
      </c>
    </row>
    <row r="5011" spans="17:21" x14ac:dyDescent="0.15">
      <c r="Q5011" s="197">
        <v>6</v>
      </c>
      <c r="R5011" s="197">
        <v>7</v>
      </c>
      <c r="S5011" s="197">
        <v>11</v>
      </c>
      <c r="T5011" s="198" t="s">
        <v>1487</v>
      </c>
      <c r="U5011" s="200" t="s">
        <v>8151</v>
      </c>
    </row>
    <row r="5012" spans="17:21" x14ac:dyDescent="0.15">
      <c r="Q5012" s="197">
        <v>6</v>
      </c>
      <c r="R5012" s="197">
        <v>7</v>
      </c>
      <c r="S5012" s="197">
        <v>12</v>
      </c>
      <c r="T5012" s="198" t="s">
        <v>428</v>
      </c>
      <c r="U5012" s="200" t="s">
        <v>8152</v>
      </c>
    </row>
    <row r="5013" spans="17:21" x14ac:dyDescent="0.15">
      <c r="Q5013" s="197">
        <v>6</v>
      </c>
      <c r="R5013" s="197">
        <v>7</v>
      </c>
      <c r="S5013" s="197">
        <v>13</v>
      </c>
      <c r="T5013" s="198" t="s">
        <v>1492</v>
      </c>
      <c r="U5013" s="200" t="s">
        <v>8153</v>
      </c>
    </row>
    <row r="5014" spans="17:21" x14ac:dyDescent="0.15">
      <c r="Q5014" s="197">
        <v>6</v>
      </c>
      <c r="R5014" s="197">
        <v>7</v>
      </c>
      <c r="S5014" s="197">
        <v>14</v>
      </c>
      <c r="T5014" s="198" t="s">
        <v>1495</v>
      </c>
      <c r="U5014" s="200" t="s">
        <v>8154</v>
      </c>
    </row>
    <row r="5015" spans="17:21" x14ac:dyDescent="0.15">
      <c r="Q5015" s="197">
        <v>6</v>
      </c>
      <c r="R5015" s="197">
        <v>7</v>
      </c>
      <c r="S5015" s="197">
        <v>15</v>
      </c>
      <c r="T5015" s="198" t="s">
        <v>1498</v>
      </c>
      <c r="U5015" s="200" t="s">
        <v>8155</v>
      </c>
    </row>
    <row r="5016" spans="17:21" x14ac:dyDescent="0.15">
      <c r="Q5016" s="197">
        <v>6</v>
      </c>
      <c r="R5016" s="197">
        <v>7</v>
      </c>
      <c r="S5016" s="197">
        <v>16</v>
      </c>
      <c r="T5016" s="198" t="s">
        <v>1501</v>
      </c>
      <c r="U5016" s="200" t="s">
        <v>8156</v>
      </c>
    </row>
    <row r="5017" spans="17:21" x14ac:dyDescent="0.15">
      <c r="Q5017" s="197">
        <v>6</v>
      </c>
      <c r="R5017" s="197">
        <v>7</v>
      </c>
      <c r="S5017" s="197">
        <v>17</v>
      </c>
      <c r="T5017" s="198" t="s">
        <v>1504</v>
      </c>
      <c r="U5017" s="200" t="s">
        <v>8157</v>
      </c>
    </row>
    <row r="5018" spans="17:21" x14ac:dyDescent="0.15">
      <c r="Q5018" s="197">
        <v>6</v>
      </c>
      <c r="R5018" s="197">
        <v>7</v>
      </c>
      <c r="S5018" s="197">
        <v>18</v>
      </c>
      <c r="T5018" s="198" t="s">
        <v>1507</v>
      </c>
      <c r="U5018" s="200" t="s">
        <v>8158</v>
      </c>
    </row>
    <row r="5019" spans="17:21" x14ac:dyDescent="0.15">
      <c r="Q5019" s="197">
        <v>6</v>
      </c>
      <c r="R5019" s="197">
        <v>7</v>
      </c>
      <c r="S5019" s="197">
        <v>19</v>
      </c>
      <c r="T5019" s="198" t="s">
        <v>1510</v>
      </c>
      <c r="U5019" s="200" t="s">
        <v>8159</v>
      </c>
    </row>
    <row r="5020" spans="17:21" x14ac:dyDescent="0.15">
      <c r="Q5020" s="197">
        <v>6</v>
      </c>
      <c r="R5020" s="197">
        <v>7</v>
      </c>
      <c r="S5020" s="197">
        <v>20</v>
      </c>
      <c r="T5020" s="198" t="s">
        <v>1513</v>
      </c>
      <c r="U5020" s="200" t="s">
        <v>8160</v>
      </c>
    </row>
    <row r="5021" spans="17:21" x14ac:dyDescent="0.15">
      <c r="Q5021" s="197">
        <v>6</v>
      </c>
      <c r="R5021" s="197">
        <v>7</v>
      </c>
      <c r="S5021" s="197">
        <v>21</v>
      </c>
      <c r="T5021" s="198" t="s">
        <v>1516</v>
      </c>
      <c r="U5021" s="200" t="s">
        <v>8161</v>
      </c>
    </row>
    <row r="5022" spans="17:21" x14ac:dyDescent="0.15">
      <c r="Q5022" s="197">
        <v>6</v>
      </c>
      <c r="R5022" s="197">
        <v>7</v>
      </c>
      <c r="S5022" s="197">
        <v>22</v>
      </c>
      <c r="T5022" s="198" t="s">
        <v>1519</v>
      </c>
      <c r="U5022" s="200" t="s">
        <v>8162</v>
      </c>
    </row>
    <row r="5023" spans="17:21" x14ac:dyDescent="0.15">
      <c r="Q5023" s="197">
        <v>6</v>
      </c>
      <c r="R5023" s="197">
        <v>7</v>
      </c>
      <c r="S5023" s="197">
        <v>23</v>
      </c>
      <c r="T5023" s="198" t="s">
        <v>1522</v>
      </c>
      <c r="U5023" s="200" t="s">
        <v>8163</v>
      </c>
    </row>
    <row r="5024" spans="17:21" x14ac:dyDescent="0.15">
      <c r="Q5024" s="197">
        <v>6</v>
      </c>
      <c r="R5024" s="197">
        <v>7</v>
      </c>
      <c r="S5024" s="197">
        <v>24</v>
      </c>
      <c r="T5024" s="198" t="s">
        <v>1525</v>
      </c>
      <c r="U5024" s="200" t="s">
        <v>8164</v>
      </c>
    </row>
    <row r="5025" spans="17:21" x14ac:dyDescent="0.15">
      <c r="Q5025" s="197">
        <v>6</v>
      </c>
      <c r="R5025" s="197">
        <v>7</v>
      </c>
      <c r="S5025" s="197">
        <v>25</v>
      </c>
      <c r="T5025" s="198" t="s">
        <v>1528</v>
      </c>
      <c r="U5025" s="200" t="s">
        <v>8165</v>
      </c>
    </row>
    <row r="5026" spans="17:21" x14ac:dyDescent="0.15">
      <c r="Q5026" s="197">
        <v>6</v>
      </c>
      <c r="R5026" s="197">
        <v>7</v>
      </c>
      <c r="S5026" s="197">
        <v>26</v>
      </c>
      <c r="T5026" s="198" t="s">
        <v>1531</v>
      </c>
      <c r="U5026" s="200" t="s">
        <v>8166</v>
      </c>
    </row>
    <row r="5027" spans="17:21" x14ac:dyDescent="0.15">
      <c r="Q5027" s="197">
        <v>6</v>
      </c>
      <c r="R5027" s="197">
        <v>7</v>
      </c>
      <c r="S5027" s="197">
        <v>27</v>
      </c>
      <c r="T5027" s="198" t="s">
        <v>1534</v>
      </c>
      <c r="U5027" s="200" t="s">
        <v>8167</v>
      </c>
    </row>
    <row r="5028" spans="17:21" x14ac:dyDescent="0.15">
      <c r="Q5028" s="197">
        <v>6</v>
      </c>
      <c r="R5028" s="197">
        <v>7</v>
      </c>
      <c r="S5028" s="197">
        <v>28</v>
      </c>
      <c r="T5028" s="198" t="s">
        <v>1537</v>
      </c>
      <c r="U5028" s="200" t="s">
        <v>8168</v>
      </c>
    </row>
    <row r="5029" spans="17:21" x14ac:dyDescent="0.15">
      <c r="Q5029" s="197">
        <v>6</v>
      </c>
      <c r="R5029" s="197">
        <v>7</v>
      </c>
      <c r="S5029" s="197">
        <v>29</v>
      </c>
      <c r="T5029" s="198" t="s">
        <v>1540</v>
      </c>
      <c r="U5029" s="200" t="s">
        <v>8169</v>
      </c>
    </row>
    <row r="5030" spans="17:21" x14ac:dyDescent="0.15">
      <c r="Q5030" s="197">
        <v>6</v>
      </c>
      <c r="R5030" s="197">
        <v>7</v>
      </c>
      <c r="S5030" s="197">
        <v>30</v>
      </c>
      <c r="T5030" s="198" t="s">
        <v>1543</v>
      </c>
      <c r="U5030" s="200" t="s">
        <v>8170</v>
      </c>
    </row>
    <row r="5031" spans="17:21" x14ac:dyDescent="0.15">
      <c r="Q5031" s="197">
        <v>6</v>
      </c>
      <c r="R5031" s="197">
        <v>7</v>
      </c>
      <c r="S5031" s="197">
        <v>31</v>
      </c>
      <c r="T5031" s="198" t="s">
        <v>1546</v>
      </c>
      <c r="U5031" s="200" t="s">
        <v>8171</v>
      </c>
    </row>
    <row r="5032" spans="17:21" x14ac:dyDescent="0.15">
      <c r="Q5032" s="197">
        <v>6</v>
      </c>
      <c r="R5032" s="197">
        <v>7</v>
      </c>
      <c r="S5032" s="197">
        <v>32</v>
      </c>
      <c r="T5032" s="198" t="s">
        <v>1549</v>
      </c>
      <c r="U5032" s="200" t="s">
        <v>8172</v>
      </c>
    </row>
    <row r="5033" spans="17:21" x14ac:dyDescent="0.15">
      <c r="Q5033" s="197">
        <v>6</v>
      </c>
      <c r="R5033" s="197">
        <v>7</v>
      </c>
      <c r="S5033" s="197">
        <v>33</v>
      </c>
      <c r="T5033" s="198" t="s">
        <v>1552</v>
      </c>
      <c r="U5033" s="200" t="s">
        <v>8173</v>
      </c>
    </row>
    <row r="5034" spans="17:21" x14ac:dyDescent="0.15">
      <c r="Q5034" s="197">
        <v>6</v>
      </c>
      <c r="R5034" s="197">
        <v>7</v>
      </c>
      <c r="S5034" s="197">
        <v>34</v>
      </c>
      <c r="T5034" s="198" t="s">
        <v>1555</v>
      </c>
      <c r="U5034" s="200" t="s">
        <v>8174</v>
      </c>
    </row>
    <row r="5035" spans="17:21" x14ac:dyDescent="0.15">
      <c r="Q5035" s="197">
        <v>6</v>
      </c>
      <c r="R5035" s="197">
        <v>7</v>
      </c>
      <c r="S5035" s="197">
        <v>35</v>
      </c>
      <c r="T5035" s="198" t="s">
        <v>1558</v>
      </c>
      <c r="U5035" s="200" t="s">
        <v>8175</v>
      </c>
    </row>
    <row r="5036" spans="17:21" x14ac:dyDescent="0.15">
      <c r="Q5036" s="197">
        <v>6</v>
      </c>
      <c r="R5036" s="197">
        <v>7</v>
      </c>
      <c r="S5036" s="197">
        <v>36</v>
      </c>
      <c r="T5036" s="198" t="s">
        <v>1561</v>
      </c>
      <c r="U5036" s="200" t="s">
        <v>8176</v>
      </c>
    </row>
    <row r="5037" spans="17:21" x14ac:dyDescent="0.15">
      <c r="Q5037" s="197">
        <v>6</v>
      </c>
      <c r="R5037" s="197">
        <v>7</v>
      </c>
      <c r="S5037" s="197">
        <v>37</v>
      </c>
      <c r="T5037" s="198" t="s">
        <v>1564</v>
      </c>
      <c r="U5037" s="200" t="s">
        <v>8177</v>
      </c>
    </row>
    <row r="5038" spans="17:21" x14ac:dyDescent="0.15">
      <c r="Q5038" s="197">
        <v>6</v>
      </c>
      <c r="R5038" s="197">
        <v>7</v>
      </c>
      <c r="S5038" s="197">
        <v>38</v>
      </c>
      <c r="T5038" s="198" t="s">
        <v>1567</v>
      </c>
      <c r="U5038" s="200" t="s">
        <v>8178</v>
      </c>
    </row>
    <row r="5039" spans="17:21" x14ac:dyDescent="0.15">
      <c r="Q5039" s="197">
        <v>6</v>
      </c>
      <c r="R5039" s="197">
        <v>7</v>
      </c>
      <c r="S5039" s="197">
        <v>39</v>
      </c>
      <c r="T5039" s="198" t="s">
        <v>1570</v>
      </c>
      <c r="U5039" s="200" t="s">
        <v>8179</v>
      </c>
    </row>
    <row r="5040" spans="17:21" x14ac:dyDescent="0.15">
      <c r="Q5040" s="197">
        <v>6</v>
      </c>
      <c r="R5040" s="197">
        <v>7</v>
      </c>
      <c r="S5040" s="197">
        <v>40</v>
      </c>
      <c r="T5040" s="198" t="s">
        <v>1573</v>
      </c>
      <c r="U5040" s="200" t="s">
        <v>8180</v>
      </c>
    </row>
    <row r="5041" spans="17:21" x14ac:dyDescent="0.15">
      <c r="Q5041" s="197">
        <v>6</v>
      </c>
      <c r="R5041" s="197">
        <v>7</v>
      </c>
      <c r="S5041" s="197">
        <v>41</v>
      </c>
      <c r="T5041" s="198" t="s">
        <v>1576</v>
      </c>
      <c r="U5041" s="200" t="s">
        <v>8181</v>
      </c>
    </row>
    <row r="5042" spans="17:21" x14ac:dyDescent="0.15">
      <c r="Q5042" s="197">
        <v>6</v>
      </c>
      <c r="R5042" s="197">
        <v>7</v>
      </c>
      <c r="S5042" s="197">
        <v>42</v>
      </c>
      <c r="T5042" s="198" t="s">
        <v>1578</v>
      </c>
      <c r="U5042" s="200" t="s">
        <v>8182</v>
      </c>
    </row>
    <row r="5043" spans="17:21" x14ac:dyDescent="0.15">
      <c r="Q5043" s="197">
        <v>6</v>
      </c>
      <c r="R5043" s="197">
        <v>7</v>
      </c>
      <c r="S5043" s="197">
        <v>43</v>
      </c>
      <c r="T5043" s="198" t="s">
        <v>1580</v>
      </c>
      <c r="U5043" s="200" t="s">
        <v>8183</v>
      </c>
    </row>
    <row r="5044" spans="17:21" x14ac:dyDescent="0.15">
      <c r="Q5044" s="197">
        <v>6</v>
      </c>
      <c r="R5044" s="197">
        <v>7</v>
      </c>
      <c r="S5044" s="197">
        <v>44</v>
      </c>
      <c r="T5044" s="198" t="s">
        <v>1582</v>
      </c>
      <c r="U5044" s="200" t="s">
        <v>8184</v>
      </c>
    </row>
    <row r="5045" spans="17:21" x14ac:dyDescent="0.15">
      <c r="Q5045" s="197">
        <v>6</v>
      </c>
      <c r="R5045" s="197">
        <v>7</v>
      </c>
      <c r="S5045" s="197">
        <v>45</v>
      </c>
      <c r="T5045" s="198" t="s">
        <v>1584</v>
      </c>
      <c r="U5045" s="200" t="s">
        <v>8185</v>
      </c>
    </row>
    <row r="5046" spans="17:21" x14ac:dyDescent="0.15">
      <c r="Q5046" s="197">
        <v>6</v>
      </c>
      <c r="R5046" s="197">
        <v>7</v>
      </c>
      <c r="S5046" s="197">
        <v>46</v>
      </c>
      <c r="T5046" s="198" t="s">
        <v>1586</v>
      </c>
      <c r="U5046" s="200" t="s">
        <v>8186</v>
      </c>
    </row>
    <row r="5047" spans="17:21" x14ac:dyDescent="0.15">
      <c r="Q5047" s="197">
        <v>6</v>
      </c>
      <c r="R5047" s="197">
        <v>7</v>
      </c>
      <c r="S5047" s="197">
        <v>47</v>
      </c>
      <c r="T5047" s="198" t="s">
        <v>1588</v>
      </c>
      <c r="U5047" s="200" t="s">
        <v>8187</v>
      </c>
    </row>
    <row r="5048" spans="17:21" x14ac:dyDescent="0.15">
      <c r="Q5048" s="197">
        <v>6</v>
      </c>
      <c r="R5048" s="197">
        <v>7</v>
      </c>
      <c r="S5048" s="197">
        <v>48</v>
      </c>
      <c r="T5048" s="198" t="s">
        <v>1590</v>
      </c>
      <c r="U5048" s="200" t="s">
        <v>8188</v>
      </c>
    </row>
    <row r="5049" spans="17:21" x14ac:dyDescent="0.15">
      <c r="Q5049" s="197">
        <v>6</v>
      </c>
      <c r="R5049" s="197">
        <v>7</v>
      </c>
      <c r="S5049" s="197">
        <v>49</v>
      </c>
      <c r="T5049" s="198" t="s">
        <v>1592</v>
      </c>
      <c r="U5049" s="200" t="s">
        <v>8189</v>
      </c>
    </row>
    <row r="5050" spans="17:21" x14ac:dyDescent="0.15">
      <c r="Q5050" s="197">
        <v>6</v>
      </c>
      <c r="R5050" s="197">
        <v>7</v>
      </c>
      <c r="S5050" s="197">
        <v>50</v>
      </c>
      <c r="T5050" s="198" t="s">
        <v>1594</v>
      </c>
      <c r="U5050" s="200" t="s">
        <v>8190</v>
      </c>
    </row>
    <row r="5051" spans="17:21" x14ac:dyDescent="0.15">
      <c r="Q5051" s="197">
        <v>6</v>
      </c>
      <c r="R5051" s="197">
        <v>7</v>
      </c>
      <c r="S5051" s="197">
        <v>51</v>
      </c>
      <c r="T5051" s="198" t="s">
        <v>1596</v>
      </c>
      <c r="U5051" s="200" t="s">
        <v>8191</v>
      </c>
    </row>
    <row r="5052" spans="17:21" x14ac:dyDescent="0.15">
      <c r="Q5052" s="197">
        <v>6</v>
      </c>
      <c r="R5052" s="197">
        <v>7</v>
      </c>
      <c r="S5052" s="197">
        <v>52</v>
      </c>
      <c r="T5052" s="198" t="s">
        <v>1599</v>
      </c>
      <c r="U5052" s="200" t="s">
        <v>8192</v>
      </c>
    </row>
    <row r="5053" spans="17:21" x14ac:dyDescent="0.15">
      <c r="Q5053" s="197">
        <v>6</v>
      </c>
      <c r="R5053" s="197">
        <v>7</v>
      </c>
      <c r="S5053" s="197">
        <v>53</v>
      </c>
      <c r="T5053" s="198" t="s">
        <v>1602</v>
      </c>
      <c r="U5053" s="200" t="s">
        <v>8193</v>
      </c>
    </row>
    <row r="5054" spans="17:21" x14ac:dyDescent="0.15">
      <c r="Q5054" s="197">
        <v>6</v>
      </c>
      <c r="R5054" s="197">
        <v>7</v>
      </c>
      <c r="S5054" s="197">
        <v>54</v>
      </c>
      <c r="T5054" s="198" t="s">
        <v>1605</v>
      </c>
      <c r="U5054" s="200" t="s">
        <v>8194</v>
      </c>
    </row>
    <row r="5055" spans="17:21" x14ac:dyDescent="0.15">
      <c r="Q5055" s="197">
        <v>6</v>
      </c>
      <c r="R5055" s="197">
        <v>7</v>
      </c>
      <c r="S5055" s="197">
        <v>55</v>
      </c>
      <c r="T5055" s="198" t="s">
        <v>1608</v>
      </c>
      <c r="U5055" s="200" t="s">
        <v>8195</v>
      </c>
    </row>
    <row r="5056" spans="17:21" x14ac:dyDescent="0.15">
      <c r="Q5056" s="197">
        <v>6</v>
      </c>
      <c r="R5056" s="197">
        <v>7</v>
      </c>
      <c r="S5056" s="197">
        <v>56</v>
      </c>
      <c r="T5056" s="198" t="s">
        <v>1611</v>
      </c>
      <c r="U5056" s="200" t="s">
        <v>8196</v>
      </c>
    </row>
    <row r="5057" spans="17:21" x14ac:dyDescent="0.15">
      <c r="Q5057" s="197">
        <v>6</v>
      </c>
      <c r="R5057" s="197">
        <v>7</v>
      </c>
      <c r="S5057" s="197">
        <v>57</v>
      </c>
      <c r="T5057" s="198" t="s">
        <v>1614</v>
      </c>
      <c r="U5057" s="200" t="s">
        <v>8197</v>
      </c>
    </row>
    <row r="5058" spans="17:21" x14ac:dyDescent="0.15">
      <c r="Q5058" s="197">
        <v>6</v>
      </c>
      <c r="R5058" s="197">
        <v>7</v>
      </c>
      <c r="S5058" s="197">
        <v>58</v>
      </c>
      <c r="T5058" s="198" t="s">
        <v>1617</v>
      </c>
      <c r="U5058" s="200" t="s">
        <v>8198</v>
      </c>
    </row>
    <row r="5059" spans="17:21" x14ac:dyDescent="0.15">
      <c r="Q5059" s="197">
        <v>6</v>
      </c>
      <c r="R5059" s="197">
        <v>7</v>
      </c>
      <c r="S5059" s="197">
        <v>59</v>
      </c>
      <c r="T5059" s="198" t="s">
        <v>1620</v>
      </c>
      <c r="U5059" s="200" t="s">
        <v>8199</v>
      </c>
    </row>
    <row r="5060" spans="17:21" x14ac:dyDescent="0.15">
      <c r="Q5060" s="197">
        <v>6</v>
      </c>
      <c r="R5060" s="197">
        <v>8</v>
      </c>
      <c r="S5060" s="197">
        <v>1</v>
      </c>
      <c r="T5060" s="198" t="s">
        <v>1623</v>
      </c>
      <c r="U5060" s="200" t="s">
        <v>8200</v>
      </c>
    </row>
    <row r="5061" spans="17:21" x14ac:dyDescent="0.15">
      <c r="Q5061" s="197">
        <v>6</v>
      </c>
      <c r="R5061" s="197">
        <v>8</v>
      </c>
      <c r="S5061" s="197">
        <v>2</v>
      </c>
      <c r="T5061" s="198" t="s">
        <v>1626</v>
      </c>
      <c r="U5061" s="200" t="s">
        <v>8201</v>
      </c>
    </row>
    <row r="5062" spans="17:21" x14ac:dyDescent="0.15">
      <c r="Q5062" s="197">
        <v>6</v>
      </c>
      <c r="R5062" s="197">
        <v>8</v>
      </c>
      <c r="S5062" s="197">
        <v>3</v>
      </c>
      <c r="T5062" s="198" t="s">
        <v>1629</v>
      </c>
      <c r="U5062" s="200" t="s">
        <v>8202</v>
      </c>
    </row>
    <row r="5063" spans="17:21" x14ac:dyDescent="0.15">
      <c r="Q5063" s="197">
        <v>6</v>
      </c>
      <c r="R5063" s="197">
        <v>8</v>
      </c>
      <c r="S5063" s="197">
        <v>4</v>
      </c>
      <c r="T5063" s="198" t="s">
        <v>1632</v>
      </c>
      <c r="U5063" s="200" t="s">
        <v>8203</v>
      </c>
    </row>
    <row r="5064" spans="17:21" x14ac:dyDescent="0.15">
      <c r="Q5064" s="197">
        <v>6</v>
      </c>
      <c r="R5064" s="197">
        <v>8</v>
      </c>
      <c r="S5064" s="197">
        <v>5</v>
      </c>
      <c r="T5064" s="198" t="s">
        <v>1635</v>
      </c>
      <c r="U5064" s="200" t="s">
        <v>8204</v>
      </c>
    </row>
    <row r="5065" spans="17:21" x14ac:dyDescent="0.15">
      <c r="Q5065" s="197">
        <v>6</v>
      </c>
      <c r="R5065" s="197">
        <v>8</v>
      </c>
      <c r="S5065" s="197">
        <v>6</v>
      </c>
      <c r="T5065" s="198" t="s">
        <v>1638</v>
      </c>
      <c r="U5065" s="200" t="s">
        <v>8205</v>
      </c>
    </row>
    <row r="5066" spans="17:21" x14ac:dyDescent="0.15">
      <c r="Q5066" s="197">
        <v>6</v>
      </c>
      <c r="R5066" s="197">
        <v>8</v>
      </c>
      <c r="S5066" s="197">
        <v>7</v>
      </c>
      <c r="T5066" s="198" t="s">
        <v>1641</v>
      </c>
      <c r="U5066" s="200" t="s">
        <v>8206</v>
      </c>
    </row>
    <row r="5067" spans="17:21" x14ac:dyDescent="0.15">
      <c r="Q5067" s="197">
        <v>6</v>
      </c>
      <c r="R5067" s="197">
        <v>8</v>
      </c>
      <c r="S5067" s="197">
        <v>8</v>
      </c>
      <c r="T5067" s="198" t="s">
        <v>1644</v>
      </c>
      <c r="U5067" s="200" t="s">
        <v>8207</v>
      </c>
    </row>
    <row r="5068" spans="17:21" x14ac:dyDescent="0.15">
      <c r="Q5068" s="197">
        <v>6</v>
      </c>
      <c r="R5068" s="197">
        <v>8</v>
      </c>
      <c r="S5068" s="197">
        <v>9</v>
      </c>
      <c r="T5068" s="198" t="s">
        <v>1647</v>
      </c>
      <c r="U5068" s="200" t="s">
        <v>8208</v>
      </c>
    </row>
    <row r="5069" spans="17:21" x14ac:dyDescent="0.15">
      <c r="Q5069" s="197">
        <v>6</v>
      </c>
      <c r="R5069" s="197">
        <v>8</v>
      </c>
      <c r="S5069" s="197">
        <v>10</v>
      </c>
      <c r="T5069" s="198" t="s">
        <v>1650</v>
      </c>
      <c r="U5069" s="200" t="s">
        <v>8209</v>
      </c>
    </row>
    <row r="5070" spans="17:21" x14ac:dyDescent="0.15">
      <c r="Q5070" s="197">
        <v>6</v>
      </c>
      <c r="R5070" s="197">
        <v>8</v>
      </c>
      <c r="S5070" s="197">
        <v>11</v>
      </c>
      <c r="T5070" s="198" t="s">
        <v>1653</v>
      </c>
      <c r="U5070" s="200" t="s">
        <v>8210</v>
      </c>
    </row>
    <row r="5071" spans="17:21" x14ac:dyDescent="0.15">
      <c r="Q5071" s="197">
        <v>6</v>
      </c>
      <c r="R5071" s="197">
        <v>8</v>
      </c>
      <c r="S5071" s="197">
        <v>12</v>
      </c>
      <c r="T5071" s="198" t="s">
        <v>1656</v>
      </c>
      <c r="U5071" s="200" t="s">
        <v>8211</v>
      </c>
    </row>
    <row r="5072" spans="17:21" x14ac:dyDescent="0.15">
      <c r="Q5072" s="197">
        <v>6</v>
      </c>
      <c r="R5072" s="197">
        <v>8</v>
      </c>
      <c r="S5072" s="197">
        <v>13</v>
      </c>
      <c r="T5072" s="198" t="s">
        <v>1659</v>
      </c>
      <c r="U5072" s="200" t="s">
        <v>8212</v>
      </c>
    </row>
    <row r="5073" spans="17:21" x14ac:dyDescent="0.15">
      <c r="Q5073" s="197">
        <v>6</v>
      </c>
      <c r="R5073" s="197">
        <v>8</v>
      </c>
      <c r="S5073" s="197">
        <v>14</v>
      </c>
      <c r="T5073" s="198" t="s">
        <v>1662</v>
      </c>
      <c r="U5073" s="200" t="s">
        <v>8213</v>
      </c>
    </row>
    <row r="5074" spans="17:21" x14ac:dyDescent="0.15">
      <c r="Q5074" s="197">
        <v>6</v>
      </c>
      <c r="R5074" s="197">
        <v>8</v>
      </c>
      <c r="S5074" s="197">
        <v>15</v>
      </c>
      <c r="T5074" s="198" t="s">
        <v>1665</v>
      </c>
      <c r="U5074" s="200" t="s">
        <v>8214</v>
      </c>
    </row>
    <row r="5075" spans="17:21" x14ac:dyDescent="0.15">
      <c r="Q5075" s="197">
        <v>6</v>
      </c>
      <c r="R5075" s="197">
        <v>8</v>
      </c>
      <c r="S5075" s="197">
        <v>16</v>
      </c>
      <c r="T5075" s="198" t="s">
        <v>1668</v>
      </c>
      <c r="U5075" s="200" t="s">
        <v>8215</v>
      </c>
    </row>
    <row r="5076" spans="17:21" x14ac:dyDescent="0.15">
      <c r="Q5076" s="197">
        <v>6</v>
      </c>
      <c r="R5076" s="197">
        <v>8</v>
      </c>
      <c r="S5076" s="197">
        <v>17</v>
      </c>
      <c r="T5076" s="198" t="s">
        <v>1671</v>
      </c>
      <c r="U5076" s="200" t="s">
        <v>8216</v>
      </c>
    </row>
    <row r="5077" spans="17:21" x14ac:dyDescent="0.15">
      <c r="Q5077" s="197">
        <v>6</v>
      </c>
      <c r="R5077" s="197">
        <v>8</v>
      </c>
      <c r="S5077" s="197">
        <v>18</v>
      </c>
      <c r="T5077" s="198" t="s">
        <v>1674</v>
      </c>
      <c r="U5077" s="200" t="s">
        <v>8217</v>
      </c>
    </row>
    <row r="5078" spans="17:21" x14ac:dyDescent="0.15">
      <c r="Q5078" s="197">
        <v>6</v>
      </c>
      <c r="R5078" s="197">
        <v>8</v>
      </c>
      <c r="S5078" s="197">
        <v>19</v>
      </c>
      <c r="T5078" s="198" t="s">
        <v>1676</v>
      </c>
      <c r="U5078" s="200" t="s">
        <v>8218</v>
      </c>
    </row>
    <row r="5079" spans="17:21" x14ac:dyDescent="0.15">
      <c r="Q5079" s="197">
        <v>6</v>
      </c>
      <c r="R5079" s="197">
        <v>8</v>
      </c>
      <c r="S5079" s="197">
        <v>20</v>
      </c>
      <c r="T5079" s="198" t="s">
        <v>1678</v>
      </c>
      <c r="U5079" s="200" t="s">
        <v>8219</v>
      </c>
    </row>
    <row r="5080" spans="17:21" x14ac:dyDescent="0.15">
      <c r="Q5080" s="197">
        <v>6</v>
      </c>
      <c r="R5080" s="197">
        <v>8</v>
      </c>
      <c r="S5080" s="197">
        <v>21</v>
      </c>
      <c r="T5080" s="198" t="s">
        <v>1680</v>
      </c>
      <c r="U5080" s="200" t="s">
        <v>8220</v>
      </c>
    </row>
    <row r="5081" spans="17:21" x14ac:dyDescent="0.15">
      <c r="Q5081" s="197">
        <v>6</v>
      </c>
      <c r="R5081" s="197">
        <v>8</v>
      </c>
      <c r="S5081" s="197">
        <v>22</v>
      </c>
      <c r="T5081" s="198" t="s">
        <v>1682</v>
      </c>
      <c r="U5081" s="200" t="s">
        <v>8221</v>
      </c>
    </row>
    <row r="5082" spans="17:21" x14ac:dyDescent="0.15">
      <c r="Q5082" s="197">
        <v>6</v>
      </c>
      <c r="R5082" s="197">
        <v>8</v>
      </c>
      <c r="S5082" s="197">
        <v>23</v>
      </c>
      <c r="T5082" s="198" t="s">
        <v>1684</v>
      </c>
      <c r="U5082" s="200" t="s">
        <v>8222</v>
      </c>
    </row>
    <row r="5083" spans="17:21" x14ac:dyDescent="0.15">
      <c r="Q5083" s="197">
        <v>6</v>
      </c>
      <c r="R5083" s="197">
        <v>8</v>
      </c>
      <c r="S5083" s="197">
        <v>24</v>
      </c>
      <c r="T5083" s="198" t="s">
        <v>1686</v>
      </c>
      <c r="U5083" s="200" t="s">
        <v>8223</v>
      </c>
    </row>
    <row r="5084" spans="17:21" x14ac:dyDescent="0.15">
      <c r="Q5084" s="197">
        <v>6</v>
      </c>
      <c r="R5084" s="197">
        <v>8</v>
      </c>
      <c r="S5084" s="197">
        <v>25</v>
      </c>
      <c r="T5084" s="198" t="s">
        <v>1688</v>
      </c>
      <c r="U5084" s="200" t="s">
        <v>8224</v>
      </c>
    </row>
    <row r="5085" spans="17:21" x14ac:dyDescent="0.15">
      <c r="Q5085" s="197">
        <v>6</v>
      </c>
      <c r="R5085" s="197">
        <v>8</v>
      </c>
      <c r="S5085" s="197">
        <v>26</v>
      </c>
      <c r="T5085" s="198" t="s">
        <v>1690</v>
      </c>
      <c r="U5085" s="200" t="s">
        <v>8225</v>
      </c>
    </row>
    <row r="5086" spans="17:21" x14ac:dyDescent="0.15">
      <c r="Q5086" s="197">
        <v>6</v>
      </c>
      <c r="R5086" s="197">
        <v>8</v>
      </c>
      <c r="S5086" s="197">
        <v>27</v>
      </c>
      <c r="T5086" s="198" t="s">
        <v>1692</v>
      </c>
      <c r="U5086" s="200" t="s">
        <v>8226</v>
      </c>
    </row>
    <row r="5087" spans="17:21" x14ac:dyDescent="0.15">
      <c r="Q5087" s="197">
        <v>6</v>
      </c>
      <c r="R5087" s="197">
        <v>8</v>
      </c>
      <c r="S5087" s="197">
        <v>28</v>
      </c>
      <c r="T5087" s="198" t="s">
        <v>1694</v>
      </c>
      <c r="U5087" s="200" t="s">
        <v>8227</v>
      </c>
    </row>
    <row r="5088" spans="17:21" x14ac:dyDescent="0.15">
      <c r="Q5088" s="197">
        <v>6</v>
      </c>
      <c r="R5088" s="197">
        <v>8</v>
      </c>
      <c r="S5088" s="197">
        <v>29</v>
      </c>
      <c r="T5088" s="198" t="s">
        <v>1697</v>
      </c>
      <c r="U5088" s="200" t="s">
        <v>8228</v>
      </c>
    </row>
    <row r="5089" spans="17:21" x14ac:dyDescent="0.15">
      <c r="Q5089" s="197">
        <v>6</v>
      </c>
      <c r="R5089" s="197">
        <v>8</v>
      </c>
      <c r="S5089" s="197">
        <v>30</v>
      </c>
      <c r="T5089" s="198" t="s">
        <v>1700</v>
      </c>
      <c r="U5089" s="200" t="s">
        <v>8229</v>
      </c>
    </row>
    <row r="5090" spans="17:21" x14ac:dyDescent="0.15">
      <c r="Q5090" s="197">
        <v>6</v>
      </c>
      <c r="R5090" s="197">
        <v>8</v>
      </c>
      <c r="S5090" s="197">
        <v>31</v>
      </c>
      <c r="T5090" s="198" t="s">
        <v>1703</v>
      </c>
      <c r="U5090" s="200" t="s">
        <v>8230</v>
      </c>
    </row>
    <row r="5091" spans="17:21" x14ac:dyDescent="0.15">
      <c r="Q5091" s="197">
        <v>6</v>
      </c>
      <c r="R5091" s="197">
        <v>8</v>
      </c>
      <c r="S5091" s="197">
        <v>32</v>
      </c>
      <c r="T5091" s="198" t="s">
        <v>1706</v>
      </c>
      <c r="U5091" s="200" t="s">
        <v>8231</v>
      </c>
    </row>
    <row r="5092" spans="17:21" x14ac:dyDescent="0.15">
      <c r="Q5092" s="197">
        <v>6</v>
      </c>
      <c r="R5092" s="197">
        <v>8</v>
      </c>
      <c r="S5092" s="197">
        <v>33</v>
      </c>
      <c r="T5092" s="198" t="s">
        <v>1709</v>
      </c>
      <c r="U5092" s="200" t="s">
        <v>8232</v>
      </c>
    </row>
    <row r="5093" spans="17:21" x14ac:dyDescent="0.15">
      <c r="Q5093" s="197">
        <v>6</v>
      </c>
      <c r="R5093" s="197">
        <v>8</v>
      </c>
      <c r="S5093" s="197">
        <v>34</v>
      </c>
      <c r="T5093" s="198" t="s">
        <v>1712</v>
      </c>
      <c r="U5093" s="200" t="s">
        <v>8233</v>
      </c>
    </row>
    <row r="5094" spans="17:21" x14ac:dyDescent="0.15">
      <c r="Q5094" s="197">
        <v>6</v>
      </c>
      <c r="R5094" s="197">
        <v>8</v>
      </c>
      <c r="S5094" s="197">
        <v>35</v>
      </c>
      <c r="T5094" s="198" t="s">
        <v>1715</v>
      </c>
      <c r="U5094" s="200" t="s">
        <v>8234</v>
      </c>
    </row>
    <row r="5095" spans="17:21" x14ac:dyDescent="0.15">
      <c r="Q5095" s="197">
        <v>6</v>
      </c>
      <c r="R5095" s="197">
        <v>8</v>
      </c>
      <c r="S5095" s="197">
        <v>36</v>
      </c>
      <c r="T5095" s="198" t="s">
        <v>1718</v>
      </c>
      <c r="U5095" s="200" t="s">
        <v>8235</v>
      </c>
    </row>
    <row r="5096" spans="17:21" x14ac:dyDescent="0.15">
      <c r="Q5096" s="197">
        <v>6</v>
      </c>
      <c r="R5096" s="197">
        <v>8</v>
      </c>
      <c r="S5096" s="197">
        <v>37</v>
      </c>
      <c r="T5096" s="198" t="s">
        <v>1721</v>
      </c>
      <c r="U5096" s="200" t="s">
        <v>8236</v>
      </c>
    </row>
    <row r="5097" spans="17:21" x14ac:dyDescent="0.15">
      <c r="Q5097" s="197">
        <v>6</v>
      </c>
      <c r="R5097" s="197">
        <v>8</v>
      </c>
      <c r="S5097" s="197">
        <v>38</v>
      </c>
      <c r="T5097" s="198" t="s">
        <v>1723</v>
      </c>
      <c r="U5097" s="200" t="s">
        <v>8237</v>
      </c>
    </row>
    <row r="5098" spans="17:21" x14ac:dyDescent="0.15">
      <c r="Q5098" s="197">
        <v>6</v>
      </c>
      <c r="R5098" s="197">
        <v>8</v>
      </c>
      <c r="S5098" s="197">
        <v>39</v>
      </c>
      <c r="T5098" s="198" t="s">
        <v>1726</v>
      </c>
      <c r="U5098" s="200" t="s">
        <v>8238</v>
      </c>
    </row>
    <row r="5099" spans="17:21" x14ac:dyDescent="0.15">
      <c r="Q5099" s="197">
        <v>6</v>
      </c>
      <c r="R5099" s="197">
        <v>8</v>
      </c>
      <c r="S5099" s="197">
        <v>40</v>
      </c>
      <c r="T5099" s="198" t="s">
        <v>1729</v>
      </c>
      <c r="U5099" s="200" t="s">
        <v>8239</v>
      </c>
    </row>
    <row r="5100" spans="17:21" x14ac:dyDescent="0.15">
      <c r="Q5100" s="197">
        <v>6</v>
      </c>
      <c r="R5100" s="197">
        <v>8</v>
      </c>
      <c r="S5100" s="197">
        <v>41</v>
      </c>
      <c r="T5100" s="198" t="s">
        <v>1731</v>
      </c>
      <c r="U5100" s="200" t="s">
        <v>8240</v>
      </c>
    </row>
    <row r="5101" spans="17:21" x14ac:dyDescent="0.15">
      <c r="Q5101" s="197">
        <v>6</v>
      </c>
      <c r="R5101" s="197">
        <v>8</v>
      </c>
      <c r="S5101" s="197">
        <v>42</v>
      </c>
      <c r="T5101" s="198" t="s">
        <v>1734</v>
      </c>
      <c r="U5101" s="200" t="s">
        <v>8241</v>
      </c>
    </row>
    <row r="5102" spans="17:21" x14ac:dyDescent="0.15">
      <c r="Q5102" s="197">
        <v>6</v>
      </c>
      <c r="R5102" s="197">
        <v>8</v>
      </c>
      <c r="S5102" s="197">
        <v>43</v>
      </c>
      <c r="T5102" s="198" t="s">
        <v>1737</v>
      </c>
      <c r="U5102" s="200" t="s">
        <v>8242</v>
      </c>
    </row>
    <row r="5103" spans="17:21" x14ac:dyDescent="0.15">
      <c r="Q5103" s="197">
        <v>6</v>
      </c>
      <c r="R5103" s="197">
        <v>8</v>
      </c>
      <c r="S5103" s="197">
        <v>44</v>
      </c>
      <c r="T5103" s="198" t="s">
        <v>1740</v>
      </c>
      <c r="U5103" s="200" t="s">
        <v>8243</v>
      </c>
    </row>
    <row r="5104" spans="17:21" x14ac:dyDescent="0.15">
      <c r="Q5104" s="197">
        <v>6</v>
      </c>
      <c r="R5104" s="197">
        <v>9</v>
      </c>
      <c r="S5104" s="197">
        <v>1</v>
      </c>
      <c r="T5104" s="198" t="s">
        <v>1743</v>
      </c>
      <c r="U5104" s="200" t="s">
        <v>8244</v>
      </c>
    </row>
    <row r="5105" spans="17:21" x14ac:dyDescent="0.15">
      <c r="Q5105" s="197">
        <v>6</v>
      </c>
      <c r="R5105" s="197">
        <v>9</v>
      </c>
      <c r="S5105" s="197">
        <v>2</v>
      </c>
      <c r="T5105" s="198" t="s">
        <v>1746</v>
      </c>
      <c r="U5105" s="200" t="s">
        <v>8245</v>
      </c>
    </row>
    <row r="5106" spans="17:21" x14ac:dyDescent="0.15">
      <c r="Q5106" s="197">
        <v>6</v>
      </c>
      <c r="R5106" s="197">
        <v>9</v>
      </c>
      <c r="S5106" s="197">
        <v>3</v>
      </c>
      <c r="T5106" s="198" t="s">
        <v>1749</v>
      </c>
      <c r="U5106" s="200" t="s">
        <v>8246</v>
      </c>
    </row>
    <row r="5107" spans="17:21" x14ac:dyDescent="0.15">
      <c r="Q5107" s="197">
        <v>6</v>
      </c>
      <c r="R5107" s="197">
        <v>9</v>
      </c>
      <c r="S5107" s="197">
        <v>4</v>
      </c>
      <c r="T5107" s="198" t="s">
        <v>1752</v>
      </c>
      <c r="U5107" s="200" t="s">
        <v>8247</v>
      </c>
    </row>
    <row r="5108" spans="17:21" x14ac:dyDescent="0.15">
      <c r="Q5108" s="197">
        <v>6</v>
      </c>
      <c r="R5108" s="197">
        <v>9</v>
      </c>
      <c r="S5108" s="197">
        <v>5</v>
      </c>
      <c r="T5108" s="198" t="s">
        <v>1754</v>
      </c>
      <c r="U5108" s="200" t="s">
        <v>8248</v>
      </c>
    </row>
    <row r="5109" spans="17:21" x14ac:dyDescent="0.15">
      <c r="Q5109" s="197">
        <v>6</v>
      </c>
      <c r="R5109" s="197">
        <v>9</v>
      </c>
      <c r="S5109" s="197">
        <v>6</v>
      </c>
      <c r="T5109" s="198" t="s">
        <v>1756</v>
      </c>
      <c r="U5109" s="200" t="s">
        <v>8249</v>
      </c>
    </row>
    <row r="5110" spans="17:21" x14ac:dyDescent="0.15">
      <c r="Q5110" s="197">
        <v>6</v>
      </c>
      <c r="R5110" s="197">
        <v>9</v>
      </c>
      <c r="S5110" s="197">
        <v>7</v>
      </c>
      <c r="T5110" s="198" t="s">
        <v>1758</v>
      </c>
      <c r="U5110" s="200" t="s">
        <v>8250</v>
      </c>
    </row>
    <row r="5111" spans="17:21" x14ac:dyDescent="0.15">
      <c r="Q5111" s="197">
        <v>6</v>
      </c>
      <c r="R5111" s="197">
        <v>9</v>
      </c>
      <c r="S5111" s="197">
        <v>8</v>
      </c>
      <c r="T5111" s="198" t="s">
        <v>1760</v>
      </c>
      <c r="U5111" s="200" t="s">
        <v>8251</v>
      </c>
    </row>
    <row r="5112" spans="17:21" x14ac:dyDescent="0.15">
      <c r="Q5112" s="197">
        <v>6</v>
      </c>
      <c r="R5112" s="197">
        <v>9</v>
      </c>
      <c r="S5112" s="197">
        <v>9</v>
      </c>
      <c r="T5112" s="198" t="s">
        <v>1762</v>
      </c>
      <c r="U5112" s="200" t="s">
        <v>8252</v>
      </c>
    </row>
    <row r="5113" spans="17:21" x14ac:dyDescent="0.15">
      <c r="Q5113" s="197">
        <v>6</v>
      </c>
      <c r="R5113" s="197">
        <v>9</v>
      </c>
      <c r="S5113" s="197">
        <v>10</v>
      </c>
      <c r="T5113" s="198" t="s">
        <v>1764</v>
      </c>
      <c r="U5113" s="200" t="s">
        <v>8253</v>
      </c>
    </row>
    <row r="5114" spans="17:21" x14ac:dyDescent="0.15">
      <c r="Q5114" s="197">
        <v>6</v>
      </c>
      <c r="R5114" s="197">
        <v>9</v>
      </c>
      <c r="S5114" s="197">
        <v>11</v>
      </c>
      <c r="T5114" s="198" t="s">
        <v>1766</v>
      </c>
      <c r="U5114" s="200" t="s">
        <v>8254</v>
      </c>
    </row>
    <row r="5115" spans="17:21" x14ac:dyDescent="0.15">
      <c r="Q5115" s="197">
        <v>6</v>
      </c>
      <c r="R5115" s="197">
        <v>9</v>
      </c>
      <c r="S5115" s="197">
        <v>12</v>
      </c>
      <c r="T5115" s="198" t="s">
        <v>1768</v>
      </c>
      <c r="U5115" s="200" t="s">
        <v>8255</v>
      </c>
    </row>
    <row r="5116" spans="17:21" x14ac:dyDescent="0.15">
      <c r="Q5116" s="197">
        <v>6</v>
      </c>
      <c r="R5116" s="197">
        <v>9</v>
      </c>
      <c r="S5116" s="197">
        <v>13</v>
      </c>
      <c r="T5116" s="198" t="s">
        <v>1770</v>
      </c>
      <c r="U5116" s="200" t="s">
        <v>8256</v>
      </c>
    </row>
    <row r="5117" spans="17:21" x14ac:dyDescent="0.15">
      <c r="Q5117" s="197">
        <v>6</v>
      </c>
      <c r="R5117" s="197">
        <v>9</v>
      </c>
      <c r="S5117" s="197">
        <v>14</v>
      </c>
      <c r="T5117" s="198" t="s">
        <v>1772</v>
      </c>
      <c r="U5117" s="200" t="s">
        <v>8257</v>
      </c>
    </row>
    <row r="5118" spans="17:21" x14ac:dyDescent="0.15">
      <c r="Q5118" s="197">
        <v>6</v>
      </c>
      <c r="R5118" s="197">
        <v>9</v>
      </c>
      <c r="S5118" s="197">
        <v>15</v>
      </c>
      <c r="T5118" s="198" t="s">
        <v>1775</v>
      </c>
      <c r="U5118" s="200" t="s">
        <v>8258</v>
      </c>
    </row>
    <row r="5119" spans="17:21" x14ac:dyDescent="0.15">
      <c r="Q5119" s="197">
        <v>6</v>
      </c>
      <c r="R5119" s="197">
        <v>9</v>
      </c>
      <c r="S5119" s="197">
        <v>16</v>
      </c>
      <c r="T5119" s="198" t="s">
        <v>1778</v>
      </c>
      <c r="U5119" s="200" t="s">
        <v>8259</v>
      </c>
    </row>
    <row r="5120" spans="17:21" x14ac:dyDescent="0.15">
      <c r="Q5120" s="197">
        <v>6</v>
      </c>
      <c r="R5120" s="197">
        <v>9</v>
      </c>
      <c r="S5120" s="197">
        <v>17</v>
      </c>
      <c r="T5120" s="198" t="s">
        <v>1781</v>
      </c>
      <c r="U5120" s="200" t="s">
        <v>8260</v>
      </c>
    </row>
    <row r="5121" spans="17:21" x14ac:dyDescent="0.15">
      <c r="Q5121" s="197">
        <v>6</v>
      </c>
      <c r="R5121" s="197">
        <v>9</v>
      </c>
      <c r="S5121" s="197">
        <v>18</v>
      </c>
      <c r="T5121" s="198" t="s">
        <v>1784</v>
      </c>
      <c r="U5121" s="200" t="s">
        <v>8261</v>
      </c>
    </row>
    <row r="5122" spans="17:21" x14ac:dyDescent="0.15">
      <c r="Q5122" s="197">
        <v>6</v>
      </c>
      <c r="R5122" s="197">
        <v>9</v>
      </c>
      <c r="S5122" s="197">
        <v>19</v>
      </c>
      <c r="T5122" s="198" t="s">
        <v>1787</v>
      </c>
      <c r="U5122" s="200" t="s">
        <v>8262</v>
      </c>
    </row>
    <row r="5123" spans="17:21" x14ac:dyDescent="0.15">
      <c r="Q5123" s="197">
        <v>6</v>
      </c>
      <c r="R5123" s="197">
        <v>9</v>
      </c>
      <c r="S5123" s="197">
        <v>20</v>
      </c>
      <c r="T5123" s="198" t="s">
        <v>1790</v>
      </c>
      <c r="U5123" s="200" t="s">
        <v>8263</v>
      </c>
    </row>
    <row r="5124" spans="17:21" x14ac:dyDescent="0.15">
      <c r="Q5124" s="197">
        <v>6</v>
      </c>
      <c r="R5124" s="197">
        <v>9</v>
      </c>
      <c r="S5124" s="197">
        <v>21</v>
      </c>
      <c r="T5124" s="198" t="s">
        <v>1793</v>
      </c>
      <c r="U5124" s="200" t="s">
        <v>8264</v>
      </c>
    </row>
    <row r="5125" spans="17:21" x14ac:dyDescent="0.15">
      <c r="Q5125" s="197">
        <v>6</v>
      </c>
      <c r="R5125" s="197">
        <v>9</v>
      </c>
      <c r="S5125" s="197">
        <v>22</v>
      </c>
      <c r="T5125" s="198" t="s">
        <v>1796</v>
      </c>
      <c r="U5125" s="200" t="s">
        <v>8265</v>
      </c>
    </row>
    <row r="5126" spans="17:21" x14ac:dyDescent="0.15">
      <c r="Q5126" s="197">
        <v>6</v>
      </c>
      <c r="R5126" s="197">
        <v>9</v>
      </c>
      <c r="S5126" s="197">
        <v>23</v>
      </c>
      <c r="T5126" s="198" t="s">
        <v>1799</v>
      </c>
      <c r="U5126" s="200" t="s">
        <v>8266</v>
      </c>
    </row>
    <row r="5127" spans="17:21" x14ac:dyDescent="0.15">
      <c r="Q5127" s="197">
        <v>6</v>
      </c>
      <c r="R5127" s="197">
        <v>9</v>
      </c>
      <c r="S5127" s="197">
        <v>24</v>
      </c>
      <c r="T5127" s="198" t="s">
        <v>1801</v>
      </c>
      <c r="U5127" s="200" t="s">
        <v>8267</v>
      </c>
    </row>
    <row r="5128" spans="17:21" x14ac:dyDescent="0.15">
      <c r="Q5128" s="197">
        <v>6</v>
      </c>
      <c r="R5128" s="197">
        <v>9</v>
      </c>
      <c r="S5128" s="197">
        <v>25</v>
      </c>
      <c r="T5128" s="198" t="s">
        <v>1804</v>
      </c>
      <c r="U5128" s="200" t="s">
        <v>8268</v>
      </c>
    </row>
    <row r="5129" spans="17:21" x14ac:dyDescent="0.15">
      <c r="Q5129" s="197">
        <v>6</v>
      </c>
      <c r="R5129" s="197">
        <v>10</v>
      </c>
      <c r="S5129" s="197">
        <v>1</v>
      </c>
      <c r="T5129" s="198" t="s">
        <v>1807</v>
      </c>
      <c r="U5129" s="200">
        <v>102010</v>
      </c>
    </row>
    <row r="5130" spans="17:21" x14ac:dyDescent="0.15">
      <c r="Q5130" s="197">
        <v>6</v>
      </c>
      <c r="R5130" s="197">
        <v>10</v>
      </c>
      <c r="S5130" s="197">
        <v>2</v>
      </c>
      <c r="T5130" s="198" t="s">
        <v>1809</v>
      </c>
      <c r="U5130" s="200">
        <v>102020</v>
      </c>
    </row>
    <row r="5131" spans="17:21" x14ac:dyDescent="0.15">
      <c r="Q5131" s="197">
        <v>6</v>
      </c>
      <c r="R5131" s="197">
        <v>10</v>
      </c>
      <c r="S5131" s="197">
        <v>3</v>
      </c>
      <c r="T5131" s="198" t="s">
        <v>1812</v>
      </c>
      <c r="U5131" s="200">
        <v>102030</v>
      </c>
    </row>
    <row r="5132" spans="17:21" x14ac:dyDescent="0.15">
      <c r="Q5132" s="197">
        <v>6</v>
      </c>
      <c r="R5132" s="197">
        <v>10</v>
      </c>
      <c r="S5132" s="197">
        <v>4</v>
      </c>
      <c r="T5132" s="198" t="s">
        <v>1815</v>
      </c>
      <c r="U5132" s="200">
        <v>102040</v>
      </c>
    </row>
    <row r="5133" spans="17:21" x14ac:dyDescent="0.15">
      <c r="Q5133" s="197">
        <v>6</v>
      </c>
      <c r="R5133" s="197">
        <v>10</v>
      </c>
      <c r="S5133" s="197">
        <v>5</v>
      </c>
      <c r="T5133" s="198" t="s">
        <v>1818</v>
      </c>
      <c r="U5133" s="200">
        <v>102050</v>
      </c>
    </row>
    <row r="5134" spans="17:21" x14ac:dyDescent="0.15">
      <c r="Q5134" s="197">
        <v>6</v>
      </c>
      <c r="R5134" s="197">
        <v>10</v>
      </c>
      <c r="S5134" s="197">
        <v>6</v>
      </c>
      <c r="T5134" s="198" t="s">
        <v>1820</v>
      </c>
      <c r="U5134" s="200">
        <v>102060</v>
      </c>
    </row>
    <row r="5135" spans="17:21" x14ac:dyDescent="0.15">
      <c r="Q5135" s="197">
        <v>6</v>
      </c>
      <c r="R5135" s="197">
        <v>10</v>
      </c>
      <c r="S5135" s="197">
        <v>7</v>
      </c>
      <c r="T5135" s="198" t="s">
        <v>1823</v>
      </c>
      <c r="U5135" s="200">
        <v>102070</v>
      </c>
    </row>
    <row r="5136" spans="17:21" x14ac:dyDescent="0.15">
      <c r="Q5136" s="197">
        <v>6</v>
      </c>
      <c r="R5136" s="197">
        <v>10</v>
      </c>
      <c r="S5136" s="197">
        <v>8</v>
      </c>
      <c r="T5136" s="198" t="s">
        <v>1826</v>
      </c>
      <c r="U5136" s="200">
        <v>102080</v>
      </c>
    </row>
    <row r="5137" spans="17:21" x14ac:dyDescent="0.15">
      <c r="Q5137" s="197">
        <v>6</v>
      </c>
      <c r="R5137" s="197">
        <v>10</v>
      </c>
      <c r="S5137" s="197">
        <v>9</v>
      </c>
      <c r="T5137" s="198" t="s">
        <v>1829</v>
      </c>
      <c r="U5137" s="200">
        <v>102090</v>
      </c>
    </row>
    <row r="5138" spans="17:21" x14ac:dyDescent="0.15">
      <c r="Q5138" s="197">
        <v>6</v>
      </c>
      <c r="R5138" s="197">
        <v>10</v>
      </c>
      <c r="S5138" s="197">
        <v>10</v>
      </c>
      <c r="T5138" s="198" t="s">
        <v>1831</v>
      </c>
      <c r="U5138" s="200">
        <v>102100</v>
      </c>
    </row>
    <row r="5139" spans="17:21" x14ac:dyDescent="0.15">
      <c r="Q5139" s="197">
        <v>6</v>
      </c>
      <c r="R5139" s="197">
        <v>10</v>
      </c>
      <c r="S5139" s="197">
        <v>11</v>
      </c>
      <c r="T5139" s="198" t="s">
        <v>1834</v>
      </c>
      <c r="U5139" s="200">
        <v>102110</v>
      </c>
    </row>
    <row r="5140" spans="17:21" x14ac:dyDescent="0.15">
      <c r="Q5140" s="197">
        <v>6</v>
      </c>
      <c r="R5140" s="197">
        <v>10</v>
      </c>
      <c r="S5140" s="197">
        <v>12</v>
      </c>
      <c r="T5140" s="198" t="s">
        <v>1837</v>
      </c>
      <c r="U5140" s="200">
        <v>102120</v>
      </c>
    </row>
    <row r="5141" spans="17:21" x14ac:dyDescent="0.15">
      <c r="Q5141" s="197">
        <v>6</v>
      </c>
      <c r="R5141" s="197">
        <v>10</v>
      </c>
      <c r="S5141" s="197">
        <v>13</v>
      </c>
      <c r="T5141" s="198" t="s">
        <v>1840</v>
      </c>
      <c r="U5141" s="200">
        <v>103440</v>
      </c>
    </row>
    <row r="5142" spans="17:21" x14ac:dyDescent="0.15">
      <c r="Q5142" s="197">
        <v>6</v>
      </c>
      <c r="R5142" s="197">
        <v>10</v>
      </c>
      <c r="S5142" s="197">
        <v>14</v>
      </c>
      <c r="T5142" s="198" t="s">
        <v>1843</v>
      </c>
      <c r="U5142" s="200">
        <v>103450</v>
      </c>
    </row>
    <row r="5143" spans="17:21" x14ac:dyDescent="0.15">
      <c r="Q5143" s="197">
        <v>6</v>
      </c>
      <c r="R5143" s="197">
        <v>10</v>
      </c>
      <c r="S5143" s="197">
        <v>15</v>
      </c>
      <c r="T5143" s="198" t="s">
        <v>1846</v>
      </c>
      <c r="U5143" s="200">
        <v>103660</v>
      </c>
    </row>
    <row r="5144" spans="17:21" x14ac:dyDescent="0.15">
      <c r="Q5144" s="197">
        <v>6</v>
      </c>
      <c r="R5144" s="197">
        <v>10</v>
      </c>
      <c r="S5144" s="197">
        <v>16</v>
      </c>
      <c r="T5144" s="198" t="s">
        <v>1849</v>
      </c>
      <c r="U5144" s="200">
        <v>103670</v>
      </c>
    </row>
    <row r="5145" spans="17:21" x14ac:dyDescent="0.15">
      <c r="Q5145" s="197">
        <v>6</v>
      </c>
      <c r="R5145" s="197">
        <v>10</v>
      </c>
      <c r="S5145" s="197">
        <v>17</v>
      </c>
      <c r="T5145" s="198" t="s">
        <v>1852</v>
      </c>
      <c r="U5145" s="200">
        <v>103820</v>
      </c>
    </row>
    <row r="5146" spans="17:21" x14ac:dyDescent="0.15">
      <c r="Q5146" s="197">
        <v>6</v>
      </c>
      <c r="R5146" s="197">
        <v>10</v>
      </c>
      <c r="S5146" s="197">
        <v>18</v>
      </c>
      <c r="T5146" s="198" t="s">
        <v>1855</v>
      </c>
      <c r="U5146" s="200">
        <v>103830</v>
      </c>
    </row>
    <row r="5147" spans="17:21" x14ac:dyDescent="0.15">
      <c r="Q5147" s="197">
        <v>6</v>
      </c>
      <c r="R5147" s="197">
        <v>10</v>
      </c>
      <c r="S5147" s="197">
        <v>19</v>
      </c>
      <c r="T5147" s="198" t="s">
        <v>1858</v>
      </c>
      <c r="U5147" s="200">
        <v>103840</v>
      </c>
    </row>
    <row r="5148" spans="17:21" x14ac:dyDescent="0.15">
      <c r="Q5148" s="197">
        <v>6</v>
      </c>
      <c r="R5148" s="197">
        <v>10</v>
      </c>
      <c r="S5148" s="197">
        <v>20</v>
      </c>
      <c r="T5148" s="198" t="s">
        <v>1861</v>
      </c>
      <c r="U5148" s="200">
        <v>104210</v>
      </c>
    </row>
    <row r="5149" spans="17:21" x14ac:dyDescent="0.15">
      <c r="Q5149" s="197">
        <v>6</v>
      </c>
      <c r="R5149" s="197">
        <v>10</v>
      </c>
      <c r="S5149" s="197">
        <v>21</v>
      </c>
      <c r="T5149" s="198" t="s">
        <v>1864</v>
      </c>
      <c r="U5149" s="200">
        <v>104240</v>
      </c>
    </row>
    <row r="5150" spans="17:21" x14ac:dyDescent="0.15">
      <c r="Q5150" s="197">
        <v>6</v>
      </c>
      <c r="R5150" s="197">
        <v>10</v>
      </c>
      <c r="S5150" s="197">
        <v>22</v>
      </c>
      <c r="T5150" s="198" t="s">
        <v>1867</v>
      </c>
      <c r="U5150" s="200">
        <v>104250</v>
      </c>
    </row>
    <row r="5151" spans="17:21" x14ac:dyDescent="0.15">
      <c r="Q5151" s="197">
        <v>6</v>
      </c>
      <c r="R5151" s="197">
        <v>10</v>
      </c>
      <c r="S5151" s="197">
        <v>23</v>
      </c>
      <c r="T5151" s="198" t="s">
        <v>1870</v>
      </c>
      <c r="U5151" s="200">
        <v>104260</v>
      </c>
    </row>
    <row r="5152" spans="17:21" x14ac:dyDescent="0.15">
      <c r="Q5152" s="197">
        <v>6</v>
      </c>
      <c r="R5152" s="197">
        <v>10</v>
      </c>
      <c r="S5152" s="197">
        <v>24</v>
      </c>
      <c r="T5152" s="198" t="s">
        <v>1873</v>
      </c>
      <c r="U5152" s="200">
        <v>104280</v>
      </c>
    </row>
    <row r="5153" spans="17:21" x14ac:dyDescent="0.15">
      <c r="Q5153" s="197">
        <v>6</v>
      </c>
      <c r="R5153" s="197">
        <v>10</v>
      </c>
      <c r="S5153" s="197">
        <v>25</v>
      </c>
      <c r="T5153" s="198" t="s">
        <v>1876</v>
      </c>
      <c r="U5153" s="200">
        <v>104290</v>
      </c>
    </row>
    <row r="5154" spans="17:21" x14ac:dyDescent="0.15">
      <c r="Q5154" s="197">
        <v>6</v>
      </c>
      <c r="R5154" s="197">
        <v>10</v>
      </c>
      <c r="S5154" s="197">
        <v>26</v>
      </c>
      <c r="T5154" s="198" t="s">
        <v>1879</v>
      </c>
      <c r="U5154" s="200">
        <v>104430</v>
      </c>
    </row>
    <row r="5155" spans="17:21" x14ac:dyDescent="0.15">
      <c r="Q5155" s="197">
        <v>6</v>
      </c>
      <c r="R5155" s="197">
        <v>10</v>
      </c>
      <c r="S5155" s="197">
        <v>27</v>
      </c>
      <c r="T5155" s="198" t="s">
        <v>1882</v>
      </c>
      <c r="U5155" s="200">
        <v>104440</v>
      </c>
    </row>
    <row r="5156" spans="17:21" x14ac:dyDescent="0.15">
      <c r="Q5156" s="197">
        <v>6</v>
      </c>
      <c r="R5156" s="197">
        <v>10</v>
      </c>
      <c r="S5156" s="197">
        <v>28</v>
      </c>
      <c r="T5156" s="198" t="s">
        <v>1885</v>
      </c>
      <c r="U5156" s="200">
        <v>104480</v>
      </c>
    </row>
    <row r="5157" spans="17:21" x14ac:dyDescent="0.15">
      <c r="Q5157" s="197">
        <v>6</v>
      </c>
      <c r="R5157" s="197">
        <v>10</v>
      </c>
      <c r="S5157" s="197">
        <v>29</v>
      </c>
      <c r="T5157" s="198" t="s">
        <v>1888</v>
      </c>
      <c r="U5157" s="200">
        <v>104490</v>
      </c>
    </row>
    <row r="5158" spans="17:21" x14ac:dyDescent="0.15">
      <c r="Q5158" s="197">
        <v>6</v>
      </c>
      <c r="R5158" s="197">
        <v>10</v>
      </c>
      <c r="S5158" s="197">
        <v>30</v>
      </c>
      <c r="T5158" s="198" t="s">
        <v>1891</v>
      </c>
      <c r="U5158" s="200">
        <v>104640</v>
      </c>
    </row>
    <row r="5159" spans="17:21" x14ac:dyDescent="0.15">
      <c r="Q5159" s="197">
        <v>6</v>
      </c>
      <c r="R5159" s="197">
        <v>10</v>
      </c>
      <c r="S5159" s="197">
        <v>31</v>
      </c>
      <c r="T5159" s="198" t="s">
        <v>1894</v>
      </c>
      <c r="U5159" s="200">
        <v>105210</v>
      </c>
    </row>
    <row r="5160" spans="17:21" x14ac:dyDescent="0.15">
      <c r="Q5160" s="197">
        <v>6</v>
      </c>
      <c r="R5160" s="197">
        <v>10</v>
      </c>
      <c r="S5160" s="197">
        <v>32</v>
      </c>
      <c r="T5160" s="198" t="s">
        <v>1897</v>
      </c>
      <c r="U5160" s="200">
        <v>105220</v>
      </c>
    </row>
    <row r="5161" spans="17:21" x14ac:dyDescent="0.15">
      <c r="Q5161" s="197">
        <v>6</v>
      </c>
      <c r="R5161" s="197">
        <v>10</v>
      </c>
      <c r="S5161" s="197">
        <v>33</v>
      </c>
      <c r="T5161" s="198" t="s">
        <v>1900</v>
      </c>
      <c r="U5161" s="200">
        <v>105230</v>
      </c>
    </row>
    <row r="5162" spans="17:21" x14ac:dyDescent="0.15">
      <c r="Q5162" s="197">
        <v>6</v>
      </c>
      <c r="R5162" s="197">
        <v>10</v>
      </c>
      <c r="S5162" s="197">
        <v>34</v>
      </c>
      <c r="T5162" s="198" t="s">
        <v>1903</v>
      </c>
      <c r="U5162" s="200">
        <v>105240</v>
      </c>
    </row>
    <row r="5163" spans="17:21" x14ac:dyDescent="0.15">
      <c r="Q5163" s="197">
        <v>6</v>
      </c>
      <c r="R5163" s="197">
        <v>10</v>
      </c>
      <c r="S5163" s="197">
        <v>35</v>
      </c>
      <c r="T5163" s="198" t="s">
        <v>1906</v>
      </c>
      <c r="U5163" s="200">
        <v>105250</v>
      </c>
    </row>
    <row r="5164" spans="17:21" x14ac:dyDescent="0.15">
      <c r="Q5164" s="197">
        <v>6</v>
      </c>
      <c r="R5164" s="197">
        <v>11</v>
      </c>
      <c r="S5164" s="197">
        <v>1</v>
      </c>
      <c r="T5164" s="198" t="s">
        <v>1938</v>
      </c>
      <c r="U5164" s="200">
        <v>112010</v>
      </c>
    </row>
    <row r="5165" spans="17:21" x14ac:dyDescent="0.15">
      <c r="Q5165" s="197">
        <v>6</v>
      </c>
      <c r="R5165" s="197">
        <v>11</v>
      </c>
      <c r="S5165" s="197">
        <v>2</v>
      </c>
      <c r="T5165" s="198" t="s">
        <v>1941</v>
      </c>
      <c r="U5165" s="200">
        <v>112020</v>
      </c>
    </row>
    <row r="5166" spans="17:21" x14ac:dyDescent="0.15">
      <c r="Q5166" s="197">
        <v>6</v>
      </c>
      <c r="R5166" s="197">
        <v>11</v>
      </c>
      <c r="S5166" s="197">
        <v>3</v>
      </c>
      <c r="T5166" s="198" t="s">
        <v>1944</v>
      </c>
      <c r="U5166" s="200">
        <v>112030</v>
      </c>
    </row>
    <row r="5167" spans="17:21" x14ac:dyDescent="0.15">
      <c r="Q5167" s="197">
        <v>6</v>
      </c>
      <c r="R5167" s="197">
        <v>11</v>
      </c>
      <c r="S5167" s="197">
        <v>4</v>
      </c>
      <c r="T5167" s="198" t="s">
        <v>1947</v>
      </c>
      <c r="U5167" s="200">
        <v>112060</v>
      </c>
    </row>
    <row r="5168" spans="17:21" x14ac:dyDescent="0.15">
      <c r="Q5168" s="197">
        <v>6</v>
      </c>
      <c r="R5168" s="197">
        <v>11</v>
      </c>
      <c r="S5168" s="197">
        <v>5</v>
      </c>
      <c r="T5168" s="198" t="s">
        <v>1950</v>
      </c>
      <c r="U5168" s="200">
        <v>112070</v>
      </c>
    </row>
    <row r="5169" spans="17:21" x14ac:dyDescent="0.15">
      <c r="Q5169" s="197">
        <v>6</v>
      </c>
      <c r="R5169" s="197">
        <v>11</v>
      </c>
      <c r="S5169" s="197">
        <v>6</v>
      </c>
      <c r="T5169" s="198" t="s">
        <v>1953</v>
      </c>
      <c r="U5169" s="200">
        <v>112080</v>
      </c>
    </row>
    <row r="5170" spans="17:21" x14ac:dyDescent="0.15">
      <c r="Q5170" s="197">
        <v>6</v>
      </c>
      <c r="R5170" s="197">
        <v>11</v>
      </c>
      <c r="S5170" s="197">
        <v>7</v>
      </c>
      <c r="T5170" s="198" t="s">
        <v>1956</v>
      </c>
      <c r="U5170" s="200">
        <v>112090</v>
      </c>
    </row>
    <row r="5171" spans="17:21" x14ac:dyDescent="0.15">
      <c r="Q5171" s="197">
        <v>6</v>
      </c>
      <c r="R5171" s="197">
        <v>11</v>
      </c>
      <c r="S5171" s="197">
        <v>8</v>
      </c>
      <c r="T5171" s="198" t="s">
        <v>1959</v>
      </c>
      <c r="U5171" s="200">
        <v>112100</v>
      </c>
    </row>
    <row r="5172" spans="17:21" x14ac:dyDescent="0.15">
      <c r="Q5172" s="197">
        <v>6</v>
      </c>
      <c r="R5172" s="197">
        <v>11</v>
      </c>
      <c r="S5172" s="197">
        <v>9</v>
      </c>
      <c r="T5172" s="198" t="s">
        <v>1962</v>
      </c>
      <c r="U5172" s="200">
        <v>112110</v>
      </c>
    </row>
    <row r="5173" spans="17:21" x14ac:dyDescent="0.15">
      <c r="Q5173" s="197">
        <v>6</v>
      </c>
      <c r="R5173" s="197">
        <v>11</v>
      </c>
      <c r="S5173" s="197">
        <v>10</v>
      </c>
      <c r="T5173" s="198" t="s">
        <v>1965</v>
      </c>
      <c r="U5173" s="200">
        <v>112120</v>
      </c>
    </row>
    <row r="5174" spans="17:21" x14ac:dyDescent="0.15">
      <c r="Q5174" s="197">
        <v>6</v>
      </c>
      <c r="R5174" s="197">
        <v>11</v>
      </c>
      <c r="S5174" s="197">
        <v>11</v>
      </c>
      <c r="T5174" s="198" t="s">
        <v>1968</v>
      </c>
      <c r="U5174" s="200">
        <v>112140</v>
      </c>
    </row>
    <row r="5175" spans="17:21" x14ac:dyDescent="0.15">
      <c r="Q5175" s="197">
        <v>6</v>
      </c>
      <c r="R5175" s="197">
        <v>11</v>
      </c>
      <c r="S5175" s="197">
        <v>12</v>
      </c>
      <c r="T5175" s="198" t="s">
        <v>1971</v>
      </c>
      <c r="U5175" s="200">
        <v>112150</v>
      </c>
    </row>
    <row r="5176" spans="17:21" x14ac:dyDescent="0.15">
      <c r="Q5176" s="197">
        <v>6</v>
      </c>
      <c r="R5176" s="197">
        <v>11</v>
      </c>
      <c r="S5176" s="197">
        <v>13</v>
      </c>
      <c r="T5176" s="198" t="s">
        <v>1974</v>
      </c>
      <c r="U5176" s="200">
        <v>112160</v>
      </c>
    </row>
    <row r="5177" spans="17:21" x14ac:dyDescent="0.15">
      <c r="Q5177" s="197">
        <v>6</v>
      </c>
      <c r="R5177" s="197">
        <v>11</v>
      </c>
      <c r="S5177" s="197">
        <v>14</v>
      </c>
      <c r="T5177" s="198" t="s">
        <v>1977</v>
      </c>
      <c r="U5177" s="200">
        <v>112170</v>
      </c>
    </row>
    <row r="5178" spans="17:21" x14ac:dyDescent="0.15">
      <c r="Q5178" s="197">
        <v>6</v>
      </c>
      <c r="R5178" s="197">
        <v>11</v>
      </c>
      <c r="S5178" s="197">
        <v>15</v>
      </c>
      <c r="T5178" s="198" t="s">
        <v>1980</v>
      </c>
      <c r="U5178" s="200">
        <v>112180</v>
      </c>
    </row>
    <row r="5179" spans="17:21" x14ac:dyDescent="0.15">
      <c r="Q5179" s="197">
        <v>6</v>
      </c>
      <c r="R5179" s="197">
        <v>11</v>
      </c>
      <c r="S5179" s="197">
        <v>16</v>
      </c>
      <c r="T5179" s="198" t="s">
        <v>1982</v>
      </c>
      <c r="U5179" s="200">
        <v>112190</v>
      </c>
    </row>
    <row r="5180" spans="17:21" x14ac:dyDescent="0.15">
      <c r="Q5180" s="197">
        <v>6</v>
      </c>
      <c r="R5180" s="197">
        <v>11</v>
      </c>
      <c r="S5180" s="197">
        <v>17</v>
      </c>
      <c r="T5180" s="198" t="s">
        <v>1985</v>
      </c>
      <c r="U5180" s="200">
        <v>112210</v>
      </c>
    </row>
    <row r="5181" spans="17:21" x14ac:dyDescent="0.15">
      <c r="Q5181" s="197">
        <v>6</v>
      </c>
      <c r="R5181" s="197">
        <v>11</v>
      </c>
      <c r="S5181" s="197">
        <v>18</v>
      </c>
      <c r="T5181" s="198" t="s">
        <v>1988</v>
      </c>
      <c r="U5181" s="200">
        <v>112220</v>
      </c>
    </row>
    <row r="5182" spans="17:21" x14ac:dyDescent="0.15">
      <c r="Q5182" s="197">
        <v>6</v>
      </c>
      <c r="R5182" s="197">
        <v>11</v>
      </c>
      <c r="S5182" s="197">
        <v>19</v>
      </c>
      <c r="T5182" s="198" t="s">
        <v>1991</v>
      </c>
      <c r="U5182" s="200">
        <v>112230</v>
      </c>
    </row>
    <row r="5183" spans="17:21" x14ac:dyDescent="0.15">
      <c r="Q5183" s="197">
        <v>6</v>
      </c>
      <c r="R5183" s="197">
        <v>11</v>
      </c>
      <c r="S5183" s="197">
        <v>20</v>
      </c>
      <c r="T5183" s="198" t="s">
        <v>1994</v>
      </c>
      <c r="U5183" s="200">
        <v>112240</v>
      </c>
    </row>
    <row r="5184" spans="17:21" x14ac:dyDescent="0.15">
      <c r="Q5184" s="197">
        <v>6</v>
      </c>
      <c r="R5184" s="197">
        <v>11</v>
      </c>
      <c r="S5184" s="197">
        <v>21</v>
      </c>
      <c r="T5184" s="198" t="s">
        <v>1997</v>
      </c>
      <c r="U5184" s="200">
        <v>112250</v>
      </c>
    </row>
    <row r="5185" spans="17:21" x14ac:dyDescent="0.15">
      <c r="Q5185" s="197">
        <v>6</v>
      </c>
      <c r="R5185" s="197">
        <v>11</v>
      </c>
      <c r="S5185" s="197">
        <v>22</v>
      </c>
      <c r="T5185" s="198" t="s">
        <v>2000</v>
      </c>
      <c r="U5185" s="200">
        <v>112270</v>
      </c>
    </row>
    <row r="5186" spans="17:21" x14ac:dyDescent="0.15">
      <c r="Q5186" s="197">
        <v>6</v>
      </c>
      <c r="R5186" s="197">
        <v>11</v>
      </c>
      <c r="S5186" s="197">
        <v>23</v>
      </c>
      <c r="T5186" s="198" t="s">
        <v>2003</v>
      </c>
      <c r="U5186" s="200">
        <v>112280</v>
      </c>
    </row>
    <row r="5187" spans="17:21" x14ac:dyDescent="0.15">
      <c r="Q5187" s="197">
        <v>6</v>
      </c>
      <c r="R5187" s="197">
        <v>11</v>
      </c>
      <c r="S5187" s="197">
        <v>24</v>
      </c>
      <c r="T5187" s="198" t="s">
        <v>2006</v>
      </c>
      <c r="U5187" s="200">
        <v>112290</v>
      </c>
    </row>
    <row r="5188" spans="17:21" x14ac:dyDescent="0.15">
      <c r="Q5188" s="197">
        <v>6</v>
      </c>
      <c r="R5188" s="197">
        <v>11</v>
      </c>
      <c r="S5188" s="197">
        <v>25</v>
      </c>
      <c r="T5188" s="198" t="s">
        <v>2009</v>
      </c>
      <c r="U5188" s="200">
        <v>112300</v>
      </c>
    </row>
    <row r="5189" spans="17:21" x14ac:dyDescent="0.15">
      <c r="Q5189" s="197">
        <v>6</v>
      </c>
      <c r="R5189" s="197">
        <v>11</v>
      </c>
      <c r="S5189" s="197">
        <v>26</v>
      </c>
      <c r="T5189" s="198" t="s">
        <v>2012</v>
      </c>
      <c r="U5189" s="200">
        <v>112310</v>
      </c>
    </row>
    <row r="5190" spans="17:21" x14ac:dyDescent="0.15">
      <c r="Q5190" s="197">
        <v>6</v>
      </c>
      <c r="R5190" s="197">
        <v>11</v>
      </c>
      <c r="S5190" s="197">
        <v>27</v>
      </c>
      <c r="T5190" s="198" t="s">
        <v>2015</v>
      </c>
      <c r="U5190" s="200">
        <v>112320</v>
      </c>
    </row>
    <row r="5191" spans="17:21" x14ac:dyDescent="0.15">
      <c r="Q5191" s="197">
        <v>6</v>
      </c>
      <c r="R5191" s="197">
        <v>11</v>
      </c>
      <c r="S5191" s="197">
        <v>28</v>
      </c>
      <c r="T5191" s="198" t="s">
        <v>2018</v>
      </c>
      <c r="U5191" s="200">
        <v>112330</v>
      </c>
    </row>
    <row r="5192" spans="17:21" x14ac:dyDescent="0.15">
      <c r="Q5192" s="197">
        <v>6</v>
      </c>
      <c r="R5192" s="197">
        <v>11</v>
      </c>
      <c r="S5192" s="197">
        <v>29</v>
      </c>
      <c r="T5192" s="198" t="s">
        <v>2021</v>
      </c>
      <c r="U5192" s="200">
        <v>112340</v>
      </c>
    </row>
    <row r="5193" spans="17:21" x14ac:dyDescent="0.15">
      <c r="Q5193" s="197">
        <v>6</v>
      </c>
      <c r="R5193" s="197">
        <v>11</v>
      </c>
      <c r="S5193" s="197">
        <v>30</v>
      </c>
      <c r="T5193" s="198" t="s">
        <v>2024</v>
      </c>
      <c r="U5193" s="200">
        <v>112350</v>
      </c>
    </row>
    <row r="5194" spans="17:21" x14ac:dyDescent="0.15">
      <c r="Q5194" s="197">
        <v>6</v>
      </c>
      <c r="R5194" s="197">
        <v>11</v>
      </c>
      <c r="S5194" s="197">
        <v>31</v>
      </c>
      <c r="T5194" s="198" t="s">
        <v>2027</v>
      </c>
      <c r="U5194" s="200">
        <v>112370</v>
      </c>
    </row>
    <row r="5195" spans="17:21" x14ac:dyDescent="0.15">
      <c r="Q5195" s="197">
        <v>6</v>
      </c>
      <c r="R5195" s="197">
        <v>11</v>
      </c>
      <c r="S5195" s="197">
        <v>32</v>
      </c>
      <c r="T5195" s="198" t="s">
        <v>2030</v>
      </c>
      <c r="U5195" s="200">
        <v>112380</v>
      </c>
    </row>
    <row r="5196" spans="17:21" x14ac:dyDescent="0.15">
      <c r="Q5196" s="197">
        <v>6</v>
      </c>
      <c r="R5196" s="197">
        <v>11</v>
      </c>
      <c r="S5196" s="197">
        <v>33</v>
      </c>
      <c r="T5196" s="198" t="s">
        <v>2033</v>
      </c>
      <c r="U5196" s="200">
        <v>112390</v>
      </c>
    </row>
    <row r="5197" spans="17:21" x14ac:dyDescent="0.15">
      <c r="Q5197" s="197">
        <v>6</v>
      </c>
      <c r="R5197" s="197">
        <v>11</v>
      </c>
      <c r="S5197" s="197">
        <v>34</v>
      </c>
      <c r="T5197" s="198" t="s">
        <v>2036</v>
      </c>
      <c r="U5197" s="200">
        <v>112400</v>
      </c>
    </row>
    <row r="5198" spans="17:21" x14ac:dyDescent="0.15">
      <c r="Q5198" s="197">
        <v>6</v>
      </c>
      <c r="R5198" s="197">
        <v>11</v>
      </c>
      <c r="S5198" s="197">
        <v>35</v>
      </c>
      <c r="T5198" s="198" t="s">
        <v>2039</v>
      </c>
      <c r="U5198" s="200">
        <v>112410</v>
      </c>
    </row>
    <row r="5199" spans="17:21" x14ac:dyDescent="0.15">
      <c r="Q5199" s="197">
        <v>6</v>
      </c>
      <c r="R5199" s="197">
        <v>11</v>
      </c>
      <c r="S5199" s="197">
        <v>36</v>
      </c>
      <c r="T5199" s="198" t="s">
        <v>2042</v>
      </c>
      <c r="U5199" s="200">
        <v>112420</v>
      </c>
    </row>
    <row r="5200" spans="17:21" x14ac:dyDescent="0.15">
      <c r="Q5200" s="197">
        <v>6</v>
      </c>
      <c r="R5200" s="197">
        <v>11</v>
      </c>
      <c r="S5200" s="197">
        <v>37</v>
      </c>
      <c r="T5200" s="198" t="s">
        <v>2045</v>
      </c>
      <c r="U5200" s="200">
        <v>112430</v>
      </c>
    </row>
    <row r="5201" spans="17:21" x14ac:dyDescent="0.15">
      <c r="Q5201" s="197">
        <v>6</v>
      </c>
      <c r="R5201" s="197">
        <v>11</v>
      </c>
      <c r="S5201" s="197">
        <v>38</v>
      </c>
      <c r="T5201" s="198" t="s">
        <v>2048</v>
      </c>
      <c r="U5201" s="200">
        <v>112450</v>
      </c>
    </row>
    <row r="5202" spans="17:21" x14ac:dyDescent="0.15">
      <c r="Q5202" s="197">
        <v>6</v>
      </c>
      <c r="R5202" s="197">
        <v>11</v>
      </c>
      <c r="S5202" s="197">
        <v>39</v>
      </c>
      <c r="T5202" s="198" t="s">
        <v>2051</v>
      </c>
      <c r="U5202" s="200">
        <v>112460</v>
      </c>
    </row>
    <row r="5203" spans="17:21" x14ac:dyDescent="0.15">
      <c r="Q5203" s="197">
        <v>6</v>
      </c>
      <c r="R5203" s="197">
        <v>11</v>
      </c>
      <c r="S5203" s="197">
        <v>40</v>
      </c>
      <c r="T5203" s="198" t="s">
        <v>2054</v>
      </c>
      <c r="U5203" s="200">
        <v>113010</v>
      </c>
    </row>
    <row r="5204" spans="17:21" x14ac:dyDescent="0.15">
      <c r="Q5204" s="197">
        <v>6</v>
      </c>
      <c r="R5204" s="197">
        <v>11</v>
      </c>
      <c r="S5204" s="197">
        <v>41</v>
      </c>
      <c r="T5204" s="198" t="s">
        <v>2057</v>
      </c>
      <c r="U5204" s="200">
        <v>113240</v>
      </c>
    </row>
    <row r="5205" spans="17:21" x14ac:dyDescent="0.15">
      <c r="Q5205" s="197">
        <v>6</v>
      </c>
      <c r="R5205" s="197">
        <v>11</v>
      </c>
      <c r="S5205" s="197">
        <v>42</v>
      </c>
      <c r="T5205" s="198" t="s">
        <v>2060</v>
      </c>
      <c r="U5205" s="200">
        <v>113260</v>
      </c>
    </row>
    <row r="5206" spans="17:21" x14ac:dyDescent="0.15">
      <c r="Q5206" s="197">
        <v>6</v>
      </c>
      <c r="R5206" s="197">
        <v>11</v>
      </c>
      <c r="S5206" s="197">
        <v>43</v>
      </c>
      <c r="T5206" s="198" t="s">
        <v>2063</v>
      </c>
      <c r="U5206" s="200">
        <v>113270</v>
      </c>
    </row>
    <row r="5207" spans="17:21" x14ac:dyDescent="0.15">
      <c r="Q5207" s="197">
        <v>6</v>
      </c>
      <c r="R5207" s="197">
        <v>11</v>
      </c>
      <c r="S5207" s="197">
        <v>44</v>
      </c>
      <c r="T5207" s="198" t="s">
        <v>2066</v>
      </c>
      <c r="U5207" s="200">
        <v>113410</v>
      </c>
    </row>
    <row r="5208" spans="17:21" x14ac:dyDescent="0.15">
      <c r="Q5208" s="197">
        <v>6</v>
      </c>
      <c r="R5208" s="197">
        <v>11</v>
      </c>
      <c r="S5208" s="197">
        <v>45</v>
      </c>
      <c r="T5208" s="198" t="s">
        <v>2069</v>
      </c>
      <c r="U5208" s="200">
        <v>113420</v>
      </c>
    </row>
    <row r="5209" spans="17:21" x14ac:dyDescent="0.15">
      <c r="Q5209" s="197">
        <v>6</v>
      </c>
      <c r="R5209" s="197">
        <v>11</v>
      </c>
      <c r="S5209" s="197">
        <v>46</v>
      </c>
      <c r="T5209" s="198" t="s">
        <v>2072</v>
      </c>
      <c r="U5209" s="200">
        <v>113430</v>
      </c>
    </row>
    <row r="5210" spans="17:21" x14ac:dyDescent="0.15">
      <c r="Q5210" s="197">
        <v>6</v>
      </c>
      <c r="R5210" s="197">
        <v>11</v>
      </c>
      <c r="S5210" s="197">
        <v>47</v>
      </c>
      <c r="T5210" s="198" t="s">
        <v>2075</v>
      </c>
      <c r="U5210" s="200">
        <v>113460</v>
      </c>
    </row>
    <row r="5211" spans="17:21" x14ac:dyDescent="0.15">
      <c r="Q5211" s="197">
        <v>6</v>
      </c>
      <c r="R5211" s="197">
        <v>11</v>
      </c>
      <c r="S5211" s="197">
        <v>48</v>
      </c>
      <c r="T5211" s="198" t="s">
        <v>2078</v>
      </c>
      <c r="U5211" s="200">
        <v>113470</v>
      </c>
    </row>
    <row r="5212" spans="17:21" x14ac:dyDescent="0.15">
      <c r="Q5212" s="197">
        <v>6</v>
      </c>
      <c r="R5212" s="197">
        <v>11</v>
      </c>
      <c r="S5212" s="197">
        <v>49</v>
      </c>
      <c r="T5212" s="198" t="s">
        <v>2081</v>
      </c>
      <c r="U5212" s="200">
        <v>113480</v>
      </c>
    </row>
    <row r="5213" spans="17:21" x14ac:dyDescent="0.15">
      <c r="Q5213" s="197">
        <v>6</v>
      </c>
      <c r="R5213" s="197">
        <v>11</v>
      </c>
      <c r="S5213" s="197">
        <v>50</v>
      </c>
      <c r="T5213" s="198" t="s">
        <v>2084</v>
      </c>
      <c r="U5213" s="200">
        <v>113490</v>
      </c>
    </row>
    <row r="5214" spans="17:21" x14ac:dyDescent="0.15">
      <c r="Q5214" s="197">
        <v>6</v>
      </c>
      <c r="R5214" s="197">
        <v>11</v>
      </c>
      <c r="S5214" s="197">
        <v>51</v>
      </c>
      <c r="T5214" s="198" t="s">
        <v>2087</v>
      </c>
      <c r="U5214" s="200">
        <v>113610</v>
      </c>
    </row>
    <row r="5215" spans="17:21" x14ac:dyDescent="0.15">
      <c r="Q5215" s="197">
        <v>6</v>
      </c>
      <c r="R5215" s="197">
        <v>11</v>
      </c>
      <c r="S5215" s="197">
        <v>52</v>
      </c>
      <c r="T5215" s="198" t="s">
        <v>2090</v>
      </c>
      <c r="U5215" s="200">
        <v>113620</v>
      </c>
    </row>
    <row r="5216" spans="17:21" x14ac:dyDescent="0.15">
      <c r="Q5216" s="197">
        <v>6</v>
      </c>
      <c r="R5216" s="197">
        <v>11</v>
      </c>
      <c r="S5216" s="197">
        <v>53</v>
      </c>
      <c r="T5216" s="198" t="s">
        <v>2092</v>
      </c>
      <c r="U5216" s="200">
        <v>113630</v>
      </c>
    </row>
    <row r="5217" spans="17:21" x14ac:dyDescent="0.15">
      <c r="Q5217" s="197">
        <v>6</v>
      </c>
      <c r="R5217" s="197">
        <v>11</v>
      </c>
      <c r="S5217" s="197">
        <v>54</v>
      </c>
      <c r="T5217" s="198" t="s">
        <v>2095</v>
      </c>
      <c r="U5217" s="200">
        <v>113650</v>
      </c>
    </row>
    <row r="5218" spans="17:21" x14ac:dyDescent="0.15">
      <c r="Q5218" s="197">
        <v>6</v>
      </c>
      <c r="R5218" s="197">
        <v>11</v>
      </c>
      <c r="S5218" s="197">
        <v>55</v>
      </c>
      <c r="T5218" s="198" t="s">
        <v>2098</v>
      </c>
      <c r="U5218" s="200">
        <v>113690</v>
      </c>
    </row>
    <row r="5219" spans="17:21" x14ac:dyDescent="0.15">
      <c r="Q5219" s="197">
        <v>6</v>
      </c>
      <c r="R5219" s="197">
        <v>11</v>
      </c>
      <c r="S5219" s="197">
        <v>56</v>
      </c>
      <c r="T5219" s="198" t="s">
        <v>2100</v>
      </c>
      <c r="U5219" s="200">
        <v>113810</v>
      </c>
    </row>
    <row r="5220" spans="17:21" x14ac:dyDescent="0.15">
      <c r="Q5220" s="197">
        <v>6</v>
      </c>
      <c r="R5220" s="197">
        <v>11</v>
      </c>
      <c r="S5220" s="197">
        <v>57</v>
      </c>
      <c r="T5220" s="198" t="s">
        <v>2103</v>
      </c>
      <c r="U5220" s="200">
        <v>113830</v>
      </c>
    </row>
    <row r="5221" spans="17:21" x14ac:dyDescent="0.15">
      <c r="Q5221" s="197">
        <v>6</v>
      </c>
      <c r="R5221" s="197">
        <v>11</v>
      </c>
      <c r="S5221" s="197">
        <v>58</v>
      </c>
      <c r="T5221" s="198" t="s">
        <v>2106</v>
      </c>
      <c r="U5221" s="200">
        <v>113850</v>
      </c>
    </row>
    <row r="5222" spans="17:21" x14ac:dyDescent="0.15">
      <c r="Q5222" s="197">
        <v>6</v>
      </c>
      <c r="R5222" s="197">
        <v>11</v>
      </c>
      <c r="S5222" s="197">
        <v>59</v>
      </c>
      <c r="T5222" s="198" t="s">
        <v>2109</v>
      </c>
      <c r="U5222" s="200">
        <v>114080</v>
      </c>
    </row>
    <row r="5223" spans="17:21" x14ac:dyDescent="0.15">
      <c r="Q5223" s="197">
        <v>6</v>
      </c>
      <c r="R5223" s="197">
        <v>11</v>
      </c>
      <c r="S5223" s="197">
        <v>60</v>
      </c>
      <c r="T5223" s="198" t="s">
        <v>2112</v>
      </c>
      <c r="U5223" s="200">
        <v>114420</v>
      </c>
    </row>
    <row r="5224" spans="17:21" x14ac:dyDescent="0.15">
      <c r="Q5224" s="197">
        <v>6</v>
      </c>
      <c r="R5224" s="197">
        <v>11</v>
      </c>
      <c r="S5224" s="197">
        <v>61</v>
      </c>
      <c r="T5224" s="198" t="s">
        <v>2115</v>
      </c>
      <c r="U5224" s="200">
        <v>114640</v>
      </c>
    </row>
    <row r="5225" spans="17:21" x14ac:dyDescent="0.15">
      <c r="Q5225" s="197">
        <v>6</v>
      </c>
      <c r="R5225" s="197">
        <v>11</v>
      </c>
      <c r="S5225" s="197">
        <v>62</v>
      </c>
      <c r="T5225" s="198" t="s">
        <v>2118</v>
      </c>
      <c r="U5225" s="200">
        <v>114650</v>
      </c>
    </row>
    <row r="5226" spans="17:21" x14ac:dyDescent="0.15">
      <c r="Q5226" s="197">
        <v>6</v>
      </c>
      <c r="R5226" s="197">
        <v>12</v>
      </c>
      <c r="S5226" s="197">
        <v>1</v>
      </c>
      <c r="T5226" s="198" t="s">
        <v>2141</v>
      </c>
      <c r="U5226" s="200">
        <v>122020</v>
      </c>
    </row>
    <row r="5227" spans="17:21" x14ac:dyDescent="0.15">
      <c r="Q5227" s="197">
        <v>6</v>
      </c>
      <c r="R5227" s="197">
        <v>12</v>
      </c>
      <c r="S5227" s="197">
        <v>2</v>
      </c>
      <c r="T5227" s="198" t="s">
        <v>2143</v>
      </c>
      <c r="U5227" s="200">
        <v>122030</v>
      </c>
    </row>
    <row r="5228" spans="17:21" x14ac:dyDescent="0.15">
      <c r="Q5228" s="197">
        <v>6</v>
      </c>
      <c r="R5228" s="197">
        <v>12</v>
      </c>
      <c r="S5228" s="197">
        <v>3</v>
      </c>
      <c r="T5228" s="198" t="s">
        <v>2145</v>
      </c>
      <c r="U5228" s="200">
        <v>122040</v>
      </c>
    </row>
    <row r="5229" spans="17:21" x14ac:dyDescent="0.15">
      <c r="Q5229" s="197">
        <v>6</v>
      </c>
      <c r="R5229" s="197">
        <v>12</v>
      </c>
      <c r="S5229" s="197">
        <v>4</v>
      </c>
      <c r="T5229" s="198" t="s">
        <v>2148</v>
      </c>
      <c r="U5229" s="200">
        <v>122050</v>
      </c>
    </row>
    <row r="5230" spans="17:21" x14ac:dyDescent="0.15">
      <c r="Q5230" s="197">
        <v>6</v>
      </c>
      <c r="R5230" s="197">
        <v>12</v>
      </c>
      <c r="S5230" s="197">
        <v>5</v>
      </c>
      <c r="T5230" s="198" t="s">
        <v>2151</v>
      </c>
      <c r="U5230" s="200">
        <v>122060</v>
      </c>
    </row>
    <row r="5231" spans="17:21" x14ac:dyDescent="0.15">
      <c r="Q5231" s="197">
        <v>6</v>
      </c>
      <c r="R5231" s="197">
        <v>12</v>
      </c>
      <c r="S5231" s="197">
        <v>6</v>
      </c>
      <c r="T5231" s="198" t="s">
        <v>2154</v>
      </c>
      <c r="U5231" s="200">
        <v>122070</v>
      </c>
    </row>
    <row r="5232" spans="17:21" x14ac:dyDescent="0.15">
      <c r="Q5232" s="197">
        <v>6</v>
      </c>
      <c r="R5232" s="197">
        <v>12</v>
      </c>
      <c r="S5232" s="197">
        <v>7</v>
      </c>
      <c r="T5232" s="198" t="s">
        <v>2157</v>
      </c>
      <c r="U5232" s="200">
        <v>122080</v>
      </c>
    </row>
    <row r="5233" spans="17:21" x14ac:dyDescent="0.15">
      <c r="Q5233" s="197">
        <v>6</v>
      </c>
      <c r="R5233" s="197">
        <v>12</v>
      </c>
      <c r="S5233" s="197">
        <v>8</v>
      </c>
      <c r="T5233" s="198" t="s">
        <v>2160</v>
      </c>
      <c r="U5233" s="200">
        <v>122100</v>
      </c>
    </row>
    <row r="5234" spans="17:21" x14ac:dyDescent="0.15">
      <c r="Q5234" s="197">
        <v>6</v>
      </c>
      <c r="R5234" s="197">
        <v>12</v>
      </c>
      <c r="S5234" s="197">
        <v>9</v>
      </c>
      <c r="T5234" s="198" t="s">
        <v>2163</v>
      </c>
      <c r="U5234" s="200">
        <v>122110</v>
      </c>
    </row>
    <row r="5235" spans="17:21" x14ac:dyDescent="0.15">
      <c r="Q5235" s="197">
        <v>6</v>
      </c>
      <c r="R5235" s="197">
        <v>12</v>
      </c>
      <c r="S5235" s="197">
        <v>10</v>
      </c>
      <c r="T5235" s="198" t="s">
        <v>2166</v>
      </c>
      <c r="U5235" s="200">
        <v>122120</v>
      </c>
    </row>
    <row r="5236" spans="17:21" x14ac:dyDescent="0.15">
      <c r="Q5236" s="197">
        <v>6</v>
      </c>
      <c r="R5236" s="197">
        <v>12</v>
      </c>
      <c r="S5236" s="197">
        <v>11</v>
      </c>
      <c r="T5236" s="198" t="s">
        <v>2169</v>
      </c>
      <c r="U5236" s="200">
        <v>122130</v>
      </c>
    </row>
    <row r="5237" spans="17:21" x14ac:dyDescent="0.15">
      <c r="Q5237" s="197">
        <v>6</v>
      </c>
      <c r="R5237" s="197">
        <v>12</v>
      </c>
      <c r="S5237" s="197">
        <v>12</v>
      </c>
      <c r="T5237" s="198" t="s">
        <v>2171</v>
      </c>
      <c r="U5237" s="200">
        <v>122150</v>
      </c>
    </row>
    <row r="5238" spans="17:21" x14ac:dyDescent="0.15">
      <c r="Q5238" s="197">
        <v>6</v>
      </c>
      <c r="R5238" s="197">
        <v>12</v>
      </c>
      <c r="S5238" s="197">
        <v>13</v>
      </c>
      <c r="T5238" s="198" t="s">
        <v>2174</v>
      </c>
      <c r="U5238" s="200">
        <v>122160</v>
      </c>
    </row>
    <row r="5239" spans="17:21" x14ac:dyDescent="0.15">
      <c r="Q5239" s="197">
        <v>6</v>
      </c>
      <c r="R5239" s="197">
        <v>12</v>
      </c>
      <c r="S5239" s="197">
        <v>14</v>
      </c>
      <c r="T5239" s="198" t="s">
        <v>2177</v>
      </c>
      <c r="U5239" s="200">
        <v>122170</v>
      </c>
    </row>
    <row r="5240" spans="17:21" x14ac:dyDescent="0.15">
      <c r="Q5240" s="197">
        <v>6</v>
      </c>
      <c r="R5240" s="197">
        <v>12</v>
      </c>
      <c r="S5240" s="197">
        <v>15</v>
      </c>
      <c r="T5240" s="198" t="s">
        <v>2180</v>
      </c>
      <c r="U5240" s="200">
        <v>122180</v>
      </c>
    </row>
    <row r="5241" spans="17:21" x14ac:dyDescent="0.15">
      <c r="Q5241" s="197">
        <v>6</v>
      </c>
      <c r="R5241" s="197">
        <v>12</v>
      </c>
      <c r="S5241" s="197">
        <v>16</v>
      </c>
      <c r="T5241" s="198" t="s">
        <v>2183</v>
      </c>
      <c r="U5241" s="200">
        <v>122190</v>
      </c>
    </row>
    <row r="5242" spans="17:21" x14ac:dyDescent="0.15">
      <c r="Q5242" s="197">
        <v>6</v>
      </c>
      <c r="R5242" s="197">
        <v>12</v>
      </c>
      <c r="S5242" s="197">
        <v>17</v>
      </c>
      <c r="T5242" s="198" t="s">
        <v>2186</v>
      </c>
      <c r="U5242" s="200">
        <v>122200</v>
      </c>
    </row>
    <row r="5243" spans="17:21" x14ac:dyDescent="0.15">
      <c r="Q5243" s="197">
        <v>6</v>
      </c>
      <c r="R5243" s="197">
        <v>12</v>
      </c>
      <c r="S5243" s="197">
        <v>18</v>
      </c>
      <c r="T5243" s="198" t="s">
        <v>2188</v>
      </c>
      <c r="U5243" s="200">
        <v>122210</v>
      </c>
    </row>
    <row r="5244" spans="17:21" x14ac:dyDescent="0.15">
      <c r="Q5244" s="197">
        <v>6</v>
      </c>
      <c r="R5244" s="197">
        <v>12</v>
      </c>
      <c r="S5244" s="197">
        <v>19</v>
      </c>
      <c r="T5244" s="198" t="s">
        <v>2191</v>
      </c>
      <c r="U5244" s="200">
        <v>122220</v>
      </c>
    </row>
    <row r="5245" spans="17:21" x14ac:dyDescent="0.15">
      <c r="Q5245" s="197">
        <v>6</v>
      </c>
      <c r="R5245" s="197">
        <v>12</v>
      </c>
      <c r="S5245" s="197">
        <v>20</v>
      </c>
      <c r="T5245" s="198" t="s">
        <v>2194</v>
      </c>
      <c r="U5245" s="200">
        <v>122230</v>
      </c>
    </row>
    <row r="5246" spans="17:21" x14ac:dyDescent="0.15">
      <c r="Q5246" s="197">
        <v>6</v>
      </c>
      <c r="R5246" s="197">
        <v>12</v>
      </c>
      <c r="S5246" s="197">
        <v>21</v>
      </c>
      <c r="T5246" s="198" t="s">
        <v>2197</v>
      </c>
      <c r="U5246" s="200">
        <v>122240</v>
      </c>
    </row>
    <row r="5247" spans="17:21" x14ac:dyDescent="0.15">
      <c r="Q5247" s="197">
        <v>6</v>
      </c>
      <c r="R5247" s="197">
        <v>12</v>
      </c>
      <c r="S5247" s="197">
        <v>22</v>
      </c>
      <c r="T5247" s="198" t="s">
        <v>2200</v>
      </c>
      <c r="U5247" s="200">
        <v>122250</v>
      </c>
    </row>
    <row r="5248" spans="17:21" x14ac:dyDescent="0.15">
      <c r="Q5248" s="197">
        <v>6</v>
      </c>
      <c r="R5248" s="197">
        <v>12</v>
      </c>
      <c r="S5248" s="197">
        <v>23</v>
      </c>
      <c r="T5248" s="198" t="s">
        <v>2202</v>
      </c>
      <c r="U5248" s="200">
        <v>122260</v>
      </c>
    </row>
    <row r="5249" spans="17:21" x14ac:dyDescent="0.15">
      <c r="Q5249" s="197">
        <v>6</v>
      </c>
      <c r="R5249" s="197">
        <v>12</v>
      </c>
      <c r="S5249" s="197">
        <v>24</v>
      </c>
      <c r="T5249" s="198" t="s">
        <v>2205</v>
      </c>
      <c r="U5249" s="200">
        <v>122270</v>
      </c>
    </row>
    <row r="5250" spans="17:21" x14ac:dyDescent="0.15">
      <c r="Q5250" s="197">
        <v>6</v>
      </c>
      <c r="R5250" s="197">
        <v>12</v>
      </c>
      <c r="S5250" s="197">
        <v>25</v>
      </c>
      <c r="T5250" s="198" t="s">
        <v>2208</v>
      </c>
      <c r="U5250" s="200">
        <v>122280</v>
      </c>
    </row>
    <row r="5251" spans="17:21" x14ac:dyDescent="0.15">
      <c r="Q5251" s="197">
        <v>6</v>
      </c>
      <c r="R5251" s="197">
        <v>12</v>
      </c>
      <c r="S5251" s="197">
        <v>26</v>
      </c>
      <c r="T5251" s="198" t="s">
        <v>2211</v>
      </c>
      <c r="U5251" s="200">
        <v>122290</v>
      </c>
    </row>
    <row r="5252" spans="17:21" x14ac:dyDescent="0.15">
      <c r="Q5252" s="197">
        <v>6</v>
      </c>
      <c r="R5252" s="197">
        <v>12</v>
      </c>
      <c r="S5252" s="197">
        <v>27</v>
      </c>
      <c r="T5252" s="198" t="s">
        <v>2213</v>
      </c>
      <c r="U5252" s="200">
        <v>122300</v>
      </c>
    </row>
    <row r="5253" spans="17:21" x14ac:dyDescent="0.15">
      <c r="Q5253" s="197">
        <v>6</v>
      </c>
      <c r="R5253" s="197">
        <v>12</v>
      </c>
      <c r="S5253" s="197">
        <v>28</v>
      </c>
      <c r="T5253" s="198" t="s">
        <v>2216</v>
      </c>
      <c r="U5253" s="200">
        <v>122310</v>
      </c>
    </row>
    <row r="5254" spans="17:21" x14ac:dyDescent="0.15">
      <c r="Q5254" s="197">
        <v>6</v>
      </c>
      <c r="R5254" s="197">
        <v>12</v>
      </c>
      <c r="S5254" s="197">
        <v>29</v>
      </c>
      <c r="T5254" s="198" t="s">
        <v>2219</v>
      </c>
      <c r="U5254" s="200">
        <v>122320</v>
      </c>
    </row>
    <row r="5255" spans="17:21" x14ac:dyDescent="0.15">
      <c r="Q5255" s="197">
        <v>6</v>
      </c>
      <c r="R5255" s="197">
        <v>12</v>
      </c>
      <c r="S5255" s="197">
        <v>30</v>
      </c>
      <c r="T5255" s="198" t="s">
        <v>2222</v>
      </c>
      <c r="U5255" s="200">
        <v>122330</v>
      </c>
    </row>
    <row r="5256" spans="17:21" x14ac:dyDescent="0.15">
      <c r="Q5256" s="197">
        <v>6</v>
      </c>
      <c r="R5256" s="197">
        <v>12</v>
      </c>
      <c r="S5256" s="197">
        <v>31</v>
      </c>
      <c r="T5256" s="198" t="s">
        <v>2225</v>
      </c>
      <c r="U5256" s="200">
        <v>122340</v>
      </c>
    </row>
    <row r="5257" spans="17:21" x14ac:dyDescent="0.15">
      <c r="Q5257" s="197">
        <v>6</v>
      </c>
      <c r="R5257" s="197">
        <v>12</v>
      </c>
      <c r="S5257" s="197">
        <v>32</v>
      </c>
      <c r="T5257" s="198" t="s">
        <v>2228</v>
      </c>
      <c r="U5257" s="200">
        <v>122350</v>
      </c>
    </row>
    <row r="5258" spans="17:21" x14ac:dyDescent="0.15">
      <c r="Q5258" s="197">
        <v>6</v>
      </c>
      <c r="R5258" s="197">
        <v>12</v>
      </c>
      <c r="S5258" s="197">
        <v>33</v>
      </c>
      <c r="T5258" s="198" t="s">
        <v>2231</v>
      </c>
      <c r="U5258" s="200">
        <v>122360</v>
      </c>
    </row>
    <row r="5259" spans="17:21" x14ac:dyDescent="0.15">
      <c r="Q5259" s="197">
        <v>6</v>
      </c>
      <c r="R5259" s="197">
        <v>12</v>
      </c>
      <c r="S5259" s="197">
        <v>34</v>
      </c>
      <c r="T5259" s="198" t="s">
        <v>2234</v>
      </c>
      <c r="U5259" s="200">
        <v>122370</v>
      </c>
    </row>
    <row r="5260" spans="17:21" x14ac:dyDescent="0.15">
      <c r="Q5260" s="197">
        <v>6</v>
      </c>
      <c r="R5260" s="197">
        <v>12</v>
      </c>
      <c r="S5260" s="197">
        <v>35</v>
      </c>
      <c r="T5260" s="198" t="s">
        <v>2237</v>
      </c>
      <c r="U5260" s="200">
        <v>122380</v>
      </c>
    </row>
    <row r="5261" spans="17:21" x14ac:dyDescent="0.15">
      <c r="Q5261" s="197">
        <v>6</v>
      </c>
      <c r="R5261" s="197">
        <v>12</v>
      </c>
      <c r="S5261" s="197">
        <v>36</v>
      </c>
      <c r="T5261" s="198" t="s">
        <v>2240</v>
      </c>
      <c r="U5261" s="200">
        <v>122390</v>
      </c>
    </row>
    <row r="5262" spans="17:21" x14ac:dyDescent="0.15">
      <c r="Q5262" s="197">
        <v>6</v>
      </c>
      <c r="R5262" s="197">
        <v>12</v>
      </c>
      <c r="S5262" s="197">
        <v>37</v>
      </c>
      <c r="T5262" s="198" t="s">
        <v>2243</v>
      </c>
      <c r="U5262" s="200">
        <v>123220</v>
      </c>
    </row>
    <row r="5263" spans="17:21" x14ac:dyDescent="0.15">
      <c r="Q5263" s="197">
        <v>6</v>
      </c>
      <c r="R5263" s="197">
        <v>12</v>
      </c>
      <c r="S5263" s="197">
        <v>38</v>
      </c>
      <c r="T5263" s="198" t="s">
        <v>2246</v>
      </c>
      <c r="U5263" s="200">
        <v>123290</v>
      </c>
    </row>
    <row r="5264" spans="17:21" x14ac:dyDescent="0.15">
      <c r="Q5264" s="197">
        <v>6</v>
      </c>
      <c r="R5264" s="197">
        <v>12</v>
      </c>
      <c r="S5264" s="197">
        <v>39</v>
      </c>
      <c r="T5264" s="198" t="s">
        <v>2249</v>
      </c>
      <c r="U5264" s="200">
        <v>123420</v>
      </c>
    </row>
    <row r="5265" spans="17:21" x14ac:dyDescent="0.15">
      <c r="Q5265" s="197">
        <v>6</v>
      </c>
      <c r="R5265" s="197">
        <v>12</v>
      </c>
      <c r="S5265" s="197">
        <v>40</v>
      </c>
      <c r="T5265" s="198" t="s">
        <v>2252</v>
      </c>
      <c r="U5265" s="200">
        <v>123470</v>
      </c>
    </row>
    <row r="5266" spans="17:21" x14ac:dyDescent="0.15">
      <c r="Q5266" s="197">
        <v>6</v>
      </c>
      <c r="R5266" s="197">
        <v>12</v>
      </c>
      <c r="S5266" s="197">
        <v>41</v>
      </c>
      <c r="T5266" s="198" t="s">
        <v>2255</v>
      </c>
      <c r="U5266" s="200">
        <v>123490</v>
      </c>
    </row>
    <row r="5267" spans="17:21" x14ac:dyDescent="0.15">
      <c r="Q5267" s="197">
        <v>6</v>
      </c>
      <c r="R5267" s="197">
        <v>12</v>
      </c>
      <c r="S5267" s="197">
        <v>42</v>
      </c>
      <c r="T5267" s="198" t="s">
        <v>2258</v>
      </c>
      <c r="U5267" s="200">
        <v>124030</v>
      </c>
    </row>
    <row r="5268" spans="17:21" x14ac:dyDescent="0.15">
      <c r="Q5268" s="197">
        <v>6</v>
      </c>
      <c r="R5268" s="197">
        <v>12</v>
      </c>
      <c r="S5268" s="197">
        <v>43</v>
      </c>
      <c r="T5268" s="198" t="s">
        <v>2260</v>
      </c>
      <c r="U5268" s="200">
        <v>124090</v>
      </c>
    </row>
    <row r="5269" spans="17:21" x14ac:dyDescent="0.15">
      <c r="Q5269" s="197">
        <v>6</v>
      </c>
      <c r="R5269" s="197">
        <v>12</v>
      </c>
      <c r="S5269" s="197">
        <v>44</v>
      </c>
      <c r="T5269" s="198" t="s">
        <v>2263</v>
      </c>
      <c r="U5269" s="200">
        <v>124100</v>
      </c>
    </row>
    <row r="5270" spans="17:21" x14ac:dyDescent="0.15">
      <c r="Q5270" s="197">
        <v>6</v>
      </c>
      <c r="R5270" s="197">
        <v>12</v>
      </c>
      <c r="S5270" s="197">
        <v>45</v>
      </c>
      <c r="T5270" s="198" t="s">
        <v>2265</v>
      </c>
      <c r="U5270" s="200">
        <v>124210</v>
      </c>
    </row>
    <row r="5271" spans="17:21" x14ac:dyDescent="0.15">
      <c r="Q5271" s="197">
        <v>6</v>
      </c>
      <c r="R5271" s="197">
        <v>12</v>
      </c>
      <c r="S5271" s="197">
        <v>46</v>
      </c>
      <c r="T5271" s="198" t="s">
        <v>2268</v>
      </c>
      <c r="U5271" s="200">
        <v>124220</v>
      </c>
    </row>
    <row r="5272" spans="17:21" x14ac:dyDescent="0.15">
      <c r="Q5272" s="197">
        <v>6</v>
      </c>
      <c r="R5272" s="197">
        <v>12</v>
      </c>
      <c r="S5272" s="197">
        <v>47</v>
      </c>
      <c r="T5272" s="198" t="s">
        <v>2271</v>
      </c>
      <c r="U5272" s="200">
        <v>124230</v>
      </c>
    </row>
    <row r="5273" spans="17:21" x14ac:dyDescent="0.15">
      <c r="Q5273" s="197">
        <v>6</v>
      </c>
      <c r="R5273" s="197">
        <v>12</v>
      </c>
      <c r="S5273" s="197">
        <v>48</v>
      </c>
      <c r="T5273" s="198" t="s">
        <v>2274</v>
      </c>
      <c r="U5273" s="200">
        <v>124240</v>
      </c>
    </row>
    <row r="5274" spans="17:21" x14ac:dyDescent="0.15">
      <c r="Q5274" s="197">
        <v>6</v>
      </c>
      <c r="R5274" s="197">
        <v>12</v>
      </c>
      <c r="S5274" s="197">
        <v>49</v>
      </c>
      <c r="T5274" s="198" t="s">
        <v>2276</v>
      </c>
      <c r="U5274" s="200">
        <v>124260</v>
      </c>
    </row>
    <row r="5275" spans="17:21" x14ac:dyDescent="0.15">
      <c r="Q5275" s="197">
        <v>6</v>
      </c>
      <c r="R5275" s="197">
        <v>12</v>
      </c>
      <c r="S5275" s="197">
        <v>50</v>
      </c>
      <c r="T5275" s="198" t="s">
        <v>2278</v>
      </c>
      <c r="U5275" s="200">
        <v>124270</v>
      </c>
    </row>
    <row r="5276" spans="17:21" x14ac:dyDescent="0.15">
      <c r="Q5276" s="197">
        <v>6</v>
      </c>
      <c r="R5276" s="197">
        <v>12</v>
      </c>
      <c r="S5276" s="197">
        <v>51</v>
      </c>
      <c r="T5276" s="198" t="s">
        <v>2281</v>
      </c>
      <c r="U5276" s="200">
        <v>124410</v>
      </c>
    </row>
    <row r="5277" spans="17:21" x14ac:dyDescent="0.15">
      <c r="Q5277" s="197">
        <v>6</v>
      </c>
      <c r="R5277" s="197">
        <v>12</v>
      </c>
      <c r="S5277" s="197">
        <v>52</v>
      </c>
      <c r="T5277" s="198" t="s">
        <v>2284</v>
      </c>
      <c r="U5277" s="200">
        <v>124430</v>
      </c>
    </row>
    <row r="5278" spans="17:21" x14ac:dyDescent="0.15">
      <c r="Q5278" s="197">
        <v>6</v>
      </c>
      <c r="R5278" s="197">
        <v>12</v>
      </c>
      <c r="S5278" s="197">
        <v>53</v>
      </c>
      <c r="T5278" s="198" t="s">
        <v>2287</v>
      </c>
      <c r="U5278" s="200">
        <v>124630</v>
      </c>
    </row>
    <row r="5279" spans="17:21" x14ac:dyDescent="0.15">
      <c r="Q5279" s="197">
        <v>6</v>
      </c>
      <c r="R5279" s="197">
        <v>13</v>
      </c>
      <c r="S5279" s="197">
        <v>1</v>
      </c>
      <c r="T5279" s="198" t="s">
        <v>2289</v>
      </c>
      <c r="U5279" s="200">
        <v>131010</v>
      </c>
    </row>
    <row r="5280" spans="17:21" x14ac:dyDescent="0.15">
      <c r="Q5280" s="197">
        <v>6</v>
      </c>
      <c r="R5280" s="197">
        <v>13</v>
      </c>
      <c r="S5280" s="197">
        <v>2</v>
      </c>
      <c r="T5280" s="198" t="s">
        <v>2292</v>
      </c>
      <c r="U5280" s="200">
        <v>131020</v>
      </c>
    </row>
    <row r="5281" spans="17:21" x14ac:dyDescent="0.15">
      <c r="Q5281" s="197">
        <v>6</v>
      </c>
      <c r="R5281" s="197">
        <v>13</v>
      </c>
      <c r="S5281" s="197">
        <v>3</v>
      </c>
      <c r="T5281" s="198" t="s">
        <v>2295</v>
      </c>
      <c r="U5281" s="200">
        <v>131030</v>
      </c>
    </row>
    <row r="5282" spans="17:21" x14ac:dyDescent="0.15">
      <c r="Q5282" s="197">
        <v>6</v>
      </c>
      <c r="R5282" s="197">
        <v>13</v>
      </c>
      <c r="S5282" s="197">
        <v>4</v>
      </c>
      <c r="T5282" s="198" t="s">
        <v>2297</v>
      </c>
      <c r="U5282" s="200">
        <v>131040</v>
      </c>
    </row>
    <row r="5283" spans="17:21" x14ac:dyDescent="0.15">
      <c r="Q5283" s="197">
        <v>6</v>
      </c>
      <c r="R5283" s="197">
        <v>13</v>
      </c>
      <c r="S5283" s="197">
        <v>5</v>
      </c>
      <c r="T5283" s="198" t="s">
        <v>2299</v>
      </c>
      <c r="U5283" s="200">
        <v>131050</v>
      </c>
    </row>
    <row r="5284" spans="17:21" x14ac:dyDescent="0.15">
      <c r="Q5284" s="197">
        <v>6</v>
      </c>
      <c r="R5284" s="197">
        <v>13</v>
      </c>
      <c r="S5284" s="197">
        <v>6</v>
      </c>
      <c r="T5284" s="198" t="s">
        <v>2302</v>
      </c>
      <c r="U5284" s="200">
        <v>131060</v>
      </c>
    </row>
    <row r="5285" spans="17:21" x14ac:dyDescent="0.15">
      <c r="Q5285" s="197">
        <v>6</v>
      </c>
      <c r="R5285" s="197">
        <v>13</v>
      </c>
      <c r="S5285" s="197">
        <v>7</v>
      </c>
      <c r="T5285" s="198" t="s">
        <v>2305</v>
      </c>
      <c r="U5285" s="200">
        <v>131070</v>
      </c>
    </row>
    <row r="5286" spans="17:21" x14ac:dyDescent="0.15">
      <c r="Q5286" s="197">
        <v>6</v>
      </c>
      <c r="R5286" s="197">
        <v>13</v>
      </c>
      <c r="S5286" s="197">
        <v>8</v>
      </c>
      <c r="T5286" s="198" t="s">
        <v>2308</v>
      </c>
      <c r="U5286" s="200">
        <v>131080</v>
      </c>
    </row>
    <row r="5287" spans="17:21" x14ac:dyDescent="0.15">
      <c r="Q5287" s="197">
        <v>6</v>
      </c>
      <c r="R5287" s="197">
        <v>13</v>
      </c>
      <c r="S5287" s="197">
        <v>9</v>
      </c>
      <c r="T5287" s="198" t="s">
        <v>2311</v>
      </c>
      <c r="U5287" s="200">
        <v>131090</v>
      </c>
    </row>
    <row r="5288" spans="17:21" x14ac:dyDescent="0.15">
      <c r="Q5288" s="197">
        <v>6</v>
      </c>
      <c r="R5288" s="197">
        <v>13</v>
      </c>
      <c r="S5288" s="197">
        <v>10</v>
      </c>
      <c r="T5288" s="198" t="s">
        <v>2314</v>
      </c>
      <c r="U5288" s="200">
        <v>131100</v>
      </c>
    </row>
    <row r="5289" spans="17:21" x14ac:dyDescent="0.15">
      <c r="Q5289" s="197">
        <v>6</v>
      </c>
      <c r="R5289" s="197">
        <v>13</v>
      </c>
      <c r="S5289" s="197">
        <v>11</v>
      </c>
      <c r="T5289" s="198" t="s">
        <v>2317</v>
      </c>
      <c r="U5289" s="200">
        <v>131110</v>
      </c>
    </row>
    <row r="5290" spans="17:21" x14ac:dyDescent="0.15">
      <c r="Q5290" s="197">
        <v>6</v>
      </c>
      <c r="R5290" s="197">
        <v>13</v>
      </c>
      <c r="S5290" s="197">
        <v>12</v>
      </c>
      <c r="T5290" s="198" t="s">
        <v>2320</v>
      </c>
      <c r="U5290" s="200">
        <v>131120</v>
      </c>
    </row>
    <row r="5291" spans="17:21" x14ac:dyDescent="0.15">
      <c r="Q5291" s="197">
        <v>6</v>
      </c>
      <c r="R5291" s="197">
        <v>13</v>
      </c>
      <c r="S5291" s="197">
        <v>13</v>
      </c>
      <c r="T5291" s="198" t="s">
        <v>2323</v>
      </c>
      <c r="U5291" s="200">
        <v>131130</v>
      </c>
    </row>
    <row r="5292" spans="17:21" x14ac:dyDescent="0.15">
      <c r="Q5292" s="197">
        <v>6</v>
      </c>
      <c r="R5292" s="197">
        <v>13</v>
      </c>
      <c r="S5292" s="197">
        <v>14</v>
      </c>
      <c r="T5292" s="198" t="s">
        <v>2326</v>
      </c>
      <c r="U5292" s="200">
        <v>131140</v>
      </c>
    </row>
    <row r="5293" spans="17:21" x14ac:dyDescent="0.15">
      <c r="Q5293" s="197">
        <v>6</v>
      </c>
      <c r="R5293" s="197">
        <v>13</v>
      </c>
      <c r="S5293" s="197">
        <v>15</v>
      </c>
      <c r="T5293" s="198" t="s">
        <v>2329</v>
      </c>
      <c r="U5293" s="200">
        <v>131150</v>
      </c>
    </row>
    <row r="5294" spans="17:21" x14ac:dyDescent="0.15">
      <c r="Q5294" s="197">
        <v>6</v>
      </c>
      <c r="R5294" s="197">
        <v>13</v>
      </c>
      <c r="S5294" s="197">
        <v>16</v>
      </c>
      <c r="T5294" s="198" t="s">
        <v>2332</v>
      </c>
      <c r="U5294" s="200">
        <v>131160</v>
      </c>
    </row>
    <row r="5295" spans="17:21" x14ac:dyDescent="0.15">
      <c r="Q5295" s="197">
        <v>6</v>
      </c>
      <c r="R5295" s="197">
        <v>13</v>
      </c>
      <c r="S5295" s="197">
        <v>17</v>
      </c>
      <c r="T5295" s="198" t="s">
        <v>2334</v>
      </c>
      <c r="U5295" s="200">
        <v>131170</v>
      </c>
    </row>
    <row r="5296" spans="17:21" x14ac:dyDescent="0.15">
      <c r="Q5296" s="197">
        <v>6</v>
      </c>
      <c r="R5296" s="197">
        <v>13</v>
      </c>
      <c r="S5296" s="197">
        <v>18</v>
      </c>
      <c r="T5296" s="198" t="s">
        <v>2337</v>
      </c>
      <c r="U5296" s="200">
        <v>131180</v>
      </c>
    </row>
    <row r="5297" spans="17:21" x14ac:dyDescent="0.15">
      <c r="Q5297" s="197">
        <v>6</v>
      </c>
      <c r="R5297" s="197">
        <v>13</v>
      </c>
      <c r="S5297" s="197">
        <v>19</v>
      </c>
      <c r="T5297" s="198" t="s">
        <v>2340</v>
      </c>
      <c r="U5297" s="200">
        <v>131190</v>
      </c>
    </row>
    <row r="5298" spans="17:21" x14ac:dyDescent="0.15">
      <c r="Q5298" s="197">
        <v>6</v>
      </c>
      <c r="R5298" s="197">
        <v>13</v>
      </c>
      <c r="S5298" s="197">
        <v>20</v>
      </c>
      <c r="T5298" s="198" t="s">
        <v>2343</v>
      </c>
      <c r="U5298" s="200">
        <v>131200</v>
      </c>
    </row>
    <row r="5299" spans="17:21" x14ac:dyDescent="0.15">
      <c r="Q5299" s="197">
        <v>6</v>
      </c>
      <c r="R5299" s="197">
        <v>13</v>
      </c>
      <c r="S5299" s="197">
        <v>21</v>
      </c>
      <c r="T5299" s="198" t="s">
        <v>2346</v>
      </c>
      <c r="U5299" s="200">
        <v>131210</v>
      </c>
    </row>
    <row r="5300" spans="17:21" x14ac:dyDescent="0.15">
      <c r="Q5300" s="197">
        <v>6</v>
      </c>
      <c r="R5300" s="197">
        <v>13</v>
      </c>
      <c r="S5300" s="197">
        <v>22</v>
      </c>
      <c r="T5300" s="198" t="s">
        <v>2348</v>
      </c>
      <c r="U5300" s="200">
        <v>131220</v>
      </c>
    </row>
    <row r="5301" spans="17:21" x14ac:dyDescent="0.15">
      <c r="Q5301" s="197">
        <v>6</v>
      </c>
      <c r="R5301" s="197">
        <v>13</v>
      </c>
      <c r="S5301" s="197">
        <v>23</v>
      </c>
      <c r="T5301" s="198" t="s">
        <v>2351</v>
      </c>
      <c r="U5301" s="200">
        <v>131230</v>
      </c>
    </row>
    <row r="5302" spans="17:21" x14ac:dyDescent="0.15">
      <c r="Q5302" s="197">
        <v>6</v>
      </c>
      <c r="R5302" s="197">
        <v>13</v>
      </c>
      <c r="S5302" s="197">
        <v>24</v>
      </c>
      <c r="T5302" s="198" t="s">
        <v>2354</v>
      </c>
      <c r="U5302" s="200">
        <v>132010</v>
      </c>
    </row>
    <row r="5303" spans="17:21" x14ac:dyDescent="0.15">
      <c r="Q5303" s="197">
        <v>6</v>
      </c>
      <c r="R5303" s="197">
        <v>13</v>
      </c>
      <c r="S5303" s="197">
        <v>25</v>
      </c>
      <c r="T5303" s="198" t="s">
        <v>2357</v>
      </c>
      <c r="U5303" s="200">
        <v>132020</v>
      </c>
    </row>
    <row r="5304" spans="17:21" x14ac:dyDescent="0.15">
      <c r="Q5304" s="197">
        <v>6</v>
      </c>
      <c r="R5304" s="197">
        <v>13</v>
      </c>
      <c r="S5304" s="197">
        <v>26</v>
      </c>
      <c r="T5304" s="198" t="s">
        <v>2360</v>
      </c>
      <c r="U5304" s="200">
        <v>132030</v>
      </c>
    </row>
    <row r="5305" spans="17:21" x14ac:dyDescent="0.15">
      <c r="Q5305" s="197">
        <v>6</v>
      </c>
      <c r="R5305" s="197">
        <v>13</v>
      </c>
      <c r="S5305" s="197">
        <v>27</v>
      </c>
      <c r="T5305" s="198" t="s">
        <v>2363</v>
      </c>
      <c r="U5305" s="200">
        <v>132040</v>
      </c>
    </row>
    <row r="5306" spans="17:21" x14ac:dyDescent="0.15">
      <c r="Q5306" s="197">
        <v>6</v>
      </c>
      <c r="R5306" s="197">
        <v>13</v>
      </c>
      <c r="S5306" s="197">
        <v>28</v>
      </c>
      <c r="T5306" s="198" t="s">
        <v>2366</v>
      </c>
      <c r="U5306" s="200">
        <v>132050</v>
      </c>
    </row>
    <row r="5307" spans="17:21" x14ac:dyDescent="0.15">
      <c r="Q5307" s="197">
        <v>6</v>
      </c>
      <c r="R5307" s="197">
        <v>13</v>
      </c>
      <c r="S5307" s="197">
        <v>29</v>
      </c>
      <c r="T5307" s="198" t="s">
        <v>2369</v>
      </c>
      <c r="U5307" s="200">
        <v>132060</v>
      </c>
    </row>
    <row r="5308" spans="17:21" x14ac:dyDescent="0.15">
      <c r="Q5308" s="197">
        <v>6</v>
      </c>
      <c r="R5308" s="197">
        <v>13</v>
      </c>
      <c r="S5308" s="197">
        <v>30</v>
      </c>
      <c r="T5308" s="198" t="s">
        <v>2372</v>
      </c>
      <c r="U5308" s="200">
        <v>132070</v>
      </c>
    </row>
    <row r="5309" spans="17:21" x14ac:dyDescent="0.15">
      <c r="Q5309" s="197">
        <v>6</v>
      </c>
      <c r="R5309" s="197">
        <v>13</v>
      </c>
      <c r="S5309" s="197">
        <v>31</v>
      </c>
      <c r="T5309" s="198" t="s">
        <v>2375</v>
      </c>
      <c r="U5309" s="200">
        <v>132080</v>
      </c>
    </row>
    <row r="5310" spans="17:21" x14ac:dyDescent="0.15">
      <c r="Q5310" s="197">
        <v>6</v>
      </c>
      <c r="R5310" s="197">
        <v>13</v>
      </c>
      <c r="S5310" s="197">
        <v>32</v>
      </c>
      <c r="T5310" s="198" t="s">
        <v>2378</v>
      </c>
      <c r="U5310" s="200">
        <v>132090</v>
      </c>
    </row>
    <row r="5311" spans="17:21" x14ac:dyDescent="0.15">
      <c r="Q5311" s="197">
        <v>6</v>
      </c>
      <c r="R5311" s="197">
        <v>13</v>
      </c>
      <c r="S5311" s="197">
        <v>33</v>
      </c>
      <c r="T5311" s="198" t="s">
        <v>2381</v>
      </c>
      <c r="U5311" s="200">
        <v>132100</v>
      </c>
    </row>
    <row r="5312" spans="17:21" x14ac:dyDescent="0.15">
      <c r="Q5312" s="197">
        <v>6</v>
      </c>
      <c r="R5312" s="197">
        <v>13</v>
      </c>
      <c r="S5312" s="197">
        <v>34</v>
      </c>
      <c r="T5312" s="198" t="s">
        <v>2384</v>
      </c>
      <c r="U5312" s="200">
        <v>132110</v>
      </c>
    </row>
    <row r="5313" spans="17:21" x14ac:dyDescent="0.15">
      <c r="Q5313" s="197">
        <v>6</v>
      </c>
      <c r="R5313" s="197">
        <v>13</v>
      </c>
      <c r="S5313" s="197">
        <v>35</v>
      </c>
      <c r="T5313" s="198" t="s">
        <v>2387</v>
      </c>
      <c r="U5313" s="200">
        <v>132120</v>
      </c>
    </row>
    <row r="5314" spans="17:21" x14ac:dyDescent="0.15">
      <c r="Q5314" s="197">
        <v>6</v>
      </c>
      <c r="R5314" s="197">
        <v>13</v>
      </c>
      <c r="S5314" s="197">
        <v>36</v>
      </c>
      <c r="T5314" s="198" t="s">
        <v>2390</v>
      </c>
      <c r="U5314" s="200">
        <v>132130</v>
      </c>
    </row>
    <row r="5315" spans="17:21" x14ac:dyDescent="0.15">
      <c r="Q5315" s="197">
        <v>6</v>
      </c>
      <c r="R5315" s="197">
        <v>13</v>
      </c>
      <c r="S5315" s="197">
        <v>37</v>
      </c>
      <c r="T5315" s="198" t="s">
        <v>2392</v>
      </c>
      <c r="U5315" s="200">
        <v>132140</v>
      </c>
    </row>
    <row r="5316" spans="17:21" x14ac:dyDescent="0.15">
      <c r="Q5316" s="197">
        <v>6</v>
      </c>
      <c r="R5316" s="197">
        <v>13</v>
      </c>
      <c r="S5316" s="197">
        <v>38</v>
      </c>
      <c r="T5316" s="198" t="s">
        <v>2394</v>
      </c>
      <c r="U5316" s="200">
        <v>132150</v>
      </c>
    </row>
    <row r="5317" spans="17:21" x14ac:dyDescent="0.15">
      <c r="Q5317" s="197">
        <v>6</v>
      </c>
      <c r="R5317" s="197">
        <v>13</v>
      </c>
      <c r="S5317" s="197">
        <v>39</v>
      </c>
      <c r="T5317" s="198" t="s">
        <v>2396</v>
      </c>
      <c r="U5317" s="200">
        <v>132180</v>
      </c>
    </row>
    <row r="5318" spans="17:21" x14ac:dyDescent="0.15">
      <c r="Q5318" s="197">
        <v>6</v>
      </c>
      <c r="R5318" s="197">
        <v>13</v>
      </c>
      <c r="S5318" s="197">
        <v>40</v>
      </c>
      <c r="T5318" s="198" t="s">
        <v>2398</v>
      </c>
      <c r="U5318" s="200">
        <v>132190</v>
      </c>
    </row>
    <row r="5319" spans="17:21" x14ac:dyDescent="0.15">
      <c r="Q5319" s="197">
        <v>6</v>
      </c>
      <c r="R5319" s="197">
        <v>13</v>
      </c>
      <c r="S5319" s="197">
        <v>41</v>
      </c>
      <c r="T5319" s="198" t="s">
        <v>2400</v>
      </c>
      <c r="U5319" s="200">
        <v>132200</v>
      </c>
    </row>
    <row r="5320" spans="17:21" x14ac:dyDescent="0.15">
      <c r="Q5320" s="197">
        <v>6</v>
      </c>
      <c r="R5320" s="197">
        <v>13</v>
      </c>
      <c r="S5320" s="197">
        <v>42</v>
      </c>
      <c r="T5320" s="198" t="s">
        <v>2403</v>
      </c>
      <c r="U5320" s="200">
        <v>132210</v>
      </c>
    </row>
    <row r="5321" spans="17:21" x14ac:dyDescent="0.15">
      <c r="Q5321" s="197">
        <v>6</v>
      </c>
      <c r="R5321" s="197">
        <v>13</v>
      </c>
      <c r="S5321" s="197">
        <v>43</v>
      </c>
      <c r="T5321" s="198" t="s">
        <v>2406</v>
      </c>
      <c r="U5321" s="200">
        <v>132220</v>
      </c>
    </row>
    <row r="5322" spans="17:21" x14ac:dyDescent="0.15">
      <c r="Q5322" s="197">
        <v>6</v>
      </c>
      <c r="R5322" s="197">
        <v>13</v>
      </c>
      <c r="S5322" s="197">
        <v>44</v>
      </c>
      <c r="T5322" s="198" t="s">
        <v>2409</v>
      </c>
      <c r="U5322" s="200">
        <v>132230</v>
      </c>
    </row>
    <row r="5323" spans="17:21" x14ac:dyDescent="0.15">
      <c r="Q5323" s="197">
        <v>6</v>
      </c>
      <c r="R5323" s="197">
        <v>13</v>
      </c>
      <c r="S5323" s="197">
        <v>45</v>
      </c>
      <c r="T5323" s="198" t="s">
        <v>2412</v>
      </c>
      <c r="U5323" s="200">
        <v>132240</v>
      </c>
    </row>
    <row r="5324" spans="17:21" x14ac:dyDescent="0.15">
      <c r="Q5324" s="197">
        <v>6</v>
      </c>
      <c r="R5324" s="197">
        <v>13</v>
      </c>
      <c r="S5324" s="197">
        <v>46</v>
      </c>
      <c r="T5324" s="198" t="s">
        <v>2415</v>
      </c>
      <c r="U5324" s="200">
        <v>132250</v>
      </c>
    </row>
    <row r="5325" spans="17:21" x14ac:dyDescent="0.15">
      <c r="Q5325" s="197">
        <v>6</v>
      </c>
      <c r="R5325" s="197">
        <v>13</v>
      </c>
      <c r="S5325" s="197">
        <v>47</v>
      </c>
      <c r="T5325" s="198" t="s">
        <v>2418</v>
      </c>
      <c r="U5325" s="200">
        <v>132270</v>
      </c>
    </row>
    <row r="5326" spans="17:21" x14ac:dyDescent="0.15">
      <c r="Q5326" s="197">
        <v>6</v>
      </c>
      <c r="R5326" s="197">
        <v>13</v>
      </c>
      <c r="S5326" s="197">
        <v>48</v>
      </c>
      <c r="T5326" s="198" t="s">
        <v>2421</v>
      </c>
      <c r="U5326" s="200">
        <v>132280</v>
      </c>
    </row>
    <row r="5327" spans="17:21" x14ac:dyDescent="0.15">
      <c r="Q5327" s="197">
        <v>6</v>
      </c>
      <c r="R5327" s="197">
        <v>13</v>
      </c>
      <c r="S5327" s="197">
        <v>49</v>
      </c>
      <c r="T5327" s="198" t="s">
        <v>2424</v>
      </c>
      <c r="U5327" s="200">
        <v>132290</v>
      </c>
    </row>
    <row r="5328" spans="17:21" x14ac:dyDescent="0.15">
      <c r="Q5328" s="197">
        <v>6</v>
      </c>
      <c r="R5328" s="197">
        <v>13</v>
      </c>
      <c r="S5328" s="197">
        <v>50</v>
      </c>
      <c r="T5328" s="198" t="s">
        <v>2427</v>
      </c>
      <c r="U5328" s="200">
        <v>133030</v>
      </c>
    </row>
    <row r="5329" spans="17:21" x14ac:dyDescent="0.15">
      <c r="Q5329" s="197">
        <v>6</v>
      </c>
      <c r="R5329" s="197">
        <v>13</v>
      </c>
      <c r="S5329" s="197">
        <v>51</v>
      </c>
      <c r="T5329" s="198" t="s">
        <v>2430</v>
      </c>
      <c r="U5329" s="200">
        <v>133050</v>
      </c>
    </row>
    <row r="5330" spans="17:21" x14ac:dyDescent="0.15">
      <c r="Q5330" s="197">
        <v>6</v>
      </c>
      <c r="R5330" s="197">
        <v>13</v>
      </c>
      <c r="S5330" s="197">
        <v>52</v>
      </c>
      <c r="T5330" s="198" t="s">
        <v>2433</v>
      </c>
      <c r="U5330" s="200">
        <v>133070</v>
      </c>
    </row>
    <row r="5331" spans="17:21" x14ac:dyDescent="0.15">
      <c r="Q5331" s="197">
        <v>6</v>
      </c>
      <c r="R5331" s="197">
        <v>13</v>
      </c>
      <c r="S5331" s="197">
        <v>53</v>
      </c>
      <c r="T5331" s="198" t="s">
        <v>2436</v>
      </c>
      <c r="U5331" s="200">
        <v>133080</v>
      </c>
    </row>
    <row r="5332" spans="17:21" x14ac:dyDescent="0.15">
      <c r="Q5332" s="197">
        <v>6</v>
      </c>
      <c r="R5332" s="197">
        <v>13</v>
      </c>
      <c r="S5332" s="197">
        <v>54</v>
      </c>
      <c r="T5332" s="198" t="s">
        <v>2439</v>
      </c>
      <c r="U5332" s="200">
        <v>133610</v>
      </c>
    </row>
    <row r="5333" spans="17:21" x14ac:dyDescent="0.15">
      <c r="Q5333" s="197">
        <v>6</v>
      </c>
      <c r="R5333" s="197">
        <v>13</v>
      </c>
      <c r="S5333" s="197">
        <v>55</v>
      </c>
      <c r="T5333" s="198" t="s">
        <v>2442</v>
      </c>
      <c r="U5333" s="200">
        <v>133620</v>
      </c>
    </row>
    <row r="5334" spans="17:21" x14ac:dyDescent="0.15">
      <c r="Q5334" s="197">
        <v>6</v>
      </c>
      <c r="R5334" s="197">
        <v>13</v>
      </c>
      <c r="S5334" s="197">
        <v>56</v>
      </c>
      <c r="T5334" s="198" t="s">
        <v>2445</v>
      </c>
      <c r="U5334" s="200">
        <v>133630</v>
      </c>
    </row>
    <row r="5335" spans="17:21" x14ac:dyDescent="0.15">
      <c r="Q5335" s="197">
        <v>6</v>
      </c>
      <c r="R5335" s="197">
        <v>13</v>
      </c>
      <c r="S5335" s="197">
        <v>57</v>
      </c>
      <c r="T5335" s="198" t="s">
        <v>2448</v>
      </c>
      <c r="U5335" s="200">
        <v>133640</v>
      </c>
    </row>
    <row r="5336" spans="17:21" x14ac:dyDescent="0.15">
      <c r="Q5336" s="197">
        <v>6</v>
      </c>
      <c r="R5336" s="197">
        <v>13</v>
      </c>
      <c r="S5336" s="197">
        <v>58</v>
      </c>
      <c r="T5336" s="198" t="s">
        <v>2451</v>
      </c>
      <c r="U5336" s="200">
        <v>133810</v>
      </c>
    </row>
    <row r="5337" spans="17:21" x14ac:dyDescent="0.15">
      <c r="Q5337" s="197">
        <v>6</v>
      </c>
      <c r="R5337" s="197">
        <v>13</v>
      </c>
      <c r="S5337" s="197">
        <v>59</v>
      </c>
      <c r="T5337" s="198" t="s">
        <v>2454</v>
      </c>
      <c r="U5337" s="200">
        <v>133820</v>
      </c>
    </row>
    <row r="5338" spans="17:21" x14ac:dyDescent="0.15">
      <c r="Q5338" s="197">
        <v>6</v>
      </c>
      <c r="R5338" s="197">
        <v>13</v>
      </c>
      <c r="S5338" s="197">
        <v>60</v>
      </c>
      <c r="T5338" s="198" t="s">
        <v>2456</v>
      </c>
      <c r="U5338" s="200">
        <v>134010</v>
      </c>
    </row>
    <row r="5339" spans="17:21" x14ac:dyDescent="0.15">
      <c r="Q5339" s="197">
        <v>6</v>
      </c>
      <c r="R5339" s="197">
        <v>13</v>
      </c>
      <c r="S5339" s="197">
        <v>61</v>
      </c>
      <c r="T5339" s="198" t="s">
        <v>2459</v>
      </c>
      <c r="U5339" s="200">
        <v>134020</v>
      </c>
    </row>
    <row r="5340" spans="17:21" x14ac:dyDescent="0.15">
      <c r="Q5340" s="197">
        <v>6</v>
      </c>
      <c r="R5340" s="197">
        <v>13</v>
      </c>
      <c r="S5340" s="197">
        <v>62</v>
      </c>
      <c r="T5340" s="198" t="s">
        <v>2462</v>
      </c>
      <c r="U5340" s="200">
        <v>134210</v>
      </c>
    </row>
    <row r="5341" spans="17:21" x14ac:dyDescent="0.15">
      <c r="Q5341" s="197">
        <v>6</v>
      </c>
      <c r="R5341" s="197">
        <v>14</v>
      </c>
      <c r="S5341" s="197">
        <v>1</v>
      </c>
      <c r="T5341" s="198" t="s">
        <v>2552</v>
      </c>
      <c r="U5341" s="200">
        <v>142010</v>
      </c>
    </row>
    <row r="5342" spans="17:21" x14ac:dyDescent="0.15">
      <c r="Q5342" s="197">
        <v>6</v>
      </c>
      <c r="R5342" s="197">
        <v>14</v>
      </c>
      <c r="S5342" s="197">
        <v>2</v>
      </c>
      <c r="T5342" s="198" t="s">
        <v>8269</v>
      </c>
      <c r="U5342" s="200">
        <v>142011</v>
      </c>
    </row>
    <row r="5343" spans="17:21" x14ac:dyDescent="0.15">
      <c r="Q5343" s="197">
        <v>6</v>
      </c>
      <c r="R5343" s="197">
        <v>14</v>
      </c>
      <c r="S5343" s="197">
        <v>3</v>
      </c>
      <c r="T5343" s="198" t="s">
        <v>2555</v>
      </c>
      <c r="U5343" s="200">
        <v>142030</v>
      </c>
    </row>
    <row r="5344" spans="17:21" x14ac:dyDescent="0.15">
      <c r="Q5344" s="197">
        <v>6</v>
      </c>
      <c r="R5344" s="197">
        <v>14</v>
      </c>
      <c r="S5344" s="197">
        <v>4</v>
      </c>
      <c r="T5344" s="198" t="s">
        <v>2558</v>
      </c>
      <c r="U5344" s="200">
        <v>142040</v>
      </c>
    </row>
    <row r="5345" spans="17:21" x14ac:dyDescent="0.15">
      <c r="Q5345" s="197">
        <v>6</v>
      </c>
      <c r="R5345" s="197">
        <v>14</v>
      </c>
      <c r="S5345" s="197">
        <v>5</v>
      </c>
      <c r="T5345" s="198" t="s">
        <v>2561</v>
      </c>
      <c r="U5345" s="200">
        <v>142050</v>
      </c>
    </row>
    <row r="5346" spans="17:21" x14ac:dyDescent="0.15">
      <c r="Q5346" s="197">
        <v>6</v>
      </c>
      <c r="R5346" s="197">
        <v>14</v>
      </c>
      <c r="S5346" s="197">
        <v>6</v>
      </c>
      <c r="T5346" s="198" t="s">
        <v>2563</v>
      </c>
      <c r="U5346" s="200">
        <v>142060</v>
      </c>
    </row>
    <row r="5347" spans="17:21" x14ac:dyDescent="0.15">
      <c r="Q5347" s="197">
        <v>6</v>
      </c>
      <c r="R5347" s="197">
        <v>14</v>
      </c>
      <c r="S5347" s="197">
        <v>7</v>
      </c>
      <c r="T5347" s="198" t="s">
        <v>2565</v>
      </c>
      <c r="U5347" s="200">
        <v>142070</v>
      </c>
    </row>
    <row r="5348" spans="17:21" x14ac:dyDescent="0.15">
      <c r="Q5348" s="197">
        <v>6</v>
      </c>
      <c r="R5348" s="197">
        <v>14</v>
      </c>
      <c r="S5348" s="197">
        <v>8</v>
      </c>
      <c r="T5348" s="198" t="s">
        <v>2567</v>
      </c>
      <c r="U5348" s="200">
        <v>142080</v>
      </c>
    </row>
    <row r="5349" spans="17:21" x14ac:dyDescent="0.15">
      <c r="Q5349" s="197">
        <v>6</v>
      </c>
      <c r="R5349" s="197">
        <v>14</v>
      </c>
      <c r="S5349" s="197">
        <v>9</v>
      </c>
      <c r="T5349" s="198" t="s">
        <v>2569</v>
      </c>
      <c r="U5349" s="200">
        <v>142100</v>
      </c>
    </row>
    <row r="5350" spans="17:21" x14ac:dyDescent="0.15">
      <c r="Q5350" s="197">
        <v>6</v>
      </c>
      <c r="R5350" s="197">
        <v>14</v>
      </c>
      <c r="S5350" s="197">
        <v>10</v>
      </c>
      <c r="T5350" s="198" t="s">
        <v>2571</v>
      </c>
      <c r="U5350" s="200">
        <v>142110</v>
      </c>
    </row>
    <row r="5351" spans="17:21" x14ac:dyDescent="0.15">
      <c r="Q5351" s="197">
        <v>6</v>
      </c>
      <c r="R5351" s="197">
        <v>14</v>
      </c>
      <c r="S5351" s="197">
        <v>11</v>
      </c>
      <c r="T5351" s="198" t="s">
        <v>2574</v>
      </c>
      <c r="U5351" s="200">
        <v>142120</v>
      </c>
    </row>
    <row r="5352" spans="17:21" x14ac:dyDescent="0.15">
      <c r="Q5352" s="197">
        <v>6</v>
      </c>
      <c r="R5352" s="197">
        <v>14</v>
      </c>
      <c r="S5352" s="197">
        <v>12</v>
      </c>
      <c r="T5352" s="198" t="s">
        <v>2577</v>
      </c>
      <c r="U5352" s="200">
        <v>142130</v>
      </c>
    </row>
    <row r="5353" spans="17:21" x14ac:dyDescent="0.15">
      <c r="Q5353" s="197">
        <v>6</v>
      </c>
      <c r="R5353" s="197">
        <v>14</v>
      </c>
      <c r="S5353" s="197">
        <v>13</v>
      </c>
      <c r="T5353" s="198" t="s">
        <v>2579</v>
      </c>
      <c r="U5353" s="200">
        <v>142140</v>
      </c>
    </row>
    <row r="5354" spans="17:21" x14ac:dyDescent="0.15">
      <c r="Q5354" s="197">
        <v>6</v>
      </c>
      <c r="R5354" s="197">
        <v>14</v>
      </c>
      <c r="S5354" s="197">
        <v>14</v>
      </c>
      <c r="T5354" s="198" t="s">
        <v>2582</v>
      </c>
      <c r="U5354" s="200">
        <v>142150</v>
      </c>
    </row>
    <row r="5355" spans="17:21" x14ac:dyDescent="0.15">
      <c r="Q5355" s="197">
        <v>6</v>
      </c>
      <c r="R5355" s="197">
        <v>14</v>
      </c>
      <c r="S5355" s="197">
        <v>15</v>
      </c>
      <c r="T5355" s="198" t="s">
        <v>2584</v>
      </c>
      <c r="U5355" s="200">
        <v>142160</v>
      </c>
    </row>
    <row r="5356" spans="17:21" x14ac:dyDescent="0.15">
      <c r="Q5356" s="197">
        <v>6</v>
      </c>
      <c r="R5356" s="197">
        <v>14</v>
      </c>
      <c r="S5356" s="197">
        <v>16</v>
      </c>
      <c r="T5356" s="198" t="s">
        <v>2587</v>
      </c>
      <c r="U5356" s="200">
        <v>142170</v>
      </c>
    </row>
    <row r="5357" spans="17:21" x14ac:dyDescent="0.15">
      <c r="Q5357" s="197">
        <v>6</v>
      </c>
      <c r="R5357" s="197">
        <v>14</v>
      </c>
      <c r="S5357" s="197">
        <v>17</v>
      </c>
      <c r="T5357" s="198" t="s">
        <v>2590</v>
      </c>
      <c r="U5357" s="200">
        <v>142180</v>
      </c>
    </row>
    <row r="5358" spans="17:21" x14ac:dyDescent="0.15">
      <c r="Q5358" s="197">
        <v>6</v>
      </c>
      <c r="R5358" s="197">
        <v>14</v>
      </c>
      <c r="S5358" s="197">
        <v>18</v>
      </c>
      <c r="T5358" s="198" t="s">
        <v>2593</v>
      </c>
      <c r="U5358" s="200">
        <v>143010</v>
      </c>
    </row>
    <row r="5359" spans="17:21" x14ac:dyDescent="0.15">
      <c r="Q5359" s="197">
        <v>6</v>
      </c>
      <c r="R5359" s="197">
        <v>14</v>
      </c>
      <c r="S5359" s="197">
        <v>19</v>
      </c>
      <c r="T5359" s="198" t="s">
        <v>2595</v>
      </c>
      <c r="U5359" s="200">
        <v>143210</v>
      </c>
    </row>
    <row r="5360" spans="17:21" x14ac:dyDescent="0.15">
      <c r="Q5360" s="197">
        <v>6</v>
      </c>
      <c r="R5360" s="197">
        <v>14</v>
      </c>
      <c r="S5360" s="197">
        <v>20</v>
      </c>
      <c r="T5360" s="198" t="s">
        <v>2597</v>
      </c>
      <c r="U5360" s="200">
        <v>143410</v>
      </c>
    </row>
    <row r="5361" spans="17:21" x14ac:dyDescent="0.15">
      <c r="Q5361" s="197">
        <v>6</v>
      </c>
      <c r="R5361" s="197">
        <v>14</v>
      </c>
      <c r="S5361" s="197">
        <v>21</v>
      </c>
      <c r="T5361" s="198" t="s">
        <v>2600</v>
      </c>
      <c r="U5361" s="200">
        <v>143420</v>
      </c>
    </row>
    <row r="5362" spans="17:21" x14ac:dyDescent="0.15">
      <c r="Q5362" s="197">
        <v>6</v>
      </c>
      <c r="R5362" s="197">
        <v>14</v>
      </c>
      <c r="S5362" s="197">
        <v>22</v>
      </c>
      <c r="T5362" s="198" t="s">
        <v>2603</v>
      </c>
      <c r="U5362" s="200">
        <v>143610</v>
      </c>
    </row>
    <row r="5363" spans="17:21" x14ac:dyDescent="0.15">
      <c r="Q5363" s="197">
        <v>6</v>
      </c>
      <c r="R5363" s="197">
        <v>14</v>
      </c>
      <c r="S5363" s="197">
        <v>23</v>
      </c>
      <c r="T5363" s="198" t="s">
        <v>2606</v>
      </c>
      <c r="U5363" s="200">
        <v>143620</v>
      </c>
    </row>
    <row r="5364" spans="17:21" x14ac:dyDescent="0.15">
      <c r="Q5364" s="197">
        <v>6</v>
      </c>
      <c r="R5364" s="197">
        <v>14</v>
      </c>
      <c r="S5364" s="197">
        <v>24</v>
      </c>
      <c r="T5364" s="198" t="s">
        <v>2609</v>
      </c>
      <c r="U5364" s="200">
        <v>143630</v>
      </c>
    </row>
    <row r="5365" spans="17:21" x14ac:dyDescent="0.15">
      <c r="Q5365" s="197">
        <v>6</v>
      </c>
      <c r="R5365" s="197">
        <v>14</v>
      </c>
      <c r="S5365" s="197">
        <v>25</v>
      </c>
      <c r="T5365" s="198" t="s">
        <v>2612</v>
      </c>
      <c r="U5365" s="200">
        <v>143640</v>
      </c>
    </row>
    <row r="5366" spans="17:21" x14ac:dyDescent="0.15">
      <c r="Q5366" s="197">
        <v>6</v>
      </c>
      <c r="R5366" s="197">
        <v>14</v>
      </c>
      <c r="S5366" s="197">
        <v>26</v>
      </c>
      <c r="T5366" s="198" t="s">
        <v>2615</v>
      </c>
      <c r="U5366" s="200">
        <v>143660</v>
      </c>
    </row>
    <row r="5367" spans="17:21" x14ac:dyDescent="0.15">
      <c r="Q5367" s="197">
        <v>6</v>
      </c>
      <c r="R5367" s="197">
        <v>14</v>
      </c>
      <c r="S5367" s="197">
        <v>27</v>
      </c>
      <c r="T5367" s="198" t="s">
        <v>2618</v>
      </c>
      <c r="U5367" s="200">
        <v>143820</v>
      </c>
    </row>
    <row r="5368" spans="17:21" x14ac:dyDescent="0.15">
      <c r="Q5368" s="197">
        <v>6</v>
      </c>
      <c r="R5368" s="197">
        <v>14</v>
      </c>
      <c r="S5368" s="197">
        <v>28</v>
      </c>
      <c r="T5368" s="198" t="s">
        <v>2621</v>
      </c>
      <c r="U5368" s="200">
        <v>143830</v>
      </c>
    </row>
    <row r="5369" spans="17:21" x14ac:dyDescent="0.15">
      <c r="Q5369" s="197">
        <v>6</v>
      </c>
      <c r="R5369" s="197">
        <v>14</v>
      </c>
      <c r="S5369" s="197">
        <v>29</v>
      </c>
      <c r="T5369" s="198" t="s">
        <v>2624</v>
      </c>
      <c r="U5369" s="200">
        <v>143840</v>
      </c>
    </row>
    <row r="5370" spans="17:21" x14ac:dyDescent="0.15">
      <c r="Q5370" s="197">
        <v>6</v>
      </c>
      <c r="R5370" s="197">
        <v>14</v>
      </c>
      <c r="S5370" s="197">
        <v>30</v>
      </c>
      <c r="T5370" s="198" t="s">
        <v>2627</v>
      </c>
      <c r="U5370" s="200">
        <v>144010</v>
      </c>
    </row>
    <row r="5371" spans="17:21" x14ac:dyDescent="0.15">
      <c r="Q5371" s="197">
        <v>6</v>
      </c>
      <c r="R5371" s="197">
        <v>14</v>
      </c>
      <c r="S5371" s="197">
        <v>31</v>
      </c>
      <c r="T5371" s="198" t="s">
        <v>2630</v>
      </c>
      <c r="U5371" s="200">
        <v>144020</v>
      </c>
    </row>
    <row r="5372" spans="17:21" x14ac:dyDescent="0.15">
      <c r="Q5372" s="197">
        <v>6</v>
      </c>
      <c r="R5372" s="197">
        <v>15</v>
      </c>
      <c r="S5372" s="197">
        <v>1</v>
      </c>
      <c r="T5372" s="198" t="s">
        <v>2952</v>
      </c>
      <c r="U5372" s="200">
        <v>152020</v>
      </c>
    </row>
    <row r="5373" spans="17:21" x14ac:dyDescent="0.15">
      <c r="Q5373" s="197">
        <v>6</v>
      </c>
      <c r="R5373" s="197">
        <v>15</v>
      </c>
      <c r="S5373" s="197">
        <v>2</v>
      </c>
      <c r="T5373" s="198" t="s">
        <v>2955</v>
      </c>
      <c r="U5373" s="200">
        <v>152040</v>
      </c>
    </row>
    <row r="5374" spans="17:21" x14ac:dyDescent="0.15">
      <c r="Q5374" s="197">
        <v>6</v>
      </c>
      <c r="R5374" s="197">
        <v>15</v>
      </c>
      <c r="S5374" s="197">
        <v>3</v>
      </c>
      <c r="T5374" s="198" t="s">
        <v>2957</v>
      </c>
      <c r="U5374" s="200">
        <v>152050</v>
      </c>
    </row>
    <row r="5375" spans="17:21" x14ac:dyDescent="0.15">
      <c r="Q5375" s="197">
        <v>6</v>
      </c>
      <c r="R5375" s="197">
        <v>15</v>
      </c>
      <c r="S5375" s="197">
        <v>4</v>
      </c>
      <c r="T5375" s="198" t="s">
        <v>2960</v>
      </c>
      <c r="U5375" s="200">
        <v>152060</v>
      </c>
    </row>
    <row r="5376" spans="17:21" x14ac:dyDescent="0.15">
      <c r="Q5376" s="197">
        <v>6</v>
      </c>
      <c r="R5376" s="197">
        <v>15</v>
      </c>
      <c r="S5376" s="197">
        <v>5</v>
      </c>
      <c r="T5376" s="198" t="s">
        <v>2963</v>
      </c>
      <c r="U5376" s="200">
        <v>152080</v>
      </c>
    </row>
    <row r="5377" spans="17:21" x14ac:dyDescent="0.15">
      <c r="Q5377" s="197">
        <v>6</v>
      </c>
      <c r="R5377" s="197">
        <v>15</v>
      </c>
      <c r="S5377" s="197">
        <v>6</v>
      </c>
      <c r="T5377" s="198" t="s">
        <v>2966</v>
      </c>
      <c r="U5377" s="200">
        <v>152090</v>
      </c>
    </row>
    <row r="5378" spans="17:21" x14ac:dyDescent="0.15">
      <c r="Q5378" s="197">
        <v>6</v>
      </c>
      <c r="R5378" s="197">
        <v>15</v>
      </c>
      <c r="S5378" s="197">
        <v>7</v>
      </c>
      <c r="T5378" s="198" t="s">
        <v>2969</v>
      </c>
      <c r="U5378" s="200">
        <v>152100</v>
      </c>
    </row>
    <row r="5379" spans="17:21" x14ac:dyDescent="0.15">
      <c r="Q5379" s="197">
        <v>6</v>
      </c>
      <c r="R5379" s="197">
        <v>15</v>
      </c>
      <c r="S5379" s="197">
        <v>8</v>
      </c>
      <c r="T5379" s="198" t="s">
        <v>2972</v>
      </c>
      <c r="U5379" s="200">
        <v>152110</v>
      </c>
    </row>
    <row r="5380" spans="17:21" x14ac:dyDescent="0.15">
      <c r="Q5380" s="197">
        <v>6</v>
      </c>
      <c r="R5380" s="197">
        <v>15</v>
      </c>
      <c r="S5380" s="197">
        <v>9</v>
      </c>
      <c r="T5380" s="198" t="s">
        <v>2974</v>
      </c>
      <c r="U5380" s="200">
        <v>152120</v>
      </c>
    </row>
    <row r="5381" spans="17:21" x14ac:dyDescent="0.15">
      <c r="Q5381" s="197">
        <v>6</v>
      </c>
      <c r="R5381" s="197">
        <v>15</v>
      </c>
      <c r="S5381" s="197">
        <v>10</v>
      </c>
      <c r="T5381" s="198" t="s">
        <v>2977</v>
      </c>
      <c r="U5381" s="200">
        <v>152130</v>
      </c>
    </row>
    <row r="5382" spans="17:21" x14ac:dyDescent="0.15">
      <c r="Q5382" s="197">
        <v>6</v>
      </c>
      <c r="R5382" s="197">
        <v>15</v>
      </c>
      <c r="S5382" s="197">
        <v>11</v>
      </c>
      <c r="T5382" s="198" t="s">
        <v>2980</v>
      </c>
      <c r="U5382" s="200">
        <v>152160</v>
      </c>
    </row>
    <row r="5383" spans="17:21" x14ac:dyDescent="0.15">
      <c r="Q5383" s="197">
        <v>6</v>
      </c>
      <c r="R5383" s="197">
        <v>15</v>
      </c>
      <c r="S5383" s="197">
        <v>12</v>
      </c>
      <c r="T5383" s="198" t="s">
        <v>2983</v>
      </c>
      <c r="U5383" s="200">
        <v>152170</v>
      </c>
    </row>
    <row r="5384" spans="17:21" x14ac:dyDescent="0.15">
      <c r="Q5384" s="197">
        <v>6</v>
      </c>
      <c r="R5384" s="197">
        <v>15</v>
      </c>
      <c r="S5384" s="197">
        <v>13</v>
      </c>
      <c r="T5384" s="198" t="s">
        <v>2986</v>
      </c>
      <c r="U5384" s="200">
        <v>152180</v>
      </c>
    </row>
    <row r="5385" spans="17:21" x14ac:dyDescent="0.15">
      <c r="Q5385" s="197">
        <v>6</v>
      </c>
      <c r="R5385" s="197">
        <v>15</v>
      </c>
      <c r="S5385" s="197">
        <v>14</v>
      </c>
      <c r="T5385" s="198" t="s">
        <v>2989</v>
      </c>
      <c r="U5385" s="200">
        <v>152220</v>
      </c>
    </row>
    <row r="5386" spans="17:21" x14ac:dyDescent="0.15">
      <c r="Q5386" s="197">
        <v>6</v>
      </c>
      <c r="R5386" s="197">
        <v>15</v>
      </c>
      <c r="S5386" s="197">
        <v>15</v>
      </c>
      <c r="T5386" s="198" t="s">
        <v>2992</v>
      </c>
      <c r="U5386" s="200">
        <v>152230</v>
      </c>
    </row>
    <row r="5387" spans="17:21" x14ac:dyDescent="0.15">
      <c r="Q5387" s="197">
        <v>6</v>
      </c>
      <c r="R5387" s="197">
        <v>15</v>
      </c>
      <c r="S5387" s="197">
        <v>16</v>
      </c>
      <c r="T5387" s="198" t="s">
        <v>2995</v>
      </c>
      <c r="U5387" s="200">
        <v>152240</v>
      </c>
    </row>
    <row r="5388" spans="17:21" x14ac:dyDescent="0.15">
      <c r="Q5388" s="197">
        <v>6</v>
      </c>
      <c r="R5388" s="197">
        <v>15</v>
      </c>
      <c r="S5388" s="197">
        <v>17</v>
      </c>
      <c r="T5388" s="198" t="s">
        <v>2998</v>
      </c>
      <c r="U5388" s="200">
        <v>152250</v>
      </c>
    </row>
    <row r="5389" spans="17:21" x14ac:dyDescent="0.15">
      <c r="Q5389" s="197">
        <v>6</v>
      </c>
      <c r="R5389" s="197">
        <v>15</v>
      </c>
      <c r="S5389" s="197">
        <v>18</v>
      </c>
      <c r="T5389" s="198" t="s">
        <v>3001</v>
      </c>
      <c r="U5389" s="200">
        <v>152260</v>
      </c>
    </row>
    <row r="5390" spans="17:21" x14ac:dyDescent="0.15">
      <c r="Q5390" s="197">
        <v>6</v>
      </c>
      <c r="R5390" s="197">
        <v>15</v>
      </c>
      <c r="S5390" s="197">
        <v>19</v>
      </c>
      <c r="T5390" s="198" t="s">
        <v>3004</v>
      </c>
      <c r="U5390" s="200">
        <v>152270</v>
      </c>
    </row>
    <row r="5391" spans="17:21" x14ac:dyDescent="0.15">
      <c r="Q5391" s="197">
        <v>6</v>
      </c>
      <c r="R5391" s="197">
        <v>15</v>
      </c>
      <c r="S5391" s="197">
        <v>20</v>
      </c>
      <c r="T5391" s="198" t="s">
        <v>3007</v>
      </c>
      <c r="U5391" s="200">
        <v>153070</v>
      </c>
    </row>
    <row r="5392" spans="17:21" x14ac:dyDescent="0.15">
      <c r="Q5392" s="197">
        <v>6</v>
      </c>
      <c r="R5392" s="197">
        <v>15</v>
      </c>
      <c r="S5392" s="197">
        <v>21</v>
      </c>
      <c r="T5392" s="198" t="s">
        <v>3010</v>
      </c>
      <c r="U5392" s="200">
        <v>153420</v>
      </c>
    </row>
    <row r="5393" spans="17:21" x14ac:dyDescent="0.15">
      <c r="Q5393" s="197">
        <v>6</v>
      </c>
      <c r="R5393" s="197">
        <v>15</v>
      </c>
      <c r="S5393" s="197">
        <v>22</v>
      </c>
      <c r="T5393" s="198" t="s">
        <v>3013</v>
      </c>
      <c r="U5393" s="200">
        <v>153610</v>
      </c>
    </row>
    <row r="5394" spans="17:21" x14ac:dyDescent="0.15">
      <c r="Q5394" s="197">
        <v>6</v>
      </c>
      <c r="R5394" s="197">
        <v>15</v>
      </c>
      <c r="S5394" s="197">
        <v>23</v>
      </c>
      <c r="T5394" s="198" t="s">
        <v>3016</v>
      </c>
      <c r="U5394" s="200">
        <v>153850</v>
      </c>
    </row>
    <row r="5395" spans="17:21" x14ac:dyDescent="0.15">
      <c r="Q5395" s="197">
        <v>6</v>
      </c>
      <c r="R5395" s="197">
        <v>15</v>
      </c>
      <c r="S5395" s="197">
        <v>24</v>
      </c>
      <c r="T5395" s="198" t="s">
        <v>3018</v>
      </c>
      <c r="U5395" s="200">
        <v>154050</v>
      </c>
    </row>
    <row r="5396" spans="17:21" x14ac:dyDescent="0.15">
      <c r="Q5396" s="197">
        <v>6</v>
      </c>
      <c r="R5396" s="197">
        <v>15</v>
      </c>
      <c r="S5396" s="197">
        <v>25</v>
      </c>
      <c r="T5396" s="198" t="s">
        <v>3021</v>
      </c>
      <c r="U5396" s="200">
        <v>154610</v>
      </c>
    </row>
    <row r="5397" spans="17:21" x14ac:dyDescent="0.15">
      <c r="Q5397" s="197">
        <v>6</v>
      </c>
      <c r="R5397" s="197">
        <v>15</v>
      </c>
      <c r="S5397" s="197">
        <v>26</v>
      </c>
      <c r="T5397" s="198" t="s">
        <v>3024</v>
      </c>
      <c r="U5397" s="200">
        <v>154820</v>
      </c>
    </row>
    <row r="5398" spans="17:21" x14ac:dyDescent="0.15">
      <c r="Q5398" s="197">
        <v>6</v>
      </c>
      <c r="R5398" s="197">
        <v>15</v>
      </c>
      <c r="S5398" s="197">
        <v>27</v>
      </c>
      <c r="T5398" s="198" t="s">
        <v>3027</v>
      </c>
      <c r="U5398" s="200">
        <v>155040</v>
      </c>
    </row>
    <row r="5399" spans="17:21" x14ac:dyDescent="0.15">
      <c r="Q5399" s="197">
        <v>6</v>
      </c>
      <c r="R5399" s="197">
        <v>15</v>
      </c>
      <c r="S5399" s="197">
        <v>28</v>
      </c>
      <c r="T5399" s="198" t="s">
        <v>3030</v>
      </c>
      <c r="U5399" s="200">
        <v>155810</v>
      </c>
    </row>
    <row r="5400" spans="17:21" x14ac:dyDescent="0.15">
      <c r="Q5400" s="197">
        <v>6</v>
      </c>
      <c r="R5400" s="197">
        <v>15</v>
      </c>
      <c r="S5400" s="197">
        <v>29</v>
      </c>
      <c r="T5400" s="198" t="s">
        <v>3033</v>
      </c>
      <c r="U5400" s="200">
        <v>155860</v>
      </c>
    </row>
    <row r="5401" spans="17:21" x14ac:dyDescent="0.15">
      <c r="Q5401" s="197">
        <v>6</v>
      </c>
      <c r="R5401" s="197">
        <v>16</v>
      </c>
      <c r="S5401" s="197">
        <v>1</v>
      </c>
      <c r="T5401" s="198" t="s">
        <v>3036</v>
      </c>
      <c r="U5401" s="200">
        <v>162010</v>
      </c>
    </row>
    <row r="5402" spans="17:21" x14ac:dyDescent="0.15">
      <c r="Q5402" s="197">
        <v>6</v>
      </c>
      <c r="R5402" s="197">
        <v>16</v>
      </c>
      <c r="S5402" s="197">
        <v>2</v>
      </c>
      <c r="T5402" s="198" t="s">
        <v>3039</v>
      </c>
      <c r="U5402" s="200">
        <v>162020</v>
      </c>
    </row>
    <row r="5403" spans="17:21" x14ac:dyDescent="0.15">
      <c r="Q5403" s="197">
        <v>6</v>
      </c>
      <c r="R5403" s="197">
        <v>16</v>
      </c>
      <c r="S5403" s="197">
        <v>3</v>
      </c>
      <c r="T5403" s="198" t="s">
        <v>3042</v>
      </c>
      <c r="U5403" s="200">
        <v>162040</v>
      </c>
    </row>
    <row r="5404" spans="17:21" x14ac:dyDescent="0.15">
      <c r="Q5404" s="197">
        <v>6</v>
      </c>
      <c r="R5404" s="197">
        <v>16</v>
      </c>
      <c r="S5404" s="197">
        <v>4</v>
      </c>
      <c r="T5404" s="198" t="s">
        <v>3045</v>
      </c>
      <c r="U5404" s="200">
        <v>162050</v>
      </c>
    </row>
    <row r="5405" spans="17:21" x14ac:dyDescent="0.15">
      <c r="Q5405" s="197">
        <v>6</v>
      </c>
      <c r="R5405" s="197">
        <v>16</v>
      </c>
      <c r="S5405" s="197">
        <v>5</v>
      </c>
      <c r="T5405" s="198" t="s">
        <v>3047</v>
      </c>
      <c r="U5405" s="200">
        <v>162060</v>
      </c>
    </row>
    <row r="5406" spans="17:21" x14ac:dyDescent="0.15">
      <c r="Q5406" s="197">
        <v>6</v>
      </c>
      <c r="R5406" s="197">
        <v>16</v>
      </c>
      <c r="S5406" s="197">
        <v>6</v>
      </c>
      <c r="T5406" s="198" t="s">
        <v>3050</v>
      </c>
      <c r="U5406" s="200">
        <v>162070</v>
      </c>
    </row>
    <row r="5407" spans="17:21" x14ac:dyDescent="0.15">
      <c r="Q5407" s="197">
        <v>6</v>
      </c>
      <c r="R5407" s="197">
        <v>16</v>
      </c>
      <c r="S5407" s="197">
        <v>7</v>
      </c>
      <c r="T5407" s="198" t="s">
        <v>3053</v>
      </c>
      <c r="U5407" s="200">
        <v>162080</v>
      </c>
    </row>
    <row r="5408" spans="17:21" x14ac:dyDescent="0.15">
      <c r="Q5408" s="197">
        <v>6</v>
      </c>
      <c r="R5408" s="197">
        <v>16</v>
      </c>
      <c r="S5408" s="197">
        <v>8</v>
      </c>
      <c r="T5408" s="198" t="s">
        <v>3056</v>
      </c>
      <c r="U5408" s="200">
        <v>162090</v>
      </c>
    </row>
    <row r="5409" spans="17:21" x14ac:dyDescent="0.15">
      <c r="Q5409" s="197">
        <v>6</v>
      </c>
      <c r="R5409" s="197">
        <v>16</v>
      </c>
      <c r="S5409" s="197">
        <v>9</v>
      </c>
      <c r="T5409" s="198" t="s">
        <v>3058</v>
      </c>
      <c r="U5409" s="200">
        <v>162100</v>
      </c>
    </row>
    <row r="5410" spans="17:21" x14ac:dyDescent="0.15">
      <c r="Q5410" s="197">
        <v>6</v>
      </c>
      <c r="R5410" s="197">
        <v>16</v>
      </c>
      <c r="S5410" s="197">
        <v>10</v>
      </c>
      <c r="T5410" s="198" t="s">
        <v>3060</v>
      </c>
      <c r="U5410" s="200">
        <v>162110</v>
      </c>
    </row>
    <row r="5411" spans="17:21" x14ac:dyDescent="0.15">
      <c r="Q5411" s="197">
        <v>6</v>
      </c>
      <c r="R5411" s="197">
        <v>16</v>
      </c>
      <c r="S5411" s="197">
        <v>11</v>
      </c>
      <c r="T5411" s="198" t="s">
        <v>3063</v>
      </c>
      <c r="U5411" s="200">
        <v>163210</v>
      </c>
    </row>
    <row r="5412" spans="17:21" x14ac:dyDescent="0.15">
      <c r="Q5412" s="197">
        <v>6</v>
      </c>
      <c r="R5412" s="197">
        <v>16</v>
      </c>
      <c r="S5412" s="197">
        <v>12</v>
      </c>
      <c r="T5412" s="198" t="s">
        <v>3066</v>
      </c>
      <c r="U5412" s="200">
        <v>163220</v>
      </c>
    </row>
    <row r="5413" spans="17:21" x14ac:dyDescent="0.15">
      <c r="Q5413" s="197">
        <v>6</v>
      </c>
      <c r="R5413" s="197">
        <v>16</v>
      </c>
      <c r="S5413" s="197">
        <v>13</v>
      </c>
      <c r="T5413" s="198" t="s">
        <v>3069</v>
      </c>
      <c r="U5413" s="200">
        <v>163230</v>
      </c>
    </row>
    <row r="5414" spans="17:21" x14ac:dyDescent="0.15">
      <c r="Q5414" s="197">
        <v>6</v>
      </c>
      <c r="R5414" s="197">
        <v>16</v>
      </c>
      <c r="S5414" s="197">
        <v>14</v>
      </c>
      <c r="T5414" s="198" t="s">
        <v>3072</v>
      </c>
      <c r="U5414" s="200">
        <v>163420</v>
      </c>
    </row>
    <row r="5415" spans="17:21" x14ac:dyDescent="0.15">
      <c r="Q5415" s="197">
        <v>6</v>
      </c>
      <c r="R5415" s="197">
        <v>16</v>
      </c>
      <c r="S5415" s="197">
        <v>15</v>
      </c>
      <c r="T5415" s="198" t="s">
        <v>3075</v>
      </c>
      <c r="U5415" s="200">
        <v>163430</v>
      </c>
    </row>
    <row r="5416" spans="17:21" x14ac:dyDescent="0.15">
      <c r="Q5416" s="197">
        <v>6</v>
      </c>
      <c r="R5416" s="197">
        <v>17</v>
      </c>
      <c r="S5416" s="197">
        <v>1</v>
      </c>
      <c r="T5416" s="198" t="s">
        <v>3078</v>
      </c>
      <c r="U5416" s="200">
        <v>172010</v>
      </c>
    </row>
    <row r="5417" spans="17:21" x14ac:dyDescent="0.15">
      <c r="Q5417" s="197">
        <v>6</v>
      </c>
      <c r="R5417" s="197">
        <v>17</v>
      </c>
      <c r="S5417" s="197">
        <v>2</v>
      </c>
      <c r="T5417" s="198" t="s">
        <v>3081</v>
      </c>
      <c r="U5417" s="200">
        <v>172020</v>
      </c>
    </row>
    <row r="5418" spans="17:21" x14ac:dyDescent="0.15">
      <c r="Q5418" s="197">
        <v>6</v>
      </c>
      <c r="R5418" s="197">
        <v>17</v>
      </c>
      <c r="S5418" s="197">
        <v>3</v>
      </c>
      <c r="T5418" s="198" t="s">
        <v>3084</v>
      </c>
      <c r="U5418" s="200">
        <v>172030</v>
      </c>
    </row>
    <row r="5419" spans="17:21" x14ac:dyDescent="0.15">
      <c r="Q5419" s="197">
        <v>6</v>
      </c>
      <c r="R5419" s="197">
        <v>17</v>
      </c>
      <c r="S5419" s="197">
        <v>4</v>
      </c>
      <c r="T5419" s="198" t="s">
        <v>3087</v>
      </c>
      <c r="U5419" s="200">
        <v>172040</v>
      </c>
    </row>
    <row r="5420" spans="17:21" x14ac:dyDescent="0.15">
      <c r="Q5420" s="197">
        <v>6</v>
      </c>
      <c r="R5420" s="197">
        <v>17</v>
      </c>
      <c r="S5420" s="197">
        <v>5</v>
      </c>
      <c r="T5420" s="198" t="s">
        <v>3090</v>
      </c>
      <c r="U5420" s="200">
        <v>172050</v>
      </c>
    </row>
    <row r="5421" spans="17:21" x14ac:dyDescent="0.15">
      <c r="Q5421" s="197">
        <v>6</v>
      </c>
      <c r="R5421" s="197">
        <v>17</v>
      </c>
      <c r="S5421" s="197">
        <v>6</v>
      </c>
      <c r="T5421" s="198" t="s">
        <v>3093</v>
      </c>
      <c r="U5421" s="200">
        <v>172060</v>
      </c>
    </row>
    <row r="5422" spans="17:21" x14ac:dyDescent="0.15">
      <c r="Q5422" s="197">
        <v>6</v>
      </c>
      <c r="R5422" s="197">
        <v>17</v>
      </c>
      <c r="S5422" s="197">
        <v>7</v>
      </c>
      <c r="T5422" s="198" t="s">
        <v>3096</v>
      </c>
      <c r="U5422" s="200">
        <v>172070</v>
      </c>
    </row>
    <row r="5423" spans="17:21" x14ac:dyDescent="0.15">
      <c r="Q5423" s="197">
        <v>6</v>
      </c>
      <c r="R5423" s="197">
        <v>17</v>
      </c>
      <c r="S5423" s="197">
        <v>8</v>
      </c>
      <c r="T5423" s="198" t="s">
        <v>3099</v>
      </c>
      <c r="U5423" s="200">
        <v>172090</v>
      </c>
    </row>
    <row r="5424" spans="17:21" x14ac:dyDescent="0.15">
      <c r="Q5424" s="197">
        <v>6</v>
      </c>
      <c r="R5424" s="197">
        <v>17</v>
      </c>
      <c r="S5424" s="197">
        <v>9</v>
      </c>
      <c r="T5424" s="198" t="s">
        <v>3102</v>
      </c>
      <c r="U5424" s="200">
        <v>172100</v>
      </c>
    </row>
    <row r="5425" spans="17:21" x14ac:dyDescent="0.15">
      <c r="Q5425" s="197">
        <v>6</v>
      </c>
      <c r="R5425" s="197">
        <v>17</v>
      </c>
      <c r="S5425" s="197">
        <v>10</v>
      </c>
      <c r="T5425" s="198" t="s">
        <v>3105</v>
      </c>
      <c r="U5425" s="200">
        <v>172110</v>
      </c>
    </row>
    <row r="5426" spans="17:21" x14ac:dyDescent="0.15">
      <c r="Q5426" s="197">
        <v>6</v>
      </c>
      <c r="R5426" s="197">
        <v>17</v>
      </c>
      <c r="S5426" s="197">
        <v>11</v>
      </c>
      <c r="T5426" s="198" t="s">
        <v>3108</v>
      </c>
      <c r="U5426" s="200">
        <v>172120</v>
      </c>
    </row>
    <row r="5427" spans="17:21" x14ac:dyDescent="0.15">
      <c r="Q5427" s="197">
        <v>6</v>
      </c>
      <c r="R5427" s="197">
        <v>17</v>
      </c>
      <c r="S5427" s="197">
        <v>12</v>
      </c>
      <c r="T5427" s="198" t="s">
        <v>3110</v>
      </c>
      <c r="U5427" s="200">
        <v>173240</v>
      </c>
    </row>
    <row r="5428" spans="17:21" x14ac:dyDescent="0.15">
      <c r="Q5428" s="197">
        <v>6</v>
      </c>
      <c r="R5428" s="197">
        <v>17</v>
      </c>
      <c r="S5428" s="197">
        <v>13</v>
      </c>
      <c r="T5428" s="198" t="s">
        <v>3113</v>
      </c>
      <c r="U5428" s="200">
        <v>173610</v>
      </c>
    </row>
    <row r="5429" spans="17:21" x14ac:dyDescent="0.15">
      <c r="Q5429" s="197">
        <v>6</v>
      </c>
      <c r="R5429" s="197">
        <v>17</v>
      </c>
      <c r="S5429" s="197">
        <v>14</v>
      </c>
      <c r="T5429" s="198" t="s">
        <v>3116</v>
      </c>
      <c r="U5429" s="200">
        <v>173650</v>
      </c>
    </row>
    <row r="5430" spans="17:21" x14ac:dyDescent="0.15">
      <c r="Q5430" s="197">
        <v>6</v>
      </c>
      <c r="R5430" s="197">
        <v>17</v>
      </c>
      <c r="S5430" s="197">
        <v>15</v>
      </c>
      <c r="T5430" s="198" t="s">
        <v>3119</v>
      </c>
      <c r="U5430" s="200">
        <v>173840</v>
      </c>
    </row>
    <row r="5431" spans="17:21" x14ac:dyDescent="0.15">
      <c r="Q5431" s="197">
        <v>6</v>
      </c>
      <c r="R5431" s="197">
        <v>17</v>
      </c>
      <c r="S5431" s="197">
        <v>16</v>
      </c>
      <c r="T5431" s="198" t="s">
        <v>3122</v>
      </c>
      <c r="U5431" s="200">
        <v>173860</v>
      </c>
    </row>
    <row r="5432" spans="17:21" x14ac:dyDescent="0.15">
      <c r="Q5432" s="197">
        <v>6</v>
      </c>
      <c r="R5432" s="197">
        <v>17</v>
      </c>
      <c r="S5432" s="197">
        <v>17</v>
      </c>
      <c r="T5432" s="198" t="s">
        <v>3125</v>
      </c>
      <c r="U5432" s="200">
        <v>174070</v>
      </c>
    </row>
    <row r="5433" spans="17:21" x14ac:dyDescent="0.15">
      <c r="Q5433" s="197">
        <v>6</v>
      </c>
      <c r="R5433" s="197">
        <v>17</v>
      </c>
      <c r="S5433" s="197">
        <v>18</v>
      </c>
      <c r="T5433" s="198" t="s">
        <v>3128</v>
      </c>
      <c r="U5433" s="200">
        <v>174610</v>
      </c>
    </row>
    <row r="5434" spans="17:21" x14ac:dyDescent="0.15">
      <c r="Q5434" s="197">
        <v>6</v>
      </c>
      <c r="R5434" s="197">
        <v>17</v>
      </c>
      <c r="S5434" s="197">
        <v>19</v>
      </c>
      <c r="T5434" s="198" t="s">
        <v>3131</v>
      </c>
      <c r="U5434" s="200">
        <v>174630</v>
      </c>
    </row>
    <row r="5435" spans="17:21" x14ac:dyDescent="0.15">
      <c r="Q5435" s="197">
        <v>6</v>
      </c>
      <c r="R5435" s="197">
        <v>18</v>
      </c>
      <c r="S5435" s="197">
        <v>1</v>
      </c>
      <c r="T5435" s="198" t="s">
        <v>3572</v>
      </c>
      <c r="U5435" s="200">
        <v>182010</v>
      </c>
    </row>
    <row r="5436" spans="17:21" x14ac:dyDescent="0.15">
      <c r="Q5436" s="197">
        <v>6</v>
      </c>
      <c r="R5436" s="197">
        <v>18</v>
      </c>
      <c r="S5436" s="197">
        <v>2</v>
      </c>
      <c r="T5436" s="198" t="s">
        <v>3575</v>
      </c>
      <c r="U5436" s="200">
        <v>182020</v>
      </c>
    </row>
    <row r="5437" spans="17:21" x14ac:dyDescent="0.15">
      <c r="Q5437" s="197">
        <v>6</v>
      </c>
      <c r="R5437" s="197">
        <v>18</v>
      </c>
      <c r="S5437" s="197">
        <v>3</v>
      </c>
      <c r="T5437" s="198" t="s">
        <v>3578</v>
      </c>
      <c r="U5437" s="200">
        <v>182040</v>
      </c>
    </row>
    <row r="5438" spans="17:21" x14ac:dyDescent="0.15">
      <c r="Q5438" s="197">
        <v>6</v>
      </c>
      <c r="R5438" s="197">
        <v>18</v>
      </c>
      <c r="S5438" s="197">
        <v>4</v>
      </c>
      <c r="T5438" s="198" t="s">
        <v>3581</v>
      </c>
      <c r="U5438" s="200">
        <v>182050</v>
      </c>
    </row>
    <row r="5439" spans="17:21" x14ac:dyDescent="0.15">
      <c r="Q5439" s="197">
        <v>6</v>
      </c>
      <c r="R5439" s="197">
        <v>18</v>
      </c>
      <c r="S5439" s="197">
        <v>5</v>
      </c>
      <c r="T5439" s="198" t="s">
        <v>3583</v>
      </c>
      <c r="U5439" s="200">
        <v>182060</v>
      </c>
    </row>
    <row r="5440" spans="17:21" x14ac:dyDescent="0.15">
      <c r="Q5440" s="197">
        <v>6</v>
      </c>
      <c r="R5440" s="197">
        <v>18</v>
      </c>
      <c r="S5440" s="197">
        <v>6</v>
      </c>
      <c r="T5440" s="198" t="s">
        <v>3586</v>
      </c>
      <c r="U5440" s="200">
        <v>182070</v>
      </c>
    </row>
    <row r="5441" spans="17:21" x14ac:dyDescent="0.15">
      <c r="Q5441" s="197">
        <v>6</v>
      </c>
      <c r="R5441" s="197">
        <v>18</v>
      </c>
      <c r="S5441" s="197">
        <v>7</v>
      </c>
      <c r="T5441" s="198" t="s">
        <v>3589</v>
      </c>
      <c r="U5441" s="200">
        <v>182080</v>
      </c>
    </row>
    <row r="5442" spans="17:21" x14ac:dyDescent="0.15">
      <c r="Q5442" s="197">
        <v>6</v>
      </c>
      <c r="R5442" s="197">
        <v>18</v>
      </c>
      <c r="S5442" s="197">
        <v>8</v>
      </c>
      <c r="T5442" s="198" t="s">
        <v>3592</v>
      </c>
      <c r="U5442" s="200">
        <v>182090</v>
      </c>
    </row>
    <row r="5443" spans="17:21" x14ac:dyDescent="0.15">
      <c r="Q5443" s="197">
        <v>6</v>
      </c>
      <c r="R5443" s="197">
        <v>18</v>
      </c>
      <c r="S5443" s="197">
        <v>9</v>
      </c>
      <c r="T5443" s="198" t="s">
        <v>3595</v>
      </c>
      <c r="U5443" s="200">
        <v>182100</v>
      </c>
    </row>
    <row r="5444" spans="17:21" x14ac:dyDescent="0.15">
      <c r="Q5444" s="197">
        <v>6</v>
      </c>
      <c r="R5444" s="197">
        <v>18</v>
      </c>
      <c r="S5444" s="197">
        <v>10</v>
      </c>
      <c r="T5444" s="198" t="s">
        <v>3597</v>
      </c>
      <c r="U5444" s="200">
        <v>183220</v>
      </c>
    </row>
    <row r="5445" spans="17:21" x14ac:dyDescent="0.15">
      <c r="Q5445" s="197">
        <v>6</v>
      </c>
      <c r="R5445" s="197">
        <v>18</v>
      </c>
      <c r="S5445" s="197">
        <v>11</v>
      </c>
      <c r="T5445" s="198" t="s">
        <v>3600</v>
      </c>
      <c r="U5445" s="200">
        <v>183820</v>
      </c>
    </row>
    <row r="5446" spans="17:21" x14ac:dyDescent="0.15">
      <c r="Q5446" s="197">
        <v>6</v>
      </c>
      <c r="R5446" s="197">
        <v>18</v>
      </c>
      <c r="S5446" s="197">
        <v>12</v>
      </c>
      <c r="T5446" s="198" t="s">
        <v>3602</v>
      </c>
      <c r="U5446" s="200">
        <v>184040</v>
      </c>
    </row>
    <row r="5447" spans="17:21" x14ac:dyDescent="0.15">
      <c r="Q5447" s="197">
        <v>6</v>
      </c>
      <c r="R5447" s="197">
        <v>18</v>
      </c>
      <c r="S5447" s="197">
        <v>13</v>
      </c>
      <c r="T5447" s="198" t="s">
        <v>3604</v>
      </c>
      <c r="U5447" s="200">
        <v>184230</v>
      </c>
    </row>
    <row r="5448" spans="17:21" x14ac:dyDescent="0.15">
      <c r="Q5448" s="197">
        <v>6</v>
      </c>
      <c r="R5448" s="197">
        <v>18</v>
      </c>
      <c r="S5448" s="197">
        <v>14</v>
      </c>
      <c r="T5448" s="198" t="s">
        <v>3606</v>
      </c>
      <c r="U5448" s="200">
        <v>184420</v>
      </c>
    </row>
    <row r="5449" spans="17:21" x14ac:dyDescent="0.15">
      <c r="Q5449" s="197">
        <v>6</v>
      </c>
      <c r="R5449" s="197">
        <v>18</v>
      </c>
      <c r="S5449" s="197">
        <v>15</v>
      </c>
      <c r="T5449" s="198" t="s">
        <v>3608</v>
      </c>
      <c r="U5449" s="200">
        <v>184810</v>
      </c>
    </row>
    <row r="5450" spans="17:21" x14ac:dyDescent="0.15">
      <c r="Q5450" s="197">
        <v>6</v>
      </c>
      <c r="R5450" s="197">
        <v>18</v>
      </c>
      <c r="S5450" s="197">
        <v>16</v>
      </c>
      <c r="T5450" s="198" t="s">
        <v>3610</v>
      </c>
      <c r="U5450" s="200">
        <v>184830</v>
      </c>
    </row>
    <row r="5451" spans="17:21" x14ac:dyDescent="0.15">
      <c r="Q5451" s="197">
        <v>6</v>
      </c>
      <c r="R5451" s="197">
        <v>18</v>
      </c>
      <c r="S5451" s="197">
        <v>17</v>
      </c>
      <c r="T5451" s="198" t="s">
        <v>3612</v>
      </c>
      <c r="U5451" s="200">
        <v>185010</v>
      </c>
    </row>
    <row r="5452" spans="17:21" x14ac:dyDescent="0.15">
      <c r="Q5452" s="197">
        <v>6</v>
      </c>
      <c r="R5452" s="197">
        <v>19</v>
      </c>
      <c r="S5452" s="197">
        <v>1</v>
      </c>
      <c r="T5452" s="198" t="s">
        <v>2633</v>
      </c>
      <c r="U5452" s="200">
        <v>192010</v>
      </c>
    </row>
    <row r="5453" spans="17:21" x14ac:dyDescent="0.15">
      <c r="Q5453" s="197">
        <v>6</v>
      </c>
      <c r="R5453" s="197">
        <v>19</v>
      </c>
      <c r="S5453" s="197">
        <v>2</v>
      </c>
      <c r="T5453" s="198" t="s">
        <v>2636</v>
      </c>
      <c r="U5453" s="200">
        <v>192020</v>
      </c>
    </row>
    <row r="5454" spans="17:21" x14ac:dyDescent="0.15">
      <c r="Q5454" s="197">
        <v>6</v>
      </c>
      <c r="R5454" s="197">
        <v>19</v>
      </c>
      <c r="S5454" s="197">
        <v>3</v>
      </c>
      <c r="T5454" s="198" t="s">
        <v>2639</v>
      </c>
      <c r="U5454" s="200">
        <v>192040</v>
      </c>
    </row>
    <row r="5455" spans="17:21" x14ac:dyDescent="0.15">
      <c r="Q5455" s="197">
        <v>6</v>
      </c>
      <c r="R5455" s="197">
        <v>19</v>
      </c>
      <c r="S5455" s="197">
        <v>4</v>
      </c>
      <c r="T5455" s="198" t="s">
        <v>2642</v>
      </c>
      <c r="U5455" s="200">
        <v>192050</v>
      </c>
    </row>
    <row r="5456" spans="17:21" x14ac:dyDescent="0.15">
      <c r="Q5456" s="197">
        <v>6</v>
      </c>
      <c r="R5456" s="197">
        <v>19</v>
      </c>
      <c r="S5456" s="197">
        <v>5</v>
      </c>
      <c r="T5456" s="198" t="s">
        <v>2645</v>
      </c>
      <c r="U5456" s="200">
        <v>192060</v>
      </c>
    </row>
    <row r="5457" spans="17:21" x14ac:dyDescent="0.15">
      <c r="Q5457" s="197">
        <v>6</v>
      </c>
      <c r="R5457" s="197">
        <v>19</v>
      </c>
      <c r="S5457" s="197">
        <v>6</v>
      </c>
      <c r="T5457" s="198" t="s">
        <v>2648</v>
      </c>
      <c r="U5457" s="200">
        <v>192070</v>
      </c>
    </row>
    <row r="5458" spans="17:21" x14ac:dyDescent="0.15">
      <c r="Q5458" s="197">
        <v>6</v>
      </c>
      <c r="R5458" s="197">
        <v>19</v>
      </c>
      <c r="S5458" s="197">
        <v>7</v>
      </c>
      <c r="T5458" s="198" t="s">
        <v>2651</v>
      </c>
      <c r="U5458" s="200">
        <v>192080</v>
      </c>
    </row>
    <row r="5459" spans="17:21" x14ac:dyDescent="0.15">
      <c r="Q5459" s="197">
        <v>6</v>
      </c>
      <c r="R5459" s="197">
        <v>19</v>
      </c>
      <c r="S5459" s="197">
        <v>8</v>
      </c>
      <c r="T5459" s="198" t="s">
        <v>2654</v>
      </c>
      <c r="U5459" s="200">
        <v>192090</v>
      </c>
    </row>
    <row r="5460" spans="17:21" x14ac:dyDescent="0.15">
      <c r="Q5460" s="197">
        <v>6</v>
      </c>
      <c r="R5460" s="197">
        <v>19</v>
      </c>
      <c r="S5460" s="197">
        <v>9</v>
      </c>
      <c r="T5460" s="198" t="s">
        <v>2657</v>
      </c>
      <c r="U5460" s="200">
        <v>192100</v>
      </c>
    </row>
    <row r="5461" spans="17:21" x14ac:dyDescent="0.15">
      <c r="Q5461" s="197">
        <v>6</v>
      </c>
      <c r="R5461" s="197">
        <v>19</v>
      </c>
      <c r="S5461" s="197">
        <v>10</v>
      </c>
      <c r="T5461" s="198" t="s">
        <v>2660</v>
      </c>
      <c r="U5461" s="200">
        <v>192110</v>
      </c>
    </row>
    <row r="5462" spans="17:21" x14ac:dyDescent="0.15">
      <c r="Q5462" s="197">
        <v>6</v>
      </c>
      <c r="R5462" s="197">
        <v>19</v>
      </c>
      <c r="S5462" s="197">
        <v>11</v>
      </c>
      <c r="T5462" s="198" t="s">
        <v>2663</v>
      </c>
      <c r="U5462" s="200">
        <v>192120</v>
      </c>
    </row>
    <row r="5463" spans="17:21" x14ac:dyDescent="0.15">
      <c r="Q5463" s="197">
        <v>6</v>
      </c>
      <c r="R5463" s="197">
        <v>19</v>
      </c>
      <c r="S5463" s="197">
        <v>12</v>
      </c>
      <c r="T5463" s="198" t="s">
        <v>2666</v>
      </c>
      <c r="U5463" s="200">
        <v>192130</v>
      </c>
    </row>
    <row r="5464" spans="17:21" x14ac:dyDescent="0.15">
      <c r="Q5464" s="197">
        <v>6</v>
      </c>
      <c r="R5464" s="197">
        <v>19</v>
      </c>
      <c r="S5464" s="197">
        <v>13</v>
      </c>
      <c r="T5464" s="198" t="s">
        <v>2669</v>
      </c>
      <c r="U5464" s="200">
        <v>192140</v>
      </c>
    </row>
    <row r="5465" spans="17:21" x14ac:dyDescent="0.15">
      <c r="Q5465" s="197">
        <v>6</v>
      </c>
      <c r="R5465" s="197">
        <v>19</v>
      </c>
      <c r="S5465" s="197">
        <v>14</v>
      </c>
      <c r="T5465" s="198" t="s">
        <v>2672</v>
      </c>
      <c r="U5465" s="200">
        <v>193460</v>
      </c>
    </row>
    <row r="5466" spans="17:21" x14ac:dyDescent="0.15">
      <c r="Q5466" s="197">
        <v>6</v>
      </c>
      <c r="R5466" s="197">
        <v>19</v>
      </c>
      <c r="S5466" s="197">
        <v>15</v>
      </c>
      <c r="T5466" s="198" t="s">
        <v>2675</v>
      </c>
      <c r="U5466" s="200">
        <v>193640</v>
      </c>
    </row>
    <row r="5467" spans="17:21" x14ac:dyDescent="0.15">
      <c r="Q5467" s="197">
        <v>6</v>
      </c>
      <c r="R5467" s="197">
        <v>19</v>
      </c>
      <c r="S5467" s="197">
        <v>16</v>
      </c>
      <c r="T5467" s="198" t="s">
        <v>2678</v>
      </c>
      <c r="U5467" s="200">
        <v>193650</v>
      </c>
    </row>
    <row r="5468" spans="17:21" x14ac:dyDescent="0.15">
      <c r="Q5468" s="197">
        <v>6</v>
      </c>
      <c r="R5468" s="197">
        <v>19</v>
      </c>
      <c r="S5468" s="197">
        <v>17</v>
      </c>
      <c r="T5468" s="198" t="s">
        <v>2681</v>
      </c>
      <c r="U5468" s="200">
        <v>193660</v>
      </c>
    </row>
    <row r="5469" spans="17:21" x14ac:dyDescent="0.15">
      <c r="Q5469" s="197">
        <v>6</v>
      </c>
      <c r="R5469" s="197">
        <v>19</v>
      </c>
      <c r="S5469" s="197">
        <v>18</v>
      </c>
      <c r="T5469" s="198" t="s">
        <v>2684</v>
      </c>
      <c r="U5469" s="200">
        <v>193680</v>
      </c>
    </row>
    <row r="5470" spans="17:21" x14ac:dyDescent="0.15">
      <c r="Q5470" s="197">
        <v>6</v>
      </c>
      <c r="R5470" s="197">
        <v>19</v>
      </c>
      <c r="S5470" s="197">
        <v>19</v>
      </c>
      <c r="T5470" s="198" t="s">
        <v>2686</v>
      </c>
      <c r="U5470" s="200">
        <v>193840</v>
      </c>
    </row>
    <row r="5471" spans="17:21" x14ac:dyDescent="0.15">
      <c r="Q5471" s="197">
        <v>6</v>
      </c>
      <c r="R5471" s="197">
        <v>19</v>
      </c>
      <c r="S5471" s="197">
        <v>20</v>
      </c>
      <c r="T5471" s="198" t="s">
        <v>2688</v>
      </c>
      <c r="U5471" s="200">
        <v>194220</v>
      </c>
    </row>
    <row r="5472" spans="17:21" x14ac:dyDescent="0.15">
      <c r="Q5472" s="197">
        <v>6</v>
      </c>
      <c r="R5472" s="197">
        <v>19</v>
      </c>
      <c r="S5472" s="197">
        <v>21</v>
      </c>
      <c r="T5472" s="198" t="s">
        <v>2691</v>
      </c>
      <c r="U5472" s="200">
        <v>194230</v>
      </c>
    </row>
    <row r="5473" spans="17:21" x14ac:dyDescent="0.15">
      <c r="Q5473" s="197">
        <v>6</v>
      </c>
      <c r="R5473" s="197">
        <v>19</v>
      </c>
      <c r="S5473" s="197">
        <v>22</v>
      </c>
      <c r="T5473" s="198" t="s">
        <v>2694</v>
      </c>
      <c r="U5473" s="200">
        <v>194240</v>
      </c>
    </row>
    <row r="5474" spans="17:21" x14ac:dyDescent="0.15">
      <c r="Q5474" s="197">
        <v>6</v>
      </c>
      <c r="R5474" s="197">
        <v>19</v>
      </c>
      <c r="S5474" s="197">
        <v>23</v>
      </c>
      <c r="T5474" s="198" t="s">
        <v>2697</v>
      </c>
      <c r="U5474" s="200">
        <v>194250</v>
      </c>
    </row>
    <row r="5475" spans="17:21" x14ac:dyDescent="0.15">
      <c r="Q5475" s="197">
        <v>6</v>
      </c>
      <c r="R5475" s="197">
        <v>19</v>
      </c>
      <c r="S5475" s="197">
        <v>24</v>
      </c>
      <c r="T5475" s="198" t="s">
        <v>2700</v>
      </c>
      <c r="U5475" s="200">
        <v>194290</v>
      </c>
    </row>
    <row r="5476" spans="17:21" x14ac:dyDescent="0.15">
      <c r="Q5476" s="197">
        <v>6</v>
      </c>
      <c r="R5476" s="197">
        <v>19</v>
      </c>
      <c r="S5476" s="197">
        <v>25</v>
      </c>
      <c r="T5476" s="198" t="s">
        <v>2703</v>
      </c>
      <c r="U5476" s="200">
        <v>194300</v>
      </c>
    </row>
    <row r="5477" spans="17:21" x14ac:dyDescent="0.15">
      <c r="Q5477" s="197">
        <v>6</v>
      </c>
      <c r="R5477" s="197">
        <v>19</v>
      </c>
      <c r="S5477" s="197">
        <v>26</v>
      </c>
      <c r="T5477" s="198" t="s">
        <v>2706</v>
      </c>
      <c r="U5477" s="200">
        <v>194420</v>
      </c>
    </row>
    <row r="5478" spans="17:21" x14ac:dyDescent="0.15">
      <c r="Q5478" s="197">
        <v>6</v>
      </c>
      <c r="R5478" s="197">
        <v>19</v>
      </c>
      <c r="S5478" s="197">
        <v>27</v>
      </c>
      <c r="T5478" s="198" t="s">
        <v>2709</v>
      </c>
      <c r="U5478" s="200">
        <v>194430</v>
      </c>
    </row>
    <row r="5479" spans="17:21" x14ac:dyDescent="0.15">
      <c r="Q5479" s="197">
        <v>6</v>
      </c>
      <c r="R5479" s="197">
        <v>20</v>
      </c>
      <c r="S5479" s="197">
        <v>1</v>
      </c>
      <c r="T5479" s="198" t="s">
        <v>2712</v>
      </c>
      <c r="U5479" s="200">
        <v>202010</v>
      </c>
    </row>
    <row r="5480" spans="17:21" x14ac:dyDescent="0.15">
      <c r="Q5480" s="197">
        <v>6</v>
      </c>
      <c r="R5480" s="197">
        <v>20</v>
      </c>
      <c r="S5480" s="197">
        <v>2</v>
      </c>
      <c r="T5480" s="198" t="s">
        <v>2715</v>
      </c>
      <c r="U5480" s="200">
        <v>202020</v>
      </c>
    </row>
    <row r="5481" spans="17:21" x14ac:dyDescent="0.15">
      <c r="Q5481" s="197">
        <v>6</v>
      </c>
      <c r="R5481" s="197">
        <v>20</v>
      </c>
      <c r="S5481" s="197">
        <v>3</v>
      </c>
      <c r="T5481" s="198" t="s">
        <v>2718</v>
      </c>
      <c r="U5481" s="200">
        <v>202030</v>
      </c>
    </row>
    <row r="5482" spans="17:21" x14ac:dyDescent="0.15">
      <c r="Q5482" s="197">
        <v>6</v>
      </c>
      <c r="R5482" s="197">
        <v>20</v>
      </c>
      <c r="S5482" s="197">
        <v>4</v>
      </c>
      <c r="T5482" s="198" t="s">
        <v>2721</v>
      </c>
      <c r="U5482" s="200">
        <v>202040</v>
      </c>
    </row>
    <row r="5483" spans="17:21" x14ac:dyDescent="0.15">
      <c r="Q5483" s="197">
        <v>6</v>
      </c>
      <c r="R5483" s="197">
        <v>20</v>
      </c>
      <c r="S5483" s="197">
        <v>5</v>
      </c>
      <c r="T5483" s="198" t="s">
        <v>2724</v>
      </c>
      <c r="U5483" s="200">
        <v>202050</v>
      </c>
    </row>
    <row r="5484" spans="17:21" x14ac:dyDescent="0.15">
      <c r="Q5484" s="197">
        <v>6</v>
      </c>
      <c r="R5484" s="197">
        <v>20</v>
      </c>
      <c r="S5484" s="197">
        <v>6</v>
      </c>
      <c r="T5484" s="198" t="s">
        <v>2726</v>
      </c>
      <c r="U5484" s="200">
        <v>202060</v>
      </c>
    </row>
    <row r="5485" spans="17:21" x14ac:dyDescent="0.15">
      <c r="Q5485" s="197">
        <v>6</v>
      </c>
      <c r="R5485" s="197">
        <v>20</v>
      </c>
      <c r="S5485" s="197">
        <v>7</v>
      </c>
      <c r="T5485" s="198" t="s">
        <v>2728</v>
      </c>
      <c r="U5485" s="200">
        <v>202070</v>
      </c>
    </row>
    <row r="5486" spans="17:21" x14ac:dyDescent="0.15">
      <c r="Q5486" s="197">
        <v>6</v>
      </c>
      <c r="R5486" s="197">
        <v>20</v>
      </c>
      <c r="S5486" s="197">
        <v>8</v>
      </c>
      <c r="T5486" s="198" t="s">
        <v>2731</v>
      </c>
      <c r="U5486" s="200">
        <v>202080</v>
      </c>
    </row>
    <row r="5487" spans="17:21" x14ac:dyDescent="0.15">
      <c r="Q5487" s="197">
        <v>6</v>
      </c>
      <c r="R5487" s="197">
        <v>20</v>
      </c>
      <c r="S5487" s="197">
        <v>9</v>
      </c>
      <c r="T5487" s="198" t="s">
        <v>2734</v>
      </c>
      <c r="U5487" s="200">
        <v>202090</v>
      </c>
    </row>
    <row r="5488" spans="17:21" x14ac:dyDescent="0.15">
      <c r="Q5488" s="197">
        <v>6</v>
      </c>
      <c r="R5488" s="197">
        <v>20</v>
      </c>
      <c r="S5488" s="197">
        <v>10</v>
      </c>
      <c r="T5488" s="198" t="s">
        <v>2737</v>
      </c>
      <c r="U5488" s="200">
        <v>202100</v>
      </c>
    </row>
    <row r="5489" spans="17:21" x14ac:dyDescent="0.15">
      <c r="Q5489" s="197">
        <v>6</v>
      </c>
      <c r="R5489" s="197">
        <v>20</v>
      </c>
      <c r="S5489" s="197">
        <v>11</v>
      </c>
      <c r="T5489" s="198" t="s">
        <v>2740</v>
      </c>
      <c r="U5489" s="200">
        <v>202110</v>
      </c>
    </row>
    <row r="5490" spans="17:21" x14ac:dyDescent="0.15">
      <c r="Q5490" s="197">
        <v>6</v>
      </c>
      <c r="R5490" s="197">
        <v>20</v>
      </c>
      <c r="S5490" s="197">
        <v>12</v>
      </c>
      <c r="T5490" s="198" t="s">
        <v>2743</v>
      </c>
      <c r="U5490" s="200">
        <v>202120</v>
      </c>
    </row>
    <row r="5491" spans="17:21" x14ac:dyDescent="0.15">
      <c r="Q5491" s="197">
        <v>6</v>
      </c>
      <c r="R5491" s="197">
        <v>20</v>
      </c>
      <c r="S5491" s="197">
        <v>13</v>
      </c>
      <c r="T5491" s="198" t="s">
        <v>2746</v>
      </c>
      <c r="U5491" s="200">
        <v>202130</v>
      </c>
    </row>
    <row r="5492" spans="17:21" x14ac:dyDescent="0.15">
      <c r="Q5492" s="197">
        <v>6</v>
      </c>
      <c r="R5492" s="197">
        <v>20</v>
      </c>
      <c r="S5492" s="197">
        <v>14</v>
      </c>
      <c r="T5492" s="198" t="s">
        <v>2749</v>
      </c>
      <c r="U5492" s="200">
        <v>202140</v>
      </c>
    </row>
    <row r="5493" spans="17:21" x14ac:dyDescent="0.15">
      <c r="Q5493" s="197">
        <v>6</v>
      </c>
      <c r="R5493" s="197">
        <v>20</v>
      </c>
      <c r="S5493" s="197">
        <v>15</v>
      </c>
      <c r="T5493" s="198" t="s">
        <v>2752</v>
      </c>
      <c r="U5493" s="200">
        <v>202150</v>
      </c>
    </row>
    <row r="5494" spans="17:21" x14ac:dyDescent="0.15">
      <c r="Q5494" s="197">
        <v>6</v>
      </c>
      <c r="R5494" s="197">
        <v>20</v>
      </c>
      <c r="S5494" s="197">
        <v>16</v>
      </c>
      <c r="T5494" s="198" t="s">
        <v>2755</v>
      </c>
      <c r="U5494" s="200">
        <v>202170</v>
      </c>
    </row>
    <row r="5495" spans="17:21" x14ac:dyDescent="0.15">
      <c r="Q5495" s="197">
        <v>6</v>
      </c>
      <c r="R5495" s="197">
        <v>20</v>
      </c>
      <c r="S5495" s="197">
        <v>17</v>
      </c>
      <c r="T5495" s="198" t="s">
        <v>2758</v>
      </c>
      <c r="U5495" s="200">
        <v>202180</v>
      </c>
    </row>
    <row r="5496" spans="17:21" x14ac:dyDescent="0.15">
      <c r="Q5496" s="197">
        <v>6</v>
      </c>
      <c r="R5496" s="197">
        <v>20</v>
      </c>
      <c r="S5496" s="197">
        <v>18</v>
      </c>
      <c r="T5496" s="198" t="s">
        <v>2760</v>
      </c>
      <c r="U5496" s="200">
        <v>202190</v>
      </c>
    </row>
    <row r="5497" spans="17:21" x14ac:dyDescent="0.15">
      <c r="Q5497" s="197">
        <v>6</v>
      </c>
      <c r="R5497" s="197">
        <v>20</v>
      </c>
      <c r="S5497" s="197">
        <v>19</v>
      </c>
      <c r="T5497" s="198" t="s">
        <v>2763</v>
      </c>
      <c r="U5497" s="200">
        <v>202200</v>
      </c>
    </row>
    <row r="5498" spans="17:21" x14ac:dyDescent="0.15">
      <c r="Q5498" s="197">
        <v>6</v>
      </c>
      <c r="R5498" s="197">
        <v>20</v>
      </c>
      <c r="S5498" s="197">
        <v>20</v>
      </c>
      <c r="T5498" s="198" t="s">
        <v>2765</v>
      </c>
      <c r="U5498" s="200">
        <v>203030</v>
      </c>
    </row>
    <row r="5499" spans="17:21" x14ac:dyDescent="0.15">
      <c r="Q5499" s="197">
        <v>6</v>
      </c>
      <c r="R5499" s="197">
        <v>20</v>
      </c>
      <c r="S5499" s="197">
        <v>21</v>
      </c>
      <c r="T5499" s="198" t="s">
        <v>2768</v>
      </c>
      <c r="U5499" s="200">
        <v>203040</v>
      </c>
    </row>
    <row r="5500" spans="17:21" x14ac:dyDescent="0.15">
      <c r="Q5500" s="197">
        <v>6</v>
      </c>
      <c r="R5500" s="197">
        <v>20</v>
      </c>
      <c r="S5500" s="197">
        <v>22</v>
      </c>
      <c r="T5500" s="198" t="s">
        <v>2771</v>
      </c>
      <c r="U5500" s="200">
        <v>203050</v>
      </c>
    </row>
    <row r="5501" spans="17:21" x14ac:dyDescent="0.15">
      <c r="Q5501" s="197">
        <v>6</v>
      </c>
      <c r="R5501" s="197">
        <v>20</v>
      </c>
      <c r="S5501" s="197">
        <v>23</v>
      </c>
      <c r="T5501" s="198" t="s">
        <v>2774</v>
      </c>
      <c r="U5501" s="200">
        <v>203060</v>
      </c>
    </row>
    <row r="5502" spans="17:21" x14ac:dyDescent="0.15">
      <c r="Q5502" s="197">
        <v>6</v>
      </c>
      <c r="R5502" s="197">
        <v>20</v>
      </c>
      <c r="S5502" s="197">
        <v>24</v>
      </c>
      <c r="T5502" s="198" t="s">
        <v>2776</v>
      </c>
      <c r="U5502" s="200">
        <v>203070</v>
      </c>
    </row>
    <row r="5503" spans="17:21" x14ac:dyDescent="0.15">
      <c r="Q5503" s="197">
        <v>6</v>
      </c>
      <c r="R5503" s="197">
        <v>20</v>
      </c>
      <c r="S5503" s="197">
        <v>25</v>
      </c>
      <c r="T5503" s="198" t="s">
        <v>2779</v>
      </c>
      <c r="U5503" s="200">
        <v>203090</v>
      </c>
    </row>
    <row r="5504" spans="17:21" x14ac:dyDescent="0.15">
      <c r="Q5504" s="197">
        <v>6</v>
      </c>
      <c r="R5504" s="197">
        <v>20</v>
      </c>
      <c r="S5504" s="197">
        <v>26</v>
      </c>
      <c r="T5504" s="198" t="s">
        <v>2781</v>
      </c>
      <c r="U5504" s="200">
        <v>203210</v>
      </c>
    </row>
    <row r="5505" spans="17:21" x14ac:dyDescent="0.15">
      <c r="Q5505" s="197">
        <v>6</v>
      </c>
      <c r="R5505" s="197">
        <v>20</v>
      </c>
      <c r="S5505" s="197">
        <v>27</v>
      </c>
      <c r="T5505" s="198" t="s">
        <v>2784</v>
      </c>
      <c r="U5505" s="200">
        <v>203230</v>
      </c>
    </row>
    <row r="5506" spans="17:21" x14ac:dyDescent="0.15">
      <c r="Q5506" s="197">
        <v>6</v>
      </c>
      <c r="R5506" s="197">
        <v>20</v>
      </c>
      <c r="S5506" s="197">
        <v>28</v>
      </c>
      <c r="T5506" s="198" t="s">
        <v>2787</v>
      </c>
      <c r="U5506" s="200">
        <v>203240</v>
      </c>
    </row>
    <row r="5507" spans="17:21" x14ac:dyDescent="0.15">
      <c r="Q5507" s="197">
        <v>6</v>
      </c>
      <c r="R5507" s="197">
        <v>20</v>
      </c>
      <c r="S5507" s="197">
        <v>29</v>
      </c>
      <c r="T5507" s="198" t="s">
        <v>2789</v>
      </c>
      <c r="U5507" s="200">
        <v>203490</v>
      </c>
    </row>
    <row r="5508" spans="17:21" x14ac:dyDescent="0.15">
      <c r="Q5508" s="197">
        <v>6</v>
      </c>
      <c r="R5508" s="197">
        <v>20</v>
      </c>
      <c r="S5508" s="197">
        <v>30</v>
      </c>
      <c r="T5508" s="198" t="s">
        <v>2792</v>
      </c>
      <c r="U5508" s="200">
        <v>203500</v>
      </c>
    </row>
    <row r="5509" spans="17:21" x14ac:dyDescent="0.15">
      <c r="Q5509" s="197">
        <v>6</v>
      </c>
      <c r="R5509" s="197">
        <v>20</v>
      </c>
      <c r="S5509" s="197">
        <v>31</v>
      </c>
      <c r="T5509" s="198" t="s">
        <v>2795</v>
      </c>
      <c r="U5509" s="200">
        <v>203610</v>
      </c>
    </row>
    <row r="5510" spans="17:21" x14ac:dyDescent="0.15">
      <c r="Q5510" s="197">
        <v>6</v>
      </c>
      <c r="R5510" s="197">
        <v>20</v>
      </c>
      <c r="S5510" s="197">
        <v>32</v>
      </c>
      <c r="T5510" s="198" t="s">
        <v>2798</v>
      </c>
      <c r="U5510" s="200">
        <v>203620</v>
      </c>
    </row>
    <row r="5511" spans="17:21" x14ac:dyDescent="0.15">
      <c r="Q5511" s="197">
        <v>6</v>
      </c>
      <c r="R5511" s="197">
        <v>20</v>
      </c>
      <c r="S5511" s="197">
        <v>33</v>
      </c>
      <c r="T5511" s="198" t="s">
        <v>2800</v>
      </c>
      <c r="U5511" s="200">
        <v>203630</v>
      </c>
    </row>
    <row r="5512" spans="17:21" x14ac:dyDescent="0.15">
      <c r="Q5512" s="197">
        <v>6</v>
      </c>
      <c r="R5512" s="197">
        <v>20</v>
      </c>
      <c r="S5512" s="197">
        <v>34</v>
      </c>
      <c r="T5512" s="198" t="s">
        <v>2803</v>
      </c>
      <c r="U5512" s="200">
        <v>203820</v>
      </c>
    </row>
    <row r="5513" spans="17:21" x14ac:dyDescent="0.15">
      <c r="Q5513" s="197">
        <v>6</v>
      </c>
      <c r="R5513" s="197">
        <v>20</v>
      </c>
      <c r="S5513" s="197">
        <v>35</v>
      </c>
      <c r="T5513" s="198" t="s">
        <v>2806</v>
      </c>
      <c r="U5513" s="200">
        <v>203830</v>
      </c>
    </row>
    <row r="5514" spans="17:21" x14ac:dyDescent="0.15">
      <c r="Q5514" s="197">
        <v>6</v>
      </c>
      <c r="R5514" s="197">
        <v>20</v>
      </c>
      <c r="S5514" s="197">
        <v>36</v>
      </c>
      <c r="T5514" s="198" t="s">
        <v>2809</v>
      </c>
      <c r="U5514" s="200">
        <v>203840</v>
      </c>
    </row>
    <row r="5515" spans="17:21" x14ac:dyDescent="0.15">
      <c r="Q5515" s="197">
        <v>6</v>
      </c>
      <c r="R5515" s="197">
        <v>20</v>
      </c>
      <c r="S5515" s="197">
        <v>37</v>
      </c>
      <c r="T5515" s="198" t="s">
        <v>2812</v>
      </c>
      <c r="U5515" s="200">
        <v>203850</v>
      </c>
    </row>
    <row r="5516" spans="17:21" x14ac:dyDescent="0.15">
      <c r="Q5516" s="197">
        <v>6</v>
      </c>
      <c r="R5516" s="197">
        <v>20</v>
      </c>
      <c r="S5516" s="197">
        <v>38</v>
      </c>
      <c r="T5516" s="198" t="s">
        <v>2815</v>
      </c>
      <c r="U5516" s="200">
        <v>203860</v>
      </c>
    </row>
    <row r="5517" spans="17:21" x14ac:dyDescent="0.15">
      <c r="Q5517" s="197">
        <v>6</v>
      </c>
      <c r="R5517" s="197">
        <v>20</v>
      </c>
      <c r="S5517" s="197">
        <v>39</v>
      </c>
      <c r="T5517" s="198" t="s">
        <v>2818</v>
      </c>
      <c r="U5517" s="200">
        <v>203880</v>
      </c>
    </row>
    <row r="5518" spans="17:21" x14ac:dyDescent="0.15">
      <c r="Q5518" s="197">
        <v>6</v>
      </c>
      <c r="R5518" s="197">
        <v>20</v>
      </c>
      <c r="S5518" s="197">
        <v>40</v>
      </c>
      <c r="T5518" s="198" t="s">
        <v>2820</v>
      </c>
      <c r="U5518" s="200">
        <v>204020</v>
      </c>
    </row>
    <row r="5519" spans="17:21" x14ac:dyDescent="0.15">
      <c r="Q5519" s="197">
        <v>6</v>
      </c>
      <c r="R5519" s="197">
        <v>20</v>
      </c>
      <c r="S5519" s="197">
        <v>41</v>
      </c>
      <c r="T5519" s="198" t="s">
        <v>2823</v>
      </c>
      <c r="U5519" s="200">
        <v>204030</v>
      </c>
    </row>
    <row r="5520" spans="17:21" x14ac:dyDescent="0.15">
      <c r="Q5520" s="197">
        <v>6</v>
      </c>
      <c r="R5520" s="197">
        <v>20</v>
      </c>
      <c r="S5520" s="197">
        <v>42</v>
      </c>
      <c r="T5520" s="198" t="s">
        <v>2826</v>
      </c>
      <c r="U5520" s="200">
        <v>204040</v>
      </c>
    </row>
    <row r="5521" spans="17:21" x14ac:dyDescent="0.15">
      <c r="Q5521" s="197">
        <v>6</v>
      </c>
      <c r="R5521" s="197">
        <v>20</v>
      </c>
      <c r="S5521" s="197">
        <v>43</v>
      </c>
      <c r="T5521" s="198" t="s">
        <v>2829</v>
      </c>
      <c r="U5521" s="200">
        <v>204070</v>
      </c>
    </row>
    <row r="5522" spans="17:21" x14ac:dyDescent="0.15">
      <c r="Q5522" s="197">
        <v>6</v>
      </c>
      <c r="R5522" s="197">
        <v>20</v>
      </c>
      <c r="S5522" s="197">
        <v>44</v>
      </c>
      <c r="T5522" s="198" t="s">
        <v>2832</v>
      </c>
      <c r="U5522" s="200">
        <v>204090</v>
      </c>
    </row>
    <row r="5523" spans="17:21" x14ac:dyDescent="0.15">
      <c r="Q5523" s="197">
        <v>6</v>
      </c>
      <c r="R5523" s="197">
        <v>20</v>
      </c>
      <c r="S5523" s="197">
        <v>45</v>
      </c>
      <c r="T5523" s="198" t="s">
        <v>2835</v>
      </c>
      <c r="U5523" s="200">
        <v>204100</v>
      </c>
    </row>
    <row r="5524" spans="17:21" x14ac:dyDescent="0.15">
      <c r="Q5524" s="197">
        <v>6</v>
      </c>
      <c r="R5524" s="197">
        <v>20</v>
      </c>
      <c r="S5524" s="197">
        <v>46</v>
      </c>
      <c r="T5524" s="198" t="s">
        <v>2838</v>
      </c>
      <c r="U5524" s="200">
        <v>204110</v>
      </c>
    </row>
    <row r="5525" spans="17:21" x14ac:dyDescent="0.15">
      <c r="Q5525" s="197">
        <v>6</v>
      </c>
      <c r="R5525" s="197">
        <v>20</v>
      </c>
      <c r="S5525" s="197">
        <v>47</v>
      </c>
      <c r="T5525" s="198" t="s">
        <v>2841</v>
      </c>
      <c r="U5525" s="200">
        <v>204120</v>
      </c>
    </row>
    <row r="5526" spans="17:21" x14ac:dyDescent="0.15">
      <c r="Q5526" s="197">
        <v>6</v>
      </c>
      <c r="R5526" s="197">
        <v>20</v>
      </c>
      <c r="S5526" s="197">
        <v>48</v>
      </c>
      <c r="T5526" s="198" t="s">
        <v>2843</v>
      </c>
      <c r="U5526" s="200">
        <v>204130</v>
      </c>
    </row>
    <row r="5527" spans="17:21" x14ac:dyDescent="0.15">
      <c r="Q5527" s="197">
        <v>6</v>
      </c>
      <c r="R5527" s="197">
        <v>20</v>
      </c>
      <c r="S5527" s="197">
        <v>49</v>
      </c>
      <c r="T5527" s="198" t="s">
        <v>2846</v>
      </c>
      <c r="U5527" s="200">
        <v>204140</v>
      </c>
    </row>
    <row r="5528" spans="17:21" x14ac:dyDescent="0.15">
      <c r="Q5528" s="197">
        <v>6</v>
      </c>
      <c r="R5528" s="197">
        <v>20</v>
      </c>
      <c r="S5528" s="197">
        <v>50</v>
      </c>
      <c r="T5528" s="198" t="s">
        <v>2849</v>
      </c>
      <c r="U5528" s="200">
        <v>204150</v>
      </c>
    </row>
    <row r="5529" spans="17:21" x14ac:dyDescent="0.15">
      <c r="Q5529" s="197">
        <v>6</v>
      </c>
      <c r="R5529" s="197">
        <v>20</v>
      </c>
      <c r="S5529" s="197">
        <v>51</v>
      </c>
      <c r="T5529" s="198" t="s">
        <v>2852</v>
      </c>
      <c r="U5529" s="200">
        <v>204160</v>
      </c>
    </row>
    <row r="5530" spans="17:21" x14ac:dyDescent="0.15">
      <c r="Q5530" s="197">
        <v>6</v>
      </c>
      <c r="R5530" s="197">
        <v>20</v>
      </c>
      <c r="S5530" s="197">
        <v>52</v>
      </c>
      <c r="T5530" s="198" t="s">
        <v>2855</v>
      </c>
      <c r="U5530" s="200">
        <v>204170</v>
      </c>
    </row>
    <row r="5531" spans="17:21" x14ac:dyDescent="0.15">
      <c r="Q5531" s="197">
        <v>6</v>
      </c>
      <c r="R5531" s="197">
        <v>20</v>
      </c>
      <c r="S5531" s="197">
        <v>53</v>
      </c>
      <c r="T5531" s="198" t="s">
        <v>2858</v>
      </c>
      <c r="U5531" s="200">
        <v>204220</v>
      </c>
    </row>
    <row r="5532" spans="17:21" x14ac:dyDescent="0.15">
      <c r="Q5532" s="197">
        <v>6</v>
      </c>
      <c r="R5532" s="197">
        <v>20</v>
      </c>
      <c r="S5532" s="197">
        <v>54</v>
      </c>
      <c r="T5532" s="198" t="s">
        <v>2861</v>
      </c>
      <c r="U5532" s="200">
        <v>204230</v>
      </c>
    </row>
    <row r="5533" spans="17:21" x14ac:dyDescent="0.15">
      <c r="Q5533" s="197">
        <v>6</v>
      </c>
      <c r="R5533" s="197">
        <v>20</v>
      </c>
      <c r="S5533" s="197">
        <v>55</v>
      </c>
      <c r="T5533" s="198" t="s">
        <v>2864</v>
      </c>
      <c r="U5533" s="200">
        <v>204250</v>
      </c>
    </row>
    <row r="5534" spans="17:21" x14ac:dyDescent="0.15">
      <c r="Q5534" s="197">
        <v>6</v>
      </c>
      <c r="R5534" s="197">
        <v>20</v>
      </c>
      <c r="S5534" s="197">
        <v>56</v>
      </c>
      <c r="T5534" s="198" t="s">
        <v>2867</v>
      </c>
      <c r="U5534" s="200">
        <v>204290</v>
      </c>
    </row>
    <row r="5535" spans="17:21" x14ac:dyDescent="0.15">
      <c r="Q5535" s="197">
        <v>6</v>
      </c>
      <c r="R5535" s="197">
        <v>20</v>
      </c>
      <c r="S5535" s="197">
        <v>57</v>
      </c>
      <c r="T5535" s="198" t="s">
        <v>2870</v>
      </c>
      <c r="U5535" s="200">
        <v>204300</v>
      </c>
    </row>
    <row r="5536" spans="17:21" x14ac:dyDescent="0.15">
      <c r="Q5536" s="197">
        <v>6</v>
      </c>
      <c r="R5536" s="197">
        <v>20</v>
      </c>
      <c r="S5536" s="197">
        <v>58</v>
      </c>
      <c r="T5536" s="198" t="s">
        <v>2873</v>
      </c>
      <c r="U5536" s="200">
        <v>204320</v>
      </c>
    </row>
    <row r="5537" spans="17:21" x14ac:dyDescent="0.15">
      <c r="Q5537" s="197">
        <v>6</v>
      </c>
      <c r="R5537" s="197">
        <v>20</v>
      </c>
      <c r="S5537" s="197">
        <v>59</v>
      </c>
      <c r="T5537" s="198" t="s">
        <v>2876</v>
      </c>
      <c r="U5537" s="200">
        <v>204460</v>
      </c>
    </row>
    <row r="5538" spans="17:21" x14ac:dyDescent="0.15">
      <c r="Q5538" s="197">
        <v>6</v>
      </c>
      <c r="R5538" s="197">
        <v>20</v>
      </c>
      <c r="S5538" s="197">
        <v>60</v>
      </c>
      <c r="T5538" s="198" t="s">
        <v>2879</v>
      </c>
      <c r="U5538" s="200">
        <v>204480</v>
      </c>
    </row>
    <row r="5539" spans="17:21" x14ac:dyDescent="0.15">
      <c r="Q5539" s="197">
        <v>6</v>
      </c>
      <c r="R5539" s="197">
        <v>20</v>
      </c>
      <c r="S5539" s="197">
        <v>61</v>
      </c>
      <c r="T5539" s="198" t="s">
        <v>2882</v>
      </c>
      <c r="U5539" s="200">
        <v>204500</v>
      </c>
    </row>
    <row r="5540" spans="17:21" x14ac:dyDescent="0.15">
      <c r="Q5540" s="197">
        <v>6</v>
      </c>
      <c r="R5540" s="197">
        <v>20</v>
      </c>
      <c r="S5540" s="197">
        <v>62</v>
      </c>
      <c r="T5540" s="198" t="s">
        <v>2885</v>
      </c>
      <c r="U5540" s="200">
        <v>204510</v>
      </c>
    </row>
    <row r="5541" spans="17:21" x14ac:dyDescent="0.15">
      <c r="Q5541" s="197">
        <v>6</v>
      </c>
      <c r="R5541" s="197">
        <v>20</v>
      </c>
      <c r="S5541" s="197">
        <v>63</v>
      </c>
      <c r="T5541" s="198" t="s">
        <v>2888</v>
      </c>
      <c r="U5541" s="200">
        <v>204520</v>
      </c>
    </row>
    <row r="5542" spans="17:21" x14ac:dyDescent="0.15">
      <c r="Q5542" s="197">
        <v>6</v>
      </c>
      <c r="R5542" s="197">
        <v>20</v>
      </c>
      <c r="S5542" s="197">
        <v>64</v>
      </c>
      <c r="T5542" s="198" t="s">
        <v>2891</v>
      </c>
      <c r="U5542" s="200">
        <v>204810</v>
      </c>
    </row>
    <row r="5543" spans="17:21" x14ac:dyDescent="0.15">
      <c r="Q5543" s="197">
        <v>6</v>
      </c>
      <c r="R5543" s="197">
        <v>20</v>
      </c>
      <c r="S5543" s="197">
        <v>65</v>
      </c>
      <c r="T5543" s="198" t="s">
        <v>2894</v>
      </c>
      <c r="U5543" s="200">
        <v>204820</v>
      </c>
    </row>
    <row r="5544" spans="17:21" x14ac:dyDescent="0.15">
      <c r="Q5544" s="197">
        <v>6</v>
      </c>
      <c r="R5544" s="197">
        <v>20</v>
      </c>
      <c r="S5544" s="197">
        <v>66</v>
      </c>
      <c r="T5544" s="198" t="s">
        <v>2897</v>
      </c>
      <c r="U5544" s="200">
        <v>204850</v>
      </c>
    </row>
    <row r="5545" spans="17:21" x14ac:dyDescent="0.15">
      <c r="Q5545" s="197">
        <v>6</v>
      </c>
      <c r="R5545" s="197">
        <v>20</v>
      </c>
      <c r="S5545" s="197">
        <v>67</v>
      </c>
      <c r="T5545" s="198" t="s">
        <v>2900</v>
      </c>
      <c r="U5545" s="200">
        <v>204860</v>
      </c>
    </row>
    <row r="5546" spans="17:21" x14ac:dyDescent="0.15">
      <c r="Q5546" s="197">
        <v>6</v>
      </c>
      <c r="R5546" s="197">
        <v>20</v>
      </c>
      <c r="S5546" s="197">
        <v>68</v>
      </c>
      <c r="T5546" s="198" t="s">
        <v>2903</v>
      </c>
      <c r="U5546" s="200">
        <v>205210</v>
      </c>
    </row>
    <row r="5547" spans="17:21" x14ac:dyDescent="0.15">
      <c r="Q5547" s="197">
        <v>6</v>
      </c>
      <c r="R5547" s="197">
        <v>20</v>
      </c>
      <c r="S5547" s="197">
        <v>69</v>
      </c>
      <c r="T5547" s="198" t="s">
        <v>2905</v>
      </c>
      <c r="U5547" s="200">
        <v>205410</v>
      </c>
    </row>
    <row r="5548" spans="17:21" x14ac:dyDescent="0.15">
      <c r="Q5548" s="197">
        <v>6</v>
      </c>
      <c r="R5548" s="197">
        <v>20</v>
      </c>
      <c r="S5548" s="197">
        <v>70</v>
      </c>
      <c r="T5548" s="198" t="s">
        <v>2907</v>
      </c>
      <c r="U5548" s="200">
        <v>205430</v>
      </c>
    </row>
    <row r="5549" spans="17:21" x14ac:dyDescent="0.15">
      <c r="Q5549" s="197">
        <v>6</v>
      </c>
      <c r="R5549" s="197">
        <v>20</v>
      </c>
      <c r="S5549" s="197">
        <v>71</v>
      </c>
      <c r="T5549" s="198" t="s">
        <v>2910</v>
      </c>
      <c r="U5549" s="200">
        <v>205610</v>
      </c>
    </row>
    <row r="5550" spans="17:21" x14ac:dyDescent="0.15">
      <c r="Q5550" s="197">
        <v>6</v>
      </c>
      <c r="R5550" s="197">
        <v>20</v>
      </c>
      <c r="S5550" s="197">
        <v>72</v>
      </c>
      <c r="T5550" s="198" t="s">
        <v>2913</v>
      </c>
      <c r="U5550" s="200">
        <v>205620</v>
      </c>
    </row>
    <row r="5551" spans="17:21" x14ac:dyDescent="0.15">
      <c r="Q5551" s="197">
        <v>6</v>
      </c>
      <c r="R5551" s="197">
        <v>20</v>
      </c>
      <c r="S5551" s="197">
        <v>73</v>
      </c>
      <c r="T5551" s="198" t="s">
        <v>2916</v>
      </c>
      <c r="U5551" s="200">
        <v>205630</v>
      </c>
    </row>
    <row r="5552" spans="17:21" x14ac:dyDescent="0.15">
      <c r="Q5552" s="197">
        <v>6</v>
      </c>
      <c r="R5552" s="197">
        <v>20</v>
      </c>
      <c r="S5552" s="197">
        <v>74</v>
      </c>
      <c r="T5552" s="198" t="s">
        <v>2919</v>
      </c>
      <c r="U5552" s="200">
        <v>205830</v>
      </c>
    </row>
    <row r="5553" spans="17:21" x14ac:dyDescent="0.15">
      <c r="Q5553" s="197">
        <v>6</v>
      </c>
      <c r="R5553" s="197">
        <v>20</v>
      </c>
      <c r="S5553" s="197">
        <v>75</v>
      </c>
      <c r="T5553" s="198" t="s">
        <v>2922</v>
      </c>
      <c r="U5553" s="200">
        <v>205880</v>
      </c>
    </row>
    <row r="5554" spans="17:21" x14ac:dyDescent="0.15">
      <c r="Q5554" s="197">
        <v>6</v>
      </c>
      <c r="R5554" s="197">
        <v>20</v>
      </c>
      <c r="S5554" s="197">
        <v>76</v>
      </c>
      <c r="T5554" s="198" t="s">
        <v>2925</v>
      </c>
      <c r="U5554" s="200">
        <v>205900</v>
      </c>
    </row>
    <row r="5555" spans="17:21" x14ac:dyDescent="0.15">
      <c r="Q5555" s="197">
        <v>6</v>
      </c>
      <c r="R5555" s="197">
        <v>20</v>
      </c>
      <c r="S5555" s="197">
        <v>77</v>
      </c>
      <c r="T5555" s="198" t="s">
        <v>2928</v>
      </c>
      <c r="U5555" s="200">
        <v>206020</v>
      </c>
    </row>
    <row r="5556" spans="17:21" x14ac:dyDescent="0.15">
      <c r="Q5556" s="197">
        <v>6</v>
      </c>
      <c r="R5556" s="197">
        <v>20</v>
      </c>
      <c r="S5556" s="197">
        <v>78</v>
      </c>
      <c r="T5556" s="198" t="s">
        <v>9816</v>
      </c>
      <c r="U5556" s="200">
        <v>209060</v>
      </c>
    </row>
    <row r="5557" spans="17:21" x14ac:dyDescent="0.15">
      <c r="Q5557" s="197">
        <v>6</v>
      </c>
      <c r="R5557" s="197">
        <v>20</v>
      </c>
      <c r="S5557" s="197">
        <v>79</v>
      </c>
      <c r="T5557" s="198" t="s">
        <v>8270</v>
      </c>
      <c r="U5557" s="200">
        <v>208130</v>
      </c>
    </row>
    <row r="5558" spans="17:21" x14ac:dyDescent="0.15">
      <c r="Q5558" s="197">
        <v>6</v>
      </c>
      <c r="R5558" s="197">
        <v>20</v>
      </c>
      <c r="S5558" s="197">
        <v>80</v>
      </c>
      <c r="T5558" s="198" t="s">
        <v>8271</v>
      </c>
      <c r="U5558" s="200">
        <v>209950</v>
      </c>
    </row>
    <row r="5559" spans="17:21" x14ac:dyDescent="0.15">
      <c r="Q5559" s="197">
        <v>6</v>
      </c>
      <c r="R5559" s="197">
        <v>20</v>
      </c>
      <c r="S5559" s="197">
        <v>81</v>
      </c>
      <c r="T5559" s="198" t="s">
        <v>8272</v>
      </c>
      <c r="U5559" s="200">
        <v>209270</v>
      </c>
    </row>
    <row r="5560" spans="17:21" x14ac:dyDescent="0.15">
      <c r="Q5560" s="197">
        <v>6</v>
      </c>
      <c r="R5560" s="197">
        <v>20</v>
      </c>
      <c r="S5560" s="197">
        <v>82</v>
      </c>
      <c r="T5560" s="198" t="s">
        <v>8273</v>
      </c>
      <c r="U5560" s="200">
        <v>208400</v>
      </c>
    </row>
    <row r="5561" spans="17:21" x14ac:dyDescent="0.15">
      <c r="Q5561" s="197">
        <v>6</v>
      </c>
      <c r="R5561" s="197">
        <v>20</v>
      </c>
      <c r="S5561" s="197">
        <v>83</v>
      </c>
      <c r="T5561" s="198" t="s">
        <v>8274</v>
      </c>
      <c r="U5561" s="200">
        <v>208410</v>
      </c>
    </row>
    <row r="5562" spans="17:21" x14ac:dyDescent="0.15">
      <c r="Q5562" s="197">
        <v>6</v>
      </c>
      <c r="R5562" s="197">
        <v>20</v>
      </c>
      <c r="S5562" s="197">
        <v>84</v>
      </c>
      <c r="T5562" s="198" t="s">
        <v>8275</v>
      </c>
      <c r="U5562" s="200">
        <v>209010</v>
      </c>
    </row>
    <row r="5563" spans="17:21" x14ac:dyDescent="0.15">
      <c r="Q5563" s="197">
        <v>6</v>
      </c>
      <c r="R5563" s="197">
        <v>20</v>
      </c>
      <c r="S5563" s="197">
        <v>85</v>
      </c>
      <c r="T5563" s="198" t="s">
        <v>8276</v>
      </c>
      <c r="U5563" s="200">
        <v>209870</v>
      </c>
    </row>
    <row r="5564" spans="17:21" x14ac:dyDescent="0.15">
      <c r="Q5564" s="197">
        <v>6</v>
      </c>
      <c r="R5564" s="197">
        <v>21</v>
      </c>
      <c r="S5564" s="197">
        <v>1</v>
      </c>
      <c r="T5564" s="198" t="s">
        <v>3134</v>
      </c>
      <c r="U5564" s="200">
        <v>212010</v>
      </c>
    </row>
    <row r="5565" spans="17:21" x14ac:dyDescent="0.15">
      <c r="Q5565" s="197">
        <v>6</v>
      </c>
      <c r="R5565" s="197">
        <v>21</v>
      </c>
      <c r="S5565" s="197">
        <v>2</v>
      </c>
      <c r="T5565" s="198" t="s">
        <v>3137</v>
      </c>
      <c r="U5565" s="200">
        <v>212020</v>
      </c>
    </row>
    <row r="5566" spans="17:21" x14ac:dyDescent="0.15">
      <c r="Q5566" s="197">
        <v>6</v>
      </c>
      <c r="R5566" s="197">
        <v>21</v>
      </c>
      <c r="S5566" s="197">
        <v>3</v>
      </c>
      <c r="T5566" s="198" t="s">
        <v>3140</v>
      </c>
      <c r="U5566" s="200">
        <v>212030</v>
      </c>
    </row>
    <row r="5567" spans="17:21" x14ac:dyDescent="0.15">
      <c r="Q5567" s="197">
        <v>6</v>
      </c>
      <c r="R5567" s="197">
        <v>21</v>
      </c>
      <c r="S5567" s="197">
        <v>4</v>
      </c>
      <c r="T5567" s="198" t="s">
        <v>3143</v>
      </c>
      <c r="U5567" s="200">
        <v>212040</v>
      </c>
    </row>
    <row r="5568" spans="17:21" x14ac:dyDescent="0.15">
      <c r="Q5568" s="197">
        <v>6</v>
      </c>
      <c r="R5568" s="197">
        <v>21</v>
      </c>
      <c r="S5568" s="197">
        <v>5</v>
      </c>
      <c r="T5568" s="198" t="s">
        <v>3146</v>
      </c>
      <c r="U5568" s="200">
        <v>212050</v>
      </c>
    </row>
    <row r="5569" spans="17:21" x14ac:dyDescent="0.15">
      <c r="Q5569" s="197">
        <v>6</v>
      </c>
      <c r="R5569" s="197">
        <v>21</v>
      </c>
      <c r="S5569" s="197">
        <v>6</v>
      </c>
      <c r="T5569" s="198" t="s">
        <v>3149</v>
      </c>
      <c r="U5569" s="200">
        <v>212060</v>
      </c>
    </row>
    <row r="5570" spans="17:21" x14ac:dyDescent="0.15">
      <c r="Q5570" s="197">
        <v>6</v>
      </c>
      <c r="R5570" s="197">
        <v>21</v>
      </c>
      <c r="S5570" s="197">
        <v>7</v>
      </c>
      <c r="T5570" s="198" t="s">
        <v>3152</v>
      </c>
      <c r="U5570" s="200">
        <v>212070</v>
      </c>
    </row>
    <row r="5571" spans="17:21" x14ac:dyDescent="0.15">
      <c r="Q5571" s="197">
        <v>6</v>
      </c>
      <c r="R5571" s="197">
        <v>21</v>
      </c>
      <c r="S5571" s="197">
        <v>8</v>
      </c>
      <c r="T5571" s="198" t="s">
        <v>3155</v>
      </c>
      <c r="U5571" s="200">
        <v>212080</v>
      </c>
    </row>
    <row r="5572" spans="17:21" x14ac:dyDescent="0.15">
      <c r="Q5572" s="197">
        <v>6</v>
      </c>
      <c r="R5572" s="197">
        <v>21</v>
      </c>
      <c r="S5572" s="197">
        <v>9</v>
      </c>
      <c r="T5572" s="198" t="s">
        <v>3158</v>
      </c>
      <c r="U5572" s="200">
        <v>212090</v>
      </c>
    </row>
    <row r="5573" spans="17:21" x14ac:dyDescent="0.15">
      <c r="Q5573" s="197">
        <v>6</v>
      </c>
      <c r="R5573" s="197">
        <v>21</v>
      </c>
      <c r="S5573" s="197">
        <v>10</v>
      </c>
      <c r="T5573" s="198" t="s">
        <v>3161</v>
      </c>
      <c r="U5573" s="200">
        <v>212100</v>
      </c>
    </row>
    <row r="5574" spans="17:21" x14ac:dyDescent="0.15">
      <c r="Q5574" s="197">
        <v>6</v>
      </c>
      <c r="R5574" s="197">
        <v>21</v>
      </c>
      <c r="S5574" s="197">
        <v>11</v>
      </c>
      <c r="T5574" s="198" t="s">
        <v>3164</v>
      </c>
      <c r="U5574" s="200">
        <v>212110</v>
      </c>
    </row>
    <row r="5575" spans="17:21" x14ac:dyDescent="0.15">
      <c r="Q5575" s="197">
        <v>6</v>
      </c>
      <c r="R5575" s="197">
        <v>21</v>
      </c>
      <c r="S5575" s="197">
        <v>12</v>
      </c>
      <c r="T5575" s="198" t="s">
        <v>3167</v>
      </c>
      <c r="U5575" s="200">
        <v>212120</v>
      </c>
    </row>
    <row r="5576" spans="17:21" x14ac:dyDescent="0.15">
      <c r="Q5576" s="197">
        <v>6</v>
      </c>
      <c r="R5576" s="197">
        <v>21</v>
      </c>
      <c r="S5576" s="197">
        <v>13</v>
      </c>
      <c r="T5576" s="198" t="s">
        <v>3169</v>
      </c>
      <c r="U5576" s="200">
        <v>212130</v>
      </c>
    </row>
    <row r="5577" spans="17:21" x14ac:dyDescent="0.15">
      <c r="Q5577" s="197">
        <v>6</v>
      </c>
      <c r="R5577" s="197">
        <v>21</v>
      </c>
      <c r="S5577" s="197">
        <v>14</v>
      </c>
      <c r="T5577" s="198" t="s">
        <v>3172</v>
      </c>
      <c r="U5577" s="200">
        <v>212140</v>
      </c>
    </row>
    <row r="5578" spans="17:21" x14ac:dyDescent="0.15">
      <c r="Q5578" s="197">
        <v>6</v>
      </c>
      <c r="R5578" s="197">
        <v>21</v>
      </c>
      <c r="S5578" s="197">
        <v>15</v>
      </c>
      <c r="T5578" s="198" t="s">
        <v>3175</v>
      </c>
      <c r="U5578" s="200">
        <v>212150</v>
      </c>
    </row>
    <row r="5579" spans="17:21" x14ac:dyDescent="0.15">
      <c r="Q5579" s="197">
        <v>6</v>
      </c>
      <c r="R5579" s="197">
        <v>21</v>
      </c>
      <c r="S5579" s="197">
        <v>16</v>
      </c>
      <c r="T5579" s="198" t="s">
        <v>3178</v>
      </c>
      <c r="U5579" s="200">
        <v>212160</v>
      </c>
    </row>
    <row r="5580" spans="17:21" x14ac:dyDescent="0.15">
      <c r="Q5580" s="197">
        <v>6</v>
      </c>
      <c r="R5580" s="197">
        <v>21</v>
      </c>
      <c r="S5580" s="197">
        <v>17</v>
      </c>
      <c r="T5580" s="198" t="s">
        <v>3181</v>
      </c>
      <c r="U5580" s="200">
        <v>212170</v>
      </c>
    </row>
    <row r="5581" spans="17:21" x14ac:dyDescent="0.15">
      <c r="Q5581" s="197">
        <v>6</v>
      </c>
      <c r="R5581" s="197">
        <v>21</v>
      </c>
      <c r="S5581" s="197">
        <v>18</v>
      </c>
      <c r="T5581" s="198" t="s">
        <v>3184</v>
      </c>
      <c r="U5581" s="200">
        <v>212180</v>
      </c>
    </row>
    <row r="5582" spans="17:21" x14ac:dyDescent="0.15">
      <c r="Q5582" s="197">
        <v>6</v>
      </c>
      <c r="R5582" s="197">
        <v>21</v>
      </c>
      <c r="S5582" s="197">
        <v>19</v>
      </c>
      <c r="T5582" s="198" t="s">
        <v>3187</v>
      </c>
      <c r="U5582" s="200">
        <v>212190</v>
      </c>
    </row>
    <row r="5583" spans="17:21" x14ac:dyDescent="0.15">
      <c r="Q5583" s="197">
        <v>6</v>
      </c>
      <c r="R5583" s="197">
        <v>21</v>
      </c>
      <c r="S5583" s="197">
        <v>20</v>
      </c>
      <c r="T5583" s="198" t="s">
        <v>3190</v>
      </c>
      <c r="U5583" s="200">
        <v>212200</v>
      </c>
    </row>
    <row r="5584" spans="17:21" x14ac:dyDescent="0.15">
      <c r="Q5584" s="197">
        <v>6</v>
      </c>
      <c r="R5584" s="197">
        <v>21</v>
      </c>
      <c r="S5584" s="197">
        <v>21</v>
      </c>
      <c r="T5584" s="198" t="s">
        <v>3193</v>
      </c>
      <c r="U5584" s="200">
        <v>212210</v>
      </c>
    </row>
    <row r="5585" spans="17:21" x14ac:dyDescent="0.15">
      <c r="Q5585" s="197">
        <v>6</v>
      </c>
      <c r="R5585" s="197">
        <v>21</v>
      </c>
      <c r="S5585" s="197">
        <v>22</v>
      </c>
      <c r="T5585" s="198" t="s">
        <v>3196</v>
      </c>
      <c r="U5585" s="200">
        <v>213020</v>
      </c>
    </row>
    <row r="5586" spans="17:21" x14ac:dyDescent="0.15">
      <c r="Q5586" s="197">
        <v>6</v>
      </c>
      <c r="R5586" s="197">
        <v>21</v>
      </c>
      <c r="S5586" s="197">
        <v>23</v>
      </c>
      <c r="T5586" s="198" t="s">
        <v>3199</v>
      </c>
      <c r="U5586" s="200">
        <v>213030</v>
      </c>
    </row>
    <row r="5587" spans="17:21" x14ac:dyDescent="0.15">
      <c r="Q5587" s="197">
        <v>6</v>
      </c>
      <c r="R5587" s="197">
        <v>21</v>
      </c>
      <c r="S5587" s="197">
        <v>24</v>
      </c>
      <c r="T5587" s="198" t="s">
        <v>3202</v>
      </c>
      <c r="U5587" s="200">
        <v>213410</v>
      </c>
    </row>
    <row r="5588" spans="17:21" x14ac:dyDescent="0.15">
      <c r="Q5588" s="197">
        <v>6</v>
      </c>
      <c r="R5588" s="197">
        <v>21</v>
      </c>
      <c r="S5588" s="197">
        <v>25</v>
      </c>
      <c r="T5588" s="198" t="s">
        <v>3205</v>
      </c>
      <c r="U5588" s="200">
        <v>213610</v>
      </c>
    </row>
    <row r="5589" spans="17:21" x14ac:dyDescent="0.15">
      <c r="Q5589" s="197">
        <v>6</v>
      </c>
      <c r="R5589" s="197">
        <v>21</v>
      </c>
      <c r="S5589" s="197">
        <v>26</v>
      </c>
      <c r="T5589" s="198" t="s">
        <v>3208</v>
      </c>
      <c r="U5589" s="200">
        <v>213620</v>
      </c>
    </row>
    <row r="5590" spans="17:21" x14ac:dyDescent="0.15">
      <c r="Q5590" s="197">
        <v>6</v>
      </c>
      <c r="R5590" s="197">
        <v>21</v>
      </c>
      <c r="S5590" s="197">
        <v>27</v>
      </c>
      <c r="T5590" s="198" t="s">
        <v>3210</v>
      </c>
      <c r="U5590" s="200">
        <v>213810</v>
      </c>
    </row>
    <row r="5591" spans="17:21" x14ac:dyDescent="0.15">
      <c r="Q5591" s="197">
        <v>6</v>
      </c>
      <c r="R5591" s="197">
        <v>21</v>
      </c>
      <c r="S5591" s="197">
        <v>28</v>
      </c>
      <c r="T5591" s="198" t="s">
        <v>3212</v>
      </c>
      <c r="U5591" s="200">
        <v>213820</v>
      </c>
    </row>
    <row r="5592" spans="17:21" x14ac:dyDescent="0.15">
      <c r="Q5592" s="197">
        <v>6</v>
      </c>
      <c r="R5592" s="197">
        <v>21</v>
      </c>
      <c r="S5592" s="197">
        <v>29</v>
      </c>
      <c r="T5592" s="198" t="s">
        <v>3215</v>
      </c>
      <c r="U5592" s="200">
        <v>213830</v>
      </c>
    </row>
    <row r="5593" spans="17:21" x14ac:dyDescent="0.15">
      <c r="Q5593" s="197">
        <v>6</v>
      </c>
      <c r="R5593" s="197">
        <v>21</v>
      </c>
      <c r="S5593" s="197">
        <v>30</v>
      </c>
      <c r="T5593" s="198" t="s">
        <v>3217</v>
      </c>
      <c r="U5593" s="200">
        <v>214010</v>
      </c>
    </row>
    <row r="5594" spans="17:21" x14ac:dyDescent="0.15">
      <c r="Q5594" s="197">
        <v>6</v>
      </c>
      <c r="R5594" s="197">
        <v>21</v>
      </c>
      <c r="S5594" s="197">
        <v>31</v>
      </c>
      <c r="T5594" s="198" t="s">
        <v>3219</v>
      </c>
      <c r="U5594" s="200">
        <v>214030</v>
      </c>
    </row>
    <row r="5595" spans="17:21" x14ac:dyDescent="0.15">
      <c r="Q5595" s="197">
        <v>6</v>
      </c>
      <c r="R5595" s="197">
        <v>21</v>
      </c>
      <c r="S5595" s="197">
        <v>32</v>
      </c>
      <c r="T5595" s="198" t="s">
        <v>3221</v>
      </c>
      <c r="U5595" s="200">
        <v>214040</v>
      </c>
    </row>
    <row r="5596" spans="17:21" x14ac:dyDescent="0.15">
      <c r="Q5596" s="197">
        <v>6</v>
      </c>
      <c r="R5596" s="197">
        <v>21</v>
      </c>
      <c r="S5596" s="197">
        <v>33</v>
      </c>
      <c r="T5596" s="198" t="s">
        <v>3223</v>
      </c>
      <c r="U5596" s="200">
        <v>214210</v>
      </c>
    </row>
    <row r="5597" spans="17:21" x14ac:dyDescent="0.15">
      <c r="Q5597" s="197">
        <v>6</v>
      </c>
      <c r="R5597" s="197">
        <v>21</v>
      </c>
      <c r="S5597" s="197">
        <v>34</v>
      </c>
      <c r="T5597" s="198" t="s">
        <v>3225</v>
      </c>
      <c r="U5597" s="200">
        <v>215010</v>
      </c>
    </row>
    <row r="5598" spans="17:21" x14ac:dyDescent="0.15">
      <c r="Q5598" s="197">
        <v>6</v>
      </c>
      <c r="R5598" s="197">
        <v>21</v>
      </c>
      <c r="S5598" s="197">
        <v>35</v>
      </c>
      <c r="T5598" s="198" t="s">
        <v>3227</v>
      </c>
      <c r="U5598" s="200">
        <v>215020</v>
      </c>
    </row>
    <row r="5599" spans="17:21" x14ac:dyDescent="0.15">
      <c r="Q5599" s="197">
        <v>6</v>
      </c>
      <c r="R5599" s="197">
        <v>21</v>
      </c>
      <c r="S5599" s="197">
        <v>36</v>
      </c>
      <c r="T5599" s="198" t="s">
        <v>3229</v>
      </c>
      <c r="U5599" s="200">
        <v>215030</v>
      </c>
    </row>
    <row r="5600" spans="17:21" x14ac:dyDescent="0.15">
      <c r="Q5600" s="197">
        <v>6</v>
      </c>
      <c r="R5600" s="197">
        <v>21</v>
      </c>
      <c r="S5600" s="197">
        <v>37</v>
      </c>
      <c r="T5600" s="198" t="s">
        <v>3231</v>
      </c>
      <c r="U5600" s="200">
        <v>215040</v>
      </c>
    </row>
    <row r="5601" spans="17:21" x14ac:dyDescent="0.15">
      <c r="Q5601" s="197">
        <v>6</v>
      </c>
      <c r="R5601" s="197">
        <v>21</v>
      </c>
      <c r="S5601" s="197">
        <v>38</v>
      </c>
      <c r="T5601" s="198" t="s">
        <v>3233</v>
      </c>
      <c r="U5601" s="200">
        <v>215050</v>
      </c>
    </row>
    <row r="5602" spans="17:21" x14ac:dyDescent="0.15">
      <c r="Q5602" s="197">
        <v>6</v>
      </c>
      <c r="R5602" s="197">
        <v>21</v>
      </c>
      <c r="S5602" s="197">
        <v>39</v>
      </c>
      <c r="T5602" s="198" t="s">
        <v>3235</v>
      </c>
      <c r="U5602" s="200">
        <v>215060</v>
      </c>
    </row>
    <row r="5603" spans="17:21" x14ac:dyDescent="0.15">
      <c r="Q5603" s="197">
        <v>6</v>
      </c>
      <c r="R5603" s="197">
        <v>21</v>
      </c>
      <c r="S5603" s="197">
        <v>40</v>
      </c>
      <c r="T5603" s="198" t="s">
        <v>3237</v>
      </c>
      <c r="U5603" s="200">
        <v>215070</v>
      </c>
    </row>
    <row r="5604" spans="17:21" x14ac:dyDescent="0.15">
      <c r="Q5604" s="197">
        <v>6</v>
      </c>
      <c r="R5604" s="197">
        <v>21</v>
      </c>
      <c r="S5604" s="197">
        <v>41</v>
      </c>
      <c r="T5604" s="198" t="s">
        <v>3240</v>
      </c>
      <c r="U5604" s="200">
        <v>215210</v>
      </c>
    </row>
    <row r="5605" spans="17:21" x14ac:dyDescent="0.15">
      <c r="Q5605" s="197">
        <v>6</v>
      </c>
      <c r="R5605" s="197">
        <v>21</v>
      </c>
      <c r="S5605" s="197">
        <v>42</v>
      </c>
      <c r="T5605" s="198" t="s">
        <v>3242</v>
      </c>
      <c r="U5605" s="200">
        <v>216040</v>
      </c>
    </row>
    <row r="5606" spans="17:21" x14ac:dyDescent="0.15">
      <c r="Q5606" s="197">
        <v>6</v>
      </c>
      <c r="R5606" s="197">
        <v>22</v>
      </c>
      <c r="S5606" s="197">
        <v>1</v>
      </c>
      <c r="T5606" s="198" t="s">
        <v>3266</v>
      </c>
      <c r="U5606" s="200">
        <v>222030</v>
      </c>
    </row>
    <row r="5607" spans="17:21" x14ac:dyDescent="0.15">
      <c r="Q5607" s="197">
        <v>6</v>
      </c>
      <c r="R5607" s="197">
        <v>22</v>
      </c>
      <c r="S5607" s="197">
        <v>2</v>
      </c>
      <c r="T5607" s="198" t="s">
        <v>3267</v>
      </c>
      <c r="U5607" s="200">
        <v>222050</v>
      </c>
    </row>
    <row r="5608" spans="17:21" x14ac:dyDescent="0.15">
      <c r="Q5608" s="197">
        <v>6</v>
      </c>
      <c r="R5608" s="197">
        <v>22</v>
      </c>
      <c r="S5608" s="197">
        <v>3</v>
      </c>
      <c r="T5608" s="198" t="s">
        <v>3268</v>
      </c>
      <c r="U5608" s="200">
        <v>222060</v>
      </c>
    </row>
    <row r="5609" spans="17:21" x14ac:dyDescent="0.15">
      <c r="Q5609" s="197">
        <v>6</v>
      </c>
      <c r="R5609" s="197">
        <v>22</v>
      </c>
      <c r="S5609" s="197">
        <v>4</v>
      </c>
      <c r="T5609" s="198" t="s">
        <v>3269</v>
      </c>
      <c r="U5609" s="200">
        <v>222070</v>
      </c>
    </row>
    <row r="5610" spans="17:21" x14ac:dyDescent="0.15">
      <c r="Q5610" s="197">
        <v>6</v>
      </c>
      <c r="R5610" s="197">
        <v>22</v>
      </c>
      <c r="S5610" s="197">
        <v>5</v>
      </c>
      <c r="T5610" s="198" t="s">
        <v>3270</v>
      </c>
      <c r="U5610" s="200">
        <v>222080</v>
      </c>
    </row>
    <row r="5611" spans="17:21" x14ac:dyDescent="0.15">
      <c r="Q5611" s="197">
        <v>6</v>
      </c>
      <c r="R5611" s="197">
        <v>22</v>
      </c>
      <c r="S5611" s="197">
        <v>6</v>
      </c>
      <c r="T5611" s="198" t="s">
        <v>3271</v>
      </c>
      <c r="U5611" s="200">
        <v>222090</v>
      </c>
    </row>
    <row r="5612" spans="17:21" x14ac:dyDescent="0.15">
      <c r="Q5612" s="197">
        <v>6</v>
      </c>
      <c r="R5612" s="197">
        <v>22</v>
      </c>
      <c r="S5612" s="197">
        <v>7</v>
      </c>
      <c r="T5612" s="198" t="s">
        <v>3272</v>
      </c>
      <c r="U5612" s="200">
        <v>222100</v>
      </c>
    </row>
    <row r="5613" spans="17:21" x14ac:dyDescent="0.15">
      <c r="Q5613" s="197">
        <v>6</v>
      </c>
      <c r="R5613" s="197">
        <v>22</v>
      </c>
      <c r="S5613" s="197">
        <v>8</v>
      </c>
      <c r="T5613" s="198" t="s">
        <v>3273</v>
      </c>
      <c r="U5613" s="200">
        <v>222110</v>
      </c>
    </row>
    <row r="5614" spans="17:21" x14ac:dyDescent="0.15">
      <c r="Q5614" s="197">
        <v>6</v>
      </c>
      <c r="R5614" s="197">
        <v>22</v>
      </c>
      <c r="S5614" s="197">
        <v>9</v>
      </c>
      <c r="T5614" s="198" t="s">
        <v>3274</v>
      </c>
      <c r="U5614" s="200">
        <v>222120</v>
      </c>
    </row>
    <row r="5615" spans="17:21" x14ac:dyDescent="0.15">
      <c r="Q5615" s="197">
        <v>6</v>
      </c>
      <c r="R5615" s="197">
        <v>22</v>
      </c>
      <c r="S5615" s="197">
        <v>10</v>
      </c>
      <c r="T5615" s="198" t="s">
        <v>3275</v>
      </c>
      <c r="U5615" s="200">
        <v>222130</v>
      </c>
    </row>
    <row r="5616" spans="17:21" x14ac:dyDescent="0.15">
      <c r="Q5616" s="197">
        <v>6</v>
      </c>
      <c r="R5616" s="197">
        <v>22</v>
      </c>
      <c r="S5616" s="197">
        <v>11</v>
      </c>
      <c r="T5616" s="198" t="s">
        <v>3276</v>
      </c>
      <c r="U5616" s="200">
        <v>222140</v>
      </c>
    </row>
    <row r="5617" spans="17:21" x14ac:dyDescent="0.15">
      <c r="Q5617" s="197">
        <v>6</v>
      </c>
      <c r="R5617" s="197">
        <v>22</v>
      </c>
      <c r="S5617" s="197">
        <v>12</v>
      </c>
      <c r="T5617" s="198" t="s">
        <v>3277</v>
      </c>
      <c r="U5617" s="200">
        <v>222150</v>
      </c>
    </row>
    <row r="5618" spans="17:21" x14ac:dyDescent="0.15">
      <c r="Q5618" s="197">
        <v>6</v>
      </c>
      <c r="R5618" s="197">
        <v>22</v>
      </c>
      <c r="S5618" s="197">
        <v>13</v>
      </c>
      <c r="T5618" s="198" t="s">
        <v>3278</v>
      </c>
      <c r="U5618" s="200">
        <v>222160</v>
      </c>
    </row>
    <row r="5619" spans="17:21" x14ac:dyDescent="0.15">
      <c r="Q5619" s="197">
        <v>6</v>
      </c>
      <c r="R5619" s="197">
        <v>22</v>
      </c>
      <c r="S5619" s="197">
        <v>14</v>
      </c>
      <c r="T5619" s="198" t="s">
        <v>3279</v>
      </c>
      <c r="U5619" s="200">
        <v>222190</v>
      </c>
    </row>
    <row r="5620" spans="17:21" x14ac:dyDescent="0.15">
      <c r="Q5620" s="197">
        <v>6</v>
      </c>
      <c r="R5620" s="197">
        <v>22</v>
      </c>
      <c r="S5620" s="197">
        <v>15</v>
      </c>
      <c r="T5620" s="198" t="s">
        <v>3280</v>
      </c>
      <c r="U5620" s="200">
        <v>222200</v>
      </c>
    </row>
    <row r="5621" spans="17:21" x14ac:dyDescent="0.15">
      <c r="Q5621" s="197">
        <v>6</v>
      </c>
      <c r="R5621" s="197">
        <v>22</v>
      </c>
      <c r="S5621" s="197">
        <v>16</v>
      </c>
      <c r="T5621" s="198" t="s">
        <v>3281</v>
      </c>
      <c r="U5621" s="200">
        <v>222210</v>
      </c>
    </row>
    <row r="5622" spans="17:21" x14ac:dyDescent="0.15">
      <c r="Q5622" s="197">
        <v>6</v>
      </c>
      <c r="R5622" s="197">
        <v>22</v>
      </c>
      <c r="S5622" s="197">
        <v>17</v>
      </c>
      <c r="T5622" s="198" t="s">
        <v>3283</v>
      </c>
      <c r="U5622" s="200">
        <v>222220</v>
      </c>
    </row>
    <row r="5623" spans="17:21" x14ac:dyDescent="0.15">
      <c r="Q5623" s="197">
        <v>6</v>
      </c>
      <c r="R5623" s="197">
        <v>22</v>
      </c>
      <c r="S5623" s="197">
        <v>18</v>
      </c>
      <c r="T5623" s="198" t="s">
        <v>3285</v>
      </c>
      <c r="U5623" s="200">
        <v>222230</v>
      </c>
    </row>
    <row r="5624" spans="17:21" x14ac:dyDescent="0.15">
      <c r="Q5624" s="197">
        <v>6</v>
      </c>
      <c r="R5624" s="197">
        <v>22</v>
      </c>
      <c r="S5624" s="197">
        <v>19</v>
      </c>
      <c r="T5624" s="198" t="s">
        <v>3287</v>
      </c>
      <c r="U5624" s="200">
        <v>222240</v>
      </c>
    </row>
    <row r="5625" spans="17:21" x14ac:dyDescent="0.15">
      <c r="Q5625" s="197">
        <v>6</v>
      </c>
      <c r="R5625" s="197">
        <v>22</v>
      </c>
      <c r="S5625" s="197">
        <v>20</v>
      </c>
      <c r="T5625" s="198" t="s">
        <v>3289</v>
      </c>
      <c r="U5625" s="200">
        <v>222250</v>
      </c>
    </row>
    <row r="5626" spans="17:21" x14ac:dyDescent="0.15">
      <c r="Q5626" s="197">
        <v>6</v>
      </c>
      <c r="R5626" s="197">
        <v>22</v>
      </c>
      <c r="S5626" s="197">
        <v>21</v>
      </c>
      <c r="T5626" s="198" t="s">
        <v>3291</v>
      </c>
      <c r="U5626" s="200">
        <v>222260</v>
      </c>
    </row>
    <row r="5627" spans="17:21" x14ac:dyDescent="0.15">
      <c r="Q5627" s="197">
        <v>6</v>
      </c>
      <c r="R5627" s="197">
        <v>22</v>
      </c>
      <c r="S5627" s="197">
        <v>22</v>
      </c>
      <c r="T5627" s="198" t="s">
        <v>3293</v>
      </c>
      <c r="U5627" s="200">
        <v>223010</v>
      </c>
    </row>
    <row r="5628" spans="17:21" x14ac:dyDescent="0.15">
      <c r="Q5628" s="197">
        <v>6</v>
      </c>
      <c r="R5628" s="197">
        <v>22</v>
      </c>
      <c r="S5628" s="197">
        <v>23</v>
      </c>
      <c r="T5628" s="198" t="s">
        <v>3294</v>
      </c>
      <c r="U5628" s="200">
        <v>223020</v>
      </c>
    </row>
    <row r="5629" spans="17:21" x14ac:dyDescent="0.15">
      <c r="Q5629" s="197">
        <v>6</v>
      </c>
      <c r="R5629" s="197">
        <v>22</v>
      </c>
      <c r="S5629" s="197">
        <v>24</v>
      </c>
      <c r="T5629" s="198" t="s">
        <v>3295</v>
      </c>
      <c r="U5629" s="200">
        <v>223040</v>
      </c>
    </row>
    <row r="5630" spans="17:21" x14ac:dyDescent="0.15">
      <c r="Q5630" s="197">
        <v>6</v>
      </c>
      <c r="R5630" s="197">
        <v>22</v>
      </c>
      <c r="S5630" s="197">
        <v>25</v>
      </c>
      <c r="T5630" s="198" t="s">
        <v>3297</v>
      </c>
      <c r="U5630" s="200">
        <v>223050</v>
      </c>
    </row>
    <row r="5631" spans="17:21" x14ac:dyDescent="0.15">
      <c r="Q5631" s="197">
        <v>6</v>
      </c>
      <c r="R5631" s="197">
        <v>22</v>
      </c>
      <c r="S5631" s="197">
        <v>26</v>
      </c>
      <c r="T5631" s="198" t="s">
        <v>3299</v>
      </c>
      <c r="U5631" s="200">
        <v>223060</v>
      </c>
    </row>
    <row r="5632" spans="17:21" x14ac:dyDescent="0.15">
      <c r="Q5632" s="197">
        <v>6</v>
      </c>
      <c r="R5632" s="197">
        <v>22</v>
      </c>
      <c r="S5632" s="197">
        <v>27</v>
      </c>
      <c r="T5632" s="198" t="s">
        <v>3301</v>
      </c>
      <c r="U5632" s="200">
        <v>223250</v>
      </c>
    </row>
    <row r="5633" spans="17:21" x14ac:dyDescent="0.15">
      <c r="Q5633" s="197">
        <v>6</v>
      </c>
      <c r="R5633" s="197">
        <v>22</v>
      </c>
      <c r="S5633" s="197">
        <v>28</v>
      </c>
      <c r="T5633" s="198" t="s">
        <v>3303</v>
      </c>
      <c r="U5633" s="200">
        <v>223410</v>
      </c>
    </row>
    <row r="5634" spans="17:21" x14ac:dyDescent="0.15">
      <c r="Q5634" s="197">
        <v>6</v>
      </c>
      <c r="R5634" s="197">
        <v>22</v>
      </c>
      <c r="S5634" s="197">
        <v>29</v>
      </c>
      <c r="T5634" s="198" t="s">
        <v>3305</v>
      </c>
      <c r="U5634" s="200">
        <v>223420</v>
      </c>
    </row>
    <row r="5635" spans="17:21" x14ac:dyDescent="0.15">
      <c r="Q5635" s="197">
        <v>6</v>
      </c>
      <c r="R5635" s="197">
        <v>22</v>
      </c>
      <c r="S5635" s="197">
        <v>30</v>
      </c>
      <c r="T5635" s="198" t="s">
        <v>3307</v>
      </c>
      <c r="U5635" s="200">
        <v>223440</v>
      </c>
    </row>
    <row r="5636" spans="17:21" x14ac:dyDescent="0.15">
      <c r="Q5636" s="197">
        <v>6</v>
      </c>
      <c r="R5636" s="197">
        <v>22</v>
      </c>
      <c r="S5636" s="197">
        <v>31</v>
      </c>
      <c r="T5636" s="198" t="s">
        <v>3309</v>
      </c>
      <c r="U5636" s="200">
        <v>224240</v>
      </c>
    </row>
    <row r="5637" spans="17:21" x14ac:dyDescent="0.15">
      <c r="Q5637" s="197">
        <v>6</v>
      </c>
      <c r="R5637" s="197">
        <v>22</v>
      </c>
      <c r="S5637" s="197">
        <v>32</v>
      </c>
      <c r="T5637" s="198" t="s">
        <v>3311</v>
      </c>
      <c r="U5637" s="200">
        <v>224290</v>
      </c>
    </row>
    <row r="5638" spans="17:21" x14ac:dyDescent="0.15">
      <c r="Q5638" s="197">
        <v>6</v>
      </c>
      <c r="R5638" s="197">
        <v>22</v>
      </c>
      <c r="S5638" s="197">
        <v>33</v>
      </c>
      <c r="T5638" s="198" t="s">
        <v>3313</v>
      </c>
      <c r="U5638" s="200">
        <v>224610</v>
      </c>
    </row>
    <row r="5639" spans="17:21" x14ac:dyDescent="0.15">
      <c r="Q5639" s="197">
        <v>6</v>
      </c>
      <c r="R5639" s="197">
        <v>23</v>
      </c>
      <c r="S5639" s="197">
        <v>1</v>
      </c>
      <c r="T5639" s="198" t="s">
        <v>3365</v>
      </c>
      <c r="U5639" s="200">
        <v>232010</v>
      </c>
    </row>
    <row r="5640" spans="17:21" x14ac:dyDescent="0.15">
      <c r="Q5640" s="197">
        <v>6</v>
      </c>
      <c r="R5640" s="197">
        <v>23</v>
      </c>
      <c r="S5640" s="197">
        <v>2</v>
      </c>
      <c r="T5640" s="198" t="s">
        <v>3368</v>
      </c>
      <c r="U5640" s="200">
        <v>232020</v>
      </c>
    </row>
    <row r="5641" spans="17:21" x14ac:dyDescent="0.15">
      <c r="Q5641" s="197">
        <v>6</v>
      </c>
      <c r="R5641" s="197">
        <v>23</v>
      </c>
      <c r="S5641" s="197">
        <v>3</v>
      </c>
      <c r="T5641" s="198" t="s">
        <v>3371</v>
      </c>
      <c r="U5641" s="200">
        <v>232030</v>
      </c>
    </row>
    <row r="5642" spans="17:21" x14ac:dyDescent="0.15">
      <c r="Q5642" s="197">
        <v>6</v>
      </c>
      <c r="R5642" s="197">
        <v>23</v>
      </c>
      <c r="S5642" s="197">
        <v>4</v>
      </c>
      <c r="T5642" s="198" t="s">
        <v>3374</v>
      </c>
      <c r="U5642" s="200">
        <v>232040</v>
      </c>
    </row>
    <row r="5643" spans="17:21" x14ac:dyDescent="0.15">
      <c r="Q5643" s="197">
        <v>6</v>
      </c>
      <c r="R5643" s="197">
        <v>23</v>
      </c>
      <c r="S5643" s="197">
        <v>5</v>
      </c>
      <c r="T5643" s="198" t="s">
        <v>3377</v>
      </c>
      <c r="U5643" s="200">
        <v>232050</v>
      </c>
    </row>
    <row r="5644" spans="17:21" x14ac:dyDescent="0.15">
      <c r="Q5644" s="197">
        <v>6</v>
      </c>
      <c r="R5644" s="197">
        <v>23</v>
      </c>
      <c r="S5644" s="197">
        <v>6</v>
      </c>
      <c r="T5644" s="198" t="s">
        <v>3379</v>
      </c>
      <c r="U5644" s="200">
        <v>232060</v>
      </c>
    </row>
    <row r="5645" spans="17:21" x14ac:dyDescent="0.15">
      <c r="Q5645" s="197">
        <v>6</v>
      </c>
      <c r="R5645" s="197">
        <v>23</v>
      </c>
      <c r="S5645" s="197">
        <v>7</v>
      </c>
      <c r="T5645" s="198" t="s">
        <v>3382</v>
      </c>
      <c r="U5645" s="200">
        <v>232070</v>
      </c>
    </row>
    <row r="5646" spans="17:21" x14ac:dyDescent="0.15">
      <c r="Q5646" s="197">
        <v>6</v>
      </c>
      <c r="R5646" s="197">
        <v>23</v>
      </c>
      <c r="S5646" s="197">
        <v>8</v>
      </c>
      <c r="T5646" s="198" t="s">
        <v>3385</v>
      </c>
      <c r="U5646" s="200">
        <v>232080</v>
      </c>
    </row>
    <row r="5647" spans="17:21" x14ac:dyDescent="0.15">
      <c r="Q5647" s="197">
        <v>6</v>
      </c>
      <c r="R5647" s="197">
        <v>23</v>
      </c>
      <c r="S5647" s="197">
        <v>9</v>
      </c>
      <c r="T5647" s="198" t="s">
        <v>3387</v>
      </c>
      <c r="U5647" s="200">
        <v>232090</v>
      </c>
    </row>
    <row r="5648" spans="17:21" x14ac:dyDescent="0.15">
      <c r="Q5648" s="197">
        <v>6</v>
      </c>
      <c r="R5648" s="197">
        <v>23</v>
      </c>
      <c r="S5648" s="197">
        <v>10</v>
      </c>
      <c r="T5648" s="198" t="s">
        <v>3389</v>
      </c>
      <c r="U5648" s="200">
        <v>232100</v>
      </c>
    </row>
    <row r="5649" spans="17:21" x14ac:dyDescent="0.15">
      <c r="Q5649" s="197">
        <v>6</v>
      </c>
      <c r="R5649" s="197">
        <v>23</v>
      </c>
      <c r="S5649" s="197">
        <v>11</v>
      </c>
      <c r="T5649" s="198" t="s">
        <v>3391</v>
      </c>
      <c r="U5649" s="200">
        <v>232110</v>
      </c>
    </row>
    <row r="5650" spans="17:21" x14ac:dyDescent="0.15">
      <c r="Q5650" s="197">
        <v>6</v>
      </c>
      <c r="R5650" s="197">
        <v>23</v>
      </c>
      <c r="S5650" s="197">
        <v>12</v>
      </c>
      <c r="T5650" s="198" t="s">
        <v>3393</v>
      </c>
      <c r="U5650" s="200">
        <v>232120</v>
      </c>
    </row>
    <row r="5651" spans="17:21" x14ac:dyDescent="0.15">
      <c r="Q5651" s="197">
        <v>6</v>
      </c>
      <c r="R5651" s="197">
        <v>23</v>
      </c>
      <c r="S5651" s="197">
        <v>13</v>
      </c>
      <c r="T5651" s="198" t="s">
        <v>3396</v>
      </c>
      <c r="U5651" s="200">
        <v>232130</v>
      </c>
    </row>
    <row r="5652" spans="17:21" x14ac:dyDescent="0.15">
      <c r="Q5652" s="197">
        <v>6</v>
      </c>
      <c r="R5652" s="197">
        <v>23</v>
      </c>
      <c r="S5652" s="197">
        <v>14</v>
      </c>
      <c r="T5652" s="198" t="s">
        <v>3398</v>
      </c>
      <c r="U5652" s="200">
        <v>232140</v>
      </c>
    </row>
    <row r="5653" spans="17:21" x14ac:dyDescent="0.15">
      <c r="Q5653" s="197">
        <v>6</v>
      </c>
      <c r="R5653" s="197">
        <v>23</v>
      </c>
      <c r="S5653" s="197">
        <v>15</v>
      </c>
      <c r="T5653" s="198" t="s">
        <v>3400</v>
      </c>
      <c r="U5653" s="200">
        <v>232150</v>
      </c>
    </row>
    <row r="5654" spans="17:21" x14ac:dyDescent="0.15">
      <c r="Q5654" s="197">
        <v>6</v>
      </c>
      <c r="R5654" s="197">
        <v>23</v>
      </c>
      <c r="S5654" s="197">
        <v>16</v>
      </c>
      <c r="T5654" s="198" t="s">
        <v>3403</v>
      </c>
      <c r="U5654" s="200">
        <v>232160</v>
      </c>
    </row>
    <row r="5655" spans="17:21" x14ac:dyDescent="0.15">
      <c r="Q5655" s="197">
        <v>6</v>
      </c>
      <c r="R5655" s="197">
        <v>23</v>
      </c>
      <c r="S5655" s="197">
        <v>17</v>
      </c>
      <c r="T5655" s="198" t="s">
        <v>3406</v>
      </c>
      <c r="U5655" s="200">
        <v>232170</v>
      </c>
    </row>
    <row r="5656" spans="17:21" x14ac:dyDescent="0.15">
      <c r="Q5656" s="197">
        <v>6</v>
      </c>
      <c r="R5656" s="197">
        <v>23</v>
      </c>
      <c r="S5656" s="197">
        <v>18</v>
      </c>
      <c r="T5656" s="198" t="s">
        <v>3408</v>
      </c>
      <c r="U5656" s="200">
        <v>232190</v>
      </c>
    </row>
    <row r="5657" spans="17:21" x14ac:dyDescent="0.15">
      <c r="Q5657" s="197">
        <v>6</v>
      </c>
      <c r="R5657" s="197">
        <v>23</v>
      </c>
      <c r="S5657" s="197">
        <v>19</v>
      </c>
      <c r="T5657" s="198" t="s">
        <v>3410</v>
      </c>
      <c r="U5657" s="200">
        <v>232200</v>
      </c>
    </row>
    <row r="5658" spans="17:21" x14ac:dyDescent="0.15">
      <c r="Q5658" s="197">
        <v>6</v>
      </c>
      <c r="R5658" s="197">
        <v>23</v>
      </c>
      <c r="S5658" s="197">
        <v>20</v>
      </c>
      <c r="T5658" s="198" t="s">
        <v>3413</v>
      </c>
      <c r="U5658" s="200">
        <v>232210</v>
      </c>
    </row>
    <row r="5659" spans="17:21" x14ac:dyDescent="0.15">
      <c r="Q5659" s="197">
        <v>6</v>
      </c>
      <c r="R5659" s="197">
        <v>23</v>
      </c>
      <c r="S5659" s="197">
        <v>21</v>
      </c>
      <c r="T5659" s="198" t="s">
        <v>3415</v>
      </c>
      <c r="U5659" s="200">
        <v>232220</v>
      </c>
    </row>
    <row r="5660" spans="17:21" x14ac:dyDescent="0.15">
      <c r="Q5660" s="197">
        <v>6</v>
      </c>
      <c r="R5660" s="197">
        <v>23</v>
      </c>
      <c r="S5660" s="197">
        <v>22</v>
      </c>
      <c r="T5660" s="198" t="s">
        <v>3417</v>
      </c>
      <c r="U5660" s="200">
        <v>232230</v>
      </c>
    </row>
    <row r="5661" spans="17:21" x14ac:dyDescent="0.15">
      <c r="Q5661" s="197">
        <v>6</v>
      </c>
      <c r="R5661" s="197">
        <v>23</v>
      </c>
      <c r="S5661" s="197">
        <v>23</v>
      </c>
      <c r="T5661" s="198" t="s">
        <v>3419</v>
      </c>
      <c r="U5661" s="200">
        <v>232240</v>
      </c>
    </row>
    <row r="5662" spans="17:21" x14ac:dyDescent="0.15">
      <c r="Q5662" s="197">
        <v>6</v>
      </c>
      <c r="R5662" s="197">
        <v>23</v>
      </c>
      <c r="S5662" s="197">
        <v>24</v>
      </c>
      <c r="T5662" s="198" t="s">
        <v>3422</v>
      </c>
      <c r="U5662" s="200">
        <v>232250</v>
      </c>
    </row>
    <row r="5663" spans="17:21" x14ac:dyDescent="0.15">
      <c r="Q5663" s="197">
        <v>6</v>
      </c>
      <c r="R5663" s="197">
        <v>23</v>
      </c>
      <c r="S5663" s="197">
        <v>25</v>
      </c>
      <c r="T5663" s="198" t="s">
        <v>3425</v>
      </c>
      <c r="U5663" s="200">
        <v>232260</v>
      </c>
    </row>
    <row r="5664" spans="17:21" x14ac:dyDescent="0.15">
      <c r="Q5664" s="197">
        <v>6</v>
      </c>
      <c r="R5664" s="197">
        <v>23</v>
      </c>
      <c r="S5664" s="197">
        <v>26</v>
      </c>
      <c r="T5664" s="198" t="s">
        <v>3428</v>
      </c>
      <c r="U5664" s="200">
        <v>232270</v>
      </c>
    </row>
    <row r="5665" spans="17:21" x14ac:dyDescent="0.15">
      <c r="Q5665" s="197">
        <v>6</v>
      </c>
      <c r="R5665" s="197">
        <v>23</v>
      </c>
      <c r="S5665" s="197">
        <v>27</v>
      </c>
      <c r="T5665" s="198" t="s">
        <v>3430</v>
      </c>
      <c r="U5665" s="200">
        <v>232280</v>
      </c>
    </row>
    <row r="5666" spans="17:21" x14ac:dyDescent="0.15">
      <c r="Q5666" s="197">
        <v>6</v>
      </c>
      <c r="R5666" s="197">
        <v>23</v>
      </c>
      <c r="S5666" s="197">
        <v>28</v>
      </c>
      <c r="T5666" s="198" t="s">
        <v>3433</v>
      </c>
      <c r="U5666" s="200">
        <v>232290</v>
      </c>
    </row>
    <row r="5667" spans="17:21" x14ac:dyDescent="0.15">
      <c r="Q5667" s="197">
        <v>6</v>
      </c>
      <c r="R5667" s="197">
        <v>23</v>
      </c>
      <c r="S5667" s="197">
        <v>29</v>
      </c>
      <c r="T5667" s="198" t="s">
        <v>3436</v>
      </c>
      <c r="U5667" s="200">
        <v>232300</v>
      </c>
    </row>
    <row r="5668" spans="17:21" x14ac:dyDescent="0.15">
      <c r="Q5668" s="197">
        <v>6</v>
      </c>
      <c r="R5668" s="197">
        <v>23</v>
      </c>
      <c r="S5668" s="197">
        <v>30</v>
      </c>
      <c r="T5668" s="198" t="s">
        <v>3439</v>
      </c>
      <c r="U5668" s="200">
        <v>232310</v>
      </c>
    </row>
    <row r="5669" spans="17:21" x14ac:dyDescent="0.15">
      <c r="Q5669" s="197">
        <v>6</v>
      </c>
      <c r="R5669" s="197">
        <v>23</v>
      </c>
      <c r="S5669" s="197">
        <v>31</v>
      </c>
      <c r="T5669" s="198" t="s">
        <v>3442</v>
      </c>
      <c r="U5669" s="200">
        <v>232320</v>
      </c>
    </row>
    <row r="5670" spans="17:21" x14ac:dyDescent="0.15">
      <c r="Q5670" s="197">
        <v>6</v>
      </c>
      <c r="R5670" s="197">
        <v>23</v>
      </c>
      <c r="S5670" s="197">
        <v>32</v>
      </c>
      <c r="T5670" s="198" t="s">
        <v>3445</v>
      </c>
      <c r="U5670" s="200">
        <v>232330</v>
      </c>
    </row>
    <row r="5671" spans="17:21" x14ac:dyDescent="0.15">
      <c r="Q5671" s="197">
        <v>6</v>
      </c>
      <c r="R5671" s="197">
        <v>23</v>
      </c>
      <c r="S5671" s="197">
        <v>33</v>
      </c>
      <c r="T5671" s="198" t="s">
        <v>3448</v>
      </c>
      <c r="U5671" s="200">
        <v>232340</v>
      </c>
    </row>
    <row r="5672" spans="17:21" x14ac:dyDescent="0.15">
      <c r="Q5672" s="197">
        <v>6</v>
      </c>
      <c r="R5672" s="197">
        <v>23</v>
      </c>
      <c r="S5672" s="197">
        <v>34</v>
      </c>
      <c r="T5672" s="198" t="s">
        <v>3451</v>
      </c>
      <c r="U5672" s="200">
        <v>232350</v>
      </c>
    </row>
    <row r="5673" spans="17:21" x14ac:dyDescent="0.15">
      <c r="Q5673" s="197">
        <v>6</v>
      </c>
      <c r="R5673" s="197">
        <v>23</v>
      </c>
      <c r="S5673" s="197">
        <v>35</v>
      </c>
      <c r="T5673" s="198" t="s">
        <v>3454</v>
      </c>
      <c r="U5673" s="200">
        <v>232360</v>
      </c>
    </row>
    <row r="5674" spans="17:21" x14ac:dyDescent="0.15">
      <c r="Q5674" s="197">
        <v>6</v>
      </c>
      <c r="R5674" s="197">
        <v>23</v>
      </c>
      <c r="S5674" s="197">
        <v>36</v>
      </c>
      <c r="T5674" s="198" t="s">
        <v>3457</v>
      </c>
      <c r="U5674" s="200">
        <v>232370</v>
      </c>
    </row>
    <row r="5675" spans="17:21" x14ac:dyDescent="0.15">
      <c r="Q5675" s="197">
        <v>6</v>
      </c>
      <c r="R5675" s="197">
        <v>23</v>
      </c>
      <c r="S5675" s="197">
        <v>37</v>
      </c>
      <c r="T5675" s="198" t="s">
        <v>3460</v>
      </c>
      <c r="U5675" s="200">
        <v>232380</v>
      </c>
    </row>
    <row r="5676" spans="17:21" x14ac:dyDescent="0.15">
      <c r="Q5676" s="197">
        <v>6</v>
      </c>
      <c r="R5676" s="197">
        <v>23</v>
      </c>
      <c r="S5676" s="197">
        <v>38</v>
      </c>
      <c r="T5676" s="198" t="s">
        <v>3463</v>
      </c>
      <c r="U5676" s="200">
        <v>233020</v>
      </c>
    </row>
    <row r="5677" spans="17:21" x14ac:dyDescent="0.15">
      <c r="Q5677" s="197">
        <v>6</v>
      </c>
      <c r="R5677" s="197">
        <v>23</v>
      </c>
      <c r="S5677" s="197">
        <v>39</v>
      </c>
      <c r="T5677" s="198" t="s">
        <v>3465</v>
      </c>
      <c r="U5677" s="200">
        <v>233420</v>
      </c>
    </row>
    <row r="5678" spans="17:21" x14ac:dyDescent="0.15">
      <c r="Q5678" s="197">
        <v>6</v>
      </c>
      <c r="R5678" s="197">
        <v>23</v>
      </c>
      <c r="S5678" s="197">
        <v>40</v>
      </c>
      <c r="T5678" s="198" t="s">
        <v>3467</v>
      </c>
      <c r="U5678" s="200">
        <v>233610</v>
      </c>
    </row>
    <row r="5679" spans="17:21" x14ac:dyDescent="0.15">
      <c r="Q5679" s="197">
        <v>6</v>
      </c>
      <c r="R5679" s="197">
        <v>23</v>
      </c>
      <c r="S5679" s="197">
        <v>41</v>
      </c>
      <c r="T5679" s="198" t="s">
        <v>3470</v>
      </c>
      <c r="U5679" s="200">
        <v>233620</v>
      </c>
    </row>
    <row r="5680" spans="17:21" x14ac:dyDescent="0.15">
      <c r="Q5680" s="197">
        <v>6</v>
      </c>
      <c r="R5680" s="197">
        <v>23</v>
      </c>
      <c r="S5680" s="197">
        <v>42</v>
      </c>
      <c r="T5680" s="198" t="s">
        <v>3473</v>
      </c>
      <c r="U5680" s="200">
        <v>234240</v>
      </c>
    </row>
    <row r="5681" spans="17:21" x14ac:dyDescent="0.15">
      <c r="Q5681" s="197">
        <v>6</v>
      </c>
      <c r="R5681" s="197">
        <v>23</v>
      </c>
      <c r="S5681" s="197">
        <v>43</v>
      </c>
      <c r="T5681" s="198" t="s">
        <v>3475</v>
      </c>
      <c r="U5681" s="200">
        <v>234250</v>
      </c>
    </row>
    <row r="5682" spans="17:21" x14ac:dyDescent="0.15">
      <c r="Q5682" s="197">
        <v>6</v>
      </c>
      <c r="R5682" s="197">
        <v>23</v>
      </c>
      <c r="S5682" s="197">
        <v>44</v>
      </c>
      <c r="T5682" s="198" t="s">
        <v>3477</v>
      </c>
      <c r="U5682" s="200">
        <v>234270</v>
      </c>
    </row>
    <row r="5683" spans="17:21" x14ac:dyDescent="0.15">
      <c r="Q5683" s="197">
        <v>6</v>
      </c>
      <c r="R5683" s="197">
        <v>23</v>
      </c>
      <c r="S5683" s="197">
        <v>45</v>
      </c>
      <c r="T5683" s="198" t="s">
        <v>3479</v>
      </c>
      <c r="U5683" s="200">
        <v>234410</v>
      </c>
    </row>
    <row r="5684" spans="17:21" x14ac:dyDescent="0.15">
      <c r="Q5684" s="197">
        <v>6</v>
      </c>
      <c r="R5684" s="197">
        <v>23</v>
      </c>
      <c r="S5684" s="197">
        <v>46</v>
      </c>
      <c r="T5684" s="198" t="s">
        <v>3482</v>
      </c>
      <c r="U5684" s="200">
        <v>234420</v>
      </c>
    </row>
    <row r="5685" spans="17:21" x14ac:dyDescent="0.15">
      <c r="Q5685" s="197">
        <v>6</v>
      </c>
      <c r="R5685" s="197">
        <v>23</v>
      </c>
      <c r="S5685" s="197">
        <v>47</v>
      </c>
      <c r="T5685" s="198" t="s">
        <v>3484</v>
      </c>
      <c r="U5685" s="200">
        <v>234450</v>
      </c>
    </row>
    <row r="5686" spans="17:21" x14ac:dyDescent="0.15">
      <c r="Q5686" s="197">
        <v>6</v>
      </c>
      <c r="R5686" s="197">
        <v>23</v>
      </c>
      <c r="S5686" s="197">
        <v>48</v>
      </c>
      <c r="T5686" s="198" t="s">
        <v>3486</v>
      </c>
      <c r="U5686" s="200">
        <v>234460</v>
      </c>
    </row>
    <row r="5687" spans="17:21" x14ac:dyDescent="0.15">
      <c r="Q5687" s="197">
        <v>6</v>
      </c>
      <c r="R5687" s="197">
        <v>23</v>
      </c>
      <c r="S5687" s="197">
        <v>49</v>
      </c>
      <c r="T5687" s="198" t="s">
        <v>3489</v>
      </c>
      <c r="U5687" s="200">
        <v>234470</v>
      </c>
    </row>
    <row r="5688" spans="17:21" x14ac:dyDescent="0.15">
      <c r="Q5688" s="197">
        <v>6</v>
      </c>
      <c r="R5688" s="197">
        <v>23</v>
      </c>
      <c r="S5688" s="197">
        <v>50</v>
      </c>
      <c r="T5688" s="198" t="s">
        <v>3491</v>
      </c>
      <c r="U5688" s="200">
        <v>235010</v>
      </c>
    </row>
    <row r="5689" spans="17:21" x14ac:dyDescent="0.15">
      <c r="Q5689" s="197">
        <v>6</v>
      </c>
      <c r="R5689" s="197">
        <v>23</v>
      </c>
      <c r="S5689" s="197">
        <v>51</v>
      </c>
      <c r="T5689" s="198" t="s">
        <v>3493</v>
      </c>
      <c r="U5689" s="200">
        <v>235610</v>
      </c>
    </row>
    <row r="5690" spans="17:21" x14ac:dyDescent="0.15">
      <c r="Q5690" s="197">
        <v>6</v>
      </c>
      <c r="R5690" s="197">
        <v>23</v>
      </c>
      <c r="S5690" s="197">
        <v>52</v>
      </c>
      <c r="T5690" s="198" t="s">
        <v>3495</v>
      </c>
      <c r="U5690" s="200">
        <v>235620</v>
      </c>
    </row>
    <row r="5691" spans="17:21" x14ac:dyDescent="0.15">
      <c r="Q5691" s="197">
        <v>6</v>
      </c>
      <c r="R5691" s="197">
        <v>23</v>
      </c>
      <c r="S5691" s="197">
        <v>53</v>
      </c>
      <c r="T5691" s="198" t="s">
        <v>3497</v>
      </c>
      <c r="U5691" s="200">
        <v>235630</v>
      </c>
    </row>
    <row r="5692" spans="17:21" x14ac:dyDescent="0.15">
      <c r="Q5692" s="197">
        <v>6</v>
      </c>
      <c r="R5692" s="197">
        <v>24</v>
      </c>
      <c r="S5692" s="197">
        <v>1</v>
      </c>
      <c r="T5692" s="198" t="s">
        <v>3499</v>
      </c>
      <c r="U5692" s="200">
        <v>242010</v>
      </c>
    </row>
    <row r="5693" spans="17:21" x14ac:dyDescent="0.15">
      <c r="Q5693" s="197">
        <v>6</v>
      </c>
      <c r="R5693" s="197">
        <v>24</v>
      </c>
      <c r="S5693" s="197">
        <v>2</v>
      </c>
      <c r="T5693" s="198" t="s">
        <v>3501</v>
      </c>
      <c r="U5693" s="200">
        <v>242020</v>
      </c>
    </row>
    <row r="5694" spans="17:21" x14ac:dyDescent="0.15">
      <c r="Q5694" s="197">
        <v>6</v>
      </c>
      <c r="R5694" s="197">
        <v>24</v>
      </c>
      <c r="S5694" s="197">
        <v>3</v>
      </c>
      <c r="T5694" s="198" t="s">
        <v>3504</v>
      </c>
      <c r="U5694" s="200">
        <v>242030</v>
      </c>
    </row>
    <row r="5695" spans="17:21" x14ac:dyDescent="0.15">
      <c r="Q5695" s="197">
        <v>6</v>
      </c>
      <c r="R5695" s="197">
        <v>24</v>
      </c>
      <c r="S5695" s="197">
        <v>4</v>
      </c>
      <c r="T5695" s="198" t="s">
        <v>3507</v>
      </c>
      <c r="U5695" s="200">
        <v>242040</v>
      </c>
    </row>
    <row r="5696" spans="17:21" x14ac:dyDescent="0.15">
      <c r="Q5696" s="197">
        <v>6</v>
      </c>
      <c r="R5696" s="197">
        <v>24</v>
      </c>
      <c r="S5696" s="197">
        <v>5</v>
      </c>
      <c r="T5696" s="198" t="s">
        <v>3509</v>
      </c>
      <c r="U5696" s="200">
        <v>242050</v>
      </c>
    </row>
    <row r="5697" spans="17:21" x14ac:dyDescent="0.15">
      <c r="Q5697" s="197">
        <v>6</v>
      </c>
      <c r="R5697" s="197">
        <v>24</v>
      </c>
      <c r="S5697" s="197">
        <v>6</v>
      </c>
      <c r="T5697" s="198" t="s">
        <v>3511</v>
      </c>
      <c r="U5697" s="200">
        <v>242070</v>
      </c>
    </row>
    <row r="5698" spans="17:21" x14ac:dyDescent="0.15">
      <c r="Q5698" s="197">
        <v>6</v>
      </c>
      <c r="R5698" s="197">
        <v>24</v>
      </c>
      <c r="S5698" s="197">
        <v>7</v>
      </c>
      <c r="T5698" s="198" t="s">
        <v>3514</v>
      </c>
      <c r="U5698" s="200">
        <v>242080</v>
      </c>
    </row>
    <row r="5699" spans="17:21" x14ac:dyDescent="0.15">
      <c r="Q5699" s="197">
        <v>6</v>
      </c>
      <c r="R5699" s="197">
        <v>24</v>
      </c>
      <c r="S5699" s="197">
        <v>8</v>
      </c>
      <c r="T5699" s="198" t="s">
        <v>3516</v>
      </c>
      <c r="U5699" s="200">
        <v>242090</v>
      </c>
    </row>
    <row r="5700" spans="17:21" x14ac:dyDescent="0.15">
      <c r="Q5700" s="197">
        <v>6</v>
      </c>
      <c r="R5700" s="197">
        <v>24</v>
      </c>
      <c r="S5700" s="197">
        <v>9</v>
      </c>
      <c r="T5700" s="198" t="s">
        <v>3518</v>
      </c>
      <c r="U5700" s="200">
        <v>242100</v>
      </c>
    </row>
    <row r="5701" spans="17:21" x14ac:dyDescent="0.15">
      <c r="Q5701" s="197">
        <v>6</v>
      </c>
      <c r="R5701" s="197">
        <v>24</v>
      </c>
      <c r="S5701" s="197">
        <v>10</v>
      </c>
      <c r="T5701" s="198" t="s">
        <v>3520</v>
      </c>
      <c r="U5701" s="200">
        <v>242110</v>
      </c>
    </row>
    <row r="5702" spans="17:21" x14ac:dyDescent="0.15">
      <c r="Q5702" s="197">
        <v>6</v>
      </c>
      <c r="R5702" s="197">
        <v>24</v>
      </c>
      <c r="S5702" s="197">
        <v>11</v>
      </c>
      <c r="T5702" s="198" t="s">
        <v>3522</v>
      </c>
      <c r="U5702" s="200">
        <v>242120</v>
      </c>
    </row>
    <row r="5703" spans="17:21" x14ac:dyDescent="0.15">
      <c r="Q5703" s="197">
        <v>6</v>
      </c>
      <c r="R5703" s="197">
        <v>24</v>
      </c>
      <c r="S5703" s="197">
        <v>12</v>
      </c>
      <c r="T5703" s="198" t="s">
        <v>3524</v>
      </c>
      <c r="U5703" s="200">
        <v>242140</v>
      </c>
    </row>
    <row r="5704" spans="17:21" x14ac:dyDescent="0.15">
      <c r="Q5704" s="197">
        <v>6</v>
      </c>
      <c r="R5704" s="197">
        <v>24</v>
      </c>
      <c r="S5704" s="197">
        <v>13</v>
      </c>
      <c r="T5704" s="198" t="s">
        <v>3526</v>
      </c>
      <c r="U5704" s="200">
        <v>242150</v>
      </c>
    </row>
    <row r="5705" spans="17:21" x14ac:dyDescent="0.15">
      <c r="Q5705" s="197">
        <v>6</v>
      </c>
      <c r="R5705" s="197">
        <v>24</v>
      </c>
      <c r="S5705" s="197">
        <v>14</v>
      </c>
      <c r="T5705" s="198" t="s">
        <v>3528</v>
      </c>
      <c r="U5705" s="200">
        <v>242160</v>
      </c>
    </row>
    <row r="5706" spans="17:21" x14ac:dyDescent="0.15">
      <c r="Q5706" s="197">
        <v>6</v>
      </c>
      <c r="R5706" s="197">
        <v>24</v>
      </c>
      <c r="S5706" s="197">
        <v>15</v>
      </c>
      <c r="T5706" s="198" t="s">
        <v>3530</v>
      </c>
      <c r="U5706" s="200">
        <v>243030</v>
      </c>
    </row>
    <row r="5707" spans="17:21" x14ac:dyDescent="0.15">
      <c r="Q5707" s="197">
        <v>6</v>
      </c>
      <c r="R5707" s="197">
        <v>24</v>
      </c>
      <c r="S5707" s="197">
        <v>16</v>
      </c>
      <c r="T5707" s="198" t="s">
        <v>3532</v>
      </c>
      <c r="U5707" s="200">
        <v>243240</v>
      </c>
    </row>
    <row r="5708" spans="17:21" x14ac:dyDescent="0.15">
      <c r="Q5708" s="197">
        <v>6</v>
      </c>
      <c r="R5708" s="197">
        <v>24</v>
      </c>
      <c r="S5708" s="197">
        <v>17</v>
      </c>
      <c r="T5708" s="198" t="s">
        <v>3535</v>
      </c>
      <c r="U5708" s="200">
        <v>243410</v>
      </c>
    </row>
    <row r="5709" spans="17:21" x14ac:dyDescent="0.15">
      <c r="Q5709" s="197">
        <v>6</v>
      </c>
      <c r="R5709" s="197">
        <v>24</v>
      </c>
      <c r="S5709" s="197">
        <v>18</v>
      </c>
      <c r="T5709" s="198" t="s">
        <v>3538</v>
      </c>
      <c r="U5709" s="200">
        <v>243430</v>
      </c>
    </row>
    <row r="5710" spans="17:21" x14ac:dyDescent="0.15">
      <c r="Q5710" s="197">
        <v>6</v>
      </c>
      <c r="R5710" s="197">
        <v>24</v>
      </c>
      <c r="S5710" s="197">
        <v>19</v>
      </c>
      <c r="T5710" s="198" t="s">
        <v>3541</v>
      </c>
      <c r="U5710" s="200">
        <v>243440</v>
      </c>
    </row>
    <row r="5711" spans="17:21" x14ac:dyDescent="0.15">
      <c r="Q5711" s="197">
        <v>6</v>
      </c>
      <c r="R5711" s="197">
        <v>24</v>
      </c>
      <c r="S5711" s="197">
        <v>20</v>
      </c>
      <c r="T5711" s="198" t="s">
        <v>3544</v>
      </c>
      <c r="U5711" s="200">
        <v>244410</v>
      </c>
    </row>
    <row r="5712" spans="17:21" x14ac:dyDescent="0.15">
      <c r="Q5712" s="197">
        <v>6</v>
      </c>
      <c r="R5712" s="197">
        <v>24</v>
      </c>
      <c r="S5712" s="197">
        <v>21</v>
      </c>
      <c r="T5712" s="198" t="s">
        <v>3547</v>
      </c>
      <c r="U5712" s="200">
        <v>244420</v>
      </c>
    </row>
    <row r="5713" spans="17:21" x14ac:dyDescent="0.15">
      <c r="Q5713" s="197">
        <v>6</v>
      </c>
      <c r="R5713" s="197">
        <v>24</v>
      </c>
      <c r="S5713" s="197">
        <v>22</v>
      </c>
      <c r="T5713" s="198" t="s">
        <v>3550</v>
      </c>
      <c r="U5713" s="200">
        <v>244430</v>
      </c>
    </row>
    <row r="5714" spans="17:21" x14ac:dyDescent="0.15">
      <c r="Q5714" s="197">
        <v>6</v>
      </c>
      <c r="R5714" s="197">
        <v>24</v>
      </c>
      <c r="S5714" s="197">
        <v>23</v>
      </c>
      <c r="T5714" s="198" t="s">
        <v>3553</v>
      </c>
      <c r="U5714" s="200">
        <v>244610</v>
      </c>
    </row>
    <row r="5715" spans="17:21" x14ac:dyDescent="0.15">
      <c r="Q5715" s="197">
        <v>6</v>
      </c>
      <c r="R5715" s="197">
        <v>24</v>
      </c>
      <c r="S5715" s="197">
        <v>24</v>
      </c>
      <c r="T5715" s="198" t="s">
        <v>3556</v>
      </c>
      <c r="U5715" s="200">
        <v>244700</v>
      </c>
    </row>
    <row r="5716" spans="17:21" x14ac:dyDescent="0.15">
      <c r="Q5716" s="197">
        <v>6</v>
      </c>
      <c r="R5716" s="197">
        <v>24</v>
      </c>
      <c r="S5716" s="197">
        <v>25</v>
      </c>
      <c r="T5716" s="198" t="s">
        <v>3559</v>
      </c>
      <c r="U5716" s="200">
        <v>244710</v>
      </c>
    </row>
    <row r="5717" spans="17:21" x14ac:dyDescent="0.15">
      <c r="Q5717" s="197">
        <v>6</v>
      </c>
      <c r="R5717" s="197">
        <v>24</v>
      </c>
      <c r="S5717" s="197">
        <v>26</v>
      </c>
      <c r="T5717" s="198" t="s">
        <v>3562</v>
      </c>
      <c r="U5717" s="200">
        <v>244720</v>
      </c>
    </row>
    <row r="5718" spans="17:21" x14ac:dyDescent="0.15">
      <c r="Q5718" s="197">
        <v>6</v>
      </c>
      <c r="R5718" s="197">
        <v>24</v>
      </c>
      <c r="S5718" s="197">
        <v>27</v>
      </c>
      <c r="T5718" s="198" t="s">
        <v>3565</v>
      </c>
      <c r="U5718" s="200">
        <v>245430</v>
      </c>
    </row>
    <row r="5719" spans="17:21" x14ac:dyDescent="0.15">
      <c r="Q5719" s="197">
        <v>6</v>
      </c>
      <c r="R5719" s="197">
        <v>24</v>
      </c>
      <c r="S5719" s="197">
        <v>28</v>
      </c>
      <c r="T5719" s="198" t="s">
        <v>3568</v>
      </c>
      <c r="U5719" s="200">
        <v>245610</v>
      </c>
    </row>
    <row r="5720" spans="17:21" x14ac:dyDescent="0.15">
      <c r="Q5720" s="197">
        <v>6</v>
      </c>
      <c r="R5720" s="197">
        <v>24</v>
      </c>
      <c r="S5720" s="197">
        <v>29</v>
      </c>
      <c r="T5720" s="198" t="s">
        <v>3570</v>
      </c>
      <c r="U5720" s="200">
        <v>245620</v>
      </c>
    </row>
    <row r="5721" spans="17:21" x14ac:dyDescent="0.15">
      <c r="Q5721" s="197">
        <v>6</v>
      </c>
      <c r="R5721" s="197">
        <v>25</v>
      </c>
      <c r="S5721" s="197">
        <v>1</v>
      </c>
      <c r="T5721" s="198" t="s">
        <v>3614</v>
      </c>
      <c r="U5721" s="200">
        <v>252010</v>
      </c>
    </row>
    <row r="5722" spans="17:21" x14ac:dyDescent="0.15">
      <c r="Q5722" s="197">
        <v>6</v>
      </c>
      <c r="R5722" s="197">
        <v>25</v>
      </c>
      <c r="S5722" s="197">
        <v>2</v>
      </c>
      <c r="T5722" s="198" t="s">
        <v>3616</v>
      </c>
      <c r="U5722" s="200">
        <v>252020</v>
      </c>
    </row>
    <row r="5723" spans="17:21" x14ac:dyDescent="0.15">
      <c r="Q5723" s="197">
        <v>6</v>
      </c>
      <c r="R5723" s="197">
        <v>25</v>
      </c>
      <c r="S5723" s="197">
        <v>3</v>
      </c>
      <c r="T5723" s="198" t="s">
        <v>3619</v>
      </c>
      <c r="U5723" s="200">
        <v>252030</v>
      </c>
    </row>
    <row r="5724" spans="17:21" x14ac:dyDescent="0.15">
      <c r="Q5724" s="197">
        <v>6</v>
      </c>
      <c r="R5724" s="197">
        <v>25</v>
      </c>
      <c r="S5724" s="197">
        <v>4</v>
      </c>
      <c r="T5724" s="198" t="s">
        <v>3622</v>
      </c>
      <c r="U5724" s="200">
        <v>252040</v>
      </c>
    </row>
    <row r="5725" spans="17:21" x14ac:dyDescent="0.15">
      <c r="Q5725" s="197">
        <v>6</v>
      </c>
      <c r="R5725" s="197">
        <v>25</v>
      </c>
      <c r="S5725" s="197">
        <v>5</v>
      </c>
      <c r="T5725" s="198" t="s">
        <v>3625</v>
      </c>
      <c r="U5725" s="200">
        <v>252060</v>
      </c>
    </row>
    <row r="5726" spans="17:21" x14ac:dyDescent="0.15">
      <c r="Q5726" s="197">
        <v>6</v>
      </c>
      <c r="R5726" s="197">
        <v>25</v>
      </c>
      <c r="S5726" s="197">
        <v>6</v>
      </c>
      <c r="T5726" s="198" t="s">
        <v>3628</v>
      </c>
      <c r="U5726" s="200">
        <v>252070</v>
      </c>
    </row>
    <row r="5727" spans="17:21" x14ac:dyDescent="0.15">
      <c r="Q5727" s="197">
        <v>6</v>
      </c>
      <c r="R5727" s="197">
        <v>25</v>
      </c>
      <c r="S5727" s="197">
        <v>7</v>
      </c>
      <c r="T5727" s="198" t="s">
        <v>3631</v>
      </c>
      <c r="U5727" s="200">
        <v>252080</v>
      </c>
    </row>
    <row r="5728" spans="17:21" x14ac:dyDescent="0.15">
      <c r="Q5728" s="197">
        <v>6</v>
      </c>
      <c r="R5728" s="197">
        <v>25</v>
      </c>
      <c r="S5728" s="197">
        <v>8</v>
      </c>
      <c r="T5728" s="198" t="s">
        <v>3634</v>
      </c>
      <c r="U5728" s="200">
        <v>252090</v>
      </c>
    </row>
    <row r="5729" spans="17:21" x14ac:dyDescent="0.15">
      <c r="Q5729" s="197">
        <v>6</v>
      </c>
      <c r="R5729" s="197">
        <v>25</v>
      </c>
      <c r="S5729" s="197">
        <v>9</v>
      </c>
      <c r="T5729" s="198" t="s">
        <v>3637</v>
      </c>
      <c r="U5729" s="200">
        <v>252100</v>
      </c>
    </row>
    <row r="5730" spans="17:21" x14ac:dyDescent="0.15">
      <c r="Q5730" s="197">
        <v>6</v>
      </c>
      <c r="R5730" s="197">
        <v>25</v>
      </c>
      <c r="S5730" s="197">
        <v>10</v>
      </c>
      <c r="T5730" s="198" t="s">
        <v>3640</v>
      </c>
      <c r="U5730" s="200">
        <v>252110</v>
      </c>
    </row>
    <row r="5731" spans="17:21" x14ac:dyDescent="0.15">
      <c r="Q5731" s="197">
        <v>6</v>
      </c>
      <c r="R5731" s="197">
        <v>25</v>
      </c>
      <c r="S5731" s="197">
        <v>11</v>
      </c>
      <c r="T5731" s="198" t="s">
        <v>3643</v>
      </c>
      <c r="U5731" s="200">
        <v>252120</v>
      </c>
    </row>
    <row r="5732" spans="17:21" x14ac:dyDescent="0.15">
      <c r="Q5732" s="197">
        <v>6</v>
      </c>
      <c r="R5732" s="197">
        <v>25</v>
      </c>
      <c r="S5732" s="197">
        <v>12</v>
      </c>
      <c r="T5732" s="198" t="s">
        <v>3646</v>
      </c>
      <c r="U5732" s="200">
        <v>252130</v>
      </c>
    </row>
    <row r="5733" spans="17:21" x14ac:dyDescent="0.15">
      <c r="Q5733" s="197">
        <v>6</v>
      </c>
      <c r="R5733" s="197">
        <v>25</v>
      </c>
      <c r="S5733" s="197">
        <v>13</v>
      </c>
      <c r="T5733" s="198" t="s">
        <v>3649</v>
      </c>
      <c r="U5733" s="200">
        <v>252140</v>
      </c>
    </row>
    <row r="5734" spans="17:21" x14ac:dyDescent="0.15">
      <c r="Q5734" s="197">
        <v>6</v>
      </c>
      <c r="R5734" s="197">
        <v>25</v>
      </c>
      <c r="S5734" s="197">
        <v>14</v>
      </c>
      <c r="T5734" s="198" t="s">
        <v>3652</v>
      </c>
      <c r="U5734" s="200">
        <v>253830</v>
      </c>
    </row>
    <row r="5735" spans="17:21" x14ac:dyDescent="0.15">
      <c r="Q5735" s="197">
        <v>6</v>
      </c>
      <c r="R5735" s="197">
        <v>25</v>
      </c>
      <c r="S5735" s="197">
        <v>15</v>
      </c>
      <c r="T5735" s="198" t="s">
        <v>3655</v>
      </c>
      <c r="U5735" s="200">
        <v>253840</v>
      </c>
    </row>
    <row r="5736" spans="17:21" x14ac:dyDescent="0.15">
      <c r="Q5736" s="197">
        <v>6</v>
      </c>
      <c r="R5736" s="197">
        <v>25</v>
      </c>
      <c r="S5736" s="197">
        <v>16</v>
      </c>
      <c r="T5736" s="198" t="s">
        <v>3658</v>
      </c>
      <c r="U5736" s="200">
        <v>254250</v>
      </c>
    </row>
    <row r="5737" spans="17:21" x14ac:dyDescent="0.15">
      <c r="Q5737" s="197">
        <v>6</v>
      </c>
      <c r="R5737" s="197">
        <v>25</v>
      </c>
      <c r="S5737" s="197">
        <v>17</v>
      </c>
      <c r="T5737" s="198" t="s">
        <v>3661</v>
      </c>
      <c r="U5737" s="200">
        <v>254410</v>
      </c>
    </row>
    <row r="5738" spans="17:21" x14ac:dyDescent="0.15">
      <c r="Q5738" s="197">
        <v>6</v>
      </c>
      <c r="R5738" s="197">
        <v>25</v>
      </c>
      <c r="S5738" s="197">
        <v>18</v>
      </c>
      <c r="T5738" s="198" t="s">
        <v>3664</v>
      </c>
      <c r="U5738" s="200">
        <v>254420</v>
      </c>
    </row>
    <row r="5739" spans="17:21" x14ac:dyDescent="0.15">
      <c r="Q5739" s="197">
        <v>6</v>
      </c>
      <c r="R5739" s="197">
        <v>25</v>
      </c>
      <c r="S5739" s="197">
        <v>19</v>
      </c>
      <c r="T5739" s="198" t="s">
        <v>3667</v>
      </c>
      <c r="U5739" s="200">
        <v>254430</v>
      </c>
    </row>
    <row r="5740" spans="17:21" x14ac:dyDescent="0.15">
      <c r="Q5740" s="197">
        <v>6</v>
      </c>
      <c r="R5740" s="197">
        <v>26</v>
      </c>
      <c r="S5740" s="197">
        <v>1</v>
      </c>
      <c r="T5740" s="198" t="s">
        <v>3695</v>
      </c>
      <c r="U5740" s="200">
        <v>262010</v>
      </c>
    </row>
    <row r="5741" spans="17:21" x14ac:dyDescent="0.15">
      <c r="Q5741" s="197">
        <v>6</v>
      </c>
      <c r="R5741" s="197">
        <v>26</v>
      </c>
      <c r="S5741" s="197">
        <v>2</v>
      </c>
      <c r="T5741" s="198" t="s">
        <v>3697</v>
      </c>
      <c r="U5741" s="200">
        <v>262020</v>
      </c>
    </row>
    <row r="5742" spans="17:21" x14ac:dyDescent="0.15">
      <c r="Q5742" s="197">
        <v>6</v>
      </c>
      <c r="R5742" s="197">
        <v>26</v>
      </c>
      <c r="S5742" s="197">
        <v>3</v>
      </c>
      <c r="T5742" s="198" t="s">
        <v>3699</v>
      </c>
      <c r="U5742" s="200">
        <v>262030</v>
      </c>
    </row>
    <row r="5743" spans="17:21" x14ac:dyDescent="0.15">
      <c r="Q5743" s="197">
        <v>6</v>
      </c>
      <c r="R5743" s="197">
        <v>26</v>
      </c>
      <c r="S5743" s="197">
        <v>4</v>
      </c>
      <c r="T5743" s="198" t="s">
        <v>3701</v>
      </c>
      <c r="U5743" s="200">
        <v>262040</v>
      </c>
    </row>
    <row r="5744" spans="17:21" x14ac:dyDescent="0.15">
      <c r="Q5744" s="197">
        <v>6</v>
      </c>
      <c r="R5744" s="197">
        <v>26</v>
      </c>
      <c r="S5744" s="197">
        <v>5</v>
      </c>
      <c r="T5744" s="198" t="s">
        <v>3703</v>
      </c>
      <c r="U5744" s="200">
        <v>262050</v>
      </c>
    </row>
    <row r="5745" spans="17:21" x14ac:dyDescent="0.15">
      <c r="Q5745" s="197">
        <v>6</v>
      </c>
      <c r="R5745" s="197">
        <v>26</v>
      </c>
      <c r="S5745" s="197">
        <v>6</v>
      </c>
      <c r="T5745" s="198" t="s">
        <v>3706</v>
      </c>
      <c r="U5745" s="200">
        <v>262060</v>
      </c>
    </row>
    <row r="5746" spans="17:21" x14ac:dyDescent="0.15">
      <c r="Q5746" s="197">
        <v>6</v>
      </c>
      <c r="R5746" s="197">
        <v>26</v>
      </c>
      <c r="S5746" s="197">
        <v>7</v>
      </c>
      <c r="T5746" s="198" t="s">
        <v>3709</v>
      </c>
      <c r="U5746" s="200">
        <v>262070</v>
      </c>
    </row>
    <row r="5747" spans="17:21" x14ac:dyDescent="0.15">
      <c r="Q5747" s="197">
        <v>6</v>
      </c>
      <c r="R5747" s="197">
        <v>26</v>
      </c>
      <c r="S5747" s="197">
        <v>8</v>
      </c>
      <c r="T5747" s="198" t="s">
        <v>3712</v>
      </c>
      <c r="U5747" s="200">
        <v>262080</v>
      </c>
    </row>
    <row r="5748" spans="17:21" x14ac:dyDescent="0.15">
      <c r="Q5748" s="197">
        <v>6</v>
      </c>
      <c r="R5748" s="197">
        <v>26</v>
      </c>
      <c r="S5748" s="197">
        <v>9</v>
      </c>
      <c r="T5748" s="198" t="s">
        <v>3715</v>
      </c>
      <c r="U5748" s="200">
        <v>262090</v>
      </c>
    </row>
    <row r="5749" spans="17:21" x14ac:dyDescent="0.15">
      <c r="Q5749" s="197">
        <v>6</v>
      </c>
      <c r="R5749" s="197">
        <v>26</v>
      </c>
      <c r="S5749" s="197">
        <v>10</v>
      </c>
      <c r="T5749" s="198" t="s">
        <v>3718</v>
      </c>
      <c r="U5749" s="200">
        <v>262100</v>
      </c>
    </row>
    <row r="5750" spans="17:21" x14ac:dyDescent="0.15">
      <c r="Q5750" s="197">
        <v>6</v>
      </c>
      <c r="R5750" s="197">
        <v>26</v>
      </c>
      <c r="S5750" s="197">
        <v>11</v>
      </c>
      <c r="T5750" s="198" t="s">
        <v>3721</v>
      </c>
      <c r="U5750" s="200">
        <v>262110</v>
      </c>
    </row>
    <row r="5751" spans="17:21" x14ac:dyDescent="0.15">
      <c r="Q5751" s="197">
        <v>6</v>
      </c>
      <c r="R5751" s="197">
        <v>26</v>
      </c>
      <c r="S5751" s="197">
        <v>12</v>
      </c>
      <c r="T5751" s="198" t="s">
        <v>3724</v>
      </c>
      <c r="U5751" s="200">
        <v>262120</v>
      </c>
    </row>
    <row r="5752" spans="17:21" x14ac:dyDescent="0.15">
      <c r="Q5752" s="197">
        <v>6</v>
      </c>
      <c r="R5752" s="197">
        <v>26</v>
      </c>
      <c r="S5752" s="197">
        <v>13</v>
      </c>
      <c r="T5752" s="198" t="s">
        <v>3727</v>
      </c>
      <c r="U5752" s="200">
        <v>262130</v>
      </c>
    </row>
    <row r="5753" spans="17:21" x14ac:dyDescent="0.15">
      <c r="Q5753" s="197">
        <v>6</v>
      </c>
      <c r="R5753" s="197">
        <v>26</v>
      </c>
      <c r="S5753" s="197">
        <v>14</v>
      </c>
      <c r="T5753" s="198" t="s">
        <v>3729</v>
      </c>
      <c r="U5753" s="200">
        <v>262140</v>
      </c>
    </row>
    <row r="5754" spans="17:21" x14ac:dyDescent="0.15">
      <c r="Q5754" s="197">
        <v>6</v>
      </c>
      <c r="R5754" s="197">
        <v>26</v>
      </c>
      <c r="S5754" s="197">
        <v>15</v>
      </c>
      <c r="T5754" s="198" t="s">
        <v>3732</v>
      </c>
      <c r="U5754" s="200">
        <v>263030</v>
      </c>
    </row>
    <row r="5755" spans="17:21" x14ac:dyDescent="0.15">
      <c r="Q5755" s="197">
        <v>6</v>
      </c>
      <c r="R5755" s="197">
        <v>26</v>
      </c>
      <c r="S5755" s="197">
        <v>16</v>
      </c>
      <c r="T5755" s="198" t="s">
        <v>3735</v>
      </c>
      <c r="U5755" s="200">
        <v>263220</v>
      </c>
    </row>
    <row r="5756" spans="17:21" x14ac:dyDescent="0.15">
      <c r="Q5756" s="197">
        <v>6</v>
      </c>
      <c r="R5756" s="197">
        <v>26</v>
      </c>
      <c r="S5756" s="197">
        <v>17</v>
      </c>
      <c r="T5756" s="198" t="s">
        <v>3738</v>
      </c>
      <c r="U5756" s="200">
        <v>263430</v>
      </c>
    </row>
    <row r="5757" spans="17:21" x14ac:dyDescent="0.15">
      <c r="Q5757" s="197">
        <v>6</v>
      </c>
      <c r="R5757" s="197">
        <v>26</v>
      </c>
      <c r="S5757" s="197">
        <v>18</v>
      </c>
      <c r="T5757" s="198" t="s">
        <v>3741</v>
      </c>
      <c r="U5757" s="200">
        <v>263440</v>
      </c>
    </row>
    <row r="5758" spans="17:21" x14ac:dyDescent="0.15">
      <c r="Q5758" s="197">
        <v>6</v>
      </c>
      <c r="R5758" s="197">
        <v>26</v>
      </c>
      <c r="S5758" s="197">
        <v>19</v>
      </c>
      <c r="T5758" s="198" t="s">
        <v>3744</v>
      </c>
      <c r="U5758" s="200">
        <v>263640</v>
      </c>
    </row>
    <row r="5759" spans="17:21" x14ac:dyDescent="0.15">
      <c r="Q5759" s="197">
        <v>6</v>
      </c>
      <c r="R5759" s="197">
        <v>26</v>
      </c>
      <c r="S5759" s="197">
        <v>20</v>
      </c>
      <c r="T5759" s="198" t="s">
        <v>3747</v>
      </c>
      <c r="U5759" s="200">
        <v>263650</v>
      </c>
    </row>
    <row r="5760" spans="17:21" x14ac:dyDescent="0.15">
      <c r="Q5760" s="197">
        <v>6</v>
      </c>
      <c r="R5760" s="197">
        <v>26</v>
      </c>
      <c r="S5760" s="197">
        <v>21</v>
      </c>
      <c r="T5760" s="198" t="s">
        <v>3750</v>
      </c>
      <c r="U5760" s="200">
        <v>263660</v>
      </c>
    </row>
    <row r="5761" spans="17:21" x14ac:dyDescent="0.15">
      <c r="Q5761" s="197">
        <v>6</v>
      </c>
      <c r="R5761" s="197">
        <v>26</v>
      </c>
      <c r="S5761" s="197">
        <v>22</v>
      </c>
      <c r="T5761" s="198" t="s">
        <v>3753</v>
      </c>
      <c r="U5761" s="200">
        <v>263670</v>
      </c>
    </row>
    <row r="5762" spans="17:21" x14ac:dyDescent="0.15">
      <c r="Q5762" s="197">
        <v>6</v>
      </c>
      <c r="R5762" s="197">
        <v>26</v>
      </c>
      <c r="S5762" s="197">
        <v>23</v>
      </c>
      <c r="T5762" s="198" t="s">
        <v>3756</v>
      </c>
      <c r="U5762" s="200">
        <v>264070</v>
      </c>
    </row>
    <row r="5763" spans="17:21" x14ac:dyDescent="0.15">
      <c r="Q5763" s="197">
        <v>6</v>
      </c>
      <c r="R5763" s="197">
        <v>26</v>
      </c>
      <c r="S5763" s="197">
        <v>24</v>
      </c>
      <c r="T5763" s="198" t="s">
        <v>3760</v>
      </c>
      <c r="U5763" s="200">
        <v>264630</v>
      </c>
    </row>
    <row r="5764" spans="17:21" x14ac:dyDescent="0.15">
      <c r="Q5764" s="197">
        <v>6</v>
      </c>
      <c r="R5764" s="197">
        <v>26</v>
      </c>
      <c r="S5764" s="197">
        <v>25</v>
      </c>
      <c r="T5764" s="198" t="s">
        <v>3764</v>
      </c>
      <c r="U5764" s="200">
        <v>264650</v>
      </c>
    </row>
    <row r="5765" spans="17:21" x14ac:dyDescent="0.15">
      <c r="Q5765" s="197">
        <v>6</v>
      </c>
      <c r="R5765" s="197">
        <v>27</v>
      </c>
      <c r="S5765" s="197">
        <v>1</v>
      </c>
      <c r="T5765" s="198" t="s">
        <v>3897</v>
      </c>
      <c r="U5765" s="200">
        <v>272020</v>
      </c>
    </row>
    <row r="5766" spans="17:21" x14ac:dyDescent="0.15">
      <c r="Q5766" s="197">
        <v>6</v>
      </c>
      <c r="R5766" s="197">
        <v>27</v>
      </c>
      <c r="S5766" s="197">
        <v>2</v>
      </c>
      <c r="T5766" s="198" t="s">
        <v>3901</v>
      </c>
      <c r="U5766" s="200">
        <v>272030</v>
      </c>
    </row>
    <row r="5767" spans="17:21" x14ac:dyDescent="0.15">
      <c r="Q5767" s="197">
        <v>6</v>
      </c>
      <c r="R5767" s="197">
        <v>27</v>
      </c>
      <c r="S5767" s="197">
        <v>3</v>
      </c>
      <c r="T5767" s="198" t="s">
        <v>3905</v>
      </c>
      <c r="U5767" s="200">
        <v>272040</v>
      </c>
    </row>
    <row r="5768" spans="17:21" x14ac:dyDescent="0.15">
      <c r="Q5768" s="197">
        <v>6</v>
      </c>
      <c r="R5768" s="197">
        <v>27</v>
      </c>
      <c r="S5768" s="197">
        <v>4</v>
      </c>
      <c r="T5768" s="198" t="s">
        <v>3909</v>
      </c>
      <c r="U5768" s="200">
        <v>272050</v>
      </c>
    </row>
    <row r="5769" spans="17:21" x14ac:dyDescent="0.15">
      <c r="Q5769" s="197">
        <v>6</v>
      </c>
      <c r="R5769" s="197">
        <v>27</v>
      </c>
      <c r="S5769" s="197">
        <v>5</v>
      </c>
      <c r="T5769" s="198" t="s">
        <v>3913</v>
      </c>
      <c r="U5769" s="200">
        <v>272060</v>
      </c>
    </row>
    <row r="5770" spans="17:21" x14ac:dyDescent="0.15">
      <c r="Q5770" s="197">
        <v>6</v>
      </c>
      <c r="R5770" s="197">
        <v>27</v>
      </c>
      <c r="S5770" s="197">
        <v>6</v>
      </c>
      <c r="T5770" s="198" t="s">
        <v>3917</v>
      </c>
      <c r="U5770" s="200">
        <v>272070</v>
      </c>
    </row>
    <row r="5771" spans="17:21" x14ac:dyDescent="0.15">
      <c r="Q5771" s="197">
        <v>6</v>
      </c>
      <c r="R5771" s="197">
        <v>27</v>
      </c>
      <c r="S5771" s="197">
        <v>7</v>
      </c>
      <c r="T5771" s="198" t="s">
        <v>3921</v>
      </c>
      <c r="U5771" s="200">
        <v>272080</v>
      </c>
    </row>
    <row r="5772" spans="17:21" x14ac:dyDescent="0.15">
      <c r="Q5772" s="197">
        <v>6</v>
      </c>
      <c r="R5772" s="197">
        <v>27</v>
      </c>
      <c r="S5772" s="197">
        <v>8</v>
      </c>
      <c r="T5772" s="198" t="s">
        <v>3925</v>
      </c>
      <c r="U5772" s="200">
        <v>272090</v>
      </c>
    </row>
    <row r="5773" spans="17:21" x14ac:dyDescent="0.15">
      <c r="Q5773" s="197">
        <v>6</v>
      </c>
      <c r="R5773" s="197">
        <v>27</v>
      </c>
      <c r="S5773" s="197">
        <v>9</v>
      </c>
      <c r="T5773" s="198" t="s">
        <v>3929</v>
      </c>
      <c r="U5773" s="200">
        <v>272100</v>
      </c>
    </row>
    <row r="5774" spans="17:21" x14ac:dyDescent="0.15">
      <c r="Q5774" s="197">
        <v>6</v>
      </c>
      <c r="R5774" s="197">
        <v>27</v>
      </c>
      <c r="S5774" s="197">
        <v>10</v>
      </c>
      <c r="T5774" s="198" t="s">
        <v>3933</v>
      </c>
      <c r="U5774" s="200">
        <v>272110</v>
      </c>
    </row>
    <row r="5775" spans="17:21" x14ac:dyDescent="0.15">
      <c r="Q5775" s="197">
        <v>6</v>
      </c>
      <c r="R5775" s="197">
        <v>27</v>
      </c>
      <c r="S5775" s="197">
        <v>11</v>
      </c>
      <c r="T5775" s="198" t="s">
        <v>3937</v>
      </c>
      <c r="U5775" s="200">
        <v>272120</v>
      </c>
    </row>
    <row r="5776" spans="17:21" x14ac:dyDescent="0.15">
      <c r="Q5776" s="197">
        <v>6</v>
      </c>
      <c r="R5776" s="197">
        <v>27</v>
      </c>
      <c r="S5776" s="197">
        <v>12</v>
      </c>
      <c r="T5776" s="198" t="s">
        <v>3941</v>
      </c>
      <c r="U5776" s="200">
        <v>272130</v>
      </c>
    </row>
    <row r="5777" spans="17:21" x14ac:dyDescent="0.15">
      <c r="Q5777" s="197">
        <v>6</v>
      </c>
      <c r="R5777" s="197">
        <v>27</v>
      </c>
      <c r="S5777" s="197">
        <v>13</v>
      </c>
      <c r="T5777" s="198" t="s">
        <v>3945</v>
      </c>
      <c r="U5777" s="200">
        <v>272140</v>
      </c>
    </row>
    <row r="5778" spans="17:21" x14ac:dyDescent="0.15">
      <c r="Q5778" s="197">
        <v>6</v>
      </c>
      <c r="R5778" s="197">
        <v>27</v>
      </c>
      <c r="S5778" s="197">
        <v>14</v>
      </c>
      <c r="T5778" s="198" t="s">
        <v>3949</v>
      </c>
      <c r="U5778" s="200">
        <v>272150</v>
      </c>
    </row>
    <row r="5779" spans="17:21" x14ac:dyDescent="0.15">
      <c r="Q5779" s="197">
        <v>6</v>
      </c>
      <c r="R5779" s="197">
        <v>27</v>
      </c>
      <c r="S5779" s="197">
        <v>15</v>
      </c>
      <c r="T5779" s="198" t="s">
        <v>3953</v>
      </c>
      <c r="U5779" s="200">
        <v>272160</v>
      </c>
    </row>
    <row r="5780" spans="17:21" x14ac:dyDescent="0.15">
      <c r="Q5780" s="197">
        <v>6</v>
      </c>
      <c r="R5780" s="197">
        <v>27</v>
      </c>
      <c r="S5780" s="197">
        <v>16</v>
      </c>
      <c r="T5780" s="198" t="s">
        <v>3957</v>
      </c>
      <c r="U5780" s="200">
        <v>272170</v>
      </c>
    </row>
    <row r="5781" spans="17:21" x14ac:dyDescent="0.15">
      <c r="Q5781" s="197">
        <v>6</v>
      </c>
      <c r="R5781" s="197">
        <v>27</v>
      </c>
      <c r="S5781" s="197">
        <v>17</v>
      </c>
      <c r="T5781" s="198" t="s">
        <v>3961</v>
      </c>
      <c r="U5781" s="200">
        <v>272180</v>
      </c>
    </row>
    <row r="5782" spans="17:21" x14ac:dyDescent="0.15">
      <c r="Q5782" s="197">
        <v>6</v>
      </c>
      <c r="R5782" s="197">
        <v>27</v>
      </c>
      <c r="S5782" s="197">
        <v>18</v>
      </c>
      <c r="T5782" s="198" t="s">
        <v>3965</v>
      </c>
      <c r="U5782" s="200">
        <v>272190</v>
      </c>
    </row>
    <row r="5783" spans="17:21" x14ac:dyDescent="0.15">
      <c r="Q5783" s="197">
        <v>6</v>
      </c>
      <c r="R5783" s="197">
        <v>27</v>
      </c>
      <c r="S5783" s="197">
        <v>19</v>
      </c>
      <c r="T5783" s="198" t="s">
        <v>3969</v>
      </c>
      <c r="U5783" s="200">
        <v>272200</v>
      </c>
    </row>
    <row r="5784" spans="17:21" x14ac:dyDescent="0.15">
      <c r="Q5784" s="197">
        <v>6</v>
      </c>
      <c r="R5784" s="197">
        <v>27</v>
      </c>
      <c r="S5784" s="197">
        <v>20</v>
      </c>
      <c r="T5784" s="198" t="s">
        <v>3973</v>
      </c>
      <c r="U5784" s="200">
        <v>272210</v>
      </c>
    </row>
    <row r="5785" spans="17:21" x14ac:dyDescent="0.15">
      <c r="Q5785" s="197">
        <v>6</v>
      </c>
      <c r="R5785" s="197">
        <v>27</v>
      </c>
      <c r="S5785" s="197">
        <v>21</v>
      </c>
      <c r="T5785" s="198" t="s">
        <v>3977</v>
      </c>
      <c r="U5785" s="200">
        <v>272220</v>
      </c>
    </row>
    <row r="5786" spans="17:21" x14ac:dyDescent="0.15">
      <c r="Q5786" s="197">
        <v>6</v>
      </c>
      <c r="R5786" s="197">
        <v>27</v>
      </c>
      <c r="S5786" s="197">
        <v>22</v>
      </c>
      <c r="T5786" s="198" t="s">
        <v>3981</v>
      </c>
      <c r="U5786" s="200">
        <v>272230</v>
      </c>
    </row>
    <row r="5787" spans="17:21" x14ac:dyDescent="0.15">
      <c r="Q5787" s="197">
        <v>6</v>
      </c>
      <c r="R5787" s="197">
        <v>27</v>
      </c>
      <c r="S5787" s="197">
        <v>23</v>
      </c>
      <c r="T5787" s="198" t="s">
        <v>3985</v>
      </c>
      <c r="U5787" s="200">
        <v>272240</v>
      </c>
    </row>
    <row r="5788" spans="17:21" x14ac:dyDescent="0.15">
      <c r="Q5788" s="197">
        <v>6</v>
      </c>
      <c r="R5788" s="197">
        <v>27</v>
      </c>
      <c r="S5788" s="197">
        <v>24</v>
      </c>
      <c r="T5788" s="198" t="s">
        <v>3989</v>
      </c>
      <c r="U5788" s="200">
        <v>272250</v>
      </c>
    </row>
    <row r="5789" spans="17:21" x14ac:dyDescent="0.15">
      <c r="Q5789" s="197">
        <v>6</v>
      </c>
      <c r="R5789" s="197">
        <v>27</v>
      </c>
      <c r="S5789" s="197">
        <v>25</v>
      </c>
      <c r="T5789" s="198" t="s">
        <v>3993</v>
      </c>
      <c r="U5789" s="200">
        <v>272260</v>
      </c>
    </row>
    <row r="5790" spans="17:21" x14ac:dyDescent="0.15">
      <c r="Q5790" s="197">
        <v>6</v>
      </c>
      <c r="R5790" s="197">
        <v>27</v>
      </c>
      <c r="S5790" s="197">
        <v>26</v>
      </c>
      <c r="T5790" s="198" t="s">
        <v>3997</v>
      </c>
      <c r="U5790" s="200">
        <v>272270</v>
      </c>
    </row>
    <row r="5791" spans="17:21" x14ac:dyDescent="0.15">
      <c r="Q5791" s="197">
        <v>6</v>
      </c>
      <c r="R5791" s="197">
        <v>27</v>
      </c>
      <c r="S5791" s="197">
        <v>27</v>
      </c>
      <c r="T5791" s="198" t="s">
        <v>4001</v>
      </c>
      <c r="U5791" s="200">
        <v>272280</v>
      </c>
    </row>
    <row r="5792" spans="17:21" x14ac:dyDescent="0.15">
      <c r="Q5792" s="197">
        <v>6</v>
      </c>
      <c r="R5792" s="197">
        <v>27</v>
      </c>
      <c r="S5792" s="197">
        <v>28</v>
      </c>
      <c r="T5792" s="198" t="s">
        <v>4005</v>
      </c>
      <c r="U5792" s="200">
        <v>272290</v>
      </c>
    </row>
    <row r="5793" spans="17:21" x14ac:dyDescent="0.15">
      <c r="Q5793" s="197">
        <v>6</v>
      </c>
      <c r="R5793" s="197">
        <v>27</v>
      </c>
      <c r="S5793" s="197">
        <v>29</v>
      </c>
      <c r="T5793" s="198" t="s">
        <v>4009</v>
      </c>
      <c r="U5793" s="200">
        <v>272300</v>
      </c>
    </row>
    <row r="5794" spans="17:21" x14ac:dyDescent="0.15">
      <c r="Q5794" s="197">
        <v>6</v>
      </c>
      <c r="R5794" s="197">
        <v>27</v>
      </c>
      <c r="S5794" s="197">
        <v>30</v>
      </c>
      <c r="T5794" s="198" t="s">
        <v>4013</v>
      </c>
      <c r="U5794" s="200">
        <v>272310</v>
      </c>
    </row>
    <row r="5795" spans="17:21" x14ac:dyDescent="0.15">
      <c r="Q5795" s="197">
        <v>6</v>
      </c>
      <c r="R5795" s="197">
        <v>27</v>
      </c>
      <c r="S5795" s="197">
        <v>31</v>
      </c>
      <c r="T5795" s="198" t="s">
        <v>4017</v>
      </c>
      <c r="U5795" s="200">
        <v>272320</v>
      </c>
    </row>
    <row r="5796" spans="17:21" x14ac:dyDescent="0.15">
      <c r="Q5796" s="197">
        <v>6</v>
      </c>
      <c r="R5796" s="197">
        <v>27</v>
      </c>
      <c r="S5796" s="197">
        <v>32</v>
      </c>
      <c r="T5796" s="198" t="s">
        <v>4021</v>
      </c>
      <c r="U5796" s="200">
        <v>273010</v>
      </c>
    </row>
    <row r="5797" spans="17:21" x14ac:dyDescent="0.15">
      <c r="Q5797" s="197">
        <v>6</v>
      </c>
      <c r="R5797" s="197">
        <v>27</v>
      </c>
      <c r="S5797" s="197">
        <v>33</v>
      </c>
      <c r="T5797" s="198" t="s">
        <v>4025</v>
      </c>
      <c r="U5797" s="200">
        <v>273210</v>
      </c>
    </row>
    <row r="5798" spans="17:21" x14ac:dyDescent="0.15">
      <c r="Q5798" s="197">
        <v>6</v>
      </c>
      <c r="R5798" s="197">
        <v>27</v>
      </c>
      <c r="S5798" s="197">
        <v>34</v>
      </c>
      <c r="T5798" s="198" t="s">
        <v>4029</v>
      </c>
      <c r="U5798" s="200">
        <v>273220</v>
      </c>
    </row>
    <row r="5799" spans="17:21" x14ac:dyDescent="0.15">
      <c r="Q5799" s="197">
        <v>6</v>
      </c>
      <c r="R5799" s="197">
        <v>27</v>
      </c>
      <c r="S5799" s="197">
        <v>35</v>
      </c>
      <c r="T5799" s="198" t="s">
        <v>4033</v>
      </c>
      <c r="U5799" s="200">
        <v>273410</v>
      </c>
    </row>
    <row r="5800" spans="17:21" x14ac:dyDescent="0.15">
      <c r="Q5800" s="197">
        <v>6</v>
      </c>
      <c r="R5800" s="197">
        <v>27</v>
      </c>
      <c r="S5800" s="197">
        <v>36</v>
      </c>
      <c r="T5800" s="198" t="s">
        <v>4037</v>
      </c>
      <c r="U5800" s="200">
        <v>273610</v>
      </c>
    </row>
    <row r="5801" spans="17:21" x14ac:dyDescent="0.15">
      <c r="Q5801" s="197">
        <v>6</v>
      </c>
      <c r="R5801" s="197">
        <v>27</v>
      </c>
      <c r="S5801" s="197">
        <v>37</v>
      </c>
      <c r="T5801" s="198" t="s">
        <v>4041</v>
      </c>
      <c r="U5801" s="200">
        <v>273620</v>
      </c>
    </row>
    <row r="5802" spans="17:21" x14ac:dyDescent="0.15">
      <c r="Q5802" s="197">
        <v>6</v>
      </c>
      <c r="R5802" s="197">
        <v>27</v>
      </c>
      <c r="S5802" s="197">
        <v>38</v>
      </c>
      <c r="T5802" s="198" t="s">
        <v>4045</v>
      </c>
      <c r="U5802" s="200">
        <v>273660</v>
      </c>
    </row>
    <row r="5803" spans="17:21" x14ac:dyDescent="0.15">
      <c r="Q5803" s="197">
        <v>6</v>
      </c>
      <c r="R5803" s="197">
        <v>27</v>
      </c>
      <c r="S5803" s="197">
        <v>39</v>
      </c>
      <c r="T5803" s="198" t="s">
        <v>4049</v>
      </c>
      <c r="U5803" s="200">
        <v>273810</v>
      </c>
    </row>
    <row r="5804" spans="17:21" x14ac:dyDescent="0.15">
      <c r="Q5804" s="197">
        <v>6</v>
      </c>
      <c r="R5804" s="197">
        <v>27</v>
      </c>
      <c r="S5804" s="197">
        <v>40</v>
      </c>
      <c r="T5804" s="198" t="s">
        <v>4053</v>
      </c>
      <c r="U5804" s="200">
        <v>273820</v>
      </c>
    </row>
    <row r="5805" spans="17:21" x14ac:dyDescent="0.15">
      <c r="Q5805" s="197">
        <v>6</v>
      </c>
      <c r="R5805" s="197">
        <v>27</v>
      </c>
      <c r="S5805" s="197">
        <v>41</v>
      </c>
      <c r="T5805" s="198" t="s">
        <v>4057</v>
      </c>
      <c r="U5805" s="200">
        <v>273830</v>
      </c>
    </row>
    <row r="5806" spans="17:21" x14ac:dyDescent="0.15">
      <c r="Q5806" s="197">
        <v>6</v>
      </c>
      <c r="R5806" s="197">
        <v>28</v>
      </c>
      <c r="S5806" s="197">
        <v>1</v>
      </c>
      <c r="T5806" s="198" t="s">
        <v>4100</v>
      </c>
      <c r="U5806" s="200">
        <v>282010</v>
      </c>
    </row>
    <row r="5807" spans="17:21" x14ac:dyDescent="0.15">
      <c r="Q5807" s="197">
        <v>6</v>
      </c>
      <c r="R5807" s="197">
        <v>28</v>
      </c>
      <c r="S5807" s="197">
        <v>2</v>
      </c>
      <c r="T5807" s="198" t="s">
        <v>4104</v>
      </c>
      <c r="U5807" s="200">
        <v>282020</v>
      </c>
    </row>
    <row r="5808" spans="17:21" x14ac:dyDescent="0.15">
      <c r="Q5808" s="197">
        <v>6</v>
      </c>
      <c r="R5808" s="197">
        <v>28</v>
      </c>
      <c r="S5808" s="197">
        <v>3</v>
      </c>
      <c r="T5808" s="198" t="s">
        <v>4108</v>
      </c>
      <c r="U5808" s="200">
        <v>282030</v>
      </c>
    </row>
    <row r="5809" spans="17:21" x14ac:dyDescent="0.15">
      <c r="Q5809" s="197">
        <v>6</v>
      </c>
      <c r="R5809" s="197">
        <v>28</v>
      </c>
      <c r="S5809" s="197">
        <v>4</v>
      </c>
      <c r="T5809" s="198" t="s">
        <v>4112</v>
      </c>
      <c r="U5809" s="200">
        <v>282040</v>
      </c>
    </row>
    <row r="5810" spans="17:21" x14ac:dyDescent="0.15">
      <c r="Q5810" s="197">
        <v>6</v>
      </c>
      <c r="R5810" s="197">
        <v>28</v>
      </c>
      <c r="S5810" s="197">
        <v>5</v>
      </c>
      <c r="T5810" s="198" t="s">
        <v>4115</v>
      </c>
      <c r="U5810" s="200">
        <v>282050</v>
      </c>
    </row>
    <row r="5811" spans="17:21" x14ac:dyDescent="0.15">
      <c r="Q5811" s="197">
        <v>6</v>
      </c>
      <c r="R5811" s="197">
        <v>28</v>
      </c>
      <c r="S5811" s="197">
        <v>6</v>
      </c>
      <c r="T5811" s="198" t="s">
        <v>4119</v>
      </c>
      <c r="U5811" s="200">
        <v>282060</v>
      </c>
    </row>
    <row r="5812" spans="17:21" x14ac:dyDescent="0.15">
      <c r="Q5812" s="197">
        <v>6</v>
      </c>
      <c r="R5812" s="197">
        <v>28</v>
      </c>
      <c r="S5812" s="197">
        <v>7</v>
      </c>
      <c r="T5812" s="198" t="s">
        <v>4122</v>
      </c>
      <c r="U5812" s="200">
        <v>282070</v>
      </c>
    </row>
    <row r="5813" spans="17:21" x14ac:dyDescent="0.15">
      <c r="Q5813" s="197">
        <v>6</v>
      </c>
      <c r="R5813" s="197">
        <v>28</v>
      </c>
      <c r="S5813" s="197">
        <v>8</v>
      </c>
      <c r="T5813" s="198" t="s">
        <v>4126</v>
      </c>
      <c r="U5813" s="200">
        <v>282080</v>
      </c>
    </row>
    <row r="5814" spans="17:21" x14ac:dyDescent="0.15">
      <c r="Q5814" s="197">
        <v>6</v>
      </c>
      <c r="R5814" s="197">
        <v>28</v>
      </c>
      <c r="S5814" s="197">
        <v>9</v>
      </c>
      <c r="T5814" s="198" t="s">
        <v>4130</v>
      </c>
      <c r="U5814" s="200">
        <v>282090</v>
      </c>
    </row>
    <row r="5815" spans="17:21" x14ac:dyDescent="0.15">
      <c r="Q5815" s="197">
        <v>6</v>
      </c>
      <c r="R5815" s="197">
        <v>28</v>
      </c>
      <c r="S5815" s="197">
        <v>10</v>
      </c>
      <c r="T5815" s="198" t="s">
        <v>4133</v>
      </c>
      <c r="U5815" s="200">
        <v>282100</v>
      </c>
    </row>
    <row r="5816" spans="17:21" x14ac:dyDescent="0.15">
      <c r="Q5816" s="197">
        <v>6</v>
      </c>
      <c r="R5816" s="197">
        <v>28</v>
      </c>
      <c r="S5816" s="197">
        <v>11</v>
      </c>
      <c r="T5816" s="198" t="s">
        <v>4137</v>
      </c>
      <c r="U5816" s="200">
        <v>282120</v>
      </c>
    </row>
    <row r="5817" spans="17:21" x14ac:dyDescent="0.15">
      <c r="Q5817" s="197">
        <v>6</v>
      </c>
      <c r="R5817" s="197">
        <v>28</v>
      </c>
      <c r="S5817" s="197">
        <v>12</v>
      </c>
      <c r="T5817" s="198" t="s">
        <v>4141</v>
      </c>
      <c r="U5817" s="200">
        <v>282130</v>
      </c>
    </row>
    <row r="5818" spans="17:21" x14ac:dyDescent="0.15">
      <c r="Q5818" s="197">
        <v>6</v>
      </c>
      <c r="R5818" s="197">
        <v>28</v>
      </c>
      <c r="S5818" s="197">
        <v>13</v>
      </c>
      <c r="T5818" s="198" t="s">
        <v>4145</v>
      </c>
      <c r="U5818" s="200">
        <v>282140</v>
      </c>
    </row>
    <row r="5819" spans="17:21" x14ac:dyDescent="0.15">
      <c r="Q5819" s="197">
        <v>6</v>
      </c>
      <c r="R5819" s="197">
        <v>28</v>
      </c>
      <c r="S5819" s="197">
        <v>14</v>
      </c>
      <c r="T5819" s="198" t="s">
        <v>4149</v>
      </c>
      <c r="U5819" s="200">
        <v>282150</v>
      </c>
    </row>
    <row r="5820" spans="17:21" x14ac:dyDescent="0.15">
      <c r="Q5820" s="197">
        <v>6</v>
      </c>
      <c r="R5820" s="197">
        <v>28</v>
      </c>
      <c r="S5820" s="197">
        <v>15</v>
      </c>
      <c r="T5820" s="198" t="s">
        <v>4153</v>
      </c>
      <c r="U5820" s="200">
        <v>282160</v>
      </c>
    </row>
    <row r="5821" spans="17:21" x14ac:dyDescent="0.15">
      <c r="Q5821" s="197">
        <v>6</v>
      </c>
      <c r="R5821" s="197">
        <v>28</v>
      </c>
      <c r="S5821" s="197">
        <v>16</v>
      </c>
      <c r="T5821" s="198" t="s">
        <v>4157</v>
      </c>
      <c r="U5821" s="200">
        <v>282170</v>
      </c>
    </row>
    <row r="5822" spans="17:21" x14ac:dyDescent="0.15">
      <c r="Q5822" s="197">
        <v>6</v>
      </c>
      <c r="R5822" s="197">
        <v>28</v>
      </c>
      <c r="S5822" s="197">
        <v>17</v>
      </c>
      <c r="T5822" s="198" t="s">
        <v>4161</v>
      </c>
      <c r="U5822" s="200">
        <v>282180</v>
      </c>
    </row>
    <row r="5823" spans="17:21" x14ac:dyDescent="0.15">
      <c r="Q5823" s="197">
        <v>6</v>
      </c>
      <c r="R5823" s="197">
        <v>28</v>
      </c>
      <c r="S5823" s="197">
        <v>18</v>
      </c>
      <c r="T5823" s="198" t="s">
        <v>4164</v>
      </c>
      <c r="U5823" s="200">
        <v>282190</v>
      </c>
    </row>
    <row r="5824" spans="17:21" x14ac:dyDescent="0.15">
      <c r="Q5824" s="197">
        <v>6</v>
      </c>
      <c r="R5824" s="197">
        <v>28</v>
      </c>
      <c r="S5824" s="197">
        <v>19</v>
      </c>
      <c r="T5824" s="198" t="s">
        <v>4168</v>
      </c>
      <c r="U5824" s="200">
        <v>282200</v>
      </c>
    </row>
    <row r="5825" spans="17:21" x14ac:dyDescent="0.15">
      <c r="Q5825" s="197">
        <v>6</v>
      </c>
      <c r="R5825" s="197">
        <v>28</v>
      </c>
      <c r="S5825" s="197">
        <v>20</v>
      </c>
      <c r="T5825" s="198" t="s">
        <v>9817</v>
      </c>
      <c r="U5825" s="200">
        <v>282210</v>
      </c>
    </row>
    <row r="5826" spans="17:21" x14ac:dyDescent="0.15">
      <c r="Q5826" s="197">
        <v>6</v>
      </c>
      <c r="R5826" s="197">
        <v>28</v>
      </c>
      <c r="S5826" s="197">
        <v>21</v>
      </c>
      <c r="T5826" s="198" t="s">
        <v>4174</v>
      </c>
      <c r="U5826" s="200">
        <v>282220</v>
      </c>
    </row>
    <row r="5827" spans="17:21" x14ac:dyDescent="0.15">
      <c r="Q5827" s="197">
        <v>6</v>
      </c>
      <c r="R5827" s="197">
        <v>28</v>
      </c>
      <c r="S5827" s="197">
        <v>22</v>
      </c>
      <c r="T5827" s="198" t="s">
        <v>4178</v>
      </c>
      <c r="U5827" s="200">
        <v>282230</v>
      </c>
    </row>
    <row r="5828" spans="17:21" x14ac:dyDescent="0.15">
      <c r="Q5828" s="197">
        <v>6</v>
      </c>
      <c r="R5828" s="197">
        <v>28</v>
      </c>
      <c r="S5828" s="197">
        <v>23</v>
      </c>
      <c r="T5828" s="198" t="s">
        <v>4180</v>
      </c>
      <c r="U5828" s="200">
        <v>282240</v>
      </c>
    </row>
    <row r="5829" spans="17:21" x14ac:dyDescent="0.15">
      <c r="Q5829" s="197">
        <v>6</v>
      </c>
      <c r="R5829" s="197">
        <v>28</v>
      </c>
      <c r="S5829" s="197">
        <v>24</v>
      </c>
      <c r="T5829" s="198" t="s">
        <v>4184</v>
      </c>
      <c r="U5829" s="200">
        <v>282250</v>
      </c>
    </row>
    <row r="5830" spans="17:21" x14ac:dyDescent="0.15">
      <c r="Q5830" s="197">
        <v>6</v>
      </c>
      <c r="R5830" s="197">
        <v>28</v>
      </c>
      <c r="S5830" s="197">
        <v>25</v>
      </c>
      <c r="T5830" s="198" t="s">
        <v>4186</v>
      </c>
      <c r="U5830" s="200">
        <v>282260</v>
      </c>
    </row>
    <row r="5831" spans="17:21" x14ac:dyDescent="0.15">
      <c r="Q5831" s="197">
        <v>6</v>
      </c>
      <c r="R5831" s="197">
        <v>28</v>
      </c>
      <c r="S5831" s="197">
        <v>26</v>
      </c>
      <c r="T5831" s="198" t="s">
        <v>4190</v>
      </c>
      <c r="U5831" s="200">
        <v>282270</v>
      </c>
    </row>
    <row r="5832" spans="17:21" x14ac:dyDescent="0.15">
      <c r="Q5832" s="197">
        <v>6</v>
      </c>
      <c r="R5832" s="197">
        <v>28</v>
      </c>
      <c r="S5832" s="197">
        <v>27</v>
      </c>
      <c r="T5832" s="198" t="s">
        <v>4194</v>
      </c>
      <c r="U5832" s="200">
        <v>282280</v>
      </c>
    </row>
    <row r="5833" spans="17:21" x14ac:dyDescent="0.15">
      <c r="Q5833" s="197">
        <v>6</v>
      </c>
      <c r="R5833" s="197">
        <v>28</v>
      </c>
      <c r="S5833" s="197">
        <v>28</v>
      </c>
      <c r="T5833" s="198" t="s">
        <v>4196</v>
      </c>
      <c r="U5833" s="200">
        <v>282290</v>
      </c>
    </row>
    <row r="5834" spans="17:21" x14ac:dyDescent="0.15">
      <c r="Q5834" s="197">
        <v>6</v>
      </c>
      <c r="R5834" s="197">
        <v>28</v>
      </c>
      <c r="S5834" s="197">
        <v>29</v>
      </c>
      <c r="T5834" s="198" t="s">
        <v>4200</v>
      </c>
      <c r="U5834" s="200">
        <v>283010</v>
      </c>
    </row>
    <row r="5835" spans="17:21" x14ac:dyDescent="0.15">
      <c r="Q5835" s="197">
        <v>6</v>
      </c>
      <c r="R5835" s="197">
        <v>28</v>
      </c>
      <c r="S5835" s="197">
        <v>30</v>
      </c>
      <c r="T5835" s="198" t="s">
        <v>4204</v>
      </c>
      <c r="U5835" s="200">
        <v>283650</v>
      </c>
    </row>
    <row r="5836" spans="17:21" x14ac:dyDescent="0.15">
      <c r="Q5836" s="197">
        <v>6</v>
      </c>
      <c r="R5836" s="197">
        <v>28</v>
      </c>
      <c r="S5836" s="197">
        <v>31</v>
      </c>
      <c r="T5836" s="198" t="s">
        <v>4208</v>
      </c>
      <c r="U5836" s="200">
        <v>283810</v>
      </c>
    </row>
    <row r="5837" spans="17:21" x14ac:dyDescent="0.15">
      <c r="Q5837" s="197">
        <v>6</v>
      </c>
      <c r="R5837" s="197">
        <v>28</v>
      </c>
      <c r="S5837" s="197">
        <v>32</v>
      </c>
      <c r="T5837" s="198" t="s">
        <v>4212</v>
      </c>
      <c r="U5837" s="200">
        <v>283820</v>
      </c>
    </row>
    <row r="5838" spans="17:21" x14ac:dyDescent="0.15">
      <c r="Q5838" s="197">
        <v>6</v>
      </c>
      <c r="R5838" s="197">
        <v>28</v>
      </c>
      <c r="S5838" s="197">
        <v>33</v>
      </c>
      <c r="T5838" s="198" t="s">
        <v>4216</v>
      </c>
      <c r="U5838" s="200">
        <v>284420</v>
      </c>
    </row>
    <row r="5839" spans="17:21" x14ac:dyDescent="0.15">
      <c r="Q5839" s="197">
        <v>6</v>
      </c>
      <c r="R5839" s="197">
        <v>28</v>
      </c>
      <c r="S5839" s="197">
        <v>34</v>
      </c>
      <c r="T5839" s="198" t="s">
        <v>4220</v>
      </c>
      <c r="U5839" s="200">
        <v>284430</v>
      </c>
    </row>
    <row r="5840" spans="17:21" x14ac:dyDescent="0.15">
      <c r="Q5840" s="197">
        <v>6</v>
      </c>
      <c r="R5840" s="197">
        <v>28</v>
      </c>
      <c r="S5840" s="197">
        <v>35</v>
      </c>
      <c r="T5840" s="198" t="s">
        <v>4224</v>
      </c>
      <c r="U5840" s="200">
        <v>284460</v>
      </c>
    </row>
    <row r="5841" spans="17:21" x14ac:dyDescent="0.15">
      <c r="Q5841" s="197">
        <v>6</v>
      </c>
      <c r="R5841" s="197">
        <v>28</v>
      </c>
      <c r="S5841" s="197">
        <v>36</v>
      </c>
      <c r="T5841" s="198" t="s">
        <v>4228</v>
      </c>
      <c r="U5841" s="200">
        <v>284640</v>
      </c>
    </row>
    <row r="5842" spans="17:21" x14ac:dyDescent="0.15">
      <c r="Q5842" s="197">
        <v>6</v>
      </c>
      <c r="R5842" s="197">
        <v>28</v>
      </c>
      <c r="S5842" s="197">
        <v>37</v>
      </c>
      <c r="T5842" s="198" t="s">
        <v>4232</v>
      </c>
      <c r="U5842" s="200">
        <v>284810</v>
      </c>
    </row>
    <row r="5843" spans="17:21" x14ac:dyDescent="0.15">
      <c r="Q5843" s="197">
        <v>6</v>
      </c>
      <c r="R5843" s="197">
        <v>28</v>
      </c>
      <c r="S5843" s="197">
        <v>38</v>
      </c>
      <c r="T5843" s="198" t="s">
        <v>4236</v>
      </c>
      <c r="U5843" s="200">
        <v>285010</v>
      </c>
    </row>
    <row r="5844" spans="17:21" x14ac:dyDescent="0.15">
      <c r="Q5844" s="197">
        <v>6</v>
      </c>
      <c r="R5844" s="197">
        <v>28</v>
      </c>
      <c r="S5844" s="197">
        <v>39</v>
      </c>
      <c r="T5844" s="198" t="s">
        <v>4240</v>
      </c>
      <c r="U5844" s="200">
        <v>285850</v>
      </c>
    </row>
    <row r="5845" spans="17:21" x14ac:dyDescent="0.15">
      <c r="Q5845" s="197">
        <v>6</v>
      </c>
      <c r="R5845" s="197">
        <v>28</v>
      </c>
      <c r="S5845" s="197">
        <v>40</v>
      </c>
      <c r="T5845" s="198" t="s">
        <v>4244</v>
      </c>
      <c r="U5845" s="200">
        <v>285860</v>
      </c>
    </row>
    <row r="5846" spans="17:21" x14ac:dyDescent="0.15">
      <c r="Q5846" s="197">
        <v>6</v>
      </c>
      <c r="R5846" s="197">
        <v>29</v>
      </c>
      <c r="S5846" s="197">
        <v>1</v>
      </c>
      <c r="T5846" s="198" t="s">
        <v>4248</v>
      </c>
      <c r="U5846" s="200">
        <v>292010</v>
      </c>
    </row>
    <row r="5847" spans="17:21" x14ac:dyDescent="0.15">
      <c r="Q5847" s="197">
        <v>6</v>
      </c>
      <c r="R5847" s="197">
        <v>29</v>
      </c>
      <c r="S5847" s="197">
        <v>2</v>
      </c>
      <c r="T5847" s="198" t="s">
        <v>4252</v>
      </c>
      <c r="U5847" s="200">
        <v>292020</v>
      </c>
    </row>
    <row r="5848" spans="17:21" x14ac:dyDescent="0.15">
      <c r="Q5848" s="197">
        <v>6</v>
      </c>
      <c r="R5848" s="197">
        <v>29</v>
      </c>
      <c r="S5848" s="197">
        <v>3</v>
      </c>
      <c r="T5848" s="198" t="s">
        <v>4256</v>
      </c>
      <c r="U5848" s="200">
        <v>292030</v>
      </c>
    </row>
    <row r="5849" spans="17:21" x14ac:dyDescent="0.15">
      <c r="Q5849" s="197">
        <v>6</v>
      </c>
      <c r="R5849" s="197">
        <v>29</v>
      </c>
      <c r="S5849" s="197">
        <v>4</v>
      </c>
      <c r="T5849" s="198" t="s">
        <v>4259</v>
      </c>
      <c r="U5849" s="200">
        <v>292040</v>
      </c>
    </row>
    <row r="5850" spans="17:21" x14ac:dyDescent="0.15">
      <c r="Q5850" s="197">
        <v>6</v>
      </c>
      <c r="R5850" s="197">
        <v>29</v>
      </c>
      <c r="S5850" s="197">
        <v>5</v>
      </c>
      <c r="T5850" s="198" t="s">
        <v>4263</v>
      </c>
      <c r="U5850" s="200">
        <v>292050</v>
      </c>
    </row>
    <row r="5851" spans="17:21" x14ac:dyDescent="0.15">
      <c r="Q5851" s="197">
        <v>6</v>
      </c>
      <c r="R5851" s="197">
        <v>29</v>
      </c>
      <c r="S5851" s="197">
        <v>6</v>
      </c>
      <c r="T5851" s="198" t="s">
        <v>4267</v>
      </c>
      <c r="U5851" s="200">
        <v>292060</v>
      </c>
    </row>
    <row r="5852" spans="17:21" x14ac:dyDescent="0.15">
      <c r="Q5852" s="197">
        <v>6</v>
      </c>
      <c r="R5852" s="197">
        <v>29</v>
      </c>
      <c r="S5852" s="197">
        <v>7</v>
      </c>
      <c r="T5852" s="198" t="s">
        <v>4269</v>
      </c>
      <c r="U5852" s="200">
        <v>292070</v>
      </c>
    </row>
    <row r="5853" spans="17:21" x14ac:dyDescent="0.15">
      <c r="Q5853" s="197">
        <v>6</v>
      </c>
      <c r="R5853" s="197">
        <v>29</v>
      </c>
      <c r="S5853" s="197">
        <v>8</v>
      </c>
      <c r="T5853" s="198" t="s">
        <v>4272</v>
      </c>
      <c r="U5853" s="200">
        <v>292080</v>
      </c>
    </row>
    <row r="5854" spans="17:21" x14ac:dyDescent="0.15">
      <c r="Q5854" s="197">
        <v>6</v>
      </c>
      <c r="R5854" s="197">
        <v>29</v>
      </c>
      <c r="S5854" s="197">
        <v>9</v>
      </c>
      <c r="T5854" s="198" t="s">
        <v>4275</v>
      </c>
      <c r="U5854" s="200">
        <v>292090</v>
      </c>
    </row>
    <row r="5855" spans="17:21" x14ac:dyDescent="0.15">
      <c r="Q5855" s="197">
        <v>6</v>
      </c>
      <c r="R5855" s="197">
        <v>29</v>
      </c>
      <c r="S5855" s="197">
        <v>10</v>
      </c>
      <c r="T5855" s="198" t="s">
        <v>4278</v>
      </c>
      <c r="U5855" s="200">
        <v>292100</v>
      </c>
    </row>
    <row r="5856" spans="17:21" x14ac:dyDescent="0.15">
      <c r="Q5856" s="197">
        <v>6</v>
      </c>
      <c r="R5856" s="197">
        <v>29</v>
      </c>
      <c r="S5856" s="197">
        <v>11</v>
      </c>
      <c r="T5856" s="198" t="s">
        <v>4281</v>
      </c>
      <c r="U5856" s="200">
        <v>292110</v>
      </c>
    </row>
    <row r="5857" spans="17:21" x14ac:dyDescent="0.15">
      <c r="Q5857" s="197">
        <v>6</v>
      </c>
      <c r="R5857" s="197">
        <v>29</v>
      </c>
      <c r="S5857" s="197">
        <v>12</v>
      </c>
      <c r="T5857" s="198" t="s">
        <v>4284</v>
      </c>
      <c r="U5857" s="200">
        <v>292120</v>
      </c>
    </row>
    <row r="5858" spans="17:21" x14ac:dyDescent="0.15">
      <c r="Q5858" s="197">
        <v>6</v>
      </c>
      <c r="R5858" s="197">
        <v>29</v>
      </c>
      <c r="S5858" s="197">
        <v>13</v>
      </c>
      <c r="T5858" s="198" t="s">
        <v>4288</v>
      </c>
      <c r="U5858" s="200">
        <v>293220</v>
      </c>
    </row>
    <row r="5859" spans="17:21" x14ac:dyDescent="0.15">
      <c r="Q5859" s="197">
        <v>6</v>
      </c>
      <c r="R5859" s="197">
        <v>29</v>
      </c>
      <c r="S5859" s="197">
        <v>14</v>
      </c>
      <c r="T5859" s="198" t="s">
        <v>4291</v>
      </c>
      <c r="U5859" s="200">
        <v>293420</v>
      </c>
    </row>
    <row r="5860" spans="17:21" x14ac:dyDescent="0.15">
      <c r="Q5860" s="197">
        <v>6</v>
      </c>
      <c r="R5860" s="197">
        <v>29</v>
      </c>
      <c r="S5860" s="197">
        <v>15</v>
      </c>
      <c r="T5860" s="198" t="s">
        <v>4294</v>
      </c>
      <c r="U5860" s="200">
        <v>293430</v>
      </c>
    </row>
    <row r="5861" spans="17:21" x14ac:dyDescent="0.15">
      <c r="Q5861" s="197">
        <v>6</v>
      </c>
      <c r="R5861" s="197">
        <v>29</v>
      </c>
      <c r="S5861" s="197">
        <v>16</v>
      </c>
      <c r="T5861" s="198" t="s">
        <v>4298</v>
      </c>
      <c r="U5861" s="200">
        <v>293440</v>
      </c>
    </row>
    <row r="5862" spans="17:21" x14ac:dyDescent="0.15">
      <c r="Q5862" s="197">
        <v>6</v>
      </c>
      <c r="R5862" s="197">
        <v>29</v>
      </c>
      <c r="S5862" s="197">
        <v>17</v>
      </c>
      <c r="T5862" s="198" t="s">
        <v>4301</v>
      </c>
      <c r="U5862" s="200">
        <v>293450</v>
      </c>
    </row>
    <row r="5863" spans="17:21" x14ac:dyDescent="0.15">
      <c r="Q5863" s="197">
        <v>6</v>
      </c>
      <c r="R5863" s="197">
        <v>29</v>
      </c>
      <c r="S5863" s="197">
        <v>18</v>
      </c>
      <c r="T5863" s="198" t="s">
        <v>4304</v>
      </c>
      <c r="U5863" s="200">
        <v>293610</v>
      </c>
    </row>
    <row r="5864" spans="17:21" x14ac:dyDescent="0.15">
      <c r="Q5864" s="197">
        <v>6</v>
      </c>
      <c r="R5864" s="197">
        <v>29</v>
      </c>
      <c r="S5864" s="197">
        <v>19</v>
      </c>
      <c r="T5864" s="198" t="s">
        <v>4306</v>
      </c>
      <c r="U5864" s="200">
        <v>293620</v>
      </c>
    </row>
    <row r="5865" spans="17:21" x14ac:dyDescent="0.15">
      <c r="Q5865" s="197">
        <v>6</v>
      </c>
      <c r="R5865" s="197">
        <v>29</v>
      </c>
      <c r="S5865" s="197">
        <v>20</v>
      </c>
      <c r="T5865" s="198" t="s">
        <v>4310</v>
      </c>
      <c r="U5865" s="200">
        <v>293630</v>
      </c>
    </row>
    <row r="5866" spans="17:21" x14ac:dyDescent="0.15">
      <c r="Q5866" s="197">
        <v>6</v>
      </c>
      <c r="R5866" s="197">
        <v>29</v>
      </c>
      <c r="S5866" s="197">
        <v>21</v>
      </c>
      <c r="T5866" s="198" t="s">
        <v>4314</v>
      </c>
      <c r="U5866" s="200">
        <v>293850</v>
      </c>
    </row>
    <row r="5867" spans="17:21" x14ac:dyDescent="0.15">
      <c r="Q5867" s="197">
        <v>6</v>
      </c>
      <c r="R5867" s="197">
        <v>29</v>
      </c>
      <c r="S5867" s="197">
        <v>22</v>
      </c>
      <c r="T5867" s="198" t="s">
        <v>4317</v>
      </c>
      <c r="U5867" s="200">
        <v>293860</v>
      </c>
    </row>
    <row r="5868" spans="17:21" x14ac:dyDescent="0.15">
      <c r="Q5868" s="197">
        <v>6</v>
      </c>
      <c r="R5868" s="197">
        <v>29</v>
      </c>
      <c r="S5868" s="197">
        <v>23</v>
      </c>
      <c r="T5868" s="198" t="s">
        <v>4321</v>
      </c>
      <c r="U5868" s="200">
        <v>294010</v>
      </c>
    </row>
    <row r="5869" spans="17:21" x14ac:dyDescent="0.15">
      <c r="Q5869" s="197">
        <v>6</v>
      </c>
      <c r="R5869" s="197">
        <v>29</v>
      </c>
      <c r="S5869" s="197">
        <v>24</v>
      </c>
      <c r="T5869" s="198" t="s">
        <v>4325</v>
      </c>
      <c r="U5869" s="200">
        <v>294020</v>
      </c>
    </row>
    <row r="5870" spans="17:21" x14ac:dyDescent="0.15">
      <c r="Q5870" s="197">
        <v>6</v>
      </c>
      <c r="R5870" s="197">
        <v>29</v>
      </c>
      <c r="S5870" s="197">
        <v>25</v>
      </c>
      <c r="T5870" s="198" t="s">
        <v>4329</v>
      </c>
      <c r="U5870" s="200">
        <v>294240</v>
      </c>
    </row>
    <row r="5871" spans="17:21" x14ac:dyDescent="0.15">
      <c r="Q5871" s="197">
        <v>6</v>
      </c>
      <c r="R5871" s="197">
        <v>29</v>
      </c>
      <c r="S5871" s="197">
        <v>26</v>
      </c>
      <c r="T5871" s="198" t="s">
        <v>4333</v>
      </c>
      <c r="U5871" s="200">
        <v>294250</v>
      </c>
    </row>
    <row r="5872" spans="17:21" x14ac:dyDescent="0.15">
      <c r="Q5872" s="197">
        <v>6</v>
      </c>
      <c r="R5872" s="197">
        <v>29</v>
      </c>
      <c r="S5872" s="197">
        <v>27</v>
      </c>
      <c r="T5872" s="198" t="s">
        <v>4336</v>
      </c>
      <c r="U5872" s="200">
        <v>294260</v>
      </c>
    </row>
    <row r="5873" spans="17:21" x14ac:dyDescent="0.15">
      <c r="Q5873" s="197">
        <v>6</v>
      </c>
      <c r="R5873" s="197">
        <v>29</v>
      </c>
      <c r="S5873" s="197">
        <v>28</v>
      </c>
      <c r="T5873" s="198" t="s">
        <v>4340</v>
      </c>
      <c r="U5873" s="200">
        <v>294270</v>
      </c>
    </row>
    <row r="5874" spans="17:21" x14ac:dyDescent="0.15">
      <c r="Q5874" s="197">
        <v>6</v>
      </c>
      <c r="R5874" s="197">
        <v>29</v>
      </c>
      <c r="S5874" s="197">
        <v>29</v>
      </c>
      <c r="T5874" s="198" t="s">
        <v>4343</v>
      </c>
      <c r="U5874" s="200">
        <v>294410</v>
      </c>
    </row>
    <row r="5875" spans="17:21" x14ac:dyDescent="0.15">
      <c r="Q5875" s="197">
        <v>6</v>
      </c>
      <c r="R5875" s="197">
        <v>29</v>
      </c>
      <c r="S5875" s="197">
        <v>30</v>
      </c>
      <c r="T5875" s="198" t="s">
        <v>4347</v>
      </c>
      <c r="U5875" s="200">
        <v>294420</v>
      </c>
    </row>
    <row r="5876" spans="17:21" x14ac:dyDescent="0.15">
      <c r="Q5876" s="197">
        <v>6</v>
      </c>
      <c r="R5876" s="197">
        <v>29</v>
      </c>
      <c r="S5876" s="197">
        <v>31</v>
      </c>
      <c r="T5876" s="198" t="s">
        <v>4350</v>
      </c>
      <c r="U5876" s="200">
        <v>294430</v>
      </c>
    </row>
    <row r="5877" spans="17:21" x14ac:dyDescent="0.15">
      <c r="Q5877" s="197">
        <v>6</v>
      </c>
      <c r="R5877" s="197">
        <v>29</v>
      </c>
      <c r="S5877" s="197">
        <v>32</v>
      </c>
      <c r="T5877" s="198" t="s">
        <v>4354</v>
      </c>
      <c r="U5877" s="200">
        <v>294440</v>
      </c>
    </row>
    <row r="5878" spans="17:21" x14ac:dyDescent="0.15">
      <c r="Q5878" s="197">
        <v>6</v>
      </c>
      <c r="R5878" s="197">
        <v>29</v>
      </c>
      <c r="S5878" s="197">
        <v>33</v>
      </c>
      <c r="T5878" s="198" t="s">
        <v>4357</v>
      </c>
      <c r="U5878" s="200">
        <v>294460</v>
      </c>
    </row>
    <row r="5879" spans="17:21" x14ac:dyDescent="0.15">
      <c r="Q5879" s="197">
        <v>6</v>
      </c>
      <c r="R5879" s="197">
        <v>29</v>
      </c>
      <c r="S5879" s="197">
        <v>34</v>
      </c>
      <c r="T5879" s="198" t="s">
        <v>4361</v>
      </c>
      <c r="U5879" s="200">
        <v>294470</v>
      </c>
    </row>
    <row r="5880" spans="17:21" x14ac:dyDescent="0.15">
      <c r="Q5880" s="197">
        <v>6</v>
      </c>
      <c r="R5880" s="197">
        <v>29</v>
      </c>
      <c r="S5880" s="197">
        <v>35</v>
      </c>
      <c r="T5880" s="198" t="s">
        <v>4364</v>
      </c>
      <c r="U5880" s="200">
        <v>294490</v>
      </c>
    </row>
    <row r="5881" spans="17:21" x14ac:dyDescent="0.15">
      <c r="Q5881" s="197">
        <v>6</v>
      </c>
      <c r="R5881" s="197">
        <v>29</v>
      </c>
      <c r="S5881" s="197">
        <v>36</v>
      </c>
      <c r="T5881" s="198" t="s">
        <v>4368</v>
      </c>
      <c r="U5881" s="200">
        <v>294500</v>
      </c>
    </row>
    <row r="5882" spans="17:21" x14ac:dyDescent="0.15">
      <c r="Q5882" s="197">
        <v>6</v>
      </c>
      <c r="R5882" s="197">
        <v>29</v>
      </c>
      <c r="S5882" s="197">
        <v>37</v>
      </c>
      <c r="T5882" s="198" t="s">
        <v>4372</v>
      </c>
      <c r="U5882" s="200">
        <v>294510</v>
      </c>
    </row>
    <row r="5883" spans="17:21" x14ac:dyDescent="0.15">
      <c r="Q5883" s="197">
        <v>6</v>
      </c>
      <c r="R5883" s="197">
        <v>29</v>
      </c>
      <c r="S5883" s="197">
        <v>38</v>
      </c>
      <c r="T5883" s="198" t="s">
        <v>4376</v>
      </c>
      <c r="U5883" s="200">
        <v>294520</v>
      </c>
    </row>
    <row r="5884" spans="17:21" x14ac:dyDescent="0.15">
      <c r="Q5884" s="197">
        <v>6</v>
      </c>
      <c r="R5884" s="197">
        <v>29</v>
      </c>
      <c r="S5884" s="197">
        <v>39</v>
      </c>
      <c r="T5884" s="198" t="s">
        <v>4379</v>
      </c>
      <c r="U5884" s="200">
        <v>294530</v>
      </c>
    </row>
    <row r="5885" spans="17:21" x14ac:dyDescent="0.15">
      <c r="Q5885" s="197">
        <v>6</v>
      </c>
      <c r="R5885" s="197">
        <v>30</v>
      </c>
      <c r="S5885" s="197">
        <v>1</v>
      </c>
      <c r="T5885" s="198" t="s">
        <v>4383</v>
      </c>
      <c r="U5885" s="200">
        <v>302010</v>
      </c>
    </row>
    <row r="5886" spans="17:21" x14ac:dyDescent="0.15">
      <c r="Q5886" s="197">
        <v>6</v>
      </c>
      <c r="R5886" s="197">
        <v>30</v>
      </c>
      <c r="S5886" s="197">
        <v>2</v>
      </c>
      <c r="T5886" s="198" t="s">
        <v>4386</v>
      </c>
      <c r="U5886" s="200">
        <v>302020</v>
      </c>
    </row>
    <row r="5887" spans="17:21" x14ac:dyDescent="0.15">
      <c r="Q5887" s="197">
        <v>6</v>
      </c>
      <c r="R5887" s="197">
        <v>30</v>
      </c>
      <c r="S5887" s="197">
        <v>3</v>
      </c>
      <c r="T5887" s="198" t="s">
        <v>4390</v>
      </c>
      <c r="U5887" s="200">
        <v>302030</v>
      </c>
    </row>
    <row r="5888" spans="17:21" x14ac:dyDescent="0.15">
      <c r="Q5888" s="197">
        <v>6</v>
      </c>
      <c r="R5888" s="197">
        <v>30</v>
      </c>
      <c r="S5888" s="197">
        <v>4</v>
      </c>
      <c r="T5888" s="198" t="s">
        <v>4393</v>
      </c>
      <c r="U5888" s="200">
        <v>302040</v>
      </c>
    </row>
    <row r="5889" spans="17:21" x14ac:dyDescent="0.15">
      <c r="Q5889" s="197">
        <v>6</v>
      </c>
      <c r="R5889" s="197">
        <v>30</v>
      </c>
      <c r="S5889" s="197">
        <v>5</v>
      </c>
      <c r="T5889" s="198" t="s">
        <v>4396</v>
      </c>
      <c r="U5889" s="200">
        <v>302050</v>
      </c>
    </row>
    <row r="5890" spans="17:21" x14ac:dyDescent="0.15">
      <c r="Q5890" s="197">
        <v>6</v>
      </c>
      <c r="R5890" s="197">
        <v>30</v>
      </c>
      <c r="S5890" s="197">
        <v>6</v>
      </c>
      <c r="T5890" s="198" t="s">
        <v>4400</v>
      </c>
      <c r="U5890" s="200">
        <v>302060</v>
      </c>
    </row>
    <row r="5891" spans="17:21" x14ac:dyDescent="0.15">
      <c r="Q5891" s="197">
        <v>6</v>
      </c>
      <c r="R5891" s="197">
        <v>30</v>
      </c>
      <c r="S5891" s="197">
        <v>7</v>
      </c>
      <c r="T5891" s="198" t="s">
        <v>4404</v>
      </c>
      <c r="U5891" s="200">
        <v>302070</v>
      </c>
    </row>
    <row r="5892" spans="17:21" x14ac:dyDescent="0.15">
      <c r="Q5892" s="197">
        <v>6</v>
      </c>
      <c r="R5892" s="197">
        <v>30</v>
      </c>
      <c r="S5892" s="197">
        <v>8</v>
      </c>
      <c r="T5892" s="198" t="s">
        <v>4407</v>
      </c>
      <c r="U5892" s="200">
        <v>302080</v>
      </c>
    </row>
    <row r="5893" spans="17:21" x14ac:dyDescent="0.15">
      <c r="Q5893" s="197">
        <v>6</v>
      </c>
      <c r="R5893" s="197">
        <v>30</v>
      </c>
      <c r="S5893" s="197">
        <v>9</v>
      </c>
      <c r="T5893" s="198" t="s">
        <v>4411</v>
      </c>
      <c r="U5893" s="200">
        <v>302090</v>
      </c>
    </row>
    <row r="5894" spans="17:21" x14ac:dyDescent="0.15">
      <c r="Q5894" s="197">
        <v>6</v>
      </c>
      <c r="R5894" s="197">
        <v>30</v>
      </c>
      <c r="S5894" s="197">
        <v>10</v>
      </c>
      <c r="T5894" s="198" t="s">
        <v>4415</v>
      </c>
      <c r="U5894" s="200">
        <v>303040</v>
      </c>
    </row>
    <row r="5895" spans="17:21" x14ac:dyDescent="0.15">
      <c r="Q5895" s="197">
        <v>6</v>
      </c>
      <c r="R5895" s="197">
        <v>30</v>
      </c>
      <c r="S5895" s="197">
        <v>11</v>
      </c>
      <c r="T5895" s="198" t="s">
        <v>4419</v>
      </c>
      <c r="U5895" s="200">
        <v>303410</v>
      </c>
    </row>
    <row r="5896" spans="17:21" x14ac:dyDescent="0.15">
      <c r="Q5896" s="197">
        <v>6</v>
      </c>
      <c r="R5896" s="197">
        <v>30</v>
      </c>
      <c r="S5896" s="197">
        <v>12</v>
      </c>
      <c r="T5896" s="198" t="s">
        <v>4422</v>
      </c>
      <c r="U5896" s="200">
        <v>303430</v>
      </c>
    </row>
    <row r="5897" spans="17:21" x14ac:dyDescent="0.15">
      <c r="Q5897" s="197">
        <v>6</v>
      </c>
      <c r="R5897" s="197">
        <v>30</v>
      </c>
      <c r="S5897" s="197">
        <v>13</v>
      </c>
      <c r="T5897" s="198" t="s">
        <v>4426</v>
      </c>
      <c r="U5897" s="200">
        <v>303440</v>
      </c>
    </row>
    <row r="5898" spans="17:21" x14ac:dyDescent="0.15">
      <c r="Q5898" s="197">
        <v>6</v>
      </c>
      <c r="R5898" s="197">
        <v>30</v>
      </c>
      <c r="S5898" s="197">
        <v>14</v>
      </c>
      <c r="T5898" s="198" t="s">
        <v>4430</v>
      </c>
      <c r="U5898" s="200">
        <v>303610</v>
      </c>
    </row>
    <row r="5899" spans="17:21" x14ac:dyDescent="0.15">
      <c r="Q5899" s="197">
        <v>6</v>
      </c>
      <c r="R5899" s="197">
        <v>30</v>
      </c>
      <c r="S5899" s="197">
        <v>15</v>
      </c>
      <c r="T5899" s="198" t="s">
        <v>4434</v>
      </c>
      <c r="U5899" s="200">
        <v>303620</v>
      </c>
    </row>
    <row r="5900" spans="17:21" x14ac:dyDescent="0.15">
      <c r="Q5900" s="197">
        <v>6</v>
      </c>
      <c r="R5900" s="197">
        <v>30</v>
      </c>
      <c r="S5900" s="197">
        <v>16</v>
      </c>
      <c r="T5900" s="198" t="s">
        <v>4437</v>
      </c>
      <c r="U5900" s="200">
        <v>303660</v>
      </c>
    </row>
    <row r="5901" spans="17:21" x14ac:dyDescent="0.15">
      <c r="Q5901" s="197">
        <v>6</v>
      </c>
      <c r="R5901" s="197">
        <v>30</v>
      </c>
      <c r="S5901" s="197">
        <v>17</v>
      </c>
      <c r="T5901" s="198" t="s">
        <v>4440</v>
      </c>
      <c r="U5901" s="200">
        <v>303810</v>
      </c>
    </row>
    <row r="5902" spans="17:21" x14ac:dyDescent="0.15">
      <c r="Q5902" s="197">
        <v>6</v>
      </c>
      <c r="R5902" s="197">
        <v>30</v>
      </c>
      <c r="S5902" s="197">
        <v>18</v>
      </c>
      <c r="T5902" s="198" t="s">
        <v>4443</v>
      </c>
      <c r="U5902" s="200">
        <v>303820</v>
      </c>
    </row>
    <row r="5903" spans="17:21" x14ac:dyDescent="0.15">
      <c r="Q5903" s="197">
        <v>6</v>
      </c>
      <c r="R5903" s="197">
        <v>30</v>
      </c>
      <c r="S5903" s="197">
        <v>19</v>
      </c>
      <c r="T5903" s="198" t="s">
        <v>4446</v>
      </c>
      <c r="U5903" s="200">
        <v>303830</v>
      </c>
    </row>
    <row r="5904" spans="17:21" x14ac:dyDescent="0.15">
      <c r="Q5904" s="197">
        <v>6</v>
      </c>
      <c r="R5904" s="197">
        <v>30</v>
      </c>
      <c r="S5904" s="197">
        <v>20</v>
      </c>
      <c r="T5904" s="198" t="s">
        <v>4449</v>
      </c>
      <c r="U5904" s="200">
        <v>303900</v>
      </c>
    </row>
    <row r="5905" spans="17:21" x14ac:dyDescent="0.15">
      <c r="Q5905" s="197">
        <v>6</v>
      </c>
      <c r="R5905" s="197">
        <v>30</v>
      </c>
      <c r="S5905" s="197">
        <v>21</v>
      </c>
      <c r="T5905" s="198" t="s">
        <v>4452</v>
      </c>
      <c r="U5905" s="200">
        <v>303910</v>
      </c>
    </row>
    <row r="5906" spans="17:21" x14ac:dyDescent="0.15">
      <c r="Q5906" s="197">
        <v>6</v>
      </c>
      <c r="R5906" s="197">
        <v>30</v>
      </c>
      <c r="S5906" s="197">
        <v>22</v>
      </c>
      <c r="T5906" s="198" t="s">
        <v>4455</v>
      </c>
      <c r="U5906" s="200">
        <v>303920</v>
      </c>
    </row>
    <row r="5907" spans="17:21" x14ac:dyDescent="0.15">
      <c r="Q5907" s="197">
        <v>6</v>
      </c>
      <c r="R5907" s="197">
        <v>30</v>
      </c>
      <c r="S5907" s="197">
        <v>23</v>
      </c>
      <c r="T5907" s="198" t="s">
        <v>4458</v>
      </c>
      <c r="U5907" s="200">
        <v>304010</v>
      </c>
    </row>
    <row r="5908" spans="17:21" x14ac:dyDescent="0.15">
      <c r="Q5908" s="197">
        <v>6</v>
      </c>
      <c r="R5908" s="197">
        <v>30</v>
      </c>
      <c r="S5908" s="197">
        <v>24</v>
      </c>
      <c r="T5908" s="198" t="s">
        <v>4461</v>
      </c>
      <c r="U5908" s="200">
        <v>304040</v>
      </c>
    </row>
    <row r="5909" spans="17:21" x14ac:dyDescent="0.15">
      <c r="Q5909" s="197">
        <v>6</v>
      </c>
      <c r="R5909" s="197">
        <v>30</v>
      </c>
      <c r="S5909" s="197">
        <v>25</v>
      </c>
      <c r="T5909" s="198" t="s">
        <v>4464</v>
      </c>
      <c r="U5909" s="200">
        <v>304060</v>
      </c>
    </row>
    <row r="5910" spans="17:21" x14ac:dyDescent="0.15">
      <c r="Q5910" s="197">
        <v>6</v>
      </c>
      <c r="R5910" s="197">
        <v>30</v>
      </c>
      <c r="S5910" s="197">
        <v>26</v>
      </c>
      <c r="T5910" s="198" t="s">
        <v>4468</v>
      </c>
      <c r="U5910" s="200">
        <v>304210</v>
      </c>
    </row>
    <row r="5911" spans="17:21" x14ac:dyDescent="0.15">
      <c r="Q5911" s="197">
        <v>6</v>
      </c>
      <c r="R5911" s="197">
        <v>30</v>
      </c>
      <c r="S5911" s="197">
        <v>27</v>
      </c>
      <c r="T5911" s="198" t="s">
        <v>4471</v>
      </c>
      <c r="U5911" s="200">
        <v>304220</v>
      </c>
    </row>
    <row r="5912" spans="17:21" x14ac:dyDescent="0.15">
      <c r="Q5912" s="197">
        <v>6</v>
      </c>
      <c r="R5912" s="197">
        <v>30</v>
      </c>
      <c r="S5912" s="197">
        <v>28</v>
      </c>
      <c r="T5912" s="198" t="s">
        <v>4475</v>
      </c>
      <c r="U5912" s="200">
        <v>304240</v>
      </c>
    </row>
    <row r="5913" spans="17:21" x14ac:dyDescent="0.15">
      <c r="Q5913" s="197">
        <v>6</v>
      </c>
      <c r="R5913" s="197">
        <v>30</v>
      </c>
      <c r="S5913" s="197">
        <v>29</v>
      </c>
      <c r="T5913" s="198" t="s">
        <v>4478</v>
      </c>
      <c r="U5913" s="200">
        <v>304270</v>
      </c>
    </row>
    <row r="5914" spans="17:21" x14ac:dyDescent="0.15">
      <c r="Q5914" s="197">
        <v>6</v>
      </c>
      <c r="R5914" s="197">
        <v>30</v>
      </c>
      <c r="S5914" s="197">
        <v>30</v>
      </c>
      <c r="T5914" s="198" t="s">
        <v>4481</v>
      </c>
      <c r="U5914" s="200">
        <v>304280</v>
      </c>
    </row>
    <row r="5915" spans="17:21" x14ac:dyDescent="0.15">
      <c r="Q5915" s="197">
        <v>6</v>
      </c>
      <c r="R5915" s="197">
        <v>31</v>
      </c>
      <c r="S5915" s="197">
        <v>1</v>
      </c>
      <c r="T5915" s="198" t="s">
        <v>4485</v>
      </c>
      <c r="U5915" s="200">
        <v>312010</v>
      </c>
    </row>
    <row r="5916" spans="17:21" x14ac:dyDescent="0.15">
      <c r="Q5916" s="197">
        <v>6</v>
      </c>
      <c r="R5916" s="197">
        <v>31</v>
      </c>
      <c r="S5916" s="197">
        <v>2</v>
      </c>
      <c r="T5916" s="198" t="s">
        <v>4489</v>
      </c>
      <c r="U5916" s="200">
        <v>312020</v>
      </c>
    </row>
    <row r="5917" spans="17:21" x14ac:dyDescent="0.15">
      <c r="Q5917" s="197">
        <v>6</v>
      </c>
      <c r="R5917" s="197">
        <v>31</v>
      </c>
      <c r="S5917" s="197">
        <v>3</v>
      </c>
      <c r="T5917" s="198" t="s">
        <v>4493</v>
      </c>
      <c r="U5917" s="200">
        <v>312030</v>
      </c>
    </row>
    <row r="5918" spans="17:21" x14ac:dyDescent="0.15">
      <c r="Q5918" s="197">
        <v>6</v>
      </c>
      <c r="R5918" s="197">
        <v>31</v>
      </c>
      <c r="S5918" s="197">
        <v>4</v>
      </c>
      <c r="T5918" s="198" t="s">
        <v>4497</v>
      </c>
      <c r="U5918" s="200">
        <v>312040</v>
      </c>
    </row>
    <row r="5919" spans="17:21" x14ac:dyDescent="0.15">
      <c r="Q5919" s="197">
        <v>6</v>
      </c>
      <c r="R5919" s="197">
        <v>31</v>
      </c>
      <c r="S5919" s="197">
        <v>5</v>
      </c>
      <c r="T5919" s="198" t="s">
        <v>4501</v>
      </c>
      <c r="U5919" s="200">
        <v>313020</v>
      </c>
    </row>
    <row r="5920" spans="17:21" x14ac:dyDescent="0.15">
      <c r="Q5920" s="197">
        <v>6</v>
      </c>
      <c r="R5920" s="197">
        <v>31</v>
      </c>
      <c r="S5920" s="197">
        <v>6</v>
      </c>
      <c r="T5920" s="198" t="s">
        <v>4505</v>
      </c>
      <c r="U5920" s="200">
        <v>313250</v>
      </c>
    </row>
    <row r="5921" spans="17:21" x14ac:dyDescent="0.15">
      <c r="Q5921" s="197">
        <v>6</v>
      </c>
      <c r="R5921" s="197">
        <v>31</v>
      </c>
      <c r="S5921" s="197">
        <v>7</v>
      </c>
      <c r="T5921" s="198" t="s">
        <v>4509</v>
      </c>
      <c r="U5921" s="200">
        <v>313280</v>
      </c>
    </row>
    <row r="5922" spans="17:21" x14ac:dyDescent="0.15">
      <c r="Q5922" s="197">
        <v>6</v>
      </c>
      <c r="R5922" s="197">
        <v>31</v>
      </c>
      <c r="S5922" s="197">
        <v>8</v>
      </c>
      <c r="T5922" s="198" t="s">
        <v>4513</v>
      </c>
      <c r="U5922" s="200">
        <v>313290</v>
      </c>
    </row>
    <row r="5923" spans="17:21" x14ac:dyDescent="0.15">
      <c r="Q5923" s="197">
        <v>6</v>
      </c>
      <c r="R5923" s="197">
        <v>31</v>
      </c>
      <c r="S5923" s="197">
        <v>9</v>
      </c>
      <c r="T5923" s="198" t="s">
        <v>4517</v>
      </c>
      <c r="U5923" s="200">
        <v>313640</v>
      </c>
    </row>
    <row r="5924" spans="17:21" x14ac:dyDescent="0.15">
      <c r="Q5924" s="197">
        <v>6</v>
      </c>
      <c r="R5924" s="197">
        <v>31</v>
      </c>
      <c r="S5924" s="197">
        <v>10</v>
      </c>
      <c r="T5924" s="198" t="s">
        <v>4521</v>
      </c>
      <c r="U5924" s="200">
        <v>313700</v>
      </c>
    </row>
    <row r="5925" spans="17:21" x14ac:dyDescent="0.15">
      <c r="Q5925" s="197">
        <v>6</v>
      </c>
      <c r="R5925" s="197">
        <v>31</v>
      </c>
      <c r="S5925" s="197">
        <v>11</v>
      </c>
      <c r="T5925" s="198" t="s">
        <v>4525</v>
      </c>
      <c r="U5925" s="200">
        <v>313710</v>
      </c>
    </row>
    <row r="5926" spans="17:21" x14ac:dyDescent="0.15">
      <c r="Q5926" s="197">
        <v>6</v>
      </c>
      <c r="R5926" s="197">
        <v>31</v>
      </c>
      <c r="S5926" s="197">
        <v>12</v>
      </c>
      <c r="T5926" s="198" t="s">
        <v>4529</v>
      </c>
      <c r="U5926" s="200">
        <v>313720</v>
      </c>
    </row>
    <row r="5927" spans="17:21" x14ac:dyDescent="0.15">
      <c r="Q5927" s="197">
        <v>6</v>
      </c>
      <c r="R5927" s="197">
        <v>31</v>
      </c>
      <c r="S5927" s="197">
        <v>13</v>
      </c>
      <c r="T5927" s="198" t="s">
        <v>4533</v>
      </c>
      <c r="U5927" s="200">
        <v>313840</v>
      </c>
    </row>
    <row r="5928" spans="17:21" x14ac:dyDescent="0.15">
      <c r="Q5928" s="197">
        <v>6</v>
      </c>
      <c r="R5928" s="197">
        <v>31</v>
      </c>
      <c r="S5928" s="197">
        <v>14</v>
      </c>
      <c r="T5928" s="198" t="s">
        <v>4537</v>
      </c>
      <c r="U5928" s="200">
        <v>313860</v>
      </c>
    </row>
    <row r="5929" spans="17:21" x14ac:dyDescent="0.15">
      <c r="Q5929" s="197">
        <v>6</v>
      </c>
      <c r="R5929" s="197">
        <v>31</v>
      </c>
      <c r="S5929" s="197">
        <v>15</v>
      </c>
      <c r="T5929" s="198" t="s">
        <v>4541</v>
      </c>
      <c r="U5929" s="200">
        <v>313890</v>
      </c>
    </row>
    <row r="5930" spans="17:21" x14ac:dyDescent="0.15">
      <c r="Q5930" s="197">
        <v>6</v>
      </c>
      <c r="R5930" s="197">
        <v>31</v>
      </c>
      <c r="S5930" s="197">
        <v>16</v>
      </c>
      <c r="T5930" s="198" t="s">
        <v>4545</v>
      </c>
      <c r="U5930" s="200">
        <v>313900</v>
      </c>
    </row>
    <row r="5931" spans="17:21" x14ac:dyDescent="0.15">
      <c r="Q5931" s="197">
        <v>6</v>
      </c>
      <c r="R5931" s="197">
        <v>31</v>
      </c>
      <c r="S5931" s="197">
        <v>17</v>
      </c>
      <c r="T5931" s="198" t="s">
        <v>4549</v>
      </c>
      <c r="U5931" s="200">
        <v>314010</v>
      </c>
    </row>
    <row r="5932" spans="17:21" x14ac:dyDescent="0.15">
      <c r="Q5932" s="197">
        <v>6</v>
      </c>
      <c r="R5932" s="197">
        <v>31</v>
      </c>
      <c r="S5932" s="197">
        <v>18</v>
      </c>
      <c r="T5932" s="198" t="s">
        <v>4553</v>
      </c>
      <c r="U5932" s="200">
        <v>314020</v>
      </c>
    </row>
    <row r="5933" spans="17:21" x14ac:dyDescent="0.15">
      <c r="Q5933" s="197">
        <v>6</v>
      </c>
      <c r="R5933" s="197">
        <v>31</v>
      </c>
      <c r="S5933" s="197">
        <v>19</v>
      </c>
      <c r="T5933" s="198" t="s">
        <v>4557</v>
      </c>
      <c r="U5933" s="200">
        <v>314030</v>
      </c>
    </row>
    <row r="5934" spans="17:21" x14ac:dyDescent="0.15">
      <c r="Q5934" s="197">
        <v>6</v>
      </c>
      <c r="R5934" s="197">
        <v>32</v>
      </c>
      <c r="S5934" s="197">
        <v>1</v>
      </c>
      <c r="T5934" s="198" t="s">
        <v>4561</v>
      </c>
      <c r="U5934" s="200">
        <v>322010</v>
      </c>
    </row>
    <row r="5935" spans="17:21" x14ac:dyDescent="0.15">
      <c r="Q5935" s="197">
        <v>6</v>
      </c>
      <c r="R5935" s="197">
        <v>32</v>
      </c>
      <c r="S5935" s="197">
        <v>2</v>
      </c>
      <c r="T5935" s="198" t="s">
        <v>4565</v>
      </c>
      <c r="U5935" s="200">
        <v>322020</v>
      </c>
    </row>
    <row r="5936" spans="17:21" x14ac:dyDescent="0.15">
      <c r="Q5936" s="197">
        <v>6</v>
      </c>
      <c r="R5936" s="197">
        <v>32</v>
      </c>
      <c r="S5936" s="197">
        <v>3</v>
      </c>
      <c r="T5936" s="198" t="s">
        <v>4569</v>
      </c>
      <c r="U5936" s="200">
        <v>322030</v>
      </c>
    </row>
    <row r="5937" spans="17:21" x14ac:dyDescent="0.15">
      <c r="Q5937" s="197">
        <v>6</v>
      </c>
      <c r="R5937" s="197">
        <v>32</v>
      </c>
      <c r="S5937" s="197">
        <v>4</v>
      </c>
      <c r="T5937" s="198" t="s">
        <v>4573</v>
      </c>
      <c r="U5937" s="200">
        <v>322040</v>
      </c>
    </row>
    <row r="5938" spans="17:21" x14ac:dyDescent="0.15">
      <c r="Q5938" s="197">
        <v>6</v>
      </c>
      <c r="R5938" s="197">
        <v>32</v>
      </c>
      <c r="S5938" s="197">
        <v>5</v>
      </c>
      <c r="T5938" s="198" t="s">
        <v>4577</v>
      </c>
      <c r="U5938" s="200">
        <v>322050</v>
      </c>
    </row>
    <row r="5939" spans="17:21" x14ac:dyDescent="0.15">
      <c r="Q5939" s="197">
        <v>6</v>
      </c>
      <c r="R5939" s="197">
        <v>32</v>
      </c>
      <c r="S5939" s="197">
        <v>6</v>
      </c>
      <c r="T5939" s="198" t="s">
        <v>4581</v>
      </c>
      <c r="U5939" s="200">
        <v>322060</v>
      </c>
    </row>
    <row r="5940" spans="17:21" x14ac:dyDescent="0.15">
      <c r="Q5940" s="197">
        <v>6</v>
      </c>
      <c r="R5940" s="197">
        <v>32</v>
      </c>
      <c r="S5940" s="197">
        <v>7</v>
      </c>
      <c r="T5940" s="198" t="s">
        <v>4585</v>
      </c>
      <c r="U5940" s="200">
        <v>322070</v>
      </c>
    </row>
    <row r="5941" spans="17:21" x14ac:dyDescent="0.15">
      <c r="Q5941" s="197">
        <v>6</v>
      </c>
      <c r="R5941" s="197">
        <v>32</v>
      </c>
      <c r="S5941" s="197">
        <v>8</v>
      </c>
      <c r="T5941" s="198" t="s">
        <v>4589</v>
      </c>
      <c r="U5941" s="200">
        <v>322090</v>
      </c>
    </row>
    <row r="5942" spans="17:21" x14ac:dyDescent="0.15">
      <c r="Q5942" s="197">
        <v>6</v>
      </c>
      <c r="R5942" s="197">
        <v>32</v>
      </c>
      <c r="S5942" s="197">
        <v>9</v>
      </c>
      <c r="T5942" s="198" t="s">
        <v>4592</v>
      </c>
      <c r="U5942" s="200">
        <v>323430</v>
      </c>
    </row>
    <row r="5943" spans="17:21" x14ac:dyDescent="0.15">
      <c r="Q5943" s="197">
        <v>6</v>
      </c>
      <c r="R5943" s="197">
        <v>32</v>
      </c>
      <c r="S5943" s="197">
        <v>10</v>
      </c>
      <c r="T5943" s="198" t="s">
        <v>4595</v>
      </c>
      <c r="U5943" s="200">
        <v>323860</v>
      </c>
    </row>
    <row r="5944" spans="17:21" x14ac:dyDescent="0.15">
      <c r="Q5944" s="197">
        <v>6</v>
      </c>
      <c r="R5944" s="197">
        <v>32</v>
      </c>
      <c r="S5944" s="197">
        <v>11</v>
      </c>
      <c r="T5944" s="198" t="s">
        <v>4599</v>
      </c>
      <c r="U5944" s="200">
        <v>324410</v>
      </c>
    </row>
    <row r="5945" spans="17:21" x14ac:dyDescent="0.15">
      <c r="Q5945" s="197">
        <v>6</v>
      </c>
      <c r="R5945" s="197">
        <v>32</v>
      </c>
      <c r="S5945" s="197">
        <v>12</v>
      </c>
      <c r="T5945" s="198" t="s">
        <v>4603</v>
      </c>
      <c r="U5945" s="200">
        <v>324480</v>
      </c>
    </row>
    <row r="5946" spans="17:21" x14ac:dyDescent="0.15">
      <c r="Q5946" s="197">
        <v>6</v>
      </c>
      <c r="R5946" s="197">
        <v>32</v>
      </c>
      <c r="S5946" s="197">
        <v>13</v>
      </c>
      <c r="T5946" s="198" t="s">
        <v>4607</v>
      </c>
      <c r="U5946" s="200">
        <v>324490</v>
      </c>
    </row>
    <row r="5947" spans="17:21" x14ac:dyDescent="0.15">
      <c r="Q5947" s="197">
        <v>6</v>
      </c>
      <c r="R5947" s="197">
        <v>32</v>
      </c>
      <c r="S5947" s="197">
        <v>14</v>
      </c>
      <c r="T5947" s="198" t="s">
        <v>4611</v>
      </c>
      <c r="U5947" s="200">
        <v>325010</v>
      </c>
    </row>
    <row r="5948" spans="17:21" x14ac:dyDescent="0.15">
      <c r="Q5948" s="197">
        <v>6</v>
      </c>
      <c r="R5948" s="197">
        <v>32</v>
      </c>
      <c r="S5948" s="197">
        <v>15</v>
      </c>
      <c r="T5948" s="198" t="s">
        <v>4614</v>
      </c>
      <c r="U5948" s="200">
        <v>325050</v>
      </c>
    </row>
    <row r="5949" spans="17:21" x14ac:dyDescent="0.15">
      <c r="Q5949" s="197">
        <v>6</v>
      </c>
      <c r="R5949" s="197">
        <v>32</v>
      </c>
      <c r="S5949" s="197">
        <v>16</v>
      </c>
      <c r="T5949" s="198" t="s">
        <v>4618</v>
      </c>
      <c r="U5949" s="200">
        <v>325250</v>
      </c>
    </row>
    <row r="5950" spans="17:21" x14ac:dyDescent="0.15">
      <c r="Q5950" s="197">
        <v>6</v>
      </c>
      <c r="R5950" s="197">
        <v>32</v>
      </c>
      <c r="S5950" s="197">
        <v>17</v>
      </c>
      <c r="T5950" s="198" t="s">
        <v>4622</v>
      </c>
      <c r="U5950" s="200">
        <v>325260</v>
      </c>
    </row>
    <row r="5951" spans="17:21" x14ac:dyDescent="0.15">
      <c r="Q5951" s="197">
        <v>6</v>
      </c>
      <c r="R5951" s="197">
        <v>32</v>
      </c>
      <c r="S5951" s="197">
        <v>18</v>
      </c>
      <c r="T5951" s="198" t="s">
        <v>4625</v>
      </c>
      <c r="U5951" s="200">
        <v>325270</v>
      </c>
    </row>
    <row r="5952" spans="17:21" x14ac:dyDescent="0.15">
      <c r="Q5952" s="197">
        <v>6</v>
      </c>
      <c r="R5952" s="197">
        <v>32</v>
      </c>
      <c r="S5952" s="197">
        <v>19</v>
      </c>
      <c r="T5952" s="198" t="s">
        <v>4629</v>
      </c>
      <c r="U5952" s="200">
        <v>325280</v>
      </c>
    </row>
    <row r="5953" spans="17:21" x14ac:dyDescent="0.15">
      <c r="Q5953" s="197">
        <v>6</v>
      </c>
      <c r="R5953" s="197">
        <v>33</v>
      </c>
      <c r="S5953" s="197">
        <v>1</v>
      </c>
      <c r="T5953" s="198" t="s">
        <v>4650</v>
      </c>
      <c r="U5953" s="200">
        <v>332020</v>
      </c>
    </row>
    <row r="5954" spans="17:21" x14ac:dyDescent="0.15">
      <c r="Q5954" s="197">
        <v>6</v>
      </c>
      <c r="R5954" s="197">
        <v>33</v>
      </c>
      <c r="S5954" s="197">
        <v>2</v>
      </c>
      <c r="T5954" s="198" t="s">
        <v>4654</v>
      </c>
      <c r="U5954" s="200">
        <v>332030</v>
      </c>
    </row>
    <row r="5955" spans="17:21" x14ac:dyDescent="0.15">
      <c r="Q5955" s="197">
        <v>6</v>
      </c>
      <c r="R5955" s="197">
        <v>33</v>
      </c>
      <c r="S5955" s="197">
        <v>3</v>
      </c>
      <c r="T5955" s="198" t="s">
        <v>4657</v>
      </c>
      <c r="U5955" s="200">
        <v>332040</v>
      </c>
    </row>
    <row r="5956" spans="17:21" x14ac:dyDescent="0.15">
      <c r="Q5956" s="197">
        <v>6</v>
      </c>
      <c r="R5956" s="197">
        <v>33</v>
      </c>
      <c r="S5956" s="197">
        <v>4</v>
      </c>
      <c r="T5956" s="198" t="s">
        <v>4660</v>
      </c>
      <c r="U5956" s="200">
        <v>332050</v>
      </c>
    </row>
    <row r="5957" spans="17:21" x14ac:dyDescent="0.15">
      <c r="Q5957" s="197">
        <v>6</v>
      </c>
      <c r="R5957" s="197">
        <v>33</v>
      </c>
      <c r="S5957" s="197">
        <v>5</v>
      </c>
      <c r="T5957" s="198" t="s">
        <v>4663</v>
      </c>
      <c r="U5957" s="200">
        <v>332070</v>
      </c>
    </row>
    <row r="5958" spans="17:21" x14ac:dyDescent="0.15">
      <c r="Q5958" s="197">
        <v>6</v>
      </c>
      <c r="R5958" s="197">
        <v>33</v>
      </c>
      <c r="S5958" s="197">
        <v>6</v>
      </c>
      <c r="T5958" s="198" t="s">
        <v>4666</v>
      </c>
      <c r="U5958" s="200">
        <v>332080</v>
      </c>
    </row>
    <row r="5959" spans="17:21" x14ac:dyDescent="0.15">
      <c r="Q5959" s="197">
        <v>6</v>
      </c>
      <c r="R5959" s="197">
        <v>33</v>
      </c>
      <c r="S5959" s="197">
        <v>7</v>
      </c>
      <c r="T5959" s="198" t="s">
        <v>4669</v>
      </c>
      <c r="U5959" s="200">
        <v>332090</v>
      </c>
    </row>
    <row r="5960" spans="17:21" x14ac:dyDescent="0.15">
      <c r="Q5960" s="197">
        <v>6</v>
      </c>
      <c r="R5960" s="197">
        <v>33</v>
      </c>
      <c r="S5960" s="197">
        <v>8</v>
      </c>
      <c r="T5960" s="198" t="s">
        <v>4672</v>
      </c>
      <c r="U5960" s="200">
        <v>332100</v>
      </c>
    </row>
    <row r="5961" spans="17:21" x14ac:dyDescent="0.15">
      <c r="Q5961" s="197">
        <v>6</v>
      </c>
      <c r="R5961" s="197">
        <v>33</v>
      </c>
      <c r="S5961" s="197">
        <v>9</v>
      </c>
      <c r="T5961" s="198" t="s">
        <v>4676</v>
      </c>
      <c r="U5961" s="200">
        <v>332110</v>
      </c>
    </row>
    <row r="5962" spans="17:21" x14ac:dyDescent="0.15">
      <c r="Q5962" s="197">
        <v>6</v>
      </c>
      <c r="R5962" s="197">
        <v>33</v>
      </c>
      <c r="S5962" s="197">
        <v>10</v>
      </c>
      <c r="T5962" s="198" t="s">
        <v>4680</v>
      </c>
      <c r="U5962" s="200">
        <v>332120</v>
      </c>
    </row>
    <row r="5963" spans="17:21" x14ac:dyDescent="0.15">
      <c r="Q5963" s="197">
        <v>6</v>
      </c>
      <c r="R5963" s="197">
        <v>33</v>
      </c>
      <c r="S5963" s="197">
        <v>11</v>
      </c>
      <c r="T5963" s="198" t="s">
        <v>4684</v>
      </c>
      <c r="U5963" s="200">
        <v>332130</v>
      </c>
    </row>
    <row r="5964" spans="17:21" x14ac:dyDescent="0.15">
      <c r="Q5964" s="197">
        <v>6</v>
      </c>
      <c r="R5964" s="197">
        <v>33</v>
      </c>
      <c r="S5964" s="197">
        <v>12</v>
      </c>
      <c r="T5964" s="198" t="s">
        <v>4687</v>
      </c>
      <c r="U5964" s="200">
        <v>332140</v>
      </c>
    </row>
    <row r="5965" spans="17:21" x14ac:dyDescent="0.15">
      <c r="Q5965" s="197">
        <v>6</v>
      </c>
      <c r="R5965" s="197">
        <v>33</v>
      </c>
      <c r="S5965" s="197">
        <v>13</v>
      </c>
      <c r="T5965" s="198" t="s">
        <v>4691</v>
      </c>
      <c r="U5965" s="200">
        <v>332150</v>
      </c>
    </row>
    <row r="5966" spans="17:21" x14ac:dyDescent="0.15">
      <c r="Q5966" s="197">
        <v>6</v>
      </c>
      <c r="R5966" s="197">
        <v>33</v>
      </c>
      <c r="S5966" s="197">
        <v>14</v>
      </c>
      <c r="T5966" s="198" t="s">
        <v>4694</v>
      </c>
      <c r="U5966" s="200">
        <v>332160</v>
      </c>
    </row>
    <row r="5967" spans="17:21" x14ac:dyDescent="0.15">
      <c r="Q5967" s="197">
        <v>6</v>
      </c>
      <c r="R5967" s="197">
        <v>33</v>
      </c>
      <c r="S5967" s="197">
        <v>15</v>
      </c>
      <c r="T5967" s="198" t="s">
        <v>4698</v>
      </c>
      <c r="U5967" s="200">
        <v>333460</v>
      </c>
    </row>
    <row r="5968" spans="17:21" x14ac:dyDescent="0.15">
      <c r="Q5968" s="197">
        <v>6</v>
      </c>
      <c r="R5968" s="197">
        <v>33</v>
      </c>
      <c r="S5968" s="197">
        <v>16</v>
      </c>
      <c r="T5968" s="198" t="s">
        <v>4701</v>
      </c>
      <c r="U5968" s="200">
        <v>334230</v>
      </c>
    </row>
    <row r="5969" spans="17:21" x14ac:dyDescent="0.15">
      <c r="Q5969" s="197">
        <v>6</v>
      </c>
      <c r="R5969" s="197">
        <v>33</v>
      </c>
      <c r="S5969" s="197">
        <v>17</v>
      </c>
      <c r="T5969" s="198" t="s">
        <v>4705</v>
      </c>
      <c r="U5969" s="200">
        <v>334450</v>
      </c>
    </row>
    <row r="5970" spans="17:21" x14ac:dyDescent="0.15">
      <c r="Q5970" s="197">
        <v>6</v>
      </c>
      <c r="R5970" s="197">
        <v>33</v>
      </c>
      <c r="S5970" s="197">
        <v>18</v>
      </c>
      <c r="T5970" s="198" t="s">
        <v>4708</v>
      </c>
      <c r="U5970" s="200">
        <v>334610</v>
      </c>
    </row>
    <row r="5971" spans="17:21" x14ac:dyDescent="0.15">
      <c r="Q5971" s="197">
        <v>6</v>
      </c>
      <c r="R5971" s="197">
        <v>33</v>
      </c>
      <c r="S5971" s="197">
        <v>19</v>
      </c>
      <c r="T5971" s="198" t="s">
        <v>4711</v>
      </c>
      <c r="U5971" s="200">
        <v>335860</v>
      </c>
    </row>
    <row r="5972" spans="17:21" x14ac:dyDescent="0.15">
      <c r="Q5972" s="197">
        <v>6</v>
      </c>
      <c r="R5972" s="197">
        <v>33</v>
      </c>
      <c r="S5972" s="197">
        <v>20</v>
      </c>
      <c r="T5972" s="198" t="s">
        <v>4715</v>
      </c>
      <c r="U5972" s="200">
        <v>336060</v>
      </c>
    </row>
    <row r="5973" spans="17:21" x14ac:dyDescent="0.15">
      <c r="Q5973" s="197">
        <v>6</v>
      </c>
      <c r="R5973" s="197">
        <v>33</v>
      </c>
      <c r="S5973" s="197">
        <v>21</v>
      </c>
      <c r="T5973" s="198" t="s">
        <v>4719</v>
      </c>
      <c r="U5973" s="200">
        <v>336220</v>
      </c>
    </row>
    <row r="5974" spans="17:21" x14ac:dyDescent="0.15">
      <c r="Q5974" s="197">
        <v>6</v>
      </c>
      <c r="R5974" s="197">
        <v>33</v>
      </c>
      <c r="S5974" s="197">
        <v>22</v>
      </c>
      <c r="T5974" s="198" t="s">
        <v>4723</v>
      </c>
      <c r="U5974" s="200">
        <v>336230</v>
      </c>
    </row>
    <row r="5975" spans="17:21" x14ac:dyDescent="0.15">
      <c r="Q5975" s="197">
        <v>6</v>
      </c>
      <c r="R5975" s="197">
        <v>33</v>
      </c>
      <c r="S5975" s="197">
        <v>23</v>
      </c>
      <c r="T5975" s="198" t="s">
        <v>4727</v>
      </c>
      <c r="U5975" s="200">
        <v>336430</v>
      </c>
    </row>
    <row r="5976" spans="17:21" x14ac:dyDescent="0.15">
      <c r="Q5976" s="197">
        <v>6</v>
      </c>
      <c r="R5976" s="197">
        <v>33</v>
      </c>
      <c r="S5976" s="197">
        <v>24</v>
      </c>
      <c r="T5976" s="198" t="s">
        <v>4731</v>
      </c>
      <c r="U5976" s="200">
        <v>336630</v>
      </c>
    </row>
    <row r="5977" spans="17:21" x14ac:dyDescent="0.15">
      <c r="Q5977" s="197">
        <v>6</v>
      </c>
      <c r="R5977" s="197">
        <v>33</v>
      </c>
      <c r="S5977" s="197">
        <v>25</v>
      </c>
      <c r="T5977" s="198" t="s">
        <v>4735</v>
      </c>
      <c r="U5977" s="200">
        <v>336660</v>
      </c>
    </row>
    <row r="5978" spans="17:21" x14ac:dyDescent="0.15">
      <c r="Q5978" s="197">
        <v>6</v>
      </c>
      <c r="R5978" s="197">
        <v>33</v>
      </c>
      <c r="S5978" s="197">
        <v>26</v>
      </c>
      <c r="T5978" s="198" t="s">
        <v>4739</v>
      </c>
      <c r="U5978" s="200">
        <v>336810</v>
      </c>
    </row>
    <row r="5979" spans="17:21" x14ac:dyDescent="0.15">
      <c r="Q5979" s="197">
        <v>6</v>
      </c>
      <c r="R5979" s="197">
        <v>34</v>
      </c>
      <c r="S5979" s="197">
        <v>1</v>
      </c>
      <c r="T5979" s="198" t="s">
        <v>4778</v>
      </c>
      <c r="U5979" s="200">
        <v>342020</v>
      </c>
    </row>
    <row r="5980" spans="17:21" x14ac:dyDescent="0.15">
      <c r="Q5980" s="197">
        <v>6</v>
      </c>
      <c r="R5980" s="197">
        <v>34</v>
      </c>
      <c r="S5980" s="197">
        <v>2</v>
      </c>
      <c r="T5980" s="198" t="s">
        <v>8277</v>
      </c>
      <c r="U5980" s="200">
        <v>342021</v>
      </c>
    </row>
    <row r="5981" spans="17:21" x14ac:dyDescent="0.15">
      <c r="Q5981" s="197">
        <v>6</v>
      </c>
      <c r="R5981" s="197">
        <v>34</v>
      </c>
      <c r="S5981" s="197">
        <v>3</v>
      </c>
      <c r="T5981" s="198" t="s">
        <v>4782</v>
      </c>
      <c r="U5981" s="200">
        <v>342030</v>
      </c>
    </row>
    <row r="5982" spans="17:21" x14ac:dyDescent="0.15">
      <c r="Q5982" s="197">
        <v>6</v>
      </c>
      <c r="R5982" s="197">
        <v>34</v>
      </c>
      <c r="S5982" s="197">
        <v>4</v>
      </c>
      <c r="T5982" s="198" t="s">
        <v>4786</v>
      </c>
      <c r="U5982" s="200">
        <v>342040</v>
      </c>
    </row>
    <row r="5983" spans="17:21" x14ac:dyDescent="0.15">
      <c r="Q5983" s="197">
        <v>6</v>
      </c>
      <c r="R5983" s="197">
        <v>34</v>
      </c>
      <c r="S5983" s="197">
        <v>5</v>
      </c>
      <c r="T5983" s="198" t="s">
        <v>4790</v>
      </c>
      <c r="U5983" s="200">
        <v>342050</v>
      </c>
    </row>
    <row r="5984" spans="17:21" x14ac:dyDescent="0.15">
      <c r="Q5984" s="197">
        <v>6</v>
      </c>
      <c r="R5984" s="197">
        <v>34</v>
      </c>
      <c r="S5984" s="197">
        <v>6</v>
      </c>
      <c r="T5984" s="198" t="s">
        <v>4794</v>
      </c>
      <c r="U5984" s="200">
        <v>342070</v>
      </c>
    </row>
    <row r="5985" spans="17:21" x14ac:dyDescent="0.15">
      <c r="Q5985" s="197">
        <v>6</v>
      </c>
      <c r="R5985" s="197">
        <v>34</v>
      </c>
      <c r="S5985" s="197">
        <v>7</v>
      </c>
      <c r="T5985" s="198" t="s">
        <v>2369</v>
      </c>
      <c r="U5985" s="200">
        <v>342080</v>
      </c>
    </row>
    <row r="5986" spans="17:21" x14ac:dyDescent="0.15">
      <c r="Q5986" s="197">
        <v>6</v>
      </c>
      <c r="R5986" s="197">
        <v>34</v>
      </c>
      <c r="S5986" s="197">
        <v>8</v>
      </c>
      <c r="T5986" s="198" t="s">
        <v>4801</v>
      </c>
      <c r="U5986" s="200">
        <v>342090</v>
      </c>
    </row>
    <row r="5987" spans="17:21" x14ac:dyDescent="0.15">
      <c r="Q5987" s="197">
        <v>6</v>
      </c>
      <c r="R5987" s="197">
        <v>34</v>
      </c>
      <c r="S5987" s="197">
        <v>9</v>
      </c>
      <c r="T5987" s="198" t="s">
        <v>4805</v>
      </c>
      <c r="U5987" s="200">
        <v>342100</v>
      </c>
    </row>
    <row r="5988" spans="17:21" x14ac:dyDescent="0.15">
      <c r="Q5988" s="197">
        <v>6</v>
      </c>
      <c r="R5988" s="197">
        <v>34</v>
      </c>
      <c r="S5988" s="197">
        <v>10</v>
      </c>
      <c r="T5988" s="198" t="s">
        <v>4809</v>
      </c>
      <c r="U5988" s="200">
        <v>342110</v>
      </c>
    </row>
    <row r="5989" spans="17:21" x14ac:dyDescent="0.15">
      <c r="Q5989" s="197">
        <v>6</v>
      </c>
      <c r="R5989" s="197">
        <v>34</v>
      </c>
      <c r="S5989" s="197">
        <v>11</v>
      </c>
      <c r="T5989" s="198" t="s">
        <v>4813</v>
      </c>
      <c r="U5989" s="200">
        <v>342120</v>
      </c>
    </row>
    <row r="5990" spans="17:21" x14ac:dyDescent="0.15">
      <c r="Q5990" s="197">
        <v>6</v>
      </c>
      <c r="R5990" s="197">
        <v>34</v>
      </c>
      <c r="S5990" s="197">
        <v>12</v>
      </c>
      <c r="T5990" s="198" t="s">
        <v>4817</v>
      </c>
      <c r="U5990" s="200">
        <v>342130</v>
      </c>
    </row>
    <row r="5991" spans="17:21" x14ac:dyDescent="0.15">
      <c r="Q5991" s="197">
        <v>6</v>
      </c>
      <c r="R5991" s="197">
        <v>34</v>
      </c>
      <c r="S5991" s="197">
        <v>13</v>
      </c>
      <c r="T5991" s="198" t="s">
        <v>4821</v>
      </c>
      <c r="U5991" s="200">
        <v>342140</v>
      </c>
    </row>
    <row r="5992" spans="17:21" x14ac:dyDescent="0.15">
      <c r="Q5992" s="197">
        <v>6</v>
      </c>
      <c r="R5992" s="197">
        <v>34</v>
      </c>
      <c r="S5992" s="197">
        <v>14</v>
      </c>
      <c r="T5992" s="198" t="s">
        <v>4825</v>
      </c>
      <c r="U5992" s="200">
        <v>342150</v>
      </c>
    </row>
    <row r="5993" spans="17:21" x14ac:dyDescent="0.15">
      <c r="Q5993" s="197">
        <v>6</v>
      </c>
      <c r="R5993" s="197">
        <v>34</v>
      </c>
      <c r="S5993" s="197">
        <v>15</v>
      </c>
      <c r="T5993" s="198" t="s">
        <v>4829</v>
      </c>
      <c r="U5993" s="200">
        <v>343020</v>
      </c>
    </row>
    <row r="5994" spans="17:21" x14ac:dyDescent="0.15">
      <c r="Q5994" s="197">
        <v>6</v>
      </c>
      <c r="R5994" s="197">
        <v>34</v>
      </c>
      <c r="S5994" s="197">
        <v>16</v>
      </c>
      <c r="T5994" s="198" t="s">
        <v>4833</v>
      </c>
      <c r="U5994" s="200">
        <v>343040</v>
      </c>
    </row>
    <row r="5995" spans="17:21" x14ac:dyDescent="0.15">
      <c r="Q5995" s="197">
        <v>6</v>
      </c>
      <c r="R5995" s="197">
        <v>34</v>
      </c>
      <c r="S5995" s="197">
        <v>17</v>
      </c>
      <c r="T5995" s="198" t="s">
        <v>4837</v>
      </c>
      <c r="U5995" s="200">
        <v>343070</v>
      </c>
    </row>
    <row r="5996" spans="17:21" x14ac:dyDescent="0.15">
      <c r="Q5996" s="197">
        <v>6</v>
      </c>
      <c r="R5996" s="197">
        <v>34</v>
      </c>
      <c r="S5996" s="197">
        <v>18</v>
      </c>
      <c r="T5996" s="198" t="s">
        <v>4841</v>
      </c>
      <c r="U5996" s="200">
        <v>343090</v>
      </c>
    </row>
    <row r="5997" spans="17:21" x14ac:dyDescent="0.15">
      <c r="Q5997" s="197">
        <v>6</v>
      </c>
      <c r="R5997" s="197">
        <v>34</v>
      </c>
      <c r="S5997" s="197">
        <v>19</v>
      </c>
      <c r="T5997" s="198" t="s">
        <v>4845</v>
      </c>
      <c r="U5997" s="200">
        <v>343680</v>
      </c>
    </row>
    <row r="5998" spans="17:21" x14ac:dyDescent="0.15">
      <c r="Q5998" s="197">
        <v>6</v>
      </c>
      <c r="R5998" s="197">
        <v>34</v>
      </c>
      <c r="S5998" s="197">
        <v>20</v>
      </c>
      <c r="T5998" s="198" t="s">
        <v>4849</v>
      </c>
      <c r="U5998" s="200">
        <v>343690</v>
      </c>
    </row>
    <row r="5999" spans="17:21" x14ac:dyDescent="0.15">
      <c r="Q5999" s="197">
        <v>6</v>
      </c>
      <c r="R5999" s="197">
        <v>34</v>
      </c>
      <c r="S5999" s="197">
        <v>21</v>
      </c>
      <c r="T5999" s="198" t="s">
        <v>4853</v>
      </c>
      <c r="U5999" s="200">
        <v>344310</v>
      </c>
    </row>
    <row r="6000" spans="17:21" x14ac:dyDescent="0.15">
      <c r="Q6000" s="197">
        <v>6</v>
      </c>
      <c r="R6000" s="197">
        <v>34</v>
      </c>
      <c r="S6000" s="197">
        <v>22</v>
      </c>
      <c r="T6000" s="198" t="s">
        <v>4857</v>
      </c>
      <c r="U6000" s="200">
        <v>344620</v>
      </c>
    </row>
    <row r="6001" spans="17:21" x14ac:dyDescent="0.15">
      <c r="Q6001" s="197">
        <v>6</v>
      </c>
      <c r="R6001" s="197">
        <v>34</v>
      </c>
      <c r="S6001" s="197">
        <v>23</v>
      </c>
      <c r="T6001" s="198" t="s">
        <v>4861</v>
      </c>
      <c r="U6001" s="200">
        <v>345450</v>
      </c>
    </row>
    <row r="6002" spans="17:21" x14ac:dyDescent="0.15">
      <c r="Q6002" s="197">
        <v>6</v>
      </c>
      <c r="R6002" s="197">
        <v>35</v>
      </c>
      <c r="S6002" s="197">
        <v>1</v>
      </c>
      <c r="T6002" s="198" t="s">
        <v>4865</v>
      </c>
      <c r="U6002" s="200">
        <v>352010</v>
      </c>
    </row>
    <row r="6003" spans="17:21" x14ac:dyDescent="0.15">
      <c r="Q6003" s="197">
        <v>6</v>
      </c>
      <c r="R6003" s="197">
        <v>35</v>
      </c>
      <c r="S6003" s="197">
        <v>2</v>
      </c>
      <c r="T6003" s="198" t="s">
        <v>8278</v>
      </c>
      <c r="U6003" s="200">
        <v>352011</v>
      </c>
    </row>
    <row r="6004" spans="17:21" x14ac:dyDescent="0.15">
      <c r="Q6004" s="197">
        <v>6</v>
      </c>
      <c r="R6004" s="197">
        <v>35</v>
      </c>
      <c r="S6004" s="197">
        <v>3</v>
      </c>
      <c r="T6004" s="198" t="s">
        <v>4868</v>
      </c>
      <c r="U6004" s="200">
        <v>352020</v>
      </c>
    </row>
    <row r="6005" spans="17:21" x14ac:dyDescent="0.15">
      <c r="Q6005" s="197">
        <v>6</v>
      </c>
      <c r="R6005" s="197">
        <v>35</v>
      </c>
      <c r="S6005" s="197">
        <v>4</v>
      </c>
      <c r="T6005" s="198" t="s">
        <v>4872</v>
      </c>
      <c r="U6005" s="200">
        <v>352030</v>
      </c>
    </row>
    <row r="6006" spans="17:21" x14ac:dyDescent="0.15">
      <c r="Q6006" s="197">
        <v>6</v>
      </c>
      <c r="R6006" s="197">
        <v>35</v>
      </c>
      <c r="S6006" s="197">
        <v>5</v>
      </c>
      <c r="T6006" s="198" t="s">
        <v>4876</v>
      </c>
      <c r="U6006" s="200">
        <v>352040</v>
      </c>
    </row>
    <row r="6007" spans="17:21" x14ac:dyDescent="0.15">
      <c r="Q6007" s="197">
        <v>6</v>
      </c>
      <c r="R6007" s="197">
        <v>35</v>
      </c>
      <c r="S6007" s="197">
        <v>6</v>
      </c>
      <c r="T6007" s="198" t="s">
        <v>4880</v>
      </c>
      <c r="U6007" s="200">
        <v>352060</v>
      </c>
    </row>
    <row r="6008" spans="17:21" x14ac:dyDescent="0.15">
      <c r="Q6008" s="197">
        <v>6</v>
      </c>
      <c r="R6008" s="197">
        <v>35</v>
      </c>
      <c r="S6008" s="197">
        <v>7</v>
      </c>
      <c r="T6008" s="198" t="s">
        <v>4884</v>
      </c>
      <c r="U6008" s="200">
        <v>352070</v>
      </c>
    </row>
    <row r="6009" spans="17:21" x14ac:dyDescent="0.15">
      <c r="Q6009" s="197">
        <v>6</v>
      </c>
      <c r="R6009" s="197">
        <v>35</v>
      </c>
      <c r="S6009" s="197">
        <v>8</v>
      </c>
      <c r="T6009" s="198" t="s">
        <v>9818</v>
      </c>
      <c r="U6009" s="200">
        <v>352071</v>
      </c>
    </row>
    <row r="6010" spans="17:21" x14ac:dyDescent="0.15">
      <c r="Q6010" s="197">
        <v>6</v>
      </c>
      <c r="R6010" s="197">
        <v>35</v>
      </c>
      <c r="S6010" s="197">
        <v>9</v>
      </c>
      <c r="T6010" s="198" t="s">
        <v>4888</v>
      </c>
      <c r="U6010" s="200">
        <v>352080</v>
      </c>
    </row>
    <row r="6011" spans="17:21" x14ac:dyDescent="0.15">
      <c r="Q6011" s="197">
        <v>6</v>
      </c>
      <c r="R6011" s="197">
        <v>35</v>
      </c>
      <c r="S6011" s="197">
        <v>10</v>
      </c>
      <c r="T6011" s="198" t="s">
        <v>4892</v>
      </c>
      <c r="U6011" s="200">
        <v>352100</v>
      </c>
    </row>
    <row r="6012" spans="17:21" x14ac:dyDescent="0.15">
      <c r="Q6012" s="197">
        <v>6</v>
      </c>
      <c r="R6012" s="197">
        <v>35</v>
      </c>
      <c r="S6012" s="197">
        <v>11</v>
      </c>
      <c r="T6012" s="198" t="s">
        <v>4896</v>
      </c>
      <c r="U6012" s="200">
        <v>352110</v>
      </c>
    </row>
    <row r="6013" spans="17:21" x14ac:dyDescent="0.15">
      <c r="Q6013" s="197">
        <v>6</v>
      </c>
      <c r="R6013" s="197">
        <v>35</v>
      </c>
      <c r="S6013" s="197">
        <v>12</v>
      </c>
      <c r="T6013" s="198" t="s">
        <v>4899</v>
      </c>
      <c r="U6013" s="200">
        <v>352120</v>
      </c>
    </row>
    <row r="6014" spans="17:21" x14ac:dyDescent="0.15">
      <c r="Q6014" s="197">
        <v>6</v>
      </c>
      <c r="R6014" s="197">
        <v>35</v>
      </c>
      <c r="S6014" s="197">
        <v>13</v>
      </c>
      <c r="T6014" s="198" t="s">
        <v>4903</v>
      </c>
      <c r="U6014" s="200">
        <v>352130</v>
      </c>
    </row>
    <row r="6015" spans="17:21" x14ac:dyDescent="0.15">
      <c r="Q6015" s="197">
        <v>6</v>
      </c>
      <c r="R6015" s="197">
        <v>35</v>
      </c>
      <c r="S6015" s="197">
        <v>14</v>
      </c>
      <c r="T6015" s="198" t="s">
        <v>4907</v>
      </c>
      <c r="U6015" s="200">
        <v>352150</v>
      </c>
    </row>
    <row r="6016" spans="17:21" x14ac:dyDescent="0.15">
      <c r="Q6016" s="197">
        <v>6</v>
      </c>
      <c r="R6016" s="197">
        <v>35</v>
      </c>
      <c r="S6016" s="197">
        <v>15</v>
      </c>
      <c r="T6016" s="198" t="s">
        <v>4910</v>
      </c>
      <c r="U6016" s="200">
        <v>352160</v>
      </c>
    </row>
    <row r="6017" spans="17:21" x14ac:dyDescent="0.15">
      <c r="Q6017" s="197">
        <v>6</v>
      </c>
      <c r="R6017" s="197">
        <v>35</v>
      </c>
      <c r="S6017" s="197">
        <v>16</v>
      </c>
      <c r="T6017" s="198" t="s">
        <v>4913</v>
      </c>
      <c r="U6017" s="200">
        <v>353050</v>
      </c>
    </row>
    <row r="6018" spans="17:21" x14ac:dyDescent="0.15">
      <c r="Q6018" s="197">
        <v>6</v>
      </c>
      <c r="R6018" s="197">
        <v>35</v>
      </c>
      <c r="S6018" s="197">
        <v>17</v>
      </c>
      <c r="T6018" s="198" t="s">
        <v>4916</v>
      </c>
      <c r="U6018" s="200">
        <v>353210</v>
      </c>
    </row>
    <row r="6019" spans="17:21" x14ac:dyDescent="0.15">
      <c r="Q6019" s="197">
        <v>6</v>
      </c>
      <c r="R6019" s="197">
        <v>35</v>
      </c>
      <c r="S6019" s="197">
        <v>18</v>
      </c>
      <c r="T6019" s="198" t="s">
        <v>4920</v>
      </c>
      <c r="U6019" s="200">
        <v>353410</v>
      </c>
    </row>
    <row r="6020" spans="17:21" x14ac:dyDescent="0.15">
      <c r="Q6020" s="197">
        <v>6</v>
      </c>
      <c r="R6020" s="197">
        <v>35</v>
      </c>
      <c r="S6020" s="197">
        <v>19</v>
      </c>
      <c r="T6020" s="198" t="s">
        <v>4923</v>
      </c>
      <c r="U6020" s="200">
        <v>353430</v>
      </c>
    </row>
    <row r="6021" spans="17:21" x14ac:dyDescent="0.15">
      <c r="Q6021" s="197">
        <v>6</v>
      </c>
      <c r="R6021" s="197">
        <v>35</v>
      </c>
      <c r="S6021" s="197">
        <v>20</v>
      </c>
      <c r="T6021" s="198" t="s">
        <v>4926</v>
      </c>
      <c r="U6021" s="200">
        <v>353440</v>
      </c>
    </row>
    <row r="6022" spans="17:21" x14ac:dyDescent="0.15">
      <c r="Q6022" s="197">
        <v>6</v>
      </c>
      <c r="R6022" s="197">
        <v>35</v>
      </c>
      <c r="S6022" s="197">
        <v>21</v>
      </c>
      <c r="T6022" s="198" t="s">
        <v>4929</v>
      </c>
      <c r="U6022" s="200">
        <v>355020</v>
      </c>
    </row>
    <row r="6023" spans="17:21" x14ac:dyDescent="0.15">
      <c r="Q6023" s="197">
        <v>6</v>
      </c>
      <c r="R6023" s="197">
        <v>36</v>
      </c>
      <c r="S6023" s="197">
        <v>1</v>
      </c>
      <c r="T6023" s="198" t="s">
        <v>4932</v>
      </c>
      <c r="U6023" s="200">
        <v>362010</v>
      </c>
    </row>
    <row r="6024" spans="17:21" x14ac:dyDescent="0.15">
      <c r="Q6024" s="197">
        <v>6</v>
      </c>
      <c r="R6024" s="197">
        <v>36</v>
      </c>
      <c r="S6024" s="197">
        <v>2</v>
      </c>
      <c r="T6024" s="198" t="s">
        <v>4935</v>
      </c>
      <c r="U6024" s="200">
        <v>362020</v>
      </c>
    </row>
    <row r="6025" spans="17:21" x14ac:dyDescent="0.15">
      <c r="Q6025" s="197">
        <v>6</v>
      </c>
      <c r="R6025" s="197">
        <v>36</v>
      </c>
      <c r="S6025" s="197">
        <v>3</v>
      </c>
      <c r="T6025" s="198" t="s">
        <v>4938</v>
      </c>
      <c r="U6025" s="200">
        <v>362030</v>
      </c>
    </row>
    <row r="6026" spans="17:21" x14ac:dyDescent="0.15">
      <c r="Q6026" s="197">
        <v>6</v>
      </c>
      <c r="R6026" s="197">
        <v>36</v>
      </c>
      <c r="S6026" s="197">
        <v>4</v>
      </c>
      <c r="T6026" s="198" t="s">
        <v>4941</v>
      </c>
      <c r="U6026" s="200">
        <v>362040</v>
      </c>
    </row>
    <row r="6027" spans="17:21" x14ac:dyDescent="0.15">
      <c r="Q6027" s="197">
        <v>6</v>
      </c>
      <c r="R6027" s="197">
        <v>36</v>
      </c>
      <c r="S6027" s="197">
        <v>5</v>
      </c>
      <c r="T6027" s="198" t="s">
        <v>4944</v>
      </c>
      <c r="U6027" s="200">
        <v>362050</v>
      </c>
    </row>
    <row r="6028" spans="17:21" x14ac:dyDescent="0.15">
      <c r="Q6028" s="197">
        <v>6</v>
      </c>
      <c r="R6028" s="197">
        <v>36</v>
      </c>
      <c r="S6028" s="197">
        <v>6</v>
      </c>
      <c r="T6028" s="198" t="s">
        <v>4948</v>
      </c>
      <c r="U6028" s="200">
        <v>362060</v>
      </c>
    </row>
    <row r="6029" spans="17:21" x14ac:dyDescent="0.15">
      <c r="Q6029" s="197">
        <v>6</v>
      </c>
      <c r="R6029" s="197">
        <v>36</v>
      </c>
      <c r="S6029" s="197">
        <v>7</v>
      </c>
      <c r="T6029" s="198" t="s">
        <v>4952</v>
      </c>
      <c r="U6029" s="200">
        <v>362070</v>
      </c>
    </row>
    <row r="6030" spans="17:21" x14ac:dyDescent="0.15">
      <c r="Q6030" s="197">
        <v>6</v>
      </c>
      <c r="R6030" s="197">
        <v>36</v>
      </c>
      <c r="S6030" s="197">
        <v>8</v>
      </c>
      <c r="T6030" s="198" t="s">
        <v>4956</v>
      </c>
      <c r="U6030" s="200">
        <v>362080</v>
      </c>
    </row>
    <row r="6031" spans="17:21" x14ac:dyDescent="0.15">
      <c r="Q6031" s="197">
        <v>6</v>
      </c>
      <c r="R6031" s="197">
        <v>36</v>
      </c>
      <c r="S6031" s="197">
        <v>9</v>
      </c>
      <c r="T6031" s="198" t="s">
        <v>4960</v>
      </c>
      <c r="U6031" s="200">
        <v>363010</v>
      </c>
    </row>
    <row r="6032" spans="17:21" x14ac:dyDescent="0.15">
      <c r="Q6032" s="197">
        <v>6</v>
      </c>
      <c r="R6032" s="197">
        <v>36</v>
      </c>
      <c r="S6032" s="197">
        <v>10</v>
      </c>
      <c r="T6032" s="198" t="s">
        <v>4964</v>
      </c>
      <c r="U6032" s="200">
        <v>363020</v>
      </c>
    </row>
    <row r="6033" spans="17:21" x14ac:dyDescent="0.15">
      <c r="Q6033" s="197">
        <v>6</v>
      </c>
      <c r="R6033" s="197">
        <v>36</v>
      </c>
      <c r="S6033" s="197">
        <v>11</v>
      </c>
      <c r="T6033" s="198" t="s">
        <v>4968</v>
      </c>
      <c r="U6033" s="200">
        <v>363210</v>
      </c>
    </row>
    <row r="6034" spans="17:21" x14ac:dyDescent="0.15">
      <c r="Q6034" s="197">
        <v>6</v>
      </c>
      <c r="R6034" s="197">
        <v>36</v>
      </c>
      <c r="S6034" s="197">
        <v>12</v>
      </c>
      <c r="T6034" s="198" t="s">
        <v>4972</v>
      </c>
      <c r="U6034" s="200">
        <v>363410</v>
      </c>
    </row>
    <row r="6035" spans="17:21" x14ac:dyDescent="0.15">
      <c r="Q6035" s="197">
        <v>6</v>
      </c>
      <c r="R6035" s="197">
        <v>36</v>
      </c>
      <c r="S6035" s="197">
        <v>13</v>
      </c>
      <c r="T6035" s="198" t="s">
        <v>4976</v>
      </c>
      <c r="U6035" s="200">
        <v>363420</v>
      </c>
    </row>
    <row r="6036" spans="17:21" x14ac:dyDescent="0.15">
      <c r="Q6036" s="197">
        <v>6</v>
      </c>
      <c r="R6036" s="197">
        <v>36</v>
      </c>
      <c r="S6036" s="197">
        <v>14</v>
      </c>
      <c r="T6036" s="198" t="s">
        <v>4980</v>
      </c>
      <c r="U6036" s="200">
        <v>363680</v>
      </c>
    </row>
    <row r="6037" spans="17:21" x14ac:dyDescent="0.15">
      <c r="Q6037" s="197">
        <v>6</v>
      </c>
      <c r="R6037" s="197">
        <v>36</v>
      </c>
      <c r="S6037" s="197">
        <v>15</v>
      </c>
      <c r="T6037" s="198" t="s">
        <v>4984</v>
      </c>
      <c r="U6037" s="200">
        <v>363830</v>
      </c>
    </row>
    <row r="6038" spans="17:21" x14ac:dyDescent="0.15">
      <c r="Q6038" s="197">
        <v>6</v>
      </c>
      <c r="R6038" s="197">
        <v>36</v>
      </c>
      <c r="S6038" s="197">
        <v>16</v>
      </c>
      <c r="T6038" s="198" t="s">
        <v>4988</v>
      </c>
      <c r="U6038" s="200">
        <v>363870</v>
      </c>
    </row>
    <row r="6039" spans="17:21" x14ac:dyDescent="0.15">
      <c r="Q6039" s="197">
        <v>6</v>
      </c>
      <c r="R6039" s="197">
        <v>36</v>
      </c>
      <c r="S6039" s="197">
        <v>17</v>
      </c>
      <c r="T6039" s="198" t="s">
        <v>4992</v>
      </c>
      <c r="U6039" s="200">
        <v>363880</v>
      </c>
    </row>
    <row r="6040" spans="17:21" x14ac:dyDescent="0.15">
      <c r="Q6040" s="197">
        <v>6</v>
      </c>
      <c r="R6040" s="197">
        <v>36</v>
      </c>
      <c r="S6040" s="197">
        <v>18</v>
      </c>
      <c r="T6040" s="198" t="s">
        <v>4996</v>
      </c>
      <c r="U6040" s="200">
        <v>364010</v>
      </c>
    </row>
    <row r="6041" spans="17:21" x14ac:dyDescent="0.15">
      <c r="Q6041" s="197">
        <v>6</v>
      </c>
      <c r="R6041" s="197">
        <v>36</v>
      </c>
      <c r="S6041" s="197">
        <v>19</v>
      </c>
      <c r="T6041" s="198" t="s">
        <v>5000</v>
      </c>
      <c r="U6041" s="200">
        <v>364020</v>
      </c>
    </row>
    <row r="6042" spans="17:21" x14ac:dyDescent="0.15">
      <c r="Q6042" s="197">
        <v>6</v>
      </c>
      <c r="R6042" s="197">
        <v>36</v>
      </c>
      <c r="S6042" s="197">
        <v>20</v>
      </c>
      <c r="T6042" s="198" t="s">
        <v>5004</v>
      </c>
      <c r="U6042" s="200">
        <v>364030</v>
      </c>
    </row>
    <row r="6043" spans="17:21" x14ac:dyDescent="0.15">
      <c r="Q6043" s="197">
        <v>6</v>
      </c>
      <c r="R6043" s="197">
        <v>36</v>
      </c>
      <c r="S6043" s="197">
        <v>21</v>
      </c>
      <c r="T6043" s="198" t="s">
        <v>5008</v>
      </c>
      <c r="U6043" s="200">
        <v>364040</v>
      </c>
    </row>
    <row r="6044" spans="17:21" x14ac:dyDescent="0.15">
      <c r="Q6044" s="197">
        <v>6</v>
      </c>
      <c r="R6044" s="197">
        <v>36</v>
      </c>
      <c r="S6044" s="197">
        <v>22</v>
      </c>
      <c r="T6044" s="198" t="s">
        <v>5012</v>
      </c>
      <c r="U6044" s="200">
        <v>364050</v>
      </c>
    </row>
    <row r="6045" spans="17:21" x14ac:dyDescent="0.15">
      <c r="Q6045" s="197">
        <v>6</v>
      </c>
      <c r="R6045" s="197">
        <v>36</v>
      </c>
      <c r="S6045" s="197">
        <v>23</v>
      </c>
      <c r="T6045" s="198" t="s">
        <v>5016</v>
      </c>
      <c r="U6045" s="200">
        <v>364680</v>
      </c>
    </row>
    <row r="6046" spans="17:21" x14ac:dyDescent="0.15">
      <c r="Q6046" s="197">
        <v>6</v>
      </c>
      <c r="R6046" s="197">
        <v>36</v>
      </c>
      <c r="S6046" s="197">
        <v>24</v>
      </c>
      <c r="T6046" s="198" t="s">
        <v>5020</v>
      </c>
      <c r="U6046" s="200">
        <v>364890</v>
      </c>
    </row>
    <row r="6047" spans="17:21" x14ac:dyDescent="0.15">
      <c r="Q6047" s="197">
        <v>6</v>
      </c>
      <c r="R6047" s="197">
        <v>37</v>
      </c>
      <c r="S6047" s="197">
        <v>1</v>
      </c>
      <c r="T6047" s="198" t="s">
        <v>5024</v>
      </c>
      <c r="U6047" s="200">
        <v>372010</v>
      </c>
    </row>
    <row r="6048" spans="17:21" x14ac:dyDescent="0.15">
      <c r="Q6048" s="197">
        <v>6</v>
      </c>
      <c r="R6048" s="197">
        <v>37</v>
      </c>
      <c r="S6048" s="197">
        <v>2</v>
      </c>
      <c r="T6048" s="198" t="s">
        <v>5028</v>
      </c>
      <c r="U6048" s="200">
        <v>372020</v>
      </c>
    </row>
    <row r="6049" spans="17:21" x14ac:dyDescent="0.15">
      <c r="Q6049" s="197">
        <v>6</v>
      </c>
      <c r="R6049" s="197">
        <v>37</v>
      </c>
      <c r="S6049" s="197">
        <v>3</v>
      </c>
      <c r="T6049" s="198" t="s">
        <v>5032</v>
      </c>
      <c r="U6049" s="200">
        <v>372030</v>
      </c>
    </row>
    <row r="6050" spans="17:21" x14ac:dyDescent="0.15">
      <c r="Q6050" s="197">
        <v>6</v>
      </c>
      <c r="R6050" s="197">
        <v>37</v>
      </c>
      <c r="S6050" s="197">
        <v>4</v>
      </c>
      <c r="T6050" s="198" t="s">
        <v>9819</v>
      </c>
      <c r="U6050" s="200">
        <v>372031</v>
      </c>
    </row>
    <row r="6051" spans="17:21" x14ac:dyDescent="0.15">
      <c r="Q6051" s="197">
        <v>6</v>
      </c>
      <c r="R6051" s="197">
        <v>37</v>
      </c>
      <c r="S6051" s="197">
        <v>5</v>
      </c>
      <c r="T6051" s="198" t="s">
        <v>5036</v>
      </c>
      <c r="U6051" s="200">
        <v>372040</v>
      </c>
    </row>
    <row r="6052" spans="17:21" x14ac:dyDescent="0.15">
      <c r="Q6052" s="197">
        <v>6</v>
      </c>
      <c r="R6052" s="197">
        <v>37</v>
      </c>
      <c r="S6052" s="197">
        <v>6</v>
      </c>
      <c r="T6052" s="198" t="s">
        <v>5040</v>
      </c>
      <c r="U6052" s="200">
        <v>372050</v>
      </c>
    </row>
    <row r="6053" spans="17:21" x14ac:dyDescent="0.15">
      <c r="Q6053" s="197">
        <v>6</v>
      </c>
      <c r="R6053" s="197">
        <v>37</v>
      </c>
      <c r="S6053" s="197">
        <v>7</v>
      </c>
      <c r="T6053" s="198" t="s">
        <v>5044</v>
      </c>
      <c r="U6053" s="200">
        <v>372060</v>
      </c>
    </row>
    <row r="6054" spans="17:21" x14ac:dyDescent="0.15">
      <c r="Q6054" s="197">
        <v>6</v>
      </c>
      <c r="R6054" s="197">
        <v>37</v>
      </c>
      <c r="S6054" s="197">
        <v>8</v>
      </c>
      <c r="T6054" s="198" t="s">
        <v>5048</v>
      </c>
      <c r="U6054" s="200">
        <v>372070</v>
      </c>
    </row>
    <row r="6055" spans="17:21" x14ac:dyDescent="0.15">
      <c r="Q6055" s="197">
        <v>6</v>
      </c>
      <c r="R6055" s="197">
        <v>37</v>
      </c>
      <c r="S6055" s="197">
        <v>9</v>
      </c>
      <c r="T6055" s="198" t="s">
        <v>5052</v>
      </c>
      <c r="U6055" s="200">
        <v>372080</v>
      </c>
    </row>
    <row r="6056" spans="17:21" x14ac:dyDescent="0.15">
      <c r="Q6056" s="197">
        <v>6</v>
      </c>
      <c r="R6056" s="197">
        <v>37</v>
      </c>
      <c r="S6056" s="197">
        <v>10</v>
      </c>
      <c r="T6056" s="198" t="s">
        <v>5056</v>
      </c>
      <c r="U6056" s="200">
        <v>373220</v>
      </c>
    </row>
    <row r="6057" spans="17:21" x14ac:dyDescent="0.15">
      <c r="Q6057" s="197">
        <v>6</v>
      </c>
      <c r="R6057" s="197">
        <v>37</v>
      </c>
      <c r="S6057" s="197">
        <v>11</v>
      </c>
      <c r="T6057" s="198" t="s">
        <v>5059</v>
      </c>
      <c r="U6057" s="200">
        <v>373240</v>
      </c>
    </row>
    <row r="6058" spans="17:21" x14ac:dyDescent="0.15">
      <c r="Q6058" s="197">
        <v>6</v>
      </c>
      <c r="R6058" s="197">
        <v>37</v>
      </c>
      <c r="S6058" s="197">
        <v>12</v>
      </c>
      <c r="T6058" s="198" t="s">
        <v>5063</v>
      </c>
      <c r="U6058" s="200">
        <v>373410</v>
      </c>
    </row>
    <row r="6059" spans="17:21" x14ac:dyDescent="0.15">
      <c r="Q6059" s="197">
        <v>6</v>
      </c>
      <c r="R6059" s="197">
        <v>37</v>
      </c>
      <c r="S6059" s="197">
        <v>13</v>
      </c>
      <c r="T6059" s="198" t="s">
        <v>5067</v>
      </c>
      <c r="U6059" s="200">
        <v>373640</v>
      </c>
    </row>
    <row r="6060" spans="17:21" x14ac:dyDescent="0.15">
      <c r="Q6060" s="197">
        <v>6</v>
      </c>
      <c r="R6060" s="197">
        <v>37</v>
      </c>
      <c r="S6060" s="197">
        <v>14</v>
      </c>
      <c r="T6060" s="198" t="s">
        <v>5071</v>
      </c>
      <c r="U6060" s="200">
        <v>373860</v>
      </c>
    </row>
    <row r="6061" spans="17:21" x14ac:dyDescent="0.15">
      <c r="Q6061" s="197">
        <v>6</v>
      </c>
      <c r="R6061" s="197">
        <v>37</v>
      </c>
      <c r="S6061" s="197">
        <v>15</v>
      </c>
      <c r="T6061" s="198" t="s">
        <v>5075</v>
      </c>
      <c r="U6061" s="200">
        <v>373870</v>
      </c>
    </row>
    <row r="6062" spans="17:21" x14ac:dyDescent="0.15">
      <c r="Q6062" s="197">
        <v>6</v>
      </c>
      <c r="R6062" s="197">
        <v>37</v>
      </c>
      <c r="S6062" s="197">
        <v>16</v>
      </c>
      <c r="T6062" s="198" t="s">
        <v>5078</v>
      </c>
      <c r="U6062" s="200">
        <v>374030</v>
      </c>
    </row>
    <row r="6063" spans="17:21" x14ac:dyDescent="0.15">
      <c r="Q6063" s="197">
        <v>6</v>
      </c>
      <c r="R6063" s="197">
        <v>37</v>
      </c>
      <c r="S6063" s="197">
        <v>17</v>
      </c>
      <c r="T6063" s="198" t="s">
        <v>5082</v>
      </c>
      <c r="U6063" s="200">
        <v>374040</v>
      </c>
    </row>
    <row r="6064" spans="17:21" x14ac:dyDescent="0.15">
      <c r="Q6064" s="197">
        <v>6</v>
      </c>
      <c r="R6064" s="197">
        <v>37</v>
      </c>
      <c r="S6064" s="197">
        <v>18</v>
      </c>
      <c r="T6064" s="198" t="s">
        <v>5086</v>
      </c>
      <c r="U6064" s="200">
        <v>374060</v>
      </c>
    </row>
    <row r="6065" spans="17:21" x14ac:dyDescent="0.15">
      <c r="Q6065" s="197">
        <v>6</v>
      </c>
      <c r="R6065" s="197">
        <v>38</v>
      </c>
      <c r="S6065" s="197">
        <v>1</v>
      </c>
      <c r="T6065" s="198" t="s">
        <v>5090</v>
      </c>
      <c r="U6065" s="200">
        <v>382010</v>
      </c>
    </row>
    <row r="6066" spans="17:21" x14ac:dyDescent="0.15">
      <c r="Q6066" s="197">
        <v>6</v>
      </c>
      <c r="R6066" s="197">
        <v>38</v>
      </c>
      <c r="S6066" s="197">
        <v>2</v>
      </c>
      <c r="T6066" s="198" t="s">
        <v>5094</v>
      </c>
      <c r="U6066" s="200">
        <v>382020</v>
      </c>
    </row>
    <row r="6067" spans="17:21" x14ac:dyDescent="0.15">
      <c r="Q6067" s="197">
        <v>6</v>
      </c>
      <c r="R6067" s="197">
        <v>38</v>
      </c>
      <c r="S6067" s="197">
        <v>3</v>
      </c>
      <c r="T6067" s="198" t="s">
        <v>9820</v>
      </c>
      <c r="U6067" s="200">
        <v>382021</v>
      </c>
    </row>
    <row r="6068" spans="17:21" x14ac:dyDescent="0.15">
      <c r="Q6068" s="197">
        <v>6</v>
      </c>
      <c r="R6068" s="197">
        <v>38</v>
      </c>
      <c r="S6068" s="197">
        <v>4</v>
      </c>
      <c r="T6068" s="198" t="s">
        <v>5097</v>
      </c>
      <c r="U6068" s="200">
        <v>382030</v>
      </c>
    </row>
    <row r="6069" spans="17:21" x14ac:dyDescent="0.15">
      <c r="Q6069" s="197">
        <v>6</v>
      </c>
      <c r="R6069" s="197">
        <v>38</v>
      </c>
      <c r="S6069" s="197">
        <v>5</v>
      </c>
      <c r="T6069" s="198" t="s">
        <v>5100</v>
      </c>
      <c r="U6069" s="200">
        <v>382040</v>
      </c>
    </row>
    <row r="6070" spans="17:21" x14ac:dyDescent="0.15">
      <c r="Q6070" s="197">
        <v>6</v>
      </c>
      <c r="R6070" s="197">
        <v>38</v>
      </c>
      <c r="S6070" s="197">
        <v>6</v>
      </c>
      <c r="T6070" s="198" t="s">
        <v>5103</v>
      </c>
      <c r="U6070" s="200">
        <v>382050</v>
      </c>
    </row>
    <row r="6071" spans="17:21" x14ac:dyDescent="0.15">
      <c r="Q6071" s="197">
        <v>6</v>
      </c>
      <c r="R6071" s="197">
        <v>38</v>
      </c>
      <c r="S6071" s="197">
        <v>7</v>
      </c>
      <c r="T6071" s="198" t="s">
        <v>8279</v>
      </c>
      <c r="U6071" s="200">
        <v>382051</v>
      </c>
    </row>
    <row r="6072" spans="17:21" x14ac:dyDescent="0.15">
      <c r="Q6072" s="197">
        <v>6</v>
      </c>
      <c r="R6072" s="197">
        <v>38</v>
      </c>
      <c r="S6072" s="197">
        <v>8</v>
      </c>
      <c r="T6072" s="198" t="s">
        <v>5106</v>
      </c>
      <c r="U6072" s="200">
        <v>382060</v>
      </c>
    </row>
    <row r="6073" spans="17:21" x14ac:dyDescent="0.15">
      <c r="Q6073" s="197">
        <v>6</v>
      </c>
      <c r="R6073" s="197">
        <v>38</v>
      </c>
      <c r="S6073" s="197">
        <v>9</v>
      </c>
      <c r="T6073" s="198" t="s">
        <v>5109</v>
      </c>
      <c r="U6073" s="200">
        <v>382070</v>
      </c>
    </row>
    <row r="6074" spans="17:21" x14ac:dyDescent="0.15">
      <c r="Q6074" s="197">
        <v>6</v>
      </c>
      <c r="R6074" s="197">
        <v>38</v>
      </c>
      <c r="S6074" s="197">
        <v>10</v>
      </c>
      <c r="T6074" s="198" t="s">
        <v>5112</v>
      </c>
      <c r="U6074" s="200">
        <v>382100</v>
      </c>
    </row>
    <row r="6075" spans="17:21" x14ac:dyDescent="0.15">
      <c r="Q6075" s="197">
        <v>6</v>
      </c>
      <c r="R6075" s="197">
        <v>38</v>
      </c>
      <c r="S6075" s="197">
        <v>11</v>
      </c>
      <c r="T6075" s="198" t="s">
        <v>5115</v>
      </c>
      <c r="U6075" s="200">
        <v>382130</v>
      </c>
    </row>
    <row r="6076" spans="17:21" x14ac:dyDescent="0.15">
      <c r="Q6076" s="197">
        <v>6</v>
      </c>
      <c r="R6076" s="197">
        <v>38</v>
      </c>
      <c r="S6076" s="197">
        <v>12</v>
      </c>
      <c r="T6076" s="198" t="s">
        <v>5119</v>
      </c>
      <c r="U6076" s="200">
        <v>382140</v>
      </c>
    </row>
    <row r="6077" spans="17:21" x14ac:dyDescent="0.15">
      <c r="Q6077" s="197">
        <v>6</v>
      </c>
      <c r="R6077" s="197">
        <v>38</v>
      </c>
      <c r="S6077" s="197">
        <v>13</v>
      </c>
      <c r="T6077" s="198" t="s">
        <v>5123</v>
      </c>
      <c r="U6077" s="200">
        <v>382150</v>
      </c>
    </row>
    <row r="6078" spans="17:21" x14ac:dyDescent="0.15">
      <c r="Q6078" s="197">
        <v>6</v>
      </c>
      <c r="R6078" s="197">
        <v>38</v>
      </c>
      <c r="S6078" s="197">
        <v>14</v>
      </c>
      <c r="T6078" s="198" t="s">
        <v>5127</v>
      </c>
      <c r="U6078" s="200">
        <v>383560</v>
      </c>
    </row>
    <row r="6079" spans="17:21" x14ac:dyDescent="0.15">
      <c r="Q6079" s="197">
        <v>6</v>
      </c>
      <c r="R6079" s="197">
        <v>38</v>
      </c>
      <c r="S6079" s="197">
        <v>15</v>
      </c>
      <c r="T6079" s="198" t="s">
        <v>5131</v>
      </c>
      <c r="U6079" s="200">
        <v>383860</v>
      </c>
    </row>
    <row r="6080" spans="17:21" x14ac:dyDescent="0.15">
      <c r="Q6080" s="197">
        <v>6</v>
      </c>
      <c r="R6080" s="197">
        <v>38</v>
      </c>
      <c r="S6080" s="197">
        <v>16</v>
      </c>
      <c r="T6080" s="198" t="s">
        <v>5135</v>
      </c>
      <c r="U6080" s="200">
        <v>384010</v>
      </c>
    </row>
    <row r="6081" spans="17:21" x14ac:dyDescent="0.15">
      <c r="Q6081" s="197">
        <v>6</v>
      </c>
      <c r="R6081" s="197">
        <v>38</v>
      </c>
      <c r="S6081" s="197">
        <v>17</v>
      </c>
      <c r="T6081" s="198" t="s">
        <v>5138</v>
      </c>
      <c r="U6081" s="200">
        <v>384020</v>
      </c>
    </row>
    <row r="6082" spans="17:21" x14ac:dyDescent="0.15">
      <c r="Q6082" s="197">
        <v>6</v>
      </c>
      <c r="R6082" s="197">
        <v>38</v>
      </c>
      <c r="S6082" s="197">
        <v>18</v>
      </c>
      <c r="T6082" s="198" t="s">
        <v>5141</v>
      </c>
      <c r="U6082" s="200">
        <v>384220</v>
      </c>
    </row>
    <row r="6083" spans="17:21" x14ac:dyDescent="0.15">
      <c r="Q6083" s="197">
        <v>6</v>
      </c>
      <c r="R6083" s="197">
        <v>38</v>
      </c>
      <c r="S6083" s="197">
        <v>19</v>
      </c>
      <c r="T6083" s="198" t="s">
        <v>5145</v>
      </c>
      <c r="U6083" s="200">
        <v>384420</v>
      </c>
    </row>
    <row r="6084" spans="17:21" x14ac:dyDescent="0.15">
      <c r="Q6084" s="197">
        <v>6</v>
      </c>
      <c r="R6084" s="197">
        <v>38</v>
      </c>
      <c r="S6084" s="197">
        <v>20</v>
      </c>
      <c r="T6084" s="198" t="s">
        <v>5148</v>
      </c>
      <c r="U6084" s="200">
        <v>384840</v>
      </c>
    </row>
    <row r="6085" spans="17:21" x14ac:dyDescent="0.15">
      <c r="Q6085" s="197">
        <v>6</v>
      </c>
      <c r="R6085" s="197">
        <v>38</v>
      </c>
      <c r="S6085" s="197">
        <v>21</v>
      </c>
      <c r="T6085" s="198" t="s">
        <v>5152</v>
      </c>
      <c r="U6085" s="200">
        <v>384880</v>
      </c>
    </row>
    <row r="6086" spans="17:21" x14ac:dyDescent="0.15">
      <c r="Q6086" s="197">
        <v>6</v>
      </c>
      <c r="R6086" s="197">
        <v>38</v>
      </c>
      <c r="S6086" s="197">
        <v>22</v>
      </c>
      <c r="T6086" s="198" t="s">
        <v>5155</v>
      </c>
      <c r="U6086" s="200">
        <v>385060</v>
      </c>
    </row>
    <row r="6087" spans="17:21" x14ac:dyDescent="0.15">
      <c r="Q6087" s="197">
        <v>6</v>
      </c>
      <c r="R6087" s="197">
        <v>39</v>
      </c>
      <c r="S6087" s="197">
        <v>1</v>
      </c>
      <c r="T6087" s="198" t="s">
        <v>5158</v>
      </c>
      <c r="U6087" s="200">
        <v>392010</v>
      </c>
    </row>
    <row r="6088" spans="17:21" x14ac:dyDescent="0.15">
      <c r="Q6088" s="197">
        <v>6</v>
      </c>
      <c r="R6088" s="197">
        <v>39</v>
      </c>
      <c r="S6088" s="197">
        <v>2</v>
      </c>
      <c r="T6088" s="198" t="s">
        <v>5161</v>
      </c>
      <c r="U6088" s="200">
        <v>392020</v>
      </c>
    </row>
    <row r="6089" spans="17:21" x14ac:dyDescent="0.15">
      <c r="Q6089" s="197">
        <v>6</v>
      </c>
      <c r="R6089" s="197">
        <v>39</v>
      </c>
      <c r="S6089" s="197">
        <v>3</v>
      </c>
      <c r="T6089" s="198" t="s">
        <v>5164</v>
      </c>
      <c r="U6089" s="200">
        <v>392030</v>
      </c>
    </row>
    <row r="6090" spans="17:21" x14ac:dyDescent="0.15">
      <c r="Q6090" s="197">
        <v>6</v>
      </c>
      <c r="R6090" s="197">
        <v>39</v>
      </c>
      <c r="S6090" s="197">
        <v>4</v>
      </c>
      <c r="T6090" s="198" t="s">
        <v>5168</v>
      </c>
      <c r="U6090" s="200">
        <v>392040</v>
      </c>
    </row>
    <row r="6091" spans="17:21" x14ac:dyDescent="0.15">
      <c r="Q6091" s="197">
        <v>6</v>
      </c>
      <c r="R6091" s="197">
        <v>39</v>
      </c>
      <c r="S6091" s="197">
        <v>5</v>
      </c>
      <c r="T6091" s="198" t="s">
        <v>5172</v>
      </c>
      <c r="U6091" s="200">
        <v>392050</v>
      </c>
    </row>
    <row r="6092" spans="17:21" x14ac:dyDescent="0.15">
      <c r="Q6092" s="197">
        <v>6</v>
      </c>
      <c r="R6092" s="197">
        <v>39</v>
      </c>
      <c r="S6092" s="197">
        <v>6</v>
      </c>
      <c r="T6092" s="198" t="s">
        <v>5176</v>
      </c>
      <c r="U6092" s="200">
        <v>392060</v>
      </c>
    </row>
    <row r="6093" spans="17:21" x14ac:dyDescent="0.15">
      <c r="Q6093" s="197">
        <v>6</v>
      </c>
      <c r="R6093" s="197">
        <v>39</v>
      </c>
      <c r="S6093" s="197">
        <v>7</v>
      </c>
      <c r="T6093" s="198" t="s">
        <v>5180</v>
      </c>
      <c r="U6093" s="200">
        <v>392080</v>
      </c>
    </row>
    <row r="6094" spans="17:21" x14ac:dyDescent="0.15">
      <c r="Q6094" s="197">
        <v>6</v>
      </c>
      <c r="R6094" s="197">
        <v>39</v>
      </c>
      <c r="S6094" s="197">
        <v>8</v>
      </c>
      <c r="T6094" s="198" t="s">
        <v>5184</v>
      </c>
      <c r="U6094" s="200">
        <v>392090</v>
      </c>
    </row>
    <row r="6095" spans="17:21" x14ac:dyDescent="0.15">
      <c r="Q6095" s="197">
        <v>6</v>
      </c>
      <c r="R6095" s="197">
        <v>39</v>
      </c>
      <c r="S6095" s="197">
        <v>9</v>
      </c>
      <c r="T6095" s="198" t="s">
        <v>5188</v>
      </c>
      <c r="U6095" s="200">
        <v>392100</v>
      </c>
    </row>
    <row r="6096" spans="17:21" x14ac:dyDescent="0.15">
      <c r="Q6096" s="197">
        <v>6</v>
      </c>
      <c r="R6096" s="197">
        <v>39</v>
      </c>
      <c r="S6096" s="197">
        <v>10</v>
      </c>
      <c r="T6096" s="198" t="s">
        <v>5192</v>
      </c>
      <c r="U6096" s="200">
        <v>392110</v>
      </c>
    </row>
    <row r="6097" spans="17:21" x14ac:dyDescent="0.15">
      <c r="Q6097" s="197">
        <v>6</v>
      </c>
      <c r="R6097" s="197">
        <v>39</v>
      </c>
      <c r="S6097" s="197">
        <v>11</v>
      </c>
      <c r="T6097" s="198" t="s">
        <v>5196</v>
      </c>
      <c r="U6097" s="200">
        <v>392120</v>
      </c>
    </row>
    <row r="6098" spans="17:21" x14ac:dyDescent="0.15">
      <c r="Q6098" s="197">
        <v>6</v>
      </c>
      <c r="R6098" s="197">
        <v>39</v>
      </c>
      <c r="S6098" s="197">
        <v>12</v>
      </c>
      <c r="T6098" s="198" t="s">
        <v>5200</v>
      </c>
      <c r="U6098" s="200">
        <v>393010</v>
      </c>
    </row>
    <row r="6099" spans="17:21" x14ac:dyDescent="0.15">
      <c r="Q6099" s="197">
        <v>6</v>
      </c>
      <c r="R6099" s="197">
        <v>39</v>
      </c>
      <c r="S6099" s="197">
        <v>13</v>
      </c>
      <c r="T6099" s="198" t="s">
        <v>5204</v>
      </c>
      <c r="U6099" s="200">
        <v>393020</v>
      </c>
    </row>
    <row r="6100" spans="17:21" x14ac:dyDescent="0.15">
      <c r="Q6100" s="197">
        <v>6</v>
      </c>
      <c r="R6100" s="197">
        <v>39</v>
      </c>
      <c r="S6100" s="197">
        <v>14</v>
      </c>
      <c r="T6100" s="198" t="s">
        <v>5208</v>
      </c>
      <c r="U6100" s="200">
        <v>393030</v>
      </c>
    </row>
    <row r="6101" spans="17:21" x14ac:dyDescent="0.15">
      <c r="Q6101" s="197">
        <v>6</v>
      </c>
      <c r="R6101" s="197">
        <v>39</v>
      </c>
      <c r="S6101" s="197">
        <v>15</v>
      </c>
      <c r="T6101" s="198" t="s">
        <v>5212</v>
      </c>
      <c r="U6101" s="200">
        <v>393040</v>
      </c>
    </row>
    <row r="6102" spans="17:21" x14ac:dyDescent="0.15">
      <c r="Q6102" s="197">
        <v>6</v>
      </c>
      <c r="R6102" s="197">
        <v>39</v>
      </c>
      <c r="S6102" s="197">
        <v>16</v>
      </c>
      <c r="T6102" s="198" t="s">
        <v>5216</v>
      </c>
      <c r="U6102" s="200">
        <v>393050</v>
      </c>
    </row>
    <row r="6103" spans="17:21" x14ac:dyDescent="0.15">
      <c r="Q6103" s="197">
        <v>6</v>
      </c>
      <c r="R6103" s="197">
        <v>39</v>
      </c>
      <c r="S6103" s="197">
        <v>17</v>
      </c>
      <c r="T6103" s="198" t="s">
        <v>5220</v>
      </c>
      <c r="U6103" s="200">
        <v>393060</v>
      </c>
    </row>
    <row r="6104" spans="17:21" x14ac:dyDescent="0.15">
      <c r="Q6104" s="197">
        <v>6</v>
      </c>
      <c r="R6104" s="197">
        <v>39</v>
      </c>
      <c r="S6104" s="197">
        <v>18</v>
      </c>
      <c r="T6104" s="198" t="s">
        <v>5224</v>
      </c>
      <c r="U6104" s="200">
        <v>393070</v>
      </c>
    </row>
    <row r="6105" spans="17:21" x14ac:dyDescent="0.15">
      <c r="Q6105" s="197">
        <v>6</v>
      </c>
      <c r="R6105" s="197">
        <v>39</v>
      </c>
      <c r="S6105" s="197">
        <v>19</v>
      </c>
      <c r="T6105" s="198" t="s">
        <v>5228</v>
      </c>
      <c r="U6105" s="200">
        <v>393410</v>
      </c>
    </row>
    <row r="6106" spans="17:21" x14ac:dyDescent="0.15">
      <c r="Q6106" s="197">
        <v>6</v>
      </c>
      <c r="R6106" s="197">
        <v>39</v>
      </c>
      <c r="S6106" s="197">
        <v>20</v>
      </c>
      <c r="T6106" s="198" t="s">
        <v>5232</v>
      </c>
      <c r="U6106" s="200">
        <v>393440</v>
      </c>
    </row>
    <row r="6107" spans="17:21" x14ac:dyDescent="0.15">
      <c r="Q6107" s="197">
        <v>6</v>
      </c>
      <c r="R6107" s="197">
        <v>39</v>
      </c>
      <c r="S6107" s="197">
        <v>21</v>
      </c>
      <c r="T6107" s="198" t="s">
        <v>5236</v>
      </c>
      <c r="U6107" s="200">
        <v>393630</v>
      </c>
    </row>
    <row r="6108" spans="17:21" x14ac:dyDescent="0.15">
      <c r="Q6108" s="197">
        <v>6</v>
      </c>
      <c r="R6108" s="197">
        <v>39</v>
      </c>
      <c r="S6108" s="197">
        <v>22</v>
      </c>
      <c r="T6108" s="198" t="s">
        <v>5240</v>
      </c>
      <c r="U6108" s="200">
        <v>393640</v>
      </c>
    </row>
    <row r="6109" spans="17:21" x14ac:dyDescent="0.15">
      <c r="Q6109" s="197">
        <v>6</v>
      </c>
      <c r="R6109" s="197">
        <v>39</v>
      </c>
      <c r="S6109" s="197">
        <v>23</v>
      </c>
      <c r="T6109" s="198" t="s">
        <v>5244</v>
      </c>
      <c r="U6109" s="200">
        <v>393860</v>
      </c>
    </row>
    <row r="6110" spans="17:21" x14ac:dyDescent="0.15">
      <c r="Q6110" s="197">
        <v>6</v>
      </c>
      <c r="R6110" s="197">
        <v>39</v>
      </c>
      <c r="S6110" s="197">
        <v>24</v>
      </c>
      <c r="T6110" s="198" t="s">
        <v>5248</v>
      </c>
      <c r="U6110" s="200">
        <v>393870</v>
      </c>
    </row>
    <row r="6111" spans="17:21" x14ac:dyDescent="0.15">
      <c r="Q6111" s="197">
        <v>6</v>
      </c>
      <c r="R6111" s="197">
        <v>39</v>
      </c>
      <c r="S6111" s="197">
        <v>25</v>
      </c>
      <c r="T6111" s="198" t="s">
        <v>5252</v>
      </c>
      <c r="U6111" s="200">
        <v>394010</v>
      </c>
    </row>
    <row r="6112" spans="17:21" x14ac:dyDescent="0.15">
      <c r="Q6112" s="197">
        <v>6</v>
      </c>
      <c r="R6112" s="197">
        <v>39</v>
      </c>
      <c r="S6112" s="197">
        <v>26</v>
      </c>
      <c r="T6112" s="198" t="s">
        <v>5256</v>
      </c>
      <c r="U6112" s="200">
        <v>394020</v>
      </c>
    </row>
    <row r="6113" spans="17:21" x14ac:dyDescent="0.15">
      <c r="Q6113" s="197">
        <v>6</v>
      </c>
      <c r="R6113" s="197">
        <v>39</v>
      </c>
      <c r="S6113" s="197">
        <v>27</v>
      </c>
      <c r="T6113" s="198" t="s">
        <v>5260</v>
      </c>
      <c r="U6113" s="200">
        <v>394030</v>
      </c>
    </row>
    <row r="6114" spans="17:21" x14ac:dyDescent="0.15">
      <c r="Q6114" s="197">
        <v>6</v>
      </c>
      <c r="R6114" s="197">
        <v>39</v>
      </c>
      <c r="S6114" s="197">
        <v>28</v>
      </c>
      <c r="T6114" s="198" t="s">
        <v>5264</v>
      </c>
      <c r="U6114" s="200">
        <v>394050</v>
      </c>
    </row>
    <row r="6115" spans="17:21" x14ac:dyDescent="0.15">
      <c r="Q6115" s="197">
        <v>6</v>
      </c>
      <c r="R6115" s="197">
        <v>39</v>
      </c>
      <c r="S6115" s="197">
        <v>29</v>
      </c>
      <c r="T6115" s="198" t="s">
        <v>5268</v>
      </c>
      <c r="U6115" s="200">
        <v>394100</v>
      </c>
    </row>
    <row r="6116" spans="17:21" x14ac:dyDescent="0.15">
      <c r="Q6116" s="197">
        <v>6</v>
      </c>
      <c r="R6116" s="197">
        <v>39</v>
      </c>
      <c r="S6116" s="197">
        <v>30</v>
      </c>
      <c r="T6116" s="198" t="s">
        <v>5272</v>
      </c>
      <c r="U6116" s="200">
        <v>394110</v>
      </c>
    </row>
    <row r="6117" spans="17:21" x14ac:dyDescent="0.15">
      <c r="Q6117" s="197">
        <v>6</v>
      </c>
      <c r="R6117" s="197">
        <v>39</v>
      </c>
      <c r="S6117" s="197">
        <v>31</v>
      </c>
      <c r="T6117" s="198" t="s">
        <v>5276</v>
      </c>
      <c r="U6117" s="200">
        <v>394120</v>
      </c>
    </row>
    <row r="6118" spans="17:21" x14ac:dyDescent="0.15">
      <c r="Q6118" s="197">
        <v>6</v>
      </c>
      <c r="R6118" s="197">
        <v>39</v>
      </c>
      <c r="S6118" s="197">
        <v>32</v>
      </c>
      <c r="T6118" s="198" t="s">
        <v>5280</v>
      </c>
      <c r="U6118" s="200">
        <v>394240</v>
      </c>
    </row>
    <row r="6119" spans="17:21" x14ac:dyDescent="0.15">
      <c r="Q6119" s="197">
        <v>6</v>
      </c>
      <c r="R6119" s="197">
        <v>39</v>
      </c>
      <c r="S6119" s="197">
        <v>33</v>
      </c>
      <c r="T6119" s="198" t="s">
        <v>5284</v>
      </c>
      <c r="U6119" s="200">
        <v>394270</v>
      </c>
    </row>
    <row r="6120" spans="17:21" x14ac:dyDescent="0.15">
      <c r="Q6120" s="197">
        <v>6</v>
      </c>
      <c r="R6120" s="197">
        <v>39</v>
      </c>
      <c r="S6120" s="197">
        <v>34</v>
      </c>
      <c r="T6120" s="198" t="s">
        <v>5288</v>
      </c>
      <c r="U6120" s="200">
        <v>394280</v>
      </c>
    </row>
    <row r="6121" spans="17:21" x14ac:dyDescent="0.15">
      <c r="Q6121" s="197">
        <v>6</v>
      </c>
      <c r="R6121" s="197">
        <v>40</v>
      </c>
      <c r="S6121" s="197">
        <v>1</v>
      </c>
      <c r="T6121" s="198" t="s">
        <v>5345</v>
      </c>
      <c r="U6121" s="200">
        <v>402020</v>
      </c>
    </row>
    <row r="6122" spans="17:21" x14ac:dyDescent="0.15">
      <c r="Q6122" s="197">
        <v>6</v>
      </c>
      <c r="R6122" s="197">
        <v>40</v>
      </c>
      <c r="S6122" s="197">
        <v>2</v>
      </c>
      <c r="T6122" s="198" t="s">
        <v>5348</v>
      </c>
      <c r="U6122" s="200">
        <v>402030</v>
      </c>
    </row>
    <row r="6123" spans="17:21" x14ac:dyDescent="0.15">
      <c r="Q6123" s="197">
        <v>6</v>
      </c>
      <c r="R6123" s="197">
        <v>40</v>
      </c>
      <c r="S6123" s="197">
        <v>3</v>
      </c>
      <c r="T6123" s="198" t="s">
        <v>5351</v>
      </c>
      <c r="U6123" s="200">
        <v>402040</v>
      </c>
    </row>
    <row r="6124" spans="17:21" x14ac:dyDescent="0.15">
      <c r="Q6124" s="197">
        <v>6</v>
      </c>
      <c r="R6124" s="197">
        <v>40</v>
      </c>
      <c r="S6124" s="197">
        <v>4</v>
      </c>
      <c r="T6124" s="198" t="s">
        <v>5354</v>
      </c>
      <c r="U6124" s="200">
        <v>402050</v>
      </c>
    </row>
    <row r="6125" spans="17:21" x14ac:dyDescent="0.15">
      <c r="Q6125" s="197">
        <v>6</v>
      </c>
      <c r="R6125" s="197">
        <v>40</v>
      </c>
      <c r="S6125" s="197">
        <v>5</v>
      </c>
      <c r="T6125" s="198" t="s">
        <v>5357</v>
      </c>
      <c r="U6125" s="200">
        <v>402060</v>
      </c>
    </row>
    <row r="6126" spans="17:21" x14ac:dyDescent="0.15">
      <c r="Q6126" s="197">
        <v>6</v>
      </c>
      <c r="R6126" s="197">
        <v>40</v>
      </c>
      <c r="S6126" s="197">
        <v>6</v>
      </c>
      <c r="T6126" s="198" t="s">
        <v>5361</v>
      </c>
      <c r="U6126" s="200">
        <v>402070</v>
      </c>
    </row>
    <row r="6127" spans="17:21" x14ac:dyDescent="0.15">
      <c r="Q6127" s="197">
        <v>6</v>
      </c>
      <c r="R6127" s="197">
        <v>40</v>
      </c>
      <c r="S6127" s="197">
        <v>7</v>
      </c>
      <c r="T6127" s="198" t="s">
        <v>5365</v>
      </c>
      <c r="U6127" s="200">
        <v>402100</v>
      </c>
    </row>
    <row r="6128" spans="17:21" x14ac:dyDescent="0.15">
      <c r="Q6128" s="197">
        <v>6</v>
      </c>
      <c r="R6128" s="197">
        <v>40</v>
      </c>
      <c r="S6128" s="197">
        <v>8</v>
      </c>
      <c r="T6128" s="198" t="s">
        <v>5367</v>
      </c>
      <c r="U6128" s="200">
        <v>402110</v>
      </c>
    </row>
    <row r="6129" spans="17:21" x14ac:dyDescent="0.15">
      <c r="Q6129" s="197">
        <v>6</v>
      </c>
      <c r="R6129" s="197">
        <v>40</v>
      </c>
      <c r="S6129" s="197">
        <v>9</v>
      </c>
      <c r="T6129" s="198" t="s">
        <v>5371</v>
      </c>
      <c r="U6129" s="200">
        <v>402120</v>
      </c>
    </row>
    <row r="6130" spans="17:21" x14ac:dyDescent="0.15">
      <c r="Q6130" s="197">
        <v>6</v>
      </c>
      <c r="R6130" s="197">
        <v>40</v>
      </c>
      <c r="S6130" s="197">
        <v>10</v>
      </c>
      <c r="T6130" s="198" t="s">
        <v>5374</v>
      </c>
      <c r="U6130" s="200">
        <v>402130</v>
      </c>
    </row>
    <row r="6131" spans="17:21" x14ac:dyDescent="0.15">
      <c r="Q6131" s="197">
        <v>6</v>
      </c>
      <c r="R6131" s="197">
        <v>40</v>
      </c>
      <c r="S6131" s="197">
        <v>11</v>
      </c>
      <c r="T6131" s="198" t="s">
        <v>5377</v>
      </c>
      <c r="U6131" s="200">
        <v>402140</v>
      </c>
    </row>
    <row r="6132" spans="17:21" x14ac:dyDescent="0.15">
      <c r="Q6132" s="197">
        <v>6</v>
      </c>
      <c r="R6132" s="197">
        <v>40</v>
      </c>
      <c r="S6132" s="197">
        <v>12</v>
      </c>
      <c r="T6132" s="198" t="s">
        <v>5381</v>
      </c>
      <c r="U6132" s="200">
        <v>402150</v>
      </c>
    </row>
    <row r="6133" spans="17:21" x14ac:dyDescent="0.15">
      <c r="Q6133" s="197">
        <v>6</v>
      </c>
      <c r="R6133" s="197">
        <v>40</v>
      </c>
      <c r="S6133" s="197">
        <v>13</v>
      </c>
      <c r="T6133" s="198" t="s">
        <v>5385</v>
      </c>
      <c r="U6133" s="200">
        <v>402160</v>
      </c>
    </row>
    <row r="6134" spans="17:21" x14ac:dyDescent="0.15">
      <c r="Q6134" s="197">
        <v>6</v>
      </c>
      <c r="R6134" s="197">
        <v>40</v>
      </c>
      <c r="S6134" s="197">
        <v>14</v>
      </c>
      <c r="T6134" s="198" t="s">
        <v>5389</v>
      </c>
      <c r="U6134" s="200">
        <v>402170</v>
      </c>
    </row>
    <row r="6135" spans="17:21" x14ac:dyDescent="0.15">
      <c r="Q6135" s="197">
        <v>6</v>
      </c>
      <c r="R6135" s="197">
        <v>40</v>
      </c>
      <c r="S6135" s="197">
        <v>15</v>
      </c>
      <c r="T6135" s="198" t="s">
        <v>5393</v>
      </c>
      <c r="U6135" s="200">
        <v>402180</v>
      </c>
    </row>
    <row r="6136" spans="17:21" x14ac:dyDescent="0.15">
      <c r="Q6136" s="197">
        <v>6</v>
      </c>
      <c r="R6136" s="197">
        <v>40</v>
      </c>
      <c r="S6136" s="197">
        <v>16</v>
      </c>
      <c r="T6136" s="198" t="s">
        <v>5397</v>
      </c>
      <c r="U6136" s="200">
        <v>402190</v>
      </c>
    </row>
    <row r="6137" spans="17:21" x14ac:dyDescent="0.15">
      <c r="Q6137" s="197">
        <v>6</v>
      </c>
      <c r="R6137" s="197">
        <v>40</v>
      </c>
      <c r="S6137" s="197">
        <v>17</v>
      </c>
      <c r="T6137" s="198" t="s">
        <v>5401</v>
      </c>
      <c r="U6137" s="200">
        <v>402200</v>
      </c>
    </row>
    <row r="6138" spans="17:21" x14ac:dyDescent="0.15">
      <c r="Q6138" s="197">
        <v>6</v>
      </c>
      <c r="R6138" s="197">
        <v>40</v>
      </c>
      <c r="S6138" s="197">
        <v>18</v>
      </c>
      <c r="T6138" s="198" t="s">
        <v>5405</v>
      </c>
      <c r="U6138" s="200">
        <v>402210</v>
      </c>
    </row>
    <row r="6139" spans="17:21" x14ac:dyDescent="0.15">
      <c r="Q6139" s="197">
        <v>6</v>
      </c>
      <c r="R6139" s="197">
        <v>40</v>
      </c>
      <c r="S6139" s="197">
        <v>19</v>
      </c>
      <c r="T6139" s="198" t="s">
        <v>5409</v>
      </c>
      <c r="U6139" s="200">
        <v>402230</v>
      </c>
    </row>
    <row r="6140" spans="17:21" x14ac:dyDescent="0.15">
      <c r="Q6140" s="197">
        <v>6</v>
      </c>
      <c r="R6140" s="197">
        <v>40</v>
      </c>
      <c r="S6140" s="197">
        <v>20</v>
      </c>
      <c r="T6140" s="198" t="s">
        <v>5413</v>
      </c>
      <c r="U6140" s="200">
        <v>402240</v>
      </c>
    </row>
    <row r="6141" spans="17:21" x14ac:dyDescent="0.15">
      <c r="Q6141" s="197">
        <v>6</v>
      </c>
      <c r="R6141" s="197">
        <v>40</v>
      </c>
      <c r="S6141" s="197">
        <v>21</v>
      </c>
      <c r="T6141" s="198" t="s">
        <v>5417</v>
      </c>
      <c r="U6141" s="200">
        <v>402250</v>
      </c>
    </row>
    <row r="6142" spans="17:21" x14ac:dyDescent="0.15">
      <c r="Q6142" s="197">
        <v>6</v>
      </c>
      <c r="R6142" s="197">
        <v>40</v>
      </c>
      <c r="S6142" s="197">
        <v>22</v>
      </c>
      <c r="T6142" s="198" t="s">
        <v>5421</v>
      </c>
      <c r="U6142" s="200">
        <v>402260</v>
      </c>
    </row>
    <row r="6143" spans="17:21" x14ac:dyDescent="0.15">
      <c r="Q6143" s="197">
        <v>6</v>
      </c>
      <c r="R6143" s="197">
        <v>40</v>
      </c>
      <c r="S6143" s="197">
        <v>23</v>
      </c>
      <c r="T6143" s="198" t="s">
        <v>5425</v>
      </c>
      <c r="U6143" s="200">
        <v>402270</v>
      </c>
    </row>
    <row r="6144" spans="17:21" x14ac:dyDescent="0.15">
      <c r="Q6144" s="197">
        <v>6</v>
      </c>
      <c r="R6144" s="197">
        <v>40</v>
      </c>
      <c r="S6144" s="197">
        <v>24</v>
      </c>
      <c r="T6144" s="198" t="s">
        <v>5429</v>
      </c>
      <c r="U6144" s="200">
        <v>402280</v>
      </c>
    </row>
    <row r="6145" spans="17:21" x14ac:dyDescent="0.15">
      <c r="Q6145" s="197">
        <v>6</v>
      </c>
      <c r="R6145" s="197">
        <v>40</v>
      </c>
      <c r="S6145" s="197">
        <v>25</v>
      </c>
      <c r="T6145" s="198" t="s">
        <v>5433</v>
      </c>
      <c r="U6145" s="200">
        <v>402290</v>
      </c>
    </row>
    <row r="6146" spans="17:21" x14ac:dyDescent="0.15">
      <c r="Q6146" s="197">
        <v>6</v>
      </c>
      <c r="R6146" s="197">
        <v>40</v>
      </c>
      <c r="S6146" s="197">
        <v>26</v>
      </c>
      <c r="T6146" s="198" t="s">
        <v>5437</v>
      </c>
      <c r="U6146" s="200">
        <v>402300</v>
      </c>
    </row>
    <row r="6147" spans="17:21" x14ac:dyDescent="0.15">
      <c r="Q6147" s="197">
        <v>6</v>
      </c>
      <c r="R6147" s="197">
        <v>40</v>
      </c>
      <c r="S6147" s="197">
        <v>27</v>
      </c>
      <c r="T6147" s="198" t="s">
        <v>9821</v>
      </c>
      <c r="U6147" s="200">
        <v>402310</v>
      </c>
    </row>
    <row r="6148" spans="17:21" x14ac:dyDescent="0.15">
      <c r="Q6148" s="197">
        <v>6</v>
      </c>
      <c r="R6148" s="197">
        <v>40</v>
      </c>
      <c r="S6148" s="197">
        <v>28</v>
      </c>
      <c r="T6148" s="198" t="s">
        <v>5445</v>
      </c>
      <c r="U6148" s="200">
        <v>403410</v>
      </c>
    </row>
    <row r="6149" spans="17:21" x14ac:dyDescent="0.15">
      <c r="Q6149" s="197">
        <v>6</v>
      </c>
      <c r="R6149" s="197">
        <v>40</v>
      </c>
      <c r="S6149" s="197">
        <v>29</v>
      </c>
      <c r="T6149" s="198" t="s">
        <v>5449</v>
      </c>
      <c r="U6149" s="200">
        <v>403420</v>
      </c>
    </row>
    <row r="6150" spans="17:21" x14ac:dyDescent="0.15">
      <c r="Q6150" s="197">
        <v>6</v>
      </c>
      <c r="R6150" s="197">
        <v>40</v>
      </c>
      <c r="S6150" s="197">
        <v>30</v>
      </c>
      <c r="T6150" s="198" t="s">
        <v>5453</v>
      </c>
      <c r="U6150" s="200">
        <v>403430</v>
      </c>
    </row>
    <row r="6151" spans="17:21" x14ac:dyDescent="0.15">
      <c r="Q6151" s="197">
        <v>6</v>
      </c>
      <c r="R6151" s="197">
        <v>40</v>
      </c>
      <c r="S6151" s="197">
        <v>31</v>
      </c>
      <c r="T6151" s="198" t="s">
        <v>5457</v>
      </c>
      <c r="U6151" s="200">
        <v>403440</v>
      </c>
    </row>
    <row r="6152" spans="17:21" x14ac:dyDescent="0.15">
      <c r="Q6152" s="197">
        <v>6</v>
      </c>
      <c r="R6152" s="197">
        <v>40</v>
      </c>
      <c r="S6152" s="197">
        <v>32</v>
      </c>
      <c r="T6152" s="198" t="s">
        <v>5461</v>
      </c>
      <c r="U6152" s="200">
        <v>403450</v>
      </c>
    </row>
    <row r="6153" spans="17:21" x14ac:dyDescent="0.15">
      <c r="Q6153" s="197">
        <v>6</v>
      </c>
      <c r="R6153" s="197">
        <v>40</v>
      </c>
      <c r="S6153" s="197">
        <v>33</v>
      </c>
      <c r="T6153" s="198" t="s">
        <v>5465</v>
      </c>
      <c r="U6153" s="200">
        <v>403480</v>
      </c>
    </row>
    <row r="6154" spans="17:21" x14ac:dyDescent="0.15">
      <c r="Q6154" s="197">
        <v>6</v>
      </c>
      <c r="R6154" s="197">
        <v>40</v>
      </c>
      <c r="S6154" s="197">
        <v>34</v>
      </c>
      <c r="T6154" s="198" t="s">
        <v>5469</v>
      </c>
      <c r="U6154" s="200">
        <v>403490</v>
      </c>
    </row>
    <row r="6155" spans="17:21" x14ac:dyDescent="0.15">
      <c r="Q6155" s="197">
        <v>6</v>
      </c>
      <c r="R6155" s="197">
        <v>40</v>
      </c>
      <c r="S6155" s="197">
        <v>35</v>
      </c>
      <c r="T6155" s="198" t="s">
        <v>5473</v>
      </c>
      <c r="U6155" s="200">
        <v>403810</v>
      </c>
    </row>
    <row r="6156" spans="17:21" x14ac:dyDescent="0.15">
      <c r="Q6156" s="197">
        <v>6</v>
      </c>
      <c r="R6156" s="197">
        <v>40</v>
      </c>
      <c r="S6156" s="197">
        <v>36</v>
      </c>
      <c r="T6156" s="198" t="s">
        <v>5477</v>
      </c>
      <c r="U6156" s="200">
        <v>403820</v>
      </c>
    </row>
    <row r="6157" spans="17:21" x14ac:dyDescent="0.15">
      <c r="Q6157" s="197">
        <v>6</v>
      </c>
      <c r="R6157" s="197">
        <v>40</v>
      </c>
      <c r="S6157" s="197">
        <v>37</v>
      </c>
      <c r="T6157" s="198" t="s">
        <v>5481</v>
      </c>
      <c r="U6157" s="200">
        <v>403830</v>
      </c>
    </row>
    <row r="6158" spans="17:21" x14ac:dyDescent="0.15">
      <c r="Q6158" s="197">
        <v>6</v>
      </c>
      <c r="R6158" s="197">
        <v>40</v>
      </c>
      <c r="S6158" s="197">
        <v>38</v>
      </c>
      <c r="T6158" s="198" t="s">
        <v>5485</v>
      </c>
      <c r="U6158" s="200">
        <v>403840</v>
      </c>
    </row>
    <row r="6159" spans="17:21" x14ac:dyDescent="0.15">
      <c r="Q6159" s="197">
        <v>6</v>
      </c>
      <c r="R6159" s="197">
        <v>40</v>
      </c>
      <c r="S6159" s="197">
        <v>39</v>
      </c>
      <c r="T6159" s="198" t="s">
        <v>5489</v>
      </c>
      <c r="U6159" s="200">
        <v>404010</v>
      </c>
    </row>
    <row r="6160" spans="17:21" x14ac:dyDescent="0.15">
      <c r="Q6160" s="197">
        <v>6</v>
      </c>
      <c r="R6160" s="197">
        <v>40</v>
      </c>
      <c r="S6160" s="197">
        <v>40</v>
      </c>
      <c r="T6160" s="198" t="s">
        <v>5493</v>
      </c>
      <c r="U6160" s="200">
        <v>404020</v>
      </c>
    </row>
    <row r="6161" spans="17:21" x14ac:dyDescent="0.15">
      <c r="Q6161" s="197">
        <v>6</v>
      </c>
      <c r="R6161" s="197">
        <v>40</v>
      </c>
      <c r="S6161" s="197">
        <v>41</v>
      </c>
      <c r="T6161" s="198" t="s">
        <v>5497</v>
      </c>
      <c r="U6161" s="200">
        <v>404210</v>
      </c>
    </row>
    <row r="6162" spans="17:21" x14ac:dyDescent="0.15">
      <c r="Q6162" s="197">
        <v>6</v>
      </c>
      <c r="R6162" s="197">
        <v>40</v>
      </c>
      <c r="S6162" s="197">
        <v>42</v>
      </c>
      <c r="T6162" s="198" t="s">
        <v>5501</v>
      </c>
      <c r="U6162" s="200">
        <v>404470</v>
      </c>
    </row>
    <row r="6163" spans="17:21" x14ac:dyDescent="0.15">
      <c r="Q6163" s="197">
        <v>6</v>
      </c>
      <c r="R6163" s="197">
        <v>40</v>
      </c>
      <c r="S6163" s="197">
        <v>43</v>
      </c>
      <c r="T6163" s="198" t="s">
        <v>5505</v>
      </c>
      <c r="U6163" s="200">
        <v>404480</v>
      </c>
    </row>
    <row r="6164" spans="17:21" x14ac:dyDescent="0.15">
      <c r="Q6164" s="197">
        <v>6</v>
      </c>
      <c r="R6164" s="197">
        <v>40</v>
      </c>
      <c r="S6164" s="197">
        <v>44</v>
      </c>
      <c r="T6164" s="198" t="s">
        <v>5509</v>
      </c>
      <c r="U6164" s="200">
        <v>405030</v>
      </c>
    </row>
    <row r="6165" spans="17:21" x14ac:dyDescent="0.15">
      <c r="Q6165" s="197">
        <v>6</v>
      </c>
      <c r="R6165" s="197">
        <v>40</v>
      </c>
      <c r="S6165" s="197">
        <v>45</v>
      </c>
      <c r="T6165" s="198" t="s">
        <v>5513</v>
      </c>
      <c r="U6165" s="200">
        <v>405220</v>
      </c>
    </row>
    <row r="6166" spans="17:21" x14ac:dyDescent="0.15">
      <c r="Q6166" s="197">
        <v>6</v>
      </c>
      <c r="R6166" s="197">
        <v>40</v>
      </c>
      <c r="S6166" s="197">
        <v>46</v>
      </c>
      <c r="T6166" s="198" t="s">
        <v>5517</v>
      </c>
      <c r="U6166" s="200">
        <v>405440</v>
      </c>
    </row>
    <row r="6167" spans="17:21" x14ac:dyDescent="0.15">
      <c r="Q6167" s="197">
        <v>6</v>
      </c>
      <c r="R6167" s="197">
        <v>40</v>
      </c>
      <c r="S6167" s="197">
        <v>47</v>
      </c>
      <c r="T6167" s="198" t="s">
        <v>5521</v>
      </c>
      <c r="U6167" s="200">
        <v>406010</v>
      </c>
    </row>
    <row r="6168" spans="17:21" x14ac:dyDescent="0.15">
      <c r="Q6168" s="197">
        <v>6</v>
      </c>
      <c r="R6168" s="197">
        <v>40</v>
      </c>
      <c r="S6168" s="197">
        <v>48</v>
      </c>
      <c r="T6168" s="198" t="s">
        <v>5525</v>
      </c>
      <c r="U6168" s="200">
        <v>406020</v>
      </c>
    </row>
    <row r="6169" spans="17:21" x14ac:dyDescent="0.15">
      <c r="Q6169" s="197">
        <v>6</v>
      </c>
      <c r="R6169" s="197">
        <v>40</v>
      </c>
      <c r="S6169" s="197">
        <v>49</v>
      </c>
      <c r="T6169" s="198" t="s">
        <v>5529</v>
      </c>
      <c r="U6169" s="200">
        <v>406040</v>
      </c>
    </row>
    <row r="6170" spans="17:21" x14ac:dyDescent="0.15">
      <c r="Q6170" s="197">
        <v>6</v>
      </c>
      <c r="R6170" s="197">
        <v>40</v>
      </c>
      <c r="S6170" s="197">
        <v>50</v>
      </c>
      <c r="T6170" s="198" t="s">
        <v>5533</v>
      </c>
      <c r="U6170" s="200">
        <v>406050</v>
      </c>
    </row>
    <row r="6171" spans="17:21" x14ac:dyDescent="0.15">
      <c r="Q6171" s="197">
        <v>6</v>
      </c>
      <c r="R6171" s="197">
        <v>40</v>
      </c>
      <c r="S6171" s="197">
        <v>51</v>
      </c>
      <c r="T6171" s="198" t="s">
        <v>5537</v>
      </c>
      <c r="U6171" s="200">
        <v>406080</v>
      </c>
    </row>
    <row r="6172" spans="17:21" x14ac:dyDescent="0.15">
      <c r="Q6172" s="197">
        <v>6</v>
      </c>
      <c r="R6172" s="197">
        <v>40</v>
      </c>
      <c r="S6172" s="197">
        <v>52</v>
      </c>
      <c r="T6172" s="198" t="s">
        <v>5541</v>
      </c>
      <c r="U6172" s="200">
        <v>406090</v>
      </c>
    </row>
    <row r="6173" spans="17:21" x14ac:dyDescent="0.15">
      <c r="Q6173" s="197">
        <v>6</v>
      </c>
      <c r="R6173" s="197">
        <v>40</v>
      </c>
      <c r="S6173" s="197">
        <v>53</v>
      </c>
      <c r="T6173" s="198" t="s">
        <v>5545</v>
      </c>
      <c r="U6173" s="200">
        <v>406100</v>
      </c>
    </row>
    <row r="6174" spans="17:21" x14ac:dyDescent="0.15">
      <c r="Q6174" s="197">
        <v>6</v>
      </c>
      <c r="R6174" s="197">
        <v>40</v>
      </c>
      <c r="S6174" s="197">
        <v>54</v>
      </c>
      <c r="T6174" s="198" t="s">
        <v>5549</v>
      </c>
      <c r="U6174" s="200">
        <v>406210</v>
      </c>
    </row>
    <row r="6175" spans="17:21" x14ac:dyDescent="0.15">
      <c r="Q6175" s="197">
        <v>6</v>
      </c>
      <c r="R6175" s="197">
        <v>40</v>
      </c>
      <c r="S6175" s="197">
        <v>55</v>
      </c>
      <c r="T6175" s="198" t="s">
        <v>5553</v>
      </c>
      <c r="U6175" s="200">
        <v>406250</v>
      </c>
    </row>
    <row r="6176" spans="17:21" x14ac:dyDescent="0.15">
      <c r="Q6176" s="197">
        <v>6</v>
      </c>
      <c r="R6176" s="197">
        <v>40</v>
      </c>
      <c r="S6176" s="197">
        <v>56</v>
      </c>
      <c r="T6176" s="198" t="s">
        <v>5557</v>
      </c>
      <c r="U6176" s="200">
        <v>406420</v>
      </c>
    </row>
    <row r="6177" spans="17:21" x14ac:dyDescent="0.15">
      <c r="Q6177" s="197">
        <v>6</v>
      </c>
      <c r="R6177" s="197">
        <v>40</v>
      </c>
      <c r="S6177" s="197">
        <v>57</v>
      </c>
      <c r="T6177" s="198" t="s">
        <v>5561</v>
      </c>
      <c r="U6177" s="200">
        <v>406460</v>
      </c>
    </row>
    <row r="6178" spans="17:21" x14ac:dyDescent="0.15">
      <c r="Q6178" s="197">
        <v>6</v>
      </c>
      <c r="R6178" s="197">
        <v>40</v>
      </c>
      <c r="S6178" s="197">
        <v>58</v>
      </c>
      <c r="T6178" s="198" t="s">
        <v>5565</v>
      </c>
      <c r="U6178" s="200">
        <v>406470</v>
      </c>
    </row>
    <row r="6179" spans="17:21" x14ac:dyDescent="0.15">
      <c r="Q6179" s="197">
        <v>6</v>
      </c>
      <c r="R6179" s="197">
        <v>41</v>
      </c>
      <c r="S6179" s="197">
        <v>1</v>
      </c>
      <c r="T6179" s="198" t="s">
        <v>5569</v>
      </c>
      <c r="U6179" s="200">
        <v>412010</v>
      </c>
    </row>
    <row r="6180" spans="17:21" x14ac:dyDescent="0.15">
      <c r="Q6180" s="197">
        <v>6</v>
      </c>
      <c r="R6180" s="197">
        <v>41</v>
      </c>
      <c r="S6180" s="197">
        <v>2</v>
      </c>
      <c r="T6180" s="198" t="s">
        <v>5573</v>
      </c>
      <c r="U6180" s="200">
        <v>412020</v>
      </c>
    </row>
    <row r="6181" spans="17:21" x14ac:dyDescent="0.15">
      <c r="Q6181" s="197">
        <v>6</v>
      </c>
      <c r="R6181" s="197">
        <v>41</v>
      </c>
      <c r="S6181" s="197">
        <v>3</v>
      </c>
      <c r="T6181" s="198" t="s">
        <v>5577</v>
      </c>
      <c r="U6181" s="200">
        <v>412030</v>
      </c>
    </row>
    <row r="6182" spans="17:21" x14ac:dyDescent="0.15">
      <c r="Q6182" s="197">
        <v>6</v>
      </c>
      <c r="R6182" s="197">
        <v>41</v>
      </c>
      <c r="S6182" s="197">
        <v>4</v>
      </c>
      <c r="T6182" s="198" t="s">
        <v>5581</v>
      </c>
      <c r="U6182" s="200">
        <v>412040</v>
      </c>
    </row>
    <row r="6183" spans="17:21" x14ac:dyDescent="0.15">
      <c r="Q6183" s="197">
        <v>6</v>
      </c>
      <c r="R6183" s="197">
        <v>41</v>
      </c>
      <c r="S6183" s="197">
        <v>5</v>
      </c>
      <c r="T6183" s="198" t="s">
        <v>5585</v>
      </c>
      <c r="U6183" s="200">
        <v>412050</v>
      </c>
    </row>
    <row r="6184" spans="17:21" x14ac:dyDescent="0.15">
      <c r="Q6184" s="197">
        <v>6</v>
      </c>
      <c r="R6184" s="197">
        <v>41</v>
      </c>
      <c r="S6184" s="197">
        <v>6</v>
      </c>
      <c r="T6184" s="198" t="s">
        <v>5589</v>
      </c>
      <c r="U6184" s="200">
        <v>412060</v>
      </c>
    </row>
    <row r="6185" spans="17:21" x14ac:dyDescent="0.15">
      <c r="Q6185" s="197">
        <v>6</v>
      </c>
      <c r="R6185" s="197">
        <v>41</v>
      </c>
      <c r="S6185" s="197">
        <v>7</v>
      </c>
      <c r="T6185" s="198" t="s">
        <v>5592</v>
      </c>
      <c r="U6185" s="200">
        <v>412070</v>
      </c>
    </row>
    <row r="6186" spans="17:21" x14ac:dyDescent="0.15">
      <c r="Q6186" s="197">
        <v>6</v>
      </c>
      <c r="R6186" s="197">
        <v>41</v>
      </c>
      <c r="S6186" s="197">
        <v>8</v>
      </c>
      <c r="T6186" s="198" t="s">
        <v>5596</v>
      </c>
      <c r="U6186" s="200">
        <v>412080</v>
      </c>
    </row>
    <row r="6187" spans="17:21" x14ac:dyDescent="0.15">
      <c r="Q6187" s="197">
        <v>6</v>
      </c>
      <c r="R6187" s="197">
        <v>41</v>
      </c>
      <c r="S6187" s="197">
        <v>9</v>
      </c>
      <c r="T6187" s="198" t="s">
        <v>5600</v>
      </c>
      <c r="U6187" s="200">
        <v>412090</v>
      </c>
    </row>
    <row r="6188" spans="17:21" x14ac:dyDescent="0.15">
      <c r="Q6188" s="197">
        <v>6</v>
      </c>
      <c r="R6188" s="197">
        <v>41</v>
      </c>
      <c r="S6188" s="197">
        <v>10</v>
      </c>
      <c r="T6188" s="198" t="s">
        <v>5604</v>
      </c>
      <c r="U6188" s="200">
        <v>412100</v>
      </c>
    </row>
    <row r="6189" spans="17:21" x14ac:dyDescent="0.15">
      <c r="Q6189" s="197">
        <v>6</v>
      </c>
      <c r="R6189" s="197">
        <v>41</v>
      </c>
      <c r="S6189" s="197">
        <v>11</v>
      </c>
      <c r="T6189" s="198" t="s">
        <v>5608</v>
      </c>
      <c r="U6189" s="200">
        <v>413270</v>
      </c>
    </row>
    <row r="6190" spans="17:21" x14ac:dyDescent="0.15">
      <c r="Q6190" s="197">
        <v>6</v>
      </c>
      <c r="R6190" s="197">
        <v>41</v>
      </c>
      <c r="S6190" s="197">
        <v>12</v>
      </c>
      <c r="T6190" s="198" t="s">
        <v>5612</v>
      </c>
      <c r="U6190" s="200">
        <v>413410</v>
      </c>
    </row>
    <row r="6191" spans="17:21" x14ac:dyDescent="0.15">
      <c r="Q6191" s="197">
        <v>6</v>
      </c>
      <c r="R6191" s="197">
        <v>41</v>
      </c>
      <c r="S6191" s="197">
        <v>13</v>
      </c>
      <c r="T6191" s="198" t="s">
        <v>5616</v>
      </c>
      <c r="U6191" s="200">
        <v>413450</v>
      </c>
    </row>
    <row r="6192" spans="17:21" x14ac:dyDescent="0.15">
      <c r="Q6192" s="197">
        <v>6</v>
      </c>
      <c r="R6192" s="197">
        <v>41</v>
      </c>
      <c r="S6192" s="197">
        <v>14</v>
      </c>
      <c r="T6192" s="198" t="s">
        <v>5620</v>
      </c>
      <c r="U6192" s="200">
        <v>413460</v>
      </c>
    </row>
    <row r="6193" spans="17:21" x14ac:dyDescent="0.15">
      <c r="Q6193" s="197">
        <v>6</v>
      </c>
      <c r="R6193" s="197">
        <v>41</v>
      </c>
      <c r="S6193" s="197">
        <v>15</v>
      </c>
      <c r="T6193" s="198" t="s">
        <v>5624</v>
      </c>
      <c r="U6193" s="200">
        <v>413870</v>
      </c>
    </row>
    <row r="6194" spans="17:21" x14ac:dyDescent="0.15">
      <c r="Q6194" s="197">
        <v>6</v>
      </c>
      <c r="R6194" s="197">
        <v>41</v>
      </c>
      <c r="S6194" s="197">
        <v>16</v>
      </c>
      <c r="T6194" s="198" t="s">
        <v>5628</v>
      </c>
      <c r="U6194" s="200">
        <v>414010</v>
      </c>
    </row>
    <row r="6195" spans="17:21" x14ac:dyDescent="0.15">
      <c r="Q6195" s="197">
        <v>6</v>
      </c>
      <c r="R6195" s="197">
        <v>41</v>
      </c>
      <c r="S6195" s="197">
        <v>17</v>
      </c>
      <c r="T6195" s="198" t="s">
        <v>5632</v>
      </c>
      <c r="U6195" s="200">
        <v>414230</v>
      </c>
    </row>
    <row r="6196" spans="17:21" x14ac:dyDescent="0.15">
      <c r="Q6196" s="197">
        <v>6</v>
      </c>
      <c r="R6196" s="197">
        <v>41</v>
      </c>
      <c r="S6196" s="197">
        <v>18</v>
      </c>
      <c r="T6196" s="198" t="s">
        <v>5636</v>
      </c>
      <c r="U6196" s="200">
        <v>414240</v>
      </c>
    </row>
    <row r="6197" spans="17:21" x14ac:dyDescent="0.15">
      <c r="Q6197" s="197">
        <v>6</v>
      </c>
      <c r="R6197" s="197">
        <v>41</v>
      </c>
      <c r="S6197" s="197">
        <v>19</v>
      </c>
      <c r="T6197" s="198" t="s">
        <v>5640</v>
      </c>
      <c r="U6197" s="200">
        <v>414250</v>
      </c>
    </row>
    <row r="6198" spans="17:21" x14ac:dyDescent="0.15">
      <c r="Q6198" s="197">
        <v>6</v>
      </c>
      <c r="R6198" s="197">
        <v>41</v>
      </c>
      <c r="S6198" s="197">
        <v>20</v>
      </c>
      <c r="T6198" s="198" t="s">
        <v>5644</v>
      </c>
      <c r="U6198" s="200">
        <v>414410</v>
      </c>
    </row>
    <row r="6199" spans="17:21" x14ac:dyDescent="0.15">
      <c r="Q6199" s="197">
        <v>6</v>
      </c>
      <c r="R6199" s="197">
        <v>42</v>
      </c>
      <c r="S6199" s="197">
        <v>1</v>
      </c>
      <c r="T6199" s="198" t="s">
        <v>5648</v>
      </c>
      <c r="U6199" s="200">
        <v>422010</v>
      </c>
    </row>
    <row r="6200" spans="17:21" x14ac:dyDescent="0.15">
      <c r="Q6200" s="197">
        <v>6</v>
      </c>
      <c r="R6200" s="197">
        <v>42</v>
      </c>
      <c r="S6200" s="197">
        <v>2</v>
      </c>
      <c r="T6200" s="198" t="s">
        <v>5651</v>
      </c>
      <c r="U6200" s="200">
        <v>422020</v>
      </c>
    </row>
    <row r="6201" spans="17:21" x14ac:dyDescent="0.15">
      <c r="Q6201" s="197">
        <v>6</v>
      </c>
      <c r="R6201" s="197">
        <v>42</v>
      </c>
      <c r="S6201" s="197">
        <v>3</v>
      </c>
      <c r="T6201" s="198" t="s">
        <v>8280</v>
      </c>
      <c r="U6201" s="200">
        <v>422021</v>
      </c>
    </row>
    <row r="6202" spans="17:21" x14ac:dyDescent="0.15">
      <c r="Q6202" s="197">
        <v>6</v>
      </c>
      <c r="R6202" s="197">
        <v>42</v>
      </c>
      <c r="S6202" s="197">
        <v>4</v>
      </c>
      <c r="T6202" s="198" t="s">
        <v>9822</v>
      </c>
      <c r="U6202" s="200">
        <v>422022</v>
      </c>
    </row>
    <row r="6203" spans="17:21" x14ac:dyDescent="0.15">
      <c r="Q6203" s="197">
        <v>6</v>
      </c>
      <c r="R6203" s="197">
        <v>42</v>
      </c>
      <c r="S6203" s="197">
        <v>5</v>
      </c>
      <c r="T6203" s="198" t="s">
        <v>9823</v>
      </c>
      <c r="U6203" s="200">
        <v>422023</v>
      </c>
    </row>
    <row r="6204" spans="17:21" x14ac:dyDescent="0.15">
      <c r="Q6204" s="197">
        <v>6</v>
      </c>
      <c r="R6204" s="197">
        <v>42</v>
      </c>
      <c r="S6204" s="197">
        <v>6</v>
      </c>
      <c r="T6204" s="198" t="s">
        <v>9824</v>
      </c>
      <c r="U6204" s="200">
        <v>422024</v>
      </c>
    </row>
    <row r="6205" spans="17:21" x14ac:dyDescent="0.15">
      <c r="Q6205" s="197">
        <v>6</v>
      </c>
      <c r="R6205" s="197">
        <v>42</v>
      </c>
      <c r="S6205" s="197">
        <v>7</v>
      </c>
      <c r="T6205" s="198" t="s">
        <v>9825</v>
      </c>
      <c r="U6205" s="200">
        <v>422025</v>
      </c>
    </row>
    <row r="6206" spans="17:21" x14ac:dyDescent="0.15">
      <c r="Q6206" s="197">
        <v>6</v>
      </c>
      <c r="R6206" s="197">
        <v>42</v>
      </c>
      <c r="S6206" s="197">
        <v>8</v>
      </c>
      <c r="T6206" s="198" t="s">
        <v>5654</v>
      </c>
      <c r="U6206" s="200">
        <v>422030</v>
      </c>
    </row>
    <row r="6207" spans="17:21" x14ac:dyDescent="0.15">
      <c r="Q6207" s="197">
        <v>6</v>
      </c>
      <c r="R6207" s="197">
        <v>42</v>
      </c>
      <c r="S6207" s="197">
        <v>9</v>
      </c>
      <c r="T6207" s="198" t="s">
        <v>5657</v>
      </c>
      <c r="U6207" s="200">
        <v>422040</v>
      </c>
    </row>
    <row r="6208" spans="17:21" x14ac:dyDescent="0.15">
      <c r="Q6208" s="197">
        <v>6</v>
      </c>
      <c r="R6208" s="197">
        <v>42</v>
      </c>
      <c r="S6208" s="197">
        <v>10</v>
      </c>
      <c r="T6208" s="198" t="s">
        <v>5660</v>
      </c>
      <c r="U6208" s="200">
        <v>422050</v>
      </c>
    </row>
    <row r="6209" spans="17:21" x14ac:dyDescent="0.15">
      <c r="Q6209" s="197">
        <v>6</v>
      </c>
      <c r="R6209" s="197">
        <v>42</v>
      </c>
      <c r="S6209" s="197">
        <v>11</v>
      </c>
      <c r="T6209" s="198" t="s">
        <v>5663</v>
      </c>
      <c r="U6209" s="200">
        <v>422070</v>
      </c>
    </row>
    <row r="6210" spans="17:21" x14ac:dyDescent="0.15">
      <c r="Q6210" s="197">
        <v>6</v>
      </c>
      <c r="R6210" s="197">
        <v>42</v>
      </c>
      <c r="S6210" s="197">
        <v>12</v>
      </c>
      <c r="T6210" s="198" t="s">
        <v>5666</v>
      </c>
      <c r="U6210" s="200">
        <v>422080</v>
      </c>
    </row>
    <row r="6211" spans="17:21" x14ac:dyDescent="0.15">
      <c r="Q6211" s="197">
        <v>6</v>
      </c>
      <c r="R6211" s="197">
        <v>42</v>
      </c>
      <c r="S6211" s="197">
        <v>13</v>
      </c>
      <c r="T6211" s="198" t="s">
        <v>5669</v>
      </c>
      <c r="U6211" s="200">
        <v>422090</v>
      </c>
    </row>
    <row r="6212" spans="17:21" x14ac:dyDescent="0.15">
      <c r="Q6212" s="197">
        <v>6</v>
      </c>
      <c r="R6212" s="197">
        <v>42</v>
      </c>
      <c r="S6212" s="197">
        <v>14</v>
      </c>
      <c r="T6212" s="198" t="s">
        <v>5673</v>
      </c>
      <c r="U6212" s="200">
        <v>422100</v>
      </c>
    </row>
    <row r="6213" spans="17:21" x14ac:dyDescent="0.15">
      <c r="Q6213" s="197">
        <v>6</v>
      </c>
      <c r="R6213" s="197">
        <v>42</v>
      </c>
      <c r="S6213" s="197">
        <v>15</v>
      </c>
      <c r="T6213" s="198" t="s">
        <v>5677</v>
      </c>
      <c r="U6213" s="200">
        <v>422110</v>
      </c>
    </row>
    <row r="6214" spans="17:21" x14ac:dyDescent="0.15">
      <c r="Q6214" s="197">
        <v>6</v>
      </c>
      <c r="R6214" s="197">
        <v>42</v>
      </c>
      <c r="S6214" s="197">
        <v>16</v>
      </c>
      <c r="T6214" s="198" t="s">
        <v>5681</v>
      </c>
      <c r="U6214" s="200">
        <v>422120</v>
      </c>
    </row>
    <row r="6215" spans="17:21" x14ac:dyDescent="0.15">
      <c r="Q6215" s="197">
        <v>6</v>
      </c>
      <c r="R6215" s="197">
        <v>42</v>
      </c>
      <c r="S6215" s="197">
        <v>17</v>
      </c>
      <c r="T6215" s="198" t="s">
        <v>5684</v>
      </c>
      <c r="U6215" s="200">
        <v>422130</v>
      </c>
    </row>
    <row r="6216" spans="17:21" x14ac:dyDescent="0.15">
      <c r="Q6216" s="197">
        <v>6</v>
      </c>
      <c r="R6216" s="197">
        <v>42</v>
      </c>
      <c r="S6216" s="197">
        <v>18</v>
      </c>
      <c r="T6216" s="198" t="s">
        <v>5688</v>
      </c>
      <c r="U6216" s="200">
        <v>422140</v>
      </c>
    </row>
    <row r="6217" spans="17:21" x14ac:dyDescent="0.15">
      <c r="Q6217" s="197">
        <v>6</v>
      </c>
      <c r="R6217" s="197">
        <v>42</v>
      </c>
      <c r="S6217" s="197">
        <v>19</v>
      </c>
      <c r="T6217" s="198" t="s">
        <v>5691</v>
      </c>
      <c r="U6217" s="200">
        <v>423070</v>
      </c>
    </row>
    <row r="6218" spans="17:21" x14ac:dyDescent="0.15">
      <c r="Q6218" s="197">
        <v>6</v>
      </c>
      <c r="R6218" s="197">
        <v>42</v>
      </c>
      <c r="S6218" s="197">
        <v>20</v>
      </c>
      <c r="T6218" s="198" t="s">
        <v>5694</v>
      </c>
      <c r="U6218" s="200">
        <v>423080</v>
      </c>
    </row>
    <row r="6219" spans="17:21" x14ac:dyDescent="0.15">
      <c r="Q6219" s="197">
        <v>6</v>
      </c>
      <c r="R6219" s="197">
        <v>42</v>
      </c>
      <c r="S6219" s="197">
        <v>21</v>
      </c>
      <c r="T6219" s="198" t="s">
        <v>5698</v>
      </c>
      <c r="U6219" s="200">
        <v>423210</v>
      </c>
    </row>
    <row r="6220" spans="17:21" x14ac:dyDescent="0.15">
      <c r="Q6220" s="197">
        <v>6</v>
      </c>
      <c r="R6220" s="197">
        <v>42</v>
      </c>
      <c r="S6220" s="197">
        <v>22</v>
      </c>
      <c r="T6220" s="198" t="s">
        <v>5702</v>
      </c>
      <c r="U6220" s="200">
        <v>423220</v>
      </c>
    </row>
    <row r="6221" spans="17:21" x14ac:dyDescent="0.15">
      <c r="Q6221" s="197">
        <v>6</v>
      </c>
      <c r="R6221" s="197">
        <v>42</v>
      </c>
      <c r="S6221" s="197">
        <v>23</v>
      </c>
      <c r="T6221" s="198" t="s">
        <v>5706</v>
      </c>
      <c r="U6221" s="200">
        <v>423230</v>
      </c>
    </row>
    <row r="6222" spans="17:21" x14ac:dyDescent="0.15">
      <c r="Q6222" s="197">
        <v>6</v>
      </c>
      <c r="R6222" s="197">
        <v>42</v>
      </c>
      <c r="S6222" s="197">
        <v>24</v>
      </c>
      <c r="T6222" s="198" t="s">
        <v>5709</v>
      </c>
      <c r="U6222" s="200">
        <v>423830</v>
      </c>
    </row>
    <row r="6223" spans="17:21" x14ac:dyDescent="0.15">
      <c r="Q6223" s="197">
        <v>6</v>
      </c>
      <c r="R6223" s="197">
        <v>42</v>
      </c>
      <c r="S6223" s="197">
        <v>25</v>
      </c>
      <c r="T6223" s="198" t="s">
        <v>5712</v>
      </c>
      <c r="U6223" s="200">
        <v>423910</v>
      </c>
    </row>
    <row r="6224" spans="17:21" x14ac:dyDescent="0.15">
      <c r="Q6224" s="197">
        <v>6</v>
      </c>
      <c r="R6224" s="197">
        <v>42</v>
      </c>
      <c r="S6224" s="197">
        <v>26</v>
      </c>
      <c r="T6224" s="198" t="s">
        <v>5716</v>
      </c>
      <c r="U6224" s="200">
        <v>424110</v>
      </c>
    </row>
    <row r="6225" spans="17:21" x14ac:dyDescent="0.15">
      <c r="Q6225" s="197">
        <v>6</v>
      </c>
      <c r="R6225" s="197">
        <v>43</v>
      </c>
      <c r="S6225" s="197">
        <v>1</v>
      </c>
      <c r="T6225" s="198" t="s">
        <v>5743</v>
      </c>
      <c r="U6225" s="200">
        <v>432020</v>
      </c>
    </row>
    <row r="6226" spans="17:21" x14ac:dyDescent="0.15">
      <c r="Q6226" s="197">
        <v>6</v>
      </c>
      <c r="R6226" s="197">
        <v>43</v>
      </c>
      <c r="S6226" s="197">
        <v>2</v>
      </c>
      <c r="T6226" s="198" t="s">
        <v>5747</v>
      </c>
      <c r="U6226" s="200">
        <v>432030</v>
      </c>
    </row>
    <row r="6227" spans="17:21" x14ac:dyDescent="0.15">
      <c r="Q6227" s="197">
        <v>6</v>
      </c>
      <c r="R6227" s="197">
        <v>43</v>
      </c>
      <c r="S6227" s="197">
        <v>3</v>
      </c>
      <c r="T6227" s="198" t="s">
        <v>5751</v>
      </c>
      <c r="U6227" s="200">
        <v>432040</v>
      </c>
    </row>
    <row r="6228" spans="17:21" x14ac:dyDescent="0.15">
      <c r="Q6228" s="197">
        <v>6</v>
      </c>
      <c r="R6228" s="197">
        <v>43</v>
      </c>
      <c r="S6228" s="197">
        <v>4</v>
      </c>
      <c r="T6228" s="198" t="s">
        <v>5755</v>
      </c>
      <c r="U6228" s="200">
        <v>432050</v>
      </c>
    </row>
    <row r="6229" spans="17:21" x14ac:dyDescent="0.15">
      <c r="Q6229" s="197">
        <v>6</v>
      </c>
      <c r="R6229" s="197">
        <v>43</v>
      </c>
      <c r="S6229" s="197">
        <v>5</v>
      </c>
      <c r="T6229" s="198" t="s">
        <v>5759</v>
      </c>
      <c r="U6229" s="200">
        <v>432060</v>
      </c>
    </row>
    <row r="6230" spans="17:21" x14ac:dyDescent="0.15">
      <c r="Q6230" s="197">
        <v>6</v>
      </c>
      <c r="R6230" s="197">
        <v>43</v>
      </c>
      <c r="S6230" s="197">
        <v>6</v>
      </c>
      <c r="T6230" s="198" t="s">
        <v>5763</v>
      </c>
      <c r="U6230" s="200">
        <v>432080</v>
      </c>
    </row>
    <row r="6231" spans="17:21" x14ac:dyDescent="0.15">
      <c r="Q6231" s="197">
        <v>6</v>
      </c>
      <c r="R6231" s="197">
        <v>43</v>
      </c>
      <c r="S6231" s="197">
        <v>7</v>
      </c>
      <c r="T6231" s="198" t="s">
        <v>5767</v>
      </c>
      <c r="U6231" s="200">
        <v>432100</v>
      </c>
    </row>
    <row r="6232" spans="17:21" x14ac:dyDescent="0.15">
      <c r="Q6232" s="197">
        <v>6</v>
      </c>
      <c r="R6232" s="197">
        <v>43</v>
      </c>
      <c r="S6232" s="197">
        <v>8</v>
      </c>
      <c r="T6232" s="198" t="s">
        <v>5771</v>
      </c>
      <c r="U6232" s="200">
        <v>432110</v>
      </c>
    </row>
    <row r="6233" spans="17:21" x14ac:dyDescent="0.15">
      <c r="Q6233" s="197">
        <v>6</v>
      </c>
      <c r="R6233" s="197">
        <v>43</v>
      </c>
      <c r="S6233" s="197">
        <v>9</v>
      </c>
      <c r="T6233" s="198" t="s">
        <v>5775</v>
      </c>
      <c r="U6233" s="200">
        <v>432120</v>
      </c>
    </row>
    <row r="6234" spans="17:21" x14ac:dyDescent="0.15">
      <c r="Q6234" s="197">
        <v>6</v>
      </c>
      <c r="R6234" s="197">
        <v>43</v>
      </c>
      <c r="S6234" s="197">
        <v>10</v>
      </c>
      <c r="T6234" s="198" t="s">
        <v>5779</v>
      </c>
      <c r="U6234" s="200">
        <v>432130</v>
      </c>
    </row>
    <row r="6235" spans="17:21" x14ac:dyDescent="0.15">
      <c r="Q6235" s="197">
        <v>6</v>
      </c>
      <c r="R6235" s="197">
        <v>43</v>
      </c>
      <c r="S6235" s="197">
        <v>11</v>
      </c>
      <c r="T6235" s="198" t="s">
        <v>5783</v>
      </c>
      <c r="U6235" s="200">
        <v>432140</v>
      </c>
    </row>
    <row r="6236" spans="17:21" x14ac:dyDescent="0.15">
      <c r="Q6236" s="197">
        <v>6</v>
      </c>
      <c r="R6236" s="197">
        <v>43</v>
      </c>
      <c r="S6236" s="197">
        <v>12</v>
      </c>
      <c r="T6236" s="198" t="s">
        <v>5787</v>
      </c>
      <c r="U6236" s="200">
        <v>432150</v>
      </c>
    </row>
    <row r="6237" spans="17:21" x14ac:dyDescent="0.15">
      <c r="Q6237" s="197">
        <v>6</v>
      </c>
      <c r="R6237" s="197">
        <v>43</v>
      </c>
      <c r="S6237" s="197">
        <v>13</v>
      </c>
      <c r="T6237" s="198" t="s">
        <v>5791</v>
      </c>
      <c r="U6237" s="200">
        <v>432160</v>
      </c>
    </row>
    <row r="6238" spans="17:21" x14ac:dyDescent="0.15">
      <c r="Q6238" s="197">
        <v>6</v>
      </c>
      <c r="R6238" s="197">
        <v>43</v>
      </c>
      <c r="S6238" s="197">
        <v>14</v>
      </c>
      <c r="T6238" s="198" t="s">
        <v>5795</v>
      </c>
      <c r="U6238" s="200">
        <v>433480</v>
      </c>
    </row>
    <row r="6239" spans="17:21" x14ac:dyDescent="0.15">
      <c r="Q6239" s="197">
        <v>6</v>
      </c>
      <c r="R6239" s="197">
        <v>43</v>
      </c>
      <c r="S6239" s="197">
        <v>15</v>
      </c>
      <c r="T6239" s="198" t="s">
        <v>5799</v>
      </c>
      <c r="U6239" s="200">
        <v>433640</v>
      </c>
    </row>
    <row r="6240" spans="17:21" x14ac:dyDescent="0.15">
      <c r="Q6240" s="197">
        <v>6</v>
      </c>
      <c r="R6240" s="197">
        <v>43</v>
      </c>
      <c r="S6240" s="197">
        <v>16</v>
      </c>
      <c r="T6240" s="198" t="s">
        <v>5803</v>
      </c>
      <c r="U6240" s="200">
        <v>433670</v>
      </c>
    </row>
    <row r="6241" spans="17:21" x14ac:dyDescent="0.15">
      <c r="Q6241" s="197">
        <v>6</v>
      </c>
      <c r="R6241" s="197">
        <v>43</v>
      </c>
      <c r="S6241" s="197">
        <v>17</v>
      </c>
      <c r="T6241" s="198" t="s">
        <v>5807</v>
      </c>
      <c r="U6241" s="200">
        <v>433680</v>
      </c>
    </row>
    <row r="6242" spans="17:21" x14ac:dyDescent="0.15">
      <c r="Q6242" s="197">
        <v>6</v>
      </c>
      <c r="R6242" s="197">
        <v>43</v>
      </c>
      <c r="S6242" s="197">
        <v>18</v>
      </c>
      <c r="T6242" s="198" t="s">
        <v>5811</v>
      </c>
      <c r="U6242" s="200">
        <v>433690</v>
      </c>
    </row>
    <row r="6243" spans="17:21" x14ac:dyDescent="0.15">
      <c r="Q6243" s="197">
        <v>6</v>
      </c>
      <c r="R6243" s="197">
        <v>43</v>
      </c>
      <c r="S6243" s="197">
        <v>19</v>
      </c>
      <c r="T6243" s="198" t="s">
        <v>5815</v>
      </c>
      <c r="U6243" s="200">
        <v>434030</v>
      </c>
    </row>
    <row r="6244" spans="17:21" x14ac:dyDescent="0.15">
      <c r="Q6244" s="197">
        <v>6</v>
      </c>
      <c r="R6244" s="197">
        <v>43</v>
      </c>
      <c r="S6244" s="197">
        <v>20</v>
      </c>
      <c r="T6244" s="198" t="s">
        <v>5819</v>
      </c>
      <c r="U6244" s="200">
        <v>434040</v>
      </c>
    </row>
    <row r="6245" spans="17:21" x14ac:dyDescent="0.15">
      <c r="Q6245" s="197">
        <v>6</v>
      </c>
      <c r="R6245" s="197">
        <v>43</v>
      </c>
      <c r="S6245" s="197">
        <v>21</v>
      </c>
      <c r="T6245" s="198" t="s">
        <v>5823</v>
      </c>
      <c r="U6245" s="200">
        <v>434230</v>
      </c>
    </row>
    <row r="6246" spans="17:21" x14ac:dyDescent="0.15">
      <c r="Q6246" s="197">
        <v>6</v>
      </c>
      <c r="R6246" s="197">
        <v>43</v>
      </c>
      <c r="S6246" s="197">
        <v>22</v>
      </c>
      <c r="T6246" s="198" t="s">
        <v>5826</v>
      </c>
      <c r="U6246" s="200">
        <v>434240</v>
      </c>
    </row>
    <row r="6247" spans="17:21" x14ac:dyDescent="0.15">
      <c r="Q6247" s="197">
        <v>6</v>
      </c>
      <c r="R6247" s="197">
        <v>43</v>
      </c>
      <c r="S6247" s="197">
        <v>23</v>
      </c>
      <c r="T6247" s="198" t="s">
        <v>5830</v>
      </c>
      <c r="U6247" s="200">
        <v>434250</v>
      </c>
    </row>
    <row r="6248" spans="17:21" x14ac:dyDescent="0.15">
      <c r="Q6248" s="197">
        <v>6</v>
      </c>
      <c r="R6248" s="197">
        <v>43</v>
      </c>
      <c r="S6248" s="197">
        <v>24</v>
      </c>
      <c r="T6248" s="198" t="s">
        <v>5834</v>
      </c>
      <c r="U6248" s="200">
        <v>434280</v>
      </c>
    </row>
    <row r="6249" spans="17:21" x14ac:dyDescent="0.15">
      <c r="Q6249" s="197">
        <v>6</v>
      </c>
      <c r="R6249" s="197">
        <v>43</v>
      </c>
      <c r="S6249" s="197">
        <v>25</v>
      </c>
      <c r="T6249" s="198" t="s">
        <v>5838</v>
      </c>
      <c r="U6249" s="200">
        <v>434320</v>
      </c>
    </row>
    <row r="6250" spans="17:21" x14ac:dyDescent="0.15">
      <c r="Q6250" s="197">
        <v>6</v>
      </c>
      <c r="R6250" s="197">
        <v>43</v>
      </c>
      <c r="S6250" s="197">
        <v>26</v>
      </c>
      <c r="T6250" s="198" t="s">
        <v>5842</v>
      </c>
      <c r="U6250" s="200">
        <v>434330</v>
      </c>
    </row>
    <row r="6251" spans="17:21" x14ac:dyDescent="0.15">
      <c r="Q6251" s="197">
        <v>6</v>
      </c>
      <c r="R6251" s="197">
        <v>43</v>
      </c>
      <c r="S6251" s="197">
        <v>27</v>
      </c>
      <c r="T6251" s="198" t="s">
        <v>5846</v>
      </c>
      <c r="U6251" s="200">
        <v>434410</v>
      </c>
    </row>
    <row r="6252" spans="17:21" x14ac:dyDescent="0.15">
      <c r="Q6252" s="197">
        <v>6</v>
      </c>
      <c r="R6252" s="197">
        <v>43</v>
      </c>
      <c r="S6252" s="197">
        <v>28</v>
      </c>
      <c r="T6252" s="198" t="s">
        <v>5850</v>
      </c>
      <c r="U6252" s="200">
        <v>434420</v>
      </c>
    </row>
    <row r="6253" spans="17:21" x14ac:dyDescent="0.15">
      <c r="Q6253" s="197">
        <v>6</v>
      </c>
      <c r="R6253" s="197">
        <v>43</v>
      </c>
      <c r="S6253" s="197">
        <v>29</v>
      </c>
      <c r="T6253" s="198" t="s">
        <v>5853</v>
      </c>
      <c r="U6253" s="200">
        <v>434430</v>
      </c>
    </row>
    <row r="6254" spans="17:21" x14ac:dyDescent="0.15">
      <c r="Q6254" s="197">
        <v>6</v>
      </c>
      <c r="R6254" s="197">
        <v>43</v>
      </c>
      <c r="S6254" s="197">
        <v>30</v>
      </c>
      <c r="T6254" s="198" t="s">
        <v>5856</v>
      </c>
      <c r="U6254" s="200">
        <v>434440</v>
      </c>
    </row>
    <row r="6255" spans="17:21" x14ac:dyDescent="0.15">
      <c r="Q6255" s="197">
        <v>6</v>
      </c>
      <c r="R6255" s="197">
        <v>43</v>
      </c>
      <c r="S6255" s="197">
        <v>31</v>
      </c>
      <c r="T6255" s="198" t="s">
        <v>5859</v>
      </c>
      <c r="U6255" s="200">
        <v>434470</v>
      </c>
    </row>
    <row r="6256" spans="17:21" x14ac:dyDescent="0.15">
      <c r="Q6256" s="197">
        <v>6</v>
      </c>
      <c r="R6256" s="197">
        <v>43</v>
      </c>
      <c r="S6256" s="197">
        <v>32</v>
      </c>
      <c r="T6256" s="198" t="s">
        <v>5862</v>
      </c>
      <c r="U6256" s="200">
        <v>434680</v>
      </c>
    </row>
    <row r="6257" spans="17:21" x14ac:dyDescent="0.15">
      <c r="Q6257" s="197">
        <v>6</v>
      </c>
      <c r="R6257" s="197">
        <v>43</v>
      </c>
      <c r="S6257" s="197">
        <v>33</v>
      </c>
      <c r="T6257" s="198" t="s">
        <v>5865</v>
      </c>
      <c r="U6257" s="200">
        <v>434820</v>
      </c>
    </row>
    <row r="6258" spans="17:21" x14ac:dyDescent="0.15">
      <c r="Q6258" s="197">
        <v>6</v>
      </c>
      <c r="R6258" s="197">
        <v>43</v>
      </c>
      <c r="S6258" s="197">
        <v>34</v>
      </c>
      <c r="T6258" s="198" t="s">
        <v>5868</v>
      </c>
      <c r="U6258" s="200">
        <v>434840</v>
      </c>
    </row>
    <row r="6259" spans="17:21" x14ac:dyDescent="0.15">
      <c r="Q6259" s="197">
        <v>6</v>
      </c>
      <c r="R6259" s="197">
        <v>43</v>
      </c>
      <c r="S6259" s="197">
        <v>35</v>
      </c>
      <c r="T6259" s="198" t="s">
        <v>5870</v>
      </c>
      <c r="U6259" s="200">
        <v>435010</v>
      </c>
    </row>
    <row r="6260" spans="17:21" x14ac:dyDescent="0.15">
      <c r="Q6260" s="197">
        <v>6</v>
      </c>
      <c r="R6260" s="197">
        <v>43</v>
      </c>
      <c r="S6260" s="197">
        <v>36</v>
      </c>
      <c r="T6260" s="198" t="s">
        <v>5872</v>
      </c>
      <c r="U6260" s="200">
        <v>435050</v>
      </c>
    </row>
    <row r="6261" spans="17:21" x14ac:dyDescent="0.15">
      <c r="Q6261" s="197">
        <v>6</v>
      </c>
      <c r="R6261" s="197">
        <v>43</v>
      </c>
      <c r="S6261" s="197">
        <v>37</v>
      </c>
      <c r="T6261" s="198" t="s">
        <v>5875</v>
      </c>
      <c r="U6261" s="200">
        <v>435060</v>
      </c>
    </row>
    <row r="6262" spans="17:21" x14ac:dyDescent="0.15">
      <c r="Q6262" s="197">
        <v>6</v>
      </c>
      <c r="R6262" s="197">
        <v>43</v>
      </c>
      <c r="S6262" s="197">
        <v>38</v>
      </c>
      <c r="T6262" s="198" t="s">
        <v>5878</v>
      </c>
      <c r="U6262" s="200">
        <v>435070</v>
      </c>
    </row>
    <row r="6263" spans="17:21" x14ac:dyDescent="0.15">
      <c r="Q6263" s="197">
        <v>6</v>
      </c>
      <c r="R6263" s="197">
        <v>43</v>
      </c>
      <c r="S6263" s="197">
        <v>39</v>
      </c>
      <c r="T6263" s="198" t="s">
        <v>5880</v>
      </c>
      <c r="U6263" s="200">
        <v>435100</v>
      </c>
    </row>
    <row r="6264" spans="17:21" x14ac:dyDescent="0.15">
      <c r="Q6264" s="197">
        <v>6</v>
      </c>
      <c r="R6264" s="197">
        <v>43</v>
      </c>
      <c r="S6264" s="197">
        <v>40</v>
      </c>
      <c r="T6264" s="198" t="s">
        <v>5882</v>
      </c>
      <c r="U6264" s="200">
        <v>435110</v>
      </c>
    </row>
    <row r="6265" spans="17:21" x14ac:dyDescent="0.15">
      <c r="Q6265" s="197">
        <v>6</v>
      </c>
      <c r="R6265" s="197">
        <v>43</v>
      </c>
      <c r="S6265" s="197">
        <v>41</v>
      </c>
      <c r="T6265" s="198" t="s">
        <v>5884</v>
      </c>
      <c r="U6265" s="200">
        <v>435120</v>
      </c>
    </row>
    <row r="6266" spans="17:21" x14ac:dyDescent="0.15">
      <c r="Q6266" s="197">
        <v>6</v>
      </c>
      <c r="R6266" s="197">
        <v>43</v>
      </c>
      <c r="S6266" s="197">
        <v>42</v>
      </c>
      <c r="T6266" s="198" t="s">
        <v>5887</v>
      </c>
      <c r="U6266" s="200">
        <v>435130</v>
      </c>
    </row>
    <row r="6267" spans="17:21" x14ac:dyDescent="0.15">
      <c r="Q6267" s="197">
        <v>6</v>
      </c>
      <c r="R6267" s="197">
        <v>43</v>
      </c>
      <c r="S6267" s="197">
        <v>43</v>
      </c>
      <c r="T6267" s="198" t="s">
        <v>5889</v>
      </c>
      <c r="U6267" s="200">
        <v>435140</v>
      </c>
    </row>
    <row r="6268" spans="17:21" x14ac:dyDescent="0.15">
      <c r="Q6268" s="197">
        <v>6</v>
      </c>
      <c r="R6268" s="197">
        <v>43</v>
      </c>
      <c r="S6268" s="197">
        <v>44</v>
      </c>
      <c r="T6268" s="198" t="s">
        <v>5891</v>
      </c>
      <c r="U6268" s="200">
        <v>435310</v>
      </c>
    </row>
    <row r="6269" spans="17:21" x14ac:dyDescent="0.15">
      <c r="Q6269" s="197">
        <v>6</v>
      </c>
      <c r="R6269" s="197">
        <v>44</v>
      </c>
      <c r="S6269" s="197">
        <v>1</v>
      </c>
      <c r="T6269" s="198" t="s">
        <v>5893</v>
      </c>
      <c r="U6269" s="200">
        <v>442010</v>
      </c>
    </row>
    <row r="6270" spans="17:21" x14ac:dyDescent="0.15">
      <c r="Q6270" s="197">
        <v>6</v>
      </c>
      <c r="R6270" s="197">
        <v>44</v>
      </c>
      <c r="S6270" s="197">
        <v>2</v>
      </c>
      <c r="T6270" s="198" t="s">
        <v>5895</v>
      </c>
      <c r="U6270" s="200">
        <v>442020</v>
      </c>
    </row>
    <row r="6271" spans="17:21" x14ac:dyDescent="0.15">
      <c r="Q6271" s="197">
        <v>6</v>
      </c>
      <c r="R6271" s="197">
        <v>44</v>
      </c>
      <c r="S6271" s="197">
        <v>3</v>
      </c>
      <c r="T6271" s="198" t="s">
        <v>5897</v>
      </c>
      <c r="U6271" s="200">
        <v>442030</v>
      </c>
    </row>
    <row r="6272" spans="17:21" x14ac:dyDescent="0.15">
      <c r="Q6272" s="197">
        <v>6</v>
      </c>
      <c r="R6272" s="197">
        <v>44</v>
      </c>
      <c r="S6272" s="197">
        <v>4</v>
      </c>
      <c r="T6272" s="198" t="s">
        <v>5900</v>
      </c>
      <c r="U6272" s="200">
        <v>442040</v>
      </c>
    </row>
    <row r="6273" spans="17:21" x14ac:dyDescent="0.15">
      <c r="Q6273" s="197">
        <v>6</v>
      </c>
      <c r="R6273" s="197">
        <v>44</v>
      </c>
      <c r="S6273" s="197">
        <v>5</v>
      </c>
      <c r="T6273" s="198" t="s">
        <v>5903</v>
      </c>
      <c r="U6273" s="200">
        <v>442050</v>
      </c>
    </row>
    <row r="6274" spans="17:21" x14ac:dyDescent="0.15">
      <c r="Q6274" s="197">
        <v>6</v>
      </c>
      <c r="R6274" s="197">
        <v>44</v>
      </c>
      <c r="S6274" s="197">
        <v>6</v>
      </c>
      <c r="T6274" s="198" t="s">
        <v>5906</v>
      </c>
      <c r="U6274" s="200">
        <v>442060</v>
      </c>
    </row>
    <row r="6275" spans="17:21" x14ac:dyDescent="0.15">
      <c r="Q6275" s="197">
        <v>6</v>
      </c>
      <c r="R6275" s="197">
        <v>44</v>
      </c>
      <c r="S6275" s="197">
        <v>7</v>
      </c>
      <c r="T6275" s="198" t="s">
        <v>5909</v>
      </c>
      <c r="U6275" s="200">
        <v>442070</v>
      </c>
    </row>
    <row r="6276" spans="17:21" x14ac:dyDescent="0.15">
      <c r="Q6276" s="197">
        <v>6</v>
      </c>
      <c r="R6276" s="197">
        <v>44</v>
      </c>
      <c r="S6276" s="197">
        <v>8</v>
      </c>
      <c r="T6276" s="198" t="s">
        <v>5912</v>
      </c>
      <c r="U6276" s="200">
        <v>442080</v>
      </c>
    </row>
    <row r="6277" spans="17:21" x14ac:dyDescent="0.15">
      <c r="Q6277" s="197">
        <v>6</v>
      </c>
      <c r="R6277" s="197">
        <v>44</v>
      </c>
      <c r="S6277" s="197">
        <v>9</v>
      </c>
      <c r="T6277" s="198" t="s">
        <v>5915</v>
      </c>
      <c r="U6277" s="200">
        <v>442090</v>
      </c>
    </row>
    <row r="6278" spans="17:21" x14ac:dyDescent="0.15">
      <c r="Q6278" s="197">
        <v>6</v>
      </c>
      <c r="R6278" s="197">
        <v>44</v>
      </c>
      <c r="S6278" s="197">
        <v>10</v>
      </c>
      <c r="T6278" s="198" t="s">
        <v>5918</v>
      </c>
      <c r="U6278" s="200">
        <v>442100</v>
      </c>
    </row>
    <row r="6279" spans="17:21" x14ac:dyDescent="0.15">
      <c r="Q6279" s="197">
        <v>6</v>
      </c>
      <c r="R6279" s="197">
        <v>44</v>
      </c>
      <c r="S6279" s="197">
        <v>11</v>
      </c>
      <c r="T6279" s="198" t="s">
        <v>5921</v>
      </c>
      <c r="U6279" s="200">
        <v>442110</v>
      </c>
    </row>
    <row r="6280" spans="17:21" x14ac:dyDescent="0.15">
      <c r="Q6280" s="197">
        <v>6</v>
      </c>
      <c r="R6280" s="197">
        <v>44</v>
      </c>
      <c r="S6280" s="197">
        <v>12</v>
      </c>
      <c r="T6280" s="198" t="s">
        <v>5924</v>
      </c>
      <c r="U6280" s="200">
        <v>442120</v>
      </c>
    </row>
    <row r="6281" spans="17:21" x14ac:dyDescent="0.15">
      <c r="Q6281" s="197">
        <v>6</v>
      </c>
      <c r="R6281" s="197">
        <v>44</v>
      </c>
      <c r="S6281" s="197">
        <v>13</v>
      </c>
      <c r="T6281" s="198" t="s">
        <v>5927</v>
      </c>
      <c r="U6281" s="200">
        <v>442130</v>
      </c>
    </row>
    <row r="6282" spans="17:21" x14ac:dyDescent="0.15">
      <c r="Q6282" s="197">
        <v>6</v>
      </c>
      <c r="R6282" s="197">
        <v>44</v>
      </c>
      <c r="S6282" s="197">
        <v>14</v>
      </c>
      <c r="T6282" s="198" t="s">
        <v>5930</v>
      </c>
      <c r="U6282" s="200">
        <v>442140</v>
      </c>
    </row>
    <row r="6283" spans="17:21" x14ac:dyDescent="0.15">
      <c r="Q6283" s="197">
        <v>6</v>
      </c>
      <c r="R6283" s="197">
        <v>44</v>
      </c>
      <c r="S6283" s="197">
        <v>15</v>
      </c>
      <c r="T6283" s="198" t="s">
        <v>5933</v>
      </c>
      <c r="U6283" s="200">
        <v>443220</v>
      </c>
    </row>
    <row r="6284" spans="17:21" x14ac:dyDescent="0.15">
      <c r="Q6284" s="197">
        <v>6</v>
      </c>
      <c r="R6284" s="197">
        <v>44</v>
      </c>
      <c r="S6284" s="197">
        <v>16</v>
      </c>
      <c r="T6284" s="198" t="s">
        <v>5936</v>
      </c>
      <c r="U6284" s="200">
        <v>443410</v>
      </c>
    </row>
    <row r="6285" spans="17:21" x14ac:dyDescent="0.15">
      <c r="Q6285" s="197">
        <v>6</v>
      </c>
      <c r="R6285" s="197">
        <v>44</v>
      </c>
      <c r="S6285" s="197">
        <v>17</v>
      </c>
      <c r="T6285" s="198" t="s">
        <v>5939</v>
      </c>
      <c r="U6285" s="200">
        <v>444610</v>
      </c>
    </row>
    <row r="6286" spans="17:21" x14ac:dyDescent="0.15">
      <c r="Q6286" s="197">
        <v>6</v>
      </c>
      <c r="R6286" s="197">
        <v>44</v>
      </c>
      <c r="S6286" s="197">
        <v>18</v>
      </c>
      <c r="T6286" s="198" t="s">
        <v>5942</v>
      </c>
      <c r="U6286" s="200">
        <v>444620</v>
      </c>
    </row>
    <row r="6287" spans="17:21" x14ac:dyDescent="0.15">
      <c r="Q6287" s="197">
        <v>6</v>
      </c>
      <c r="R6287" s="197">
        <v>45</v>
      </c>
      <c r="S6287" s="197">
        <v>1</v>
      </c>
      <c r="T6287" s="198" t="s">
        <v>5945</v>
      </c>
      <c r="U6287" s="200">
        <v>452010</v>
      </c>
    </row>
    <row r="6288" spans="17:21" x14ac:dyDescent="0.15">
      <c r="Q6288" s="197">
        <v>6</v>
      </c>
      <c r="R6288" s="197">
        <v>45</v>
      </c>
      <c r="S6288" s="197">
        <v>2</v>
      </c>
      <c r="T6288" s="198" t="s">
        <v>5948</v>
      </c>
      <c r="U6288" s="200">
        <v>452020</v>
      </c>
    </row>
    <row r="6289" spans="17:21" x14ac:dyDescent="0.15">
      <c r="Q6289" s="197">
        <v>6</v>
      </c>
      <c r="R6289" s="197">
        <v>45</v>
      </c>
      <c r="S6289" s="197">
        <v>3</v>
      </c>
      <c r="T6289" s="198" t="s">
        <v>5951</v>
      </c>
      <c r="U6289" s="200">
        <v>452030</v>
      </c>
    </row>
    <row r="6290" spans="17:21" x14ac:dyDescent="0.15">
      <c r="Q6290" s="197">
        <v>6</v>
      </c>
      <c r="R6290" s="197">
        <v>45</v>
      </c>
      <c r="S6290" s="197">
        <v>4</v>
      </c>
      <c r="T6290" s="198" t="s">
        <v>5954</v>
      </c>
      <c r="U6290" s="200">
        <v>452040</v>
      </c>
    </row>
    <row r="6291" spans="17:21" x14ac:dyDescent="0.15">
      <c r="Q6291" s="197">
        <v>6</v>
      </c>
      <c r="R6291" s="197">
        <v>45</v>
      </c>
      <c r="S6291" s="197">
        <v>5</v>
      </c>
      <c r="T6291" s="198" t="s">
        <v>5957</v>
      </c>
      <c r="U6291" s="200">
        <v>452050</v>
      </c>
    </row>
    <row r="6292" spans="17:21" x14ac:dyDescent="0.15">
      <c r="Q6292" s="197">
        <v>6</v>
      </c>
      <c r="R6292" s="197">
        <v>45</v>
      </c>
      <c r="S6292" s="197">
        <v>6</v>
      </c>
      <c r="T6292" s="198" t="s">
        <v>5960</v>
      </c>
      <c r="U6292" s="200">
        <v>452060</v>
      </c>
    </row>
    <row r="6293" spans="17:21" x14ac:dyDescent="0.15">
      <c r="Q6293" s="197">
        <v>6</v>
      </c>
      <c r="R6293" s="197">
        <v>45</v>
      </c>
      <c r="S6293" s="197">
        <v>7</v>
      </c>
      <c r="T6293" s="198" t="s">
        <v>5963</v>
      </c>
      <c r="U6293" s="200">
        <v>452070</v>
      </c>
    </row>
    <row r="6294" spans="17:21" x14ac:dyDescent="0.15">
      <c r="Q6294" s="197">
        <v>6</v>
      </c>
      <c r="R6294" s="197">
        <v>45</v>
      </c>
      <c r="S6294" s="197">
        <v>8</v>
      </c>
      <c r="T6294" s="198" t="s">
        <v>5966</v>
      </c>
      <c r="U6294" s="200">
        <v>452080</v>
      </c>
    </row>
    <row r="6295" spans="17:21" x14ac:dyDescent="0.15">
      <c r="Q6295" s="197">
        <v>6</v>
      </c>
      <c r="R6295" s="197">
        <v>45</v>
      </c>
      <c r="S6295" s="197">
        <v>9</v>
      </c>
      <c r="T6295" s="198" t="s">
        <v>5969</v>
      </c>
      <c r="U6295" s="200">
        <v>452090</v>
      </c>
    </row>
    <row r="6296" spans="17:21" x14ac:dyDescent="0.15">
      <c r="Q6296" s="197">
        <v>6</v>
      </c>
      <c r="R6296" s="197">
        <v>45</v>
      </c>
      <c r="S6296" s="197">
        <v>10</v>
      </c>
      <c r="T6296" s="198" t="s">
        <v>5972</v>
      </c>
      <c r="U6296" s="200">
        <v>453410</v>
      </c>
    </row>
    <row r="6297" spans="17:21" x14ac:dyDescent="0.15">
      <c r="Q6297" s="197">
        <v>6</v>
      </c>
      <c r="R6297" s="197">
        <v>45</v>
      </c>
      <c r="S6297" s="197">
        <v>11</v>
      </c>
      <c r="T6297" s="198" t="s">
        <v>5975</v>
      </c>
      <c r="U6297" s="200">
        <v>453610</v>
      </c>
    </row>
    <row r="6298" spans="17:21" x14ac:dyDescent="0.15">
      <c r="Q6298" s="197">
        <v>6</v>
      </c>
      <c r="R6298" s="197">
        <v>45</v>
      </c>
      <c r="S6298" s="197">
        <v>12</v>
      </c>
      <c r="T6298" s="198" t="s">
        <v>5978</v>
      </c>
      <c r="U6298" s="200">
        <v>453820</v>
      </c>
    </row>
    <row r="6299" spans="17:21" x14ac:dyDescent="0.15">
      <c r="Q6299" s="197">
        <v>6</v>
      </c>
      <c r="R6299" s="197">
        <v>45</v>
      </c>
      <c r="S6299" s="197">
        <v>13</v>
      </c>
      <c r="T6299" s="198" t="s">
        <v>5981</v>
      </c>
      <c r="U6299" s="200">
        <v>453830</v>
      </c>
    </row>
    <row r="6300" spans="17:21" x14ac:dyDescent="0.15">
      <c r="Q6300" s="197">
        <v>6</v>
      </c>
      <c r="R6300" s="197">
        <v>45</v>
      </c>
      <c r="S6300" s="197">
        <v>14</v>
      </c>
      <c r="T6300" s="198" t="s">
        <v>5984</v>
      </c>
      <c r="U6300" s="200">
        <v>454010</v>
      </c>
    </row>
    <row r="6301" spans="17:21" x14ac:dyDescent="0.15">
      <c r="Q6301" s="197">
        <v>6</v>
      </c>
      <c r="R6301" s="197">
        <v>45</v>
      </c>
      <c r="S6301" s="197">
        <v>15</v>
      </c>
      <c r="T6301" s="198" t="s">
        <v>5986</v>
      </c>
      <c r="U6301" s="200">
        <v>454020</v>
      </c>
    </row>
    <row r="6302" spans="17:21" x14ac:dyDescent="0.15">
      <c r="Q6302" s="197">
        <v>6</v>
      </c>
      <c r="R6302" s="197">
        <v>45</v>
      </c>
      <c r="S6302" s="197">
        <v>16</v>
      </c>
      <c r="T6302" s="198" t="s">
        <v>5989</v>
      </c>
      <c r="U6302" s="200">
        <v>454030</v>
      </c>
    </row>
    <row r="6303" spans="17:21" x14ac:dyDescent="0.15">
      <c r="Q6303" s="197">
        <v>6</v>
      </c>
      <c r="R6303" s="197">
        <v>45</v>
      </c>
      <c r="S6303" s="197">
        <v>17</v>
      </c>
      <c r="T6303" s="198" t="s">
        <v>5992</v>
      </c>
      <c r="U6303" s="200">
        <v>454040</v>
      </c>
    </row>
    <row r="6304" spans="17:21" x14ac:dyDescent="0.15">
      <c r="Q6304" s="197">
        <v>6</v>
      </c>
      <c r="R6304" s="197">
        <v>45</v>
      </c>
      <c r="S6304" s="197">
        <v>18</v>
      </c>
      <c r="T6304" s="198" t="s">
        <v>5995</v>
      </c>
      <c r="U6304" s="200">
        <v>454050</v>
      </c>
    </row>
    <row r="6305" spans="17:21" x14ac:dyDescent="0.15">
      <c r="Q6305" s="197">
        <v>6</v>
      </c>
      <c r="R6305" s="197">
        <v>45</v>
      </c>
      <c r="S6305" s="197">
        <v>19</v>
      </c>
      <c r="T6305" s="198" t="s">
        <v>5998</v>
      </c>
      <c r="U6305" s="200">
        <v>454060</v>
      </c>
    </row>
    <row r="6306" spans="17:21" x14ac:dyDescent="0.15">
      <c r="Q6306" s="197">
        <v>6</v>
      </c>
      <c r="R6306" s="197">
        <v>45</v>
      </c>
      <c r="S6306" s="197">
        <v>20</v>
      </c>
      <c r="T6306" s="198" t="s">
        <v>6001</v>
      </c>
      <c r="U6306" s="200">
        <v>454210</v>
      </c>
    </row>
    <row r="6307" spans="17:21" x14ac:dyDescent="0.15">
      <c r="Q6307" s="197">
        <v>6</v>
      </c>
      <c r="R6307" s="197">
        <v>45</v>
      </c>
      <c r="S6307" s="197">
        <v>21</v>
      </c>
      <c r="T6307" s="198" t="s">
        <v>6003</v>
      </c>
      <c r="U6307" s="200">
        <v>454290</v>
      </c>
    </row>
    <row r="6308" spans="17:21" x14ac:dyDescent="0.15">
      <c r="Q6308" s="197">
        <v>6</v>
      </c>
      <c r="R6308" s="197">
        <v>45</v>
      </c>
      <c r="S6308" s="197">
        <v>22</v>
      </c>
      <c r="T6308" s="198" t="s">
        <v>6006</v>
      </c>
      <c r="U6308" s="200">
        <v>454300</v>
      </c>
    </row>
    <row r="6309" spans="17:21" x14ac:dyDescent="0.15">
      <c r="Q6309" s="197">
        <v>6</v>
      </c>
      <c r="R6309" s="197">
        <v>45</v>
      </c>
      <c r="S6309" s="197">
        <v>23</v>
      </c>
      <c r="T6309" s="198" t="s">
        <v>6009</v>
      </c>
      <c r="U6309" s="200">
        <v>454310</v>
      </c>
    </row>
    <row r="6310" spans="17:21" x14ac:dyDescent="0.15">
      <c r="Q6310" s="197">
        <v>6</v>
      </c>
      <c r="R6310" s="197">
        <v>45</v>
      </c>
      <c r="S6310" s="197">
        <v>24</v>
      </c>
      <c r="T6310" s="198" t="s">
        <v>6012</v>
      </c>
      <c r="U6310" s="200">
        <v>454410</v>
      </c>
    </row>
    <row r="6311" spans="17:21" x14ac:dyDescent="0.15">
      <c r="Q6311" s="197">
        <v>6</v>
      </c>
      <c r="R6311" s="197">
        <v>45</v>
      </c>
      <c r="S6311" s="197">
        <v>25</v>
      </c>
      <c r="T6311" s="198" t="s">
        <v>6015</v>
      </c>
      <c r="U6311" s="200">
        <v>454420</v>
      </c>
    </row>
    <row r="6312" spans="17:21" x14ac:dyDescent="0.15">
      <c r="Q6312" s="197">
        <v>6</v>
      </c>
      <c r="R6312" s="197">
        <v>45</v>
      </c>
      <c r="S6312" s="197">
        <v>26</v>
      </c>
      <c r="T6312" s="198" t="s">
        <v>6017</v>
      </c>
      <c r="U6312" s="200">
        <v>454430</v>
      </c>
    </row>
    <row r="6313" spans="17:21" x14ac:dyDescent="0.15">
      <c r="Q6313" s="197">
        <v>6</v>
      </c>
      <c r="R6313" s="197">
        <v>46</v>
      </c>
      <c r="S6313" s="197">
        <v>1</v>
      </c>
      <c r="T6313" s="198" t="s">
        <v>6019</v>
      </c>
      <c r="U6313" s="200">
        <v>462010</v>
      </c>
    </row>
    <row r="6314" spans="17:21" x14ac:dyDescent="0.15">
      <c r="Q6314" s="197">
        <v>6</v>
      </c>
      <c r="R6314" s="197">
        <v>46</v>
      </c>
      <c r="S6314" s="197">
        <v>2</v>
      </c>
      <c r="T6314" s="198" t="s">
        <v>6022</v>
      </c>
      <c r="U6314" s="200">
        <v>462030</v>
      </c>
    </row>
    <row r="6315" spans="17:21" x14ac:dyDescent="0.15">
      <c r="Q6315" s="197">
        <v>6</v>
      </c>
      <c r="R6315" s="197">
        <v>46</v>
      </c>
      <c r="S6315" s="197">
        <v>3</v>
      </c>
      <c r="T6315" s="198" t="s">
        <v>6025</v>
      </c>
      <c r="U6315" s="200">
        <v>462040</v>
      </c>
    </row>
    <row r="6316" spans="17:21" x14ac:dyDescent="0.15">
      <c r="Q6316" s="197">
        <v>6</v>
      </c>
      <c r="R6316" s="197">
        <v>46</v>
      </c>
      <c r="S6316" s="197">
        <v>4</v>
      </c>
      <c r="T6316" s="198" t="s">
        <v>6028</v>
      </c>
      <c r="U6316" s="200">
        <v>462060</v>
      </c>
    </row>
    <row r="6317" spans="17:21" x14ac:dyDescent="0.15">
      <c r="Q6317" s="197">
        <v>6</v>
      </c>
      <c r="R6317" s="197">
        <v>46</v>
      </c>
      <c r="S6317" s="197">
        <v>5</v>
      </c>
      <c r="T6317" s="198" t="s">
        <v>6031</v>
      </c>
      <c r="U6317" s="200">
        <v>462080</v>
      </c>
    </row>
    <row r="6318" spans="17:21" x14ac:dyDescent="0.15">
      <c r="Q6318" s="197">
        <v>6</v>
      </c>
      <c r="R6318" s="197">
        <v>46</v>
      </c>
      <c r="S6318" s="197">
        <v>6</v>
      </c>
      <c r="T6318" s="198" t="s">
        <v>6033</v>
      </c>
      <c r="U6318" s="200">
        <v>462100</v>
      </c>
    </row>
    <row r="6319" spans="17:21" x14ac:dyDescent="0.15">
      <c r="Q6319" s="197">
        <v>6</v>
      </c>
      <c r="R6319" s="197">
        <v>46</v>
      </c>
      <c r="S6319" s="197">
        <v>7</v>
      </c>
      <c r="T6319" s="198" t="s">
        <v>6035</v>
      </c>
      <c r="U6319" s="200">
        <v>462130</v>
      </c>
    </row>
    <row r="6320" spans="17:21" x14ac:dyDescent="0.15">
      <c r="Q6320" s="197">
        <v>6</v>
      </c>
      <c r="R6320" s="197">
        <v>46</v>
      </c>
      <c r="S6320" s="197">
        <v>8</v>
      </c>
      <c r="T6320" s="198" t="s">
        <v>6037</v>
      </c>
      <c r="U6320" s="200">
        <v>462140</v>
      </c>
    </row>
    <row r="6321" spans="17:21" x14ac:dyDescent="0.15">
      <c r="Q6321" s="197">
        <v>6</v>
      </c>
      <c r="R6321" s="197">
        <v>46</v>
      </c>
      <c r="S6321" s="197">
        <v>9</v>
      </c>
      <c r="T6321" s="198" t="s">
        <v>6039</v>
      </c>
      <c r="U6321" s="200">
        <v>462150</v>
      </c>
    </row>
    <row r="6322" spans="17:21" x14ac:dyDescent="0.15">
      <c r="Q6322" s="197">
        <v>6</v>
      </c>
      <c r="R6322" s="197">
        <v>46</v>
      </c>
      <c r="S6322" s="197">
        <v>10</v>
      </c>
      <c r="T6322" s="198" t="s">
        <v>6041</v>
      </c>
      <c r="U6322" s="200">
        <v>462160</v>
      </c>
    </row>
    <row r="6323" spans="17:21" x14ac:dyDescent="0.15">
      <c r="Q6323" s="197">
        <v>6</v>
      </c>
      <c r="R6323" s="197">
        <v>46</v>
      </c>
      <c r="S6323" s="197">
        <v>11</v>
      </c>
      <c r="T6323" s="198" t="s">
        <v>6043</v>
      </c>
      <c r="U6323" s="200">
        <v>462170</v>
      </c>
    </row>
    <row r="6324" spans="17:21" x14ac:dyDescent="0.15">
      <c r="Q6324" s="197">
        <v>6</v>
      </c>
      <c r="R6324" s="197">
        <v>46</v>
      </c>
      <c r="S6324" s="197">
        <v>12</v>
      </c>
      <c r="T6324" s="198" t="s">
        <v>6046</v>
      </c>
      <c r="U6324" s="200">
        <v>462180</v>
      </c>
    </row>
    <row r="6325" spans="17:21" x14ac:dyDescent="0.15">
      <c r="Q6325" s="197">
        <v>6</v>
      </c>
      <c r="R6325" s="197">
        <v>46</v>
      </c>
      <c r="S6325" s="197">
        <v>13</v>
      </c>
      <c r="T6325" s="198" t="s">
        <v>6048</v>
      </c>
      <c r="U6325" s="200">
        <v>462190</v>
      </c>
    </row>
    <row r="6326" spans="17:21" x14ac:dyDescent="0.15">
      <c r="Q6326" s="197">
        <v>6</v>
      </c>
      <c r="R6326" s="197">
        <v>46</v>
      </c>
      <c r="S6326" s="197">
        <v>14</v>
      </c>
      <c r="T6326" s="198" t="s">
        <v>6051</v>
      </c>
      <c r="U6326" s="200">
        <v>462200</v>
      </c>
    </row>
    <row r="6327" spans="17:21" x14ac:dyDescent="0.15">
      <c r="Q6327" s="197">
        <v>6</v>
      </c>
      <c r="R6327" s="197">
        <v>46</v>
      </c>
      <c r="S6327" s="197">
        <v>15</v>
      </c>
      <c r="T6327" s="198" t="s">
        <v>6053</v>
      </c>
      <c r="U6327" s="200">
        <v>462210</v>
      </c>
    </row>
    <row r="6328" spans="17:21" x14ac:dyDescent="0.15">
      <c r="Q6328" s="197">
        <v>6</v>
      </c>
      <c r="R6328" s="197">
        <v>46</v>
      </c>
      <c r="S6328" s="197">
        <v>16</v>
      </c>
      <c r="T6328" s="198" t="s">
        <v>6056</v>
      </c>
      <c r="U6328" s="200">
        <v>462220</v>
      </c>
    </row>
    <row r="6329" spans="17:21" x14ac:dyDescent="0.15">
      <c r="Q6329" s="197">
        <v>6</v>
      </c>
      <c r="R6329" s="197">
        <v>46</v>
      </c>
      <c r="S6329" s="197">
        <v>17</v>
      </c>
      <c r="T6329" s="198" t="s">
        <v>6059</v>
      </c>
      <c r="U6329" s="200">
        <v>462230</v>
      </c>
    </row>
    <row r="6330" spans="17:21" x14ac:dyDescent="0.15">
      <c r="Q6330" s="197">
        <v>6</v>
      </c>
      <c r="R6330" s="197">
        <v>46</v>
      </c>
      <c r="S6330" s="197">
        <v>18</v>
      </c>
      <c r="T6330" s="198" t="s">
        <v>6062</v>
      </c>
      <c r="U6330" s="200">
        <v>462240</v>
      </c>
    </row>
    <row r="6331" spans="17:21" x14ac:dyDescent="0.15">
      <c r="Q6331" s="197">
        <v>6</v>
      </c>
      <c r="R6331" s="197">
        <v>46</v>
      </c>
      <c r="S6331" s="197">
        <v>19</v>
      </c>
      <c r="T6331" s="198" t="s">
        <v>6065</v>
      </c>
      <c r="U6331" s="200">
        <v>462250</v>
      </c>
    </row>
    <row r="6332" spans="17:21" x14ac:dyDescent="0.15">
      <c r="Q6332" s="197">
        <v>6</v>
      </c>
      <c r="R6332" s="197">
        <v>46</v>
      </c>
      <c r="S6332" s="197">
        <v>20</v>
      </c>
      <c r="T6332" s="198" t="s">
        <v>6067</v>
      </c>
      <c r="U6332" s="200">
        <v>463030</v>
      </c>
    </row>
    <row r="6333" spans="17:21" x14ac:dyDescent="0.15">
      <c r="Q6333" s="197">
        <v>6</v>
      </c>
      <c r="R6333" s="197">
        <v>46</v>
      </c>
      <c r="S6333" s="197">
        <v>21</v>
      </c>
      <c r="T6333" s="198" t="s">
        <v>6070</v>
      </c>
      <c r="U6333" s="200">
        <v>463040</v>
      </c>
    </row>
    <row r="6334" spans="17:21" x14ac:dyDescent="0.15">
      <c r="Q6334" s="197">
        <v>6</v>
      </c>
      <c r="R6334" s="197">
        <v>46</v>
      </c>
      <c r="S6334" s="197">
        <v>22</v>
      </c>
      <c r="T6334" s="198" t="s">
        <v>6072</v>
      </c>
      <c r="U6334" s="200">
        <v>463920</v>
      </c>
    </row>
    <row r="6335" spans="17:21" x14ac:dyDescent="0.15">
      <c r="Q6335" s="197">
        <v>6</v>
      </c>
      <c r="R6335" s="197">
        <v>46</v>
      </c>
      <c r="S6335" s="197">
        <v>23</v>
      </c>
      <c r="T6335" s="198" t="s">
        <v>6075</v>
      </c>
      <c r="U6335" s="200">
        <v>464040</v>
      </c>
    </row>
    <row r="6336" spans="17:21" x14ac:dyDescent="0.15">
      <c r="Q6336" s="197">
        <v>6</v>
      </c>
      <c r="R6336" s="197">
        <v>46</v>
      </c>
      <c r="S6336" s="197">
        <v>24</v>
      </c>
      <c r="T6336" s="198" t="s">
        <v>6078</v>
      </c>
      <c r="U6336" s="200">
        <v>464520</v>
      </c>
    </row>
    <row r="6337" spans="17:21" x14ac:dyDescent="0.15">
      <c r="Q6337" s="197">
        <v>6</v>
      </c>
      <c r="R6337" s="197">
        <v>46</v>
      </c>
      <c r="S6337" s="197">
        <v>25</v>
      </c>
      <c r="T6337" s="198" t="s">
        <v>6081</v>
      </c>
      <c r="U6337" s="200">
        <v>464680</v>
      </c>
    </row>
    <row r="6338" spans="17:21" x14ac:dyDescent="0.15">
      <c r="Q6338" s="197">
        <v>6</v>
      </c>
      <c r="R6338" s="197">
        <v>46</v>
      </c>
      <c r="S6338" s="197">
        <v>26</v>
      </c>
      <c r="T6338" s="198" t="s">
        <v>6083</v>
      </c>
      <c r="U6338" s="200">
        <v>464820</v>
      </c>
    </row>
    <row r="6339" spans="17:21" x14ac:dyDescent="0.15">
      <c r="Q6339" s="197">
        <v>6</v>
      </c>
      <c r="R6339" s="197">
        <v>46</v>
      </c>
      <c r="S6339" s="197">
        <v>27</v>
      </c>
      <c r="T6339" s="198" t="s">
        <v>6086</v>
      </c>
      <c r="U6339" s="200">
        <v>464900</v>
      </c>
    </row>
    <row r="6340" spans="17:21" x14ac:dyDescent="0.15">
      <c r="Q6340" s="197">
        <v>6</v>
      </c>
      <c r="R6340" s="197">
        <v>46</v>
      </c>
      <c r="S6340" s="197">
        <v>28</v>
      </c>
      <c r="T6340" s="198" t="s">
        <v>6089</v>
      </c>
      <c r="U6340" s="200">
        <v>464910</v>
      </c>
    </row>
    <row r="6341" spans="17:21" x14ac:dyDescent="0.15">
      <c r="Q6341" s="197">
        <v>6</v>
      </c>
      <c r="R6341" s="197">
        <v>46</v>
      </c>
      <c r="S6341" s="197">
        <v>29</v>
      </c>
      <c r="T6341" s="198" t="s">
        <v>6092</v>
      </c>
      <c r="U6341" s="200">
        <v>464920</v>
      </c>
    </row>
    <row r="6342" spans="17:21" x14ac:dyDescent="0.15">
      <c r="Q6342" s="197">
        <v>6</v>
      </c>
      <c r="R6342" s="197">
        <v>46</v>
      </c>
      <c r="S6342" s="197">
        <v>30</v>
      </c>
      <c r="T6342" s="198" t="s">
        <v>6095</v>
      </c>
      <c r="U6342" s="200">
        <v>465010</v>
      </c>
    </row>
    <row r="6343" spans="17:21" x14ac:dyDescent="0.15">
      <c r="Q6343" s="197">
        <v>6</v>
      </c>
      <c r="R6343" s="197">
        <v>46</v>
      </c>
      <c r="S6343" s="197">
        <v>31</v>
      </c>
      <c r="T6343" s="198" t="s">
        <v>6098</v>
      </c>
      <c r="U6343" s="200">
        <v>465020</v>
      </c>
    </row>
    <row r="6344" spans="17:21" x14ac:dyDescent="0.15">
      <c r="Q6344" s="197">
        <v>6</v>
      </c>
      <c r="R6344" s="197">
        <v>46</v>
      </c>
      <c r="S6344" s="197">
        <v>32</v>
      </c>
      <c r="T6344" s="198" t="s">
        <v>6101</v>
      </c>
      <c r="U6344" s="200">
        <v>465050</v>
      </c>
    </row>
    <row r="6345" spans="17:21" x14ac:dyDescent="0.15">
      <c r="Q6345" s="197">
        <v>6</v>
      </c>
      <c r="R6345" s="197">
        <v>46</v>
      </c>
      <c r="S6345" s="197">
        <v>33</v>
      </c>
      <c r="T6345" s="198" t="s">
        <v>6104</v>
      </c>
      <c r="U6345" s="200">
        <v>465230</v>
      </c>
    </row>
    <row r="6346" spans="17:21" x14ac:dyDescent="0.15">
      <c r="Q6346" s="197">
        <v>6</v>
      </c>
      <c r="R6346" s="197">
        <v>46</v>
      </c>
      <c r="S6346" s="197">
        <v>34</v>
      </c>
      <c r="T6346" s="198" t="s">
        <v>6107</v>
      </c>
      <c r="U6346" s="200">
        <v>465240</v>
      </c>
    </row>
    <row r="6347" spans="17:21" x14ac:dyDescent="0.15">
      <c r="Q6347" s="197">
        <v>6</v>
      </c>
      <c r="R6347" s="197">
        <v>46</v>
      </c>
      <c r="S6347" s="197">
        <v>35</v>
      </c>
      <c r="T6347" s="198" t="s">
        <v>6110</v>
      </c>
      <c r="U6347" s="200">
        <v>465250</v>
      </c>
    </row>
    <row r="6348" spans="17:21" x14ac:dyDescent="0.15">
      <c r="Q6348" s="197">
        <v>6</v>
      </c>
      <c r="R6348" s="197">
        <v>46</v>
      </c>
      <c r="S6348" s="197">
        <v>36</v>
      </c>
      <c r="T6348" s="198" t="s">
        <v>6113</v>
      </c>
      <c r="U6348" s="200">
        <v>465270</v>
      </c>
    </row>
    <row r="6349" spans="17:21" x14ac:dyDescent="0.15">
      <c r="Q6349" s="197">
        <v>6</v>
      </c>
      <c r="R6349" s="197">
        <v>46</v>
      </c>
      <c r="S6349" s="197">
        <v>37</v>
      </c>
      <c r="T6349" s="198" t="s">
        <v>6116</v>
      </c>
      <c r="U6349" s="200">
        <v>465290</v>
      </c>
    </row>
    <row r="6350" spans="17:21" x14ac:dyDescent="0.15">
      <c r="Q6350" s="197">
        <v>6</v>
      </c>
      <c r="R6350" s="197">
        <v>46</v>
      </c>
      <c r="S6350" s="197">
        <v>38</v>
      </c>
      <c r="T6350" s="198" t="s">
        <v>6119</v>
      </c>
      <c r="U6350" s="200">
        <v>465300</v>
      </c>
    </row>
    <row r="6351" spans="17:21" x14ac:dyDescent="0.15">
      <c r="Q6351" s="197">
        <v>6</v>
      </c>
      <c r="R6351" s="197">
        <v>46</v>
      </c>
      <c r="S6351" s="197">
        <v>39</v>
      </c>
      <c r="T6351" s="198" t="s">
        <v>6122</v>
      </c>
      <c r="U6351" s="200">
        <v>465310</v>
      </c>
    </row>
    <row r="6352" spans="17:21" x14ac:dyDescent="0.15">
      <c r="Q6352" s="197">
        <v>6</v>
      </c>
      <c r="R6352" s="197">
        <v>46</v>
      </c>
      <c r="S6352" s="197">
        <v>40</v>
      </c>
      <c r="T6352" s="198" t="s">
        <v>6125</v>
      </c>
      <c r="U6352" s="200">
        <v>465320</v>
      </c>
    </row>
    <row r="6353" spans="17:21" x14ac:dyDescent="0.15">
      <c r="Q6353" s="197">
        <v>6</v>
      </c>
      <c r="R6353" s="197">
        <v>46</v>
      </c>
      <c r="S6353" s="197">
        <v>41</v>
      </c>
      <c r="T6353" s="198" t="s">
        <v>6128</v>
      </c>
      <c r="U6353" s="200">
        <v>465330</v>
      </c>
    </row>
    <row r="6354" spans="17:21" x14ac:dyDescent="0.15">
      <c r="Q6354" s="197">
        <v>6</v>
      </c>
      <c r="R6354" s="197">
        <v>46</v>
      </c>
      <c r="S6354" s="197">
        <v>42</v>
      </c>
      <c r="T6354" s="198" t="s">
        <v>6131</v>
      </c>
      <c r="U6354" s="200">
        <v>465340</v>
      </c>
    </row>
    <row r="6355" spans="17:21" x14ac:dyDescent="0.15">
      <c r="Q6355" s="197">
        <v>6</v>
      </c>
      <c r="R6355" s="197">
        <v>46</v>
      </c>
      <c r="S6355" s="197">
        <v>43</v>
      </c>
      <c r="T6355" s="198" t="s">
        <v>6134</v>
      </c>
      <c r="U6355" s="200">
        <v>465350</v>
      </c>
    </row>
    <row r="6356" spans="17:21" x14ac:dyDescent="0.15">
      <c r="Q6356" s="197">
        <v>6</v>
      </c>
      <c r="R6356" s="197">
        <v>47</v>
      </c>
      <c r="S6356" s="197">
        <v>1</v>
      </c>
      <c r="T6356" s="198" t="s">
        <v>6137</v>
      </c>
      <c r="U6356" s="200">
        <v>472010</v>
      </c>
    </row>
    <row r="6357" spans="17:21" x14ac:dyDescent="0.15">
      <c r="Q6357" s="197">
        <v>6</v>
      </c>
      <c r="R6357" s="197">
        <v>47</v>
      </c>
      <c r="S6357" s="197">
        <v>2</v>
      </c>
      <c r="T6357" s="198" t="s">
        <v>6140</v>
      </c>
      <c r="U6357" s="200">
        <v>472050</v>
      </c>
    </row>
    <row r="6358" spans="17:21" x14ac:dyDescent="0.15">
      <c r="Q6358" s="197">
        <v>6</v>
      </c>
      <c r="R6358" s="197">
        <v>47</v>
      </c>
      <c r="S6358" s="197">
        <v>3</v>
      </c>
      <c r="T6358" s="198" t="s">
        <v>6143</v>
      </c>
      <c r="U6358" s="200">
        <v>472070</v>
      </c>
    </row>
    <row r="6359" spans="17:21" x14ac:dyDescent="0.15">
      <c r="Q6359" s="197">
        <v>6</v>
      </c>
      <c r="R6359" s="197">
        <v>47</v>
      </c>
      <c r="S6359" s="197">
        <v>4</v>
      </c>
      <c r="T6359" s="198" t="s">
        <v>8281</v>
      </c>
      <c r="U6359" s="200">
        <v>472071</v>
      </c>
    </row>
    <row r="6360" spans="17:21" x14ac:dyDescent="0.15">
      <c r="Q6360" s="197">
        <v>6</v>
      </c>
      <c r="R6360" s="197">
        <v>47</v>
      </c>
      <c r="S6360" s="197">
        <v>5</v>
      </c>
      <c r="T6360" s="198" t="s">
        <v>6146</v>
      </c>
      <c r="U6360" s="200">
        <v>472080</v>
      </c>
    </row>
    <row r="6361" spans="17:21" x14ac:dyDescent="0.15">
      <c r="Q6361" s="197">
        <v>6</v>
      </c>
      <c r="R6361" s="197">
        <v>47</v>
      </c>
      <c r="S6361" s="197">
        <v>6</v>
      </c>
      <c r="T6361" s="198" t="s">
        <v>6149</v>
      </c>
      <c r="U6361" s="200">
        <v>472090</v>
      </c>
    </row>
    <row r="6362" spans="17:21" x14ac:dyDescent="0.15">
      <c r="Q6362" s="197">
        <v>6</v>
      </c>
      <c r="R6362" s="197">
        <v>47</v>
      </c>
      <c r="S6362" s="197">
        <v>7</v>
      </c>
      <c r="T6362" s="198" t="s">
        <v>6152</v>
      </c>
      <c r="U6362" s="200">
        <v>472100</v>
      </c>
    </row>
    <row r="6363" spans="17:21" x14ac:dyDescent="0.15">
      <c r="Q6363" s="197">
        <v>6</v>
      </c>
      <c r="R6363" s="197">
        <v>47</v>
      </c>
      <c r="S6363" s="197">
        <v>8</v>
      </c>
      <c r="T6363" s="198" t="s">
        <v>6155</v>
      </c>
      <c r="U6363" s="200">
        <v>472110</v>
      </c>
    </row>
    <row r="6364" spans="17:21" x14ac:dyDescent="0.15">
      <c r="Q6364" s="197">
        <v>6</v>
      </c>
      <c r="R6364" s="197">
        <v>47</v>
      </c>
      <c r="S6364" s="197">
        <v>9</v>
      </c>
      <c r="T6364" s="198" t="s">
        <v>6158</v>
      </c>
      <c r="U6364" s="200">
        <v>472120</v>
      </c>
    </row>
    <row r="6365" spans="17:21" x14ac:dyDescent="0.15">
      <c r="Q6365" s="197">
        <v>6</v>
      </c>
      <c r="R6365" s="197">
        <v>47</v>
      </c>
      <c r="S6365" s="197">
        <v>10</v>
      </c>
      <c r="T6365" s="198" t="s">
        <v>6161</v>
      </c>
      <c r="U6365" s="200">
        <v>472130</v>
      </c>
    </row>
    <row r="6366" spans="17:21" x14ac:dyDescent="0.15">
      <c r="Q6366" s="197">
        <v>6</v>
      </c>
      <c r="R6366" s="197">
        <v>47</v>
      </c>
      <c r="S6366" s="197">
        <v>11</v>
      </c>
      <c r="T6366" s="198" t="s">
        <v>6164</v>
      </c>
      <c r="U6366" s="200">
        <v>472140</v>
      </c>
    </row>
    <row r="6367" spans="17:21" x14ac:dyDescent="0.15">
      <c r="Q6367" s="197">
        <v>6</v>
      </c>
      <c r="R6367" s="197">
        <v>47</v>
      </c>
      <c r="S6367" s="197">
        <v>12</v>
      </c>
      <c r="T6367" s="198" t="s">
        <v>8282</v>
      </c>
      <c r="U6367" s="200">
        <v>472141</v>
      </c>
    </row>
    <row r="6368" spans="17:21" x14ac:dyDescent="0.15">
      <c r="Q6368" s="197">
        <v>6</v>
      </c>
      <c r="R6368" s="197">
        <v>47</v>
      </c>
      <c r="S6368" s="197">
        <v>13</v>
      </c>
      <c r="T6368" s="198" t="s">
        <v>6167</v>
      </c>
      <c r="U6368" s="200">
        <v>472150</v>
      </c>
    </row>
    <row r="6369" spans="17:21" x14ac:dyDescent="0.15">
      <c r="Q6369" s="197">
        <v>6</v>
      </c>
      <c r="R6369" s="197">
        <v>47</v>
      </c>
      <c r="S6369" s="197">
        <v>14</v>
      </c>
      <c r="T6369" s="198" t="s">
        <v>6170</v>
      </c>
      <c r="U6369" s="200">
        <v>473010</v>
      </c>
    </row>
    <row r="6370" spans="17:21" x14ac:dyDescent="0.15">
      <c r="Q6370" s="197">
        <v>6</v>
      </c>
      <c r="R6370" s="197">
        <v>47</v>
      </c>
      <c r="S6370" s="197">
        <v>15</v>
      </c>
      <c r="T6370" s="198" t="s">
        <v>6173</v>
      </c>
      <c r="U6370" s="200">
        <v>473020</v>
      </c>
    </row>
    <row r="6371" spans="17:21" x14ac:dyDescent="0.15">
      <c r="Q6371" s="197">
        <v>6</v>
      </c>
      <c r="R6371" s="197">
        <v>47</v>
      </c>
      <c r="S6371" s="197">
        <v>16</v>
      </c>
      <c r="T6371" s="198" t="s">
        <v>6176</v>
      </c>
      <c r="U6371" s="200">
        <v>473030</v>
      </c>
    </row>
    <row r="6372" spans="17:21" x14ac:dyDescent="0.15">
      <c r="Q6372" s="197">
        <v>6</v>
      </c>
      <c r="R6372" s="197">
        <v>47</v>
      </c>
      <c r="S6372" s="197">
        <v>17</v>
      </c>
      <c r="T6372" s="198" t="s">
        <v>6178</v>
      </c>
      <c r="U6372" s="200">
        <v>473060</v>
      </c>
    </row>
    <row r="6373" spans="17:21" x14ac:dyDescent="0.15">
      <c r="Q6373" s="197">
        <v>6</v>
      </c>
      <c r="R6373" s="197">
        <v>47</v>
      </c>
      <c r="S6373" s="197">
        <v>18</v>
      </c>
      <c r="T6373" s="198" t="s">
        <v>6181</v>
      </c>
      <c r="U6373" s="200">
        <v>473080</v>
      </c>
    </row>
    <row r="6374" spans="17:21" x14ac:dyDescent="0.15">
      <c r="Q6374" s="197">
        <v>6</v>
      </c>
      <c r="R6374" s="197">
        <v>47</v>
      </c>
      <c r="S6374" s="197">
        <v>19</v>
      </c>
      <c r="T6374" s="198" t="s">
        <v>6184</v>
      </c>
      <c r="U6374" s="200">
        <v>473110</v>
      </c>
    </row>
    <row r="6375" spans="17:21" x14ac:dyDescent="0.15">
      <c r="Q6375" s="197">
        <v>6</v>
      </c>
      <c r="R6375" s="197">
        <v>47</v>
      </c>
      <c r="S6375" s="197">
        <v>20</v>
      </c>
      <c r="T6375" s="198" t="s">
        <v>6187</v>
      </c>
      <c r="U6375" s="200">
        <v>473130</v>
      </c>
    </row>
    <row r="6376" spans="17:21" x14ac:dyDescent="0.15">
      <c r="Q6376" s="197">
        <v>6</v>
      </c>
      <c r="R6376" s="197">
        <v>47</v>
      </c>
      <c r="S6376" s="197">
        <v>21</v>
      </c>
      <c r="T6376" s="198" t="s">
        <v>6190</v>
      </c>
      <c r="U6376" s="200">
        <v>473140</v>
      </c>
    </row>
    <row r="6377" spans="17:21" x14ac:dyDescent="0.15">
      <c r="Q6377" s="197">
        <v>6</v>
      </c>
      <c r="R6377" s="197">
        <v>47</v>
      </c>
      <c r="S6377" s="197">
        <v>22</v>
      </c>
      <c r="T6377" s="198" t="s">
        <v>6192</v>
      </c>
      <c r="U6377" s="200">
        <v>473150</v>
      </c>
    </row>
    <row r="6378" spans="17:21" x14ac:dyDescent="0.15">
      <c r="Q6378" s="197">
        <v>6</v>
      </c>
      <c r="R6378" s="197">
        <v>47</v>
      </c>
      <c r="S6378" s="197">
        <v>23</v>
      </c>
      <c r="T6378" s="198" t="s">
        <v>6195</v>
      </c>
      <c r="U6378" s="200">
        <v>473240</v>
      </c>
    </row>
    <row r="6379" spans="17:21" x14ac:dyDescent="0.15">
      <c r="Q6379" s="197">
        <v>6</v>
      </c>
      <c r="R6379" s="197">
        <v>47</v>
      </c>
      <c r="S6379" s="197">
        <v>24</v>
      </c>
      <c r="T6379" s="198" t="s">
        <v>6198</v>
      </c>
      <c r="U6379" s="200">
        <v>473250</v>
      </c>
    </row>
    <row r="6380" spans="17:21" x14ac:dyDescent="0.15">
      <c r="Q6380" s="197">
        <v>6</v>
      </c>
      <c r="R6380" s="197">
        <v>47</v>
      </c>
      <c r="S6380" s="197">
        <v>25</v>
      </c>
      <c r="T6380" s="198" t="s">
        <v>6201</v>
      </c>
      <c r="U6380" s="200">
        <v>473260</v>
      </c>
    </row>
    <row r="6381" spans="17:21" x14ac:dyDescent="0.15">
      <c r="Q6381" s="197">
        <v>6</v>
      </c>
      <c r="R6381" s="197">
        <v>47</v>
      </c>
      <c r="S6381" s="197">
        <v>26</v>
      </c>
      <c r="T6381" s="198" t="s">
        <v>6204</v>
      </c>
      <c r="U6381" s="200">
        <v>473270</v>
      </c>
    </row>
    <row r="6382" spans="17:21" x14ac:dyDescent="0.15">
      <c r="Q6382" s="197">
        <v>6</v>
      </c>
      <c r="R6382" s="197">
        <v>47</v>
      </c>
      <c r="S6382" s="197">
        <v>27</v>
      </c>
      <c r="T6382" s="198" t="s">
        <v>6207</v>
      </c>
      <c r="U6382" s="200">
        <v>473280</v>
      </c>
    </row>
    <row r="6383" spans="17:21" x14ac:dyDescent="0.15">
      <c r="Q6383" s="197">
        <v>6</v>
      </c>
      <c r="R6383" s="197">
        <v>47</v>
      </c>
      <c r="S6383" s="197">
        <v>28</v>
      </c>
      <c r="T6383" s="198" t="s">
        <v>6210</v>
      </c>
      <c r="U6383" s="200">
        <v>473290</v>
      </c>
    </row>
    <row r="6384" spans="17:21" x14ac:dyDescent="0.15">
      <c r="Q6384" s="197">
        <v>6</v>
      </c>
      <c r="R6384" s="197">
        <v>47</v>
      </c>
      <c r="S6384" s="197">
        <v>29</v>
      </c>
      <c r="T6384" s="198" t="s">
        <v>6212</v>
      </c>
      <c r="U6384" s="200">
        <v>473480</v>
      </c>
    </row>
    <row r="6385" spans="17:21" x14ac:dyDescent="0.15">
      <c r="Q6385" s="197">
        <v>6</v>
      </c>
      <c r="R6385" s="197">
        <v>47</v>
      </c>
      <c r="S6385" s="197">
        <v>30</v>
      </c>
      <c r="T6385" s="198" t="s">
        <v>6215</v>
      </c>
      <c r="U6385" s="200">
        <v>473500</v>
      </c>
    </row>
    <row r="6386" spans="17:21" x14ac:dyDescent="0.15">
      <c r="Q6386" s="197">
        <v>6</v>
      </c>
      <c r="R6386" s="197">
        <v>47</v>
      </c>
      <c r="S6386" s="197">
        <v>31</v>
      </c>
      <c r="T6386" s="198" t="s">
        <v>6218</v>
      </c>
      <c r="U6386" s="200">
        <v>473530</v>
      </c>
    </row>
    <row r="6387" spans="17:21" x14ac:dyDescent="0.15">
      <c r="Q6387" s="197">
        <v>6</v>
      </c>
      <c r="R6387" s="197">
        <v>47</v>
      </c>
      <c r="S6387" s="197">
        <v>32</v>
      </c>
      <c r="T6387" s="198" t="s">
        <v>6221</v>
      </c>
      <c r="U6387" s="200">
        <v>473540</v>
      </c>
    </row>
    <row r="6388" spans="17:21" x14ac:dyDescent="0.15">
      <c r="Q6388" s="197">
        <v>6</v>
      </c>
      <c r="R6388" s="197">
        <v>47</v>
      </c>
      <c r="S6388" s="197">
        <v>33</v>
      </c>
      <c r="T6388" s="198" t="s">
        <v>6224</v>
      </c>
      <c r="U6388" s="200">
        <v>473550</v>
      </c>
    </row>
    <row r="6389" spans="17:21" x14ac:dyDescent="0.15">
      <c r="Q6389" s="197">
        <v>6</v>
      </c>
      <c r="R6389" s="197">
        <v>47</v>
      </c>
      <c r="S6389" s="197">
        <v>34</v>
      </c>
      <c r="T6389" s="198" t="s">
        <v>6226</v>
      </c>
      <c r="U6389" s="200">
        <v>473560</v>
      </c>
    </row>
    <row r="6390" spans="17:21" x14ac:dyDescent="0.15">
      <c r="Q6390" s="197">
        <v>6</v>
      </c>
      <c r="R6390" s="197">
        <v>47</v>
      </c>
      <c r="S6390" s="197">
        <v>35</v>
      </c>
      <c r="T6390" s="198" t="s">
        <v>6228</v>
      </c>
      <c r="U6390" s="200">
        <v>473570</v>
      </c>
    </row>
    <row r="6391" spans="17:21" x14ac:dyDescent="0.15">
      <c r="Q6391" s="197">
        <v>6</v>
      </c>
      <c r="R6391" s="197">
        <v>47</v>
      </c>
      <c r="S6391" s="197">
        <v>36</v>
      </c>
      <c r="T6391" s="198" t="s">
        <v>6230</v>
      </c>
      <c r="U6391" s="200">
        <v>473580</v>
      </c>
    </row>
    <row r="6392" spans="17:21" x14ac:dyDescent="0.15">
      <c r="Q6392" s="197">
        <v>6</v>
      </c>
      <c r="R6392" s="197">
        <v>47</v>
      </c>
      <c r="S6392" s="197">
        <v>37</v>
      </c>
      <c r="T6392" s="198" t="s">
        <v>6232</v>
      </c>
      <c r="U6392" s="200">
        <v>473590</v>
      </c>
    </row>
    <row r="6393" spans="17:21" x14ac:dyDescent="0.15">
      <c r="Q6393" s="197">
        <v>6</v>
      </c>
      <c r="R6393" s="197">
        <v>47</v>
      </c>
      <c r="S6393" s="197">
        <v>38</v>
      </c>
      <c r="T6393" s="198" t="s">
        <v>6234</v>
      </c>
      <c r="U6393" s="200">
        <v>473600</v>
      </c>
    </row>
    <row r="6394" spans="17:21" x14ac:dyDescent="0.15">
      <c r="Q6394" s="197">
        <v>6</v>
      </c>
      <c r="R6394" s="197">
        <v>47</v>
      </c>
      <c r="S6394" s="197">
        <v>39</v>
      </c>
      <c r="T6394" s="198" t="s">
        <v>6236</v>
      </c>
      <c r="U6394" s="200">
        <v>473610</v>
      </c>
    </row>
    <row r="6395" spans="17:21" x14ac:dyDescent="0.15">
      <c r="Q6395" s="197">
        <v>6</v>
      </c>
      <c r="R6395" s="197">
        <v>47</v>
      </c>
      <c r="S6395" s="197">
        <v>40</v>
      </c>
      <c r="T6395" s="198" t="s">
        <v>6238</v>
      </c>
      <c r="U6395" s="200">
        <v>473620</v>
      </c>
    </row>
    <row r="6396" spans="17:21" x14ac:dyDescent="0.15">
      <c r="Q6396" s="197">
        <v>6</v>
      </c>
      <c r="R6396" s="197">
        <v>47</v>
      </c>
      <c r="S6396" s="197">
        <v>41</v>
      </c>
      <c r="T6396" s="198" t="s">
        <v>6241</v>
      </c>
      <c r="U6396" s="200">
        <v>473750</v>
      </c>
    </row>
    <row r="6397" spans="17:21" x14ac:dyDescent="0.15">
      <c r="Q6397" s="197">
        <v>6</v>
      </c>
      <c r="R6397" s="197">
        <v>47</v>
      </c>
      <c r="S6397" s="197">
        <v>42</v>
      </c>
      <c r="T6397" s="198" t="s">
        <v>6244</v>
      </c>
      <c r="U6397" s="200">
        <v>473810</v>
      </c>
    </row>
    <row r="6398" spans="17:21" x14ac:dyDescent="0.15">
      <c r="Q6398" s="197">
        <v>6</v>
      </c>
      <c r="R6398" s="197">
        <v>47</v>
      </c>
      <c r="S6398" s="197">
        <v>43</v>
      </c>
      <c r="T6398" s="198" t="s">
        <v>6246</v>
      </c>
      <c r="U6398" s="200">
        <v>473820</v>
      </c>
    </row>
  </sheetData>
  <mergeCells count="1">
    <mergeCell ref="Z10:AA10"/>
  </mergeCells>
  <phoneticPr fontId="4"/>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BV333"/>
  <sheetViews>
    <sheetView workbookViewId="0"/>
  </sheetViews>
  <sheetFormatPr defaultRowHeight="13.5" x14ac:dyDescent="0.15"/>
  <cols>
    <col min="1" max="1" width="2.625" customWidth="1"/>
    <col min="2" max="2" width="5.5" bestFit="1" customWidth="1"/>
    <col min="3" max="21" width="10.625" customWidth="1"/>
    <col min="22" max="22" width="1.625" customWidth="1"/>
    <col min="23" max="28" width="8.75" customWidth="1"/>
    <col min="29" max="30" width="3.5" bestFit="1" customWidth="1"/>
    <col min="31" max="31" width="8.75" customWidth="1"/>
    <col min="32" max="32" width="20.75" customWidth="1"/>
    <col min="33" max="33" width="3.5" bestFit="1" customWidth="1"/>
    <col min="34" max="34" width="8.75" customWidth="1"/>
    <col min="35" max="35" width="20.75" customWidth="1"/>
    <col min="36" max="36" width="3.5" bestFit="1" customWidth="1"/>
    <col min="37" max="37" width="8.75" customWidth="1"/>
    <col min="38" max="38" width="20.75" customWidth="1"/>
    <col min="39" max="39" width="3.5" bestFit="1" customWidth="1"/>
    <col min="40" max="40" width="8.75" customWidth="1"/>
    <col min="41" max="41" width="20.75" customWidth="1"/>
    <col min="42" max="42" width="3.5" bestFit="1" customWidth="1"/>
    <col min="43" max="43" width="8.75" customWidth="1"/>
    <col min="44" max="44" width="20.75" customWidth="1"/>
    <col min="45" max="45" width="3.5" bestFit="1" customWidth="1"/>
    <col min="46" max="46" width="8.75" customWidth="1"/>
    <col min="47" max="47" width="20.75" customWidth="1"/>
    <col min="48" max="49" width="9" customWidth="1"/>
    <col min="50" max="50" width="2.75" customWidth="1"/>
    <col min="51" max="52" width="3.5" bestFit="1" customWidth="1"/>
    <col min="53" max="53" width="16.125" bestFit="1" customWidth="1"/>
    <col min="54" max="54" width="3.5" bestFit="1" customWidth="1"/>
    <col min="55" max="55" width="9.5" bestFit="1" customWidth="1"/>
    <col min="56" max="56" width="6.5" bestFit="1" customWidth="1"/>
    <col min="57" max="57" width="1.625" customWidth="1"/>
    <col min="58" max="59" width="3.5" bestFit="1" customWidth="1"/>
    <col min="60" max="60" width="11.625" bestFit="1" customWidth="1"/>
    <col min="61" max="61" width="6.5" bestFit="1" customWidth="1"/>
    <col min="62" max="62" width="20.5" bestFit="1" customWidth="1"/>
    <col min="63" max="63" width="9.5" bestFit="1" customWidth="1"/>
    <col min="64" max="64" width="1.625" customWidth="1"/>
    <col min="65" max="66" width="3.5" bestFit="1" customWidth="1"/>
    <col min="69" max="69" width="2.625" customWidth="1"/>
    <col min="70" max="70" width="7.5" bestFit="1" customWidth="1"/>
    <col min="71" max="71" width="1.625" customWidth="1"/>
    <col min="72" max="72" width="2.5" bestFit="1" customWidth="1"/>
    <col min="75" max="75" width="2.625" customWidth="1"/>
  </cols>
  <sheetData>
    <row r="1" spans="2:74" ht="27" x14ac:dyDescent="0.15">
      <c r="B1" s="42" t="s">
        <v>8298</v>
      </c>
      <c r="AD1" s="71" t="s">
        <v>8359</v>
      </c>
      <c r="AY1" s="20" t="s">
        <v>8360</v>
      </c>
      <c r="BF1" s="20" t="s">
        <v>8361</v>
      </c>
      <c r="BM1" s="20" t="s">
        <v>8362</v>
      </c>
      <c r="BR1" t="s">
        <v>8363</v>
      </c>
    </row>
    <row r="2" spans="2:74" x14ac:dyDescent="0.15">
      <c r="AY2" s="137" t="str">
        <f>G6</f>
        <v>RX4</v>
      </c>
      <c r="AZ2" s="137" t="str">
        <f>H6</f>
        <v>RY4</v>
      </c>
    </row>
    <row r="3" spans="2:74" x14ac:dyDescent="0.15">
      <c r="W3" s="72" t="s">
        <v>8364</v>
      </c>
      <c r="X3" s="72" t="s">
        <v>8365</v>
      </c>
      <c r="Y3" s="72" t="s">
        <v>8366</v>
      </c>
      <c r="Z3" s="72" t="s">
        <v>8366</v>
      </c>
      <c r="AA3" s="72" t="s">
        <v>8366</v>
      </c>
      <c r="AC3" s="73" t="s">
        <v>8367</v>
      </c>
      <c r="AD3" s="74" t="s">
        <v>8368</v>
      </c>
      <c r="AE3" s="75" t="s">
        <v>8369</v>
      </c>
      <c r="AF3" s="76" t="s">
        <v>8370</v>
      </c>
      <c r="AG3" s="75" t="s">
        <v>8371</v>
      </c>
      <c r="AH3" s="75" t="s">
        <v>8372</v>
      </c>
      <c r="AI3" s="75" t="s">
        <v>8373</v>
      </c>
      <c r="AJ3" s="76" t="s">
        <v>8374</v>
      </c>
      <c r="AK3" s="76" t="s">
        <v>8375</v>
      </c>
      <c r="AL3" s="76" t="s">
        <v>8376</v>
      </c>
      <c r="AM3" s="76" t="s">
        <v>8377</v>
      </c>
      <c r="AN3" s="76" t="s">
        <v>8378</v>
      </c>
      <c r="AO3" s="76" t="s">
        <v>9166</v>
      </c>
      <c r="AP3" s="76" t="s">
        <v>8380</v>
      </c>
      <c r="AQ3" s="76" t="s">
        <v>8369</v>
      </c>
      <c r="AR3" s="75" t="s">
        <v>8382</v>
      </c>
      <c r="AS3" s="76" t="s">
        <v>8371</v>
      </c>
      <c r="AT3" s="76" t="s">
        <v>8372</v>
      </c>
      <c r="AU3" s="76" t="s">
        <v>8385</v>
      </c>
      <c r="BD3" s="26">
        <f ca="1">IF(OR(AY4=1,AY4=4),IF(ISERROR(VLOOKUP(BD4,BD6:BD107,1,FALSE)),1,0),0)</f>
        <v>0</v>
      </c>
      <c r="BK3" s="26">
        <f ca="1">IF(BF4=5,IF(ISERROR(VLOOKUP(BK4,BK6:BK200,1,FALSE)),1,0),0)</f>
        <v>0</v>
      </c>
      <c r="BP3" s="26">
        <f ca="1">IF(BM4=6,IF(BO6=BP6,0,1),0)</f>
        <v>0</v>
      </c>
    </row>
    <row r="4" spans="2:74" x14ac:dyDescent="0.15">
      <c r="B4">
        <v>1</v>
      </c>
      <c r="C4" t="s">
        <v>8299</v>
      </c>
      <c r="W4" s="69" t="s">
        <v>8386</v>
      </c>
      <c r="X4" s="69" t="s">
        <v>8387</v>
      </c>
      <c r="Y4" s="77" t="s">
        <v>8388</v>
      </c>
      <c r="Z4" s="69" t="s">
        <v>8389</v>
      </c>
      <c r="AA4" s="69"/>
      <c r="AE4" s="78" t="str">
        <f ca="1">AE7&amp;AE10&amp;AH7&amp;AK7&amp;AE11&amp;AE15&amp;AH15&amp;AE19&amp;AE20&amp;AE21&amp;AH21&amp;AE22&amp;AE23&amp;AE24&amp;AH24&amp;AH27&amp;AK27&amp;AN27&amp;AE30&amp;AH30&amp;AE31&amp;AH31</f>
        <v>「発注機関」を選択してください。
大分類のプルダウンリストから選択し、必要に応じて中分類、小分類と順に選択することで、対象の発注機関を指定してください。</v>
      </c>
      <c r="AF4" s="79" t="e">
        <f ca="1">IF(AE4="",AF37,AE4&amp;$AD$1&amp;AF37)</f>
        <v>#VALUE!</v>
      </c>
      <c r="AI4" s="79" t="str">
        <f ca="1">IF(AH65="",AH162,AH65&amp;$AD$1&amp;AH162)</f>
        <v>「廃プラスチック類」5箇所目の「搬出先別搬出量」に入力漏れがあります。修正してください。「廃プラスチック類」6箇所目の「搬出先別搬出量」に入力漏れがあります。修正してください。「廃プラスチック類」5箇所目の「住所コード」が誤りです。確認し修正してください。「廃プラスチック類」6箇所目の「住所コード」が誤りです。確認し修正してください。</v>
      </c>
      <c r="AL4" s="79" t="str">
        <f ca="1">IF(AK65="",AK162,AK65&amp;$AD$1&amp;AK162)</f>
        <v/>
      </c>
      <c r="AO4" s="79" t="str">
        <f ca="1">IF(AN65="",AN162,AN65&amp;$AD$1&amp;AN162)</f>
        <v/>
      </c>
      <c r="AQ4" s="78" t="str">
        <f ca="1">AQ8&amp;AQ18&amp;AQ21&amp;AQ23&amp;AQ30</f>
        <v/>
      </c>
      <c r="AR4" s="79" t="e">
        <f ca="1">IF(AQ4="",AR37,AQ4&amp;$AD$1&amp;AR37)</f>
        <v>#VALUE!</v>
      </c>
      <c r="AY4" s="25">
        <f ca="1">INDIRECT($B$1&amp;AY2)</f>
        <v>0</v>
      </c>
      <c r="AZ4" s="25">
        <f ca="1">INDIRECT($B$1&amp;AZ2)</f>
        <v>0</v>
      </c>
      <c r="BB4" s="25">
        <f>INT(AA21/1000)</f>
        <v>0</v>
      </c>
      <c r="BD4" s="80">
        <f ca="1">AY4*10000+AZ4*100+BB4</f>
        <v>0</v>
      </c>
      <c r="BF4" s="25">
        <f ca="1">AY4</f>
        <v>0</v>
      </c>
      <c r="BG4" s="25">
        <f ca="1">AZ4</f>
        <v>0</v>
      </c>
      <c r="BI4" s="25">
        <f ca="1">E21</f>
        <v>0</v>
      </c>
      <c r="BK4" s="80">
        <f ca="1">BF4*10000000+BG4*100000+BI4</f>
        <v>0</v>
      </c>
      <c r="BM4" s="25">
        <f ca="1">BF4</f>
        <v>0</v>
      </c>
      <c r="BN4" s="25">
        <f ca="1">BG4</f>
        <v>0</v>
      </c>
      <c r="BV4" s="21" t="s">
        <v>8390</v>
      </c>
    </row>
    <row r="5" spans="2:74" x14ac:dyDescent="0.15">
      <c r="W5" s="48"/>
      <c r="X5" s="31"/>
      <c r="Y5" s="31"/>
      <c r="Z5" s="31"/>
      <c r="AA5" s="31"/>
      <c r="AY5" s="81" t="s">
        <v>246</v>
      </c>
      <c r="AZ5" s="81" t="s">
        <v>261</v>
      </c>
      <c r="BA5" s="81" t="s">
        <v>8391</v>
      </c>
      <c r="BB5" s="75" t="s">
        <v>8284</v>
      </c>
      <c r="BC5" s="75" t="s">
        <v>8392</v>
      </c>
      <c r="BD5" s="75" t="s">
        <v>8393</v>
      </c>
      <c r="BF5" s="75" t="s">
        <v>246</v>
      </c>
      <c r="BG5" s="75" t="s">
        <v>261</v>
      </c>
      <c r="BH5" s="75" t="s">
        <v>8301</v>
      </c>
      <c r="BI5" s="75" t="s">
        <v>8394</v>
      </c>
      <c r="BJ5" s="75" t="s">
        <v>8392</v>
      </c>
      <c r="BK5" s="75" t="s">
        <v>8395</v>
      </c>
      <c r="BM5" s="75" t="s">
        <v>246</v>
      </c>
      <c r="BN5" s="75" t="s">
        <v>261</v>
      </c>
      <c r="BO5" s="75" t="s">
        <v>8301</v>
      </c>
      <c r="BP5" s="75" t="s">
        <v>8392</v>
      </c>
      <c r="BR5" s="75" t="s">
        <v>8396</v>
      </c>
      <c r="BT5" s="75"/>
      <c r="BU5" s="75" t="s">
        <v>8397</v>
      </c>
      <c r="BV5" s="75" t="s">
        <v>8398</v>
      </c>
    </row>
    <row r="6" spans="2:74" x14ac:dyDescent="0.15">
      <c r="C6" s="25" t="s">
        <v>8300</v>
      </c>
      <c r="D6" s="25"/>
      <c r="E6" s="43"/>
      <c r="F6" s="44"/>
      <c r="G6" s="45" t="s">
        <v>9223</v>
      </c>
      <c r="H6" s="45" t="s">
        <v>9224</v>
      </c>
      <c r="I6" s="45" t="s">
        <v>9225</v>
      </c>
      <c r="AY6" s="25">
        <v>1</v>
      </c>
      <c r="AZ6" s="25">
        <v>4</v>
      </c>
      <c r="BA6" s="25" t="s">
        <v>275</v>
      </c>
      <c r="BB6" s="25">
        <v>1</v>
      </c>
      <c r="BC6" s="25" t="s">
        <v>183</v>
      </c>
      <c r="BD6" s="26">
        <v>10401</v>
      </c>
      <c r="BF6" s="25">
        <v>5</v>
      </c>
      <c r="BG6" s="25">
        <v>1</v>
      </c>
      <c r="BH6" s="46" t="s">
        <v>264</v>
      </c>
      <c r="BI6" s="26" t="s">
        <v>265</v>
      </c>
      <c r="BJ6" s="25" t="s">
        <v>264</v>
      </c>
      <c r="BK6" s="26">
        <v>50101100</v>
      </c>
      <c r="BM6" s="25">
        <v>6</v>
      </c>
      <c r="BN6" s="50"/>
      <c r="BO6" s="80" t="str">
        <f ca="1">LEFT(E7,5)</f>
        <v/>
      </c>
      <c r="BP6" s="80" t="str">
        <f ca="1">F21</f>
        <v/>
      </c>
      <c r="BR6" s="26">
        <v>203</v>
      </c>
      <c r="BT6" s="25">
        <v>1</v>
      </c>
      <c r="BU6" s="25">
        <v>1</v>
      </c>
      <c r="BV6" s="25">
        <v>100</v>
      </c>
    </row>
    <row r="7" spans="2:74" x14ac:dyDescent="0.15">
      <c r="B7" s="45" t="s">
        <v>8399</v>
      </c>
      <c r="C7" s="46" t="s">
        <v>8301</v>
      </c>
      <c r="D7" s="27" t="s">
        <v>8302</v>
      </c>
      <c r="E7" s="49" t="str">
        <f ca="1">INDIRECT($B$1&amp;B7)</f>
        <v/>
      </c>
      <c r="F7" s="50"/>
      <c r="G7" s="25">
        <f ca="1">INDIRECT($B$1&amp;G6)</f>
        <v>0</v>
      </c>
      <c r="H7" s="25">
        <f t="shared" ref="H7:I7" ca="1" si="0">INDIRECT($B$1&amp;H6)</f>
        <v>0</v>
      </c>
      <c r="I7" s="25">
        <f t="shared" ca="1" si="0"/>
        <v>0</v>
      </c>
      <c r="AC7" s="82" t="str">
        <f ca="1">IF(AD7+AG7+AJ7=0,"①","")</f>
        <v/>
      </c>
      <c r="AD7" s="83">
        <f ca="1">IF(G7=0,1,0)</f>
        <v>1</v>
      </c>
      <c r="AE7" s="78" t="str">
        <f ca="1">IF(AD7&gt;0,AF7,"")</f>
        <v>「発注機関」を選択してください。
大分類のプルダウンリストから選択し、必要に応じて中分類、小分類と順に選択することで、対象の発注機関を指定してください。</v>
      </c>
      <c r="AF7" s="84" t="s">
        <v>8400</v>
      </c>
      <c r="AG7" s="83">
        <f ca="1">IF(G7&gt;0,IF(E7="",1,0),0)</f>
        <v>0</v>
      </c>
      <c r="AH7" s="78" t="str">
        <f ca="1">IF(AG7&gt;0,AI7,"")</f>
        <v/>
      </c>
      <c r="AI7" s="84" t="s">
        <v>8401</v>
      </c>
      <c r="AJ7" s="83">
        <f ca="1">IF(I7&gt;0,IF(E7="",1,0),0)</f>
        <v>0</v>
      </c>
      <c r="AK7" s="78" t="str">
        <f ca="1">IF(AJ7&gt;0,AL7,"")</f>
        <v/>
      </c>
      <c r="AL7" s="84" t="s">
        <v>8402</v>
      </c>
      <c r="AY7" s="25">
        <v>1</v>
      </c>
      <c r="AZ7" s="25">
        <v>5</v>
      </c>
      <c r="BA7" s="46" t="s">
        <v>278</v>
      </c>
      <c r="BB7" s="25">
        <v>2</v>
      </c>
      <c r="BC7" s="25" t="s">
        <v>186</v>
      </c>
      <c r="BD7" s="26">
        <v>10502</v>
      </c>
      <c r="BF7" s="25">
        <v>5</v>
      </c>
      <c r="BG7" s="25">
        <v>1</v>
      </c>
      <c r="BH7" s="70"/>
      <c r="BI7" s="26" t="s">
        <v>269</v>
      </c>
      <c r="BJ7" s="25" t="s">
        <v>268</v>
      </c>
      <c r="BK7" s="26">
        <v>50101101</v>
      </c>
      <c r="BR7" s="26">
        <v>205</v>
      </c>
      <c r="BT7" s="25">
        <v>2</v>
      </c>
      <c r="BU7" s="25">
        <v>1</v>
      </c>
      <c r="BV7" s="25">
        <v>200</v>
      </c>
    </row>
    <row r="8" spans="2:74" x14ac:dyDescent="0.15">
      <c r="B8" s="47" t="s">
        <v>8403</v>
      </c>
      <c r="C8" s="70"/>
      <c r="D8" s="25" t="s">
        <v>8</v>
      </c>
      <c r="E8" s="49" t="str">
        <f ca="1">INDIRECT($B$1&amp;B8)&amp;""</f>
        <v/>
      </c>
      <c r="F8" s="50"/>
      <c r="AC8" s="26" t="s">
        <v>8404</v>
      </c>
      <c r="AP8" s="85">
        <f ca="1">IF($AC$7="",0,IF(E8="",1,0))</f>
        <v>0</v>
      </c>
      <c r="AQ8" s="78" t="str">
        <f ca="1">IF(AP8+AP9&gt;0,AR8&amp;IF(AP8+AP9=2,"と","")&amp;AR9,"")</f>
        <v/>
      </c>
      <c r="AR8" s="86" t="str">
        <f ca="1">"「発注機関」の"&amp;IF(AP8&gt;0,"担当者名","")</f>
        <v>「発注機関」の</v>
      </c>
      <c r="AY8" s="25">
        <v>1</v>
      </c>
      <c r="AZ8" s="25">
        <v>5</v>
      </c>
      <c r="BA8" s="70"/>
      <c r="BB8" s="25">
        <v>3</v>
      </c>
      <c r="BC8" s="25" t="s">
        <v>189</v>
      </c>
      <c r="BD8" s="26">
        <v>10503</v>
      </c>
      <c r="BF8" s="25">
        <v>5</v>
      </c>
      <c r="BG8" s="25">
        <v>1</v>
      </c>
      <c r="BH8" s="70"/>
      <c r="BI8" s="26" t="s">
        <v>274</v>
      </c>
      <c r="BJ8" s="25" t="s">
        <v>273</v>
      </c>
      <c r="BK8" s="26">
        <v>50101102</v>
      </c>
      <c r="BR8" s="26">
        <v>302</v>
      </c>
      <c r="BT8" s="25">
        <v>3</v>
      </c>
      <c r="BU8" s="25">
        <v>40</v>
      </c>
      <c r="BV8" s="25">
        <v>500</v>
      </c>
    </row>
    <row r="9" spans="2:74" x14ac:dyDescent="0.15">
      <c r="B9" s="47" t="s">
        <v>8405</v>
      </c>
      <c r="C9" s="48"/>
      <c r="D9" s="25" t="s">
        <v>10</v>
      </c>
      <c r="E9" s="49" t="str">
        <f t="shared" ref="E9:E14" ca="1" si="1">INDIRECT($B$1&amp;B9)&amp;""</f>
        <v/>
      </c>
      <c r="F9" s="50"/>
      <c r="AC9" s="26" t="s">
        <v>8404</v>
      </c>
      <c r="AP9" s="87">
        <f ca="1">IF($AC$7="",0,IF(E9="",1,0))</f>
        <v>0</v>
      </c>
      <c r="AR9" s="86" t="str">
        <f ca="1">IF(AP9&gt;0,"電話番号","")&amp;"を入力してください。"</f>
        <v>を入力してください。</v>
      </c>
      <c r="AY9" s="25">
        <v>1</v>
      </c>
      <c r="AZ9" s="25">
        <v>5</v>
      </c>
      <c r="BA9" s="70"/>
      <c r="BB9" s="25">
        <v>4</v>
      </c>
      <c r="BC9" s="25" t="s">
        <v>191</v>
      </c>
      <c r="BD9" s="26">
        <v>10504</v>
      </c>
      <c r="BF9" s="25">
        <v>5</v>
      </c>
      <c r="BG9" s="25">
        <v>1</v>
      </c>
      <c r="BH9" s="70"/>
      <c r="BI9" s="26" t="s">
        <v>277</v>
      </c>
      <c r="BJ9" s="25" t="s">
        <v>276</v>
      </c>
      <c r="BK9" s="26">
        <v>50101103</v>
      </c>
      <c r="BR9" s="26">
        <v>304</v>
      </c>
    </row>
    <row r="10" spans="2:74" x14ac:dyDescent="0.15">
      <c r="B10" s="47" t="s">
        <v>8406</v>
      </c>
      <c r="C10" s="46" t="s">
        <v>8303</v>
      </c>
      <c r="D10" s="27" t="s">
        <v>8304</v>
      </c>
      <c r="E10" s="49" t="str">
        <f t="shared" ca="1" si="1"/>
        <v/>
      </c>
      <c r="F10" s="50"/>
      <c r="AC10" s="26" t="s">
        <v>8404</v>
      </c>
      <c r="AD10" s="83">
        <f ca="1">IF($AC$7="",-1,IF(E10="",1,0))</f>
        <v>-1</v>
      </c>
      <c r="AE10" s="78" t="str">
        <f ca="1">IF(AD10&gt;0,AF10,"")</f>
        <v/>
      </c>
      <c r="AF10" s="88" t="s">
        <v>8407</v>
      </c>
      <c r="AY10" s="25">
        <v>1</v>
      </c>
      <c r="AZ10" s="25">
        <v>5</v>
      </c>
      <c r="BA10" s="70"/>
      <c r="BB10" s="25">
        <v>5</v>
      </c>
      <c r="BC10" s="25" t="s">
        <v>194</v>
      </c>
      <c r="BD10" s="26">
        <v>10505</v>
      </c>
      <c r="BF10" s="25">
        <v>5</v>
      </c>
      <c r="BG10" s="25">
        <v>1</v>
      </c>
      <c r="BH10" s="70"/>
      <c r="BI10" s="26" t="s">
        <v>281</v>
      </c>
      <c r="BJ10" s="25" t="s">
        <v>280</v>
      </c>
      <c r="BK10" s="26">
        <v>50101104</v>
      </c>
      <c r="BR10" s="26">
        <v>305</v>
      </c>
    </row>
    <row r="11" spans="2:74" x14ac:dyDescent="0.15">
      <c r="B11" s="47" t="s">
        <v>8408</v>
      </c>
      <c r="C11" s="70"/>
      <c r="D11" s="27" t="s">
        <v>8305</v>
      </c>
      <c r="E11" s="49" t="str">
        <f t="shared" ca="1" si="1"/>
        <v/>
      </c>
      <c r="F11" s="50"/>
      <c r="AC11" s="82" t="str">
        <f ca="1">IF(AD11+AD12+AD13=0,"②","")</f>
        <v/>
      </c>
      <c r="AD11" s="89">
        <f ca="1">IF($AC$7="",-1,IF(E11="",1,0))</f>
        <v>-1</v>
      </c>
      <c r="AE11" s="78" t="str">
        <f ca="1">IF(SUM(AD11:AD13)&gt;0,AF11&amp;AH11&amp;AG12&amp;AH12&amp;AG13&amp;AH13&amp;AG14&amp;AH14&amp;AI14,"")</f>
        <v/>
      </c>
      <c r="AF11" s="84" t="s">
        <v>8409</v>
      </c>
      <c r="AG11" s="20"/>
      <c r="AH11" s="86" t="str">
        <f ca="1">IF(AD11&gt;0,"会社名","")</f>
        <v/>
      </c>
      <c r="AY11" s="25">
        <v>1</v>
      </c>
      <c r="AZ11" s="25">
        <v>5</v>
      </c>
      <c r="BA11" s="70"/>
      <c r="BB11" s="25">
        <v>6</v>
      </c>
      <c r="BC11" s="25" t="s">
        <v>197</v>
      </c>
      <c r="BD11" s="26">
        <v>10506</v>
      </c>
      <c r="BF11" s="25">
        <v>5</v>
      </c>
      <c r="BG11" s="25">
        <v>1</v>
      </c>
      <c r="BH11" s="70"/>
      <c r="BI11" s="26" t="s">
        <v>285</v>
      </c>
      <c r="BJ11" s="25" t="s">
        <v>284</v>
      </c>
      <c r="BK11" s="26">
        <v>50101105</v>
      </c>
      <c r="BR11" s="26">
        <v>306</v>
      </c>
    </row>
    <row r="12" spans="2:74" x14ac:dyDescent="0.15">
      <c r="B12" s="47" t="s">
        <v>8410</v>
      </c>
      <c r="C12" s="70"/>
      <c r="D12" s="27" t="s">
        <v>8306</v>
      </c>
      <c r="E12" s="49" t="str">
        <f t="shared" ca="1" si="1"/>
        <v/>
      </c>
      <c r="F12" s="50"/>
      <c r="AC12" s="26" t="s">
        <v>8404</v>
      </c>
      <c r="AD12" s="90">
        <f ca="1">IF($AC$7="",-1,IF(E12="",1,0))</f>
        <v>-1</v>
      </c>
      <c r="AG12" s="91" t="str">
        <f ca="1">IF(AH11="","",IF(AH12&amp;AH13&amp;AH14="","","、"))</f>
        <v/>
      </c>
      <c r="AH12" s="86" t="str">
        <f ca="1">IF(AD12&gt;0,"所在地","")</f>
        <v/>
      </c>
      <c r="AY12" s="25">
        <v>1</v>
      </c>
      <c r="AZ12" s="25">
        <v>5</v>
      </c>
      <c r="BA12" s="48"/>
      <c r="BB12" s="25">
        <v>7</v>
      </c>
      <c r="BC12" s="25" t="s">
        <v>199</v>
      </c>
      <c r="BD12" s="26">
        <v>10507</v>
      </c>
      <c r="BF12" s="25">
        <v>5</v>
      </c>
      <c r="BG12" s="25">
        <v>1</v>
      </c>
      <c r="BH12" s="70"/>
      <c r="BI12" s="26" t="s">
        <v>289</v>
      </c>
      <c r="BJ12" s="25" t="s">
        <v>288</v>
      </c>
      <c r="BK12" s="26">
        <v>50101106</v>
      </c>
      <c r="BR12" s="26">
        <v>403</v>
      </c>
    </row>
    <row r="13" spans="2:74" x14ac:dyDescent="0.15">
      <c r="B13" s="47" t="s">
        <v>8411</v>
      </c>
      <c r="C13" s="70"/>
      <c r="D13" s="27" t="s">
        <v>10</v>
      </c>
      <c r="E13" s="49" t="str">
        <f t="shared" ca="1" si="1"/>
        <v/>
      </c>
      <c r="F13" s="50"/>
      <c r="AC13" s="26" t="s">
        <v>8404</v>
      </c>
      <c r="AD13" s="90">
        <f ca="1">IF($AC$7="",-1,IF(E13="",1,0))</f>
        <v>-1</v>
      </c>
      <c r="AG13" s="91" t="str">
        <f ca="1">IF(AH12="","",IF(AH13&amp;AH14="","","、"))</f>
        <v/>
      </c>
      <c r="AH13" s="86" t="str">
        <f ca="1">IF(AD13&gt;0,"電話番号","")</f>
        <v/>
      </c>
      <c r="AY13" s="25">
        <v>1</v>
      </c>
      <c r="AZ13" s="25">
        <v>6</v>
      </c>
      <c r="BA13" s="46" t="s">
        <v>282</v>
      </c>
      <c r="BB13" s="25">
        <v>8</v>
      </c>
      <c r="BC13" s="25" t="s">
        <v>201</v>
      </c>
      <c r="BD13" s="26">
        <v>10608</v>
      </c>
      <c r="BF13" s="25">
        <v>5</v>
      </c>
      <c r="BG13" s="25">
        <v>1</v>
      </c>
      <c r="BH13" s="70"/>
      <c r="BI13" s="26" t="s">
        <v>293</v>
      </c>
      <c r="BJ13" s="25" t="s">
        <v>292</v>
      </c>
      <c r="BK13" s="26">
        <v>50101107</v>
      </c>
      <c r="BR13" s="26">
        <v>405</v>
      </c>
    </row>
    <row r="14" spans="2:74" x14ac:dyDescent="0.15">
      <c r="B14" s="47" t="s">
        <v>8412</v>
      </c>
      <c r="C14" s="48"/>
      <c r="D14" s="25" t="s">
        <v>13</v>
      </c>
      <c r="E14" s="49" t="str">
        <f t="shared" ca="1" si="1"/>
        <v/>
      </c>
      <c r="F14" s="50"/>
      <c r="AC14" s="26" t="s">
        <v>8404</v>
      </c>
      <c r="AD14" s="92">
        <f ca="1">IF($AC$7="",-1,IF(E14="",1,0))</f>
        <v>-1</v>
      </c>
      <c r="AG14" s="91" t="str">
        <f ca="1">IF(AH13="","",IF(AH14="","","、"))</f>
        <v/>
      </c>
      <c r="AH14" s="86" t="str">
        <f ca="1">IF(AD14&gt;0,"FAX番号","")</f>
        <v/>
      </c>
      <c r="AI14" s="88" t="s">
        <v>8413</v>
      </c>
      <c r="AY14" s="25">
        <v>1</v>
      </c>
      <c r="AZ14" s="25">
        <v>6</v>
      </c>
      <c r="BA14" s="70"/>
      <c r="BB14" s="25">
        <v>9</v>
      </c>
      <c r="BC14" s="25" t="s">
        <v>203</v>
      </c>
      <c r="BD14" s="26">
        <v>10609</v>
      </c>
      <c r="BF14" s="25">
        <v>5</v>
      </c>
      <c r="BG14" s="25">
        <v>1</v>
      </c>
      <c r="BH14" s="70"/>
      <c r="BI14" s="26" t="s">
        <v>297</v>
      </c>
      <c r="BJ14" s="25" t="s">
        <v>296</v>
      </c>
      <c r="BK14" s="26">
        <v>50101108</v>
      </c>
      <c r="BR14" s="26">
        <v>406</v>
      </c>
    </row>
    <row r="15" spans="2:74" x14ac:dyDescent="0.15">
      <c r="B15" s="47" t="s">
        <v>8414</v>
      </c>
      <c r="C15" s="46" t="s">
        <v>4</v>
      </c>
      <c r="D15" s="52" t="s">
        <v>8307</v>
      </c>
      <c r="E15" s="25">
        <f ca="1">INDIRECT($B$1&amp;B15)</f>
        <v>0</v>
      </c>
      <c r="F15" s="25">
        <f ca="1">IF(E15=0,0,E15-12)</f>
        <v>0</v>
      </c>
      <c r="Y15" s="49">
        <f ca="1">DATE(E15+1988,E16,E17)</f>
        <v>32111</v>
      </c>
      <c r="Z15" s="25">
        <f ca="1">YEAR(Y15)-1988</f>
        <v>-1</v>
      </c>
      <c r="AA15" s="93">
        <f ca="1">E15*10000+E16*100+E17</f>
        <v>0</v>
      </c>
      <c r="AC15" s="26" t="s">
        <v>9167</v>
      </c>
      <c r="AD15" s="83">
        <f ca="1">IF($AC$11="",-1,IF(AND(E15&gt;0,E16&gt;0,E17&gt;0),0,1))</f>
        <v>-1</v>
      </c>
      <c r="AE15" s="78" t="str">
        <f t="shared" ref="AE15" ca="1" si="2">IF(AD15&gt;0,AF15,"")</f>
        <v/>
      </c>
      <c r="AF15" s="88" t="s">
        <v>9168</v>
      </c>
      <c r="AG15" s="83">
        <f ca="1">IF(AD15=0,IF(AND(E15=Z15,E16=Z16,E17=Z17),0,1),-1)</f>
        <v>-1</v>
      </c>
      <c r="AH15" s="78" t="str">
        <f ca="1">IF(AG15&gt;0,AI15,"")</f>
        <v/>
      </c>
      <c r="AI15" s="84" t="s">
        <v>8415</v>
      </c>
      <c r="AY15" s="25">
        <v>1</v>
      </c>
      <c r="AZ15" s="25">
        <v>6</v>
      </c>
      <c r="BA15" s="70"/>
      <c r="BB15" s="25">
        <v>10</v>
      </c>
      <c r="BC15" s="25" t="s">
        <v>204</v>
      </c>
      <c r="BD15" s="26">
        <v>10610</v>
      </c>
      <c r="BF15" s="25">
        <v>5</v>
      </c>
      <c r="BG15" s="25">
        <v>1</v>
      </c>
      <c r="BH15" s="70"/>
      <c r="BI15" s="26" t="s">
        <v>301</v>
      </c>
      <c r="BJ15" s="25" t="s">
        <v>300</v>
      </c>
      <c r="BK15" s="26">
        <v>50101109</v>
      </c>
      <c r="BR15" s="26">
        <v>407</v>
      </c>
    </row>
    <row r="16" spans="2:74" x14ac:dyDescent="0.15">
      <c r="B16" s="47" t="s">
        <v>8416</v>
      </c>
      <c r="C16" s="70"/>
      <c r="D16" s="29" t="s">
        <v>8308</v>
      </c>
      <c r="E16" s="25">
        <f t="shared" ref="E16:E31" ca="1" si="3">INDIRECT($B$1&amp;B16)</f>
        <v>0</v>
      </c>
      <c r="F16" s="25">
        <f ca="1">E16</f>
        <v>0</v>
      </c>
      <c r="Z16" s="25">
        <f ca="1">MONTH(Y15)</f>
        <v>11</v>
      </c>
      <c r="AC16" s="26" t="s">
        <v>9167</v>
      </c>
      <c r="AD16" s="119"/>
      <c r="AY16" s="25">
        <v>1</v>
      </c>
      <c r="AZ16" s="25">
        <v>6</v>
      </c>
      <c r="BA16" s="70"/>
      <c r="BB16" s="25">
        <v>11</v>
      </c>
      <c r="BC16" s="25" t="s">
        <v>206</v>
      </c>
      <c r="BD16" s="26">
        <v>10611</v>
      </c>
      <c r="BF16" s="25">
        <v>5</v>
      </c>
      <c r="BG16" s="25">
        <v>1</v>
      </c>
      <c r="BH16" s="48"/>
      <c r="BI16" s="26" t="s">
        <v>305</v>
      </c>
      <c r="BJ16" s="25" t="s">
        <v>304</v>
      </c>
      <c r="BK16" s="26">
        <v>50101110</v>
      </c>
      <c r="BR16" s="26">
        <v>502</v>
      </c>
    </row>
    <row r="17" spans="2:70" x14ac:dyDescent="0.15">
      <c r="B17" s="47" t="s">
        <v>8417</v>
      </c>
      <c r="C17" s="48"/>
      <c r="D17" s="29" t="s">
        <v>8309</v>
      </c>
      <c r="E17" s="25">
        <f t="shared" ca="1" si="3"/>
        <v>0</v>
      </c>
      <c r="F17" s="25">
        <f ca="1">E17</f>
        <v>0</v>
      </c>
      <c r="Z17" s="25">
        <f ca="1">DAY(Y15)</f>
        <v>30</v>
      </c>
      <c r="AC17" s="26" t="s">
        <v>9167</v>
      </c>
      <c r="AD17" s="119"/>
      <c r="AY17" s="25">
        <v>1</v>
      </c>
      <c r="AZ17" s="25">
        <v>6</v>
      </c>
      <c r="BA17" s="70"/>
      <c r="BB17" s="25">
        <v>12</v>
      </c>
      <c r="BC17" s="25" t="s">
        <v>208</v>
      </c>
      <c r="BD17" s="26">
        <v>10612</v>
      </c>
      <c r="BF17" s="25">
        <v>5</v>
      </c>
      <c r="BG17" s="25">
        <v>2</v>
      </c>
      <c r="BH17" s="46" t="s">
        <v>588</v>
      </c>
      <c r="BI17" s="26" t="s">
        <v>1189</v>
      </c>
      <c r="BJ17" s="25" t="s">
        <v>588</v>
      </c>
      <c r="BK17" s="26">
        <v>50204100</v>
      </c>
      <c r="BR17" s="26">
        <v>503</v>
      </c>
    </row>
    <row r="18" spans="2:70" x14ac:dyDescent="0.15">
      <c r="B18" s="47" t="s">
        <v>8418</v>
      </c>
      <c r="C18" s="49" t="s">
        <v>9</v>
      </c>
      <c r="D18" s="50"/>
      <c r="E18" s="49" t="str">
        <f ca="1">INDIRECT($B$1&amp;B18)&amp;""</f>
        <v/>
      </c>
      <c r="F18" s="50"/>
      <c r="AC18" s="26" t="s">
        <v>9167</v>
      </c>
      <c r="AP18" s="83">
        <f ca="1">IF($AC$11="",-1,IF(E18="",1,0))</f>
        <v>-1</v>
      </c>
      <c r="AQ18" s="78" t="str">
        <f ca="1">IF(AP18&gt;0,AR18,"")</f>
        <v/>
      </c>
      <c r="AR18" s="88" t="s">
        <v>9169</v>
      </c>
      <c r="AY18" s="25">
        <v>1</v>
      </c>
      <c r="AZ18" s="25">
        <v>6</v>
      </c>
      <c r="BA18" s="70"/>
      <c r="BB18" s="25">
        <v>13</v>
      </c>
      <c r="BC18" s="25" t="s">
        <v>210</v>
      </c>
      <c r="BD18" s="26">
        <v>10613</v>
      </c>
      <c r="BF18" s="25">
        <v>5</v>
      </c>
      <c r="BG18" s="25">
        <v>2</v>
      </c>
      <c r="BH18" s="70"/>
      <c r="BI18" s="26" t="s">
        <v>1192</v>
      </c>
      <c r="BJ18" s="25" t="s">
        <v>1191</v>
      </c>
      <c r="BK18" s="26">
        <v>50204101</v>
      </c>
      <c r="BR18" s="26">
        <v>504</v>
      </c>
    </row>
    <row r="19" spans="2:70" x14ac:dyDescent="0.15">
      <c r="B19" s="47" t="s">
        <v>8419</v>
      </c>
      <c r="C19" s="51" t="s">
        <v>12</v>
      </c>
      <c r="D19" s="50"/>
      <c r="E19" s="49" t="str">
        <f ca="1">INDIRECT($B$1&amp;B19)&amp;""</f>
        <v/>
      </c>
      <c r="F19" s="50"/>
      <c r="AC19" s="26" t="s">
        <v>9167</v>
      </c>
      <c r="AD19" s="95">
        <f ca="1">IF($AC$11="",-1,IF(E19="",1,0))</f>
        <v>-1</v>
      </c>
      <c r="AE19" s="78" t="str">
        <f t="shared" ref="AE19:AE23" ca="1" si="4">IF(AD19&gt;0,AF19,"")</f>
        <v/>
      </c>
      <c r="AF19" s="88" t="s">
        <v>9170</v>
      </c>
      <c r="AG19" s="20"/>
      <c r="AH19" s="20"/>
      <c r="AY19" s="25">
        <v>1</v>
      </c>
      <c r="AZ19" s="25">
        <v>6</v>
      </c>
      <c r="BA19" s="70"/>
      <c r="BB19" s="25">
        <v>14</v>
      </c>
      <c r="BC19" s="25" t="s">
        <v>212</v>
      </c>
      <c r="BD19" s="26">
        <v>10614</v>
      </c>
      <c r="BF19" s="25">
        <v>5</v>
      </c>
      <c r="BG19" s="25">
        <v>2</v>
      </c>
      <c r="BH19" s="70"/>
      <c r="BI19" s="26" t="s">
        <v>1195</v>
      </c>
      <c r="BJ19" s="25" t="s">
        <v>1194</v>
      </c>
      <c r="BK19" s="26">
        <v>50204102</v>
      </c>
      <c r="BR19" s="26">
        <v>506</v>
      </c>
    </row>
    <row r="20" spans="2:70" x14ac:dyDescent="0.15">
      <c r="B20" s="47" t="s">
        <v>8420</v>
      </c>
      <c r="C20" s="51" t="s">
        <v>14</v>
      </c>
      <c r="D20" s="50"/>
      <c r="E20" s="49" t="str">
        <f ca="1">INDIRECT($B$1&amp;B20)&amp;""</f>
        <v/>
      </c>
      <c r="F20" s="50"/>
      <c r="AC20" s="82" t="str">
        <f ca="1">IF(AD20=0,"③","")</f>
        <v/>
      </c>
      <c r="AD20" s="95">
        <f ca="1">IF($AC$11="",-1,IF(E20="",1,0))</f>
        <v>-1</v>
      </c>
      <c r="AE20" s="78" t="str">
        <f t="shared" ca="1" si="4"/>
        <v/>
      </c>
      <c r="AF20" s="88" t="s">
        <v>8421</v>
      </c>
      <c r="AG20" s="20"/>
      <c r="AH20" s="20"/>
      <c r="AY20" s="25">
        <v>1</v>
      </c>
      <c r="AZ20" s="25">
        <v>6</v>
      </c>
      <c r="BA20" s="70"/>
      <c r="BB20" s="25">
        <v>19</v>
      </c>
      <c r="BC20" s="25" t="s">
        <v>213</v>
      </c>
      <c r="BD20" s="26">
        <v>10619</v>
      </c>
      <c r="BF20" s="25">
        <v>5</v>
      </c>
      <c r="BG20" s="25">
        <v>2</v>
      </c>
      <c r="BH20" s="70"/>
      <c r="BI20" s="26" t="s">
        <v>1198</v>
      </c>
      <c r="BJ20" s="25" t="s">
        <v>1197</v>
      </c>
      <c r="BK20" s="26">
        <v>50204103</v>
      </c>
      <c r="BR20" s="26">
        <v>603</v>
      </c>
    </row>
    <row r="21" spans="2:70" x14ac:dyDescent="0.15">
      <c r="B21" s="47" t="s">
        <v>8422</v>
      </c>
      <c r="C21" s="46" t="s">
        <v>19</v>
      </c>
      <c r="D21" s="27" t="s">
        <v>146</v>
      </c>
      <c r="E21" s="49">
        <f ca="1">INDIRECT($B$1&amp;B21)</f>
        <v>0</v>
      </c>
      <c r="F21" s="114" t="str">
        <f ca="1">IF(E21&gt;0,RIGHT("00000"&amp;E21,5),"")</f>
        <v/>
      </c>
      <c r="X21" s="25">
        <f ca="1">IF(E21="",0,INT(E21/1000))</f>
        <v>0</v>
      </c>
      <c r="AC21" s="82" t="str">
        <f ca="1">IF(AD21=0,"④","")</f>
        <v/>
      </c>
      <c r="AD21" s="95">
        <f ca="1">IF($AC$20="",-1,IF(E21=0,1,0))</f>
        <v>-1</v>
      </c>
      <c r="AE21" s="78" t="str">
        <f t="shared" ca="1" si="4"/>
        <v/>
      </c>
      <c r="AF21" s="88" t="s">
        <v>9171</v>
      </c>
      <c r="AG21" s="96">
        <f ca="1">IF(AD21=0,IF(ISERROR(VLOOKUP(F21,Code!$AF$201:$AF$2116,1,FALSE)),1,0),-1)</f>
        <v>-1</v>
      </c>
      <c r="AH21" s="78" t="str">
        <f ca="1">IF(AG21&gt;0,AI21,"")</f>
        <v/>
      </c>
      <c r="AI21" s="88" t="s">
        <v>8423</v>
      </c>
      <c r="AP21" s="83">
        <f ca="1">IF($AC$7="",-1,IF(AG21=0,IF(BD3+BK3+BP3&gt;0,1,0),-1))</f>
        <v>-1</v>
      </c>
      <c r="AQ21" s="78" t="str">
        <f ca="1">IF(AP21&gt;0,AR21,"")</f>
        <v/>
      </c>
      <c r="AR21" s="88" t="s">
        <v>9172</v>
      </c>
      <c r="AY21" s="25">
        <v>1</v>
      </c>
      <c r="AZ21" s="25">
        <v>6</v>
      </c>
      <c r="BA21" s="48"/>
      <c r="BB21" s="25">
        <v>20</v>
      </c>
      <c r="BC21" s="25" t="s">
        <v>214</v>
      </c>
      <c r="BD21" s="26">
        <v>10620</v>
      </c>
      <c r="BF21" s="25">
        <v>5</v>
      </c>
      <c r="BG21" s="25">
        <v>2</v>
      </c>
      <c r="BH21" s="70"/>
      <c r="BI21" s="26" t="s">
        <v>1201</v>
      </c>
      <c r="BJ21" s="25" t="s">
        <v>1200</v>
      </c>
      <c r="BK21" s="26">
        <v>50204104</v>
      </c>
      <c r="BR21" s="26">
        <v>604</v>
      </c>
    </row>
    <row r="22" spans="2:70" x14ac:dyDescent="0.15">
      <c r="B22" s="47" t="s">
        <v>8424</v>
      </c>
      <c r="C22" s="48"/>
      <c r="D22" s="29" t="s">
        <v>147</v>
      </c>
      <c r="E22" s="115" t="str">
        <f ca="1">INDIRECT($B$1&amp;B22)&amp;""</f>
        <v/>
      </c>
      <c r="F22" s="116"/>
      <c r="W22" s="108" t="s">
        <v>260</v>
      </c>
      <c r="AC22" s="82" t="str">
        <f ca="1">IF(AD22=0,"⑤","")</f>
        <v/>
      </c>
      <c r="AD22" s="95">
        <f ca="1">IF($AC$20="",-1,IF(E22="",1,0))</f>
        <v>-1</v>
      </c>
      <c r="AE22" s="78" t="str">
        <f t="shared" ca="1" si="4"/>
        <v/>
      </c>
      <c r="AF22" s="88" t="s">
        <v>8425</v>
      </c>
      <c r="AG22" s="20"/>
      <c r="AH22" s="20"/>
      <c r="AY22" s="25">
        <v>1</v>
      </c>
      <c r="AZ22" s="25">
        <v>7</v>
      </c>
      <c r="BA22" s="46" t="s">
        <v>286</v>
      </c>
      <c r="BB22" s="25">
        <v>15</v>
      </c>
      <c r="BC22" s="25" t="s">
        <v>215</v>
      </c>
      <c r="BD22" s="26">
        <v>10715</v>
      </c>
      <c r="BF22" s="25">
        <v>5</v>
      </c>
      <c r="BG22" s="25">
        <v>2</v>
      </c>
      <c r="BH22" s="48"/>
      <c r="BI22" s="26" t="s">
        <v>1204</v>
      </c>
      <c r="BJ22" s="25" t="s">
        <v>1203</v>
      </c>
      <c r="BK22" s="26">
        <v>50204105</v>
      </c>
      <c r="BR22" s="26">
        <v>605</v>
      </c>
    </row>
    <row r="23" spans="2:70" x14ac:dyDescent="0.15">
      <c r="B23" s="47" t="s">
        <v>8426</v>
      </c>
      <c r="C23" s="51" t="s">
        <v>15</v>
      </c>
      <c r="D23" s="50"/>
      <c r="E23" s="49">
        <f t="shared" ca="1" si="3"/>
        <v>0</v>
      </c>
      <c r="F23" s="50"/>
      <c r="W23" s="97">
        <v>100000</v>
      </c>
      <c r="AC23" s="82" t="str">
        <f ca="1">IF(AD23=0,"⑥","")</f>
        <v/>
      </c>
      <c r="AD23" s="95">
        <f ca="1">IF($AC$22="",-1,IF(E23=0,1,0))</f>
        <v>-1</v>
      </c>
      <c r="AE23" s="78" t="str">
        <f t="shared" ca="1" si="4"/>
        <v/>
      </c>
      <c r="AF23" s="88" t="s">
        <v>8427</v>
      </c>
      <c r="AP23" s="83">
        <f ca="1">IF(AD23=0,IF(E23&gt;W23,1,0),-1)</f>
        <v>-1</v>
      </c>
      <c r="AQ23" s="78" t="str">
        <f ca="1">IF(AP23&gt;0,AR23,"")</f>
        <v/>
      </c>
      <c r="AR23" s="88" t="s">
        <v>9173</v>
      </c>
      <c r="AY23" s="25">
        <v>1</v>
      </c>
      <c r="AZ23" s="25">
        <v>7</v>
      </c>
      <c r="BA23" s="70"/>
      <c r="BB23" s="25">
        <v>16</v>
      </c>
      <c r="BC23" s="25" t="s">
        <v>216</v>
      </c>
      <c r="BD23" s="26">
        <v>10716</v>
      </c>
      <c r="BF23" s="25">
        <v>5</v>
      </c>
      <c r="BG23" s="25">
        <v>3</v>
      </c>
      <c r="BH23" s="46" t="s">
        <v>592</v>
      </c>
      <c r="BI23" s="26" t="s">
        <v>1909</v>
      </c>
      <c r="BJ23" s="25" t="s">
        <v>592</v>
      </c>
      <c r="BK23" s="26">
        <v>50311100</v>
      </c>
      <c r="BR23" s="26">
        <v>607</v>
      </c>
    </row>
    <row r="24" spans="2:70" x14ac:dyDescent="0.15">
      <c r="B24" s="47" t="s">
        <v>8428</v>
      </c>
      <c r="C24" s="46" t="s">
        <v>20</v>
      </c>
      <c r="D24" s="52" t="s">
        <v>8310</v>
      </c>
      <c r="E24" s="25">
        <f ca="1">INDIRECT($B$1&amp;B24)</f>
        <v>0</v>
      </c>
      <c r="F24" s="25">
        <f ca="1">IF(E24=0,0,E24-12)</f>
        <v>0</v>
      </c>
      <c r="W24" s="24">
        <v>300401</v>
      </c>
      <c r="Y24" s="25">
        <f ca="1">DATE(E24+1988,E25,E26)</f>
        <v>32111</v>
      </c>
      <c r="Z24" s="25">
        <f ca="1">YEAR(Y24)-1988</f>
        <v>-1</v>
      </c>
      <c r="AA24" s="25">
        <f ca="1">E24*10000+E25*100+E26</f>
        <v>0</v>
      </c>
      <c r="AC24" s="26" t="s">
        <v>8429</v>
      </c>
      <c r="AD24" s="89">
        <f ca="1">IF($AC$23="",-1,IF(AA24=0,1,0))</f>
        <v>-1</v>
      </c>
      <c r="AE24" s="94" t="str">
        <f ca="1">IF(AD24+AD27&gt;0,AF24&amp;IF(AD24+AD27=2,"と","")&amp;AF27,"")</f>
        <v/>
      </c>
      <c r="AF24" s="86" t="str">
        <f ca="1">"「工期」として"&amp;IF(AD24=1,"着工年月日","")</f>
        <v>「工期」として</v>
      </c>
      <c r="AG24" s="83">
        <f ca="1">IF(AD24=0,IF(AND(E24=Z24,E25=Z25,E26=Z26),0,1),-1)</f>
        <v>-1</v>
      </c>
      <c r="AH24" s="78" t="str">
        <f ca="1">IF(AG24&gt;0,AI24,"")</f>
        <v/>
      </c>
      <c r="AI24" s="88" t="s">
        <v>8430</v>
      </c>
      <c r="AY24" s="25">
        <v>1</v>
      </c>
      <c r="AZ24" s="25">
        <v>7</v>
      </c>
      <c r="BA24" s="70"/>
      <c r="BB24" s="25">
        <v>17</v>
      </c>
      <c r="BC24" s="25" t="s">
        <v>217</v>
      </c>
      <c r="BD24" s="26">
        <v>10717</v>
      </c>
      <c r="BF24" s="25">
        <v>5</v>
      </c>
      <c r="BG24" s="25">
        <v>3</v>
      </c>
      <c r="BH24" s="70"/>
      <c r="BI24" s="26" t="s">
        <v>1911</v>
      </c>
      <c r="BJ24" s="25" t="s">
        <v>1910</v>
      </c>
      <c r="BK24" s="26">
        <v>50311101</v>
      </c>
      <c r="BR24" s="26">
        <v>615</v>
      </c>
    </row>
    <row r="25" spans="2:70" x14ac:dyDescent="0.15">
      <c r="B25" s="47" t="s">
        <v>8431</v>
      </c>
      <c r="C25" s="70"/>
      <c r="D25" s="53" t="s">
        <v>8311</v>
      </c>
      <c r="E25" s="25">
        <f t="shared" ca="1" si="3"/>
        <v>0</v>
      </c>
      <c r="F25" s="25">
        <f ca="1">E25</f>
        <v>0</v>
      </c>
      <c r="Z25" s="25">
        <f ca="1">MONTH(Y24)</f>
        <v>11</v>
      </c>
      <c r="AC25" s="26" t="s">
        <v>8429</v>
      </c>
      <c r="AD25" s="118"/>
      <c r="AY25" s="25">
        <v>1</v>
      </c>
      <c r="AZ25" s="25">
        <v>7</v>
      </c>
      <c r="BA25" s="70"/>
      <c r="BB25" s="25">
        <v>6</v>
      </c>
      <c r="BC25" s="25" t="s">
        <v>197</v>
      </c>
      <c r="BD25" s="26">
        <v>10706</v>
      </c>
      <c r="BF25" s="25">
        <v>5</v>
      </c>
      <c r="BG25" s="25">
        <v>3</v>
      </c>
      <c r="BH25" s="70"/>
      <c r="BI25" s="26" t="s">
        <v>1913</v>
      </c>
      <c r="BJ25" s="25" t="s">
        <v>1912</v>
      </c>
      <c r="BK25" s="26">
        <v>50311102</v>
      </c>
      <c r="BR25" s="26">
        <v>704</v>
      </c>
    </row>
    <row r="26" spans="2:70" x14ac:dyDescent="0.15">
      <c r="B26" s="47" t="s">
        <v>8432</v>
      </c>
      <c r="C26" s="70"/>
      <c r="D26" s="53" t="s">
        <v>8312</v>
      </c>
      <c r="E26" s="25">
        <f t="shared" ca="1" si="3"/>
        <v>0</v>
      </c>
      <c r="F26" s="25">
        <f ca="1">E26</f>
        <v>0</v>
      </c>
      <c r="Z26" s="25">
        <f ca="1">DAY(Y24)</f>
        <v>30</v>
      </c>
      <c r="AC26" s="26" t="s">
        <v>8429</v>
      </c>
      <c r="AD26" s="118"/>
      <c r="AY26" s="25">
        <v>1</v>
      </c>
      <c r="AZ26" s="25">
        <v>7</v>
      </c>
      <c r="BA26" s="70"/>
      <c r="BB26" s="25">
        <v>7</v>
      </c>
      <c r="BC26" s="25" t="s">
        <v>199</v>
      </c>
      <c r="BD26" s="26">
        <v>10707</v>
      </c>
      <c r="BF26" s="25">
        <v>5</v>
      </c>
      <c r="BG26" s="25">
        <v>3</v>
      </c>
      <c r="BH26" s="70"/>
      <c r="BI26" s="26" t="s">
        <v>1915</v>
      </c>
      <c r="BJ26" s="25" t="s">
        <v>1914</v>
      </c>
      <c r="BK26" s="26">
        <v>50311103</v>
      </c>
      <c r="BR26" s="26">
        <v>706</v>
      </c>
    </row>
    <row r="27" spans="2:70" x14ac:dyDescent="0.15">
      <c r="B27" s="47" t="s">
        <v>8433</v>
      </c>
      <c r="C27" s="70"/>
      <c r="D27" s="53" t="s">
        <v>8313</v>
      </c>
      <c r="E27" s="25">
        <f ca="1">INDIRECT($B$1&amp;B27)</f>
        <v>0</v>
      </c>
      <c r="F27" s="25">
        <f ca="1">IF(E27=0,0,E27-12)</f>
        <v>0</v>
      </c>
      <c r="W27" s="24">
        <v>310331</v>
      </c>
      <c r="Y27" s="25">
        <f ca="1">DATE(E27+1988,E28,E29)</f>
        <v>32111</v>
      </c>
      <c r="Z27" s="25">
        <f ca="1">YEAR(Y27)-1988</f>
        <v>-1</v>
      </c>
      <c r="AA27" s="25">
        <f ca="1">E27*10000+E28*100+E29</f>
        <v>0</v>
      </c>
      <c r="AC27" s="82" t="str">
        <f ca="1">IF(AJ27=0,"⑦","")</f>
        <v/>
      </c>
      <c r="AD27" s="92">
        <f ca="1">IF($AC$23="",-1,IF(AA27=0,1,0))</f>
        <v>-1</v>
      </c>
      <c r="AF27" s="86" t="str">
        <f ca="1">IF(AD27=1,"竣工年月日","")&amp;"を入力してください。"</f>
        <v>を入力してください。</v>
      </c>
      <c r="AG27" s="83">
        <f ca="1">IF(AD27=0,IF(AND(E27=Z27,E28=Z28,E29=Z29),0,1),-1)</f>
        <v>-1</v>
      </c>
      <c r="AH27" s="78" t="str">
        <f ca="1">IF(AG27&gt;0,AI27,"")</f>
        <v/>
      </c>
      <c r="AI27" s="88" t="s">
        <v>8434</v>
      </c>
      <c r="AJ27" s="83">
        <f ca="1">IF(AND(AG24=0,AG27=0),IF(AA27&lt;=AA24,1,0),-1)</f>
        <v>-1</v>
      </c>
      <c r="AK27" s="78" t="str">
        <f ca="1">IF(AJ27&gt;0,AL27,"")</f>
        <v/>
      </c>
      <c r="AL27" s="88" t="s">
        <v>9174</v>
      </c>
      <c r="AM27" s="83">
        <f ca="1">IF(AJ27&lt;&gt;0,-1,IF(OR(AA27&lt;W24,AA27&gt;W27),1,0))</f>
        <v>-1</v>
      </c>
      <c r="AN27" s="78" t="str">
        <f ca="1">IF(AM27&gt;0,AO27,"")</f>
        <v/>
      </c>
      <c r="AO27" s="88" t="s">
        <v>9175</v>
      </c>
      <c r="AY27" s="25">
        <v>1</v>
      </c>
      <c r="AZ27" s="25">
        <v>7</v>
      </c>
      <c r="BA27" s="70"/>
      <c r="BB27" s="25">
        <v>20</v>
      </c>
      <c r="BC27" s="25" t="s">
        <v>214</v>
      </c>
      <c r="BD27" s="26">
        <v>10720</v>
      </c>
      <c r="BF27" s="25">
        <v>5</v>
      </c>
      <c r="BG27" s="25">
        <v>3</v>
      </c>
      <c r="BH27" s="70"/>
      <c r="BI27" s="26" t="s">
        <v>1918</v>
      </c>
      <c r="BJ27" s="25" t="s">
        <v>1917</v>
      </c>
      <c r="BK27" s="26">
        <v>50311104</v>
      </c>
      <c r="BR27" s="26">
        <v>708</v>
      </c>
    </row>
    <row r="28" spans="2:70" x14ac:dyDescent="0.15">
      <c r="B28" s="47" t="s">
        <v>8435</v>
      </c>
      <c r="C28" s="70"/>
      <c r="D28" s="53" t="s">
        <v>8314</v>
      </c>
      <c r="E28" s="25">
        <f t="shared" ca="1" si="3"/>
        <v>0</v>
      </c>
      <c r="F28" s="25">
        <f ca="1">E28</f>
        <v>0</v>
      </c>
      <c r="Z28" s="25">
        <f ca="1">MONTH(Y27)</f>
        <v>11</v>
      </c>
      <c r="AC28" s="26" t="s">
        <v>8429</v>
      </c>
      <c r="AY28" s="25">
        <v>1</v>
      </c>
      <c r="AZ28" s="25">
        <v>7</v>
      </c>
      <c r="BA28" s="70"/>
      <c r="BB28" s="25">
        <v>21</v>
      </c>
      <c r="BC28" s="25" t="s">
        <v>218</v>
      </c>
      <c r="BD28" s="26">
        <v>10721</v>
      </c>
      <c r="BF28" s="25">
        <v>5</v>
      </c>
      <c r="BG28" s="25">
        <v>3</v>
      </c>
      <c r="BH28" s="70"/>
      <c r="BI28" s="26" t="s">
        <v>1921</v>
      </c>
      <c r="BJ28" s="25" t="s">
        <v>1920</v>
      </c>
      <c r="BK28" s="26">
        <v>50311105</v>
      </c>
      <c r="BR28" s="26">
        <v>709</v>
      </c>
    </row>
    <row r="29" spans="2:70" x14ac:dyDescent="0.15">
      <c r="B29" s="47" t="s">
        <v>8436</v>
      </c>
      <c r="C29" s="48"/>
      <c r="D29" s="53" t="s">
        <v>8315</v>
      </c>
      <c r="E29" s="25">
        <f t="shared" ca="1" si="3"/>
        <v>0</v>
      </c>
      <c r="F29" s="25">
        <f ca="1">E29</f>
        <v>0</v>
      </c>
      <c r="Z29" s="25">
        <f ca="1">DAY(Y27)</f>
        <v>30</v>
      </c>
      <c r="AC29" s="26" t="s">
        <v>8429</v>
      </c>
      <c r="AP29" s="20"/>
      <c r="AQ29" s="20"/>
      <c r="AY29" s="25">
        <v>1</v>
      </c>
      <c r="AZ29" s="25">
        <v>7</v>
      </c>
      <c r="BA29" s="48"/>
      <c r="BB29" s="25">
        <v>18</v>
      </c>
      <c r="BC29" s="25" t="s">
        <v>222</v>
      </c>
      <c r="BD29" s="26">
        <v>10718</v>
      </c>
      <c r="BF29" s="25">
        <v>5</v>
      </c>
      <c r="BG29" s="25">
        <v>3</v>
      </c>
      <c r="BH29" s="70"/>
      <c r="BI29" s="26" t="s">
        <v>1924</v>
      </c>
      <c r="BJ29" s="25" t="s">
        <v>1923</v>
      </c>
      <c r="BK29" s="26">
        <v>50311106</v>
      </c>
      <c r="BR29" s="26">
        <v>710</v>
      </c>
    </row>
    <row r="30" spans="2:70" x14ac:dyDescent="0.15">
      <c r="B30" s="104" t="s">
        <v>9016</v>
      </c>
      <c r="C30" s="51" t="s">
        <v>17</v>
      </c>
      <c r="D30" s="50"/>
      <c r="E30" s="25">
        <f t="shared" ca="1" si="3"/>
        <v>0</v>
      </c>
      <c r="F30" s="19" t="str">
        <f ca="1">INDIRECT($B$1&amp;B30)&amp;""</f>
        <v/>
      </c>
      <c r="W30" s="97">
        <v>10000</v>
      </c>
      <c r="AC30" s="82" t="str">
        <f ca="1">IF(AD30=0,"⑧","")</f>
        <v/>
      </c>
      <c r="AD30" s="83">
        <f ca="1">IF($AC$27="",-1,IF(F30="",1,0))</f>
        <v>-1</v>
      </c>
      <c r="AE30" s="78" t="str">
        <f t="shared" ref="AE30:AE31" ca="1" si="5">IF(AD30&gt;0,AF30,"")</f>
        <v/>
      </c>
      <c r="AF30" s="88" t="s">
        <v>9102</v>
      </c>
      <c r="AG30" s="83">
        <f ca="1">IF(AD30=0,IF(E30=0,IF(E22=W22,0,1),0),-1)</f>
        <v>-1</v>
      </c>
      <c r="AH30" s="78" t="str">
        <f ca="1">IF(AG30&gt;0,AI30,"")</f>
        <v/>
      </c>
      <c r="AI30" s="84" t="s">
        <v>9176</v>
      </c>
      <c r="AP30" s="83">
        <f ca="1">IF(AD30=0,IF(E30&gt;W30,1,0),-1)</f>
        <v>-1</v>
      </c>
      <c r="AQ30" s="78" t="str">
        <f ca="1">IF(AP30&gt;0,AR30,"")</f>
        <v/>
      </c>
      <c r="AR30" s="88" t="s">
        <v>9177</v>
      </c>
      <c r="AY30" s="25">
        <v>1</v>
      </c>
      <c r="AZ30" s="25">
        <v>8</v>
      </c>
      <c r="BA30" s="46" t="s">
        <v>290</v>
      </c>
      <c r="BB30" s="25">
        <v>21</v>
      </c>
      <c r="BC30" s="25" t="s">
        <v>218</v>
      </c>
      <c r="BD30" s="26">
        <v>10821</v>
      </c>
      <c r="BF30" s="25">
        <v>5</v>
      </c>
      <c r="BG30" s="25">
        <v>3</v>
      </c>
      <c r="BH30" s="70"/>
      <c r="BI30" s="26" t="s">
        <v>1927</v>
      </c>
      <c r="BJ30" s="25" t="s">
        <v>1926</v>
      </c>
      <c r="BK30" s="26">
        <v>50311107</v>
      </c>
      <c r="BR30" s="26">
        <v>715</v>
      </c>
    </row>
    <row r="31" spans="2:70" x14ac:dyDescent="0.15">
      <c r="B31" s="45" t="s">
        <v>9246</v>
      </c>
      <c r="C31" s="60" t="s">
        <v>8316</v>
      </c>
      <c r="D31" s="50"/>
      <c r="E31" s="49">
        <f t="shared" ca="1" si="3"/>
        <v>0</v>
      </c>
      <c r="F31" s="50"/>
      <c r="H31" s="96">
        <f>Code!BA3</f>
        <v>0</v>
      </c>
      <c r="I31" s="96">
        <f>Code!BH3</f>
        <v>0</v>
      </c>
      <c r="AC31" s="82" t="str">
        <f ca="1">IF(AD31=0,"⑨","")</f>
        <v/>
      </c>
      <c r="AD31" s="83">
        <f ca="1">IF($AC$27="",-1,IF(E31=0,1,0))</f>
        <v>-1</v>
      </c>
      <c r="AE31" s="78" t="str">
        <f t="shared" ca="1" si="5"/>
        <v/>
      </c>
      <c r="AF31" s="88" t="s">
        <v>9103</v>
      </c>
      <c r="AG31" s="83">
        <f ca="1">IF(AD31=0,IF(H31=0,0,IF(H31=I31,0,1)),-1)</f>
        <v>-1</v>
      </c>
      <c r="AH31" s="78" t="str">
        <f ca="1">IF(AG31&gt;0,AI31,"")</f>
        <v/>
      </c>
      <c r="AI31" s="84" t="s">
        <v>9163</v>
      </c>
      <c r="AY31" s="25">
        <v>1</v>
      </c>
      <c r="AZ31" s="25">
        <v>8</v>
      </c>
      <c r="BA31" s="70"/>
      <c r="BB31" s="25">
        <v>22</v>
      </c>
      <c r="BC31" s="25" t="s">
        <v>219</v>
      </c>
      <c r="BD31" s="26">
        <v>10822</v>
      </c>
      <c r="BF31" s="25">
        <v>5</v>
      </c>
      <c r="BG31" s="25">
        <v>3</v>
      </c>
      <c r="BH31" s="70"/>
      <c r="BI31" s="26" t="s">
        <v>1930</v>
      </c>
      <c r="BJ31" s="25" t="s">
        <v>1929</v>
      </c>
      <c r="BK31" s="26">
        <v>50311108</v>
      </c>
      <c r="BR31" s="26">
        <v>807</v>
      </c>
    </row>
    <row r="32" spans="2:70" x14ac:dyDescent="0.15">
      <c r="AY32" s="25">
        <v>1</v>
      </c>
      <c r="AZ32" s="25">
        <v>8</v>
      </c>
      <c r="BA32" s="70"/>
      <c r="BB32" s="25">
        <v>23</v>
      </c>
      <c r="BC32" s="25" t="s">
        <v>220</v>
      </c>
      <c r="BD32" s="26">
        <v>10823</v>
      </c>
      <c r="BF32" s="25">
        <v>5</v>
      </c>
      <c r="BG32" s="25">
        <v>3</v>
      </c>
      <c r="BH32" s="70"/>
      <c r="BI32" s="26" t="s">
        <v>1933</v>
      </c>
      <c r="BJ32" s="25" t="s">
        <v>1932</v>
      </c>
      <c r="BK32" s="26">
        <v>50311109</v>
      </c>
      <c r="BR32" s="26">
        <v>809</v>
      </c>
    </row>
    <row r="33" spans="2:70" x14ac:dyDescent="0.15">
      <c r="B33">
        <v>2</v>
      </c>
      <c r="C33" t="s">
        <v>8317</v>
      </c>
      <c r="AY33" s="25">
        <v>1</v>
      </c>
      <c r="AZ33" s="25">
        <v>8</v>
      </c>
      <c r="BA33" s="70"/>
      <c r="BB33" s="25">
        <v>24</v>
      </c>
      <c r="BC33" s="25" t="s">
        <v>221</v>
      </c>
      <c r="BD33" s="26">
        <v>10824</v>
      </c>
      <c r="BF33" s="25">
        <v>5</v>
      </c>
      <c r="BG33" s="25">
        <v>3</v>
      </c>
      <c r="BH33" s="48"/>
      <c r="BI33" s="26" t="s">
        <v>1936</v>
      </c>
      <c r="BJ33" s="25" t="s">
        <v>1935</v>
      </c>
      <c r="BK33" s="26">
        <v>50311110</v>
      </c>
      <c r="BR33" s="26">
        <v>810</v>
      </c>
    </row>
    <row r="34" spans="2:70" x14ac:dyDescent="0.15">
      <c r="C34" s="20" t="s">
        <v>8318</v>
      </c>
      <c r="F34" s="45"/>
      <c r="G34" s="45" t="s">
        <v>8437</v>
      </c>
      <c r="H34" s="54"/>
      <c r="I34" s="54" t="s">
        <v>8438</v>
      </c>
      <c r="AY34" s="25">
        <v>1</v>
      </c>
      <c r="AZ34" s="25">
        <v>8</v>
      </c>
      <c r="BA34" s="48"/>
      <c r="BB34" s="25">
        <v>20</v>
      </c>
      <c r="BC34" s="25" t="s">
        <v>214</v>
      </c>
      <c r="BD34" s="26">
        <v>10820</v>
      </c>
      <c r="BF34" s="25">
        <v>5</v>
      </c>
      <c r="BG34" s="25">
        <v>4</v>
      </c>
      <c r="BH34" s="46" t="s">
        <v>596</v>
      </c>
      <c r="BI34" s="26" t="s">
        <v>2121</v>
      </c>
      <c r="BJ34" s="25" t="s">
        <v>596</v>
      </c>
      <c r="BK34" s="26">
        <v>50412100</v>
      </c>
      <c r="BR34" s="26">
        <v>811</v>
      </c>
    </row>
    <row r="35" spans="2:70" x14ac:dyDescent="0.15">
      <c r="F35" s="54" t="s">
        <v>8439</v>
      </c>
      <c r="G35" s="54" t="s">
        <v>8440</v>
      </c>
      <c r="H35" s="54" t="s">
        <v>8438</v>
      </c>
      <c r="I35" s="54" t="s">
        <v>8441</v>
      </c>
      <c r="AY35" s="25">
        <v>1</v>
      </c>
      <c r="AZ35" s="25">
        <v>9</v>
      </c>
      <c r="BA35" s="46" t="s">
        <v>294</v>
      </c>
      <c r="BB35" s="25">
        <v>18</v>
      </c>
      <c r="BC35" s="25" t="s">
        <v>222</v>
      </c>
      <c r="BD35" s="26">
        <v>10918</v>
      </c>
      <c r="BF35" s="25">
        <v>5</v>
      </c>
      <c r="BG35" s="25">
        <v>4</v>
      </c>
      <c r="BH35" s="70"/>
      <c r="BI35" s="26" t="s">
        <v>2124</v>
      </c>
      <c r="BJ35" s="25" t="s">
        <v>2123</v>
      </c>
      <c r="BK35" s="26">
        <v>50412101</v>
      </c>
      <c r="BR35" s="26">
        <v>812</v>
      </c>
    </row>
    <row r="36" spans="2:70" ht="13.15" customHeight="1" x14ac:dyDescent="0.15">
      <c r="C36" s="1332" t="s">
        <v>8300</v>
      </c>
      <c r="D36" s="1335" t="s">
        <v>8442</v>
      </c>
      <c r="E36" s="1347" t="s">
        <v>8319</v>
      </c>
      <c r="F36" s="1344" t="s">
        <v>8443</v>
      </c>
      <c r="G36" s="1352" t="s">
        <v>8444</v>
      </c>
      <c r="H36" s="55"/>
      <c r="I36" s="1355" t="s">
        <v>8445</v>
      </c>
      <c r="Q36" s="1356" t="s">
        <v>9252</v>
      </c>
      <c r="W36" s="99" t="s">
        <v>8446</v>
      </c>
      <c r="X36" s="72" t="s">
        <v>8447</v>
      </c>
      <c r="Y36" s="72" t="s">
        <v>8448</v>
      </c>
      <c r="AA36" s="72" t="s">
        <v>8449</v>
      </c>
      <c r="AD36" s="75" t="s">
        <v>8450</v>
      </c>
      <c r="AE36" s="75" t="s">
        <v>8451</v>
      </c>
      <c r="AF36" s="76" t="s">
        <v>8452</v>
      </c>
      <c r="AG36" s="75" t="s">
        <v>8453</v>
      </c>
      <c r="AH36" s="75" t="s">
        <v>8454</v>
      </c>
      <c r="AI36" s="75" t="s">
        <v>8455</v>
      </c>
      <c r="AJ36" s="76" t="s">
        <v>8456</v>
      </c>
      <c r="AK36" s="76" t="s">
        <v>8457</v>
      </c>
      <c r="AL36" s="76" t="s">
        <v>8458</v>
      </c>
      <c r="AM36" s="76" t="s">
        <v>8459</v>
      </c>
      <c r="AN36" s="76" t="s">
        <v>8460</v>
      </c>
      <c r="AO36" s="76" t="s">
        <v>8461</v>
      </c>
      <c r="AP36" s="76" t="s">
        <v>8462</v>
      </c>
      <c r="AQ36" s="76" t="s">
        <v>8451</v>
      </c>
      <c r="AR36" s="75" t="s">
        <v>8382</v>
      </c>
      <c r="AS36" s="76" t="s">
        <v>8453</v>
      </c>
      <c r="AT36" s="76" t="s">
        <v>8454</v>
      </c>
      <c r="AU36" s="76" t="s">
        <v>8463</v>
      </c>
      <c r="AY36" s="25">
        <v>1</v>
      </c>
      <c r="AZ36" s="25">
        <v>9</v>
      </c>
      <c r="BA36" s="70"/>
      <c r="BB36" s="25">
        <v>25</v>
      </c>
      <c r="BC36" s="25" t="s">
        <v>223</v>
      </c>
      <c r="BD36" s="26">
        <v>10925</v>
      </c>
      <c r="BF36" s="25">
        <v>5</v>
      </c>
      <c r="BG36" s="25">
        <v>4</v>
      </c>
      <c r="BH36" s="70"/>
      <c r="BI36" s="26" t="s">
        <v>2127</v>
      </c>
      <c r="BJ36" s="25" t="s">
        <v>2126</v>
      </c>
      <c r="BK36" s="26">
        <v>50412102</v>
      </c>
      <c r="BR36" s="26">
        <v>813</v>
      </c>
    </row>
    <row r="37" spans="2:70" ht="13.15" customHeight="1" x14ac:dyDescent="0.15">
      <c r="C37" s="1333"/>
      <c r="D37" s="1336"/>
      <c r="E37" s="1339"/>
      <c r="F37" s="1350"/>
      <c r="G37" s="1353"/>
      <c r="H37" s="1355" t="s">
        <v>8320</v>
      </c>
      <c r="I37" s="1350"/>
      <c r="Q37" s="1357"/>
      <c r="W37" s="69"/>
      <c r="X37" s="69" t="s">
        <v>8464</v>
      </c>
      <c r="Y37" s="70"/>
      <c r="AA37" s="69" t="s">
        <v>8464</v>
      </c>
      <c r="AE37" s="78" t="str">
        <f ca="1">AE43&amp;AE50&amp;AE52&amp;AE53&amp;AE54&amp;AE56&amp;AE57&amp;AE58</f>
        <v/>
      </c>
      <c r="AF37" s="79" t="e">
        <f ca="1">IF(AE37="",AF65,AE37&amp;$AD$1&amp;AF65)</f>
        <v>#VALUE!</v>
      </c>
      <c r="AQ37" s="78" t="str">
        <f ca="1">AQ41&amp;AT41&amp;AQ47&amp;AT47&amp;AQ53&amp;AT53&amp;AQ54&amp;AT54&amp;AQ55&amp;AT55</f>
        <v/>
      </c>
      <c r="AR37" s="79" t="e">
        <f ca="1">IF(AQ37="",AR65,AQ37&amp;$AD$1&amp;AR65)</f>
        <v>#VALUE!</v>
      </c>
      <c r="AY37" s="25">
        <v>1</v>
      </c>
      <c r="AZ37" s="25">
        <v>9</v>
      </c>
      <c r="BA37" s="70"/>
      <c r="BB37" s="25">
        <v>26</v>
      </c>
      <c r="BC37" s="25" t="s">
        <v>224</v>
      </c>
      <c r="BD37" s="26">
        <v>10926</v>
      </c>
      <c r="BF37" s="25">
        <v>5</v>
      </c>
      <c r="BG37" s="25">
        <v>4</v>
      </c>
      <c r="BH37" s="70"/>
      <c r="BI37" s="26" t="s">
        <v>2130</v>
      </c>
      <c r="BJ37" s="25" t="s">
        <v>2129</v>
      </c>
      <c r="BK37" s="26">
        <v>50412103</v>
      </c>
      <c r="BR37" s="26">
        <v>907</v>
      </c>
    </row>
    <row r="38" spans="2:70" x14ac:dyDescent="0.15">
      <c r="C38" s="1334"/>
      <c r="D38" s="1337"/>
      <c r="E38" s="1340"/>
      <c r="F38" s="1351"/>
      <c r="G38" s="1354"/>
      <c r="H38" s="1351"/>
      <c r="I38" s="1351"/>
      <c r="Q38" s="1357"/>
      <c r="W38" s="70"/>
      <c r="X38" s="70"/>
      <c r="Y38" s="70"/>
      <c r="AA38" s="69" t="s">
        <v>9226</v>
      </c>
      <c r="AY38" s="25">
        <v>1</v>
      </c>
      <c r="AZ38" s="25">
        <v>9</v>
      </c>
      <c r="BA38" s="70"/>
      <c r="BB38" s="25">
        <v>27</v>
      </c>
      <c r="BC38" s="25" t="s">
        <v>225</v>
      </c>
      <c r="BD38" s="26">
        <v>10927</v>
      </c>
      <c r="BF38" s="25">
        <v>5</v>
      </c>
      <c r="BG38" s="25">
        <v>4</v>
      </c>
      <c r="BH38" s="70"/>
      <c r="BI38" s="26" t="s">
        <v>2133</v>
      </c>
      <c r="BJ38" s="25" t="s">
        <v>2132</v>
      </c>
      <c r="BK38" s="26">
        <v>50412104</v>
      </c>
      <c r="BR38" s="26">
        <v>908</v>
      </c>
    </row>
    <row r="39" spans="2:70" x14ac:dyDescent="0.15">
      <c r="C39" s="30" t="s">
        <v>8466</v>
      </c>
      <c r="D39" s="30"/>
      <c r="E39" s="30" t="s">
        <v>8466</v>
      </c>
      <c r="F39" s="30" t="s">
        <v>8467</v>
      </c>
      <c r="G39" s="30" t="s">
        <v>8467</v>
      </c>
      <c r="H39" s="30" t="s">
        <v>8467</v>
      </c>
      <c r="I39" s="30" t="s">
        <v>8467</v>
      </c>
      <c r="Q39" s="1358"/>
      <c r="W39" s="70"/>
      <c r="X39" s="70"/>
      <c r="Y39" s="70"/>
      <c r="AA39" s="70"/>
      <c r="AY39" s="25">
        <v>1</v>
      </c>
      <c r="AZ39" s="25">
        <v>9</v>
      </c>
      <c r="BA39" s="70"/>
      <c r="BB39" s="25">
        <v>28</v>
      </c>
      <c r="BC39" s="25" t="s">
        <v>226</v>
      </c>
      <c r="BD39" s="26">
        <v>10928</v>
      </c>
      <c r="BF39" s="25">
        <v>5</v>
      </c>
      <c r="BG39" s="25">
        <v>4</v>
      </c>
      <c r="BH39" s="70"/>
      <c r="BI39" s="26" t="s">
        <v>2136</v>
      </c>
      <c r="BJ39" s="25" t="s">
        <v>2135</v>
      </c>
      <c r="BK39" s="26">
        <v>50412105</v>
      </c>
      <c r="BR39" s="26">
        <v>910</v>
      </c>
    </row>
    <row r="40" spans="2:70" x14ac:dyDescent="0.15">
      <c r="C40" s="56">
        <v>6</v>
      </c>
      <c r="D40" s="57"/>
      <c r="E40" s="56">
        <v>2</v>
      </c>
      <c r="F40" s="57" t="s">
        <v>8468</v>
      </c>
      <c r="G40" s="57" t="s">
        <v>8468</v>
      </c>
      <c r="H40" s="57" t="s">
        <v>8468</v>
      </c>
      <c r="I40" s="57" t="s">
        <v>8468</v>
      </c>
      <c r="Q40" s="140" t="s">
        <v>8468</v>
      </c>
      <c r="W40" s="31"/>
      <c r="X40" s="31"/>
      <c r="Y40" s="100" t="s">
        <v>8465</v>
      </c>
      <c r="AA40" s="31"/>
      <c r="AY40" s="25">
        <v>1</v>
      </c>
      <c r="AZ40" s="25">
        <v>9</v>
      </c>
      <c r="BA40" s="70"/>
      <c r="BB40" s="25">
        <v>29</v>
      </c>
      <c r="BC40" s="25" t="s">
        <v>227</v>
      </c>
      <c r="BD40" s="26">
        <v>10929</v>
      </c>
      <c r="BF40" s="25">
        <v>5</v>
      </c>
      <c r="BG40" s="25">
        <v>4</v>
      </c>
      <c r="BH40" s="48"/>
      <c r="BI40" s="26" t="s">
        <v>2139</v>
      </c>
      <c r="BJ40" s="25" t="s">
        <v>2138</v>
      </c>
      <c r="BK40" s="26">
        <v>50412106</v>
      </c>
      <c r="BR40" s="26">
        <v>911</v>
      </c>
    </row>
    <row r="41" spans="2:70" x14ac:dyDescent="0.15">
      <c r="B41" s="45">
        <v>49</v>
      </c>
      <c r="C41" s="28"/>
      <c r="D41" s="136">
        <f t="shared" ref="D41:D58" ca="1" si="6">IF(F41&gt;0,1,0)</f>
        <v>0</v>
      </c>
      <c r="E41" s="27">
        <v>11</v>
      </c>
      <c r="F41" s="117">
        <f ca="1">G41</f>
        <v>0</v>
      </c>
      <c r="G41" s="25">
        <f t="shared" ref="G41" ca="1" si="7">ROUND(INDIRECT($B$1&amp;G$34&amp;$B41)*1000,0)</f>
        <v>0</v>
      </c>
      <c r="H41" s="28"/>
      <c r="I41" s="28"/>
      <c r="J41" t="s">
        <v>8321</v>
      </c>
      <c r="K41" t="s">
        <v>8322</v>
      </c>
      <c r="W41" s="97">
        <v>100000</v>
      </c>
      <c r="X41" s="24">
        <v>15</v>
      </c>
      <c r="Y41" s="25">
        <f ca="1">SUM(F41:F46)/1000</f>
        <v>0</v>
      </c>
      <c r="AA41" s="25">
        <f ca="1">IF($E$30=0,0,Y41/$E$30)</f>
        <v>0</v>
      </c>
      <c r="AP41" s="83">
        <f ca="1">IF(Y41&gt;W41,1,0)</f>
        <v>0</v>
      </c>
      <c r="AQ41" s="78" t="str">
        <f ca="1">IF(AP41&gt;0,AR41,"")</f>
        <v/>
      </c>
      <c r="AR41" s="88" t="s">
        <v>9178</v>
      </c>
      <c r="AS41" s="83">
        <f ca="1">IF(AA41&gt;X41,1,0)</f>
        <v>0</v>
      </c>
      <c r="AT41" s="78" t="str">
        <f ca="1">IF(AS41&gt;0,AU41,"")</f>
        <v/>
      </c>
      <c r="AU41" s="88" t="s">
        <v>9197</v>
      </c>
      <c r="AY41" s="25">
        <v>1</v>
      </c>
      <c r="AZ41" s="25">
        <v>9</v>
      </c>
      <c r="BA41" s="70"/>
      <c r="BB41" s="25">
        <v>30</v>
      </c>
      <c r="BC41" s="25" t="s">
        <v>228</v>
      </c>
      <c r="BD41" s="26">
        <v>10930</v>
      </c>
      <c r="BF41" s="25">
        <v>5</v>
      </c>
      <c r="BG41" s="25">
        <v>5</v>
      </c>
      <c r="BH41" s="46" t="s">
        <v>600</v>
      </c>
      <c r="BI41" s="26" t="s">
        <v>2465</v>
      </c>
      <c r="BJ41" s="25" t="s">
        <v>600</v>
      </c>
      <c r="BK41" s="26">
        <v>50514100</v>
      </c>
      <c r="BR41" s="26">
        <v>912</v>
      </c>
    </row>
    <row r="42" spans="2:70" x14ac:dyDescent="0.15">
      <c r="B42" s="45">
        <f>B41+6</f>
        <v>55</v>
      </c>
      <c r="C42" s="28"/>
      <c r="D42" s="136">
        <f t="shared" ca="1" si="6"/>
        <v>0</v>
      </c>
      <c r="E42" s="27">
        <v>12</v>
      </c>
      <c r="F42" s="117">
        <f ca="1">G42</f>
        <v>0</v>
      </c>
      <c r="G42" s="141">
        <f ca="1">Q42</f>
        <v>0</v>
      </c>
      <c r="H42" s="28"/>
      <c r="I42" s="28"/>
      <c r="K42" t="s">
        <v>8323</v>
      </c>
      <c r="Q42" s="141">
        <f ca="1">SUM(G69:G80)</f>
        <v>0</v>
      </c>
      <c r="AY42" s="25">
        <v>1</v>
      </c>
      <c r="AZ42" s="25">
        <v>9</v>
      </c>
      <c r="BA42" s="48"/>
      <c r="BB42" s="25">
        <v>24</v>
      </c>
      <c r="BC42" s="25" t="s">
        <v>221</v>
      </c>
      <c r="BD42" s="26">
        <v>10924</v>
      </c>
      <c r="BF42" s="25">
        <v>5</v>
      </c>
      <c r="BG42" s="25">
        <v>5</v>
      </c>
      <c r="BH42" s="70"/>
      <c r="BI42" s="26" t="s">
        <v>2468</v>
      </c>
      <c r="BJ42" s="25" t="s">
        <v>2467</v>
      </c>
      <c r="BK42" s="26">
        <v>50514101</v>
      </c>
      <c r="BR42" s="26">
        <v>915</v>
      </c>
    </row>
    <row r="43" spans="2:70" x14ac:dyDescent="0.15">
      <c r="B43" s="45">
        <f>B42+6</f>
        <v>61</v>
      </c>
      <c r="C43" s="28"/>
      <c r="D43" s="136">
        <f t="shared" ca="1" si="6"/>
        <v>0</v>
      </c>
      <c r="E43" s="27">
        <v>13</v>
      </c>
      <c r="F43" s="117">
        <f ca="1">G43+I43</f>
        <v>0</v>
      </c>
      <c r="G43" s="141">
        <f t="shared" ref="G43:G46" ca="1" si="8">Q43</f>
        <v>0</v>
      </c>
      <c r="H43" s="28"/>
      <c r="I43" s="25">
        <f ca="1">ROUND(INDIRECT($B$1&amp;I$34&amp;$B43)*1000,0)</f>
        <v>0</v>
      </c>
      <c r="K43" t="s">
        <v>8324</v>
      </c>
      <c r="Q43" s="141">
        <f ca="1">SUM(G81:G92)</f>
        <v>0</v>
      </c>
      <c r="AD43" s="142">
        <f ca="1">IF(I43+I45&gt;0,IF(G150&gt;0,0,1),0)</f>
        <v>0</v>
      </c>
      <c r="AE43" s="78" t="str">
        <f t="shared" ref="AE43" ca="1" si="9">IF(AD43&gt;0,AF43,"")</f>
        <v/>
      </c>
      <c r="AF43" s="88" t="s">
        <v>8469</v>
      </c>
      <c r="AY43" s="25">
        <v>1</v>
      </c>
      <c r="AZ43" s="25">
        <v>10</v>
      </c>
      <c r="BA43" s="46" t="s">
        <v>298</v>
      </c>
      <c r="BB43" s="25">
        <v>31</v>
      </c>
      <c r="BC43" s="25" t="s">
        <v>229</v>
      </c>
      <c r="BD43" s="26">
        <v>11031</v>
      </c>
      <c r="BF43" s="25">
        <v>5</v>
      </c>
      <c r="BG43" s="25">
        <v>5</v>
      </c>
      <c r="BH43" s="70"/>
      <c r="BI43" s="26" t="s">
        <v>2471</v>
      </c>
      <c r="BJ43" s="25" t="s">
        <v>2470</v>
      </c>
      <c r="BK43" s="26">
        <v>50514102</v>
      </c>
      <c r="BR43" s="26">
        <v>1007</v>
      </c>
    </row>
    <row r="44" spans="2:70" x14ac:dyDescent="0.15">
      <c r="B44" s="45">
        <f>B43+6</f>
        <v>67</v>
      </c>
      <c r="C44" s="28"/>
      <c r="D44" s="136">
        <f t="shared" ca="1" si="6"/>
        <v>0</v>
      </c>
      <c r="E44" s="27">
        <v>14</v>
      </c>
      <c r="F44" s="117">
        <f ca="1">G44+I44</f>
        <v>0</v>
      </c>
      <c r="G44" s="141">
        <f t="shared" ca="1" si="8"/>
        <v>0</v>
      </c>
      <c r="H44" s="28"/>
      <c r="I44" s="25">
        <f ca="1">ROUND(INDIRECT($B$1&amp;I$34&amp;$B44)*1000,0)</f>
        <v>0</v>
      </c>
      <c r="K44" t="s">
        <v>40</v>
      </c>
      <c r="Q44" s="141">
        <f ca="1">SUM(G93:G104)</f>
        <v>0</v>
      </c>
      <c r="AD44" s="28"/>
      <c r="AE44" s="28"/>
      <c r="AF44" s="88" t="s">
        <v>8470</v>
      </c>
      <c r="AY44" s="25">
        <v>1</v>
      </c>
      <c r="AZ44" s="25">
        <v>10</v>
      </c>
      <c r="BA44" s="70"/>
      <c r="BB44" s="25">
        <v>32</v>
      </c>
      <c r="BC44" s="25" t="s">
        <v>230</v>
      </c>
      <c r="BD44" s="26">
        <v>11032</v>
      </c>
      <c r="BF44" s="25">
        <v>5</v>
      </c>
      <c r="BG44" s="25">
        <v>5</v>
      </c>
      <c r="BH44" s="70"/>
      <c r="BI44" s="26" t="s">
        <v>2473</v>
      </c>
      <c r="BJ44" s="25" t="s">
        <v>2472</v>
      </c>
      <c r="BK44" s="26">
        <v>50514103</v>
      </c>
      <c r="BR44" s="26">
        <v>1008</v>
      </c>
    </row>
    <row r="45" spans="2:70" x14ac:dyDescent="0.15">
      <c r="B45" s="45">
        <f>B44+6</f>
        <v>73</v>
      </c>
      <c r="C45" s="28"/>
      <c r="D45" s="136">
        <f t="shared" ca="1" si="6"/>
        <v>0</v>
      </c>
      <c r="E45" s="27">
        <v>15</v>
      </c>
      <c r="F45" s="117">
        <f ca="1">G45+I45</f>
        <v>0</v>
      </c>
      <c r="G45" s="141">
        <f t="shared" ca="1" si="8"/>
        <v>0</v>
      </c>
      <c r="H45" s="28"/>
      <c r="I45" s="25">
        <f ca="1">ROUND(INDIRECT($B$1&amp;I$34&amp;$B45)*1000,0)</f>
        <v>0</v>
      </c>
      <c r="K45" t="s">
        <v>8325</v>
      </c>
      <c r="Q45" s="141">
        <f ca="1">SUM(G105:G116)</f>
        <v>0</v>
      </c>
      <c r="AY45" s="25">
        <v>1</v>
      </c>
      <c r="AZ45" s="25">
        <v>10</v>
      </c>
      <c r="BA45" s="70"/>
      <c r="BB45" s="25">
        <v>33</v>
      </c>
      <c r="BC45" s="25" t="s">
        <v>231</v>
      </c>
      <c r="BD45" s="26">
        <v>11033</v>
      </c>
      <c r="BF45" s="25">
        <v>5</v>
      </c>
      <c r="BG45" s="25">
        <v>5</v>
      </c>
      <c r="BH45" s="70"/>
      <c r="BI45" s="26" t="s">
        <v>2476</v>
      </c>
      <c r="BJ45" s="25" t="s">
        <v>2475</v>
      </c>
      <c r="BK45" s="26">
        <v>50514104</v>
      </c>
      <c r="BR45" s="26">
        <v>1009</v>
      </c>
    </row>
    <row r="46" spans="2:70" x14ac:dyDescent="0.15">
      <c r="B46" s="45">
        <f>B45+6</f>
        <v>79</v>
      </c>
      <c r="C46" s="28"/>
      <c r="D46" s="136">
        <f t="shared" ca="1" si="6"/>
        <v>0</v>
      </c>
      <c r="E46" s="27">
        <v>16</v>
      </c>
      <c r="F46" s="117">
        <f ca="1">G46</f>
        <v>0</v>
      </c>
      <c r="G46" s="141">
        <f t="shared" ca="1" si="8"/>
        <v>0</v>
      </c>
      <c r="H46" s="28"/>
      <c r="I46" s="28"/>
      <c r="K46" t="s">
        <v>42</v>
      </c>
      <c r="Q46" s="141">
        <f ca="1">SUM(G117:G128)</f>
        <v>0</v>
      </c>
      <c r="AY46" s="25">
        <v>1</v>
      </c>
      <c r="AZ46" s="25">
        <v>10</v>
      </c>
      <c r="BA46" s="70"/>
      <c r="BB46" s="25">
        <v>34</v>
      </c>
      <c r="BC46" s="25" t="s">
        <v>232</v>
      </c>
      <c r="BD46" s="26">
        <v>11034</v>
      </c>
      <c r="BF46" s="25">
        <v>5</v>
      </c>
      <c r="BG46" s="25">
        <v>5</v>
      </c>
      <c r="BH46" s="70"/>
      <c r="BI46" s="26" t="s">
        <v>2479</v>
      </c>
      <c r="BJ46" s="25" t="s">
        <v>2478</v>
      </c>
      <c r="BK46" s="26">
        <v>50514105</v>
      </c>
      <c r="BR46" s="26">
        <v>1011</v>
      </c>
    </row>
    <row r="47" spans="2:70" x14ac:dyDescent="0.15">
      <c r="B47" s="45">
        <v>91</v>
      </c>
      <c r="C47" s="28"/>
      <c r="D47" s="136">
        <f t="shared" ca="1" si="6"/>
        <v>0</v>
      </c>
      <c r="E47" s="27">
        <v>21</v>
      </c>
      <c r="F47" s="25">
        <f ca="1">ROUND(INDIRECT($B$1&amp;F$35&amp;$B47)*1000,0)</f>
        <v>0</v>
      </c>
      <c r="G47" s="117">
        <f t="shared" ref="G47:H49" ca="1" si="10">F47</f>
        <v>0</v>
      </c>
      <c r="H47" s="117">
        <f t="shared" ca="1" si="10"/>
        <v>0</v>
      </c>
      <c r="I47" s="28"/>
      <c r="J47" t="s">
        <v>8326</v>
      </c>
      <c r="K47" t="s">
        <v>8327</v>
      </c>
      <c r="W47" s="97">
        <v>100000</v>
      </c>
      <c r="X47" s="24">
        <v>3</v>
      </c>
      <c r="Y47" s="25">
        <f ca="1">SUM(F47:F52)/1000</f>
        <v>0</v>
      </c>
      <c r="AA47" s="25">
        <f ca="1">IF($E$30=0,0,Y47/$E$30)</f>
        <v>0</v>
      </c>
      <c r="AP47" s="83">
        <f ca="1">IF(Y47&gt;W47,1,0)</f>
        <v>0</v>
      </c>
      <c r="AQ47" s="78" t="str">
        <f ca="1">IF(AP47&gt;0,AR47,"")</f>
        <v/>
      </c>
      <c r="AR47" s="88" t="s">
        <v>9179</v>
      </c>
      <c r="AS47" s="83">
        <f ca="1">IF(AA47&gt;X47,1,0)</f>
        <v>0</v>
      </c>
      <c r="AT47" s="78" t="str">
        <f ca="1">IF(AS47&gt;0,AU47,"")</f>
        <v/>
      </c>
      <c r="AU47" s="88" t="s">
        <v>9198</v>
      </c>
      <c r="AY47" s="25">
        <v>1</v>
      </c>
      <c r="AZ47" s="25">
        <v>10</v>
      </c>
      <c r="BA47" s="48"/>
      <c r="BB47" s="25">
        <v>35</v>
      </c>
      <c r="BC47" s="25" t="s">
        <v>233</v>
      </c>
      <c r="BD47" s="26">
        <v>11035</v>
      </c>
      <c r="BF47" s="25">
        <v>5</v>
      </c>
      <c r="BG47" s="25">
        <v>5</v>
      </c>
      <c r="BH47" s="70"/>
      <c r="BI47" s="26" t="s">
        <v>2482</v>
      </c>
      <c r="BJ47" s="25" t="s">
        <v>2481</v>
      </c>
      <c r="BK47" s="26">
        <v>50514106</v>
      </c>
      <c r="BR47" s="26">
        <v>1012</v>
      </c>
    </row>
    <row r="48" spans="2:70" x14ac:dyDescent="0.15">
      <c r="B48" s="45">
        <f>B47+4</f>
        <v>95</v>
      </c>
      <c r="C48" s="28"/>
      <c r="D48" s="136">
        <f t="shared" ca="1" si="6"/>
        <v>0</v>
      </c>
      <c r="E48" s="27">
        <v>22</v>
      </c>
      <c r="F48" s="25">
        <f ca="1">ROUND(INDIRECT($B$1&amp;F$35&amp;$B48)*1000,0)</f>
        <v>0</v>
      </c>
      <c r="G48" s="117">
        <f t="shared" ca="1" si="10"/>
        <v>0</v>
      </c>
      <c r="H48" s="117">
        <f t="shared" ca="1" si="10"/>
        <v>0</v>
      </c>
      <c r="I48" s="28"/>
      <c r="K48" t="s">
        <v>8328</v>
      </c>
      <c r="AY48" s="25">
        <v>1</v>
      </c>
      <c r="AZ48" s="25">
        <v>11</v>
      </c>
      <c r="BA48" s="46" t="s">
        <v>302</v>
      </c>
      <c r="BB48" s="25">
        <v>36</v>
      </c>
      <c r="BC48" s="25" t="s">
        <v>234</v>
      </c>
      <c r="BD48" s="26">
        <v>11136</v>
      </c>
      <c r="BF48" s="25">
        <v>5</v>
      </c>
      <c r="BG48" s="25">
        <v>5</v>
      </c>
      <c r="BH48" s="70"/>
      <c r="BI48" s="26" t="s">
        <v>2485</v>
      </c>
      <c r="BJ48" s="25" t="s">
        <v>2484</v>
      </c>
      <c r="BK48" s="26">
        <v>50514107</v>
      </c>
      <c r="BR48" s="26">
        <v>1015</v>
      </c>
    </row>
    <row r="49" spans="2:70" x14ac:dyDescent="0.15">
      <c r="B49" s="45">
        <f t="shared" ref="B49:B58" si="11">B48+4</f>
        <v>99</v>
      </c>
      <c r="C49" s="28"/>
      <c r="D49" s="136">
        <f t="shared" ca="1" si="6"/>
        <v>0</v>
      </c>
      <c r="E49" s="27">
        <v>23</v>
      </c>
      <c r="F49" s="25">
        <f ca="1">ROUND(INDIRECT($B$1&amp;F$35&amp;$B49)*1000,0)</f>
        <v>0</v>
      </c>
      <c r="G49" s="117">
        <f t="shared" ca="1" si="10"/>
        <v>0</v>
      </c>
      <c r="H49" s="117">
        <f t="shared" ca="1" si="10"/>
        <v>0</v>
      </c>
      <c r="I49" s="28"/>
      <c r="K49" t="s">
        <v>8329</v>
      </c>
      <c r="AY49" s="25">
        <v>1</v>
      </c>
      <c r="AZ49" s="25">
        <v>11</v>
      </c>
      <c r="BA49" s="70"/>
      <c r="BB49" s="25">
        <v>37</v>
      </c>
      <c r="BC49" s="25" t="s">
        <v>235</v>
      </c>
      <c r="BD49" s="26">
        <v>11137</v>
      </c>
      <c r="BF49" s="25">
        <v>5</v>
      </c>
      <c r="BG49" s="25">
        <v>5</v>
      </c>
      <c r="BH49" s="70"/>
      <c r="BI49" s="26" t="s">
        <v>2488</v>
      </c>
      <c r="BJ49" s="25" t="s">
        <v>2487</v>
      </c>
      <c r="BK49" s="26">
        <v>50514108</v>
      </c>
      <c r="BR49" s="26">
        <v>1019</v>
      </c>
    </row>
    <row r="50" spans="2:70" x14ac:dyDescent="0.15">
      <c r="B50" s="45">
        <f t="shared" si="11"/>
        <v>103</v>
      </c>
      <c r="C50" s="28"/>
      <c r="D50" s="136">
        <f t="shared" ca="1" si="6"/>
        <v>0</v>
      </c>
      <c r="E50" s="27">
        <v>24</v>
      </c>
      <c r="F50" s="117">
        <f ca="1">G50</f>
        <v>0</v>
      </c>
      <c r="G50" s="25">
        <f ca="1">ROUND(INDIRECT($B$1&amp;G$35&amp;$B50)*1000,0)</f>
        <v>0</v>
      </c>
      <c r="H50" s="25" t="e">
        <f ca="1">ROUND(INDIRECT($B$1&amp;H$35&amp;$B50)*1000,0)</f>
        <v>#VALUE!</v>
      </c>
      <c r="I50" s="28"/>
      <c r="K50" t="s">
        <v>8330</v>
      </c>
      <c r="AD50" s="83">
        <f ca="1">IF(F50=0,0,IF(H50&gt;G50,1,0))</f>
        <v>0</v>
      </c>
      <c r="AE50" s="78" t="str">
        <f ca="1">IF(AD50&gt;0,AF50,"")</f>
        <v/>
      </c>
      <c r="AF50" s="88" t="s">
        <v>8471</v>
      </c>
      <c r="AY50" s="25">
        <v>1</v>
      </c>
      <c r="AZ50" s="25">
        <v>11</v>
      </c>
      <c r="BA50" s="70"/>
      <c r="BB50" s="25">
        <v>38</v>
      </c>
      <c r="BC50" s="25" t="s">
        <v>236</v>
      </c>
      <c r="BD50" s="26">
        <v>11138</v>
      </c>
      <c r="BF50" s="25">
        <v>5</v>
      </c>
      <c r="BG50" s="25">
        <v>5</v>
      </c>
      <c r="BH50" s="70"/>
      <c r="BI50" s="26" t="s">
        <v>2491</v>
      </c>
      <c r="BJ50" s="25" t="s">
        <v>2490</v>
      </c>
      <c r="BK50" s="26">
        <v>50514109</v>
      </c>
      <c r="BR50" s="26">
        <v>1020</v>
      </c>
    </row>
    <row r="51" spans="2:70" x14ac:dyDescent="0.15">
      <c r="B51" s="45">
        <f t="shared" si="11"/>
        <v>107</v>
      </c>
      <c r="C51" s="28"/>
      <c r="D51" s="136">
        <f t="shared" ca="1" si="6"/>
        <v>0</v>
      </c>
      <c r="E51" s="27">
        <v>25</v>
      </c>
      <c r="F51" s="25">
        <f ca="1">ROUND(INDIRECT($B$1&amp;F$35&amp;$B51)*1000,0)</f>
        <v>0</v>
      </c>
      <c r="G51" s="117">
        <f ca="1">F51</f>
        <v>0</v>
      </c>
      <c r="H51" s="117">
        <f ca="1">G51</f>
        <v>0</v>
      </c>
      <c r="I51" s="28"/>
      <c r="K51" t="s">
        <v>8331</v>
      </c>
      <c r="AY51" s="25">
        <v>1</v>
      </c>
      <c r="AZ51" s="25">
        <v>11</v>
      </c>
      <c r="BA51" s="48"/>
      <c r="BB51" s="25">
        <v>39</v>
      </c>
      <c r="BC51" s="25" t="s">
        <v>237</v>
      </c>
      <c r="BD51" s="26">
        <v>11139</v>
      </c>
      <c r="BF51" s="25">
        <v>5</v>
      </c>
      <c r="BG51" s="25">
        <v>5</v>
      </c>
      <c r="BH51" s="70"/>
      <c r="BI51" s="26" t="s">
        <v>2494</v>
      </c>
      <c r="BJ51" s="25" t="s">
        <v>2493</v>
      </c>
      <c r="BK51" s="26">
        <v>50514110</v>
      </c>
      <c r="BR51" s="26">
        <v>1108</v>
      </c>
    </row>
    <row r="52" spans="2:70" x14ac:dyDescent="0.15">
      <c r="B52" s="45">
        <f t="shared" si="11"/>
        <v>111</v>
      </c>
      <c r="C52" s="28"/>
      <c r="D52" s="136">
        <f t="shared" ca="1" si="6"/>
        <v>0</v>
      </c>
      <c r="E52" s="27">
        <v>26</v>
      </c>
      <c r="F52" s="117">
        <f ca="1">G52</f>
        <v>0</v>
      </c>
      <c r="G52" s="25">
        <f t="shared" ref="G52:H54" ca="1" si="12">ROUND(INDIRECT($B$1&amp;G$35&amp;$B52)*1000,0)</f>
        <v>0</v>
      </c>
      <c r="H52" s="25">
        <f t="shared" ca="1" si="12"/>
        <v>0</v>
      </c>
      <c r="I52" s="28"/>
      <c r="K52" t="s">
        <v>8332</v>
      </c>
      <c r="AD52" s="83">
        <f ca="1">IF(F52=0,0,IF(H52&gt;G52,1,0))</f>
        <v>0</v>
      </c>
      <c r="AE52" s="78" t="str">
        <f ca="1">IF(AD52&gt;0,AF52,"")</f>
        <v/>
      </c>
      <c r="AF52" s="88" t="s">
        <v>8472</v>
      </c>
      <c r="AY52" s="25">
        <v>1</v>
      </c>
      <c r="AZ52" s="25">
        <v>12</v>
      </c>
      <c r="BA52" s="46" t="s">
        <v>306</v>
      </c>
      <c r="BB52" s="25">
        <v>40</v>
      </c>
      <c r="BC52" s="25" t="s">
        <v>238</v>
      </c>
      <c r="BD52" s="26">
        <v>11240</v>
      </c>
      <c r="BF52" s="25">
        <v>5</v>
      </c>
      <c r="BG52" s="25">
        <v>5</v>
      </c>
      <c r="BH52" s="70"/>
      <c r="BI52" s="26" t="s">
        <v>2497</v>
      </c>
      <c r="BJ52" s="25" t="s">
        <v>2496</v>
      </c>
      <c r="BK52" s="26">
        <v>50514111</v>
      </c>
      <c r="BR52" s="26">
        <v>1109</v>
      </c>
    </row>
    <row r="53" spans="2:70" x14ac:dyDescent="0.15">
      <c r="B53" s="45">
        <f t="shared" si="11"/>
        <v>115</v>
      </c>
      <c r="C53" s="28"/>
      <c r="D53" s="136">
        <f t="shared" ca="1" si="6"/>
        <v>0</v>
      </c>
      <c r="E53" s="27">
        <v>30</v>
      </c>
      <c r="F53" s="117">
        <f ca="1">G53+I53</f>
        <v>0</v>
      </c>
      <c r="G53" s="25">
        <f t="shared" ca="1" si="12"/>
        <v>0</v>
      </c>
      <c r="H53" s="25">
        <f t="shared" ca="1" si="12"/>
        <v>0</v>
      </c>
      <c r="I53" s="25">
        <f ca="1">ROUND(INDIRECT($B$1&amp;I$35&amp;$B53)*1000,0)</f>
        <v>0</v>
      </c>
      <c r="J53" t="s">
        <v>8333</v>
      </c>
      <c r="K53" t="s">
        <v>8333</v>
      </c>
      <c r="W53" s="97">
        <v>100000</v>
      </c>
      <c r="X53" s="24">
        <v>3</v>
      </c>
      <c r="Y53" s="25">
        <f ca="1">F53/1000</f>
        <v>0</v>
      </c>
      <c r="AA53" s="25">
        <f t="shared" ref="AA53:AA55" ca="1" si="13">IF($E$30=0,0,Y53/$E$30)</f>
        <v>0</v>
      </c>
      <c r="AD53" s="83">
        <f ca="1">IF(F53=0,0,IF(H53&gt;G53,1,0))</f>
        <v>0</v>
      </c>
      <c r="AE53" s="78" t="str">
        <f ca="1">IF(AD53&gt;0,AF53,"")</f>
        <v/>
      </c>
      <c r="AF53" s="88" t="s">
        <v>8473</v>
      </c>
      <c r="AP53" s="83">
        <f t="shared" ref="AP53:AP55" ca="1" si="14">IF(Y53&gt;W53,1,0)</f>
        <v>0</v>
      </c>
      <c r="AQ53" s="78" t="str">
        <f t="shared" ref="AQ53:AQ55" ca="1" si="15">IF(AP53&gt;0,AR53,"")</f>
        <v/>
      </c>
      <c r="AR53" s="88" t="s">
        <v>9180</v>
      </c>
      <c r="AS53" s="83">
        <f t="shared" ref="AS53:AS55" ca="1" si="16">IF(AA53&gt;X53,1,0)</f>
        <v>0</v>
      </c>
      <c r="AT53" s="78" t="str">
        <f ca="1">IF(AS53&gt;0,AU53,"")</f>
        <v/>
      </c>
      <c r="AU53" s="88" t="s">
        <v>9199</v>
      </c>
      <c r="AY53" s="25">
        <v>1</v>
      </c>
      <c r="AZ53" s="25">
        <v>12</v>
      </c>
      <c r="BA53" s="70"/>
      <c r="BB53" s="25">
        <v>41</v>
      </c>
      <c r="BC53" s="25" t="s">
        <v>239</v>
      </c>
      <c r="BD53" s="26">
        <v>11241</v>
      </c>
      <c r="BF53" s="25">
        <v>5</v>
      </c>
      <c r="BG53" s="25">
        <v>5</v>
      </c>
      <c r="BH53" s="70"/>
      <c r="BI53" s="26" t="s">
        <v>2500</v>
      </c>
      <c r="BJ53" s="25" t="s">
        <v>2499</v>
      </c>
      <c r="BK53" s="26">
        <v>50514112</v>
      </c>
      <c r="BR53" s="26">
        <v>1110</v>
      </c>
    </row>
    <row r="54" spans="2:70" x14ac:dyDescent="0.15">
      <c r="B54" s="45">
        <f t="shared" si="11"/>
        <v>119</v>
      </c>
      <c r="C54" s="28"/>
      <c r="D54" s="136">
        <f t="shared" ca="1" si="6"/>
        <v>0</v>
      </c>
      <c r="E54" s="27">
        <v>40</v>
      </c>
      <c r="F54" s="117">
        <f ca="1">G54+I54</f>
        <v>0</v>
      </c>
      <c r="G54" s="25">
        <f t="shared" ca="1" si="12"/>
        <v>0</v>
      </c>
      <c r="H54" s="25">
        <f t="shared" ca="1" si="12"/>
        <v>0</v>
      </c>
      <c r="I54" s="25">
        <f ca="1">ROUND(INDIRECT($B$1&amp;I$35&amp;$B54)*1000,0)</f>
        <v>0</v>
      </c>
      <c r="J54" t="s">
        <v>8474</v>
      </c>
      <c r="K54" t="s">
        <v>8474</v>
      </c>
      <c r="W54" s="97">
        <v>100000</v>
      </c>
      <c r="X54" s="24">
        <v>2</v>
      </c>
      <c r="Y54" s="25">
        <f ca="1">F54/1000</f>
        <v>0</v>
      </c>
      <c r="AA54" s="25">
        <f t="shared" ca="1" si="13"/>
        <v>0</v>
      </c>
      <c r="AD54" s="83">
        <f ca="1">IF(F54=0,0,IF(H54&gt;G54,1,0))</f>
        <v>0</v>
      </c>
      <c r="AE54" s="78" t="str">
        <f ca="1">IF(AD54&gt;0,AF54,"")</f>
        <v/>
      </c>
      <c r="AF54" s="88" t="s">
        <v>8475</v>
      </c>
      <c r="AP54" s="83">
        <f t="shared" ca="1" si="14"/>
        <v>0</v>
      </c>
      <c r="AQ54" s="78" t="str">
        <f t="shared" ca="1" si="15"/>
        <v/>
      </c>
      <c r="AR54" s="88" t="s">
        <v>9181</v>
      </c>
      <c r="AS54" s="83">
        <f t="shared" ca="1" si="16"/>
        <v>0</v>
      </c>
      <c r="AT54" s="78" t="str">
        <f ca="1">IF(AS54&gt;0,AU54,"")</f>
        <v/>
      </c>
      <c r="AU54" s="88" t="s">
        <v>9200</v>
      </c>
      <c r="AY54" s="25">
        <v>1</v>
      </c>
      <c r="AZ54" s="25">
        <v>12</v>
      </c>
      <c r="BA54" s="70"/>
      <c r="BB54" s="25">
        <v>42</v>
      </c>
      <c r="BC54" s="25" t="s">
        <v>240</v>
      </c>
      <c r="BD54" s="26">
        <v>11242</v>
      </c>
      <c r="BF54" s="25">
        <v>5</v>
      </c>
      <c r="BG54" s="25">
        <v>5</v>
      </c>
      <c r="BH54" s="70"/>
      <c r="BI54" s="26" t="s">
        <v>2503</v>
      </c>
      <c r="BJ54" s="25" t="s">
        <v>2502</v>
      </c>
      <c r="BK54" s="26">
        <v>50514113</v>
      </c>
      <c r="BR54" s="26">
        <v>1112</v>
      </c>
    </row>
    <row r="55" spans="2:70" x14ac:dyDescent="0.15">
      <c r="B55" s="45">
        <f t="shared" si="11"/>
        <v>123</v>
      </c>
      <c r="C55" s="28"/>
      <c r="D55" s="136">
        <f t="shared" ca="1" si="6"/>
        <v>0</v>
      </c>
      <c r="E55" s="27">
        <v>51</v>
      </c>
      <c r="F55" s="25">
        <f ca="1">ROUND(INDIRECT($B$1&amp;F$35&amp;$B55)*1000,0)</f>
        <v>0</v>
      </c>
      <c r="G55" s="117">
        <f ca="1">F55</f>
        <v>0</v>
      </c>
      <c r="H55" s="117">
        <f ca="1">G55</f>
        <v>0</v>
      </c>
      <c r="I55" s="28"/>
      <c r="J55" t="s">
        <v>8334</v>
      </c>
      <c r="K55" t="s">
        <v>44</v>
      </c>
      <c r="W55" s="97">
        <v>100000</v>
      </c>
      <c r="X55" s="24">
        <v>2.5</v>
      </c>
      <c r="Y55" s="25">
        <f ca="1">SUM(F55:F58)/1000</f>
        <v>0</v>
      </c>
      <c r="AA55" s="25">
        <f t="shared" ca="1" si="13"/>
        <v>0</v>
      </c>
      <c r="AP55" s="83">
        <f t="shared" ca="1" si="14"/>
        <v>0</v>
      </c>
      <c r="AQ55" s="78" t="str">
        <f t="shared" ca="1" si="15"/>
        <v/>
      </c>
      <c r="AR55" s="88" t="s">
        <v>9182</v>
      </c>
      <c r="AS55" s="83">
        <f t="shared" ca="1" si="16"/>
        <v>0</v>
      </c>
      <c r="AT55" s="78" t="str">
        <f ca="1">IF(AS55&gt;0,AU55,"")</f>
        <v/>
      </c>
      <c r="AU55" s="88" t="s">
        <v>9201</v>
      </c>
      <c r="AY55" s="25">
        <v>1</v>
      </c>
      <c r="AZ55" s="25">
        <v>12</v>
      </c>
      <c r="BA55" s="70"/>
      <c r="BB55" s="25">
        <v>43</v>
      </c>
      <c r="BC55" s="25" t="s">
        <v>241</v>
      </c>
      <c r="BD55" s="26">
        <v>11243</v>
      </c>
      <c r="BF55" s="25">
        <v>5</v>
      </c>
      <c r="BG55" s="25">
        <v>5</v>
      </c>
      <c r="BH55" s="70"/>
      <c r="BI55" s="26" t="s">
        <v>2506</v>
      </c>
      <c r="BJ55" s="25" t="s">
        <v>2505</v>
      </c>
      <c r="BK55" s="26">
        <v>50514114</v>
      </c>
      <c r="BR55" s="26">
        <v>1113</v>
      </c>
    </row>
    <row r="56" spans="2:70" x14ac:dyDescent="0.15">
      <c r="B56" s="45">
        <f t="shared" si="11"/>
        <v>127</v>
      </c>
      <c r="C56" s="28"/>
      <c r="D56" s="136">
        <f t="shared" ca="1" si="6"/>
        <v>0</v>
      </c>
      <c r="E56" s="27">
        <v>52</v>
      </c>
      <c r="F56" s="117">
        <f ca="1">G56+I56</f>
        <v>0</v>
      </c>
      <c r="G56" s="25">
        <f t="shared" ref="G56:I58" ca="1" si="17">ROUND(INDIRECT($B$1&amp;G$35&amp;$B56)*1000,0)</f>
        <v>0</v>
      </c>
      <c r="H56" s="25">
        <f t="shared" ca="1" si="17"/>
        <v>0</v>
      </c>
      <c r="I56" s="25">
        <f t="shared" ca="1" si="17"/>
        <v>0</v>
      </c>
      <c r="K56" t="s">
        <v>8335</v>
      </c>
      <c r="AD56" s="83">
        <f ca="1">IF(F56=0,0,IF(H56&gt;G56,1,0))</f>
        <v>0</v>
      </c>
      <c r="AE56" s="78" t="str">
        <f ca="1">IF(AD56&gt;0,AF56,"")</f>
        <v/>
      </c>
      <c r="AF56" s="88" t="s">
        <v>8476</v>
      </c>
      <c r="AY56" s="25">
        <v>1</v>
      </c>
      <c r="AZ56" s="25">
        <v>12</v>
      </c>
      <c r="BA56" s="70"/>
      <c r="BB56" s="25">
        <v>44</v>
      </c>
      <c r="BC56" s="25" t="s">
        <v>242</v>
      </c>
      <c r="BD56" s="26">
        <v>11244</v>
      </c>
      <c r="BF56" s="25">
        <v>5</v>
      </c>
      <c r="BG56" s="25">
        <v>5</v>
      </c>
      <c r="BH56" s="70"/>
      <c r="BI56" s="26" t="s">
        <v>2509</v>
      </c>
      <c r="BJ56" s="25" t="s">
        <v>2508</v>
      </c>
      <c r="BK56" s="26">
        <v>50514115</v>
      </c>
      <c r="BR56" s="26">
        <v>1114</v>
      </c>
    </row>
    <row r="57" spans="2:70" x14ac:dyDescent="0.15">
      <c r="B57" s="45">
        <f t="shared" si="11"/>
        <v>131</v>
      </c>
      <c r="C57" s="28"/>
      <c r="D57" s="136">
        <f t="shared" ca="1" si="6"/>
        <v>0</v>
      </c>
      <c r="E57" s="27">
        <v>53</v>
      </c>
      <c r="F57" s="117">
        <f ca="1">G57+I57</f>
        <v>0</v>
      </c>
      <c r="G57" s="25">
        <f t="shared" ca="1" si="17"/>
        <v>0</v>
      </c>
      <c r="H57" s="25">
        <f t="shared" ca="1" si="17"/>
        <v>0</v>
      </c>
      <c r="I57" s="25">
        <f t="shared" ca="1" si="17"/>
        <v>0</v>
      </c>
      <c r="K57" t="s">
        <v>8336</v>
      </c>
      <c r="AD57" s="83">
        <f ca="1">IF(F57=0,0,IF(H57&gt;G57,1,0))</f>
        <v>0</v>
      </c>
      <c r="AE57" s="78" t="str">
        <f ca="1">IF(AD57&gt;0,AF57,"")</f>
        <v/>
      </c>
      <c r="AF57" s="88" t="s">
        <v>8477</v>
      </c>
      <c r="AY57" s="25">
        <v>1</v>
      </c>
      <c r="AZ57" s="25">
        <v>12</v>
      </c>
      <c r="BA57" s="70"/>
      <c r="BB57" s="25">
        <v>45</v>
      </c>
      <c r="BC57" s="25" t="s">
        <v>243</v>
      </c>
      <c r="BD57" s="26">
        <v>11245</v>
      </c>
      <c r="BF57" s="25">
        <v>5</v>
      </c>
      <c r="BG57" s="25">
        <v>5</v>
      </c>
      <c r="BH57" s="70"/>
      <c r="BI57" s="26" t="s">
        <v>2512</v>
      </c>
      <c r="BJ57" s="25" t="s">
        <v>2511</v>
      </c>
      <c r="BK57" s="26">
        <v>50514116</v>
      </c>
      <c r="BR57" s="26">
        <v>1119</v>
      </c>
    </row>
    <row r="58" spans="2:70" x14ac:dyDescent="0.15">
      <c r="B58" s="45">
        <f t="shared" si="11"/>
        <v>135</v>
      </c>
      <c r="C58" s="28"/>
      <c r="D58" s="136">
        <f t="shared" ca="1" si="6"/>
        <v>0</v>
      </c>
      <c r="E58" s="27">
        <v>54</v>
      </c>
      <c r="F58" s="117">
        <f ca="1">G58+I58</f>
        <v>0</v>
      </c>
      <c r="G58" s="25">
        <f t="shared" ca="1" si="17"/>
        <v>0</v>
      </c>
      <c r="H58" s="25">
        <f t="shared" ca="1" si="17"/>
        <v>0</v>
      </c>
      <c r="I58" s="25">
        <f t="shared" ca="1" si="17"/>
        <v>0</v>
      </c>
      <c r="K58" t="s">
        <v>8337</v>
      </c>
      <c r="AD58" s="83">
        <f ca="1">IF(F58=0,0,IF(H58&gt;G58,1,0))</f>
        <v>0</v>
      </c>
      <c r="AE58" s="78" t="str">
        <f ca="1">IF(AD58&gt;0,AF58,"")</f>
        <v/>
      </c>
      <c r="AF58" s="88" t="s">
        <v>8478</v>
      </c>
      <c r="AY58" s="25">
        <v>1</v>
      </c>
      <c r="AZ58" s="25">
        <v>12</v>
      </c>
      <c r="BA58" s="70"/>
      <c r="BB58" s="25">
        <v>46</v>
      </c>
      <c r="BC58" s="25" t="s">
        <v>244</v>
      </c>
      <c r="BD58" s="26">
        <v>11246</v>
      </c>
      <c r="BF58" s="25">
        <v>5</v>
      </c>
      <c r="BG58" s="25">
        <v>5</v>
      </c>
      <c r="BH58" s="70"/>
      <c r="BI58" s="26" t="s">
        <v>2515</v>
      </c>
      <c r="BJ58" s="25" t="s">
        <v>2514</v>
      </c>
      <c r="BK58" s="26">
        <v>50514117</v>
      </c>
      <c r="BR58" s="26">
        <v>1120</v>
      </c>
    </row>
    <row r="59" spans="2:70" x14ac:dyDescent="0.15">
      <c r="AY59" s="25">
        <v>1</v>
      </c>
      <c r="AZ59" s="25">
        <v>12</v>
      </c>
      <c r="BA59" s="48"/>
      <c r="BB59" s="25">
        <v>35</v>
      </c>
      <c r="BC59" s="25" t="s">
        <v>233</v>
      </c>
      <c r="BD59" s="26">
        <v>11235</v>
      </c>
      <c r="BF59" s="25">
        <v>5</v>
      </c>
      <c r="BG59" s="25">
        <v>5</v>
      </c>
      <c r="BH59" s="48"/>
      <c r="BI59" s="26" t="s">
        <v>2518</v>
      </c>
      <c r="BJ59" s="25" t="s">
        <v>2517</v>
      </c>
      <c r="BK59" s="26">
        <v>50514118</v>
      </c>
      <c r="BR59" s="26">
        <v>1208</v>
      </c>
    </row>
    <row r="60" spans="2:70" x14ac:dyDescent="0.15">
      <c r="G60" s="45" t="s">
        <v>8479</v>
      </c>
      <c r="H60" s="54" t="s">
        <v>8480</v>
      </c>
      <c r="J60" s="45" t="s">
        <v>8481</v>
      </c>
      <c r="K60" s="45" t="s">
        <v>8482</v>
      </c>
      <c r="L60" s="45" t="s">
        <v>8483</v>
      </c>
      <c r="M60" s="45" t="s">
        <v>8484</v>
      </c>
      <c r="N60" s="45" t="s">
        <v>8485</v>
      </c>
      <c r="AY60" s="25">
        <v>1</v>
      </c>
      <c r="AZ60" s="25">
        <v>13</v>
      </c>
      <c r="BA60" s="25" t="s">
        <v>310</v>
      </c>
      <c r="BB60" s="25">
        <v>47</v>
      </c>
      <c r="BC60" s="25" t="s">
        <v>245</v>
      </c>
      <c r="BD60" s="26">
        <v>11347</v>
      </c>
      <c r="BF60" s="25">
        <v>5</v>
      </c>
      <c r="BG60" s="25">
        <v>6</v>
      </c>
      <c r="BH60" s="46" t="s">
        <v>604</v>
      </c>
      <c r="BI60" s="26" t="s">
        <v>2520</v>
      </c>
      <c r="BJ60" s="25" t="s">
        <v>604</v>
      </c>
      <c r="BK60" s="26">
        <v>50614130</v>
      </c>
      <c r="BR60" s="26">
        <v>1209</v>
      </c>
    </row>
    <row r="61" spans="2:70" x14ac:dyDescent="0.15">
      <c r="G61" s="54" t="s">
        <v>8486</v>
      </c>
      <c r="H61" s="54" t="s">
        <v>8487</v>
      </c>
      <c r="J61" s="45" t="s">
        <v>8488</v>
      </c>
      <c r="K61" s="45" t="s">
        <v>8489</v>
      </c>
      <c r="L61" s="45" t="s">
        <v>8490</v>
      </c>
      <c r="M61" s="45" t="s">
        <v>8491</v>
      </c>
      <c r="N61" s="45" t="s">
        <v>8492</v>
      </c>
      <c r="AY61" s="25">
        <v>4</v>
      </c>
      <c r="AZ61" s="25">
        <v>1</v>
      </c>
      <c r="BA61" s="25" t="s">
        <v>183</v>
      </c>
      <c r="BB61" s="25">
        <v>1</v>
      </c>
      <c r="BC61" s="25" t="s">
        <v>183</v>
      </c>
      <c r="BD61" s="26">
        <v>40101</v>
      </c>
      <c r="BF61" s="25">
        <v>5</v>
      </c>
      <c r="BG61" s="25">
        <v>6</v>
      </c>
      <c r="BH61" s="70"/>
      <c r="BI61" s="26" t="s">
        <v>2523</v>
      </c>
      <c r="BJ61" s="25" t="s">
        <v>2522</v>
      </c>
      <c r="BK61" s="26">
        <v>50614131</v>
      </c>
      <c r="BR61" s="26">
        <v>1210</v>
      </c>
    </row>
    <row r="62" spans="2:70" x14ac:dyDescent="0.15">
      <c r="C62" s="20" t="s">
        <v>8493</v>
      </c>
      <c r="G62" s="54" t="s">
        <v>8494</v>
      </c>
      <c r="H62" s="54" t="s">
        <v>8495</v>
      </c>
      <c r="J62" s="45" t="s">
        <v>8496</v>
      </c>
      <c r="K62" s="45" t="s">
        <v>8497</v>
      </c>
      <c r="L62" s="45" t="s">
        <v>8498</v>
      </c>
      <c r="M62" s="45" t="s">
        <v>8499</v>
      </c>
      <c r="N62" s="45" t="s">
        <v>8500</v>
      </c>
      <c r="AY62" s="25">
        <v>4</v>
      </c>
      <c r="AZ62" s="25">
        <v>2</v>
      </c>
      <c r="BA62" s="25" t="s">
        <v>186</v>
      </c>
      <c r="BB62" s="25">
        <v>2</v>
      </c>
      <c r="BC62" s="25" t="s">
        <v>186</v>
      </c>
      <c r="BD62" s="26">
        <v>40202</v>
      </c>
      <c r="BF62" s="25">
        <v>5</v>
      </c>
      <c r="BG62" s="25">
        <v>6</v>
      </c>
      <c r="BH62" s="70"/>
      <c r="BI62" s="26" t="s">
        <v>2526</v>
      </c>
      <c r="BJ62" s="25" t="s">
        <v>2525</v>
      </c>
      <c r="BK62" s="26">
        <v>50614132</v>
      </c>
      <c r="BR62" s="26">
        <v>1211</v>
      </c>
    </row>
    <row r="63" spans="2:70" x14ac:dyDescent="0.15">
      <c r="C63" s="59" t="s">
        <v>8338</v>
      </c>
      <c r="G63" s="54" t="s">
        <v>8501</v>
      </c>
      <c r="H63" s="54" t="s">
        <v>8502</v>
      </c>
      <c r="J63" s="45" t="s">
        <v>8503</v>
      </c>
      <c r="K63" s="45" t="s">
        <v>8504</v>
      </c>
      <c r="L63" s="45" t="s">
        <v>8505</v>
      </c>
      <c r="M63" s="45" t="s">
        <v>8506</v>
      </c>
      <c r="N63" s="45" t="s">
        <v>8507</v>
      </c>
      <c r="AY63" s="25">
        <v>4</v>
      </c>
      <c r="AZ63" s="25">
        <v>3</v>
      </c>
      <c r="BA63" s="25" t="s">
        <v>189</v>
      </c>
      <c r="BB63" s="25">
        <v>3</v>
      </c>
      <c r="BC63" s="25" t="s">
        <v>189</v>
      </c>
      <c r="BD63" s="26">
        <v>40303</v>
      </c>
      <c r="BF63" s="25">
        <v>5</v>
      </c>
      <c r="BG63" s="25">
        <v>6</v>
      </c>
      <c r="BH63" s="70"/>
      <c r="BI63" s="26" t="s">
        <v>2528</v>
      </c>
      <c r="BJ63" s="25" t="s">
        <v>2527</v>
      </c>
      <c r="BK63" s="26">
        <v>50614133</v>
      </c>
      <c r="BR63" s="26">
        <v>1213</v>
      </c>
    </row>
    <row r="64" spans="2:70" ht="13.15" customHeight="1" x14ac:dyDescent="0.15">
      <c r="C64" s="1332" t="s">
        <v>8300</v>
      </c>
      <c r="D64" s="1335" t="s">
        <v>8508</v>
      </c>
      <c r="E64" s="1347" t="s">
        <v>8319</v>
      </c>
      <c r="F64" s="1348" t="s">
        <v>8339</v>
      </c>
      <c r="G64" s="1349" t="s">
        <v>8509</v>
      </c>
      <c r="H64" s="1349" t="s">
        <v>8510</v>
      </c>
      <c r="J64" s="60" t="s">
        <v>8340</v>
      </c>
      <c r="K64" s="61"/>
      <c r="L64" s="61"/>
      <c r="M64" s="61"/>
      <c r="N64" s="62"/>
      <c r="O64" s="1347" t="s">
        <v>8511</v>
      </c>
      <c r="W64" s="46" t="s">
        <v>8512</v>
      </c>
      <c r="X64" s="72" t="s">
        <v>8513</v>
      </c>
      <c r="AA64" s="72" t="s">
        <v>8514</v>
      </c>
      <c r="AD64" s="75" t="s">
        <v>8515</v>
      </c>
      <c r="AE64" s="75" t="s">
        <v>8381</v>
      </c>
      <c r="AF64" s="76" t="s">
        <v>8516</v>
      </c>
      <c r="AG64" s="75" t="s">
        <v>8383</v>
      </c>
      <c r="AH64" s="75" t="s">
        <v>8384</v>
      </c>
      <c r="AI64" s="75" t="s">
        <v>8517</v>
      </c>
      <c r="AJ64" s="76" t="s">
        <v>8374</v>
      </c>
      <c r="AK64" s="76" t="s">
        <v>8375</v>
      </c>
      <c r="AL64" s="76" t="s">
        <v>8376</v>
      </c>
      <c r="AM64" s="76" t="s">
        <v>8377</v>
      </c>
      <c r="AN64" s="76" t="s">
        <v>8378</v>
      </c>
      <c r="AO64" s="76" t="s">
        <v>8379</v>
      </c>
      <c r="AP64" s="76" t="s">
        <v>8380</v>
      </c>
      <c r="AQ64" s="76" t="s">
        <v>8381</v>
      </c>
      <c r="AR64" s="75" t="s">
        <v>8382</v>
      </c>
      <c r="AS64" s="76" t="s">
        <v>8383</v>
      </c>
      <c r="AT64" s="76" t="s">
        <v>8384</v>
      </c>
      <c r="AU64" s="76" t="s">
        <v>8385</v>
      </c>
      <c r="AY64" s="25">
        <v>4</v>
      </c>
      <c r="AZ64" s="25">
        <v>4</v>
      </c>
      <c r="BA64" s="25" t="s">
        <v>191</v>
      </c>
      <c r="BB64" s="25">
        <v>4</v>
      </c>
      <c r="BC64" s="25" t="s">
        <v>191</v>
      </c>
      <c r="BD64" s="26">
        <v>40404</v>
      </c>
      <c r="BF64" s="25">
        <v>5</v>
      </c>
      <c r="BG64" s="25">
        <v>6</v>
      </c>
      <c r="BH64" s="70"/>
      <c r="BI64" s="26" t="s">
        <v>2531</v>
      </c>
      <c r="BJ64" s="25" t="s">
        <v>2530</v>
      </c>
      <c r="BK64" s="26">
        <v>50614134</v>
      </c>
      <c r="BR64" s="26">
        <v>1214</v>
      </c>
    </row>
    <row r="65" spans="2:70" x14ac:dyDescent="0.15">
      <c r="C65" s="1333"/>
      <c r="D65" s="1336"/>
      <c r="E65" s="1339"/>
      <c r="F65" s="1342"/>
      <c r="G65" s="1345"/>
      <c r="H65" s="1345"/>
      <c r="J65" s="63"/>
      <c r="K65" s="63"/>
      <c r="L65" s="64"/>
      <c r="M65" s="64"/>
      <c r="N65" s="64"/>
      <c r="O65" s="1339"/>
      <c r="P65" s="17"/>
      <c r="Q65" s="17"/>
      <c r="T65" s="17"/>
      <c r="U65" s="17"/>
      <c r="V65" s="17"/>
      <c r="W65" s="69" t="s">
        <v>8518</v>
      </c>
      <c r="X65" s="69" t="s">
        <v>8519</v>
      </c>
      <c r="AA65" s="69" t="s">
        <v>8520</v>
      </c>
      <c r="AE65" s="78" t="str">
        <f ca="1">AV69&amp;AV81&amp;AV93&amp;AV105&amp;AV117</f>
        <v/>
      </c>
      <c r="AF65" s="79" t="e">
        <f ca="1">IF(AE65="",AF134,AE65&amp;$AD$1&amp;AF134)</f>
        <v>#VALUE!</v>
      </c>
      <c r="AH65" s="78" t="str">
        <f ca="1">AV72&amp;AV84&amp;AV96&amp;AV108&amp;AV120</f>
        <v/>
      </c>
      <c r="AK65" s="78" t="str">
        <f ca="1">AV75&amp;AV87&amp;AV99&amp;AV111&amp;AV123</f>
        <v/>
      </c>
      <c r="AN65" s="78" t="str">
        <f ca="1">AV78&amp;AV90&amp;AV102&amp;AV114&amp;AV126</f>
        <v/>
      </c>
      <c r="AR65" s="79" t="e">
        <f ca="1">IF(AQ65="",AR134,AQ65&amp;$AD$1&amp;AR134)</f>
        <v>#VALUE!</v>
      </c>
      <c r="AY65" s="25">
        <v>4</v>
      </c>
      <c r="AZ65" s="25">
        <v>5</v>
      </c>
      <c r="BA65" s="25" t="s">
        <v>194</v>
      </c>
      <c r="BB65" s="25">
        <v>5</v>
      </c>
      <c r="BC65" s="25" t="s">
        <v>194</v>
      </c>
      <c r="BD65" s="26">
        <v>40505</v>
      </c>
      <c r="BF65" s="25">
        <v>5</v>
      </c>
      <c r="BG65" s="25">
        <v>6</v>
      </c>
      <c r="BH65" s="70"/>
      <c r="BI65" s="26" t="s">
        <v>2534</v>
      </c>
      <c r="BJ65" s="25" t="s">
        <v>2533</v>
      </c>
      <c r="BK65" s="26">
        <v>50614135</v>
      </c>
      <c r="BR65" s="26">
        <v>1308</v>
      </c>
    </row>
    <row r="66" spans="2:70" x14ac:dyDescent="0.15">
      <c r="C66" s="1334"/>
      <c r="D66" s="1337"/>
      <c r="E66" s="1340"/>
      <c r="F66" s="1343"/>
      <c r="G66" s="1346"/>
      <c r="H66" s="1346"/>
      <c r="J66" s="65"/>
      <c r="K66" s="65"/>
      <c r="L66" s="66"/>
      <c r="M66" s="66"/>
      <c r="N66" s="66"/>
      <c r="O66" s="1340"/>
      <c r="P66" s="17"/>
      <c r="Q66" s="17"/>
      <c r="T66" s="17"/>
      <c r="U66" s="17"/>
      <c r="V66" s="17"/>
      <c r="W66" s="69"/>
      <c r="X66" s="69" t="s">
        <v>8521</v>
      </c>
      <c r="AA66" s="69"/>
      <c r="AE66" s="17"/>
      <c r="AH66" s="88" t="s">
        <v>8522</v>
      </c>
      <c r="AI66" s="88" t="s">
        <v>8523</v>
      </c>
      <c r="AK66" s="88" t="s">
        <v>8524</v>
      </c>
      <c r="AY66" s="25">
        <v>4</v>
      </c>
      <c r="AZ66" s="25">
        <v>6</v>
      </c>
      <c r="BA66" s="25" t="s">
        <v>197</v>
      </c>
      <c r="BB66" s="25">
        <v>6</v>
      </c>
      <c r="BC66" s="25" t="s">
        <v>197</v>
      </c>
      <c r="BD66" s="26">
        <v>40606</v>
      </c>
      <c r="BF66" s="25">
        <v>5</v>
      </c>
      <c r="BG66" s="25">
        <v>6</v>
      </c>
      <c r="BH66" s="70"/>
      <c r="BI66" s="26" t="s">
        <v>2537</v>
      </c>
      <c r="BJ66" s="25" t="s">
        <v>2536</v>
      </c>
      <c r="BK66" s="26">
        <v>50614136</v>
      </c>
      <c r="BR66" s="26">
        <v>1311</v>
      </c>
    </row>
    <row r="67" spans="2:70" x14ac:dyDescent="0.15">
      <c r="C67" s="30" t="s">
        <v>8466</v>
      </c>
      <c r="D67" s="30"/>
      <c r="E67" s="30" t="s">
        <v>8466</v>
      </c>
      <c r="F67" s="30" t="s">
        <v>8466</v>
      </c>
      <c r="G67" s="30" t="s">
        <v>8467</v>
      </c>
      <c r="H67" s="30" t="s">
        <v>8466</v>
      </c>
      <c r="J67" s="25"/>
      <c r="K67" s="25"/>
      <c r="L67" s="25"/>
      <c r="M67" s="25"/>
      <c r="N67" s="25"/>
      <c r="O67" s="30" t="s">
        <v>8466</v>
      </c>
      <c r="W67" s="70"/>
      <c r="X67" s="69"/>
      <c r="AA67" s="69"/>
      <c r="AH67" s="88" t="s">
        <v>8525</v>
      </c>
      <c r="AY67" s="25">
        <v>4</v>
      </c>
      <c r="AZ67" s="25">
        <v>7</v>
      </c>
      <c r="BA67" s="25" t="s">
        <v>199</v>
      </c>
      <c r="BB67" s="25">
        <v>7</v>
      </c>
      <c r="BC67" s="25" t="s">
        <v>199</v>
      </c>
      <c r="BD67" s="26">
        <v>40707</v>
      </c>
      <c r="BF67" s="25">
        <v>5</v>
      </c>
      <c r="BG67" s="25">
        <v>6</v>
      </c>
      <c r="BH67" s="48"/>
      <c r="BI67" s="26" t="s">
        <v>2540</v>
      </c>
      <c r="BJ67" s="25" t="s">
        <v>2539</v>
      </c>
      <c r="BK67" s="26">
        <v>50614137</v>
      </c>
      <c r="BR67" s="26">
        <v>1312</v>
      </c>
    </row>
    <row r="68" spans="2:70" x14ac:dyDescent="0.15">
      <c r="C68" s="56">
        <v>6</v>
      </c>
      <c r="D68" s="57"/>
      <c r="E68" s="56">
        <v>2</v>
      </c>
      <c r="F68" s="56">
        <v>2</v>
      </c>
      <c r="G68" s="57" t="s">
        <v>8468</v>
      </c>
      <c r="H68" s="56">
        <v>5</v>
      </c>
      <c r="J68" s="26">
        <v>1</v>
      </c>
      <c r="K68" s="26">
        <v>2</v>
      </c>
      <c r="L68" s="26">
        <v>3</v>
      </c>
      <c r="M68" s="26">
        <v>4</v>
      </c>
      <c r="N68" s="26">
        <v>5</v>
      </c>
      <c r="O68" s="56">
        <v>1</v>
      </c>
      <c r="W68" s="101" t="s">
        <v>8468</v>
      </c>
      <c r="X68" s="31"/>
      <c r="AA68" s="31"/>
      <c r="AY68" s="25">
        <v>4</v>
      </c>
      <c r="AZ68" s="25">
        <v>8</v>
      </c>
      <c r="BA68" s="25" t="s">
        <v>201</v>
      </c>
      <c r="BB68" s="25">
        <v>8</v>
      </c>
      <c r="BC68" s="25" t="s">
        <v>201</v>
      </c>
      <c r="BD68" s="26">
        <v>40808</v>
      </c>
      <c r="BF68" s="25">
        <v>5</v>
      </c>
      <c r="BG68" s="25">
        <v>7</v>
      </c>
      <c r="BH68" s="46" t="s">
        <v>607</v>
      </c>
      <c r="BI68" s="26" t="s">
        <v>2542</v>
      </c>
      <c r="BJ68" s="25" t="s">
        <v>607</v>
      </c>
      <c r="BK68" s="26">
        <v>50714150</v>
      </c>
      <c r="BR68" s="26">
        <v>1314</v>
      </c>
    </row>
    <row r="69" spans="2:70" x14ac:dyDescent="0.15">
      <c r="B69" s="45">
        <v>55</v>
      </c>
      <c r="C69" s="28"/>
      <c r="D69" s="136">
        <f ca="1">IF(G69&gt;0,1,0)</f>
        <v>0</v>
      </c>
      <c r="E69" s="27">
        <v>12</v>
      </c>
      <c r="F69" s="27">
        <v>1</v>
      </c>
      <c r="G69" s="25">
        <f ca="1">ROUND(INDIRECT($B$1&amp;G$60&amp;$B69)*1000,0)</f>
        <v>0</v>
      </c>
      <c r="H69" s="25">
        <f ca="1">INDIRECT($B$1&amp;H$60&amp;$B69)</f>
        <v>0</v>
      </c>
      <c r="I69" s="25" t="str">
        <f ca="1">IF(H69=0,"",RIGHT("00000"&amp;H69,5))</f>
        <v/>
      </c>
      <c r="J69" s="28"/>
      <c r="K69" s="28"/>
      <c r="L69" s="28"/>
      <c r="M69" s="28"/>
      <c r="N69" s="28"/>
      <c r="O69" s="27">
        <v>3</v>
      </c>
      <c r="P69" t="s">
        <v>8323</v>
      </c>
      <c r="W69" s="25">
        <f ca="1">G42</f>
        <v>0</v>
      </c>
      <c r="AA69" s="25">
        <f ca="1">IF(G69&gt;0,IF(AND(H69&gt;0,O69&gt;0),0,1),0)</f>
        <v>0</v>
      </c>
      <c r="AB69" t="s">
        <v>8526</v>
      </c>
      <c r="AD69" s="144"/>
      <c r="AE69" s="144"/>
      <c r="AF69" s="145" t="str">
        <f>"「"&amp;P69&amp;"」の供給元別利用量、供給元住所（住所コード）、供給元種類を入力してください。"</f>
        <v>「土質改良土」の供給元別利用量、供給元住所（住所コード）、供給元種類を入力してください。</v>
      </c>
      <c r="AG69" s="83">
        <f ca="1">IF(G69&gt;0,IF(H69=0,1,0),IF(H69=0,0,2))</f>
        <v>0</v>
      </c>
      <c r="AH69" s="78" t="str">
        <f t="shared" ref="AH69:AH128" ca="1" si="18">IF(AG69=1,AH$66&amp;AB69&amp;AI$66,IF(AG69=2,AB69&amp;AH$67,""))</f>
        <v/>
      </c>
      <c r="AJ69" s="96">
        <f ca="1">IF(I69="",0,IF(ISERROR(VLOOKUP(I69,Code!$AF$201:$AF$2116,1,FALSE)),1,0))</f>
        <v>0</v>
      </c>
      <c r="AK69" s="78" t="str">
        <f t="shared" ref="AK69:AK128" ca="1" si="19">IF(AJ69=1,AB69&amp;AK$66,"")</f>
        <v/>
      </c>
      <c r="AV69" s="78" t="str">
        <f ca="1">AE69&amp;AE70&amp;AE71&amp;AH69&amp;AH70&amp;AH71&amp;AK69&amp;AK70&amp;AK71</f>
        <v/>
      </c>
      <c r="AY69" s="25">
        <v>4</v>
      </c>
      <c r="AZ69" s="25">
        <v>9</v>
      </c>
      <c r="BA69" s="25" t="s">
        <v>203</v>
      </c>
      <c r="BB69" s="25">
        <v>9</v>
      </c>
      <c r="BC69" s="25" t="s">
        <v>203</v>
      </c>
      <c r="BD69" s="26">
        <v>40909</v>
      </c>
      <c r="BF69" s="25">
        <v>5</v>
      </c>
      <c r="BG69" s="25">
        <v>7</v>
      </c>
      <c r="BH69" s="70"/>
      <c r="BI69" s="26" t="s">
        <v>2545</v>
      </c>
      <c r="BJ69" s="25" t="s">
        <v>2544</v>
      </c>
      <c r="BK69" s="26">
        <v>50714151</v>
      </c>
      <c r="BR69" s="26">
        <v>1319</v>
      </c>
    </row>
    <row r="70" spans="2:70" x14ac:dyDescent="0.15">
      <c r="B70" s="45">
        <v>57</v>
      </c>
      <c r="C70" s="28"/>
      <c r="D70" s="136">
        <f t="shared" ref="D70:D128" ca="1" si="20">IF(G70&gt;0,1,0)</f>
        <v>0</v>
      </c>
      <c r="E70" s="27">
        <f t="shared" ref="E70:E80" si="21">E69</f>
        <v>12</v>
      </c>
      <c r="F70" s="27">
        <v>2</v>
      </c>
      <c r="G70" s="25">
        <f ca="1">ROUND(INDIRECT($B$1&amp;G$60&amp;$B70)*1000,0)</f>
        <v>0</v>
      </c>
      <c r="H70" s="25">
        <f t="shared" ref="H70:H119" ca="1" si="22">INDIRECT($B$1&amp;H$60&amp;$B70)</f>
        <v>0</v>
      </c>
      <c r="I70" s="25" t="str">
        <f t="shared" ref="I70:I128" ca="1" si="23">IF(H70=0,"",RIGHT("00000"&amp;H70,5))</f>
        <v/>
      </c>
      <c r="J70" s="28"/>
      <c r="K70" s="28"/>
      <c r="L70" s="28"/>
      <c r="M70" s="28"/>
      <c r="N70" s="28"/>
      <c r="O70" s="27">
        <v>3</v>
      </c>
      <c r="W70" s="25">
        <f ca="1">SUM(G69:G80)</f>
        <v>0</v>
      </c>
      <c r="AA70" s="25">
        <f t="shared" ref="AA70:AA128" ca="1" si="24">IF(G70&gt;0,IF(AND(H70&gt;0,O70&gt;0),0,1),0)</f>
        <v>0</v>
      </c>
      <c r="AB70" t="s">
        <v>8527</v>
      </c>
      <c r="AD70" s="144"/>
      <c r="AE70" s="144"/>
      <c r="AF70" s="145" t="str">
        <f>"「"&amp;P69&amp;"」の供給元別利用量の合計が搬入利用量よりも大きいです。修正してください。"</f>
        <v>「土質改良土」の供給元別利用量の合計が搬入利用量よりも大きいです。修正してください。</v>
      </c>
      <c r="AG70" s="83">
        <f t="shared" ref="AG70:AG128" ca="1" si="25">IF(G70&gt;0,IF(H70=0,1,0),IF(H70=0,0,2))</f>
        <v>0</v>
      </c>
      <c r="AH70" s="78" t="str">
        <f t="shared" ca="1" si="18"/>
        <v/>
      </c>
      <c r="AJ70" s="96">
        <f ca="1">IF(I70="",0,IF(ISERROR(VLOOKUP(I70,Code!$AF$201:$AF$2116,1,FALSE)),1,0))</f>
        <v>0</v>
      </c>
      <c r="AK70" s="78" t="str">
        <f t="shared" ca="1" si="19"/>
        <v/>
      </c>
      <c r="AY70" s="25">
        <v>4</v>
      </c>
      <c r="AZ70" s="25">
        <v>10</v>
      </c>
      <c r="BA70" s="25" t="s">
        <v>204</v>
      </c>
      <c r="BB70" s="25">
        <v>10</v>
      </c>
      <c r="BC70" s="25" t="s">
        <v>204</v>
      </c>
      <c r="BD70" s="26">
        <v>41010</v>
      </c>
      <c r="BF70" s="25">
        <v>5</v>
      </c>
      <c r="BG70" s="25">
        <v>7</v>
      </c>
      <c r="BH70" s="70"/>
      <c r="BI70" s="26" t="s">
        <v>2548</v>
      </c>
      <c r="BJ70" s="25" t="s">
        <v>2547</v>
      </c>
      <c r="BK70" s="26">
        <v>50714152</v>
      </c>
      <c r="BR70" s="26">
        <v>1411</v>
      </c>
    </row>
    <row r="71" spans="2:70" x14ac:dyDescent="0.15">
      <c r="B71" s="45">
        <v>59</v>
      </c>
      <c r="C71" s="28"/>
      <c r="D71" s="136">
        <f t="shared" ca="1" si="20"/>
        <v>0</v>
      </c>
      <c r="E71" s="27">
        <f t="shared" si="21"/>
        <v>12</v>
      </c>
      <c r="F71" s="27">
        <v>3</v>
      </c>
      <c r="G71" s="25">
        <f ca="1">ROUND(INDIRECT($B$1&amp;G$60&amp;$B71)*1000,0)</f>
        <v>0</v>
      </c>
      <c r="H71" s="25">
        <f t="shared" ca="1" si="22"/>
        <v>0</v>
      </c>
      <c r="I71" s="25" t="str">
        <f t="shared" ca="1" si="23"/>
        <v/>
      </c>
      <c r="J71" s="28"/>
      <c r="K71" s="28"/>
      <c r="L71" s="28"/>
      <c r="M71" s="28"/>
      <c r="N71" s="28"/>
      <c r="O71" s="27">
        <v>3</v>
      </c>
      <c r="AA71" s="25">
        <f t="shared" ca="1" si="24"/>
        <v>0</v>
      </c>
      <c r="AB71" t="s">
        <v>8528</v>
      </c>
      <c r="AD71" s="144"/>
      <c r="AE71" s="144"/>
      <c r="AF71" s="145" t="str">
        <f>"「"&amp;P69&amp;"」の搬入利用量が無いが、供給元別利用量が入力されています。修正してください。"</f>
        <v>「土質改良土」の搬入利用量が無いが、供給元別利用量が入力されています。修正してください。</v>
      </c>
      <c r="AG71" s="83">
        <f t="shared" ca="1" si="25"/>
        <v>0</v>
      </c>
      <c r="AH71" s="78" t="str">
        <f t="shared" ca="1" si="18"/>
        <v/>
      </c>
      <c r="AJ71" s="96">
        <f ca="1">IF(I71="",0,IF(ISERROR(VLOOKUP(I71,Code!$AF$201:$AF$2116,1,FALSE)),1,0))</f>
        <v>0</v>
      </c>
      <c r="AK71" s="78" t="str">
        <f t="shared" ca="1" si="19"/>
        <v/>
      </c>
      <c r="AY71" s="25">
        <v>4</v>
      </c>
      <c r="AZ71" s="25">
        <v>11</v>
      </c>
      <c r="BA71" s="25" t="s">
        <v>206</v>
      </c>
      <c r="BB71" s="25">
        <v>11</v>
      </c>
      <c r="BC71" s="25" t="s">
        <v>206</v>
      </c>
      <c r="BD71" s="26">
        <v>41111</v>
      </c>
      <c r="BF71" s="25">
        <v>5</v>
      </c>
      <c r="BG71" s="25">
        <v>7</v>
      </c>
      <c r="BH71" s="48"/>
      <c r="BI71" s="26" t="s">
        <v>2551</v>
      </c>
      <c r="BJ71" s="25" t="s">
        <v>2550</v>
      </c>
      <c r="BK71" s="26">
        <v>50714153</v>
      </c>
      <c r="BR71" s="26">
        <v>1412</v>
      </c>
    </row>
    <row r="72" spans="2:70" x14ac:dyDescent="0.15">
      <c r="B72" s="45">
        <v>55</v>
      </c>
      <c r="C72" s="28"/>
      <c r="D72" s="136">
        <f t="shared" ca="1" si="20"/>
        <v>0</v>
      </c>
      <c r="E72" s="27">
        <f t="shared" si="21"/>
        <v>12</v>
      </c>
      <c r="F72" s="27">
        <v>4</v>
      </c>
      <c r="G72" s="25">
        <f ca="1">ROUND(INDIRECT($B$1&amp;G$61&amp;$B72)*1000,0)</f>
        <v>0</v>
      </c>
      <c r="H72" s="25">
        <f ca="1">INDIRECT($B$1&amp;H$61&amp;$B72)</f>
        <v>0</v>
      </c>
      <c r="I72" s="25" t="str">
        <f t="shared" ca="1" si="23"/>
        <v/>
      </c>
      <c r="J72" s="28"/>
      <c r="K72" s="28"/>
      <c r="L72" s="28"/>
      <c r="M72" s="28"/>
      <c r="N72" s="28"/>
      <c r="O72" s="27">
        <v>3</v>
      </c>
      <c r="AA72" s="25">
        <f t="shared" ca="1" si="24"/>
        <v>0</v>
      </c>
      <c r="AB72" t="s">
        <v>8529</v>
      </c>
      <c r="AG72" s="83">
        <f t="shared" ca="1" si="25"/>
        <v>0</v>
      </c>
      <c r="AH72" s="78" t="str">
        <f t="shared" ca="1" si="18"/>
        <v/>
      </c>
      <c r="AJ72" s="96">
        <f ca="1">IF(I72="",0,IF(ISERROR(VLOOKUP(I72,Code!$AF$201:$AF$2116,1,FALSE)),1,0))</f>
        <v>0</v>
      </c>
      <c r="AK72" s="78" t="str">
        <f t="shared" ca="1" si="19"/>
        <v/>
      </c>
      <c r="AV72" s="78" t="str">
        <f ca="1">AH72&amp;AH73&amp;AH74&amp;AK72&amp;AK73&amp;AK74</f>
        <v/>
      </c>
      <c r="AY72" s="25">
        <v>4</v>
      </c>
      <c r="AZ72" s="25">
        <v>12</v>
      </c>
      <c r="BA72" s="25" t="s">
        <v>208</v>
      </c>
      <c r="BB72" s="25">
        <v>12</v>
      </c>
      <c r="BC72" s="25" t="s">
        <v>208</v>
      </c>
      <c r="BD72" s="26">
        <v>41212</v>
      </c>
      <c r="BF72" s="25">
        <v>5</v>
      </c>
      <c r="BG72" s="25">
        <v>8</v>
      </c>
      <c r="BH72" s="46" t="s">
        <v>611</v>
      </c>
      <c r="BI72" s="26" t="s">
        <v>2930</v>
      </c>
      <c r="BJ72" s="25" t="s">
        <v>611</v>
      </c>
      <c r="BK72" s="26">
        <v>50815100</v>
      </c>
      <c r="BR72" s="26">
        <v>1413</v>
      </c>
    </row>
    <row r="73" spans="2:70" x14ac:dyDescent="0.15">
      <c r="B73" s="45">
        <v>57</v>
      </c>
      <c r="C73" s="28"/>
      <c r="D73" s="136">
        <f t="shared" ca="1" si="20"/>
        <v>0</v>
      </c>
      <c r="E73" s="27">
        <f t="shared" si="21"/>
        <v>12</v>
      </c>
      <c r="F73" s="27">
        <v>5</v>
      </c>
      <c r="G73" s="25">
        <f ca="1">ROUND(INDIRECT($B$1&amp;G$61&amp;$B73)*1000,0)</f>
        <v>0</v>
      </c>
      <c r="H73" s="25">
        <f t="shared" ref="H73:H74" ca="1" si="26">INDIRECT($B$1&amp;H$61&amp;$B73)</f>
        <v>0</v>
      </c>
      <c r="I73" s="25" t="str">
        <f t="shared" ca="1" si="23"/>
        <v/>
      </c>
      <c r="J73" s="28"/>
      <c r="K73" s="28"/>
      <c r="L73" s="28"/>
      <c r="M73" s="28"/>
      <c r="N73" s="28"/>
      <c r="O73" s="27">
        <v>3</v>
      </c>
      <c r="AA73" s="25">
        <f t="shared" ca="1" si="24"/>
        <v>0</v>
      </c>
      <c r="AB73" t="s">
        <v>8530</v>
      </c>
      <c r="AG73" s="83">
        <f t="shared" ca="1" si="25"/>
        <v>0</v>
      </c>
      <c r="AH73" s="78" t="str">
        <f t="shared" ca="1" si="18"/>
        <v/>
      </c>
      <c r="AJ73" s="96">
        <f ca="1">IF(I73="",0,IF(ISERROR(VLOOKUP(I73,Code!$AF$201:$AF$2116,1,FALSE)),1,0))</f>
        <v>0</v>
      </c>
      <c r="AK73" s="78" t="str">
        <f t="shared" ca="1" si="19"/>
        <v/>
      </c>
      <c r="AY73" s="25">
        <v>4</v>
      </c>
      <c r="AZ73" s="25">
        <v>13</v>
      </c>
      <c r="BA73" s="25" t="s">
        <v>210</v>
      </c>
      <c r="BB73" s="25">
        <v>13</v>
      </c>
      <c r="BC73" s="25" t="s">
        <v>210</v>
      </c>
      <c r="BD73" s="26">
        <v>41313</v>
      </c>
      <c r="BF73" s="25">
        <v>5</v>
      </c>
      <c r="BG73" s="25">
        <v>8</v>
      </c>
      <c r="BH73" s="70"/>
      <c r="BI73" s="26" t="s">
        <v>2933</v>
      </c>
      <c r="BJ73" s="25" t="s">
        <v>2932</v>
      </c>
      <c r="BK73" s="26">
        <v>50815101</v>
      </c>
      <c r="BR73" s="26">
        <v>1419</v>
      </c>
    </row>
    <row r="74" spans="2:70" x14ac:dyDescent="0.15">
      <c r="B74" s="45">
        <v>59</v>
      </c>
      <c r="C74" s="28"/>
      <c r="D74" s="136">
        <f t="shared" ca="1" si="20"/>
        <v>0</v>
      </c>
      <c r="E74" s="27">
        <f t="shared" si="21"/>
        <v>12</v>
      </c>
      <c r="F74" s="27">
        <v>6</v>
      </c>
      <c r="G74" s="25">
        <f ca="1">ROUND(INDIRECT($B$1&amp;G$61&amp;$B74)*1000,0)</f>
        <v>0</v>
      </c>
      <c r="H74" s="25">
        <f t="shared" ca="1" si="26"/>
        <v>0</v>
      </c>
      <c r="I74" s="25" t="str">
        <f t="shared" ca="1" si="23"/>
        <v/>
      </c>
      <c r="J74" s="28"/>
      <c r="K74" s="28"/>
      <c r="L74" s="28"/>
      <c r="M74" s="28"/>
      <c r="N74" s="28"/>
      <c r="O74" s="27">
        <v>3</v>
      </c>
      <c r="AA74" s="25">
        <f t="shared" ca="1" si="24"/>
        <v>0</v>
      </c>
      <c r="AB74" t="s">
        <v>8531</v>
      </c>
      <c r="AG74" s="83">
        <f t="shared" ca="1" si="25"/>
        <v>0</v>
      </c>
      <c r="AH74" s="78" t="str">
        <f t="shared" ca="1" si="18"/>
        <v/>
      </c>
      <c r="AJ74" s="96">
        <f ca="1">IF(I74="",0,IF(ISERROR(VLOOKUP(I74,Code!$AF$201:$AF$2116,1,FALSE)),1,0))</f>
        <v>0</v>
      </c>
      <c r="AK74" s="78" t="str">
        <f t="shared" ca="1" si="19"/>
        <v/>
      </c>
      <c r="AY74" s="25">
        <v>4</v>
      </c>
      <c r="AZ74" s="25">
        <v>14</v>
      </c>
      <c r="BA74" s="25" t="s">
        <v>212</v>
      </c>
      <c r="BB74" s="25">
        <v>14</v>
      </c>
      <c r="BC74" s="25" t="s">
        <v>212</v>
      </c>
      <c r="BD74" s="26">
        <v>41414</v>
      </c>
      <c r="BF74" s="25">
        <v>5</v>
      </c>
      <c r="BG74" s="25">
        <v>8</v>
      </c>
      <c r="BH74" s="70"/>
      <c r="BI74" s="26" t="s">
        <v>2935</v>
      </c>
      <c r="BJ74" s="25" t="s">
        <v>2934</v>
      </c>
      <c r="BK74" s="26">
        <v>50815102</v>
      </c>
      <c r="BR74" s="26">
        <v>1422</v>
      </c>
    </row>
    <row r="75" spans="2:70" x14ac:dyDescent="0.15">
      <c r="B75" s="45">
        <v>55</v>
      </c>
      <c r="C75" s="28"/>
      <c r="D75" s="136">
        <f t="shared" ca="1" si="20"/>
        <v>0</v>
      </c>
      <c r="E75" s="27">
        <f t="shared" si="21"/>
        <v>12</v>
      </c>
      <c r="F75" s="27">
        <v>7</v>
      </c>
      <c r="G75" s="25">
        <f ca="1">ROUND(INDIRECT($B$1&amp;G$62&amp;$B75)*1000,0)</f>
        <v>0</v>
      </c>
      <c r="H75" s="25">
        <f ca="1">INDIRECT($B$1&amp;H$62&amp;$B75)</f>
        <v>0</v>
      </c>
      <c r="I75" s="25" t="str">
        <f t="shared" ca="1" si="23"/>
        <v/>
      </c>
      <c r="J75" s="28"/>
      <c r="K75" s="28"/>
      <c r="L75" s="28"/>
      <c r="M75" s="28"/>
      <c r="N75" s="28"/>
      <c r="O75" s="27">
        <v>3</v>
      </c>
      <c r="AA75" s="25">
        <f t="shared" ca="1" si="24"/>
        <v>0</v>
      </c>
      <c r="AB75" t="s">
        <v>8532</v>
      </c>
      <c r="AG75" s="83">
        <f t="shared" ca="1" si="25"/>
        <v>0</v>
      </c>
      <c r="AH75" s="78" t="str">
        <f t="shared" ca="1" si="18"/>
        <v/>
      </c>
      <c r="AJ75" s="96">
        <f ca="1">IF(I75="",0,IF(ISERROR(VLOOKUP(I75,Code!$AF$201:$AF$2116,1,FALSE)),1,0))</f>
        <v>0</v>
      </c>
      <c r="AK75" s="78" t="str">
        <f t="shared" ca="1" si="19"/>
        <v/>
      </c>
      <c r="AV75" s="78" t="str">
        <f ca="1">AH75&amp;AH76&amp;AH77&amp;AK75&amp;AK76&amp;AK77</f>
        <v/>
      </c>
      <c r="AY75" s="25">
        <v>4</v>
      </c>
      <c r="AZ75" s="25">
        <v>15</v>
      </c>
      <c r="BA75" s="25" t="s">
        <v>213</v>
      </c>
      <c r="BB75" s="25">
        <v>19</v>
      </c>
      <c r="BC75" s="25" t="s">
        <v>213</v>
      </c>
      <c r="BD75" s="26">
        <v>41519</v>
      </c>
      <c r="BF75" s="25">
        <v>5</v>
      </c>
      <c r="BG75" s="25">
        <v>8</v>
      </c>
      <c r="BH75" s="70"/>
      <c r="BI75" s="26" t="s">
        <v>2937</v>
      </c>
      <c r="BJ75" s="25" t="s">
        <v>2936</v>
      </c>
      <c r="BK75" s="26">
        <v>50815103</v>
      </c>
      <c r="BR75" s="26">
        <v>1506</v>
      </c>
    </row>
    <row r="76" spans="2:70" x14ac:dyDescent="0.15">
      <c r="B76" s="45">
        <v>57</v>
      </c>
      <c r="C76" s="28"/>
      <c r="D76" s="136">
        <f t="shared" ca="1" si="20"/>
        <v>0</v>
      </c>
      <c r="E76" s="27">
        <f t="shared" si="21"/>
        <v>12</v>
      </c>
      <c r="F76" s="27">
        <v>8</v>
      </c>
      <c r="G76" s="25">
        <f ca="1">ROUND(INDIRECT($B$1&amp;G$62&amp;$B76)*1000,0)</f>
        <v>0</v>
      </c>
      <c r="H76" s="25">
        <f t="shared" ref="H76:H77" ca="1" si="27">INDIRECT($B$1&amp;H$62&amp;$B76)</f>
        <v>0</v>
      </c>
      <c r="I76" s="25" t="str">
        <f t="shared" ca="1" si="23"/>
        <v/>
      </c>
      <c r="J76" s="28"/>
      <c r="K76" s="28"/>
      <c r="L76" s="28"/>
      <c r="M76" s="28"/>
      <c r="N76" s="28"/>
      <c r="O76" s="27">
        <v>3</v>
      </c>
      <c r="AA76" s="25">
        <f t="shared" ca="1" si="24"/>
        <v>0</v>
      </c>
      <c r="AB76" t="s">
        <v>8533</v>
      </c>
      <c r="AG76" s="83">
        <f t="shared" ca="1" si="25"/>
        <v>0</v>
      </c>
      <c r="AH76" s="78" t="str">
        <f t="shared" ca="1" si="18"/>
        <v/>
      </c>
      <c r="AJ76" s="96">
        <f ca="1">IF(I76="",0,IF(ISERROR(VLOOKUP(I76,Code!$AF$201:$AF$2116,1,FALSE)),1,0))</f>
        <v>0</v>
      </c>
      <c r="AK76" s="78" t="str">
        <f t="shared" ca="1" si="19"/>
        <v/>
      </c>
      <c r="AY76" s="25">
        <v>4</v>
      </c>
      <c r="AZ76" s="25">
        <v>16</v>
      </c>
      <c r="BA76" s="25" t="s">
        <v>214</v>
      </c>
      <c r="BB76" s="25">
        <v>20</v>
      </c>
      <c r="BC76" s="25" t="s">
        <v>214</v>
      </c>
      <c r="BD76" s="26">
        <v>41620</v>
      </c>
      <c r="BF76" s="25">
        <v>5</v>
      </c>
      <c r="BG76" s="25">
        <v>8</v>
      </c>
      <c r="BH76" s="70"/>
      <c r="BI76" s="26" t="s">
        <v>2940</v>
      </c>
      <c r="BJ76" s="25" t="s">
        <v>2939</v>
      </c>
      <c r="BK76" s="26">
        <v>50815104</v>
      </c>
      <c r="BR76" s="26">
        <v>1507</v>
      </c>
    </row>
    <row r="77" spans="2:70" x14ac:dyDescent="0.15">
      <c r="B77" s="45">
        <v>59</v>
      </c>
      <c r="C77" s="28"/>
      <c r="D77" s="136">
        <f t="shared" ca="1" si="20"/>
        <v>0</v>
      </c>
      <c r="E77" s="27">
        <f t="shared" si="21"/>
        <v>12</v>
      </c>
      <c r="F77" s="27">
        <v>9</v>
      </c>
      <c r="G77" s="25">
        <f ca="1">ROUND(INDIRECT($B$1&amp;G$62&amp;$B77)*1000,0)</f>
        <v>0</v>
      </c>
      <c r="H77" s="25">
        <f t="shared" ca="1" si="27"/>
        <v>0</v>
      </c>
      <c r="I77" s="25" t="str">
        <f t="shared" ca="1" si="23"/>
        <v/>
      </c>
      <c r="J77" s="28"/>
      <c r="K77" s="28"/>
      <c r="L77" s="28"/>
      <c r="M77" s="28"/>
      <c r="N77" s="28"/>
      <c r="O77" s="27">
        <v>3</v>
      </c>
      <c r="AA77" s="25">
        <f t="shared" ca="1" si="24"/>
        <v>0</v>
      </c>
      <c r="AB77" t="s">
        <v>8534</v>
      </c>
      <c r="AG77" s="83">
        <f t="shared" ca="1" si="25"/>
        <v>0</v>
      </c>
      <c r="AH77" s="78" t="str">
        <f t="shared" ca="1" si="18"/>
        <v/>
      </c>
      <c r="AJ77" s="96">
        <f ca="1">IF(I77="",0,IF(ISERROR(VLOOKUP(I77,Code!$AF$201:$AF$2116,1,FALSE)),1,0))</f>
        <v>0</v>
      </c>
      <c r="AK77" s="78" t="str">
        <f t="shared" ca="1" si="19"/>
        <v/>
      </c>
      <c r="AY77" s="25">
        <v>4</v>
      </c>
      <c r="AZ77" s="25">
        <v>17</v>
      </c>
      <c r="BA77" s="25" t="s">
        <v>215</v>
      </c>
      <c r="BB77" s="25">
        <v>15</v>
      </c>
      <c r="BC77" s="25" t="s">
        <v>215</v>
      </c>
      <c r="BD77" s="26">
        <v>41715</v>
      </c>
      <c r="BF77" s="25">
        <v>5</v>
      </c>
      <c r="BG77" s="25">
        <v>8</v>
      </c>
      <c r="BH77" s="70"/>
      <c r="BI77" s="26" t="s">
        <v>2943</v>
      </c>
      <c r="BJ77" s="25" t="s">
        <v>2942</v>
      </c>
      <c r="BK77" s="26">
        <v>50815105</v>
      </c>
      <c r="BR77" s="26">
        <v>1509</v>
      </c>
    </row>
    <row r="78" spans="2:70" x14ac:dyDescent="0.15">
      <c r="B78" s="45">
        <v>55</v>
      </c>
      <c r="C78" s="28"/>
      <c r="D78" s="136">
        <f t="shared" ca="1" si="20"/>
        <v>0</v>
      </c>
      <c r="E78" s="27">
        <f t="shared" si="21"/>
        <v>12</v>
      </c>
      <c r="F78" s="27">
        <v>10</v>
      </c>
      <c r="G78" s="25">
        <f ca="1">ROUND(INDIRECT($B$1&amp;G$63&amp;$B78)*1000,0)</f>
        <v>0</v>
      </c>
      <c r="H78" s="25">
        <f ca="1">INDIRECT($B$1&amp;H$63&amp;$B78)</f>
        <v>0</v>
      </c>
      <c r="I78" s="25" t="str">
        <f t="shared" ca="1" si="23"/>
        <v/>
      </c>
      <c r="J78" s="28"/>
      <c r="K78" s="28"/>
      <c r="L78" s="28"/>
      <c r="M78" s="28"/>
      <c r="N78" s="28"/>
      <c r="O78" s="27">
        <v>3</v>
      </c>
      <c r="AA78" s="25">
        <f t="shared" ca="1" si="24"/>
        <v>0</v>
      </c>
      <c r="AB78" t="s">
        <v>8535</v>
      </c>
      <c r="AG78" s="83">
        <f t="shared" ca="1" si="25"/>
        <v>0</v>
      </c>
      <c r="AH78" s="78" t="str">
        <f t="shared" ca="1" si="18"/>
        <v/>
      </c>
      <c r="AJ78" s="96">
        <f ca="1">IF(I78="",0,IF(ISERROR(VLOOKUP(I78,Code!$AF$201:$AF$2116,1,FALSE)),1,0))</f>
        <v>0</v>
      </c>
      <c r="AK78" s="78" t="str">
        <f t="shared" ca="1" si="19"/>
        <v/>
      </c>
      <c r="AV78" s="78" t="str">
        <f ca="1">AH78&amp;AH79&amp;AH80&amp;AK78&amp;AK79&amp;AK80</f>
        <v/>
      </c>
      <c r="AY78" s="25">
        <v>4</v>
      </c>
      <c r="AZ78" s="25">
        <v>18</v>
      </c>
      <c r="BA78" s="25" t="s">
        <v>216</v>
      </c>
      <c r="BB78" s="25">
        <v>16</v>
      </c>
      <c r="BC78" s="25" t="s">
        <v>216</v>
      </c>
      <c r="BD78" s="26">
        <v>41816</v>
      </c>
      <c r="BF78" s="25">
        <v>5</v>
      </c>
      <c r="BG78" s="25">
        <v>8</v>
      </c>
      <c r="BH78" s="70"/>
      <c r="BI78" s="26" t="s">
        <v>2946</v>
      </c>
      <c r="BJ78" s="25" t="s">
        <v>2945</v>
      </c>
      <c r="BK78" s="26">
        <v>50815106</v>
      </c>
      <c r="BR78" s="26">
        <v>1510</v>
      </c>
    </row>
    <row r="79" spans="2:70" x14ac:dyDescent="0.15">
      <c r="B79" s="45">
        <v>57</v>
      </c>
      <c r="C79" s="28"/>
      <c r="D79" s="136">
        <f t="shared" ca="1" si="20"/>
        <v>0</v>
      </c>
      <c r="E79" s="27">
        <f t="shared" si="21"/>
        <v>12</v>
      </c>
      <c r="F79" s="27">
        <v>11</v>
      </c>
      <c r="G79" s="25">
        <f ca="1">ROUND(INDIRECT($B$1&amp;G$63&amp;$B79)*1000,0)</f>
        <v>0</v>
      </c>
      <c r="H79" s="25">
        <f t="shared" ref="H79:H80" ca="1" si="28">INDIRECT($B$1&amp;H$63&amp;$B79)</f>
        <v>0</v>
      </c>
      <c r="I79" s="25" t="str">
        <f t="shared" ca="1" si="23"/>
        <v/>
      </c>
      <c r="J79" s="28"/>
      <c r="K79" s="28"/>
      <c r="L79" s="28"/>
      <c r="M79" s="28"/>
      <c r="N79" s="28"/>
      <c r="O79" s="27">
        <v>3</v>
      </c>
      <c r="AA79" s="25">
        <f t="shared" ca="1" si="24"/>
        <v>0</v>
      </c>
      <c r="AB79" t="s">
        <v>8536</v>
      </c>
      <c r="AG79" s="83">
        <f t="shared" ca="1" si="25"/>
        <v>0</v>
      </c>
      <c r="AH79" s="78" t="str">
        <f t="shared" ca="1" si="18"/>
        <v/>
      </c>
      <c r="AJ79" s="96">
        <f ca="1">IF(I79="",0,IF(ISERROR(VLOOKUP(I79,Code!$AF$201:$AF$2116,1,FALSE)),1,0))</f>
        <v>0</v>
      </c>
      <c r="AK79" s="78" t="str">
        <f t="shared" ca="1" si="19"/>
        <v/>
      </c>
      <c r="AY79" s="25">
        <v>4</v>
      </c>
      <c r="AZ79" s="25">
        <v>19</v>
      </c>
      <c r="BA79" s="25" t="s">
        <v>217</v>
      </c>
      <c r="BB79" s="25">
        <v>17</v>
      </c>
      <c r="BC79" s="25" t="s">
        <v>217</v>
      </c>
      <c r="BD79" s="26">
        <v>41917</v>
      </c>
      <c r="BF79" s="25">
        <v>5</v>
      </c>
      <c r="BG79" s="25">
        <v>8</v>
      </c>
      <c r="BH79" s="70"/>
      <c r="BI79" s="26" t="s">
        <v>2948</v>
      </c>
      <c r="BJ79" s="25" t="s">
        <v>2947</v>
      </c>
      <c r="BK79" s="26">
        <v>50815107</v>
      </c>
      <c r="BR79" s="26">
        <v>1516</v>
      </c>
    </row>
    <row r="80" spans="2:70" x14ac:dyDescent="0.15">
      <c r="B80" s="45">
        <v>59</v>
      </c>
      <c r="C80" s="28"/>
      <c r="D80" s="136">
        <f t="shared" ca="1" si="20"/>
        <v>0</v>
      </c>
      <c r="E80" s="27">
        <f t="shared" si="21"/>
        <v>12</v>
      </c>
      <c r="F80" s="27">
        <v>12</v>
      </c>
      <c r="G80" s="25">
        <f ca="1">ROUND(INDIRECT($B$1&amp;G$63&amp;$B80)*1000,0)</f>
        <v>0</v>
      </c>
      <c r="H80" s="25">
        <f t="shared" ca="1" si="28"/>
        <v>0</v>
      </c>
      <c r="I80" s="25" t="str">
        <f t="shared" ca="1" si="23"/>
        <v/>
      </c>
      <c r="J80" s="28"/>
      <c r="K80" s="28"/>
      <c r="L80" s="28"/>
      <c r="M80" s="28"/>
      <c r="N80" s="28"/>
      <c r="O80" s="27">
        <v>3</v>
      </c>
      <c r="AA80" s="25">
        <f t="shared" ca="1" si="24"/>
        <v>0</v>
      </c>
      <c r="AB80" t="s">
        <v>8537</v>
      </c>
      <c r="AG80" s="83">
        <f t="shared" ca="1" si="25"/>
        <v>0</v>
      </c>
      <c r="AH80" s="78" t="str">
        <f t="shared" ca="1" si="18"/>
        <v/>
      </c>
      <c r="AJ80" s="96">
        <f ca="1">IF(I80="",0,IF(ISERROR(VLOOKUP(I80,Code!$AF$201:$AF$2116,1,FALSE)),1,0))</f>
        <v>0</v>
      </c>
      <c r="AK80" s="78" t="str">
        <f t="shared" ca="1" si="19"/>
        <v/>
      </c>
      <c r="AY80" s="25">
        <v>4</v>
      </c>
      <c r="AZ80" s="25">
        <v>20</v>
      </c>
      <c r="BA80" s="25" t="s">
        <v>218</v>
      </c>
      <c r="BB80" s="25">
        <v>21</v>
      </c>
      <c r="BC80" s="25" t="s">
        <v>218</v>
      </c>
      <c r="BD80" s="26">
        <v>42021</v>
      </c>
      <c r="BF80" s="25">
        <v>5</v>
      </c>
      <c r="BG80" s="25">
        <v>8</v>
      </c>
      <c r="BH80" s="48"/>
      <c r="BI80" s="26" t="s">
        <v>2951</v>
      </c>
      <c r="BJ80" s="25" t="s">
        <v>2950</v>
      </c>
      <c r="BK80" s="26">
        <v>50815108</v>
      </c>
      <c r="BR80" s="26">
        <v>1520</v>
      </c>
    </row>
    <row r="81" spans="2:70" x14ac:dyDescent="0.15">
      <c r="B81" s="45">
        <v>61</v>
      </c>
      <c r="C81" s="28"/>
      <c r="D81" s="136">
        <f t="shared" ca="1" si="20"/>
        <v>0</v>
      </c>
      <c r="E81" s="27">
        <f>E69+1</f>
        <v>13</v>
      </c>
      <c r="F81" s="27">
        <v>1</v>
      </c>
      <c r="G81" s="25">
        <f ca="1">ROUND(INDIRECT($B$1&amp;G$60&amp;$B81)*1000,0)</f>
        <v>0</v>
      </c>
      <c r="H81" s="25">
        <f ca="1">INDIRECT($B$1&amp;H$60&amp;$B81)</f>
        <v>0</v>
      </c>
      <c r="I81" s="25" t="str">
        <f t="shared" ca="1" si="23"/>
        <v/>
      </c>
      <c r="J81" s="25">
        <f ca="1">IF(INDIRECT($B$1&amp;J$60&amp;$B81)="〇",J$68,0)</f>
        <v>0</v>
      </c>
      <c r="K81" s="28"/>
      <c r="L81" s="28"/>
      <c r="M81" s="25">
        <f ca="1">IF(INDIRECT($B$1&amp;M$60&amp;$B81)="〇",M$68,0)</f>
        <v>0</v>
      </c>
      <c r="N81" s="25">
        <f ca="1">IF(INDIRECT($B$1&amp;N$60&amp;$B81)="〇",N$68,0)</f>
        <v>0</v>
      </c>
      <c r="O81" s="117">
        <f t="shared" ref="O81:O116" ca="1" si="29">SUM(J81:N81)</f>
        <v>0</v>
      </c>
      <c r="P81" t="s">
        <v>8324</v>
      </c>
      <c r="W81" s="25">
        <f ca="1">G43</f>
        <v>0</v>
      </c>
      <c r="X81" s="25">
        <f t="shared" ref="X81:X116" ca="1" si="30">COUNTIF(J81:N81,"&gt;0")</f>
        <v>0</v>
      </c>
      <c r="AA81" s="25">
        <f t="shared" ca="1" si="24"/>
        <v>0</v>
      </c>
      <c r="AB81" t="s">
        <v>8538</v>
      </c>
      <c r="AD81" s="144"/>
      <c r="AE81" s="144"/>
      <c r="AF81" s="145" t="str">
        <f>"「"&amp;P81&amp;"」の供給元別利用量、供給元住所（住所コード）、供給元種類を入力してください。"</f>
        <v>「建設発生土」の供給元別利用量、供給元住所（住所コード）、供給元種類を入力してください。</v>
      </c>
      <c r="AG81" s="83">
        <f t="shared" ca="1" si="25"/>
        <v>0</v>
      </c>
      <c r="AH81" s="78" t="str">
        <f t="shared" ca="1" si="18"/>
        <v/>
      </c>
      <c r="AJ81" s="96">
        <f ca="1">IF(I81="",0,IF(ISERROR(VLOOKUP(I81,Code!$AF$201:$AF$2116,1,FALSE)),1,0))</f>
        <v>0</v>
      </c>
      <c r="AK81" s="78" t="str">
        <f t="shared" ca="1" si="19"/>
        <v/>
      </c>
      <c r="AM81" s="83">
        <f ca="1">IF(H81=0,0,IF(X81&gt;1,1,0))</f>
        <v>0</v>
      </c>
      <c r="AN81" s="78" t="str">
        <f ca="1">IF(AM81&gt;0,AO81,"")</f>
        <v/>
      </c>
      <c r="AO81" s="88" t="s">
        <v>8539</v>
      </c>
      <c r="AV81" s="78" t="str">
        <f ca="1">AE81&amp;AE82&amp;AE83&amp;AH81&amp;AH82&amp;AH83&amp;AK81&amp;AK82&amp;AK83&amp;AN81&amp;AN82&amp;AN83</f>
        <v/>
      </c>
      <c r="AY81" s="25">
        <v>4</v>
      </c>
      <c r="AZ81" s="25">
        <v>21</v>
      </c>
      <c r="BA81" s="25" t="s">
        <v>219</v>
      </c>
      <c r="BB81" s="25">
        <v>22</v>
      </c>
      <c r="BC81" s="25" t="s">
        <v>219</v>
      </c>
      <c r="BD81" s="26">
        <v>42122</v>
      </c>
      <c r="BF81" s="25">
        <v>5</v>
      </c>
      <c r="BG81" s="25">
        <v>9</v>
      </c>
      <c r="BH81" s="46" t="s">
        <v>615</v>
      </c>
      <c r="BI81" s="26" t="s">
        <v>3244</v>
      </c>
      <c r="BJ81" s="25" t="s">
        <v>615</v>
      </c>
      <c r="BK81" s="26">
        <v>50922100</v>
      </c>
      <c r="BR81" s="26">
        <v>1615</v>
      </c>
    </row>
    <row r="82" spans="2:70" x14ac:dyDescent="0.15">
      <c r="B82" s="45">
        <v>63</v>
      </c>
      <c r="C82" s="28"/>
      <c r="D82" s="136">
        <f t="shared" ca="1" si="20"/>
        <v>0</v>
      </c>
      <c r="E82" s="27">
        <f t="shared" ref="E82:E92" si="31">E81</f>
        <v>13</v>
      </c>
      <c r="F82" s="27">
        <v>2</v>
      </c>
      <c r="G82" s="25">
        <f ca="1">ROUND(INDIRECT($B$1&amp;G$60&amp;$B82)*1000,0)</f>
        <v>0</v>
      </c>
      <c r="H82" s="25">
        <f t="shared" ca="1" si="22"/>
        <v>0</v>
      </c>
      <c r="I82" s="25" t="str">
        <f t="shared" ca="1" si="23"/>
        <v/>
      </c>
      <c r="J82" s="25">
        <f t="shared" ref="J82:J83" ca="1" si="32">IF(INDIRECT($B$1&amp;J$60&amp;$B82)="〇",J$68,0)</f>
        <v>0</v>
      </c>
      <c r="K82" s="28"/>
      <c r="L82" s="28"/>
      <c r="M82" s="25">
        <f t="shared" ref="M82:N83" ca="1" si="33">IF(INDIRECT($B$1&amp;M$60&amp;$B82)="〇",M$68,0)</f>
        <v>0</v>
      </c>
      <c r="N82" s="25">
        <f t="shared" ca="1" si="33"/>
        <v>0</v>
      </c>
      <c r="O82" s="117">
        <f t="shared" ca="1" si="29"/>
        <v>0</v>
      </c>
      <c r="W82" s="25">
        <f ca="1">SUM(G81:G92)</f>
        <v>0</v>
      </c>
      <c r="X82" s="25">
        <f t="shared" ca="1" si="30"/>
        <v>0</v>
      </c>
      <c r="AA82" s="25">
        <f t="shared" ca="1" si="24"/>
        <v>0</v>
      </c>
      <c r="AB82" t="s">
        <v>8540</v>
      </c>
      <c r="AD82" s="144"/>
      <c r="AE82" s="144"/>
      <c r="AF82" s="145" t="str">
        <f>"「"&amp;P81&amp;"」の供給元別利用量の合計が搬入利用量よりも大きいです。修正してください。"</f>
        <v>「建設発生土」の供給元別利用量の合計が搬入利用量よりも大きいです。修正してください。</v>
      </c>
      <c r="AG82" s="83">
        <f t="shared" ca="1" si="25"/>
        <v>0</v>
      </c>
      <c r="AH82" s="78" t="str">
        <f t="shared" ca="1" si="18"/>
        <v/>
      </c>
      <c r="AJ82" s="96">
        <f ca="1">IF(I82="",0,IF(ISERROR(VLOOKUP(I82,Code!$AF$201:$AF$2116,1,FALSE)),1,0))</f>
        <v>0</v>
      </c>
      <c r="AK82" s="78" t="str">
        <f t="shared" ca="1" si="19"/>
        <v/>
      </c>
      <c r="AM82" s="83">
        <f t="shared" ref="AM82:AM116" ca="1" si="34">IF(H82=0,0,IF(X82&gt;1,1,0))</f>
        <v>0</v>
      </c>
      <c r="AN82" s="78" t="str">
        <f t="shared" ref="AN82:AN116" ca="1" si="35">IF(AM82&gt;0,AO82,"")</f>
        <v/>
      </c>
      <c r="AO82" s="88" t="s">
        <v>8541</v>
      </c>
      <c r="AY82" s="25">
        <v>4</v>
      </c>
      <c r="AZ82" s="25">
        <v>22</v>
      </c>
      <c r="BA82" s="25" t="s">
        <v>220</v>
      </c>
      <c r="BB82" s="25">
        <v>23</v>
      </c>
      <c r="BC82" s="25" t="s">
        <v>220</v>
      </c>
      <c r="BD82" s="26">
        <v>42223</v>
      </c>
      <c r="BF82" s="25">
        <v>5</v>
      </c>
      <c r="BG82" s="25">
        <v>9</v>
      </c>
      <c r="BH82" s="70"/>
      <c r="BI82" s="26" t="s">
        <v>3246</v>
      </c>
      <c r="BJ82" s="25" t="s">
        <v>3245</v>
      </c>
      <c r="BK82" s="26">
        <v>50922101</v>
      </c>
      <c r="BR82" s="26">
        <v>1617</v>
      </c>
    </row>
    <row r="83" spans="2:70" x14ac:dyDescent="0.15">
      <c r="B83" s="45">
        <v>65</v>
      </c>
      <c r="C83" s="28"/>
      <c r="D83" s="136">
        <f t="shared" ca="1" si="20"/>
        <v>0</v>
      </c>
      <c r="E83" s="27">
        <f t="shared" si="31"/>
        <v>13</v>
      </c>
      <c r="F83" s="27">
        <v>3</v>
      </c>
      <c r="G83" s="25">
        <f ca="1">ROUND(INDIRECT($B$1&amp;G$60&amp;$B83)*1000,0)</f>
        <v>0</v>
      </c>
      <c r="H83" s="25">
        <f t="shared" ca="1" si="22"/>
        <v>0</v>
      </c>
      <c r="I83" s="25" t="str">
        <f t="shared" ca="1" si="23"/>
        <v/>
      </c>
      <c r="J83" s="25">
        <f t="shared" ca="1" si="32"/>
        <v>0</v>
      </c>
      <c r="K83" s="28"/>
      <c r="L83" s="28"/>
      <c r="M83" s="25">
        <f t="shared" ca="1" si="33"/>
        <v>0</v>
      </c>
      <c r="N83" s="25">
        <f t="shared" ca="1" si="33"/>
        <v>0</v>
      </c>
      <c r="O83" s="117">
        <f t="shared" ca="1" si="29"/>
        <v>0</v>
      </c>
      <c r="X83" s="25">
        <f t="shared" ca="1" si="30"/>
        <v>0</v>
      </c>
      <c r="AA83" s="25">
        <f t="shared" ca="1" si="24"/>
        <v>0</v>
      </c>
      <c r="AB83" t="s">
        <v>8542</v>
      </c>
      <c r="AD83" s="144"/>
      <c r="AE83" s="144"/>
      <c r="AF83" s="145" t="str">
        <f>"「"&amp;P81&amp;"」の搬入利用量が無いが、供給元別利用量が入力されています。修正してください。"</f>
        <v>「建設発生土」の搬入利用量が無いが、供給元別利用量が入力されています。修正してください。</v>
      </c>
      <c r="AG83" s="83">
        <f t="shared" ca="1" si="25"/>
        <v>0</v>
      </c>
      <c r="AH83" s="78" t="str">
        <f t="shared" ca="1" si="18"/>
        <v/>
      </c>
      <c r="AJ83" s="96">
        <f ca="1">IF(I83="",0,IF(ISERROR(VLOOKUP(I83,Code!$AF$201:$AF$2116,1,FALSE)),1,0))</f>
        <v>0</v>
      </c>
      <c r="AK83" s="78" t="str">
        <f t="shared" ca="1" si="19"/>
        <v/>
      </c>
      <c r="AM83" s="83">
        <f t="shared" ca="1" si="34"/>
        <v>0</v>
      </c>
      <c r="AN83" s="78" t="str">
        <f t="shared" ca="1" si="35"/>
        <v/>
      </c>
      <c r="AO83" s="88" t="s">
        <v>8543</v>
      </c>
      <c r="AY83" s="25">
        <v>4</v>
      </c>
      <c r="AZ83" s="25">
        <v>23</v>
      </c>
      <c r="BA83" s="25" t="s">
        <v>221</v>
      </c>
      <c r="BB83" s="25">
        <v>24</v>
      </c>
      <c r="BC83" s="25" t="s">
        <v>221</v>
      </c>
      <c r="BD83" s="26">
        <v>42324</v>
      </c>
      <c r="BF83" s="25">
        <v>5</v>
      </c>
      <c r="BG83" s="25">
        <v>9</v>
      </c>
      <c r="BH83" s="70"/>
      <c r="BI83" s="26" t="s">
        <v>3248</v>
      </c>
      <c r="BJ83" s="25" t="s">
        <v>3247</v>
      </c>
      <c r="BK83" s="26">
        <v>50922102</v>
      </c>
      <c r="BR83" s="26">
        <v>1618</v>
      </c>
    </row>
    <row r="84" spans="2:70" x14ac:dyDescent="0.15">
      <c r="B84" s="45">
        <v>61</v>
      </c>
      <c r="C84" s="28"/>
      <c r="D84" s="136">
        <f t="shared" ca="1" si="20"/>
        <v>0</v>
      </c>
      <c r="E84" s="27">
        <f t="shared" si="31"/>
        <v>13</v>
      </c>
      <c r="F84" s="27">
        <v>4</v>
      </c>
      <c r="G84" s="25">
        <f ca="1">ROUND(INDIRECT($B$1&amp;G$61&amp;$B84)*1000,0)</f>
        <v>0</v>
      </c>
      <c r="H84" s="25">
        <f ca="1">INDIRECT($B$1&amp;H$61&amp;$B84)</f>
        <v>0</v>
      </c>
      <c r="I84" s="25" t="str">
        <f t="shared" ca="1" si="23"/>
        <v/>
      </c>
      <c r="J84" s="25">
        <f ca="1">IF(INDIRECT($B$1&amp;J$61&amp;$B84)="〇",J$68,0)</f>
        <v>0</v>
      </c>
      <c r="K84" s="28"/>
      <c r="L84" s="28"/>
      <c r="M84" s="25">
        <f ca="1">IF(INDIRECT($B$1&amp;M$61&amp;$B84)="〇",M$68,0)</f>
        <v>0</v>
      </c>
      <c r="N84" s="25">
        <f ca="1">IF(INDIRECT($B$1&amp;N$61&amp;$B84)="〇",N$68,0)</f>
        <v>0</v>
      </c>
      <c r="O84" s="117">
        <f t="shared" ca="1" si="29"/>
        <v>0</v>
      </c>
      <c r="X84" s="25">
        <f t="shared" ca="1" si="30"/>
        <v>0</v>
      </c>
      <c r="AA84" s="25">
        <f t="shared" ca="1" si="24"/>
        <v>0</v>
      </c>
      <c r="AB84" t="s">
        <v>8544</v>
      </c>
      <c r="AG84" s="83">
        <f t="shared" ca="1" si="25"/>
        <v>0</v>
      </c>
      <c r="AH84" s="78" t="str">
        <f t="shared" ca="1" si="18"/>
        <v/>
      </c>
      <c r="AJ84" s="96">
        <f ca="1">IF(I84="",0,IF(ISERROR(VLOOKUP(I84,Code!$AF$201:$AF$2116,1,FALSE)),1,0))</f>
        <v>0</v>
      </c>
      <c r="AK84" s="78" t="str">
        <f t="shared" ca="1" si="19"/>
        <v/>
      </c>
      <c r="AM84" s="83">
        <f t="shared" ca="1" si="34"/>
        <v>0</v>
      </c>
      <c r="AN84" s="78" t="str">
        <f t="shared" ca="1" si="35"/>
        <v/>
      </c>
      <c r="AO84" s="88" t="s">
        <v>8545</v>
      </c>
      <c r="AV84" s="78" t="str">
        <f ca="1">AH84&amp;AH85&amp;AH86&amp;AK84&amp;AK85&amp;AK86&amp;AN84&amp;AN85&amp;AN86</f>
        <v/>
      </c>
      <c r="AY84" s="25">
        <v>4</v>
      </c>
      <c r="AZ84" s="25">
        <v>24</v>
      </c>
      <c r="BA84" s="25" t="s">
        <v>222</v>
      </c>
      <c r="BB84" s="25">
        <v>18</v>
      </c>
      <c r="BC84" s="25" t="s">
        <v>222</v>
      </c>
      <c r="BD84" s="26">
        <v>42418</v>
      </c>
      <c r="BF84" s="25">
        <v>5</v>
      </c>
      <c r="BG84" s="25">
        <v>9</v>
      </c>
      <c r="BH84" s="48"/>
      <c r="BI84" s="26" t="s">
        <v>3250</v>
      </c>
      <c r="BJ84" s="25" t="s">
        <v>3249</v>
      </c>
      <c r="BK84" s="26">
        <v>50922103</v>
      </c>
      <c r="BR84" s="26">
        <v>1620</v>
      </c>
    </row>
    <row r="85" spans="2:70" x14ac:dyDescent="0.15">
      <c r="B85" s="45">
        <v>63</v>
      </c>
      <c r="C85" s="28"/>
      <c r="D85" s="136">
        <f t="shared" ca="1" si="20"/>
        <v>0</v>
      </c>
      <c r="E85" s="27">
        <f t="shared" si="31"/>
        <v>13</v>
      </c>
      <c r="F85" s="27">
        <v>5</v>
      </c>
      <c r="G85" s="25">
        <f ca="1">ROUND(INDIRECT($B$1&amp;G$61&amp;$B85)*1000,0)</f>
        <v>0</v>
      </c>
      <c r="H85" s="25">
        <f t="shared" ref="H85:H86" ca="1" si="36">INDIRECT($B$1&amp;H$61&amp;$B85)</f>
        <v>0</v>
      </c>
      <c r="I85" s="25" t="str">
        <f t="shared" ca="1" si="23"/>
        <v/>
      </c>
      <c r="J85" s="25">
        <f t="shared" ref="J85:J86" ca="1" si="37">IF(INDIRECT($B$1&amp;J$61&amp;$B85)="〇",J$68,0)</f>
        <v>0</v>
      </c>
      <c r="K85" s="28"/>
      <c r="L85" s="28"/>
      <c r="M85" s="25">
        <f t="shared" ref="M85:N86" ca="1" si="38">IF(INDIRECT($B$1&amp;M$61&amp;$B85)="〇",M$68,0)</f>
        <v>0</v>
      </c>
      <c r="N85" s="25">
        <f t="shared" ca="1" si="38"/>
        <v>0</v>
      </c>
      <c r="O85" s="117">
        <f t="shared" ca="1" si="29"/>
        <v>0</v>
      </c>
      <c r="X85" s="25">
        <f t="shared" ca="1" si="30"/>
        <v>0</v>
      </c>
      <c r="AA85" s="25">
        <f t="shared" ca="1" si="24"/>
        <v>0</v>
      </c>
      <c r="AB85" t="s">
        <v>8546</v>
      </c>
      <c r="AG85" s="83">
        <f t="shared" ca="1" si="25"/>
        <v>0</v>
      </c>
      <c r="AH85" s="78" t="str">
        <f t="shared" ca="1" si="18"/>
        <v/>
      </c>
      <c r="AJ85" s="96">
        <f ca="1">IF(I85="",0,IF(ISERROR(VLOOKUP(I85,Code!$AF$201:$AF$2116,1,FALSE)),1,0))</f>
        <v>0</v>
      </c>
      <c r="AK85" s="78" t="str">
        <f t="shared" ca="1" si="19"/>
        <v/>
      </c>
      <c r="AM85" s="83">
        <f t="shared" ca="1" si="34"/>
        <v>0</v>
      </c>
      <c r="AN85" s="78" t="str">
        <f t="shared" ca="1" si="35"/>
        <v/>
      </c>
      <c r="AO85" s="88" t="s">
        <v>8547</v>
      </c>
      <c r="AY85" s="25">
        <v>4</v>
      </c>
      <c r="AZ85" s="25">
        <v>25</v>
      </c>
      <c r="BA85" s="25" t="s">
        <v>223</v>
      </c>
      <c r="BB85" s="25">
        <v>25</v>
      </c>
      <c r="BC85" s="25" t="s">
        <v>223</v>
      </c>
      <c r="BD85" s="26">
        <v>42525</v>
      </c>
      <c r="BF85" s="25">
        <v>5</v>
      </c>
      <c r="BG85" s="25">
        <v>10</v>
      </c>
      <c r="BH85" s="46" t="s">
        <v>619</v>
      </c>
      <c r="BI85" s="26" t="s">
        <v>3251</v>
      </c>
      <c r="BJ85" s="25" t="s">
        <v>619</v>
      </c>
      <c r="BK85" s="26">
        <v>51022130</v>
      </c>
      <c r="BR85" s="26">
        <v>1621</v>
      </c>
    </row>
    <row r="86" spans="2:70" x14ac:dyDescent="0.15">
      <c r="B86" s="45">
        <v>65</v>
      </c>
      <c r="C86" s="28"/>
      <c r="D86" s="136">
        <f t="shared" ca="1" si="20"/>
        <v>0</v>
      </c>
      <c r="E86" s="27">
        <f t="shared" si="31"/>
        <v>13</v>
      </c>
      <c r="F86" s="27">
        <v>6</v>
      </c>
      <c r="G86" s="25">
        <f ca="1">ROUND(INDIRECT($B$1&amp;G$61&amp;$B86)*1000,0)</f>
        <v>0</v>
      </c>
      <c r="H86" s="25">
        <f t="shared" ca="1" si="36"/>
        <v>0</v>
      </c>
      <c r="I86" s="25" t="str">
        <f t="shared" ca="1" si="23"/>
        <v/>
      </c>
      <c r="J86" s="25">
        <f t="shared" ca="1" si="37"/>
        <v>0</v>
      </c>
      <c r="K86" s="28"/>
      <c r="L86" s="28"/>
      <c r="M86" s="25">
        <f t="shared" ca="1" si="38"/>
        <v>0</v>
      </c>
      <c r="N86" s="25">
        <f t="shared" ca="1" si="38"/>
        <v>0</v>
      </c>
      <c r="O86" s="117">
        <f t="shared" ca="1" si="29"/>
        <v>0</v>
      </c>
      <c r="X86" s="25">
        <f t="shared" ca="1" si="30"/>
        <v>0</v>
      </c>
      <c r="AA86" s="25">
        <f t="shared" ca="1" si="24"/>
        <v>0</v>
      </c>
      <c r="AB86" t="s">
        <v>8548</v>
      </c>
      <c r="AG86" s="83">
        <f t="shared" ca="1" si="25"/>
        <v>0</v>
      </c>
      <c r="AH86" s="78" t="str">
        <f t="shared" ca="1" si="18"/>
        <v/>
      </c>
      <c r="AJ86" s="96">
        <f ca="1">IF(I86="",0,IF(ISERROR(VLOOKUP(I86,Code!$AF$201:$AF$2116,1,FALSE)),1,0))</f>
        <v>0</v>
      </c>
      <c r="AK86" s="78" t="str">
        <f t="shared" ca="1" si="19"/>
        <v/>
      </c>
      <c r="AM86" s="83">
        <f t="shared" ca="1" si="34"/>
        <v>0</v>
      </c>
      <c r="AN86" s="78" t="str">
        <f t="shared" ca="1" si="35"/>
        <v/>
      </c>
      <c r="AO86" s="88" t="s">
        <v>8549</v>
      </c>
      <c r="AY86" s="25">
        <v>4</v>
      </c>
      <c r="AZ86" s="25">
        <v>26</v>
      </c>
      <c r="BA86" s="25" t="s">
        <v>224</v>
      </c>
      <c r="BB86" s="25">
        <v>26</v>
      </c>
      <c r="BC86" s="25" t="s">
        <v>224</v>
      </c>
      <c r="BD86" s="26">
        <v>42626</v>
      </c>
      <c r="BF86" s="25">
        <v>5</v>
      </c>
      <c r="BG86" s="25">
        <v>10</v>
      </c>
      <c r="BH86" s="70"/>
      <c r="BI86" s="26" t="s">
        <v>3253</v>
      </c>
      <c r="BJ86" s="25" t="s">
        <v>3252</v>
      </c>
      <c r="BK86" s="26">
        <v>51022131</v>
      </c>
      <c r="BR86" s="26">
        <v>1716</v>
      </c>
    </row>
    <row r="87" spans="2:70" x14ac:dyDescent="0.15">
      <c r="B87" s="45">
        <v>61</v>
      </c>
      <c r="C87" s="28"/>
      <c r="D87" s="136">
        <f t="shared" ca="1" si="20"/>
        <v>0</v>
      </c>
      <c r="E87" s="27">
        <f t="shared" si="31"/>
        <v>13</v>
      </c>
      <c r="F87" s="27">
        <v>7</v>
      </c>
      <c r="G87" s="25">
        <f ca="1">ROUND(INDIRECT($B$1&amp;G$62&amp;$B87)*1000,0)</f>
        <v>0</v>
      </c>
      <c r="H87" s="25">
        <f ca="1">INDIRECT($B$1&amp;H$62&amp;$B87)</f>
        <v>0</v>
      </c>
      <c r="I87" s="25" t="str">
        <f t="shared" ca="1" si="23"/>
        <v/>
      </c>
      <c r="J87" s="25">
        <f ca="1">IF(INDIRECT($B$1&amp;J$62&amp;$B87)="〇",J$68,0)</f>
        <v>0</v>
      </c>
      <c r="K87" s="28"/>
      <c r="L87" s="28"/>
      <c r="M87" s="25">
        <f ca="1">IF(INDIRECT($B$1&amp;M$62&amp;$B87)="〇",M$68,0)</f>
        <v>0</v>
      </c>
      <c r="N87" s="25">
        <f ca="1">IF(INDIRECT($B$1&amp;N$62&amp;$B87)="〇",N$68,0)</f>
        <v>0</v>
      </c>
      <c r="O87" s="117">
        <f t="shared" ca="1" si="29"/>
        <v>0</v>
      </c>
      <c r="X87" s="25">
        <f t="shared" ca="1" si="30"/>
        <v>0</v>
      </c>
      <c r="AA87" s="25">
        <f t="shared" ca="1" si="24"/>
        <v>0</v>
      </c>
      <c r="AB87" t="s">
        <v>8550</v>
      </c>
      <c r="AG87" s="83">
        <f t="shared" ca="1" si="25"/>
        <v>0</v>
      </c>
      <c r="AH87" s="78" t="str">
        <f t="shared" ca="1" si="18"/>
        <v/>
      </c>
      <c r="AJ87" s="96">
        <f ca="1">IF(I87="",0,IF(ISERROR(VLOOKUP(I87,Code!$AF$201:$AF$2116,1,FALSE)),1,0))</f>
        <v>0</v>
      </c>
      <c r="AK87" s="78" t="str">
        <f t="shared" ca="1" si="19"/>
        <v/>
      </c>
      <c r="AM87" s="83">
        <f t="shared" ca="1" si="34"/>
        <v>0</v>
      </c>
      <c r="AN87" s="78" t="str">
        <f t="shared" ca="1" si="35"/>
        <v/>
      </c>
      <c r="AO87" s="88" t="s">
        <v>8551</v>
      </c>
      <c r="AV87" s="78" t="str">
        <f ca="1">AH87&amp;AH88&amp;AH89&amp;AK87&amp;AK88&amp;AK89&amp;AN87&amp;AN88&amp;AN89</f>
        <v/>
      </c>
      <c r="AY87" s="25">
        <v>4</v>
      </c>
      <c r="AZ87" s="25">
        <v>27</v>
      </c>
      <c r="BA87" s="25" t="s">
        <v>225</v>
      </c>
      <c r="BB87" s="25">
        <v>27</v>
      </c>
      <c r="BC87" s="25" t="s">
        <v>225</v>
      </c>
      <c r="BD87" s="26">
        <v>42727</v>
      </c>
      <c r="BF87" s="25">
        <v>5</v>
      </c>
      <c r="BG87" s="25">
        <v>10</v>
      </c>
      <c r="BH87" s="70"/>
      <c r="BI87" s="26" t="s">
        <v>3255</v>
      </c>
      <c r="BJ87" s="25" t="s">
        <v>3254</v>
      </c>
      <c r="BK87" s="26">
        <v>51022132</v>
      </c>
      <c r="BR87" s="26">
        <v>1718</v>
      </c>
    </row>
    <row r="88" spans="2:70" x14ac:dyDescent="0.15">
      <c r="B88" s="45">
        <v>63</v>
      </c>
      <c r="C88" s="28"/>
      <c r="D88" s="136">
        <f t="shared" ca="1" si="20"/>
        <v>0</v>
      </c>
      <c r="E88" s="27">
        <f t="shared" si="31"/>
        <v>13</v>
      </c>
      <c r="F88" s="27">
        <v>8</v>
      </c>
      <c r="G88" s="25">
        <f ca="1">ROUND(INDIRECT($B$1&amp;G$62&amp;$B88)*1000,0)</f>
        <v>0</v>
      </c>
      <c r="H88" s="25">
        <f t="shared" ref="H88:H89" ca="1" si="39">INDIRECT($B$1&amp;H$62&amp;$B88)</f>
        <v>0</v>
      </c>
      <c r="I88" s="25" t="str">
        <f t="shared" ca="1" si="23"/>
        <v/>
      </c>
      <c r="J88" s="25">
        <f t="shared" ref="J88:J89" ca="1" si="40">IF(INDIRECT($B$1&amp;J$62&amp;$B88)="〇",J$68,0)</f>
        <v>0</v>
      </c>
      <c r="K88" s="28"/>
      <c r="L88" s="28"/>
      <c r="M88" s="25">
        <f t="shared" ref="M88:N89" ca="1" si="41">IF(INDIRECT($B$1&amp;M$62&amp;$B88)="〇",M$68,0)</f>
        <v>0</v>
      </c>
      <c r="N88" s="25">
        <f t="shared" ca="1" si="41"/>
        <v>0</v>
      </c>
      <c r="O88" s="117">
        <f t="shared" ca="1" si="29"/>
        <v>0</v>
      </c>
      <c r="X88" s="25">
        <f t="shared" ca="1" si="30"/>
        <v>0</v>
      </c>
      <c r="AA88" s="25">
        <f t="shared" ca="1" si="24"/>
        <v>0</v>
      </c>
      <c r="AB88" t="s">
        <v>8552</v>
      </c>
      <c r="AG88" s="83">
        <f t="shared" ca="1" si="25"/>
        <v>0</v>
      </c>
      <c r="AH88" s="78" t="str">
        <f t="shared" ca="1" si="18"/>
        <v/>
      </c>
      <c r="AJ88" s="96">
        <f ca="1">IF(I88="",0,IF(ISERROR(VLOOKUP(I88,Code!$AF$201:$AF$2116,1,FALSE)),1,0))</f>
        <v>0</v>
      </c>
      <c r="AK88" s="78" t="str">
        <f t="shared" ca="1" si="19"/>
        <v/>
      </c>
      <c r="AM88" s="83">
        <f t="shared" ca="1" si="34"/>
        <v>0</v>
      </c>
      <c r="AN88" s="78" t="str">
        <f t="shared" ca="1" si="35"/>
        <v/>
      </c>
      <c r="AO88" s="88" t="s">
        <v>8553</v>
      </c>
      <c r="AY88" s="25">
        <v>4</v>
      </c>
      <c r="AZ88" s="25">
        <v>28</v>
      </c>
      <c r="BA88" s="25" t="s">
        <v>226</v>
      </c>
      <c r="BB88" s="25">
        <v>28</v>
      </c>
      <c r="BC88" s="25" t="s">
        <v>226</v>
      </c>
      <c r="BD88" s="26">
        <v>42828</v>
      </c>
      <c r="BF88" s="25">
        <v>5</v>
      </c>
      <c r="BG88" s="25">
        <v>10</v>
      </c>
      <c r="BH88" s="70"/>
      <c r="BI88" s="26" t="s">
        <v>3257</v>
      </c>
      <c r="BJ88" s="25" t="s">
        <v>3256</v>
      </c>
      <c r="BK88" s="26">
        <v>51022133</v>
      </c>
      <c r="BR88" s="26">
        <v>1721</v>
      </c>
    </row>
    <row r="89" spans="2:70" x14ac:dyDescent="0.15">
      <c r="B89" s="45">
        <v>65</v>
      </c>
      <c r="C89" s="28"/>
      <c r="D89" s="136">
        <f t="shared" ca="1" si="20"/>
        <v>0</v>
      </c>
      <c r="E89" s="27">
        <f t="shared" si="31"/>
        <v>13</v>
      </c>
      <c r="F89" s="27">
        <v>9</v>
      </c>
      <c r="G89" s="25">
        <f ca="1">ROUND(INDIRECT($B$1&amp;G$62&amp;$B89)*1000,0)</f>
        <v>0</v>
      </c>
      <c r="H89" s="25">
        <f t="shared" ca="1" si="39"/>
        <v>0</v>
      </c>
      <c r="I89" s="25" t="str">
        <f t="shared" ca="1" si="23"/>
        <v/>
      </c>
      <c r="J89" s="25">
        <f t="shared" ca="1" si="40"/>
        <v>0</v>
      </c>
      <c r="K89" s="28"/>
      <c r="L89" s="28"/>
      <c r="M89" s="25">
        <f t="shared" ca="1" si="41"/>
        <v>0</v>
      </c>
      <c r="N89" s="25">
        <f t="shared" ca="1" si="41"/>
        <v>0</v>
      </c>
      <c r="O89" s="117">
        <f t="shared" ca="1" si="29"/>
        <v>0</v>
      </c>
      <c r="X89" s="25">
        <f t="shared" ca="1" si="30"/>
        <v>0</v>
      </c>
      <c r="AA89" s="25">
        <f t="shared" ca="1" si="24"/>
        <v>0</v>
      </c>
      <c r="AB89" t="s">
        <v>8554</v>
      </c>
      <c r="AG89" s="83">
        <f t="shared" ca="1" si="25"/>
        <v>0</v>
      </c>
      <c r="AH89" s="78" t="str">
        <f t="shared" ca="1" si="18"/>
        <v/>
      </c>
      <c r="AJ89" s="96">
        <f ca="1">IF(I89="",0,IF(ISERROR(VLOOKUP(I89,Code!$AF$201:$AF$2116,1,FALSE)),1,0))</f>
        <v>0</v>
      </c>
      <c r="AK89" s="78" t="str">
        <f t="shared" ca="1" si="19"/>
        <v/>
      </c>
      <c r="AM89" s="83">
        <f t="shared" ca="1" si="34"/>
        <v>0</v>
      </c>
      <c r="AN89" s="78" t="str">
        <f t="shared" ca="1" si="35"/>
        <v/>
      </c>
      <c r="AO89" s="88" t="s">
        <v>8555</v>
      </c>
      <c r="AY89" s="25">
        <v>4</v>
      </c>
      <c r="AZ89" s="25">
        <v>29</v>
      </c>
      <c r="BA89" s="25" t="s">
        <v>227</v>
      </c>
      <c r="BB89" s="25">
        <v>29</v>
      </c>
      <c r="BC89" s="25" t="s">
        <v>227</v>
      </c>
      <c r="BD89" s="26">
        <v>42929</v>
      </c>
      <c r="BF89" s="25">
        <v>5</v>
      </c>
      <c r="BG89" s="25">
        <v>10</v>
      </c>
      <c r="BH89" s="70"/>
      <c r="BI89" s="26" t="s">
        <v>3259</v>
      </c>
      <c r="BJ89" s="25" t="s">
        <v>3258</v>
      </c>
      <c r="BK89" s="26">
        <v>51022134</v>
      </c>
      <c r="BR89" s="26">
        <v>1816</v>
      </c>
    </row>
    <row r="90" spans="2:70" x14ac:dyDescent="0.15">
      <c r="B90" s="45">
        <v>61</v>
      </c>
      <c r="C90" s="28"/>
      <c r="D90" s="136">
        <f t="shared" ca="1" si="20"/>
        <v>0</v>
      </c>
      <c r="E90" s="27">
        <f t="shared" si="31"/>
        <v>13</v>
      </c>
      <c r="F90" s="27">
        <v>10</v>
      </c>
      <c r="G90" s="25">
        <f ca="1">ROUND(INDIRECT($B$1&amp;G$63&amp;$B90)*1000,0)</f>
        <v>0</v>
      </c>
      <c r="H90" s="25">
        <f ca="1">INDIRECT($B$1&amp;H$63&amp;$B90)</f>
        <v>0</v>
      </c>
      <c r="I90" s="25" t="str">
        <f t="shared" ca="1" si="23"/>
        <v/>
      </c>
      <c r="J90" s="25">
        <f ca="1">IF(INDIRECT($B$1&amp;J$63&amp;$B90)="〇",J$68,0)</f>
        <v>0</v>
      </c>
      <c r="K90" s="28"/>
      <c r="L90" s="28"/>
      <c r="M90" s="25">
        <f ca="1">IF(INDIRECT($B$1&amp;M$63&amp;$B90)="〇",M$68,0)</f>
        <v>0</v>
      </c>
      <c r="N90" s="25">
        <f ca="1">IF(INDIRECT($B$1&amp;N$63&amp;$B90)="〇",N$68,0)</f>
        <v>0</v>
      </c>
      <c r="O90" s="117">
        <f t="shared" ca="1" si="29"/>
        <v>0</v>
      </c>
      <c r="X90" s="25">
        <f t="shared" ca="1" si="30"/>
        <v>0</v>
      </c>
      <c r="AA90" s="25">
        <f t="shared" ca="1" si="24"/>
        <v>0</v>
      </c>
      <c r="AB90" t="s">
        <v>8556</v>
      </c>
      <c r="AG90" s="83">
        <f t="shared" ca="1" si="25"/>
        <v>0</v>
      </c>
      <c r="AH90" s="78" t="str">
        <f t="shared" ca="1" si="18"/>
        <v/>
      </c>
      <c r="AJ90" s="96">
        <f ca="1">IF(I90="",0,IF(ISERROR(VLOOKUP(I90,Code!$AF$201:$AF$2116,1,FALSE)),1,0))</f>
        <v>0</v>
      </c>
      <c r="AK90" s="78" t="str">
        <f t="shared" ca="1" si="19"/>
        <v/>
      </c>
      <c r="AM90" s="83">
        <f t="shared" ca="1" si="34"/>
        <v>0</v>
      </c>
      <c r="AN90" s="78" t="str">
        <f t="shared" ca="1" si="35"/>
        <v/>
      </c>
      <c r="AO90" s="88" t="s">
        <v>8557</v>
      </c>
      <c r="AV90" s="78" t="str">
        <f ca="1">AH90&amp;AH91&amp;AH92&amp;AK90&amp;AK91&amp;AK92&amp;AN90&amp;AN91&amp;AN92</f>
        <v/>
      </c>
      <c r="AY90" s="25">
        <v>4</v>
      </c>
      <c r="AZ90" s="25">
        <v>30</v>
      </c>
      <c r="BA90" s="25" t="s">
        <v>228</v>
      </c>
      <c r="BB90" s="25">
        <v>30</v>
      </c>
      <c r="BC90" s="25" t="s">
        <v>228</v>
      </c>
      <c r="BD90" s="26">
        <v>43030</v>
      </c>
      <c r="BF90" s="25">
        <v>5</v>
      </c>
      <c r="BG90" s="25">
        <v>10</v>
      </c>
      <c r="BH90" s="70"/>
      <c r="BI90" s="26" t="s">
        <v>3261</v>
      </c>
      <c r="BJ90" s="25" t="s">
        <v>3260</v>
      </c>
      <c r="BK90" s="26">
        <v>51022135</v>
      </c>
      <c r="BR90" s="26">
        <v>1817</v>
      </c>
    </row>
    <row r="91" spans="2:70" x14ac:dyDescent="0.15">
      <c r="B91" s="45">
        <v>63</v>
      </c>
      <c r="C91" s="28"/>
      <c r="D91" s="136">
        <f t="shared" ca="1" si="20"/>
        <v>0</v>
      </c>
      <c r="E91" s="27">
        <f t="shared" si="31"/>
        <v>13</v>
      </c>
      <c r="F91" s="27">
        <v>11</v>
      </c>
      <c r="G91" s="25">
        <f ca="1">ROUND(INDIRECT($B$1&amp;G$63&amp;$B91)*1000,0)</f>
        <v>0</v>
      </c>
      <c r="H91" s="25">
        <f t="shared" ref="H91:H92" ca="1" si="42">INDIRECT($B$1&amp;H$63&amp;$B91)</f>
        <v>0</v>
      </c>
      <c r="I91" s="25" t="str">
        <f t="shared" ca="1" si="23"/>
        <v/>
      </c>
      <c r="J91" s="25">
        <f t="shared" ref="J91:J92" ca="1" si="43">IF(INDIRECT($B$1&amp;J$63&amp;$B91)="〇",J$68,0)</f>
        <v>0</v>
      </c>
      <c r="K91" s="28"/>
      <c r="L91" s="28"/>
      <c r="M91" s="25">
        <f t="shared" ref="M91:N92" ca="1" si="44">IF(INDIRECT($B$1&amp;M$63&amp;$B91)="〇",M$68,0)</f>
        <v>0</v>
      </c>
      <c r="N91" s="25">
        <f t="shared" ca="1" si="44"/>
        <v>0</v>
      </c>
      <c r="O91" s="117">
        <f t="shared" ca="1" si="29"/>
        <v>0</v>
      </c>
      <c r="X91" s="25">
        <f t="shared" ca="1" si="30"/>
        <v>0</v>
      </c>
      <c r="AA91" s="25">
        <f t="shared" ca="1" si="24"/>
        <v>0</v>
      </c>
      <c r="AB91" t="s">
        <v>8558</v>
      </c>
      <c r="AG91" s="83">
        <f t="shared" ca="1" si="25"/>
        <v>0</v>
      </c>
      <c r="AH91" s="78" t="str">
        <f t="shared" ca="1" si="18"/>
        <v/>
      </c>
      <c r="AJ91" s="96">
        <f ca="1">IF(I91="",0,IF(ISERROR(VLOOKUP(I91,Code!$AF$201:$AF$2116,1,FALSE)),1,0))</f>
        <v>0</v>
      </c>
      <c r="AK91" s="78" t="str">
        <f t="shared" ca="1" si="19"/>
        <v/>
      </c>
      <c r="AM91" s="83">
        <f t="shared" ca="1" si="34"/>
        <v>0</v>
      </c>
      <c r="AN91" s="78" t="str">
        <f t="shared" ca="1" si="35"/>
        <v/>
      </c>
      <c r="AO91" s="88" t="s">
        <v>8559</v>
      </c>
      <c r="AY91" s="25">
        <v>4</v>
      </c>
      <c r="AZ91" s="25">
        <v>31</v>
      </c>
      <c r="BA91" s="25" t="s">
        <v>229</v>
      </c>
      <c r="BB91" s="25">
        <v>31</v>
      </c>
      <c r="BC91" s="25" t="s">
        <v>229</v>
      </c>
      <c r="BD91" s="26">
        <v>43131</v>
      </c>
      <c r="BF91" s="25">
        <v>5</v>
      </c>
      <c r="BG91" s="25">
        <v>10</v>
      </c>
      <c r="BH91" s="70"/>
      <c r="BI91" s="26" t="s">
        <v>3263</v>
      </c>
      <c r="BJ91" s="25" t="s">
        <v>3262</v>
      </c>
      <c r="BK91" s="26">
        <v>51022136</v>
      </c>
      <c r="BR91" s="26">
        <v>1821</v>
      </c>
    </row>
    <row r="92" spans="2:70" x14ac:dyDescent="0.15">
      <c r="B92" s="45">
        <v>65</v>
      </c>
      <c r="C92" s="28"/>
      <c r="D92" s="136">
        <f t="shared" ca="1" si="20"/>
        <v>0</v>
      </c>
      <c r="E92" s="27">
        <f t="shared" si="31"/>
        <v>13</v>
      </c>
      <c r="F92" s="27">
        <v>12</v>
      </c>
      <c r="G92" s="25">
        <f ca="1">ROUND(INDIRECT($B$1&amp;G$63&amp;$B92)*1000,0)</f>
        <v>0</v>
      </c>
      <c r="H92" s="25">
        <f t="shared" ca="1" si="42"/>
        <v>0</v>
      </c>
      <c r="I92" s="25" t="str">
        <f t="shared" ca="1" si="23"/>
        <v/>
      </c>
      <c r="J92" s="25">
        <f t="shared" ca="1" si="43"/>
        <v>0</v>
      </c>
      <c r="K92" s="28"/>
      <c r="L92" s="28"/>
      <c r="M92" s="25">
        <f t="shared" ca="1" si="44"/>
        <v>0</v>
      </c>
      <c r="N92" s="25">
        <f t="shared" ca="1" si="44"/>
        <v>0</v>
      </c>
      <c r="O92" s="117">
        <f t="shared" ca="1" si="29"/>
        <v>0</v>
      </c>
      <c r="X92" s="25">
        <f t="shared" ca="1" si="30"/>
        <v>0</v>
      </c>
      <c r="AA92" s="25">
        <f t="shared" ca="1" si="24"/>
        <v>0</v>
      </c>
      <c r="AB92" t="s">
        <v>8560</v>
      </c>
      <c r="AG92" s="83">
        <f t="shared" ca="1" si="25"/>
        <v>0</v>
      </c>
      <c r="AH92" s="78" t="str">
        <f t="shared" ca="1" si="18"/>
        <v/>
      </c>
      <c r="AJ92" s="96">
        <f ca="1">IF(I92="",0,IF(ISERROR(VLOOKUP(I92,Code!$AF$201:$AF$2116,1,FALSE)),1,0))</f>
        <v>0</v>
      </c>
      <c r="AK92" s="78" t="str">
        <f t="shared" ca="1" si="19"/>
        <v/>
      </c>
      <c r="AM92" s="83">
        <f t="shared" ca="1" si="34"/>
        <v>0</v>
      </c>
      <c r="AN92" s="78" t="str">
        <f t="shared" ca="1" si="35"/>
        <v/>
      </c>
      <c r="AO92" s="88" t="s">
        <v>8561</v>
      </c>
      <c r="AY92" s="25">
        <v>4</v>
      </c>
      <c r="AZ92" s="25">
        <v>32</v>
      </c>
      <c r="BA92" s="25" t="s">
        <v>230</v>
      </c>
      <c r="BB92" s="25">
        <v>32</v>
      </c>
      <c r="BC92" s="25" t="s">
        <v>230</v>
      </c>
      <c r="BD92" s="26">
        <v>43232</v>
      </c>
      <c r="BF92" s="25">
        <v>5</v>
      </c>
      <c r="BG92" s="25">
        <v>10</v>
      </c>
      <c r="BH92" s="48"/>
      <c r="BI92" s="26" t="s">
        <v>3265</v>
      </c>
      <c r="BJ92" s="25" t="s">
        <v>3264</v>
      </c>
      <c r="BK92" s="26">
        <v>51022137</v>
      </c>
      <c r="BR92" s="26">
        <v>1825</v>
      </c>
    </row>
    <row r="93" spans="2:70" x14ac:dyDescent="0.15">
      <c r="B93" s="45">
        <v>67</v>
      </c>
      <c r="C93" s="28"/>
      <c r="D93" s="136">
        <f t="shared" ca="1" si="20"/>
        <v>0</v>
      </c>
      <c r="E93" s="27">
        <f>E81+1</f>
        <v>14</v>
      </c>
      <c r="F93" s="27">
        <v>1</v>
      </c>
      <c r="G93" s="25">
        <f ca="1">ROUND(INDIRECT($B$1&amp;G$60&amp;$B93)*1000,0)</f>
        <v>0</v>
      </c>
      <c r="H93" s="25">
        <f ca="1">INDIRECT($B$1&amp;H$60&amp;$B93)</f>
        <v>0</v>
      </c>
      <c r="I93" s="25" t="str">
        <f t="shared" ca="1" si="23"/>
        <v/>
      </c>
      <c r="J93" s="25">
        <f t="shared" ref="J93:K95" ca="1" si="45">IF(INDIRECT($B$1&amp;J$60&amp;$B93)="〇",J$68,0)</f>
        <v>0</v>
      </c>
      <c r="K93" s="25">
        <f t="shared" ca="1" si="45"/>
        <v>0</v>
      </c>
      <c r="L93" s="28"/>
      <c r="M93" s="25">
        <f t="shared" ref="M93:N95" ca="1" si="46">IF(INDIRECT($B$1&amp;M$60&amp;$B93)="〇",M$68,0)</f>
        <v>0</v>
      </c>
      <c r="N93" s="25">
        <f t="shared" ca="1" si="46"/>
        <v>0</v>
      </c>
      <c r="O93" s="117">
        <f t="shared" ca="1" si="29"/>
        <v>0</v>
      </c>
      <c r="P93" t="s">
        <v>40</v>
      </c>
      <c r="W93" s="25">
        <f ca="1">G44</f>
        <v>0</v>
      </c>
      <c r="X93" s="25">
        <f t="shared" ca="1" si="30"/>
        <v>0</v>
      </c>
      <c r="AA93" s="25">
        <f t="shared" ca="1" si="24"/>
        <v>0</v>
      </c>
      <c r="AB93" t="s">
        <v>8562</v>
      </c>
      <c r="AD93" s="144"/>
      <c r="AE93" s="144"/>
      <c r="AF93" s="145" t="str">
        <f>"「"&amp;P93&amp;"」の供給元別利用量、供給元住所（住所コード）、供給元種類を入力してください。"</f>
        <v>「浚渫土」の供給元別利用量、供給元住所（住所コード）、供給元種類を入力してください。</v>
      </c>
      <c r="AG93" s="83">
        <f t="shared" ca="1" si="25"/>
        <v>0</v>
      </c>
      <c r="AH93" s="78" t="str">
        <f t="shared" ca="1" si="18"/>
        <v/>
      </c>
      <c r="AJ93" s="96">
        <f ca="1">IF(I93="",0,IF(ISERROR(VLOOKUP(I93,Code!$AF$201:$AF$2116,1,FALSE)),1,0))</f>
        <v>0</v>
      </c>
      <c r="AK93" s="78" t="str">
        <f t="shared" ca="1" si="19"/>
        <v/>
      </c>
      <c r="AM93" s="83">
        <f t="shared" ca="1" si="34"/>
        <v>0</v>
      </c>
      <c r="AN93" s="78" t="str">
        <f t="shared" ca="1" si="35"/>
        <v/>
      </c>
      <c r="AO93" s="88" t="s">
        <v>8563</v>
      </c>
      <c r="AV93" s="78" t="str">
        <f ca="1">AE93&amp;AE94&amp;AE95&amp;AH93&amp;AH94&amp;AH95&amp;AK93&amp;AK94&amp;AK95&amp;AN93&amp;AN94&amp;AN95</f>
        <v/>
      </c>
      <c r="AY93" s="25">
        <v>4</v>
      </c>
      <c r="AZ93" s="25">
        <v>33</v>
      </c>
      <c r="BA93" s="25" t="s">
        <v>231</v>
      </c>
      <c r="BB93" s="25">
        <v>33</v>
      </c>
      <c r="BC93" s="25" t="s">
        <v>231</v>
      </c>
      <c r="BD93" s="26">
        <v>43333</v>
      </c>
      <c r="BF93" s="25">
        <v>5</v>
      </c>
      <c r="BG93" s="25">
        <v>11</v>
      </c>
      <c r="BH93" s="46" t="s">
        <v>623</v>
      </c>
      <c r="BI93" s="26" t="s">
        <v>3315</v>
      </c>
      <c r="BJ93" s="25" t="s">
        <v>623</v>
      </c>
      <c r="BK93" s="26">
        <v>51123100</v>
      </c>
      <c r="BR93" s="26">
        <v>1826</v>
      </c>
    </row>
    <row r="94" spans="2:70" x14ac:dyDescent="0.15">
      <c r="B94" s="45">
        <v>69</v>
      </c>
      <c r="C94" s="28"/>
      <c r="D94" s="136">
        <f t="shared" ca="1" si="20"/>
        <v>0</v>
      </c>
      <c r="E94" s="27">
        <f t="shared" ref="E94:E104" si="47">E93</f>
        <v>14</v>
      </c>
      <c r="F94" s="27">
        <v>2</v>
      </c>
      <c r="G94" s="25">
        <f ca="1">ROUND(INDIRECT($B$1&amp;G$60&amp;$B94)*1000,0)</f>
        <v>0</v>
      </c>
      <c r="H94" s="25">
        <f t="shared" ca="1" si="22"/>
        <v>0</v>
      </c>
      <c r="I94" s="25" t="str">
        <f t="shared" ca="1" si="23"/>
        <v/>
      </c>
      <c r="J94" s="25">
        <f t="shared" ca="1" si="45"/>
        <v>0</v>
      </c>
      <c r="K94" s="25">
        <f t="shared" ca="1" si="45"/>
        <v>0</v>
      </c>
      <c r="L94" s="28"/>
      <c r="M94" s="25">
        <f t="shared" ca="1" si="46"/>
        <v>0</v>
      </c>
      <c r="N94" s="25">
        <f t="shared" ca="1" si="46"/>
        <v>0</v>
      </c>
      <c r="O94" s="117">
        <f t="shared" ca="1" si="29"/>
        <v>0</v>
      </c>
      <c r="W94" s="25">
        <f ca="1">SUM(G93:G104)</f>
        <v>0</v>
      </c>
      <c r="X94" s="25">
        <f t="shared" ca="1" si="30"/>
        <v>0</v>
      </c>
      <c r="AA94" s="25">
        <f t="shared" ca="1" si="24"/>
        <v>0</v>
      </c>
      <c r="AB94" t="s">
        <v>8564</v>
      </c>
      <c r="AD94" s="144"/>
      <c r="AE94" s="144"/>
      <c r="AF94" s="145" t="str">
        <f>"「"&amp;P93&amp;"」の供給元別利用量の合計が搬入利用量よりも大きいです。修正してください。"</f>
        <v>「浚渫土」の供給元別利用量の合計が搬入利用量よりも大きいです。修正してください。</v>
      </c>
      <c r="AG94" s="83">
        <f t="shared" ca="1" si="25"/>
        <v>0</v>
      </c>
      <c r="AH94" s="78" t="str">
        <f t="shared" ca="1" si="18"/>
        <v/>
      </c>
      <c r="AJ94" s="96">
        <f ca="1">IF(I94="",0,IF(ISERROR(VLOOKUP(I94,Code!$AF$201:$AF$2116,1,FALSE)),1,0))</f>
        <v>0</v>
      </c>
      <c r="AK94" s="78" t="str">
        <f t="shared" ca="1" si="19"/>
        <v/>
      </c>
      <c r="AM94" s="83">
        <f t="shared" ca="1" si="34"/>
        <v>0</v>
      </c>
      <c r="AN94" s="78" t="str">
        <f t="shared" ca="1" si="35"/>
        <v/>
      </c>
      <c r="AO94" s="88" t="s">
        <v>8565</v>
      </c>
      <c r="AY94" s="25">
        <v>4</v>
      </c>
      <c r="AZ94" s="25">
        <v>34</v>
      </c>
      <c r="BA94" s="25" t="s">
        <v>232</v>
      </c>
      <c r="BB94" s="25">
        <v>34</v>
      </c>
      <c r="BC94" s="25" t="s">
        <v>232</v>
      </c>
      <c r="BD94" s="26">
        <v>43434</v>
      </c>
      <c r="BF94" s="25">
        <v>5</v>
      </c>
      <c r="BG94" s="25">
        <v>11</v>
      </c>
      <c r="BH94" s="70"/>
      <c r="BI94" s="26" t="s">
        <v>3318</v>
      </c>
      <c r="BJ94" s="25" t="s">
        <v>3317</v>
      </c>
      <c r="BK94" s="26">
        <v>51123101</v>
      </c>
      <c r="BR94" s="26">
        <v>1910</v>
      </c>
    </row>
    <row r="95" spans="2:70" x14ac:dyDescent="0.15">
      <c r="B95" s="45">
        <v>71</v>
      </c>
      <c r="C95" s="28"/>
      <c r="D95" s="136">
        <f t="shared" ca="1" si="20"/>
        <v>0</v>
      </c>
      <c r="E95" s="27">
        <f t="shared" si="47"/>
        <v>14</v>
      </c>
      <c r="F95" s="27">
        <v>3</v>
      </c>
      <c r="G95" s="25">
        <f ca="1">ROUND(INDIRECT($B$1&amp;G$60&amp;$B95)*1000,0)</f>
        <v>0</v>
      </c>
      <c r="H95" s="25">
        <f t="shared" ca="1" si="22"/>
        <v>0</v>
      </c>
      <c r="I95" s="25" t="str">
        <f t="shared" ca="1" si="23"/>
        <v/>
      </c>
      <c r="J95" s="25">
        <f t="shared" ca="1" si="45"/>
        <v>0</v>
      </c>
      <c r="K95" s="25">
        <f t="shared" ca="1" si="45"/>
        <v>0</v>
      </c>
      <c r="L95" s="28"/>
      <c r="M95" s="25">
        <f t="shared" ca="1" si="46"/>
        <v>0</v>
      </c>
      <c r="N95" s="25">
        <f t="shared" ca="1" si="46"/>
        <v>0</v>
      </c>
      <c r="O95" s="117">
        <f t="shared" ca="1" si="29"/>
        <v>0</v>
      </c>
      <c r="X95" s="25">
        <f t="shared" ca="1" si="30"/>
        <v>0</v>
      </c>
      <c r="AA95" s="25">
        <f t="shared" ca="1" si="24"/>
        <v>0</v>
      </c>
      <c r="AB95" t="s">
        <v>8566</v>
      </c>
      <c r="AD95" s="144"/>
      <c r="AE95" s="144"/>
      <c r="AF95" s="145" t="str">
        <f>"「"&amp;P93&amp;"」の搬入利用量が無いが、供給元別利用量が入力されています。修正してください。"</f>
        <v>「浚渫土」の搬入利用量が無いが、供給元別利用量が入力されています。修正してください。</v>
      </c>
      <c r="AG95" s="83">
        <f t="shared" ca="1" si="25"/>
        <v>0</v>
      </c>
      <c r="AH95" s="78" t="str">
        <f t="shared" ca="1" si="18"/>
        <v/>
      </c>
      <c r="AJ95" s="96">
        <f ca="1">IF(I95="",0,IF(ISERROR(VLOOKUP(I95,Code!$AF$201:$AF$2116,1,FALSE)),1,0))</f>
        <v>0</v>
      </c>
      <c r="AK95" s="78" t="str">
        <f t="shared" ca="1" si="19"/>
        <v/>
      </c>
      <c r="AM95" s="83">
        <f t="shared" ca="1" si="34"/>
        <v>0</v>
      </c>
      <c r="AN95" s="78" t="str">
        <f t="shared" ca="1" si="35"/>
        <v/>
      </c>
      <c r="AO95" s="88" t="s">
        <v>8567</v>
      </c>
      <c r="AY95" s="25">
        <v>4</v>
      </c>
      <c r="AZ95" s="25">
        <v>35</v>
      </c>
      <c r="BA95" s="25" t="s">
        <v>233</v>
      </c>
      <c r="BB95" s="25">
        <v>35</v>
      </c>
      <c r="BC95" s="25" t="s">
        <v>233</v>
      </c>
      <c r="BD95" s="26">
        <v>43535</v>
      </c>
      <c r="BF95" s="25">
        <v>5</v>
      </c>
      <c r="BG95" s="25">
        <v>11</v>
      </c>
      <c r="BH95" s="70"/>
      <c r="BI95" s="26" t="s">
        <v>3321</v>
      </c>
      <c r="BJ95" s="25" t="s">
        <v>3320</v>
      </c>
      <c r="BK95" s="26">
        <v>51123102</v>
      </c>
      <c r="BR95" s="26">
        <v>1911</v>
      </c>
    </row>
    <row r="96" spans="2:70" x14ac:dyDescent="0.15">
      <c r="B96" s="45">
        <v>67</v>
      </c>
      <c r="C96" s="28"/>
      <c r="D96" s="136">
        <f t="shared" ca="1" si="20"/>
        <v>0</v>
      </c>
      <c r="E96" s="27">
        <f t="shared" si="47"/>
        <v>14</v>
      </c>
      <c r="F96" s="27">
        <v>4</v>
      </c>
      <c r="G96" s="25">
        <f ca="1">ROUND(INDIRECT($B$1&amp;G$61&amp;$B96)*1000,0)</f>
        <v>0</v>
      </c>
      <c r="H96" s="25">
        <f ca="1">INDIRECT($B$1&amp;H$61&amp;$B96)</f>
        <v>0</v>
      </c>
      <c r="I96" s="25" t="str">
        <f t="shared" ca="1" si="23"/>
        <v/>
      </c>
      <c r="J96" s="25">
        <f t="shared" ref="J96:K98" ca="1" si="48">IF(INDIRECT($B$1&amp;J$61&amp;$B96)="〇",J$68,0)</f>
        <v>0</v>
      </c>
      <c r="K96" s="25">
        <f t="shared" ca="1" si="48"/>
        <v>0</v>
      </c>
      <c r="L96" s="28"/>
      <c r="M96" s="25">
        <f t="shared" ref="M96:N98" ca="1" si="49">IF(INDIRECT($B$1&amp;M$61&amp;$B96)="〇",M$68,0)</f>
        <v>0</v>
      </c>
      <c r="N96" s="25">
        <f t="shared" ca="1" si="49"/>
        <v>0</v>
      </c>
      <c r="O96" s="117">
        <f t="shared" ca="1" si="29"/>
        <v>0</v>
      </c>
      <c r="X96" s="25">
        <f t="shared" ca="1" si="30"/>
        <v>0</v>
      </c>
      <c r="AA96" s="25">
        <f t="shared" ca="1" si="24"/>
        <v>0</v>
      </c>
      <c r="AB96" t="s">
        <v>8568</v>
      </c>
      <c r="AG96" s="83">
        <f t="shared" ca="1" si="25"/>
        <v>0</v>
      </c>
      <c r="AH96" s="78" t="str">
        <f t="shared" ca="1" si="18"/>
        <v/>
      </c>
      <c r="AJ96" s="96">
        <f ca="1">IF(I96="",0,IF(ISERROR(VLOOKUP(I96,Code!$AF$201:$AF$2116,1,FALSE)),1,0))</f>
        <v>0</v>
      </c>
      <c r="AK96" s="78" t="str">
        <f t="shared" ca="1" si="19"/>
        <v/>
      </c>
      <c r="AM96" s="83">
        <f t="shared" ca="1" si="34"/>
        <v>0</v>
      </c>
      <c r="AN96" s="78" t="str">
        <f t="shared" ca="1" si="35"/>
        <v/>
      </c>
      <c r="AO96" s="88" t="s">
        <v>8569</v>
      </c>
      <c r="AV96" s="78" t="str">
        <f ca="1">AH96&amp;AH97&amp;AH98&amp;AK96&amp;AK97&amp;AK98&amp;AN96&amp;AN97&amp;AN98</f>
        <v/>
      </c>
      <c r="AY96" s="25">
        <v>4</v>
      </c>
      <c r="AZ96" s="25">
        <v>36</v>
      </c>
      <c r="BA96" s="25" t="s">
        <v>234</v>
      </c>
      <c r="BB96" s="25">
        <v>36</v>
      </c>
      <c r="BC96" s="25" t="s">
        <v>234</v>
      </c>
      <c r="BD96" s="26">
        <v>43636</v>
      </c>
      <c r="BF96" s="25">
        <v>5</v>
      </c>
      <c r="BG96" s="25">
        <v>11</v>
      </c>
      <c r="BH96" s="70"/>
      <c r="BI96" s="26" t="s">
        <v>3324</v>
      </c>
      <c r="BJ96" s="25" t="s">
        <v>3323</v>
      </c>
      <c r="BK96" s="26">
        <v>51123103</v>
      </c>
      <c r="BR96" s="26">
        <v>1913</v>
      </c>
    </row>
    <row r="97" spans="2:70" x14ac:dyDescent="0.15">
      <c r="B97" s="45">
        <v>69</v>
      </c>
      <c r="C97" s="28"/>
      <c r="D97" s="136">
        <f t="shared" ca="1" si="20"/>
        <v>0</v>
      </c>
      <c r="E97" s="27">
        <f t="shared" si="47"/>
        <v>14</v>
      </c>
      <c r="F97" s="27">
        <v>5</v>
      </c>
      <c r="G97" s="25">
        <f ca="1">ROUND(INDIRECT($B$1&amp;G$61&amp;$B97)*1000,0)</f>
        <v>0</v>
      </c>
      <c r="H97" s="25">
        <f t="shared" ref="H97:H98" ca="1" si="50">INDIRECT($B$1&amp;H$61&amp;$B97)</f>
        <v>0</v>
      </c>
      <c r="I97" s="25" t="str">
        <f t="shared" ca="1" si="23"/>
        <v/>
      </c>
      <c r="J97" s="25">
        <f t="shared" ca="1" si="48"/>
        <v>0</v>
      </c>
      <c r="K97" s="25">
        <f t="shared" ca="1" si="48"/>
        <v>0</v>
      </c>
      <c r="L97" s="28"/>
      <c r="M97" s="25">
        <f t="shared" ca="1" si="49"/>
        <v>0</v>
      </c>
      <c r="N97" s="25">
        <f t="shared" ca="1" si="49"/>
        <v>0</v>
      </c>
      <c r="O97" s="117">
        <f t="shared" ca="1" si="29"/>
        <v>0</v>
      </c>
      <c r="X97" s="25">
        <f t="shared" ca="1" si="30"/>
        <v>0</v>
      </c>
      <c r="AA97" s="25">
        <f t="shared" ca="1" si="24"/>
        <v>0</v>
      </c>
      <c r="AB97" t="s">
        <v>8570</v>
      </c>
      <c r="AG97" s="83">
        <f t="shared" ca="1" si="25"/>
        <v>0</v>
      </c>
      <c r="AH97" s="78" t="str">
        <f t="shared" ca="1" si="18"/>
        <v/>
      </c>
      <c r="AJ97" s="96">
        <f ca="1">IF(I97="",0,IF(ISERROR(VLOOKUP(I97,Code!$AF$201:$AF$2116,1,FALSE)),1,0))</f>
        <v>0</v>
      </c>
      <c r="AK97" s="78" t="str">
        <f t="shared" ca="1" si="19"/>
        <v/>
      </c>
      <c r="AM97" s="83">
        <f t="shared" ca="1" si="34"/>
        <v>0</v>
      </c>
      <c r="AN97" s="78" t="str">
        <f t="shared" ca="1" si="35"/>
        <v/>
      </c>
      <c r="AO97" s="88" t="s">
        <v>8571</v>
      </c>
      <c r="AY97" s="25">
        <v>4</v>
      </c>
      <c r="AZ97" s="25">
        <v>37</v>
      </c>
      <c r="BA97" s="25" t="s">
        <v>235</v>
      </c>
      <c r="BB97" s="25">
        <v>37</v>
      </c>
      <c r="BC97" s="25" t="s">
        <v>235</v>
      </c>
      <c r="BD97" s="26">
        <v>43737</v>
      </c>
      <c r="BF97" s="25">
        <v>5</v>
      </c>
      <c r="BG97" s="25">
        <v>11</v>
      </c>
      <c r="BH97" s="70"/>
      <c r="BI97" s="26" t="s">
        <v>3327</v>
      </c>
      <c r="BJ97" s="25" t="s">
        <v>3326</v>
      </c>
      <c r="BK97" s="26">
        <v>51123104</v>
      </c>
      <c r="BR97" s="26">
        <v>1914</v>
      </c>
    </row>
    <row r="98" spans="2:70" x14ac:dyDescent="0.15">
      <c r="B98" s="45">
        <v>71</v>
      </c>
      <c r="C98" s="28"/>
      <c r="D98" s="136">
        <f t="shared" ca="1" si="20"/>
        <v>0</v>
      </c>
      <c r="E98" s="27">
        <f t="shared" si="47"/>
        <v>14</v>
      </c>
      <c r="F98" s="27">
        <v>6</v>
      </c>
      <c r="G98" s="25">
        <f ca="1">ROUND(INDIRECT($B$1&amp;G$61&amp;$B98)*1000,0)</f>
        <v>0</v>
      </c>
      <c r="H98" s="25">
        <f t="shared" ca="1" si="50"/>
        <v>0</v>
      </c>
      <c r="I98" s="25" t="str">
        <f t="shared" ca="1" si="23"/>
        <v/>
      </c>
      <c r="J98" s="25">
        <f t="shared" ca="1" si="48"/>
        <v>0</v>
      </c>
      <c r="K98" s="25">
        <f t="shared" ca="1" si="48"/>
        <v>0</v>
      </c>
      <c r="L98" s="28"/>
      <c r="M98" s="25">
        <f t="shared" ca="1" si="49"/>
        <v>0</v>
      </c>
      <c r="N98" s="25">
        <f t="shared" ca="1" si="49"/>
        <v>0</v>
      </c>
      <c r="O98" s="117">
        <f t="shared" ca="1" si="29"/>
        <v>0</v>
      </c>
      <c r="X98" s="25">
        <f t="shared" ca="1" si="30"/>
        <v>0</v>
      </c>
      <c r="AA98" s="25">
        <f t="shared" ca="1" si="24"/>
        <v>0</v>
      </c>
      <c r="AB98" t="s">
        <v>8572</v>
      </c>
      <c r="AG98" s="83">
        <f t="shared" ca="1" si="25"/>
        <v>0</v>
      </c>
      <c r="AH98" s="78" t="str">
        <f t="shared" ca="1" si="18"/>
        <v/>
      </c>
      <c r="AJ98" s="96">
        <f ca="1">IF(I98="",0,IF(ISERROR(VLOOKUP(I98,Code!$AF$201:$AF$2116,1,FALSE)),1,0))</f>
        <v>0</v>
      </c>
      <c r="AK98" s="78" t="str">
        <f t="shared" ca="1" si="19"/>
        <v/>
      </c>
      <c r="AM98" s="83">
        <f t="shared" ca="1" si="34"/>
        <v>0</v>
      </c>
      <c r="AN98" s="78" t="str">
        <f t="shared" ca="1" si="35"/>
        <v/>
      </c>
      <c r="AO98" s="88" t="s">
        <v>8573</v>
      </c>
      <c r="AY98" s="25">
        <v>4</v>
      </c>
      <c r="AZ98" s="25">
        <v>38</v>
      </c>
      <c r="BA98" s="25" t="s">
        <v>236</v>
      </c>
      <c r="BB98" s="25">
        <v>38</v>
      </c>
      <c r="BC98" s="25" t="s">
        <v>236</v>
      </c>
      <c r="BD98" s="26">
        <v>43838</v>
      </c>
      <c r="BF98" s="25">
        <v>5</v>
      </c>
      <c r="BG98" s="25">
        <v>11</v>
      </c>
      <c r="BH98" s="70"/>
      <c r="BI98" s="26" t="s">
        <v>3330</v>
      </c>
      <c r="BJ98" s="25" t="s">
        <v>3329</v>
      </c>
      <c r="BK98" s="26">
        <v>51123105</v>
      </c>
      <c r="BR98" s="26">
        <v>1920</v>
      </c>
    </row>
    <row r="99" spans="2:70" x14ac:dyDescent="0.15">
      <c r="B99" s="45">
        <v>67</v>
      </c>
      <c r="C99" s="28"/>
      <c r="D99" s="136">
        <f t="shared" ca="1" si="20"/>
        <v>0</v>
      </c>
      <c r="E99" s="27">
        <f t="shared" si="47"/>
        <v>14</v>
      </c>
      <c r="F99" s="27">
        <v>7</v>
      </c>
      <c r="G99" s="25">
        <f ca="1">ROUND(INDIRECT($B$1&amp;G$62&amp;$B99)*1000,0)</f>
        <v>0</v>
      </c>
      <c r="H99" s="25">
        <f ca="1">INDIRECT($B$1&amp;H$62&amp;$B99)</f>
        <v>0</v>
      </c>
      <c r="I99" s="25" t="str">
        <f t="shared" ca="1" si="23"/>
        <v/>
      </c>
      <c r="J99" s="25">
        <f t="shared" ref="J99:K101" ca="1" si="51">IF(INDIRECT($B$1&amp;J$62&amp;$B99)="〇",J$68,0)</f>
        <v>0</v>
      </c>
      <c r="K99" s="25">
        <f t="shared" ca="1" si="51"/>
        <v>0</v>
      </c>
      <c r="L99" s="28"/>
      <c r="M99" s="25">
        <f t="shared" ref="M99:N101" ca="1" si="52">IF(INDIRECT($B$1&amp;M$62&amp;$B99)="〇",M$68,0)</f>
        <v>0</v>
      </c>
      <c r="N99" s="25">
        <f t="shared" ca="1" si="52"/>
        <v>0</v>
      </c>
      <c r="O99" s="117">
        <f t="shared" ca="1" si="29"/>
        <v>0</v>
      </c>
      <c r="X99" s="25">
        <f t="shared" ca="1" si="30"/>
        <v>0</v>
      </c>
      <c r="AA99" s="25">
        <f t="shared" ca="1" si="24"/>
        <v>0</v>
      </c>
      <c r="AB99" t="s">
        <v>8574</v>
      </c>
      <c r="AG99" s="83">
        <f t="shared" ca="1" si="25"/>
        <v>0</v>
      </c>
      <c r="AH99" s="78" t="str">
        <f t="shared" ca="1" si="18"/>
        <v/>
      </c>
      <c r="AJ99" s="96">
        <f ca="1">IF(I99="",0,IF(ISERROR(VLOOKUP(I99,Code!$AF$201:$AF$2116,1,FALSE)),1,0))</f>
        <v>0</v>
      </c>
      <c r="AK99" s="78" t="str">
        <f t="shared" ca="1" si="19"/>
        <v/>
      </c>
      <c r="AM99" s="83">
        <f t="shared" ca="1" si="34"/>
        <v>0</v>
      </c>
      <c r="AN99" s="78" t="str">
        <f t="shared" ca="1" si="35"/>
        <v/>
      </c>
      <c r="AO99" s="88" t="s">
        <v>8575</v>
      </c>
      <c r="AV99" s="78" t="str">
        <f ca="1">AH99&amp;AH100&amp;AH101&amp;AK99&amp;AK100&amp;AK101&amp;AN99&amp;AN100&amp;AN101</f>
        <v/>
      </c>
      <c r="AY99" s="25">
        <v>4</v>
      </c>
      <c r="AZ99" s="25">
        <v>39</v>
      </c>
      <c r="BA99" s="25" t="s">
        <v>237</v>
      </c>
      <c r="BB99" s="25">
        <v>39</v>
      </c>
      <c r="BC99" s="25" t="s">
        <v>237</v>
      </c>
      <c r="BD99" s="26">
        <v>43939</v>
      </c>
      <c r="BF99" s="25">
        <v>5</v>
      </c>
      <c r="BG99" s="25">
        <v>11</v>
      </c>
      <c r="BH99" s="70"/>
      <c r="BI99" s="26" t="s">
        <v>3333</v>
      </c>
      <c r="BJ99" s="25" t="s">
        <v>3332</v>
      </c>
      <c r="BK99" s="26">
        <v>51123106</v>
      </c>
      <c r="BR99" s="26">
        <v>1922</v>
      </c>
    </row>
    <row r="100" spans="2:70" x14ac:dyDescent="0.15">
      <c r="B100" s="45">
        <v>69</v>
      </c>
      <c r="C100" s="28"/>
      <c r="D100" s="136">
        <f t="shared" ca="1" si="20"/>
        <v>0</v>
      </c>
      <c r="E100" s="27">
        <f t="shared" si="47"/>
        <v>14</v>
      </c>
      <c r="F100" s="27">
        <v>8</v>
      </c>
      <c r="G100" s="25">
        <f ca="1">ROUND(INDIRECT($B$1&amp;G$62&amp;$B100)*1000,0)</f>
        <v>0</v>
      </c>
      <c r="H100" s="25">
        <f t="shared" ref="H100:H101" ca="1" si="53">INDIRECT($B$1&amp;H$62&amp;$B100)</f>
        <v>0</v>
      </c>
      <c r="I100" s="25" t="str">
        <f t="shared" ca="1" si="23"/>
        <v/>
      </c>
      <c r="J100" s="25">
        <f t="shared" ca="1" si="51"/>
        <v>0</v>
      </c>
      <c r="K100" s="25">
        <f t="shared" ca="1" si="51"/>
        <v>0</v>
      </c>
      <c r="L100" s="28"/>
      <c r="M100" s="25">
        <f t="shared" ca="1" si="52"/>
        <v>0</v>
      </c>
      <c r="N100" s="25">
        <f t="shared" ca="1" si="52"/>
        <v>0</v>
      </c>
      <c r="O100" s="117">
        <f t="shared" ca="1" si="29"/>
        <v>0</v>
      </c>
      <c r="X100" s="25">
        <f t="shared" ca="1" si="30"/>
        <v>0</v>
      </c>
      <c r="AA100" s="25">
        <f t="shared" ca="1" si="24"/>
        <v>0</v>
      </c>
      <c r="AB100" t="s">
        <v>8576</v>
      </c>
      <c r="AG100" s="83">
        <f t="shared" ca="1" si="25"/>
        <v>0</v>
      </c>
      <c r="AH100" s="78" t="str">
        <f t="shared" ca="1" si="18"/>
        <v/>
      </c>
      <c r="AJ100" s="96">
        <f ca="1">IF(I100="",0,IF(ISERROR(VLOOKUP(I100,Code!$AF$201:$AF$2116,1,FALSE)),1,0))</f>
        <v>0</v>
      </c>
      <c r="AK100" s="78" t="str">
        <f t="shared" ca="1" si="19"/>
        <v/>
      </c>
      <c r="AM100" s="83">
        <f t="shared" ca="1" si="34"/>
        <v>0</v>
      </c>
      <c r="AN100" s="78" t="str">
        <f t="shared" ca="1" si="35"/>
        <v/>
      </c>
      <c r="AO100" s="88" t="s">
        <v>8577</v>
      </c>
      <c r="AY100" s="25">
        <v>4</v>
      </c>
      <c r="AZ100" s="25">
        <v>40</v>
      </c>
      <c r="BA100" s="25" t="s">
        <v>238</v>
      </c>
      <c r="BB100" s="25">
        <v>40</v>
      </c>
      <c r="BC100" s="25" t="s">
        <v>238</v>
      </c>
      <c r="BD100" s="26">
        <v>44040</v>
      </c>
      <c r="BF100" s="25">
        <v>5</v>
      </c>
      <c r="BG100" s="25">
        <v>11</v>
      </c>
      <c r="BH100" s="70"/>
      <c r="BI100" s="26" t="s">
        <v>3336</v>
      </c>
      <c r="BJ100" s="25" t="s">
        <v>3335</v>
      </c>
      <c r="BK100" s="26">
        <v>51123107</v>
      </c>
      <c r="BR100" s="26">
        <v>2010</v>
      </c>
    </row>
    <row r="101" spans="2:70" x14ac:dyDescent="0.15">
      <c r="B101" s="45">
        <v>71</v>
      </c>
      <c r="C101" s="28"/>
      <c r="D101" s="136">
        <f t="shared" ca="1" si="20"/>
        <v>0</v>
      </c>
      <c r="E101" s="27">
        <f t="shared" si="47"/>
        <v>14</v>
      </c>
      <c r="F101" s="27">
        <v>9</v>
      </c>
      <c r="G101" s="25">
        <f ca="1">ROUND(INDIRECT($B$1&amp;G$62&amp;$B101)*1000,0)</f>
        <v>0</v>
      </c>
      <c r="H101" s="25">
        <f t="shared" ca="1" si="53"/>
        <v>0</v>
      </c>
      <c r="I101" s="25" t="str">
        <f t="shared" ca="1" si="23"/>
        <v/>
      </c>
      <c r="J101" s="25">
        <f t="shared" ca="1" si="51"/>
        <v>0</v>
      </c>
      <c r="K101" s="25">
        <f t="shared" ca="1" si="51"/>
        <v>0</v>
      </c>
      <c r="L101" s="28"/>
      <c r="M101" s="25">
        <f t="shared" ca="1" si="52"/>
        <v>0</v>
      </c>
      <c r="N101" s="25">
        <f t="shared" ca="1" si="52"/>
        <v>0</v>
      </c>
      <c r="O101" s="117">
        <f t="shared" ca="1" si="29"/>
        <v>0</v>
      </c>
      <c r="X101" s="25">
        <f t="shared" ca="1" si="30"/>
        <v>0</v>
      </c>
      <c r="AA101" s="25">
        <f t="shared" ca="1" si="24"/>
        <v>0</v>
      </c>
      <c r="AB101" t="s">
        <v>8578</v>
      </c>
      <c r="AG101" s="83">
        <f t="shared" ca="1" si="25"/>
        <v>0</v>
      </c>
      <c r="AH101" s="78" t="str">
        <f t="shared" ca="1" si="18"/>
        <v/>
      </c>
      <c r="AJ101" s="96">
        <f ca="1">IF(I101="",0,IF(ISERROR(VLOOKUP(I101,Code!$AF$201:$AF$2116,1,FALSE)),1,0))</f>
        <v>0</v>
      </c>
      <c r="AK101" s="78" t="str">
        <f t="shared" ca="1" si="19"/>
        <v/>
      </c>
      <c r="AM101" s="83">
        <f t="shared" ca="1" si="34"/>
        <v>0</v>
      </c>
      <c r="AN101" s="78" t="str">
        <f t="shared" ca="1" si="35"/>
        <v/>
      </c>
      <c r="AO101" s="88" t="s">
        <v>8579</v>
      </c>
      <c r="AY101" s="25">
        <v>4</v>
      </c>
      <c r="AZ101" s="25">
        <v>41</v>
      </c>
      <c r="BA101" s="25" t="s">
        <v>239</v>
      </c>
      <c r="BB101" s="25">
        <v>41</v>
      </c>
      <c r="BC101" s="25" t="s">
        <v>239</v>
      </c>
      <c r="BD101" s="26">
        <v>44141</v>
      </c>
      <c r="BF101" s="25">
        <v>5</v>
      </c>
      <c r="BG101" s="25">
        <v>11</v>
      </c>
      <c r="BH101" s="70"/>
      <c r="BI101" s="26" t="s">
        <v>3339</v>
      </c>
      <c r="BJ101" s="25" t="s">
        <v>3338</v>
      </c>
      <c r="BK101" s="26">
        <v>51123108</v>
      </c>
      <c r="BR101" s="26">
        <v>2011</v>
      </c>
    </row>
    <row r="102" spans="2:70" x14ac:dyDescent="0.15">
      <c r="B102" s="45">
        <v>67</v>
      </c>
      <c r="C102" s="28"/>
      <c r="D102" s="136">
        <f t="shared" ca="1" si="20"/>
        <v>0</v>
      </c>
      <c r="E102" s="27">
        <f t="shared" si="47"/>
        <v>14</v>
      </c>
      <c r="F102" s="27">
        <v>10</v>
      </c>
      <c r="G102" s="25">
        <f ca="1">ROUND(INDIRECT($B$1&amp;G$63&amp;$B102)*1000,0)</f>
        <v>0</v>
      </c>
      <c r="H102" s="25">
        <f ca="1">INDIRECT($B$1&amp;H$63&amp;$B102)</f>
        <v>0</v>
      </c>
      <c r="I102" s="25" t="str">
        <f t="shared" ca="1" si="23"/>
        <v/>
      </c>
      <c r="J102" s="25">
        <f t="shared" ref="J102:K104" ca="1" si="54">IF(INDIRECT($B$1&amp;J$63&amp;$B102)="〇",J$68,0)</f>
        <v>0</v>
      </c>
      <c r="K102" s="25">
        <f t="shared" ca="1" si="54"/>
        <v>0</v>
      </c>
      <c r="L102" s="28"/>
      <c r="M102" s="25">
        <f t="shared" ref="M102:N104" ca="1" si="55">IF(INDIRECT($B$1&amp;M$63&amp;$B102)="〇",M$68,0)</f>
        <v>0</v>
      </c>
      <c r="N102" s="25">
        <f t="shared" ca="1" si="55"/>
        <v>0</v>
      </c>
      <c r="O102" s="117">
        <f t="shared" ca="1" si="29"/>
        <v>0</v>
      </c>
      <c r="X102" s="25">
        <f t="shared" ca="1" si="30"/>
        <v>0</v>
      </c>
      <c r="AA102" s="25">
        <f t="shared" ca="1" si="24"/>
        <v>0</v>
      </c>
      <c r="AB102" t="s">
        <v>8580</v>
      </c>
      <c r="AG102" s="83">
        <f t="shared" ca="1" si="25"/>
        <v>0</v>
      </c>
      <c r="AH102" s="78" t="str">
        <f t="shared" ca="1" si="18"/>
        <v/>
      </c>
      <c r="AJ102" s="96">
        <f ca="1">IF(I102="",0,IF(ISERROR(VLOOKUP(I102,Code!$AF$201:$AF$2116,1,FALSE)),1,0))</f>
        <v>0</v>
      </c>
      <c r="AK102" s="78" t="str">
        <f t="shared" ca="1" si="19"/>
        <v/>
      </c>
      <c r="AM102" s="83">
        <f t="shared" ca="1" si="34"/>
        <v>0</v>
      </c>
      <c r="AN102" s="78" t="str">
        <f t="shared" ca="1" si="35"/>
        <v/>
      </c>
      <c r="AO102" s="88" t="s">
        <v>8581</v>
      </c>
      <c r="AV102" s="78" t="str">
        <f ca="1">AH102&amp;AH103&amp;AH104&amp;AK102&amp;AK103&amp;AK104&amp;AN102&amp;AN103&amp;AN104</f>
        <v/>
      </c>
      <c r="AY102" s="25">
        <v>4</v>
      </c>
      <c r="AZ102" s="25">
        <v>42</v>
      </c>
      <c r="BA102" s="25" t="s">
        <v>240</v>
      </c>
      <c r="BB102" s="25">
        <v>42</v>
      </c>
      <c r="BC102" s="25" t="s">
        <v>240</v>
      </c>
      <c r="BD102" s="26">
        <v>44242</v>
      </c>
      <c r="BF102" s="25">
        <v>5</v>
      </c>
      <c r="BG102" s="25">
        <v>11</v>
      </c>
      <c r="BH102" s="70"/>
      <c r="BI102" s="26" t="s">
        <v>3342</v>
      </c>
      <c r="BJ102" s="25" t="s">
        <v>3341</v>
      </c>
      <c r="BK102" s="26">
        <v>51123109</v>
      </c>
      <c r="BR102" s="26">
        <v>2015</v>
      </c>
    </row>
    <row r="103" spans="2:70" x14ac:dyDescent="0.15">
      <c r="B103" s="45">
        <v>69</v>
      </c>
      <c r="C103" s="28"/>
      <c r="D103" s="136">
        <f t="shared" ca="1" si="20"/>
        <v>0</v>
      </c>
      <c r="E103" s="27">
        <f t="shared" si="47"/>
        <v>14</v>
      </c>
      <c r="F103" s="27">
        <v>11</v>
      </c>
      <c r="G103" s="25">
        <f ca="1">ROUND(INDIRECT($B$1&amp;G$63&amp;$B103)*1000,0)</f>
        <v>0</v>
      </c>
      <c r="H103" s="25">
        <f t="shared" ref="H103:H104" ca="1" si="56">INDIRECT($B$1&amp;H$63&amp;$B103)</f>
        <v>0</v>
      </c>
      <c r="I103" s="25" t="str">
        <f t="shared" ca="1" si="23"/>
        <v/>
      </c>
      <c r="J103" s="25">
        <f t="shared" ca="1" si="54"/>
        <v>0</v>
      </c>
      <c r="K103" s="25">
        <f t="shared" ca="1" si="54"/>
        <v>0</v>
      </c>
      <c r="L103" s="28"/>
      <c r="M103" s="25">
        <f t="shared" ca="1" si="55"/>
        <v>0</v>
      </c>
      <c r="N103" s="25">
        <f t="shared" ca="1" si="55"/>
        <v>0</v>
      </c>
      <c r="O103" s="117">
        <f t="shared" ca="1" si="29"/>
        <v>0</v>
      </c>
      <c r="X103" s="25">
        <f t="shared" ca="1" si="30"/>
        <v>0</v>
      </c>
      <c r="AA103" s="25">
        <f t="shared" ca="1" si="24"/>
        <v>0</v>
      </c>
      <c r="AB103" t="s">
        <v>8582</v>
      </c>
      <c r="AG103" s="83">
        <f t="shared" ca="1" si="25"/>
        <v>0</v>
      </c>
      <c r="AH103" s="78" t="str">
        <f t="shared" ca="1" si="18"/>
        <v/>
      </c>
      <c r="AJ103" s="96">
        <f ca="1">IF(I103="",0,IF(ISERROR(VLOOKUP(I103,Code!$AF$201:$AF$2116,1,FALSE)),1,0))</f>
        <v>0</v>
      </c>
      <c r="AK103" s="78" t="str">
        <f t="shared" ca="1" si="19"/>
        <v/>
      </c>
      <c r="AM103" s="83">
        <f t="shared" ca="1" si="34"/>
        <v>0</v>
      </c>
      <c r="AN103" s="78" t="str">
        <f t="shared" ca="1" si="35"/>
        <v/>
      </c>
      <c r="AO103" s="88" t="s">
        <v>8583</v>
      </c>
      <c r="AY103" s="25">
        <v>4</v>
      </c>
      <c r="AZ103" s="25">
        <v>43</v>
      </c>
      <c r="BA103" s="25" t="s">
        <v>241</v>
      </c>
      <c r="BB103" s="25">
        <v>43</v>
      </c>
      <c r="BC103" s="25" t="s">
        <v>241</v>
      </c>
      <c r="BD103" s="26">
        <v>44343</v>
      </c>
      <c r="BF103" s="25">
        <v>5</v>
      </c>
      <c r="BG103" s="25">
        <v>11</v>
      </c>
      <c r="BH103" s="70"/>
      <c r="BI103" s="26" t="s">
        <v>3345</v>
      </c>
      <c r="BJ103" s="25" t="s">
        <v>3344</v>
      </c>
      <c r="BK103" s="26">
        <v>51123110</v>
      </c>
      <c r="BR103" s="26">
        <v>2016</v>
      </c>
    </row>
    <row r="104" spans="2:70" x14ac:dyDescent="0.15">
      <c r="B104" s="45">
        <v>71</v>
      </c>
      <c r="C104" s="28"/>
      <c r="D104" s="136">
        <f t="shared" ca="1" si="20"/>
        <v>0</v>
      </c>
      <c r="E104" s="27">
        <f t="shared" si="47"/>
        <v>14</v>
      </c>
      <c r="F104" s="27">
        <v>12</v>
      </c>
      <c r="G104" s="25">
        <f ca="1">ROUND(INDIRECT($B$1&amp;G$63&amp;$B104)*1000,0)</f>
        <v>0</v>
      </c>
      <c r="H104" s="25">
        <f t="shared" ca="1" si="56"/>
        <v>0</v>
      </c>
      <c r="I104" s="25" t="str">
        <f t="shared" ca="1" si="23"/>
        <v/>
      </c>
      <c r="J104" s="25">
        <f t="shared" ca="1" si="54"/>
        <v>0</v>
      </c>
      <c r="K104" s="25">
        <f t="shared" ca="1" si="54"/>
        <v>0</v>
      </c>
      <c r="L104" s="28"/>
      <c r="M104" s="25">
        <f t="shared" ca="1" si="55"/>
        <v>0</v>
      </c>
      <c r="N104" s="25">
        <f t="shared" ca="1" si="55"/>
        <v>0</v>
      </c>
      <c r="O104" s="117">
        <f t="shared" ca="1" si="29"/>
        <v>0</v>
      </c>
      <c r="X104" s="25">
        <f t="shared" ca="1" si="30"/>
        <v>0</v>
      </c>
      <c r="AA104" s="25">
        <f t="shared" ca="1" si="24"/>
        <v>0</v>
      </c>
      <c r="AB104" t="s">
        <v>8584</v>
      </c>
      <c r="AG104" s="83">
        <f t="shared" ca="1" si="25"/>
        <v>0</v>
      </c>
      <c r="AH104" s="78" t="str">
        <f t="shared" ca="1" si="18"/>
        <v/>
      </c>
      <c r="AJ104" s="96">
        <f ca="1">IF(I104="",0,IF(ISERROR(VLOOKUP(I104,Code!$AF$201:$AF$2116,1,FALSE)),1,0))</f>
        <v>0</v>
      </c>
      <c r="AK104" s="78" t="str">
        <f t="shared" ca="1" si="19"/>
        <v/>
      </c>
      <c r="AM104" s="83">
        <f t="shared" ca="1" si="34"/>
        <v>0</v>
      </c>
      <c r="AN104" s="78" t="str">
        <f t="shared" ca="1" si="35"/>
        <v/>
      </c>
      <c r="AO104" s="88" t="s">
        <v>8585</v>
      </c>
      <c r="AY104" s="25">
        <v>4</v>
      </c>
      <c r="AZ104" s="25">
        <v>44</v>
      </c>
      <c r="BA104" s="25" t="s">
        <v>242</v>
      </c>
      <c r="BB104" s="25">
        <v>44</v>
      </c>
      <c r="BC104" s="25" t="s">
        <v>242</v>
      </c>
      <c r="BD104" s="26">
        <v>44444</v>
      </c>
      <c r="BF104" s="25">
        <v>5</v>
      </c>
      <c r="BG104" s="25">
        <v>11</v>
      </c>
      <c r="BH104" s="70"/>
      <c r="BI104" s="26" t="s">
        <v>3348</v>
      </c>
      <c r="BJ104" s="25" t="s">
        <v>3347</v>
      </c>
      <c r="BK104" s="26">
        <v>51123111</v>
      </c>
      <c r="BR104" s="26">
        <v>2019</v>
      </c>
    </row>
    <row r="105" spans="2:70" x14ac:dyDescent="0.15">
      <c r="B105" s="45">
        <v>73</v>
      </c>
      <c r="C105" s="28"/>
      <c r="D105" s="136">
        <f t="shared" ca="1" si="20"/>
        <v>0</v>
      </c>
      <c r="E105" s="27">
        <f>E93+1</f>
        <v>15</v>
      </c>
      <c r="F105" s="27">
        <v>1</v>
      </c>
      <c r="G105" s="25">
        <f ca="1">ROUND(INDIRECT($B$1&amp;G$60&amp;$B105)*1000,0)</f>
        <v>0</v>
      </c>
      <c r="H105" s="25">
        <f ca="1">INDIRECT($B$1&amp;H$60&amp;$B105)</f>
        <v>0</v>
      </c>
      <c r="I105" s="25" t="str">
        <f t="shared" ca="1" si="23"/>
        <v/>
      </c>
      <c r="J105" s="25">
        <f ca="1">IF(INDIRECT($B$1&amp;J$60&amp;$B105)="〇",J$68,0)</f>
        <v>0</v>
      </c>
      <c r="K105" s="28"/>
      <c r="L105" s="25">
        <f ca="1">IF(INDIRECT($B$1&amp;L$60&amp;$B105)="〇",L$68,0)</f>
        <v>0</v>
      </c>
      <c r="M105" s="28"/>
      <c r="N105" s="25">
        <f ca="1">IF(INDIRECT($B$1&amp;N$60&amp;$B105)="〇",N$68,0)</f>
        <v>0</v>
      </c>
      <c r="O105" s="117">
        <f t="shared" ca="1" si="29"/>
        <v>0</v>
      </c>
      <c r="P105" t="s">
        <v>8325</v>
      </c>
      <c r="W105" s="25">
        <f ca="1">G45</f>
        <v>0</v>
      </c>
      <c r="X105" s="25">
        <f t="shared" ca="1" si="30"/>
        <v>0</v>
      </c>
      <c r="AA105" s="25">
        <f t="shared" ca="1" si="24"/>
        <v>0</v>
      </c>
      <c r="AB105" t="s">
        <v>8586</v>
      </c>
      <c r="AD105" s="144"/>
      <c r="AE105" s="144"/>
      <c r="AF105" s="145" t="str">
        <f>"「"&amp;P105&amp;"」の供給元別利用量、供給元住所（住所コード）、供給元種類を入力してください。"</f>
        <v>「建設汚泥処理土」の供給元別利用量、供給元住所（住所コード）、供給元種類を入力してください。</v>
      </c>
      <c r="AG105" s="83">
        <f t="shared" ca="1" si="25"/>
        <v>0</v>
      </c>
      <c r="AH105" s="78" t="str">
        <f t="shared" ca="1" si="18"/>
        <v/>
      </c>
      <c r="AJ105" s="96">
        <f ca="1">IF(I105="",0,IF(ISERROR(VLOOKUP(I105,Code!$AF$201:$AF$2116,1,FALSE)),1,0))</f>
        <v>0</v>
      </c>
      <c r="AK105" s="78" t="str">
        <f t="shared" ca="1" si="19"/>
        <v/>
      </c>
      <c r="AM105" s="83">
        <f t="shared" ca="1" si="34"/>
        <v>0</v>
      </c>
      <c r="AN105" s="78" t="str">
        <f t="shared" ca="1" si="35"/>
        <v/>
      </c>
      <c r="AO105" s="88" t="s">
        <v>8587</v>
      </c>
      <c r="AV105" s="78" t="str">
        <f ca="1">AE105&amp;AE106&amp;AE107&amp;AH105&amp;AH106&amp;AH107&amp;AK105&amp;AK106&amp;AK107&amp;AN105&amp;AN106&amp;AN107</f>
        <v/>
      </c>
      <c r="AY105" s="25">
        <v>4</v>
      </c>
      <c r="AZ105" s="25">
        <v>45</v>
      </c>
      <c r="BA105" s="25" t="s">
        <v>243</v>
      </c>
      <c r="BB105" s="25">
        <v>45</v>
      </c>
      <c r="BC105" s="25" t="s">
        <v>243</v>
      </c>
      <c r="BD105" s="26">
        <v>44545</v>
      </c>
      <c r="BF105" s="25">
        <v>5</v>
      </c>
      <c r="BG105" s="25">
        <v>11</v>
      </c>
      <c r="BH105" s="70"/>
      <c r="BI105" s="26" t="s">
        <v>3351</v>
      </c>
      <c r="BJ105" s="25" t="s">
        <v>3350</v>
      </c>
      <c r="BK105" s="26">
        <v>51123112</v>
      </c>
      <c r="BR105" s="26">
        <v>2021</v>
      </c>
    </row>
    <row r="106" spans="2:70" x14ac:dyDescent="0.15">
      <c r="B106" s="45">
        <v>75</v>
      </c>
      <c r="C106" s="28"/>
      <c r="D106" s="136">
        <f t="shared" ca="1" si="20"/>
        <v>0</v>
      </c>
      <c r="E106" s="27">
        <f t="shared" ref="E106:E116" si="57">E105</f>
        <v>15</v>
      </c>
      <c r="F106" s="27">
        <v>2</v>
      </c>
      <c r="G106" s="25">
        <f ca="1">ROUND(INDIRECT($B$1&amp;G$60&amp;$B106)*1000,0)</f>
        <v>0</v>
      </c>
      <c r="H106" s="25">
        <f t="shared" ca="1" si="22"/>
        <v>0</v>
      </c>
      <c r="I106" s="25" t="str">
        <f t="shared" ca="1" si="23"/>
        <v/>
      </c>
      <c r="J106" s="25">
        <f t="shared" ref="J106:J107" ca="1" si="58">IF(INDIRECT($B$1&amp;J$60&amp;$B106)="〇",J$68,0)</f>
        <v>0</v>
      </c>
      <c r="K106" s="28"/>
      <c r="L106" s="25">
        <f t="shared" ref="L106:L107" ca="1" si="59">IF(INDIRECT($B$1&amp;L$60&amp;$B106)="〇",L$68,0)</f>
        <v>0</v>
      </c>
      <c r="M106" s="28"/>
      <c r="N106" s="25">
        <f t="shared" ref="N106:N107" ca="1" si="60">IF(INDIRECT($B$1&amp;N$60&amp;$B106)="〇",N$68,0)</f>
        <v>0</v>
      </c>
      <c r="O106" s="117">
        <f t="shared" ca="1" si="29"/>
        <v>0</v>
      </c>
      <c r="W106" s="25">
        <f ca="1">SUM(G105:G116)</f>
        <v>0</v>
      </c>
      <c r="X106" s="25">
        <f t="shared" ca="1" si="30"/>
        <v>0</v>
      </c>
      <c r="AA106" s="25">
        <f t="shared" ca="1" si="24"/>
        <v>0</v>
      </c>
      <c r="AB106" t="s">
        <v>8588</v>
      </c>
      <c r="AD106" s="144"/>
      <c r="AE106" s="144"/>
      <c r="AF106" s="145" t="str">
        <f>"「"&amp;P105&amp;"」の供給元別利用量の合計が搬入利用量よりも大きいです。修正してください。"</f>
        <v>「建設汚泥処理土」の供給元別利用量の合計が搬入利用量よりも大きいです。修正してください。</v>
      </c>
      <c r="AG106" s="83">
        <f t="shared" ca="1" si="25"/>
        <v>0</v>
      </c>
      <c r="AH106" s="78" t="str">
        <f t="shared" ca="1" si="18"/>
        <v/>
      </c>
      <c r="AJ106" s="96">
        <f ca="1">IF(I106="",0,IF(ISERROR(VLOOKUP(I106,Code!$AF$201:$AF$2116,1,FALSE)),1,0))</f>
        <v>0</v>
      </c>
      <c r="AK106" s="78" t="str">
        <f t="shared" ca="1" si="19"/>
        <v/>
      </c>
      <c r="AM106" s="83">
        <f t="shared" ca="1" si="34"/>
        <v>0</v>
      </c>
      <c r="AN106" s="78" t="str">
        <f t="shared" ca="1" si="35"/>
        <v/>
      </c>
      <c r="AO106" s="88" t="s">
        <v>8589</v>
      </c>
      <c r="AY106" s="25">
        <v>4</v>
      </c>
      <c r="AZ106" s="25">
        <v>46</v>
      </c>
      <c r="BA106" s="25" t="s">
        <v>244</v>
      </c>
      <c r="BB106" s="25">
        <v>46</v>
      </c>
      <c r="BC106" s="25" t="s">
        <v>244</v>
      </c>
      <c r="BD106" s="26">
        <v>44646</v>
      </c>
      <c r="BF106" s="25">
        <v>5</v>
      </c>
      <c r="BG106" s="25">
        <v>11</v>
      </c>
      <c r="BH106" s="70"/>
      <c r="BI106" s="26" t="s">
        <v>3354</v>
      </c>
      <c r="BJ106" s="25" t="s">
        <v>3353</v>
      </c>
      <c r="BK106" s="26">
        <v>51123113</v>
      </c>
      <c r="BR106" s="26">
        <v>2022</v>
      </c>
    </row>
    <row r="107" spans="2:70" x14ac:dyDescent="0.15">
      <c r="B107" s="45">
        <v>77</v>
      </c>
      <c r="C107" s="28"/>
      <c r="D107" s="136">
        <f t="shared" ca="1" si="20"/>
        <v>0</v>
      </c>
      <c r="E107" s="27">
        <f t="shared" si="57"/>
        <v>15</v>
      </c>
      <c r="F107" s="27">
        <v>3</v>
      </c>
      <c r="G107" s="25">
        <f ca="1">ROUND(INDIRECT($B$1&amp;G$60&amp;$B107)*1000,0)</f>
        <v>0</v>
      </c>
      <c r="H107" s="25">
        <f t="shared" ca="1" si="22"/>
        <v>0</v>
      </c>
      <c r="I107" s="25" t="str">
        <f t="shared" ca="1" si="23"/>
        <v/>
      </c>
      <c r="J107" s="25">
        <f t="shared" ca="1" si="58"/>
        <v>0</v>
      </c>
      <c r="K107" s="28"/>
      <c r="L107" s="25">
        <f t="shared" ca="1" si="59"/>
        <v>0</v>
      </c>
      <c r="M107" s="28"/>
      <c r="N107" s="25">
        <f t="shared" ca="1" si="60"/>
        <v>0</v>
      </c>
      <c r="O107" s="117">
        <f t="shared" ca="1" si="29"/>
        <v>0</v>
      </c>
      <c r="X107" s="25">
        <f t="shared" ca="1" si="30"/>
        <v>0</v>
      </c>
      <c r="AA107" s="25">
        <f t="shared" ca="1" si="24"/>
        <v>0</v>
      </c>
      <c r="AB107" t="s">
        <v>8590</v>
      </c>
      <c r="AD107" s="144"/>
      <c r="AE107" s="144"/>
      <c r="AF107" s="145" t="str">
        <f>"「"&amp;P105&amp;"」の搬入利用量が無いが、供給元別利用量が入力されています。修正してください。"</f>
        <v>「建設汚泥処理土」の搬入利用量が無いが、供給元別利用量が入力されています。修正してください。</v>
      </c>
      <c r="AG107" s="83">
        <f t="shared" ca="1" si="25"/>
        <v>0</v>
      </c>
      <c r="AH107" s="78" t="str">
        <f t="shared" ca="1" si="18"/>
        <v/>
      </c>
      <c r="AJ107" s="96">
        <f ca="1">IF(I107="",0,IF(ISERROR(VLOOKUP(I107,Code!$AF$201:$AF$2116,1,FALSE)),1,0))</f>
        <v>0</v>
      </c>
      <c r="AK107" s="78" t="str">
        <f t="shared" ca="1" si="19"/>
        <v/>
      </c>
      <c r="AM107" s="83">
        <f t="shared" ca="1" si="34"/>
        <v>0</v>
      </c>
      <c r="AN107" s="78" t="str">
        <f t="shared" ca="1" si="35"/>
        <v/>
      </c>
      <c r="AO107" s="88" t="s">
        <v>8591</v>
      </c>
      <c r="AY107" s="25">
        <v>4</v>
      </c>
      <c r="AZ107" s="25">
        <v>47</v>
      </c>
      <c r="BA107" s="25" t="s">
        <v>245</v>
      </c>
      <c r="BB107" s="25">
        <v>47</v>
      </c>
      <c r="BC107" s="25" t="s">
        <v>245</v>
      </c>
      <c r="BD107" s="26">
        <v>44747</v>
      </c>
      <c r="BF107" s="25">
        <v>5</v>
      </c>
      <c r="BG107" s="25">
        <v>11</v>
      </c>
      <c r="BH107" s="70"/>
      <c r="BI107" s="26" t="s">
        <v>3357</v>
      </c>
      <c r="BJ107" s="25" t="s">
        <v>3356</v>
      </c>
      <c r="BK107" s="26">
        <v>51123114</v>
      </c>
      <c r="BR107" s="26">
        <v>2023</v>
      </c>
    </row>
    <row r="108" spans="2:70" x14ac:dyDescent="0.15">
      <c r="B108" s="45">
        <v>73</v>
      </c>
      <c r="C108" s="28"/>
      <c r="D108" s="136">
        <f t="shared" ca="1" si="20"/>
        <v>0</v>
      </c>
      <c r="E108" s="27">
        <f t="shared" si="57"/>
        <v>15</v>
      </c>
      <c r="F108" s="27">
        <v>4</v>
      </c>
      <c r="G108" s="25">
        <f ca="1">ROUND(INDIRECT($B$1&amp;G$61&amp;$B108)*1000,0)</f>
        <v>0</v>
      </c>
      <c r="H108" s="25">
        <f ca="1">INDIRECT($B$1&amp;H$61&amp;$B108)</f>
        <v>0</v>
      </c>
      <c r="I108" s="25" t="str">
        <f t="shared" ca="1" si="23"/>
        <v/>
      </c>
      <c r="J108" s="25">
        <f ca="1">IF(INDIRECT($B$1&amp;J$61&amp;$B108)="〇",J$68,0)</f>
        <v>0</v>
      </c>
      <c r="K108" s="28"/>
      <c r="L108" s="25">
        <f ca="1">IF(INDIRECT($B$1&amp;L$61&amp;$B108)="〇",L$68,0)</f>
        <v>0</v>
      </c>
      <c r="M108" s="28"/>
      <c r="N108" s="25">
        <f ca="1">IF(INDIRECT($B$1&amp;N$61&amp;$B108)="〇",N$68,0)</f>
        <v>0</v>
      </c>
      <c r="O108" s="117">
        <f t="shared" ca="1" si="29"/>
        <v>0</v>
      </c>
      <c r="X108" s="25">
        <f t="shared" ca="1" si="30"/>
        <v>0</v>
      </c>
      <c r="AA108" s="25">
        <f t="shared" ca="1" si="24"/>
        <v>0</v>
      </c>
      <c r="AB108" t="s">
        <v>8592</v>
      </c>
      <c r="AG108" s="83">
        <f t="shared" ca="1" si="25"/>
        <v>0</v>
      </c>
      <c r="AH108" s="78" t="str">
        <f t="shared" ca="1" si="18"/>
        <v/>
      </c>
      <c r="AJ108" s="96">
        <f ca="1">IF(I108="",0,IF(ISERROR(VLOOKUP(I108,Code!$AF$201:$AF$2116,1,FALSE)),1,0))</f>
        <v>0</v>
      </c>
      <c r="AK108" s="78" t="str">
        <f t="shared" ca="1" si="19"/>
        <v/>
      </c>
      <c r="AM108" s="83">
        <f t="shared" ca="1" si="34"/>
        <v>0</v>
      </c>
      <c r="AN108" s="78" t="str">
        <f t="shared" ca="1" si="35"/>
        <v/>
      </c>
      <c r="AO108" s="88" t="s">
        <v>8593</v>
      </c>
      <c r="AV108" s="78" t="str">
        <f ca="1">AH108&amp;AH109&amp;AH110&amp;AK108&amp;AK109&amp;AK110&amp;AN108&amp;AN109&amp;AN110</f>
        <v/>
      </c>
      <c r="BF108" s="25">
        <v>5</v>
      </c>
      <c r="BG108" s="25">
        <v>11</v>
      </c>
      <c r="BH108" s="70"/>
      <c r="BI108" s="26" t="s">
        <v>3360</v>
      </c>
      <c r="BJ108" s="25" t="s">
        <v>3359</v>
      </c>
      <c r="BK108" s="26">
        <v>51123115</v>
      </c>
      <c r="BR108" s="26">
        <v>2116</v>
      </c>
    </row>
    <row r="109" spans="2:70" x14ac:dyDescent="0.15">
      <c r="B109" s="45">
        <v>75</v>
      </c>
      <c r="C109" s="28"/>
      <c r="D109" s="136">
        <f t="shared" ca="1" si="20"/>
        <v>0</v>
      </c>
      <c r="E109" s="27">
        <f t="shared" si="57"/>
        <v>15</v>
      </c>
      <c r="F109" s="27">
        <v>5</v>
      </c>
      <c r="G109" s="25">
        <f ca="1">ROUND(INDIRECT($B$1&amp;G$61&amp;$B109)*1000,0)</f>
        <v>0</v>
      </c>
      <c r="H109" s="25">
        <f t="shared" ref="H109:H110" ca="1" si="61">INDIRECT($B$1&amp;H$61&amp;$B109)</f>
        <v>0</v>
      </c>
      <c r="I109" s="25" t="str">
        <f t="shared" ca="1" si="23"/>
        <v/>
      </c>
      <c r="J109" s="25">
        <f t="shared" ref="J109:J110" ca="1" si="62">IF(INDIRECT($B$1&amp;J$61&amp;$B109)="〇",J$68,0)</f>
        <v>0</v>
      </c>
      <c r="K109" s="28"/>
      <c r="L109" s="25">
        <f t="shared" ref="L109:L110" ca="1" si="63">IF(INDIRECT($B$1&amp;L$61&amp;$B109)="〇",L$68,0)</f>
        <v>0</v>
      </c>
      <c r="M109" s="28"/>
      <c r="N109" s="25">
        <f t="shared" ref="N109:N110" ca="1" si="64">IF(INDIRECT($B$1&amp;N$61&amp;$B109)="〇",N$68,0)</f>
        <v>0</v>
      </c>
      <c r="O109" s="117">
        <f t="shared" ca="1" si="29"/>
        <v>0</v>
      </c>
      <c r="X109" s="25">
        <f t="shared" ca="1" si="30"/>
        <v>0</v>
      </c>
      <c r="AA109" s="25">
        <f t="shared" ca="1" si="24"/>
        <v>0</v>
      </c>
      <c r="AB109" t="s">
        <v>8594</v>
      </c>
      <c r="AG109" s="83">
        <f t="shared" ca="1" si="25"/>
        <v>0</v>
      </c>
      <c r="AH109" s="78" t="str">
        <f t="shared" ca="1" si="18"/>
        <v/>
      </c>
      <c r="AJ109" s="96">
        <f ca="1">IF(I109="",0,IF(ISERROR(VLOOKUP(I109,Code!$AF$201:$AF$2116,1,FALSE)),1,0))</f>
        <v>0</v>
      </c>
      <c r="AK109" s="78" t="str">
        <f t="shared" ca="1" si="19"/>
        <v/>
      </c>
      <c r="AM109" s="83">
        <f t="shared" ca="1" si="34"/>
        <v>0</v>
      </c>
      <c r="AN109" s="78" t="str">
        <f t="shared" ca="1" si="35"/>
        <v/>
      </c>
      <c r="AO109" s="88" t="s">
        <v>8595</v>
      </c>
      <c r="BF109" s="25">
        <v>5</v>
      </c>
      <c r="BG109" s="25">
        <v>11</v>
      </c>
      <c r="BH109" s="48"/>
      <c r="BI109" s="26" t="s">
        <v>3363</v>
      </c>
      <c r="BJ109" s="25" t="s">
        <v>3362</v>
      </c>
      <c r="BK109" s="26">
        <v>51123116</v>
      </c>
      <c r="BR109" s="26">
        <v>2117</v>
      </c>
    </row>
    <row r="110" spans="2:70" x14ac:dyDescent="0.15">
      <c r="B110" s="45">
        <v>77</v>
      </c>
      <c r="C110" s="28"/>
      <c r="D110" s="136">
        <f t="shared" ca="1" si="20"/>
        <v>0</v>
      </c>
      <c r="E110" s="27">
        <f t="shared" si="57"/>
        <v>15</v>
      </c>
      <c r="F110" s="27">
        <v>6</v>
      </c>
      <c r="G110" s="25">
        <f ca="1">ROUND(INDIRECT($B$1&amp;G$61&amp;$B110)*1000,0)</f>
        <v>0</v>
      </c>
      <c r="H110" s="25">
        <f t="shared" ca="1" si="61"/>
        <v>0</v>
      </c>
      <c r="I110" s="25" t="str">
        <f t="shared" ca="1" si="23"/>
        <v/>
      </c>
      <c r="J110" s="25">
        <f t="shared" ca="1" si="62"/>
        <v>0</v>
      </c>
      <c r="K110" s="28"/>
      <c r="L110" s="25">
        <f t="shared" ca="1" si="63"/>
        <v>0</v>
      </c>
      <c r="M110" s="28"/>
      <c r="N110" s="25">
        <f t="shared" ca="1" si="64"/>
        <v>0</v>
      </c>
      <c r="O110" s="117">
        <f t="shared" ca="1" si="29"/>
        <v>0</v>
      </c>
      <c r="X110" s="25">
        <f t="shared" ca="1" si="30"/>
        <v>0</v>
      </c>
      <c r="AA110" s="25">
        <f t="shared" ca="1" si="24"/>
        <v>0</v>
      </c>
      <c r="AB110" t="s">
        <v>8596</v>
      </c>
      <c r="AG110" s="83">
        <f t="shared" ca="1" si="25"/>
        <v>0</v>
      </c>
      <c r="AH110" s="78" t="str">
        <f t="shared" ca="1" si="18"/>
        <v/>
      </c>
      <c r="AJ110" s="96">
        <f ca="1">IF(I110="",0,IF(ISERROR(VLOOKUP(I110,Code!$AF$201:$AF$2116,1,FALSE)),1,0))</f>
        <v>0</v>
      </c>
      <c r="AK110" s="78" t="str">
        <f t="shared" ca="1" si="19"/>
        <v/>
      </c>
      <c r="AM110" s="83">
        <f t="shared" ca="1" si="34"/>
        <v>0</v>
      </c>
      <c r="AN110" s="78" t="str">
        <f t="shared" ca="1" si="35"/>
        <v/>
      </c>
      <c r="AO110" s="88" t="s">
        <v>8597</v>
      </c>
      <c r="BF110" s="25">
        <v>5</v>
      </c>
      <c r="BG110" s="25">
        <v>12</v>
      </c>
      <c r="BH110" s="46" t="s">
        <v>626</v>
      </c>
      <c r="BI110" s="26" t="s">
        <v>3670</v>
      </c>
      <c r="BJ110" s="25" t="s">
        <v>626</v>
      </c>
      <c r="BK110" s="26">
        <v>51226100</v>
      </c>
      <c r="BR110" s="26">
        <v>2118</v>
      </c>
    </row>
    <row r="111" spans="2:70" x14ac:dyDescent="0.15">
      <c r="B111" s="45">
        <v>73</v>
      </c>
      <c r="C111" s="28"/>
      <c r="D111" s="136">
        <f t="shared" ca="1" si="20"/>
        <v>0</v>
      </c>
      <c r="E111" s="27">
        <f t="shared" si="57"/>
        <v>15</v>
      </c>
      <c r="F111" s="27">
        <v>7</v>
      </c>
      <c r="G111" s="25">
        <f ca="1">ROUND(INDIRECT($B$1&amp;G$62&amp;$B111)*1000,0)</f>
        <v>0</v>
      </c>
      <c r="H111" s="25">
        <f ca="1">INDIRECT($B$1&amp;H$62&amp;$B111)</f>
        <v>0</v>
      </c>
      <c r="I111" s="25" t="str">
        <f t="shared" ca="1" si="23"/>
        <v/>
      </c>
      <c r="J111" s="25">
        <f ca="1">IF(INDIRECT($B$1&amp;J$62&amp;$B111)="〇",J$68,0)</f>
        <v>0</v>
      </c>
      <c r="K111" s="28"/>
      <c r="L111" s="25">
        <f ca="1">IF(INDIRECT($B$1&amp;L$62&amp;$B111)="〇",L$68,0)</f>
        <v>0</v>
      </c>
      <c r="M111" s="28"/>
      <c r="N111" s="25">
        <f ca="1">IF(INDIRECT($B$1&amp;N$62&amp;$B111)="〇",N$68,0)</f>
        <v>0</v>
      </c>
      <c r="O111" s="117">
        <f t="shared" ca="1" si="29"/>
        <v>0</v>
      </c>
      <c r="X111" s="25">
        <f t="shared" ca="1" si="30"/>
        <v>0</v>
      </c>
      <c r="AA111" s="25">
        <f t="shared" ca="1" si="24"/>
        <v>0</v>
      </c>
      <c r="AB111" t="s">
        <v>8598</v>
      </c>
      <c r="AG111" s="83">
        <f t="shared" ca="1" si="25"/>
        <v>0</v>
      </c>
      <c r="AH111" s="78" t="str">
        <f t="shared" ca="1" si="18"/>
        <v/>
      </c>
      <c r="AJ111" s="96">
        <f ca="1">IF(I111="",0,IF(ISERROR(VLOOKUP(I111,Code!$AF$201:$AF$2116,1,FALSE)),1,0))</f>
        <v>0</v>
      </c>
      <c r="AK111" s="78" t="str">
        <f t="shared" ca="1" si="19"/>
        <v/>
      </c>
      <c r="AM111" s="83">
        <f t="shared" ca="1" si="34"/>
        <v>0</v>
      </c>
      <c r="AN111" s="78" t="str">
        <f t="shared" ca="1" si="35"/>
        <v/>
      </c>
      <c r="AO111" s="88" t="s">
        <v>8599</v>
      </c>
      <c r="AV111" s="78" t="str">
        <f ca="1">AH111&amp;AH112&amp;AH113&amp;AK111&amp;AK112&amp;AK113&amp;AN111&amp;AN112&amp;AN113</f>
        <v/>
      </c>
      <c r="BF111" s="25">
        <v>5</v>
      </c>
      <c r="BG111" s="25">
        <v>12</v>
      </c>
      <c r="BH111" s="70"/>
      <c r="BI111" s="26" t="s">
        <v>3673</v>
      </c>
      <c r="BJ111" s="25" t="s">
        <v>3672</v>
      </c>
      <c r="BK111" s="26">
        <v>51226101</v>
      </c>
      <c r="BR111" s="26">
        <v>2120</v>
      </c>
    </row>
    <row r="112" spans="2:70" x14ac:dyDescent="0.15">
      <c r="B112" s="45">
        <v>75</v>
      </c>
      <c r="C112" s="28"/>
      <c r="D112" s="136">
        <f t="shared" ca="1" si="20"/>
        <v>0</v>
      </c>
      <c r="E112" s="27">
        <f t="shared" si="57"/>
        <v>15</v>
      </c>
      <c r="F112" s="27">
        <v>8</v>
      </c>
      <c r="G112" s="25">
        <f ca="1">ROUND(INDIRECT($B$1&amp;G$62&amp;$B112)*1000,0)</f>
        <v>0</v>
      </c>
      <c r="H112" s="25">
        <f t="shared" ref="H112:H113" ca="1" si="65">INDIRECT($B$1&amp;H$62&amp;$B112)</f>
        <v>0</v>
      </c>
      <c r="I112" s="25" t="str">
        <f t="shared" ca="1" si="23"/>
        <v/>
      </c>
      <c r="J112" s="25">
        <f t="shared" ref="J112:J113" ca="1" si="66">IF(INDIRECT($B$1&amp;J$62&amp;$B112)="〇",J$68,0)</f>
        <v>0</v>
      </c>
      <c r="K112" s="28"/>
      <c r="L112" s="25">
        <f t="shared" ref="L112:L113" ca="1" si="67">IF(INDIRECT($B$1&amp;L$62&amp;$B112)="〇",L$68,0)</f>
        <v>0</v>
      </c>
      <c r="M112" s="28"/>
      <c r="N112" s="25">
        <f t="shared" ref="N112:N113" ca="1" si="68">IF(INDIRECT($B$1&amp;N$62&amp;$B112)="〇",N$68,0)</f>
        <v>0</v>
      </c>
      <c r="O112" s="117">
        <f t="shared" ca="1" si="29"/>
        <v>0</v>
      </c>
      <c r="X112" s="25">
        <f t="shared" ca="1" si="30"/>
        <v>0</v>
      </c>
      <c r="AA112" s="25">
        <f t="shared" ca="1" si="24"/>
        <v>0</v>
      </c>
      <c r="AB112" t="s">
        <v>8600</v>
      </c>
      <c r="AG112" s="83">
        <f t="shared" ca="1" si="25"/>
        <v>0</v>
      </c>
      <c r="AH112" s="78" t="str">
        <f t="shared" ca="1" si="18"/>
        <v/>
      </c>
      <c r="AJ112" s="96">
        <f ca="1">IF(I112="",0,IF(ISERROR(VLOOKUP(I112,Code!$AF$201:$AF$2116,1,FALSE)),1,0))</f>
        <v>0</v>
      </c>
      <c r="AK112" s="78" t="str">
        <f t="shared" ca="1" si="19"/>
        <v/>
      </c>
      <c r="AM112" s="83">
        <f t="shared" ca="1" si="34"/>
        <v>0</v>
      </c>
      <c r="AN112" s="78" t="str">
        <f t="shared" ca="1" si="35"/>
        <v/>
      </c>
      <c r="AO112" s="88" t="s">
        <v>8601</v>
      </c>
      <c r="BF112" s="25">
        <v>5</v>
      </c>
      <c r="BG112" s="25">
        <v>12</v>
      </c>
      <c r="BH112" s="70"/>
      <c r="BI112" s="26" t="s">
        <v>3676</v>
      </c>
      <c r="BJ112" s="25" t="s">
        <v>3675</v>
      </c>
      <c r="BK112" s="26">
        <v>51226102</v>
      </c>
      <c r="BR112" s="26">
        <v>2123</v>
      </c>
    </row>
    <row r="113" spans="2:70" x14ac:dyDescent="0.15">
      <c r="B113" s="45">
        <v>77</v>
      </c>
      <c r="C113" s="28"/>
      <c r="D113" s="136">
        <f t="shared" ca="1" si="20"/>
        <v>0</v>
      </c>
      <c r="E113" s="27">
        <f t="shared" si="57"/>
        <v>15</v>
      </c>
      <c r="F113" s="27">
        <v>9</v>
      </c>
      <c r="G113" s="25">
        <f ca="1">ROUND(INDIRECT($B$1&amp;G$62&amp;$B113)*1000,0)</f>
        <v>0</v>
      </c>
      <c r="H113" s="25">
        <f t="shared" ca="1" si="65"/>
        <v>0</v>
      </c>
      <c r="I113" s="25" t="str">
        <f t="shared" ca="1" si="23"/>
        <v/>
      </c>
      <c r="J113" s="25">
        <f t="shared" ca="1" si="66"/>
        <v>0</v>
      </c>
      <c r="K113" s="28"/>
      <c r="L113" s="25">
        <f t="shared" ca="1" si="67"/>
        <v>0</v>
      </c>
      <c r="M113" s="28"/>
      <c r="N113" s="25">
        <f t="shared" ca="1" si="68"/>
        <v>0</v>
      </c>
      <c r="O113" s="117">
        <f t="shared" ca="1" si="29"/>
        <v>0</v>
      </c>
      <c r="X113" s="25">
        <f t="shared" ca="1" si="30"/>
        <v>0</v>
      </c>
      <c r="AA113" s="25">
        <f t="shared" ca="1" si="24"/>
        <v>0</v>
      </c>
      <c r="AB113" t="s">
        <v>8602</v>
      </c>
      <c r="AG113" s="83">
        <f t="shared" ca="1" si="25"/>
        <v>0</v>
      </c>
      <c r="AH113" s="78" t="str">
        <f t="shared" ca="1" si="18"/>
        <v/>
      </c>
      <c r="AJ113" s="96">
        <f ca="1">IF(I113="",0,IF(ISERROR(VLOOKUP(I113,Code!$AF$201:$AF$2116,1,FALSE)),1,0))</f>
        <v>0</v>
      </c>
      <c r="AK113" s="78" t="str">
        <f t="shared" ca="1" si="19"/>
        <v/>
      </c>
      <c r="AM113" s="83">
        <f t="shared" ca="1" si="34"/>
        <v>0</v>
      </c>
      <c r="AN113" s="78" t="str">
        <f t="shared" ca="1" si="35"/>
        <v/>
      </c>
      <c r="AO113" s="88" t="s">
        <v>8603</v>
      </c>
      <c r="BF113" s="25">
        <v>5</v>
      </c>
      <c r="BG113" s="25">
        <v>12</v>
      </c>
      <c r="BH113" s="70"/>
      <c r="BI113" s="26" t="s">
        <v>3678</v>
      </c>
      <c r="BJ113" s="25" t="s">
        <v>3677</v>
      </c>
      <c r="BK113" s="26">
        <v>51226103</v>
      </c>
      <c r="BR113" s="26">
        <v>2124</v>
      </c>
    </row>
    <row r="114" spans="2:70" x14ac:dyDescent="0.15">
      <c r="B114" s="45">
        <v>73</v>
      </c>
      <c r="C114" s="28"/>
      <c r="D114" s="136">
        <f t="shared" ca="1" si="20"/>
        <v>0</v>
      </c>
      <c r="E114" s="27">
        <f t="shared" si="57"/>
        <v>15</v>
      </c>
      <c r="F114" s="27">
        <v>10</v>
      </c>
      <c r="G114" s="25">
        <f ca="1">ROUND(INDIRECT($B$1&amp;G$63&amp;$B114)*1000,0)</f>
        <v>0</v>
      </c>
      <c r="H114" s="25">
        <f ca="1">INDIRECT($B$1&amp;H$63&amp;$B114)</f>
        <v>0</v>
      </c>
      <c r="I114" s="25" t="str">
        <f t="shared" ca="1" si="23"/>
        <v/>
      </c>
      <c r="J114" s="25">
        <f ca="1">IF(INDIRECT($B$1&amp;J$63&amp;$B114)="〇",J$68,0)</f>
        <v>0</v>
      </c>
      <c r="K114" s="28"/>
      <c r="L114" s="25">
        <f ca="1">IF(INDIRECT($B$1&amp;L$63&amp;$B114)="〇",L$68,0)</f>
        <v>0</v>
      </c>
      <c r="M114" s="28"/>
      <c r="N114" s="25">
        <f ca="1">IF(INDIRECT($B$1&amp;N$63&amp;$B114)="〇",N$68,0)</f>
        <v>0</v>
      </c>
      <c r="O114" s="117">
        <f t="shared" ca="1" si="29"/>
        <v>0</v>
      </c>
      <c r="X114" s="25">
        <f t="shared" ca="1" si="30"/>
        <v>0</v>
      </c>
      <c r="AA114" s="25">
        <f t="shared" ca="1" si="24"/>
        <v>0</v>
      </c>
      <c r="AB114" t="s">
        <v>8604</v>
      </c>
      <c r="AG114" s="83">
        <f t="shared" ca="1" si="25"/>
        <v>0</v>
      </c>
      <c r="AH114" s="78" t="str">
        <f t="shared" ca="1" si="18"/>
        <v/>
      </c>
      <c r="AJ114" s="96">
        <f ca="1">IF(I114="",0,IF(ISERROR(VLOOKUP(I114,Code!$AF$201:$AF$2116,1,FALSE)),1,0))</f>
        <v>0</v>
      </c>
      <c r="AK114" s="78" t="str">
        <f t="shared" ca="1" si="19"/>
        <v/>
      </c>
      <c r="AM114" s="83">
        <f t="shared" ca="1" si="34"/>
        <v>0</v>
      </c>
      <c r="AN114" s="78" t="str">
        <f t="shared" ca="1" si="35"/>
        <v/>
      </c>
      <c r="AO114" s="88" t="s">
        <v>8605</v>
      </c>
      <c r="AV114" s="78" t="str">
        <f ca="1">AH114&amp;AH115&amp;AH116&amp;AK114&amp;AK115&amp;AK116&amp;AN114&amp;AN115&amp;AN116</f>
        <v/>
      </c>
      <c r="BF114" s="25">
        <v>5</v>
      </c>
      <c r="BG114" s="25">
        <v>12</v>
      </c>
      <c r="BH114" s="70"/>
      <c r="BI114" s="26" t="s">
        <v>3680</v>
      </c>
      <c r="BJ114" s="25" t="s">
        <v>3679</v>
      </c>
      <c r="BK114" s="26">
        <v>51226104</v>
      </c>
      <c r="BR114" s="26">
        <v>2125</v>
      </c>
    </row>
    <row r="115" spans="2:70" x14ac:dyDescent="0.15">
      <c r="B115" s="45">
        <v>75</v>
      </c>
      <c r="C115" s="28"/>
      <c r="D115" s="136">
        <f t="shared" ca="1" si="20"/>
        <v>0</v>
      </c>
      <c r="E115" s="27">
        <f t="shared" si="57"/>
        <v>15</v>
      </c>
      <c r="F115" s="27">
        <v>11</v>
      </c>
      <c r="G115" s="25">
        <f ca="1">ROUND(INDIRECT($B$1&amp;G$63&amp;$B115)*1000,0)</f>
        <v>0</v>
      </c>
      <c r="H115" s="25">
        <f t="shared" ref="H115:H116" ca="1" si="69">INDIRECT($B$1&amp;H$63&amp;$B115)</f>
        <v>0</v>
      </c>
      <c r="I115" s="25" t="str">
        <f t="shared" ca="1" si="23"/>
        <v/>
      </c>
      <c r="J115" s="25">
        <f t="shared" ref="J115:J116" ca="1" si="70">IF(INDIRECT($B$1&amp;J$63&amp;$B115)="〇",J$68,0)</f>
        <v>0</v>
      </c>
      <c r="K115" s="28"/>
      <c r="L115" s="25">
        <f t="shared" ref="L115:L116" ca="1" si="71">IF(INDIRECT($B$1&amp;L$63&amp;$B115)="〇",L$68,0)</f>
        <v>0</v>
      </c>
      <c r="M115" s="28"/>
      <c r="N115" s="25">
        <f t="shared" ref="N115:N116" ca="1" si="72">IF(INDIRECT($B$1&amp;N$63&amp;$B115)="〇",N$68,0)</f>
        <v>0</v>
      </c>
      <c r="O115" s="117">
        <f t="shared" ca="1" si="29"/>
        <v>0</v>
      </c>
      <c r="X115" s="25">
        <f t="shared" ca="1" si="30"/>
        <v>0</v>
      </c>
      <c r="AA115" s="25">
        <f t="shared" ca="1" si="24"/>
        <v>0</v>
      </c>
      <c r="AB115" t="s">
        <v>8606</v>
      </c>
      <c r="AG115" s="83">
        <f t="shared" ca="1" si="25"/>
        <v>0</v>
      </c>
      <c r="AH115" s="78" t="str">
        <f t="shared" ca="1" si="18"/>
        <v/>
      </c>
      <c r="AJ115" s="96">
        <f ca="1">IF(I115="",0,IF(ISERROR(VLOOKUP(I115,Code!$AF$201:$AF$2116,1,FALSE)),1,0))</f>
        <v>0</v>
      </c>
      <c r="AK115" s="78" t="str">
        <f t="shared" ca="1" si="19"/>
        <v/>
      </c>
      <c r="AM115" s="83">
        <f t="shared" ca="1" si="34"/>
        <v>0</v>
      </c>
      <c r="AN115" s="78" t="str">
        <f t="shared" ca="1" si="35"/>
        <v/>
      </c>
      <c r="AO115" s="88" t="s">
        <v>8607</v>
      </c>
      <c r="BF115" s="25">
        <v>5</v>
      </c>
      <c r="BG115" s="25">
        <v>12</v>
      </c>
      <c r="BH115" s="70"/>
      <c r="BI115" s="26" t="s">
        <v>3682</v>
      </c>
      <c r="BJ115" s="25" t="s">
        <v>3681</v>
      </c>
      <c r="BK115" s="26">
        <v>51226105</v>
      </c>
      <c r="BR115" s="26">
        <v>2214</v>
      </c>
    </row>
    <row r="116" spans="2:70" x14ac:dyDescent="0.15">
      <c r="B116" s="45">
        <v>77</v>
      </c>
      <c r="C116" s="28"/>
      <c r="D116" s="136">
        <f t="shared" ca="1" si="20"/>
        <v>0</v>
      </c>
      <c r="E116" s="27">
        <f t="shared" si="57"/>
        <v>15</v>
      </c>
      <c r="F116" s="27">
        <v>12</v>
      </c>
      <c r="G116" s="25">
        <f ca="1">ROUND(INDIRECT($B$1&amp;G$63&amp;$B116)*1000,0)</f>
        <v>0</v>
      </c>
      <c r="H116" s="25">
        <f t="shared" ca="1" si="69"/>
        <v>0</v>
      </c>
      <c r="I116" s="25" t="str">
        <f t="shared" ca="1" si="23"/>
        <v/>
      </c>
      <c r="J116" s="25">
        <f t="shared" ca="1" si="70"/>
        <v>0</v>
      </c>
      <c r="K116" s="28"/>
      <c r="L116" s="25">
        <f t="shared" ca="1" si="71"/>
        <v>0</v>
      </c>
      <c r="M116" s="28"/>
      <c r="N116" s="25">
        <f t="shared" ca="1" si="72"/>
        <v>0</v>
      </c>
      <c r="O116" s="117">
        <f t="shared" ca="1" si="29"/>
        <v>0</v>
      </c>
      <c r="X116" s="25">
        <f t="shared" ca="1" si="30"/>
        <v>0</v>
      </c>
      <c r="AA116" s="25">
        <f t="shared" ca="1" si="24"/>
        <v>0</v>
      </c>
      <c r="AB116" t="s">
        <v>8608</v>
      </c>
      <c r="AG116" s="83">
        <f t="shared" ca="1" si="25"/>
        <v>0</v>
      </c>
      <c r="AH116" s="78" t="str">
        <f t="shared" ca="1" si="18"/>
        <v/>
      </c>
      <c r="AJ116" s="96">
        <f ca="1">IF(I116="",0,IF(ISERROR(VLOOKUP(I116,Code!$AF$201:$AF$2116,1,FALSE)),1,0))</f>
        <v>0</v>
      </c>
      <c r="AK116" s="78" t="str">
        <f t="shared" ca="1" si="19"/>
        <v/>
      </c>
      <c r="AM116" s="83">
        <f t="shared" ca="1" si="34"/>
        <v>0</v>
      </c>
      <c r="AN116" s="78" t="str">
        <f t="shared" ca="1" si="35"/>
        <v/>
      </c>
      <c r="AO116" s="88" t="s">
        <v>8609</v>
      </c>
      <c r="BF116" s="25">
        <v>5</v>
      </c>
      <c r="BG116" s="25">
        <v>12</v>
      </c>
      <c r="BH116" s="70"/>
      <c r="BI116" s="26" t="s">
        <v>3684</v>
      </c>
      <c r="BJ116" s="25" t="s">
        <v>3683</v>
      </c>
      <c r="BK116" s="26">
        <v>51226106</v>
      </c>
      <c r="BR116" s="26">
        <v>2219</v>
      </c>
    </row>
    <row r="117" spans="2:70" x14ac:dyDescent="0.15">
      <c r="B117" s="45">
        <v>79</v>
      </c>
      <c r="C117" s="28"/>
      <c r="D117" s="136">
        <f t="shared" ca="1" si="20"/>
        <v>0</v>
      </c>
      <c r="E117" s="27">
        <f>E105+1</f>
        <v>16</v>
      </c>
      <c r="F117" s="27">
        <v>1</v>
      </c>
      <c r="G117" s="25">
        <f ca="1">ROUND(INDIRECT($B$1&amp;G$60&amp;$B117)*1000,0)</f>
        <v>0</v>
      </c>
      <c r="H117" s="25">
        <f ca="1">INDIRECT($B$1&amp;H$60&amp;$B117)</f>
        <v>0</v>
      </c>
      <c r="I117" s="25" t="str">
        <f t="shared" ca="1" si="23"/>
        <v/>
      </c>
      <c r="J117" s="28"/>
      <c r="K117" s="28"/>
      <c r="L117" s="28"/>
      <c r="M117" s="28"/>
      <c r="N117" s="28"/>
      <c r="O117" s="27">
        <v>3</v>
      </c>
      <c r="P117" t="s">
        <v>42</v>
      </c>
      <c r="W117" s="25">
        <f ca="1">G46</f>
        <v>0</v>
      </c>
      <c r="AA117" s="25">
        <f t="shared" ca="1" si="24"/>
        <v>0</v>
      </c>
      <c r="AB117" t="s">
        <v>8610</v>
      </c>
      <c r="AD117" s="144"/>
      <c r="AE117" s="144"/>
      <c r="AF117" s="145" t="str">
        <f>"「"&amp;P117&amp;"」の供給元別利用量、供給元住所（住所コード）、供給元種類を入力してください。"</f>
        <v>「再生コンクリート砂」の供給元別利用量、供給元住所（住所コード）、供給元種類を入力してください。</v>
      </c>
      <c r="AG117" s="83">
        <f t="shared" ca="1" si="25"/>
        <v>0</v>
      </c>
      <c r="AH117" s="78" t="str">
        <f t="shared" ca="1" si="18"/>
        <v/>
      </c>
      <c r="AJ117" s="96">
        <f ca="1">IF(I117="",0,IF(ISERROR(VLOOKUP(I117,Code!$AF$201:$AF$2116,1,FALSE)),1,0))</f>
        <v>0</v>
      </c>
      <c r="AK117" s="78" t="str">
        <f t="shared" ca="1" si="19"/>
        <v/>
      </c>
      <c r="AV117" s="78" t="str">
        <f ca="1">AE117&amp;AE118&amp;AE119&amp;AH117&amp;AH118&amp;AH119&amp;AK117&amp;AK118&amp;AK119</f>
        <v/>
      </c>
      <c r="BF117" s="25">
        <v>5</v>
      </c>
      <c r="BG117" s="25">
        <v>12</v>
      </c>
      <c r="BH117" s="70"/>
      <c r="BI117" s="26" t="s">
        <v>3686</v>
      </c>
      <c r="BJ117" s="25" t="s">
        <v>3685</v>
      </c>
      <c r="BK117" s="26">
        <v>51226107</v>
      </c>
      <c r="BR117" s="26">
        <v>2220</v>
      </c>
    </row>
    <row r="118" spans="2:70" x14ac:dyDescent="0.15">
      <c r="B118" s="45">
        <v>81</v>
      </c>
      <c r="C118" s="28"/>
      <c r="D118" s="136">
        <f t="shared" ca="1" si="20"/>
        <v>0</v>
      </c>
      <c r="E118" s="27">
        <f t="shared" ref="E118:E128" si="73">E117</f>
        <v>16</v>
      </c>
      <c r="F118" s="27">
        <v>2</v>
      </c>
      <c r="G118" s="25">
        <f ca="1">ROUND(INDIRECT($B$1&amp;G$60&amp;$B118)*1000,0)</f>
        <v>0</v>
      </c>
      <c r="H118" s="25">
        <f t="shared" ca="1" si="22"/>
        <v>0</v>
      </c>
      <c r="I118" s="25" t="str">
        <f t="shared" ca="1" si="23"/>
        <v/>
      </c>
      <c r="J118" s="28"/>
      <c r="K118" s="28"/>
      <c r="L118" s="28"/>
      <c r="M118" s="28"/>
      <c r="N118" s="28"/>
      <c r="O118" s="27">
        <v>3</v>
      </c>
      <c r="W118" s="25">
        <f ca="1">SUM(G117:G128)</f>
        <v>0</v>
      </c>
      <c r="AA118" s="25">
        <f t="shared" ca="1" si="24"/>
        <v>0</v>
      </c>
      <c r="AB118" t="s">
        <v>8611</v>
      </c>
      <c r="AD118" s="144"/>
      <c r="AE118" s="144"/>
      <c r="AF118" s="145" t="str">
        <f>"「"&amp;P117&amp;"」の供給元別利用量の合計が搬入利用量よりも大きいです。修正してください。"</f>
        <v>「再生コンクリート砂」の供給元別利用量の合計が搬入利用量よりも大きいです。修正してください。</v>
      </c>
      <c r="AG118" s="83">
        <f t="shared" ca="1" si="25"/>
        <v>0</v>
      </c>
      <c r="AH118" s="78" t="str">
        <f t="shared" ca="1" si="18"/>
        <v/>
      </c>
      <c r="AJ118" s="96">
        <f ca="1">IF(I118="",0,IF(ISERROR(VLOOKUP(I118,Code!$AF$201:$AF$2116,1,FALSE)),1,0))</f>
        <v>0</v>
      </c>
      <c r="AK118" s="78" t="str">
        <f t="shared" ca="1" si="19"/>
        <v/>
      </c>
      <c r="BF118" s="25">
        <v>5</v>
      </c>
      <c r="BG118" s="25">
        <v>12</v>
      </c>
      <c r="BH118" s="70"/>
      <c r="BI118" s="26" t="s">
        <v>3688</v>
      </c>
      <c r="BJ118" s="25" t="s">
        <v>3687</v>
      </c>
      <c r="BK118" s="26">
        <v>51226108</v>
      </c>
      <c r="BR118" s="26">
        <v>2223</v>
      </c>
    </row>
    <row r="119" spans="2:70" x14ac:dyDescent="0.15">
      <c r="B119" s="45">
        <v>83</v>
      </c>
      <c r="C119" s="28"/>
      <c r="D119" s="136">
        <f t="shared" ca="1" si="20"/>
        <v>0</v>
      </c>
      <c r="E119" s="27">
        <f t="shared" si="73"/>
        <v>16</v>
      </c>
      <c r="F119" s="27">
        <v>3</v>
      </c>
      <c r="G119" s="25">
        <f ca="1">ROUND(INDIRECT($B$1&amp;G$60&amp;$B119)*1000,0)</f>
        <v>0</v>
      </c>
      <c r="H119" s="25">
        <f t="shared" ca="1" si="22"/>
        <v>0</v>
      </c>
      <c r="I119" s="25" t="str">
        <f t="shared" ca="1" si="23"/>
        <v/>
      </c>
      <c r="J119" s="28"/>
      <c r="K119" s="28"/>
      <c r="L119" s="28"/>
      <c r="M119" s="28"/>
      <c r="N119" s="28"/>
      <c r="O119" s="27">
        <v>3</v>
      </c>
      <c r="AA119" s="25">
        <f t="shared" ca="1" si="24"/>
        <v>0</v>
      </c>
      <c r="AB119" t="s">
        <v>8612</v>
      </c>
      <c r="AD119" s="144"/>
      <c r="AE119" s="144"/>
      <c r="AF119" s="145" t="str">
        <f>"「"&amp;P117&amp;"」の搬入利用量が無いが、供給元別利用量が入力されています。修正してください。"</f>
        <v>「再生コンクリート砂」の搬入利用量が無いが、供給元別利用量が入力されています。修正してください。</v>
      </c>
      <c r="AG119" s="83">
        <f t="shared" ca="1" si="25"/>
        <v>0</v>
      </c>
      <c r="AH119" s="78" t="str">
        <f t="shared" ca="1" si="18"/>
        <v/>
      </c>
      <c r="AJ119" s="96">
        <f ca="1">IF(I119="",0,IF(ISERROR(VLOOKUP(I119,Code!$AF$201:$AF$2116,1,FALSE)),1,0))</f>
        <v>0</v>
      </c>
      <c r="AK119" s="78" t="str">
        <f t="shared" ca="1" si="19"/>
        <v/>
      </c>
      <c r="BF119" s="25">
        <v>5</v>
      </c>
      <c r="BG119" s="25">
        <v>12</v>
      </c>
      <c r="BH119" s="70"/>
      <c r="BI119" s="26" t="s">
        <v>3690</v>
      </c>
      <c r="BJ119" s="25" t="s">
        <v>3689</v>
      </c>
      <c r="BK119" s="26">
        <v>51226109</v>
      </c>
      <c r="BR119" s="26">
        <v>2320</v>
      </c>
    </row>
    <row r="120" spans="2:70" x14ac:dyDescent="0.15">
      <c r="B120" s="45">
        <v>79</v>
      </c>
      <c r="C120" s="28"/>
      <c r="D120" s="136">
        <f t="shared" ca="1" si="20"/>
        <v>0</v>
      </c>
      <c r="E120" s="27">
        <f t="shared" si="73"/>
        <v>16</v>
      </c>
      <c r="F120" s="27">
        <v>4</v>
      </c>
      <c r="G120" s="25">
        <f ca="1">ROUND(INDIRECT($B$1&amp;G$61&amp;$B120)*1000,0)</f>
        <v>0</v>
      </c>
      <c r="H120" s="25">
        <f ca="1">INDIRECT($B$1&amp;H$61&amp;$B120)</f>
        <v>0</v>
      </c>
      <c r="I120" s="25" t="str">
        <f t="shared" ca="1" si="23"/>
        <v/>
      </c>
      <c r="J120" s="28"/>
      <c r="K120" s="28"/>
      <c r="L120" s="28"/>
      <c r="M120" s="28"/>
      <c r="N120" s="28"/>
      <c r="O120" s="27">
        <v>3</v>
      </c>
      <c r="AA120" s="25">
        <f t="shared" ca="1" si="24"/>
        <v>0</v>
      </c>
      <c r="AB120" t="s">
        <v>8613</v>
      </c>
      <c r="AG120" s="83">
        <f t="shared" ca="1" si="25"/>
        <v>0</v>
      </c>
      <c r="AH120" s="78" t="str">
        <f t="shared" ca="1" si="18"/>
        <v/>
      </c>
      <c r="AJ120" s="96">
        <f ca="1">IF(I120="",0,IF(ISERROR(VLOOKUP(I120,Code!$AF$201:$AF$2116,1,FALSE)),1,0))</f>
        <v>0</v>
      </c>
      <c r="AK120" s="78" t="str">
        <f t="shared" ca="1" si="19"/>
        <v/>
      </c>
      <c r="AV120" s="78" t="str">
        <f ca="1">AH120&amp;AH121&amp;AH122&amp;AK120&amp;AK121&amp;AK122</f>
        <v/>
      </c>
      <c r="BF120" s="25">
        <v>5</v>
      </c>
      <c r="BG120" s="25">
        <v>12</v>
      </c>
      <c r="BH120" s="70"/>
      <c r="BI120" s="26" t="s">
        <v>3692</v>
      </c>
      <c r="BJ120" s="25" t="s">
        <v>3691</v>
      </c>
      <c r="BK120" s="26">
        <v>51226110</v>
      </c>
      <c r="BR120" s="26">
        <v>2321</v>
      </c>
    </row>
    <row r="121" spans="2:70" x14ac:dyDescent="0.15">
      <c r="B121" s="45">
        <v>81</v>
      </c>
      <c r="C121" s="28"/>
      <c r="D121" s="136">
        <f t="shared" ca="1" si="20"/>
        <v>0</v>
      </c>
      <c r="E121" s="27">
        <f t="shared" si="73"/>
        <v>16</v>
      </c>
      <c r="F121" s="27">
        <v>5</v>
      </c>
      <c r="G121" s="25">
        <f ca="1">ROUND(INDIRECT($B$1&amp;G$61&amp;$B121)*1000,0)</f>
        <v>0</v>
      </c>
      <c r="H121" s="25">
        <f t="shared" ref="H121:H122" ca="1" si="74">INDIRECT($B$1&amp;H$61&amp;$B121)</f>
        <v>0</v>
      </c>
      <c r="I121" s="25" t="str">
        <f t="shared" ca="1" si="23"/>
        <v/>
      </c>
      <c r="J121" s="28"/>
      <c r="K121" s="28"/>
      <c r="L121" s="28"/>
      <c r="M121" s="28"/>
      <c r="N121" s="28"/>
      <c r="O121" s="27">
        <v>3</v>
      </c>
      <c r="AA121" s="25">
        <f t="shared" ca="1" si="24"/>
        <v>0</v>
      </c>
      <c r="AB121" t="s">
        <v>8614</v>
      </c>
      <c r="AG121" s="83">
        <f t="shared" ca="1" si="25"/>
        <v>0</v>
      </c>
      <c r="AH121" s="78" t="str">
        <f t="shared" ca="1" si="18"/>
        <v/>
      </c>
      <c r="AJ121" s="96">
        <f ca="1">IF(I121="",0,IF(ISERROR(VLOOKUP(I121,Code!$AF$201:$AF$2116,1,FALSE)),1,0))</f>
        <v>0</v>
      </c>
      <c r="AK121" s="78" t="str">
        <f t="shared" ca="1" si="19"/>
        <v/>
      </c>
      <c r="BF121" s="25">
        <v>5</v>
      </c>
      <c r="BG121" s="25">
        <v>12</v>
      </c>
      <c r="BH121" s="48"/>
      <c r="BI121" s="26" t="s">
        <v>3694</v>
      </c>
      <c r="BJ121" s="25" t="s">
        <v>3693</v>
      </c>
      <c r="BK121" s="26">
        <v>51226111</v>
      </c>
      <c r="BR121" s="26">
        <v>2322</v>
      </c>
    </row>
    <row r="122" spans="2:70" x14ac:dyDescent="0.15">
      <c r="B122" s="45">
        <v>83</v>
      </c>
      <c r="C122" s="28"/>
      <c r="D122" s="136">
        <f t="shared" ca="1" si="20"/>
        <v>0</v>
      </c>
      <c r="E122" s="27">
        <f t="shared" si="73"/>
        <v>16</v>
      </c>
      <c r="F122" s="27">
        <v>6</v>
      </c>
      <c r="G122" s="25">
        <f ca="1">ROUND(INDIRECT($B$1&amp;G$61&amp;$B122)*1000,0)</f>
        <v>0</v>
      </c>
      <c r="H122" s="25">
        <f t="shared" ca="1" si="74"/>
        <v>0</v>
      </c>
      <c r="I122" s="25" t="str">
        <f t="shared" ca="1" si="23"/>
        <v/>
      </c>
      <c r="J122" s="28"/>
      <c r="K122" s="28"/>
      <c r="L122" s="28"/>
      <c r="M122" s="28"/>
      <c r="N122" s="28"/>
      <c r="O122" s="27">
        <v>3</v>
      </c>
      <c r="AA122" s="25">
        <f t="shared" ca="1" si="24"/>
        <v>0</v>
      </c>
      <c r="AB122" t="s">
        <v>8615</v>
      </c>
      <c r="AG122" s="83">
        <f t="shared" ca="1" si="25"/>
        <v>0</v>
      </c>
      <c r="AH122" s="78" t="str">
        <f t="shared" ca="1" si="18"/>
        <v/>
      </c>
      <c r="AJ122" s="96">
        <f ca="1">IF(I122="",0,IF(ISERROR(VLOOKUP(I122,Code!$AF$201:$AF$2116,1,FALSE)),1,0))</f>
        <v>0</v>
      </c>
      <c r="AK122" s="78" t="str">
        <f t="shared" ca="1" si="19"/>
        <v/>
      </c>
      <c r="BF122" s="25">
        <v>5</v>
      </c>
      <c r="BG122" s="25">
        <v>13</v>
      </c>
      <c r="BH122" s="46" t="s">
        <v>630</v>
      </c>
      <c r="BI122" s="26" t="s">
        <v>3768</v>
      </c>
      <c r="BJ122" s="25" t="s">
        <v>630</v>
      </c>
      <c r="BK122" s="26">
        <v>51327100</v>
      </c>
      <c r="BR122" s="26">
        <v>2324</v>
      </c>
    </row>
    <row r="123" spans="2:70" x14ac:dyDescent="0.15">
      <c r="B123" s="45">
        <v>79</v>
      </c>
      <c r="C123" s="28"/>
      <c r="D123" s="136">
        <f t="shared" ca="1" si="20"/>
        <v>0</v>
      </c>
      <c r="E123" s="27">
        <f t="shared" si="73"/>
        <v>16</v>
      </c>
      <c r="F123" s="27">
        <v>7</v>
      </c>
      <c r="G123" s="25">
        <f ca="1">ROUND(INDIRECT($B$1&amp;G$62&amp;$B123)*1000,0)</f>
        <v>0</v>
      </c>
      <c r="H123" s="25">
        <f ca="1">INDIRECT($B$1&amp;H$62&amp;$B123)</f>
        <v>0</v>
      </c>
      <c r="I123" s="25" t="str">
        <f t="shared" ca="1" si="23"/>
        <v/>
      </c>
      <c r="J123" s="28"/>
      <c r="K123" s="28"/>
      <c r="L123" s="28"/>
      <c r="M123" s="28"/>
      <c r="N123" s="28"/>
      <c r="O123" s="27">
        <v>3</v>
      </c>
      <c r="AA123" s="25">
        <f t="shared" ca="1" si="24"/>
        <v>0</v>
      </c>
      <c r="AB123" t="s">
        <v>8616</v>
      </c>
      <c r="AG123" s="83">
        <f t="shared" ca="1" si="25"/>
        <v>0</v>
      </c>
      <c r="AH123" s="78" t="str">
        <f t="shared" ca="1" si="18"/>
        <v/>
      </c>
      <c r="AJ123" s="96">
        <f ca="1">IF(I123="",0,IF(ISERROR(VLOOKUP(I123,Code!$AF$201:$AF$2116,1,FALSE)),1,0))</f>
        <v>0</v>
      </c>
      <c r="AK123" s="78" t="str">
        <f t="shared" ca="1" si="19"/>
        <v/>
      </c>
      <c r="AV123" s="78" t="str">
        <f ca="1">AH123&amp;AH124&amp;AH125&amp;AK123&amp;AK124&amp;AK125</f>
        <v/>
      </c>
      <c r="BF123" s="25">
        <v>5</v>
      </c>
      <c r="BG123" s="25">
        <v>13</v>
      </c>
      <c r="BH123" s="70"/>
      <c r="BI123" s="26" t="s">
        <v>3772</v>
      </c>
      <c r="BJ123" s="25" t="s">
        <v>3771</v>
      </c>
      <c r="BK123" s="26">
        <v>51327102</v>
      </c>
      <c r="BR123" s="26">
        <v>2325</v>
      </c>
    </row>
    <row r="124" spans="2:70" x14ac:dyDescent="0.15">
      <c r="B124" s="45">
        <v>81</v>
      </c>
      <c r="C124" s="28"/>
      <c r="D124" s="136">
        <f t="shared" ca="1" si="20"/>
        <v>0</v>
      </c>
      <c r="E124" s="27">
        <f t="shared" si="73"/>
        <v>16</v>
      </c>
      <c r="F124" s="27">
        <v>8</v>
      </c>
      <c r="G124" s="25">
        <f ca="1">ROUND(INDIRECT($B$1&amp;G$62&amp;$B124)*1000,0)</f>
        <v>0</v>
      </c>
      <c r="H124" s="25">
        <f t="shared" ref="H124:H125" ca="1" si="75">INDIRECT($B$1&amp;H$62&amp;$B124)</f>
        <v>0</v>
      </c>
      <c r="I124" s="25" t="str">
        <f t="shared" ca="1" si="23"/>
        <v/>
      </c>
      <c r="J124" s="28"/>
      <c r="K124" s="28"/>
      <c r="L124" s="28"/>
      <c r="M124" s="28"/>
      <c r="N124" s="28"/>
      <c r="O124" s="27">
        <v>3</v>
      </c>
      <c r="AA124" s="25">
        <f t="shared" ca="1" si="24"/>
        <v>0</v>
      </c>
      <c r="AB124" t="s">
        <v>8617</v>
      </c>
      <c r="AG124" s="83">
        <f t="shared" ca="1" si="25"/>
        <v>0</v>
      </c>
      <c r="AH124" s="78" t="str">
        <f t="shared" ca="1" si="18"/>
        <v/>
      </c>
      <c r="AJ124" s="96">
        <f ca="1">IF(I124="",0,IF(ISERROR(VLOOKUP(I124,Code!$AF$201:$AF$2116,1,FALSE)),1,0))</f>
        <v>0</v>
      </c>
      <c r="AK124" s="78" t="str">
        <f t="shared" ca="1" si="19"/>
        <v/>
      </c>
      <c r="BF124" s="25">
        <v>5</v>
      </c>
      <c r="BG124" s="25">
        <v>13</v>
      </c>
      <c r="BH124" s="70"/>
      <c r="BI124" s="26" t="s">
        <v>3776</v>
      </c>
      <c r="BJ124" s="25" t="s">
        <v>3775</v>
      </c>
      <c r="BK124" s="26">
        <v>51327103</v>
      </c>
      <c r="BR124" s="26">
        <v>2421</v>
      </c>
    </row>
    <row r="125" spans="2:70" x14ac:dyDescent="0.15">
      <c r="B125" s="45">
        <v>83</v>
      </c>
      <c r="C125" s="28"/>
      <c r="D125" s="136">
        <f t="shared" ca="1" si="20"/>
        <v>0</v>
      </c>
      <c r="E125" s="27">
        <f t="shared" si="73"/>
        <v>16</v>
      </c>
      <c r="F125" s="27">
        <v>9</v>
      </c>
      <c r="G125" s="25">
        <f ca="1">ROUND(INDIRECT($B$1&amp;G$62&amp;$B125)*1000,0)</f>
        <v>0</v>
      </c>
      <c r="H125" s="25">
        <f t="shared" ca="1" si="75"/>
        <v>0</v>
      </c>
      <c r="I125" s="25" t="str">
        <f t="shared" ca="1" si="23"/>
        <v/>
      </c>
      <c r="J125" s="28"/>
      <c r="K125" s="28"/>
      <c r="L125" s="28"/>
      <c r="M125" s="28"/>
      <c r="N125" s="28"/>
      <c r="O125" s="27">
        <v>3</v>
      </c>
      <c r="AA125" s="25">
        <f t="shared" ca="1" si="24"/>
        <v>0</v>
      </c>
      <c r="AB125" t="s">
        <v>8618</v>
      </c>
      <c r="AG125" s="83">
        <f t="shared" ca="1" si="25"/>
        <v>0</v>
      </c>
      <c r="AH125" s="78" t="str">
        <f t="shared" ca="1" si="18"/>
        <v/>
      </c>
      <c r="AJ125" s="96">
        <f ca="1">IF(I125="",0,IF(ISERROR(VLOOKUP(I125,Code!$AF$201:$AF$2116,1,FALSE)),1,0))</f>
        <v>0</v>
      </c>
      <c r="AK125" s="78" t="str">
        <f t="shared" ca="1" si="19"/>
        <v/>
      </c>
      <c r="BF125" s="25">
        <v>5</v>
      </c>
      <c r="BG125" s="25">
        <v>13</v>
      </c>
      <c r="BH125" s="70"/>
      <c r="BI125" s="26" t="s">
        <v>3780</v>
      </c>
      <c r="BJ125" s="25" t="s">
        <v>3779</v>
      </c>
      <c r="BK125" s="26">
        <v>51327104</v>
      </c>
      <c r="BR125" s="26">
        <v>2423</v>
      </c>
    </row>
    <row r="126" spans="2:70" x14ac:dyDescent="0.15">
      <c r="B126" s="45">
        <v>79</v>
      </c>
      <c r="C126" s="28"/>
      <c r="D126" s="136">
        <f t="shared" ca="1" si="20"/>
        <v>0</v>
      </c>
      <c r="E126" s="27">
        <f t="shared" si="73"/>
        <v>16</v>
      </c>
      <c r="F126" s="27">
        <v>10</v>
      </c>
      <c r="G126" s="25">
        <f ca="1">ROUND(INDIRECT($B$1&amp;G$63&amp;$B126)*1000,0)</f>
        <v>0</v>
      </c>
      <c r="H126" s="25">
        <f ca="1">INDIRECT($B$1&amp;H$63&amp;$B126)</f>
        <v>0</v>
      </c>
      <c r="I126" s="25" t="str">
        <f t="shared" ca="1" si="23"/>
        <v/>
      </c>
      <c r="J126" s="28"/>
      <c r="K126" s="28"/>
      <c r="L126" s="28"/>
      <c r="M126" s="28"/>
      <c r="N126" s="28"/>
      <c r="O126" s="27">
        <v>3</v>
      </c>
      <c r="AA126" s="25">
        <f t="shared" ca="1" si="24"/>
        <v>0</v>
      </c>
      <c r="AB126" t="s">
        <v>8619</v>
      </c>
      <c r="AG126" s="83">
        <f t="shared" ca="1" si="25"/>
        <v>0</v>
      </c>
      <c r="AH126" s="78" t="str">
        <f t="shared" ca="1" si="18"/>
        <v/>
      </c>
      <c r="AJ126" s="96">
        <f ca="1">IF(I126="",0,IF(ISERROR(VLOOKUP(I126,Code!$AF$201:$AF$2116,1,FALSE)),1,0))</f>
        <v>0</v>
      </c>
      <c r="AK126" s="78" t="str">
        <f t="shared" ca="1" si="19"/>
        <v/>
      </c>
      <c r="AV126" s="78" t="str">
        <f ca="1">AH126&amp;AH127&amp;AH128&amp;AK126&amp;AK127&amp;AK128</f>
        <v/>
      </c>
      <c r="BF126" s="25">
        <v>5</v>
      </c>
      <c r="BG126" s="25">
        <v>13</v>
      </c>
      <c r="BH126" s="70"/>
      <c r="BI126" s="26" t="s">
        <v>3784</v>
      </c>
      <c r="BJ126" s="25" t="s">
        <v>3783</v>
      </c>
      <c r="BK126" s="26">
        <v>51327106</v>
      </c>
      <c r="BR126" s="26">
        <v>2425</v>
      </c>
    </row>
    <row r="127" spans="2:70" x14ac:dyDescent="0.15">
      <c r="B127" s="45">
        <v>81</v>
      </c>
      <c r="C127" s="28"/>
      <c r="D127" s="136">
        <f t="shared" ca="1" si="20"/>
        <v>0</v>
      </c>
      <c r="E127" s="27">
        <f t="shared" si="73"/>
        <v>16</v>
      </c>
      <c r="F127" s="27">
        <v>11</v>
      </c>
      <c r="G127" s="25">
        <f ca="1">ROUND(INDIRECT($B$1&amp;G$63&amp;$B127)*1000,0)</f>
        <v>0</v>
      </c>
      <c r="H127" s="25">
        <f t="shared" ref="H127:H128" ca="1" si="76">INDIRECT($B$1&amp;H$63&amp;$B127)</f>
        <v>0</v>
      </c>
      <c r="I127" s="25" t="str">
        <f t="shared" ca="1" si="23"/>
        <v/>
      </c>
      <c r="J127" s="28"/>
      <c r="K127" s="28"/>
      <c r="L127" s="28"/>
      <c r="M127" s="28"/>
      <c r="N127" s="28"/>
      <c r="O127" s="27">
        <v>3</v>
      </c>
      <c r="AA127" s="25">
        <f t="shared" ca="1" si="24"/>
        <v>0</v>
      </c>
      <c r="AB127" t="s">
        <v>8620</v>
      </c>
      <c r="AG127" s="83">
        <f t="shared" ca="1" si="25"/>
        <v>0</v>
      </c>
      <c r="AH127" s="78" t="str">
        <f t="shared" ca="1" si="18"/>
        <v/>
      </c>
      <c r="AJ127" s="96">
        <f ca="1">IF(I127="",0,IF(ISERROR(VLOOKUP(I127,Code!$AF$201:$AF$2116,1,FALSE)),1,0))</f>
        <v>0</v>
      </c>
      <c r="AK127" s="78" t="str">
        <f t="shared" ca="1" si="19"/>
        <v/>
      </c>
      <c r="BF127" s="25">
        <v>5</v>
      </c>
      <c r="BG127" s="25">
        <v>13</v>
      </c>
      <c r="BH127" s="70"/>
      <c r="BI127" s="26" t="s">
        <v>3787</v>
      </c>
      <c r="BJ127" s="25" t="s">
        <v>3786</v>
      </c>
      <c r="BK127" s="26">
        <v>51327107</v>
      </c>
      <c r="BR127" s="26">
        <v>2426</v>
      </c>
    </row>
    <row r="128" spans="2:70" x14ac:dyDescent="0.15">
      <c r="B128" s="45">
        <v>83</v>
      </c>
      <c r="C128" s="28"/>
      <c r="D128" s="136">
        <f t="shared" ca="1" si="20"/>
        <v>0</v>
      </c>
      <c r="E128" s="27">
        <f t="shared" si="73"/>
        <v>16</v>
      </c>
      <c r="F128" s="27">
        <v>12</v>
      </c>
      <c r="G128" s="25">
        <f ca="1">ROUND(INDIRECT($B$1&amp;G$63&amp;$B128)*1000,0)</f>
        <v>0</v>
      </c>
      <c r="H128" s="25">
        <f t="shared" ca="1" si="76"/>
        <v>0</v>
      </c>
      <c r="I128" s="25" t="str">
        <f t="shared" ca="1" si="23"/>
        <v/>
      </c>
      <c r="J128" s="28"/>
      <c r="K128" s="28"/>
      <c r="L128" s="28"/>
      <c r="M128" s="28"/>
      <c r="N128" s="28"/>
      <c r="O128" s="27">
        <v>3</v>
      </c>
      <c r="AA128" s="25">
        <f t="shared" ca="1" si="24"/>
        <v>0</v>
      </c>
      <c r="AB128" t="s">
        <v>8621</v>
      </c>
      <c r="AG128" s="83">
        <f t="shared" ca="1" si="25"/>
        <v>0</v>
      </c>
      <c r="AH128" s="78" t="str">
        <f t="shared" ca="1" si="18"/>
        <v/>
      </c>
      <c r="AJ128" s="96">
        <f ca="1">IF(I128="",0,IF(ISERROR(VLOOKUP(I128,Code!$AF$201:$AF$2116,1,FALSE)),1,0))</f>
        <v>0</v>
      </c>
      <c r="AK128" s="78" t="str">
        <f t="shared" ca="1" si="19"/>
        <v/>
      </c>
      <c r="BF128" s="25">
        <v>5</v>
      </c>
      <c r="BG128" s="25">
        <v>13</v>
      </c>
      <c r="BH128" s="70"/>
      <c r="BI128" s="26" t="s">
        <v>3791</v>
      </c>
      <c r="BJ128" s="25" t="s">
        <v>3790</v>
      </c>
      <c r="BK128" s="26">
        <v>51327108</v>
      </c>
      <c r="BR128" s="26">
        <v>2429</v>
      </c>
    </row>
    <row r="129" spans="2:70" x14ac:dyDescent="0.15">
      <c r="BF129" s="25">
        <v>5</v>
      </c>
      <c r="BG129" s="25">
        <v>13</v>
      </c>
      <c r="BH129" s="70"/>
      <c r="BI129" s="26" t="s">
        <v>3795</v>
      </c>
      <c r="BJ129" s="25" t="s">
        <v>3794</v>
      </c>
      <c r="BK129" s="26">
        <v>51327109</v>
      </c>
      <c r="BR129" s="26">
        <v>2430</v>
      </c>
    </row>
    <row r="130" spans="2:70" x14ac:dyDescent="0.15">
      <c r="B130">
        <v>3</v>
      </c>
      <c r="C130" t="s">
        <v>8622</v>
      </c>
      <c r="BF130" s="25">
        <v>5</v>
      </c>
      <c r="BG130" s="25">
        <v>13</v>
      </c>
      <c r="BH130" s="70"/>
      <c r="BI130" s="26" t="s">
        <v>3799</v>
      </c>
      <c r="BJ130" s="25" t="s">
        <v>3798</v>
      </c>
      <c r="BK130" s="26">
        <v>51327111</v>
      </c>
      <c r="BR130" s="26">
        <v>2518</v>
      </c>
    </row>
    <row r="131" spans="2:70" x14ac:dyDescent="0.15">
      <c r="C131" s="20" t="s">
        <v>8341</v>
      </c>
      <c r="F131" s="45" t="s">
        <v>8623</v>
      </c>
      <c r="G131" s="54" t="s">
        <v>8624</v>
      </c>
      <c r="H131" s="54" t="s">
        <v>8625</v>
      </c>
      <c r="BF131" s="25">
        <v>5</v>
      </c>
      <c r="BG131" s="25">
        <v>13</v>
      </c>
      <c r="BH131" s="70"/>
      <c r="BI131" s="26" t="s">
        <v>3803</v>
      </c>
      <c r="BJ131" s="25" t="s">
        <v>3802</v>
      </c>
      <c r="BK131" s="26">
        <v>51327113</v>
      </c>
      <c r="BR131" s="26">
        <v>2521</v>
      </c>
    </row>
    <row r="132" spans="2:70" x14ac:dyDescent="0.15">
      <c r="C132" s="20"/>
      <c r="F132" s="54" t="s">
        <v>8626</v>
      </c>
      <c r="G132" s="54" t="s">
        <v>8624</v>
      </c>
      <c r="H132" s="54"/>
      <c r="BF132" s="25">
        <v>5</v>
      </c>
      <c r="BG132" s="25">
        <v>13</v>
      </c>
      <c r="BH132" s="70"/>
      <c r="BI132" s="26" t="s">
        <v>3807</v>
      </c>
      <c r="BJ132" s="25" t="s">
        <v>3806</v>
      </c>
      <c r="BK132" s="26">
        <v>51327114</v>
      </c>
      <c r="BR132" s="26">
        <v>2523</v>
      </c>
    </row>
    <row r="133" spans="2:70" ht="13.15" customHeight="1" x14ac:dyDescent="0.15">
      <c r="C133" s="1332" t="s">
        <v>8300</v>
      </c>
      <c r="D133" s="1335" t="s">
        <v>8508</v>
      </c>
      <c r="E133" s="1338" t="s">
        <v>8342</v>
      </c>
      <c r="F133" s="1344" t="s">
        <v>8343</v>
      </c>
      <c r="G133" s="1344" t="s">
        <v>8627</v>
      </c>
      <c r="H133" s="1344" t="s">
        <v>8344</v>
      </c>
      <c r="I133" s="1344" t="s">
        <v>8345</v>
      </c>
      <c r="Q133" s="1356" t="s">
        <v>9253</v>
      </c>
      <c r="W133" s="99" t="s">
        <v>8446</v>
      </c>
      <c r="X133" s="72" t="s">
        <v>8447</v>
      </c>
      <c r="Y133" s="72" t="s">
        <v>8628</v>
      </c>
      <c r="AA133" s="72" t="s">
        <v>8449</v>
      </c>
      <c r="AD133" s="75" t="s">
        <v>8629</v>
      </c>
      <c r="AE133" s="75" t="s">
        <v>8630</v>
      </c>
      <c r="AF133" s="76" t="s">
        <v>8631</v>
      </c>
      <c r="AG133" s="75" t="s">
        <v>8632</v>
      </c>
      <c r="AH133" s="75" t="s">
        <v>8633</v>
      </c>
      <c r="AI133" s="75" t="s">
        <v>8634</v>
      </c>
      <c r="AJ133" s="76" t="s">
        <v>8635</v>
      </c>
      <c r="AK133" s="76" t="s">
        <v>8636</v>
      </c>
      <c r="AL133" s="76" t="s">
        <v>8637</v>
      </c>
      <c r="AM133" s="76" t="s">
        <v>8638</v>
      </c>
      <c r="AN133" s="76" t="s">
        <v>8639</v>
      </c>
      <c r="AO133" s="76" t="s">
        <v>8640</v>
      </c>
      <c r="AP133" s="76" t="s">
        <v>8641</v>
      </c>
      <c r="AQ133" s="76" t="s">
        <v>8630</v>
      </c>
      <c r="AR133" s="75" t="s">
        <v>8382</v>
      </c>
      <c r="AS133" s="76" t="s">
        <v>8632</v>
      </c>
      <c r="AT133" s="76" t="s">
        <v>8633</v>
      </c>
      <c r="AU133" s="76" t="s">
        <v>8642</v>
      </c>
      <c r="BF133" s="25">
        <v>5</v>
      </c>
      <c r="BG133" s="25">
        <v>13</v>
      </c>
      <c r="BH133" s="70"/>
      <c r="BI133" s="26" t="s">
        <v>3811</v>
      </c>
      <c r="BJ133" s="25" t="s">
        <v>3810</v>
      </c>
      <c r="BK133" s="26">
        <v>51327115</v>
      </c>
      <c r="BR133" s="26">
        <v>2524</v>
      </c>
    </row>
    <row r="134" spans="2:70" x14ac:dyDescent="0.15">
      <c r="C134" s="1333"/>
      <c r="D134" s="1336"/>
      <c r="E134" s="1339"/>
      <c r="F134" s="1350"/>
      <c r="G134" s="1350"/>
      <c r="H134" s="1350"/>
      <c r="I134" s="1350"/>
      <c r="Q134" s="1357"/>
      <c r="W134" s="69"/>
      <c r="X134" s="69" t="s">
        <v>8464</v>
      </c>
      <c r="Y134" s="70"/>
      <c r="AA134" s="69" t="s">
        <v>8464</v>
      </c>
      <c r="AE134" s="78" t="str">
        <f>AE138&amp;AE139&amp;AE140&amp;AE141&amp;AE142&amp;AE150&amp;AH150</f>
        <v/>
      </c>
      <c r="AF134" s="79" t="e">
        <f ca="1">IF(AE134="",AE162,AE134&amp;$AD$1&amp;AE162)</f>
        <v>#VALUE!</v>
      </c>
      <c r="AQ134" s="78" t="e">
        <f ca="1">AQ138&amp;AT138&amp;AQ139&amp;AT139&amp;AQ140&amp;AT140&amp;AQ141&amp;AT141&amp;AQ142&amp;AT142&amp;AQ143&amp;AT143&amp;AQ144&amp;AT144&amp;AQ145&amp;AT145&amp;AQ146&amp;AT146&amp;AQ147&amp;AT147&amp;AQ148&amp;AT148&amp;AQ149&amp;AT149&amp;AQ150&amp;AT150</f>
        <v>#VALUE!</v>
      </c>
      <c r="AR134" s="79" t="e">
        <f ca="1">IF(AQ134="",AQ162,AQ134&amp;$AD$1&amp;AQ162)</f>
        <v>#VALUE!</v>
      </c>
      <c r="BF134" s="25">
        <v>5</v>
      </c>
      <c r="BG134" s="25">
        <v>13</v>
      </c>
      <c r="BH134" s="70"/>
      <c r="BI134" s="26" t="s">
        <v>3815</v>
      </c>
      <c r="BJ134" s="25" t="s">
        <v>3814</v>
      </c>
      <c r="BK134" s="26">
        <v>51327116</v>
      </c>
      <c r="BR134" s="26">
        <v>2526</v>
      </c>
    </row>
    <row r="135" spans="2:70" x14ac:dyDescent="0.15">
      <c r="C135" s="1334"/>
      <c r="D135" s="1337"/>
      <c r="E135" s="1340"/>
      <c r="F135" s="1351"/>
      <c r="G135" s="1351"/>
      <c r="H135" s="1351"/>
      <c r="I135" s="1351"/>
      <c r="Q135" s="1357"/>
      <c r="W135" s="70"/>
      <c r="X135" s="70"/>
      <c r="Y135" s="70"/>
      <c r="AA135" s="69" t="s">
        <v>9226</v>
      </c>
      <c r="AH135" s="88" t="s">
        <v>8644</v>
      </c>
      <c r="BF135" s="25">
        <v>5</v>
      </c>
      <c r="BG135" s="25">
        <v>13</v>
      </c>
      <c r="BH135" s="70"/>
      <c r="BI135" s="26" t="s">
        <v>3819</v>
      </c>
      <c r="BJ135" s="25" t="s">
        <v>3818</v>
      </c>
      <c r="BK135" s="26">
        <v>51327117</v>
      </c>
      <c r="BR135" s="26">
        <v>2527</v>
      </c>
    </row>
    <row r="136" spans="2:70" x14ac:dyDescent="0.15">
      <c r="C136" s="30" t="s">
        <v>8645</v>
      </c>
      <c r="D136" s="30"/>
      <c r="E136" s="30" t="s">
        <v>8645</v>
      </c>
      <c r="F136" s="30" t="s">
        <v>8646</v>
      </c>
      <c r="G136" s="30" t="s">
        <v>8646</v>
      </c>
      <c r="H136" s="30" t="s">
        <v>8646</v>
      </c>
      <c r="I136" s="30" t="s">
        <v>8646</v>
      </c>
      <c r="Q136" s="1358"/>
      <c r="W136" s="70"/>
      <c r="X136" s="69"/>
      <c r="Y136" s="70"/>
      <c r="AA136" s="69"/>
      <c r="AH136" s="84" t="s">
        <v>8647</v>
      </c>
      <c r="BF136" s="25">
        <v>5</v>
      </c>
      <c r="BG136" s="25">
        <v>13</v>
      </c>
      <c r="BH136" s="70"/>
      <c r="BI136" s="26" t="s">
        <v>3823</v>
      </c>
      <c r="BJ136" s="25" t="s">
        <v>3822</v>
      </c>
      <c r="BK136" s="26">
        <v>51327118</v>
      </c>
      <c r="BR136" s="26">
        <v>2529</v>
      </c>
    </row>
    <row r="137" spans="2:70" x14ac:dyDescent="0.15">
      <c r="C137" s="56">
        <v>6</v>
      </c>
      <c r="D137" s="57"/>
      <c r="E137" s="56">
        <v>2</v>
      </c>
      <c r="F137" s="57" t="s">
        <v>8468</v>
      </c>
      <c r="G137" s="57" t="s">
        <v>8468</v>
      </c>
      <c r="H137" s="57" t="s">
        <v>8468</v>
      </c>
      <c r="I137" s="57" t="s">
        <v>8468</v>
      </c>
      <c r="Q137" s="140" t="s">
        <v>8468</v>
      </c>
      <c r="W137" s="31"/>
      <c r="X137" s="31"/>
      <c r="Y137" s="100" t="s">
        <v>8643</v>
      </c>
      <c r="AA137" s="31"/>
      <c r="BF137" s="25">
        <v>5</v>
      </c>
      <c r="BG137" s="25">
        <v>13</v>
      </c>
      <c r="BH137" s="70"/>
      <c r="BI137" s="26" t="s">
        <v>3827</v>
      </c>
      <c r="BJ137" s="25" t="s">
        <v>3826</v>
      </c>
      <c r="BK137" s="26">
        <v>51327119</v>
      </c>
      <c r="BR137" s="26">
        <v>2618</v>
      </c>
    </row>
    <row r="138" spans="2:70" x14ac:dyDescent="0.15">
      <c r="B138" s="45">
        <v>161</v>
      </c>
      <c r="C138" s="28"/>
      <c r="D138" s="136">
        <f t="shared" ref="D138:D150" ca="1" si="77">IF(F138&gt;0,1,0)</f>
        <v>0</v>
      </c>
      <c r="E138" s="27">
        <v>11</v>
      </c>
      <c r="F138" s="117">
        <f ca="1">SUM(G138:I138)</f>
        <v>0</v>
      </c>
      <c r="G138" s="25">
        <f ca="1">ROUND(INDIRECT($B$1&amp;G$131&amp;$B138)*1000,0)</f>
        <v>0</v>
      </c>
      <c r="H138" s="28"/>
      <c r="I138" s="141">
        <f ca="1">Q138</f>
        <v>0</v>
      </c>
      <c r="J138" t="s">
        <v>68</v>
      </c>
      <c r="Q138" s="141">
        <f ca="1">SUM(G166:G177)</f>
        <v>0</v>
      </c>
      <c r="W138" s="97">
        <v>100000</v>
      </c>
      <c r="X138" s="24">
        <v>3</v>
      </c>
      <c r="Y138" s="25">
        <f ca="1">F138/1000</f>
        <v>0</v>
      </c>
      <c r="AA138" s="25">
        <f t="shared" ref="AA138:AA150" ca="1" si="78">IF($E$30=0,0,Y138/$E$30)</f>
        <v>0</v>
      </c>
      <c r="AD138" s="144"/>
      <c r="AE138" s="144"/>
      <c r="AF138" s="146" t="s">
        <v>8648</v>
      </c>
      <c r="AP138" s="83">
        <f ca="1">IF(Y138&gt;W138,1,0)</f>
        <v>0</v>
      </c>
      <c r="AQ138" s="78" t="str">
        <f ca="1">IF(AP138&gt;0,AR138,"")</f>
        <v/>
      </c>
      <c r="AR138" s="88" t="s">
        <v>9183</v>
      </c>
      <c r="AS138" s="83">
        <f t="shared" ref="AS138:AS150" ca="1" si="79">IF(AA138=0,0,IF(AA138&gt;X138,1,0))</f>
        <v>0</v>
      </c>
      <c r="AT138" s="78" t="str">
        <f ca="1">IF(AS138&gt;0,AU138,"")</f>
        <v/>
      </c>
      <c r="AU138" s="88" t="s">
        <v>9202</v>
      </c>
      <c r="BF138" s="25">
        <v>5</v>
      </c>
      <c r="BG138" s="25">
        <v>13</v>
      </c>
      <c r="BH138" s="70"/>
      <c r="BI138" s="26" t="s">
        <v>3831</v>
      </c>
      <c r="BJ138" s="25" t="s">
        <v>3830</v>
      </c>
      <c r="BK138" s="26">
        <v>51327120</v>
      </c>
      <c r="BR138" s="26">
        <v>2624</v>
      </c>
    </row>
    <row r="139" spans="2:70" x14ac:dyDescent="0.15">
      <c r="B139" s="45">
        <v>167</v>
      </c>
      <c r="C139" s="28"/>
      <c r="D139" s="136">
        <f t="shared" ca="1" si="77"/>
        <v>0</v>
      </c>
      <c r="E139" s="27">
        <v>12</v>
      </c>
      <c r="F139" s="117">
        <f t="shared" ref="F139:F150" ca="1" si="80">SUM(G139:I139)</f>
        <v>0</v>
      </c>
      <c r="G139" s="25">
        <f t="shared" ref="G139:H142" ca="1" si="81">ROUND(INDIRECT($B$1&amp;G$131&amp;$B139)*1000,0)</f>
        <v>0</v>
      </c>
      <c r="H139" s="28"/>
      <c r="I139" s="141">
        <f t="shared" ref="I139:I150" ca="1" si="82">Q139</f>
        <v>0</v>
      </c>
      <c r="J139" t="s">
        <v>8649</v>
      </c>
      <c r="Q139" s="141">
        <f ca="1">SUM(G178:G189)</f>
        <v>0</v>
      </c>
      <c r="W139" s="97">
        <v>100000</v>
      </c>
      <c r="X139" s="24">
        <v>2</v>
      </c>
      <c r="Y139" s="25">
        <f t="shared" ref="Y139:Y150" ca="1" si="83">F139/1000</f>
        <v>0</v>
      </c>
      <c r="AA139" s="25">
        <f t="shared" ca="1" si="78"/>
        <v>0</v>
      </c>
      <c r="AD139" s="144"/>
      <c r="AE139" s="144"/>
      <c r="AF139" s="146" t="s">
        <v>8650</v>
      </c>
      <c r="AP139" s="83">
        <f t="shared" ref="AP139:AP150" ca="1" si="84">IF(Y139&gt;W139,1,0)</f>
        <v>0</v>
      </c>
      <c r="AQ139" s="78" t="str">
        <f t="shared" ref="AQ139:AQ150" ca="1" si="85">IF(AP139&gt;0,AR139,"")</f>
        <v/>
      </c>
      <c r="AR139" s="88" t="s">
        <v>9184</v>
      </c>
      <c r="AS139" s="83">
        <f t="shared" ca="1" si="79"/>
        <v>0</v>
      </c>
      <c r="AT139" s="78" t="str">
        <f t="shared" ref="AT139:AT150" ca="1" si="86">IF(AS139&gt;0,AU139,"")</f>
        <v/>
      </c>
      <c r="AU139" s="88" t="s">
        <v>9203</v>
      </c>
      <c r="BF139" s="25">
        <v>5</v>
      </c>
      <c r="BG139" s="25">
        <v>13</v>
      </c>
      <c r="BH139" s="70"/>
      <c r="BI139" s="26" t="s">
        <v>3835</v>
      </c>
      <c r="BJ139" s="25" t="s">
        <v>3834</v>
      </c>
      <c r="BK139" s="26">
        <v>51327121</v>
      </c>
      <c r="BR139" s="26">
        <v>2625</v>
      </c>
    </row>
    <row r="140" spans="2:70" x14ac:dyDescent="0.15">
      <c r="B140" s="45">
        <v>173</v>
      </c>
      <c r="C140" s="28"/>
      <c r="D140" s="136">
        <f t="shared" ca="1" si="77"/>
        <v>0</v>
      </c>
      <c r="E140" s="27">
        <v>21</v>
      </c>
      <c r="F140" s="117">
        <f t="shared" ca="1" si="80"/>
        <v>0</v>
      </c>
      <c r="G140" s="25">
        <f t="shared" ca="1" si="81"/>
        <v>0</v>
      </c>
      <c r="H140" s="28"/>
      <c r="I140" s="141">
        <f t="shared" ca="1" si="82"/>
        <v>0</v>
      </c>
      <c r="J140" s="33" t="s">
        <v>9104</v>
      </c>
      <c r="L140" s="20"/>
      <c r="Q140" s="141">
        <f ca="1">SUM(G190:G201)</f>
        <v>0</v>
      </c>
      <c r="W140" s="97">
        <v>100000</v>
      </c>
      <c r="X140" s="24">
        <v>1</v>
      </c>
      <c r="Y140" s="25">
        <f t="shared" ca="1" si="83"/>
        <v>0</v>
      </c>
      <c r="AA140" s="25">
        <f t="shared" ca="1" si="78"/>
        <v>0</v>
      </c>
      <c r="AD140" s="144"/>
      <c r="AE140" s="144"/>
      <c r="AF140" s="147" t="s">
        <v>9106</v>
      </c>
      <c r="AP140" s="83">
        <f t="shared" ca="1" si="84"/>
        <v>0</v>
      </c>
      <c r="AQ140" s="78" t="str">
        <f t="shared" ca="1" si="85"/>
        <v/>
      </c>
      <c r="AR140" s="102" t="s">
        <v>9194</v>
      </c>
      <c r="AS140" s="83">
        <f t="shared" ca="1" si="79"/>
        <v>0</v>
      </c>
      <c r="AT140" s="78" t="str">
        <f t="shared" ca="1" si="86"/>
        <v/>
      </c>
      <c r="AU140" s="102" t="s">
        <v>9204</v>
      </c>
      <c r="BF140" s="25">
        <v>5</v>
      </c>
      <c r="BG140" s="25">
        <v>13</v>
      </c>
      <c r="BH140" s="70"/>
      <c r="BI140" s="26" t="s">
        <v>3839</v>
      </c>
      <c r="BJ140" s="25" t="s">
        <v>3838</v>
      </c>
      <c r="BK140" s="26">
        <v>51327122</v>
      </c>
      <c r="BR140" s="26">
        <v>2627</v>
      </c>
    </row>
    <row r="141" spans="2:70" x14ac:dyDescent="0.15">
      <c r="B141" s="45">
        <v>179</v>
      </c>
      <c r="C141" s="28"/>
      <c r="D141" s="136">
        <f t="shared" ca="1" si="77"/>
        <v>0</v>
      </c>
      <c r="E141" s="27">
        <v>22</v>
      </c>
      <c r="F141" s="117">
        <f t="shared" ca="1" si="80"/>
        <v>0</v>
      </c>
      <c r="G141" s="25">
        <f t="shared" ca="1" si="81"/>
        <v>0</v>
      </c>
      <c r="H141" s="28"/>
      <c r="I141" s="141">
        <f t="shared" ca="1" si="82"/>
        <v>0</v>
      </c>
      <c r="J141" s="34" t="s">
        <v>9105</v>
      </c>
      <c r="L141" s="20"/>
      <c r="Q141" s="141">
        <f ca="1">SUM(G202:G213)</f>
        <v>0</v>
      </c>
      <c r="W141" s="97">
        <v>100000</v>
      </c>
      <c r="X141" s="24">
        <v>1</v>
      </c>
      <c r="Y141" s="25">
        <f t="shared" ca="1" si="83"/>
        <v>0</v>
      </c>
      <c r="AA141" s="25">
        <f t="shared" ca="1" si="78"/>
        <v>0</v>
      </c>
      <c r="AD141" s="144"/>
      <c r="AE141" s="144"/>
      <c r="AF141" s="148" t="s">
        <v>9107</v>
      </c>
      <c r="AP141" s="83">
        <f t="shared" ca="1" si="84"/>
        <v>0</v>
      </c>
      <c r="AQ141" s="78" t="str">
        <f t="shared" ca="1" si="85"/>
        <v/>
      </c>
      <c r="AR141" s="103" t="s">
        <v>9195</v>
      </c>
      <c r="AS141" s="83">
        <f t="shared" ca="1" si="79"/>
        <v>0</v>
      </c>
      <c r="AT141" s="78" t="str">
        <f t="shared" ca="1" si="86"/>
        <v/>
      </c>
      <c r="AU141" s="103" t="s">
        <v>9205</v>
      </c>
      <c r="BF141" s="25">
        <v>5</v>
      </c>
      <c r="BG141" s="25">
        <v>13</v>
      </c>
      <c r="BH141" s="70"/>
      <c r="BI141" s="26" t="s">
        <v>3843</v>
      </c>
      <c r="BJ141" s="25" t="s">
        <v>3842</v>
      </c>
      <c r="BK141" s="26">
        <v>51327123</v>
      </c>
      <c r="BR141" s="26">
        <v>2628</v>
      </c>
    </row>
    <row r="142" spans="2:70" x14ac:dyDescent="0.15">
      <c r="B142" s="45">
        <v>185</v>
      </c>
      <c r="C142" s="28"/>
      <c r="D142" s="136">
        <f t="shared" ca="1" si="77"/>
        <v>0</v>
      </c>
      <c r="E142" s="27">
        <v>30</v>
      </c>
      <c r="F142" s="117">
        <f t="shared" ca="1" si="80"/>
        <v>0</v>
      </c>
      <c r="G142" s="25">
        <f t="shared" ca="1" si="81"/>
        <v>0</v>
      </c>
      <c r="H142" s="25">
        <f t="shared" ca="1" si="81"/>
        <v>0</v>
      </c>
      <c r="I142" s="141">
        <f t="shared" ca="1" si="82"/>
        <v>0</v>
      </c>
      <c r="J142" t="s">
        <v>73</v>
      </c>
      <c r="Q142" s="141">
        <f ca="1">SUM(G214:G225)</f>
        <v>0</v>
      </c>
      <c r="W142" s="97">
        <v>100000</v>
      </c>
      <c r="X142" s="24">
        <v>3</v>
      </c>
      <c r="Y142" s="25">
        <f t="shared" ca="1" si="83"/>
        <v>0</v>
      </c>
      <c r="AA142" s="25">
        <f t="shared" ca="1" si="78"/>
        <v>0</v>
      </c>
      <c r="AD142" s="144"/>
      <c r="AE142" s="144"/>
      <c r="AF142" s="146" t="s">
        <v>8651</v>
      </c>
      <c r="AP142" s="83">
        <f t="shared" ca="1" si="84"/>
        <v>0</v>
      </c>
      <c r="AQ142" s="78" t="str">
        <f t="shared" ca="1" si="85"/>
        <v/>
      </c>
      <c r="AR142" s="88" t="s">
        <v>9185</v>
      </c>
      <c r="AS142" s="83">
        <f t="shared" ca="1" si="79"/>
        <v>0</v>
      </c>
      <c r="AT142" s="78" t="str">
        <f t="shared" ca="1" si="86"/>
        <v/>
      </c>
      <c r="AU142" s="88" t="s">
        <v>9206</v>
      </c>
      <c r="BF142" s="25">
        <v>5</v>
      </c>
      <c r="BG142" s="25">
        <v>13</v>
      </c>
      <c r="BH142" s="70"/>
      <c r="BI142" s="26" t="s">
        <v>3847</v>
      </c>
      <c r="BJ142" s="25" t="s">
        <v>3846</v>
      </c>
      <c r="BK142" s="26">
        <v>51327124</v>
      </c>
      <c r="BR142" s="26">
        <v>2629</v>
      </c>
    </row>
    <row r="143" spans="2:70" x14ac:dyDescent="0.15">
      <c r="B143" s="45">
        <v>191</v>
      </c>
      <c r="C143" s="28"/>
      <c r="D143" s="136" t="e">
        <f t="shared" ca="1" si="77"/>
        <v>#VALUE!</v>
      </c>
      <c r="E143" s="27">
        <v>41</v>
      </c>
      <c r="F143" s="117" t="e">
        <f t="shared" ca="1" si="80"/>
        <v>#VALUE!</v>
      </c>
      <c r="G143" s="28"/>
      <c r="H143" s="28"/>
      <c r="I143" s="141" t="e">
        <f t="shared" ca="1" si="82"/>
        <v>#VALUE!</v>
      </c>
      <c r="J143" t="s">
        <v>74</v>
      </c>
      <c r="Q143" s="141" t="e">
        <f ca="1">SUM(G226:G237)</f>
        <v>#VALUE!</v>
      </c>
      <c r="W143" s="97">
        <v>100000</v>
      </c>
      <c r="X143" s="24">
        <v>1</v>
      </c>
      <c r="Y143" s="25" t="e">
        <f t="shared" ca="1" si="83"/>
        <v>#VALUE!</v>
      </c>
      <c r="AA143" s="25">
        <f t="shared" ca="1" si="78"/>
        <v>0</v>
      </c>
      <c r="AP143" s="83" t="e">
        <f t="shared" ca="1" si="84"/>
        <v>#VALUE!</v>
      </c>
      <c r="AQ143" s="78" t="e">
        <f t="shared" ca="1" si="85"/>
        <v>#VALUE!</v>
      </c>
      <c r="AR143" s="88" t="s">
        <v>9186</v>
      </c>
      <c r="AS143" s="83">
        <f t="shared" ca="1" si="79"/>
        <v>0</v>
      </c>
      <c r="AT143" s="78" t="str">
        <f t="shared" ca="1" si="86"/>
        <v/>
      </c>
      <c r="AU143" s="88" t="s">
        <v>9207</v>
      </c>
      <c r="BF143" s="25">
        <v>5</v>
      </c>
      <c r="BG143" s="25">
        <v>13</v>
      </c>
      <c r="BH143" s="70"/>
      <c r="BI143" s="26" t="s">
        <v>3851</v>
      </c>
      <c r="BJ143" s="25" t="s">
        <v>3850</v>
      </c>
      <c r="BK143" s="26">
        <v>51327125</v>
      </c>
      <c r="BR143" s="26">
        <v>2725</v>
      </c>
    </row>
    <row r="144" spans="2:70" x14ac:dyDescent="0.15">
      <c r="B144" s="45">
        <v>197</v>
      </c>
      <c r="C144" s="28"/>
      <c r="D144" s="136">
        <f t="shared" ca="1" si="77"/>
        <v>0</v>
      </c>
      <c r="E144" s="27">
        <v>42</v>
      </c>
      <c r="F144" s="117">
        <f t="shared" ca="1" si="80"/>
        <v>0</v>
      </c>
      <c r="G144" s="28"/>
      <c r="H144" s="28"/>
      <c r="I144" s="141">
        <f t="shared" ca="1" si="82"/>
        <v>0</v>
      </c>
      <c r="J144" t="s">
        <v>75</v>
      </c>
      <c r="Q144" s="141">
        <f ca="1">SUM(G238:G249)</f>
        <v>0</v>
      </c>
      <c r="W144" s="97">
        <v>100000</v>
      </c>
      <c r="X144" s="24">
        <v>0.01</v>
      </c>
      <c r="Y144" s="25">
        <f t="shared" ca="1" si="83"/>
        <v>0</v>
      </c>
      <c r="AA144" s="25">
        <f t="shared" ca="1" si="78"/>
        <v>0</v>
      </c>
      <c r="AP144" s="83">
        <f t="shared" ca="1" si="84"/>
        <v>0</v>
      </c>
      <c r="AQ144" s="78" t="str">
        <f t="shared" ca="1" si="85"/>
        <v/>
      </c>
      <c r="AR144" s="88" t="s">
        <v>9187</v>
      </c>
      <c r="AS144" s="83">
        <f t="shared" ca="1" si="79"/>
        <v>0</v>
      </c>
      <c r="AT144" s="78" t="str">
        <f t="shared" ca="1" si="86"/>
        <v/>
      </c>
      <c r="AU144" s="88" t="s">
        <v>9208</v>
      </c>
      <c r="BF144" s="25">
        <v>5</v>
      </c>
      <c r="BG144" s="25">
        <v>13</v>
      </c>
      <c r="BH144" s="70"/>
      <c r="BI144" s="26" t="s">
        <v>3855</v>
      </c>
      <c r="BJ144" s="25" t="s">
        <v>3854</v>
      </c>
      <c r="BK144" s="26">
        <v>51327126</v>
      </c>
      <c r="BR144" s="26">
        <v>2726</v>
      </c>
    </row>
    <row r="145" spans="2:70" x14ac:dyDescent="0.15">
      <c r="B145" s="45">
        <v>203</v>
      </c>
      <c r="C145" s="28"/>
      <c r="D145" s="136">
        <f t="shared" ca="1" si="77"/>
        <v>0</v>
      </c>
      <c r="E145" s="27">
        <v>43</v>
      </c>
      <c r="F145" s="117">
        <f t="shared" ca="1" si="80"/>
        <v>0</v>
      </c>
      <c r="G145" s="28"/>
      <c r="H145" s="28"/>
      <c r="I145" s="141">
        <f t="shared" ca="1" si="82"/>
        <v>0</v>
      </c>
      <c r="J145" s="20" t="s">
        <v>8652</v>
      </c>
      <c r="Q145" s="141">
        <f ca="1">SUM(G250:G261)</f>
        <v>0</v>
      </c>
      <c r="W145" s="97">
        <v>100000</v>
      </c>
      <c r="X145" s="24">
        <v>0.1</v>
      </c>
      <c r="Y145" s="25">
        <f t="shared" ca="1" si="83"/>
        <v>0</v>
      </c>
      <c r="AA145" s="25">
        <f t="shared" ca="1" si="78"/>
        <v>0</v>
      </c>
      <c r="AP145" s="83">
        <f t="shared" ca="1" si="84"/>
        <v>0</v>
      </c>
      <c r="AQ145" s="78" t="str">
        <f t="shared" ca="1" si="85"/>
        <v/>
      </c>
      <c r="AR145" s="88" t="s">
        <v>9188</v>
      </c>
      <c r="AS145" s="83">
        <f t="shared" ca="1" si="79"/>
        <v>0</v>
      </c>
      <c r="AT145" s="78" t="str">
        <f t="shared" ca="1" si="86"/>
        <v/>
      </c>
      <c r="AU145" s="88" t="s">
        <v>9209</v>
      </c>
      <c r="BF145" s="25">
        <v>5</v>
      </c>
      <c r="BG145" s="25">
        <v>13</v>
      </c>
      <c r="BH145" s="70"/>
      <c r="BI145" s="26" t="s">
        <v>3859</v>
      </c>
      <c r="BJ145" s="25" t="s">
        <v>3858</v>
      </c>
      <c r="BK145" s="26">
        <v>51327127</v>
      </c>
      <c r="BR145" s="26">
        <v>2728</v>
      </c>
    </row>
    <row r="146" spans="2:70" x14ac:dyDescent="0.15">
      <c r="B146" s="45">
        <v>209</v>
      </c>
      <c r="C146" s="28"/>
      <c r="D146" s="136">
        <f t="shared" ca="1" si="77"/>
        <v>0</v>
      </c>
      <c r="E146" s="27">
        <v>44</v>
      </c>
      <c r="F146" s="117">
        <f t="shared" ca="1" si="80"/>
        <v>0</v>
      </c>
      <c r="G146" s="28"/>
      <c r="H146" s="28"/>
      <c r="I146" s="141">
        <f t="shared" ca="1" si="82"/>
        <v>0</v>
      </c>
      <c r="J146" t="s">
        <v>8346</v>
      </c>
      <c r="Q146" s="141">
        <f ca="1">SUM(G262:G273)</f>
        <v>0</v>
      </c>
      <c r="W146" s="97">
        <v>100</v>
      </c>
      <c r="X146" s="24">
        <v>0.1</v>
      </c>
      <c r="Y146" s="25">
        <f t="shared" ca="1" si="83"/>
        <v>0</v>
      </c>
      <c r="AA146" s="25">
        <f t="shared" ca="1" si="78"/>
        <v>0</v>
      </c>
      <c r="AP146" s="83">
        <f t="shared" ca="1" si="84"/>
        <v>0</v>
      </c>
      <c r="AQ146" s="78" t="str">
        <f t="shared" ca="1" si="85"/>
        <v/>
      </c>
      <c r="AR146" s="88" t="s">
        <v>9189</v>
      </c>
      <c r="AS146" s="83">
        <f t="shared" ca="1" si="79"/>
        <v>0</v>
      </c>
      <c r="AT146" s="78" t="str">
        <f t="shared" ca="1" si="86"/>
        <v/>
      </c>
      <c r="AU146" s="88" t="s">
        <v>9210</v>
      </c>
      <c r="BF146" s="25">
        <v>5</v>
      </c>
      <c r="BG146" s="25">
        <v>13</v>
      </c>
      <c r="BH146" s="48"/>
      <c r="BI146" s="26" t="s">
        <v>3863</v>
      </c>
      <c r="BJ146" s="25" t="s">
        <v>3862</v>
      </c>
      <c r="BK146" s="26">
        <v>51327128</v>
      </c>
      <c r="BR146" s="26">
        <v>2729</v>
      </c>
    </row>
    <row r="147" spans="2:70" x14ac:dyDescent="0.15">
      <c r="B147" s="45">
        <v>215</v>
      </c>
      <c r="C147" s="28"/>
      <c r="D147" s="136">
        <f t="shared" ca="1" si="77"/>
        <v>0</v>
      </c>
      <c r="E147" s="27">
        <v>45</v>
      </c>
      <c r="F147" s="117">
        <f t="shared" ca="1" si="80"/>
        <v>0</v>
      </c>
      <c r="G147" s="28"/>
      <c r="H147" s="28"/>
      <c r="I147" s="141">
        <f t="shared" ca="1" si="82"/>
        <v>0</v>
      </c>
      <c r="J147" t="s">
        <v>8347</v>
      </c>
      <c r="Q147" s="141">
        <f ca="1">SUM(G274:G285)</f>
        <v>0</v>
      </c>
      <c r="W147" s="97">
        <v>100000</v>
      </c>
      <c r="X147" s="24">
        <v>0.1</v>
      </c>
      <c r="Y147" s="25">
        <f t="shared" ca="1" si="83"/>
        <v>0</v>
      </c>
      <c r="AA147" s="25">
        <f t="shared" ca="1" si="78"/>
        <v>0</v>
      </c>
      <c r="AP147" s="83">
        <f t="shared" ca="1" si="84"/>
        <v>0</v>
      </c>
      <c r="AQ147" s="78" t="str">
        <f t="shared" ca="1" si="85"/>
        <v/>
      </c>
      <c r="AR147" s="88" t="s">
        <v>9190</v>
      </c>
      <c r="AS147" s="83">
        <f t="shared" ca="1" si="79"/>
        <v>0</v>
      </c>
      <c r="AT147" s="78" t="str">
        <f t="shared" ca="1" si="86"/>
        <v/>
      </c>
      <c r="AU147" s="88" t="s">
        <v>9211</v>
      </c>
      <c r="BF147" s="25">
        <v>5</v>
      </c>
      <c r="BG147" s="25">
        <v>14</v>
      </c>
      <c r="BH147" s="46" t="s">
        <v>634</v>
      </c>
      <c r="BI147" s="26" t="s">
        <v>3866</v>
      </c>
      <c r="BJ147" s="25" t="s">
        <v>634</v>
      </c>
      <c r="BK147" s="26">
        <v>51427140</v>
      </c>
      <c r="BR147" s="26">
        <v>2730</v>
      </c>
    </row>
    <row r="148" spans="2:70" x14ac:dyDescent="0.15">
      <c r="B148" s="45">
        <v>221</v>
      </c>
      <c r="C148" s="28"/>
      <c r="D148" s="136">
        <f t="shared" ca="1" si="77"/>
        <v>0</v>
      </c>
      <c r="E148" s="27">
        <v>46</v>
      </c>
      <c r="F148" s="117">
        <f t="shared" ca="1" si="80"/>
        <v>0</v>
      </c>
      <c r="G148" s="28"/>
      <c r="H148" s="28"/>
      <c r="I148" s="141">
        <f t="shared" ca="1" si="82"/>
        <v>0</v>
      </c>
      <c r="J148" t="s">
        <v>8348</v>
      </c>
      <c r="Q148" s="141">
        <f ca="1">SUM(G286:G297)</f>
        <v>0</v>
      </c>
      <c r="W148" s="97">
        <v>100000</v>
      </c>
      <c r="X148" s="24">
        <v>1</v>
      </c>
      <c r="Y148" s="25">
        <f t="shared" ca="1" si="83"/>
        <v>0</v>
      </c>
      <c r="AA148" s="25">
        <f t="shared" ca="1" si="78"/>
        <v>0</v>
      </c>
      <c r="AP148" s="83">
        <f t="shared" ca="1" si="84"/>
        <v>0</v>
      </c>
      <c r="AQ148" s="78" t="str">
        <f t="shared" ca="1" si="85"/>
        <v/>
      </c>
      <c r="AR148" s="88" t="s">
        <v>9191</v>
      </c>
      <c r="AS148" s="83">
        <f t="shared" ca="1" si="79"/>
        <v>0</v>
      </c>
      <c r="AT148" s="78" t="str">
        <f t="shared" ca="1" si="86"/>
        <v/>
      </c>
      <c r="AU148" s="88" t="s">
        <v>9212</v>
      </c>
      <c r="BF148" s="25">
        <v>5</v>
      </c>
      <c r="BG148" s="25">
        <v>14</v>
      </c>
      <c r="BH148" s="70"/>
      <c r="BI148" s="26" t="s">
        <v>3870</v>
      </c>
      <c r="BJ148" s="25" t="s">
        <v>3869</v>
      </c>
      <c r="BK148" s="26">
        <v>51427141</v>
      </c>
      <c r="BR148" s="26">
        <v>2826</v>
      </c>
    </row>
    <row r="149" spans="2:70" x14ac:dyDescent="0.15">
      <c r="B149" s="45">
        <v>227</v>
      </c>
      <c r="C149" s="28"/>
      <c r="D149" s="136">
        <f t="shared" ca="1" si="77"/>
        <v>0</v>
      </c>
      <c r="E149" s="27">
        <v>47</v>
      </c>
      <c r="F149" s="117">
        <f t="shared" ca="1" si="80"/>
        <v>0</v>
      </c>
      <c r="G149" s="28"/>
      <c r="H149" s="28"/>
      <c r="I149" s="141">
        <f t="shared" ca="1" si="82"/>
        <v>0</v>
      </c>
      <c r="J149" t="s">
        <v>8349</v>
      </c>
      <c r="Q149" s="141">
        <f ca="1">SUM(G298:G309)</f>
        <v>0</v>
      </c>
      <c r="W149" s="97">
        <v>100000</v>
      </c>
      <c r="X149" s="24">
        <v>2</v>
      </c>
      <c r="Y149" s="25">
        <f t="shared" ca="1" si="83"/>
        <v>0</v>
      </c>
      <c r="AA149" s="25">
        <f t="shared" ca="1" si="78"/>
        <v>0</v>
      </c>
      <c r="AF149" s="143" t="s">
        <v>9254</v>
      </c>
      <c r="AP149" s="83">
        <f t="shared" ca="1" si="84"/>
        <v>0</v>
      </c>
      <c r="AQ149" s="78" t="str">
        <f t="shared" ca="1" si="85"/>
        <v/>
      </c>
      <c r="AR149" s="88" t="s">
        <v>9192</v>
      </c>
      <c r="AS149" s="83">
        <f t="shared" ca="1" si="79"/>
        <v>0</v>
      </c>
      <c r="AT149" s="78" t="str">
        <f t="shared" ca="1" si="86"/>
        <v/>
      </c>
      <c r="AU149" s="88" t="s">
        <v>9213</v>
      </c>
      <c r="BF149" s="25">
        <v>5</v>
      </c>
      <c r="BG149" s="25">
        <v>14</v>
      </c>
      <c r="BH149" s="70"/>
      <c r="BI149" s="26" t="s">
        <v>3874</v>
      </c>
      <c r="BJ149" s="25" t="s">
        <v>3873</v>
      </c>
      <c r="BK149" s="26">
        <v>51427142</v>
      </c>
      <c r="BR149" s="26">
        <v>2827</v>
      </c>
    </row>
    <row r="150" spans="2:70" x14ac:dyDescent="0.15">
      <c r="B150" s="45">
        <v>251</v>
      </c>
      <c r="C150" s="28"/>
      <c r="D150" s="136">
        <f t="shared" ca="1" si="77"/>
        <v>0</v>
      </c>
      <c r="E150" s="27">
        <v>61</v>
      </c>
      <c r="F150" s="117">
        <f t="shared" ca="1" si="80"/>
        <v>0</v>
      </c>
      <c r="G150" s="25">
        <f ca="1">ROUND(INDIRECT($B$1&amp;G$132&amp;$B150)*1000,0)</f>
        <v>0</v>
      </c>
      <c r="H150" s="28"/>
      <c r="I150" s="141">
        <f t="shared" ca="1" si="82"/>
        <v>0</v>
      </c>
      <c r="J150" t="s">
        <v>8324</v>
      </c>
      <c r="Q150" s="141">
        <f ca="1">SUM(G310:G321)</f>
        <v>0</v>
      </c>
      <c r="W150" s="97">
        <v>100000</v>
      </c>
      <c r="X150" s="24">
        <v>10</v>
      </c>
      <c r="Y150" s="25">
        <f t="shared" ca="1" si="83"/>
        <v>0</v>
      </c>
      <c r="AA150" s="25">
        <f t="shared" ca="1" si="78"/>
        <v>0</v>
      </c>
      <c r="AD150" s="144"/>
      <c r="AE150" s="144"/>
      <c r="AF150" s="146"/>
      <c r="AG150" s="28"/>
      <c r="AH150" s="28"/>
      <c r="AP150" s="83">
        <f t="shared" ca="1" si="84"/>
        <v>0</v>
      </c>
      <c r="AQ150" s="78" t="str">
        <f t="shared" ca="1" si="85"/>
        <v/>
      </c>
      <c r="AR150" s="88" t="s">
        <v>9193</v>
      </c>
      <c r="AS150" s="83">
        <f t="shared" ca="1" si="79"/>
        <v>0</v>
      </c>
      <c r="AT150" s="78" t="str">
        <f t="shared" ca="1" si="86"/>
        <v/>
      </c>
      <c r="AU150" s="88" t="s">
        <v>9214</v>
      </c>
      <c r="BF150" s="25">
        <v>5</v>
      </c>
      <c r="BG150" s="25">
        <v>14</v>
      </c>
      <c r="BH150" s="70"/>
      <c r="BI150" s="26" t="s">
        <v>3878</v>
      </c>
      <c r="BJ150" s="25" t="s">
        <v>3877</v>
      </c>
      <c r="BK150" s="26">
        <v>51427143</v>
      </c>
      <c r="BR150" s="26">
        <v>2831</v>
      </c>
    </row>
    <row r="151" spans="2:70" x14ac:dyDescent="0.15">
      <c r="B151" s="45">
        <v>257</v>
      </c>
      <c r="C151" s="28"/>
      <c r="D151" s="28"/>
      <c r="E151" s="111"/>
      <c r="F151" s="28"/>
      <c r="G151" s="28"/>
      <c r="H151" s="28"/>
      <c r="I151" s="112"/>
      <c r="J151" t="s">
        <v>40</v>
      </c>
      <c r="AD151" s="144"/>
      <c r="AE151" s="144"/>
      <c r="AF151" s="146"/>
      <c r="AG151" s="28"/>
      <c r="AH151" s="28"/>
      <c r="BF151" s="25">
        <v>5</v>
      </c>
      <c r="BG151" s="25">
        <v>14</v>
      </c>
      <c r="BH151" s="70"/>
      <c r="BI151" s="26" t="s">
        <v>3882</v>
      </c>
      <c r="BJ151" s="25" t="s">
        <v>3881</v>
      </c>
      <c r="BK151" s="26">
        <v>51427144</v>
      </c>
      <c r="BR151" s="26">
        <v>2833</v>
      </c>
    </row>
    <row r="152" spans="2:70" x14ac:dyDescent="0.15">
      <c r="BF152" s="25">
        <v>5</v>
      </c>
      <c r="BG152" s="25">
        <v>14</v>
      </c>
      <c r="BH152" s="70"/>
      <c r="BI152" s="26" t="s">
        <v>3886</v>
      </c>
      <c r="BJ152" s="25" t="s">
        <v>3885</v>
      </c>
      <c r="BK152" s="26">
        <v>51427145</v>
      </c>
      <c r="BR152" s="26">
        <v>2924</v>
      </c>
    </row>
    <row r="153" spans="2:70" x14ac:dyDescent="0.15">
      <c r="G153" s="45" t="s">
        <v>8653</v>
      </c>
      <c r="H153" s="45" t="s">
        <v>8654</v>
      </c>
      <c r="I153" s="45" t="s">
        <v>8655</v>
      </c>
      <c r="J153" s="45" t="s">
        <v>8656</v>
      </c>
      <c r="K153" s="45" t="s">
        <v>8481</v>
      </c>
      <c r="L153" s="45" t="s">
        <v>8657</v>
      </c>
      <c r="M153" s="45" t="s">
        <v>8658</v>
      </c>
      <c r="N153" s="45" t="s">
        <v>8659</v>
      </c>
      <c r="O153" s="45" t="s">
        <v>8660</v>
      </c>
      <c r="P153" s="45" t="s">
        <v>8661</v>
      </c>
      <c r="Q153" s="45" t="s">
        <v>8662</v>
      </c>
      <c r="BF153" s="25">
        <v>5</v>
      </c>
      <c r="BG153" s="25">
        <v>14</v>
      </c>
      <c r="BH153" s="70"/>
      <c r="BI153" s="26" t="s">
        <v>3890</v>
      </c>
      <c r="BJ153" s="25" t="s">
        <v>3889</v>
      </c>
      <c r="BK153" s="26">
        <v>51427146</v>
      </c>
      <c r="BR153" s="26">
        <v>2925</v>
      </c>
    </row>
    <row r="154" spans="2:70" x14ac:dyDescent="0.15">
      <c r="G154" s="54" t="s">
        <v>8486</v>
      </c>
      <c r="H154" s="54" t="s">
        <v>8663</v>
      </c>
      <c r="I154" s="54" t="s">
        <v>8664</v>
      </c>
      <c r="J154" s="54" t="s">
        <v>8665</v>
      </c>
      <c r="K154" s="54" t="s">
        <v>8666</v>
      </c>
      <c r="L154" s="54" t="s">
        <v>8667</v>
      </c>
      <c r="M154" s="54" t="s">
        <v>8668</v>
      </c>
      <c r="N154" s="54" t="s">
        <v>8492</v>
      </c>
      <c r="O154" s="54" t="s">
        <v>8669</v>
      </c>
      <c r="P154" s="54" t="s">
        <v>8670</v>
      </c>
      <c r="Q154" s="54" t="s">
        <v>8671</v>
      </c>
      <c r="BF154" s="25">
        <v>5</v>
      </c>
      <c r="BG154" s="25">
        <v>14</v>
      </c>
      <c r="BH154" s="48"/>
      <c r="BI154" s="26" t="s">
        <v>3894</v>
      </c>
      <c r="BJ154" s="25" t="s">
        <v>3893</v>
      </c>
      <c r="BK154" s="26">
        <v>51427147</v>
      </c>
      <c r="BR154" s="26">
        <v>2926</v>
      </c>
    </row>
    <row r="155" spans="2:70" x14ac:dyDescent="0.15">
      <c r="G155" s="54" t="s">
        <v>8494</v>
      </c>
      <c r="H155" s="54" t="s">
        <v>8672</v>
      </c>
      <c r="I155" s="54" t="s">
        <v>8673</v>
      </c>
      <c r="J155" s="54" t="s">
        <v>8674</v>
      </c>
      <c r="K155" s="54" t="s">
        <v>8675</v>
      </c>
      <c r="L155" s="54" t="s">
        <v>8676</v>
      </c>
      <c r="M155" s="54" t="s">
        <v>8677</v>
      </c>
      <c r="N155" s="54" t="s">
        <v>8500</v>
      </c>
      <c r="O155" s="54" t="s">
        <v>8678</v>
      </c>
      <c r="P155" s="54" t="s">
        <v>8679</v>
      </c>
      <c r="Q155" s="54" t="s">
        <v>8680</v>
      </c>
      <c r="BF155" s="25">
        <v>5</v>
      </c>
      <c r="BG155" s="25">
        <v>15</v>
      </c>
      <c r="BH155" s="46" t="s">
        <v>637</v>
      </c>
      <c r="BI155" s="26" t="s">
        <v>4061</v>
      </c>
      <c r="BJ155" s="25" t="s">
        <v>637</v>
      </c>
      <c r="BK155" s="26">
        <v>51528100</v>
      </c>
      <c r="BR155" s="26">
        <v>2927</v>
      </c>
    </row>
    <row r="156" spans="2:70" x14ac:dyDescent="0.15">
      <c r="G156" s="54" t="s">
        <v>8501</v>
      </c>
      <c r="H156" s="54" t="s">
        <v>8681</v>
      </c>
      <c r="I156" s="54" t="s">
        <v>8682</v>
      </c>
      <c r="J156" s="54" t="s">
        <v>8683</v>
      </c>
      <c r="K156" s="54" t="s">
        <v>8684</v>
      </c>
      <c r="L156" s="54" t="s">
        <v>8685</v>
      </c>
      <c r="M156" s="54" t="s">
        <v>8686</v>
      </c>
      <c r="N156" s="54" t="s">
        <v>8507</v>
      </c>
      <c r="O156" s="54" t="s">
        <v>8687</v>
      </c>
      <c r="P156" s="54" t="s">
        <v>8688</v>
      </c>
      <c r="Q156" s="54" t="s">
        <v>8689</v>
      </c>
      <c r="BF156" s="25">
        <v>5</v>
      </c>
      <c r="BG156" s="25">
        <v>15</v>
      </c>
      <c r="BH156" s="70"/>
      <c r="BI156" s="26" t="s">
        <v>4065</v>
      </c>
      <c r="BJ156" s="25" t="s">
        <v>4064</v>
      </c>
      <c r="BK156" s="26">
        <v>51528101</v>
      </c>
      <c r="BR156" s="26">
        <v>2930</v>
      </c>
    </row>
    <row r="157" spans="2:70" x14ac:dyDescent="0.15">
      <c r="G157" s="45" t="s">
        <v>8690</v>
      </c>
      <c r="H157" s="54" t="s">
        <v>8691</v>
      </c>
      <c r="I157" s="54" t="s">
        <v>8692</v>
      </c>
      <c r="J157" s="54" t="s">
        <v>8693</v>
      </c>
      <c r="K157" s="54" t="s">
        <v>8694</v>
      </c>
      <c r="L157" s="45" t="s">
        <v>8656</v>
      </c>
      <c r="M157" s="45" t="s">
        <v>8481</v>
      </c>
      <c r="N157" s="45" t="s">
        <v>8657</v>
      </c>
      <c r="O157" s="45" t="s">
        <v>8658</v>
      </c>
      <c r="P157" s="45" t="s">
        <v>8659</v>
      </c>
      <c r="Q157" s="45" t="s">
        <v>8660</v>
      </c>
      <c r="R157" s="45" t="s">
        <v>8661</v>
      </c>
      <c r="S157" s="45" t="s">
        <v>8662</v>
      </c>
      <c r="BF157" s="25">
        <v>5</v>
      </c>
      <c r="BG157" s="25">
        <v>15</v>
      </c>
      <c r="BH157" s="70"/>
      <c r="BI157" s="26" t="s">
        <v>4069</v>
      </c>
      <c r="BJ157" s="25" t="s">
        <v>4068</v>
      </c>
      <c r="BK157" s="26">
        <v>51528102</v>
      </c>
      <c r="BR157" s="26">
        <v>3024</v>
      </c>
    </row>
    <row r="158" spans="2:70" x14ac:dyDescent="0.15">
      <c r="G158" s="54" t="s">
        <v>8695</v>
      </c>
      <c r="H158" s="54" t="s">
        <v>8663</v>
      </c>
      <c r="I158" s="54" t="s">
        <v>8664</v>
      </c>
      <c r="J158" s="54" t="s">
        <v>8665</v>
      </c>
      <c r="K158" s="54" t="s">
        <v>8666</v>
      </c>
      <c r="L158" s="54" t="s">
        <v>8667</v>
      </c>
      <c r="M158" s="54" t="s">
        <v>8668</v>
      </c>
      <c r="N158" s="54" t="s">
        <v>8492</v>
      </c>
      <c r="O158" s="54" t="s">
        <v>8669</v>
      </c>
      <c r="P158" s="54" t="s">
        <v>8670</v>
      </c>
      <c r="Q158" s="54" t="s">
        <v>8671</v>
      </c>
      <c r="R158" s="54" t="s">
        <v>8696</v>
      </c>
      <c r="S158" s="54" t="s">
        <v>8697</v>
      </c>
      <c r="BF158" s="25">
        <v>5</v>
      </c>
      <c r="BG158" s="25">
        <v>15</v>
      </c>
      <c r="BH158" s="70"/>
      <c r="BI158" s="26" t="s">
        <v>4073</v>
      </c>
      <c r="BJ158" s="25" t="s">
        <v>4072</v>
      </c>
      <c r="BK158" s="26">
        <v>51528105</v>
      </c>
      <c r="BR158" s="26">
        <v>3027</v>
      </c>
    </row>
    <row r="159" spans="2:70" x14ac:dyDescent="0.15">
      <c r="C159" s="20" t="s">
        <v>8350</v>
      </c>
      <c r="G159" s="54" t="s">
        <v>8698</v>
      </c>
      <c r="H159" s="54" t="s">
        <v>8672</v>
      </c>
      <c r="I159" s="54" t="s">
        <v>8673</v>
      </c>
      <c r="J159" s="54" t="s">
        <v>8674</v>
      </c>
      <c r="K159" s="54" t="s">
        <v>8675</v>
      </c>
      <c r="L159" s="54" t="s">
        <v>8676</v>
      </c>
      <c r="M159" s="54" t="s">
        <v>8677</v>
      </c>
      <c r="N159" s="54" t="s">
        <v>8500</v>
      </c>
      <c r="O159" s="54" t="s">
        <v>8678</v>
      </c>
      <c r="P159" s="54" t="s">
        <v>8679</v>
      </c>
      <c r="Q159" s="54" t="s">
        <v>8680</v>
      </c>
      <c r="R159" s="54" t="s">
        <v>8699</v>
      </c>
      <c r="S159" s="54" t="s">
        <v>8700</v>
      </c>
      <c r="BF159" s="25">
        <v>5</v>
      </c>
      <c r="BG159" s="25">
        <v>15</v>
      </c>
      <c r="BH159" s="70"/>
      <c r="BI159" s="26" t="s">
        <v>4077</v>
      </c>
      <c r="BJ159" s="25" t="s">
        <v>4076</v>
      </c>
      <c r="BK159" s="26">
        <v>51528106</v>
      </c>
      <c r="BR159" s="26">
        <v>3029</v>
      </c>
    </row>
    <row r="160" spans="2:70" x14ac:dyDescent="0.15">
      <c r="C160" s="20" t="s">
        <v>8351</v>
      </c>
      <c r="F160" s="20"/>
      <c r="G160" s="54" t="s">
        <v>8701</v>
      </c>
      <c r="H160" s="54" t="s">
        <v>8681</v>
      </c>
      <c r="I160" s="54" t="s">
        <v>8682</v>
      </c>
      <c r="J160" s="54" t="s">
        <v>8683</v>
      </c>
      <c r="K160" s="54" t="s">
        <v>8684</v>
      </c>
      <c r="L160" s="54" t="s">
        <v>8685</v>
      </c>
      <c r="M160" s="54" t="s">
        <v>8686</v>
      </c>
      <c r="N160" s="54" t="s">
        <v>8507</v>
      </c>
      <c r="O160" s="54" t="s">
        <v>8687</v>
      </c>
      <c r="P160" s="54" t="s">
        <v>8688</v>
      </c>
      <c r="Q160" s="54" t="s">
        <v>8689</v>
      </c>
      <c r="R160" s="54" t="s">
        <v>8702</v>
      </c>
      <c r="S160" s="54" t="s">
        <v>8703</v>
      </c>
      <c r="BF160" s="25">
        <v>5</v>
      </c>
      <c r="BG160" s="25">
        <v>15</v>
      </c>
      <c r="BH160" s="70"/>
      <c r="BI160" s="26" t="s">
        <v>4081</v>
      </c>
      <c r="BJ160" s="25" t="s">
        <v>4080</v>
      </c>
      <c r="BK160" s="26">
        <v>51528107</v>
      </c>
      <c r="BR160" s="26">
        <v>3126</v>
      </c>
    </row>
    <row r="161" spans="2:70" ht="13.15" customHeight="1" x14ac:dyDescent="0.15">
      <c r="C161" s="1332" t="s">
        <v>8300</v>
      </c>
      <c r="D161" s="1335" t="s">
        <v>8508</v>
      </c>
      <c r="E161" s="1338" t="s">
        <v>8342</v>
      </c>
      <c r="F161" s="1341" t="s">
        <v>8352</v>
      </c>
      <c r="G161" s="1344" t="s">
        <v>8353</v>
      </c>
      <c r="H161" s="1344" t="s">
        <v>8354</v>
      </c>
      <c r="J161" s="1344" t="s">
        <v>8355</v>
      </c>
      <c r="K161" s="60" t="s">
        <v>8356</v>
      </c>
      <c r="L161" s="61"/>
      <c r="M161" s="61"/>
      <c r="N161" s="61"/>
      <c r="O161" s="61"/>
      <c r="P161" s="61"/>
      <c r="Q161" s="61"/>
      <c r="R161" s="61"/>
      <c r="S161" s="61"/>
      <c r="T161" s="62"/>
      <c r="U161" s="1338" t="s">
        <v>8356</v>
      </c>
      <c r="W161" s="46" t="s">
        <v>8704</v>
      </c>
      <c r="X161" s="72" t="s">
        <v>8705</v>
      </c>
      <c r="Y161" s="72" t="s">
        <v>8387</v>
      </c>
      <c r="Z161" s="72" t="s">
        <v>8705</v>
      </c>
      <c r="AA161" s="72" t="s">
        <v>8706</v>
      </c>
      <c r="AD161" s="75" t="s">
        <v>8707</v>
      </c>
      <c r="AE161" s="75" t="s">
        <v>8708</v>
      </c>
      <c r="AF161" s="76" t="s">
        <v>8709</v>
      </c>
      <c r="AG161" s="75" t="s">
        <v>8710</v>
      </c>
      <c r="AH161" s="75" t="s">
        <v>8711</v>
      </c>
      <c r="AI161" s="75" t="s">
        <v>8712</v>
      </c>
      <c r="AJ161" s="76" t="s">
        <v>8713</v>
      </c>
      <c r="AK161" s="76" t="s">
        <v>8714</v>
      </c>
      <c r="AL161" s="76" t="s">
        <v>8715</v>
      </c>
      <c r="AM161" s="76" t="s">
        <v>8716</v>
      </c>
      <c r="AN161" s="76" t="s">
        <v>8717</v>
      </c>
      <c r="AO161" s="76" t="s">
        <v>8718</v>
      </c>
      <c r="AP161" s="76" t="s">
        <v>8719</v>
      </c>
      <c r="AQ161" s="76" t="s">
        <v>8708</v>
      </c>
      <c r="AR161" s="75" t="s">
        <v>8382</v>
      </c>
      <c r="AS161" s="76" t="s">
        <v>8710</v>
      </c>
      <c r="AT161" s="76" t="s">
        <v>8711</v>
      </c>
      <c r="AU161" s="76" t="s">
        <v>8720</v>
      </c>
      <c r="BF161" s="25">
        <v>5</v>
      </c>
      <c r="BG161" s="25">
        <v>15</v>
      </c>
      <c r="BH161" s="70"/>
      <c r="BI161" s="26" t="s">
        <v>4085</v>
      </c>
      <c r="BJ161" s="25" t="s">
        <v>4084</v>
      </c>
      <c r="BK161" s="26">
        <v>51528108</v>
      </c>
      <c r="BR161" s="26">
        <v>3132</v>
      </c>
    </row>
    <row r="162" spans="2:70" x14ac:dyDescent="0.15">
      <c r="C162" s="1333"/>
      <c r="D162" s="1336"/>
      <c r="E162" s="1339"/>
      <c r="F162" s="1342"/>
      <c r="G162" s="1345"/>
      <c r="H162" s="1345"/>
      <c r="J162" s="1345"/>
      <c r="K162" s="63"/>
      <c r="L162" s="63"/>
      <c r="M162" s="64"/>
      <c r="N162" s="64"/>
      <c r="O162" s="64"/>
      <c r="P162" s="64"/>
      <c r="Q162" s="64"/>
      <c r="R162" s="64"/>
      <c r="S162" s="63"/>
      <c r="T162" s="64"/>
      <c r="U162" s="1339"/>
      <c r="V162" s="17"/>
      <c r="W162" s="69" t="s">
        <v>8518</v>
      </c>
      <c r="X162" s="69" t="s">
        <v>8284</v>
      </c>
      <c r="Y162" s="69" t="s">
        <v>8721</v>
      </c>
      <c r="Z162" s="69" t="s">
        <v>8519</v>
      </c>
      <c r="AA162" s="69" t="s">
        <v>8520</v>
      </c>
      <c r="AE162" s="78" t="e">
        <f ca="1">AV166&amp;AV178&amp;AV190&amp;AV202&amp;AV214&amp;AV226&amp;AV238&amp;AV250&amp;AV262&amp;AV274&amp;AV286&amp;AV298&amp;AV310</f>
        <v>#VALUE!</v>
      </c>
      <c r="AH162" s="78" t="str">
        <f ca="1">AV169&amp;AV181&amp;AV193&amp;AV205&amp;AV217&amp;AV229&amp;AV241&amp;AV253&amp;AV265&amp;AV277&amp;AV289&amp;AV301&amp;AV313</f>
        <v>「廃プラスチック類」5箇所目の「搬出先別搬出量」に入力漏れがあります。修正してください。「廃プラスチック類」6箇所目の「搬出先別搬出量」に入力漏れがあります。修正してください。「廃プラスチック類」5箇所目の「住所コード」が誤りです。確認し修正してください。「廃プラスチック類」6箇所目の「住所コード」が誤りです。確認し修正してください。</v>
      </c>
      <c r="AK162" s="78" t="str">
        <f ca="1">AV172&amp;AV184&amp;AV196&amp;AV208&amp;AV220&amp;AV232&amp;AV244&amp;AV256&amp;AV268&amp;AV280&amp;AV292&amp;AV304&amp;AV316</f>
        <v/>
      </c>
      <c r="AN162" s="78" t="str">
        <f ca="1">AV175&amp;AV187&amp;AV199&amp;AV211&amp;AV223&amp;AV235&amp;AV247&amp;AV259&amp;AV271&amp;AV283&amp;AV295&amp;AV307&amp;AV319</f>
        <v/>
      </c>
      <c r="AQ162" s="78" t="e">
        <f ca="1">AT166&amp;AT178&amp;AT190&amp;AT202&amp;AT214&amp;AT226&amp;AT238&amp;AT250&amp;AT262&amp;AT274&amp;AT286&amp;AT298&amp;AT310</f>
        <v>#VALUE!</v>
      </c>
      <c r="BF162" s="25">
        <v>5</v>
      </c>
      <c r="BG162" s="25">
        <v>15</v>
      </c>
      <c r="BH162" s="70"/>
      <c r="BI162" s="26" t="s">
        <v>4089</v>
      </c>
      <c r="BJ162" s="25" t="s">
        <v>4088</v>
      </c>
      <c r="BK162" s="26">
        <v>51528109</v>
      </c>
      <c r="BR162" s="26">
        <v>3133</v>
      </c>
    </row>
    <row r="163" spans="2:70" x14ac:dyDescent="0.15">
      <c r="C163" s="1334"/>
      <c r="D163" s="1337"/>
      <c r="E163" s="1340"/>
      <c r="F163" s="1343"/>
      <c r="G163" s="1346"/>
      <c r="H163" s="1346"/>
      <c r="J163" s="1346"/>
      <c r="K163" s="65"/>
      <c r="L163" s="65"/>
      <c r="M163" s="66"/>
      <c r="N163" s="66"/>
      <c r="O163" s="66"/>
      <c r="P163" s="66"/>
      <c r="Q163" s="66"/>
      <c r="R163" s="66"/>
      <c r="S163" s="65"/>
      <c r="T163" s="66"/>
      <c r="U163" s="1340"/>
      <c r="V163" s="17"/>
      <c r="W163" s="69"/>
      <c r="X163" s="69"/>
      <c r="Y163" s="69" t="s">
        <v>8722</v>
      </c>
      <c r="Z163" s="69" t="s">
        <v>8521</v>
      </c>
      <c r="AA163" s="69"/>
      <c r="AE163" s="17"/>
      <c r="AH163" s="88" t="s">
        <v>8723</v>
      </c>
      <c r="AI163" s="88" t="s">
        <v>8724</v>
      </c>
      <c r="AK163" s="88" t="s">
        <v>8725</v>
      </c>
      <c r="AQ163" s="88" t="s">
        <v>8726</v>
      </c>
      <c r="AR163" s="88" t="s">
        <v>9196</v>
      </c>
      <c r="BF163" s="25">
        <v>5</v>
      </c>
      <c r="BG163" s="25">
        <v>15</v>
      </c>
      <c r="BH163" s="70"/>
      <c r="BI163" s="26" t="s">
        <v>4093</v>
      </c>
      <c r="BJ163" s="25" t="s">
        <v>4092</v>
      </c>
      <c r="BK163" s="26">
        <v>51528110</v>
      </c>
      <c r="BR163" s="26">
        <v>3134</v>
      </c>
    </row>
    <row r="164" spans="2:70" x14ac:dyDescent="0.15">
      <c r="C164" s="30" t="s">
        <v>8727</v>
      </c>
      <c r="D164" s="30"/>
      <c r="E164" s="30" t="s">
        <v>8727</v>
      </c>
      <c r="F164" s="30" t="s">
        <v>8727</v>
      </c>
      <c r="G164" s="30" t="s">
        <v>8728</v>
      </c>
      <c r="H164" s="30" t="s">
        <v>8727</v>
      </c>
      <c r="J164" s="30" t="s">
        <v>8728</v>
      </c>
      <c r="K164" s="25"/>
      <c r="L164" s="25"/>
      <c r="M164" s="25"/>
      <c r="N164" s="25"/>
      <c r="O164" s="25"/>
      <c r="P164" s="25"/>
      <c r="Q164" s="25"/>
      <c r="R164" s="25"/>
      <c r="S164" s="25"/>
      <c r="T164" s="25"/>
      <c r="U164" s="30" t="s">
        <v>8727</v>
      </c>
      <c r="W164" s="70"/>
      <c r="X164" s="70"/>
      <c r="Y164" s="70"/>
      <c r="Z164" s="69"/>
      <c r="AA164" s="69"/>
      <c r="AH164" s="88" t="s">
        <v>8729</v>
      </c>
      <c r="BF164" s="25">
        <v>5</v>
      </c>
      <c r="BG164" s="25">
        <v>15</v>
      </c>
      <c r="BH164" s="48"/>
      <c r="BI164" s="26" t="s">
        <v>4097</v>
      </c>
      <c r="BJ164" s="25" t="s">
        <v>4096</v>
      </c>
      <c r="BK164" s="26">
        <v>51528111</v>
      </c>
      <c r="BR164" s="26">
        <v>3231</v>
      </c>
    </row>
    <row r="165" spans="2:70" x14ac:dyDescent="0.15">
      <c r="C165" s="56">
        <v>6</v>
      </c>
      <c r="D165" s="57"/>
      <c r="E165" s="56">
        <v>2</v>
      </c>
      <c r="F165" s="56">
        <v>2</v>
      </c>
      <c r="G165" s="57" t="s">
        <v>8468</v>
      </c>
      <c r="H165" s="56">
        <v>5</v>
      </c>
      <c r="J165" s="57" t="s">
        <v>8730</v>
      </c>
      <c r="K165" s="26">
        <v>1</v>
      </c>
      <c r="L165" s="26">
        <v>2</v>
      </c>
      <c r="M165" s="26">
        <v>3</v>
      </c>
      <c r="N165" s="26">
        <v>4</v>
      </c>
      <c r="O165" s="26">
        <v>5</v>
      </c>
      <c r="P165" s="26">
        <v>6</v>
      </c>
      <c r="Q165" s="26">
        <v>7</v>
      </c>
      <c r="R165" s="26">
        <v>8</v>
      </c>
      <c r="S165" s="26">
        <v>9</v>
      </c>
      <c r="T165" s="26">
        <v>10</v>
      </c>
      <c r="U165" s="56">
        <v>2</v>
      </c>
      <c r="W165" s="101" t="s">
        <v>8468</v>
      </c>
      <c r="X165" s="48"/>
      <c r="Y165" s="48"/>
      <c r="Z165" s="31"/>
      <c r="AA165" s="31"/>
      <c r="BF165" s="25">
        <v>5</v>
      </c>
      <c r="BG165" s="25">
        <v>16</v>
      </c>
      <c r="BH165" s="46" t="s">
        <v>641</v>
      </c>
      <c r="BI165" s="26" t="s">
        <v>4633</v>
      </c>
      <c r="BJ165" s="25" t="s">
        <v>641</v>
      </c>
      <c r="BK165" s="26">
        <v>51633100</v>
      </c>
      <c r="BR165" s="26">
        <v>3233</v>
      </c>
    </row>
    <row r="166" spans="2:70" x14ac:dyDescent="0.15">
      <c r="B166" s="45">
        <v>161</v>
      </c>
      <c r="C166" s="28"/>
      <c r="D166" s="136">
        <f ca="1">IF(G166&gt;0,1,0)</f>
        <v>0</v>
      </c>
      <c r="E166" s="27">
        <v>11</v>
      </c>
      <c r="F166" s="27">
        <v>1</v>
      </c>
      <c r="G166" s="25">
        <f ca="1">ROUND(INDIRECT($B$1&amp;G$153&amp;$B166)*1000,0)</f>
        <v>0</v>
      </c>
      <c r="H166" s="25">
        <f ca="1">INDIRECT($B$1&amp;H$153&amp;$B166)</f>
        <v>0</v>
      </c>
      <c r="I166" s="25" t="str">
        <f t="shared" ref="I166:I229" ca="1" si="87">IF(H166=0,"",RIGHT("00000"&amp;H166,5))</f>
        <v/>
      </c>
      <c r="J166" s="25">
        <f ca="1">INDIRECT($B$1&amp;I$153&amp;$B166)</f>
        <v>0</v>
      </c>
      <c r="K166" s="67"/>
      <c r="L166" s="48">
        <f ca="1">IF(INDIRECT($B$1&amp;K$153&amp;$B166)="〇",L$165,0)</f>
        <v>0</v>
      </c>
      <c r="M166" s="67"/>
      <c r="N166" s="67"/>
      <c r="O166" s="48">
        <f ca="1">IF(INDIRECT($B$1&amp;N$153&amp;$B166)="〇",O$165,0)</f>
        <v>0</v>
      </c>
      <c r="P166" s="67"/>
      <c r="Q166" s="67"/>
      <c r="R166" s="48">
        <f ca="1">IF(INDIRECT($B$1&amp;Q$153&amp;$B166)="〇",R$165,0)</f>
        <v>0</v>
      </c>
      <c r="S166" t="s">
        <v>68</v>
      </c>
      <c r="U166" s="117">
        <f t="shared" ref="U166:U197" ca="1" si="88">SUM(K166:R166)</f>
        <v>0</v>
      </c>
      <c r="W166" s="25">
        <f ca="1">I138</f>
        <v>0</v>
      </c>
      <c r="X166" s="25">
        <f ca="1">INT(H166/1000)</f>
        <v>0</v>
      </c>
      <c r="Y166" s="25">
        <f t="shared" ref="Y166:Y229" ca="1" si="89">IF(AND($X$21&gt;0,X166&gt;0),IF($X$21=X166,1,IF(ISERROR(VLOOKUP($X$21*100+X166,$BR$6:$BR$211,1,FALSE)),3,2)),0)</f>
        <v>0</v>
      </c>
      <c r="Z166" s="25">
        <f t="shared" ref="Z166:Z229" ca="1" si="90">COUNTIF(K166:R166,"&gt;0")</f>
        <v>0</v>
      </c>
      <c r="AA166" s="25">
        <f ca="1">IF(G166&gt;0,IF(AND(H166&gt;0,J166&gt;0,U166&gt;0),0,1),0)</f>
        <v>0</v>
      </c>
      <c r="AB166" t="s">
        <v>8731</v>
      </c>
      <c r="AD166" s="144"/>
      <c r="AE166" s="144"/>
      <c r="AF166" s="145" t="s">
        <v>8732</v>
      </c>
      <c r="AG166" s="83">
        <f ca="1">IF(G166&gt;0,IF(H166=0,1,0),IF(H166=0,0,2))</f>
        <v>0</v>
      </c>
      <c r="AH166" s="78" t="str">
        <f t="shared" ref="AH166:AH229" ca="1" si="91">IF(AG166=1,AH$163&amp;AB166&amp;AI$163,IF(AG166=2,AB166&amp;AH$164,""))</f>
        <v/>
      </c>
      <c r="AJ166" s="96">
        <f ca="1">IF(I166="",0,IF(ISERROR(VLOOKUP(I166,Code!$AF$201:$AF$2116,1,FALSE)),1,0))</f>
        <v>0</v>
      </c>
      <c r="AK166" s="78" t="str">
        <f t="shared" ref="AK166:AK229" ca="1" si="92">IF(AJ166=1,AB166&amp;AK$163,"")</f>
        <v/>
      </c>
      <c r="AM166" s="83">
        <f ca="1">IF(H166=0,0,IF(Z166&gt;1,1,0))</f>
        <v>0</v>
      </c>
      <c r="AN166" s="78" t="str">
        <f ca="1">IF(AM166&gt;0,AO166,"")</f>
        <v/>
      </c>
      <c r="AO166" s="88" t="s">
        <v>8733</v>
      </c>
      <c r="AP166" s="83">
        <f ca="1">IF(Y166=1,IF(J166&gt;$BV$6,1,0),IF(Y166=2,IF(J166&gt;$BV$7,1,0),IF(Y166=3,IF(OR(J166&lt;$BU$8,J166&gt;$BV$8),1,0),0)))</f>
        <v>0</v>
      </c>
      <c r="AQ166" s="78" t="str">
        <f ca="1">IF(AP166&gt;0,AQ$163&amp;AB166&amp;AR$163,"")</f>
        <v/>
      </c>
      <c r="AT166" s="78" t="str">
        <f ca="1">AW166&amp;AW169&amp;AW172&amp;AW175</f>
        <v/>
      </c>
      <c r="AV166" s="78" t="str">
        <f ca="1">AE166&amp;AE167&amp;AE168&amp;AH166&amp;AH167&amp;AH168&amp;AK166&amp;AK167&amp;AK168&amp;AN166&amp;AN167&amp;AN168</f>
        <v/>
      </c>
      <c r="AW166" s="78" t="str">
        <f ca="1">AQ166&amp;AQ167&amp;AQ168</f>
        <v/>
      </c>
      <c r="BF166" s="25">
        <v>5</v>
      </c>
      <c r="BG166" s="25">
        <v>16</v>
      </c>
      <c r="BH166" s="70"/>
      <c r="BI166" s="26" t="s">
        <v>4637</v>
      </c>
      <c r="BJ166" s="25" t="s">
        <v>4636</v>
      </c>
      <c r="BK166" s="26">
        <v>51633101</v>
      </c>
      <c r="BR166" s="26">
        <v>3234</v>
      </c>
    </row>
    <row r="167" spans="2:70" x14ac:dyDescent="0.15">
      <c r="B167" s="45">
        <v>163</v>
      </c>
      <c r="C167" s="28"/>
      <c r="D167" s="136">
        <f t="shared" ref="D167:D230" ca="1" si="93">IF(G167&gt;0,1,0)</f>
        <v>0</v>
      </c>
      <c r="E167" s="27">
        <f t="shared" ref="E167:E177" si="94">E166</f>
        <v>11</v>
      </c>
      <c r="F167" s="27">
        <v>2</v>
      </c>
      <c r="G167" s="25">
        <f ca="1">ROUND(INDIRECT($B$1&amp;G$153&amp;$B167)*1000,0)</f>
        <v>0</v>
      </c>
      <c r="H167" s="25">
        <f t="shared" ref="H167:H168" ca="1" si="95">INDIRECT($B$1&amp;H$153&amp;$B167)</f>
        <v>0</v>
      </c>
      <c r="I167" s="25" t="str">
        <f t="shared" ca="1" si="87"/>
        <v/>
      </c>
      <c r="J167" s="25">
        <f ca="1">INDIRECT($B$1&amp;I$153&amp;$B167)</f>
        <v>0</v>
      </c>
      <c r="K167" s="67"/>
      <c r="L167" s="48">
        <f t="shared" ref="L167:L168" ca="1" si="96">IF(INDIRECT($B$1&amp;K$153&amp;$B167)="〇",L$165,0)</f>
        <v>0</v>
      </c>
      <c r="M167" s="67"/>
      <c r="N167" s="67"/>
      <c r="O167" s="48">
        <f t="shared" ref="O167:O168" ca="1" si="97">IF(INDIRECT($B$1&amp;N$153&amp;$B167)="〇",O$165,0)</f>
        <v>0</v>
      </c>
      <c r="P167" s="67"/>
      <c r="Q167" s="67"/>
      <c r="R167" s="48">
        <f t="shared" ref="R167:R168" ca="1" si="98">IF(INDIRECT($B$1&amp;Q$153&amp;$B167)="〇",R$165,0)</f>
        <v>0</v>
      </c>
      <c r="U167" s="117">
        <f t="shared" ca="1" si="88"/>
        <v>0</v>
      </c>
      <c r="W167" s="25">
        <f ca="1">SUM(G166:G177)</f>
        <v>0</v>
      </c>
      <c r="X167" s="25">
        <f t="shared" ref="X167:X230" ca="1" si="99">INT(H167/1000)</f>
        <v>0</v>
      </c>
      <c r="Y167" s="25">
        <f t="shared" ca="1" si="89"/>
        <v>0</v>
      </c>
      <c r="Z167" s="25">
        <f t="shared" ca="1" si="90"/>
        <v>0</v>
      </c>
      <c r="AA167" s="25">
        <f t="shared" ref="AA167:AA230" ca="1" si="100">IF(G167&gt;0,IF(AND(H167&gt;0,J167&gt;0,U167&gt;0),0,1),0)</f>
        <v>0</v>
      </c>
      <c r="AB167" t="s">
        <v>8734</v>
      </c>
      <c r="AD167" s="144"/>
      <c r="AE167" s="144"/>
      <c r="AF167" s="145" t="s">
        <v>8735</v>
      </c>
      <c r="AG167" s="83">
        <f t="shared" ref="AG167:AG230" ca="1" si="101">IF(G167&gt;0,IF(H167=0,1,0),IF(H167=0,0,2))</f>
        <v>0</v>
      </c>
      <c r="AH167" s="78" t="str">
        <f t="shared" ca="1" si="91"/>
        <v/>
      </c>
      <c r="AJ167" s="96">
        <f ca="1">IF(I167="",0,IF(ISERROR(VLOOKUP(I167,Code!$AF$201:$AF$2116,1,FALSE)),1,0))</f>
        <v>0</v>
      </c>
      <c r="AK167" s="78" t="str">
        <f t="shared" ca="1" si="92"/>
        <v/>
      </c>
      <c r="AM167" s="83">
        <f t="shared" ref="AM167:AM230" ca="1" si="102">IF(H167=0,0,IF(Z167&gt;1,1,0))</f>
        <v>0</v>
      </c>
      <c r="AN167" s="78" t="str">
        <f t="shared" ref="AN167:AN230" ca="1" si="103">IF(AM167&gt;0,AO167,"")</f>
        <v/>
      </c>
      <c r="AO167" s="88" t="s">
        <v>8736</v>
      </c>
      <c r="AP167" s="83">
        <f t="shared" ref="AP167:AP230" ca="1" si="104">IF(Y167=1,IF(J167&gt;$BV$6,1,0),IF(Y167=2,IF(J167&gt;$BV$7,1,0),IF(Y167=3,IF(OR(J167&lt;$BU$8,J167&gt;$BV$8),1,0),0)))</f>
        <v>0</v>
      </c>
      <c r="AQ167" s="78" t="str">
        <f t="shared" ref="AQ167:AQ230" ca="1" si="105">IF(AP167&gt;0,AQ$163&amp;AB167&amp;AR$163,"")</f>
        <v/>
      </c>
      <c r="BF167" s="25">
        <v>5</v>
      </c>
      <c r="BG167" s="25">
        <v>16</v>
      </c>
      <c r="BH167" s="70"/>
      <c r="BI167" s="26" t="s">
        <v>4641</v>
      </c>
      <c r="BJ167" s="25" t="s">
        <v>4640</v>
      </c>
      <c r="BK167" s="26">
        <v>51633102</v>
      </c>
      <c r="BR167" s="26">
        <v>3235</v>
      </c>
    </row>
    <row r="168" spans="2:70" x14ac:dyDescent="0.15">
      <c r="B168" s="45">
        <v>165</v>
      </c>
      <c r="C168" s="28"/>
      <c r="D168" s="136">
        <f t="shared" ca="1" si="93"/>
        <v>0</v>
      </c>
      <c r="E168" s="27">
        <f t="shared" si="94"/>
        <v>11</v>
      </c>
      <c r="F168" s="27">
        <v>3</v>
      </c>
      <c r="G168" s="25">
        <f ca="1">ROUND(INDIRECT($B$1&amp;G$153&amp;$B168)*1000,0)</f>
        <v>0</v>
      </c>
      <c r="H168" s="25">
        <f t="shared" ca="1" si="95"/>
        <v>0</v>
      </c>
      <c r="I168" s="25" t="str">
        <f t="shared" ca="1" si="87"/>
        <v/>
      </c>
      <c r="J168" s="25">
        <f ca="1">INDIRECT($B$1&amp;I$153&amp;$B168)</f>
        <v>0</v>
      </c>
      <c r="K168" s="67"/>
      <c r="L168" s="48">
        <f t="shared" ca="1" si="96"/>
        <v>0</v>
      </c>
      <c r="M168" s="67"/>
      <c r="N168" s="67"/>
      <c r="O168" s="48">
        <f t="shared" ca="1" si="97"/>
        <v>0</v>
      </c>
      <c r="P168" s="67"/>
      <c r="Q168" s="67"/>
      <c r="R168" s="48">
        <f t="shared" ca="1" si="98"/>
        <v>0</v>
      </c>
      <c r="U168" s="117">
        <f t="shared" ca="1" si="88"/>
        <v>0</v>
      </c>
      <c r="X168" s="25">
        <f t="shared" ca="1" si="99"/>
        <v>0</v>
      </c>
      <c r="Y168" s="25">
        <f t="shared" ca="1" si="89"/>
        <v>0</v>
      </c>
      <c r="Z168" s="25">
        <f t="shared" ca="1" si="90"/>
        <v>0</v>
      </c>
      <c r="AA168" s="25">
        <f t="shared" ca="1" si="100"/>
        <v>0</v>
      </c>
      <c r="AB168" t="s">
        <v>8737</v>
      </c>
      <c r="AD168" s="144"/>
      <c r="AE168" s="144"/>
      <c r="AF168" s="145" t="s">
        <v>8738</v>
      </c>
      <c r="AG168" s="83">
        <f t="shared" ca="1" si="101"/>
        <v>0</v>
      </c>
      <c r="AH168" s="78" t="str">
        <f t="shared" ca="1" si="91"/>
        <v/>
      </c>
      <c r="AJ168" s="96">
        <f ca="1">IF(I168="",0,IF(ISERROR(VLOOKUP(I168,Code!$AF$201:$AF$2116,1,FALSE)),1,0))</f>
        <v>0</v>
      </c>
      <c r="AK168" s="78" t="str">
        <f t="shared" ca="1" si="92"/>
        <v/>
      </c>
      <c r="AM168" s="83">
        <f t="shared" ca="1" si="102"/>
        <v>0</v>
      </c>
      <c r="AN168" s="78" t="str">
        <f t="shared" ca="1" si="103"/>
        <v/>
      </c>
      <c r="AO168" s="88" t="s">
        <v>8739</v>
      </c>
      <c r="AP168" s="83">
        <f t="shared" ca="1" si="104"/>
        <v>0</v>
      </c>
      <c r="AQ168" s="78" t="str">
        <f t="shared" ca="1" si="105"/>
        <v/>
      </c>
      <c r="BF168" s="25">
        <v>5</v>
      </c>
      <c r="BG168" s="25">
        <v>16</v>
      </c>
      <c r="BH168" s="70"/>
      <c r="BI168" s="26" t="s">
        <v>4645</v>
      </c>
      <c r="BJ168" s="25" t="s">
        <v>4644</v>
      </c>
      <c r="BK168" s="26">
        <v>51633103</v>
      </c>
      <c r="BR168" s="26">
        <v>3328</v>
      </c>
    </row>
    <row r="169" spans="2:70" x14ac:dyDescent="0.15">
      <c r="B169" s="45">
        <v>161</v>
      </c>
      <c r="C169" s="28"/>
      <c r="D169" s="136">
        <f t="shared" ca="1" si="93"/>
        <v>0</v>
      </c>
      <c r="E169" s="27">
        <f t="shared" si="94"/>
        <v>11</v>
      </c>
      <c r="F169" s="27">
        <v>4</v>
      </c>
      <c r="G169" s="25">
        <f ca="1">ROUND(INDIRECT($B$1&amp;G$154&amp;$B169)*1000,0)</f>
        <v>0</v>
      </c>
      <c r="H169" s="25">
        <f ca="1">INDIRECT($B$1&amp;H$154&amp;$B169)</f>
        <v>0</v>
      </c>
      <c r="I169" s="25" t="str">
        <f t="shared" ca="1" si="87"/>
        <v/>
      </c>
      <c r="J169" s="25">
        <f ca="1">INDIRECT($B$1&amp;I$154&amp;$B169)</f>
        <v>0</v>
      </c>
      <c r="K169" s="67"/>
      <c r="L169" s="48">
        <f ca="1">IF(INDIRECT($B$1&amp;K$154&amp;$B169)="〇",L$165,0)</f>
        <v>0</v>
      </c>
      <c r="M169" s="67"/>
      <c r="N169" s="67"/>
      <c r="O169" s="48">
        <f ca="1">IF(INDIRECT($B$1&amp;N$154&amp;$B169)="〇",O$165,0)</f>
        <v>0</v>
      </c>
      <c r="P169" s="67"/>
      <c r="Q169" s="67"/>
      <c r="R169" s="48">
        <f ca="1">IF(INDIRECT($B$1&amp;Q$154&amp;$B169)="〇",R$165,0)</f>
        <v>0</v>
      </c>
      <c r="U169" s="117">
        <f t="shared" ca="1" si="88"/>
        <v>0</v>
      </c>
      <c r="X169" s="25">
        <f t="shared" ca="1" si="99"/>
        <v>0</v>
      </c>
      <c r="Y169" s="25">
        <f t="shared" ca="1" si="89"/>
        <v>0</v>
      </c>
      <c r="Z169" s="25">
        <f t="shared" ca="1" si="90"/>
        <v>0</v>
      </c>
      <c r="AA169" s="25">
        <f t="shared" ca="1" si="100"/>
        <v>0</v>
      </c>
      <c r="AB169" t="s">
        <v>8740</v>
      </c>
      <c r="AG169" s="83">
        <f t="shared" ca="1" si="101"/>
        <v>0</v>
      </c>
      <c r="AH169" s="78" t="str">
        <f t="shared" ca="1" si="91"/>
        <v/>
      </c>
      <c r="AJ169" s="96">
        <f ca="1">IF(I169="",0,IF(ISERROR(VLOOKUP(I169,Code!$AF$201:$AF$2116,1,FALSE)),1,0))</f>
        <v>0</v>
      </c>
      <c r="AK169" s="78" t="str">
        <f t="shared" ca="1" si="92"/>
        <v/>
      </c>
      <c r="AM169" s="83">
        <f t="shared" ca="1" si="102"/>
        <v>0</v>
      </c>
      <c r="AN169" s="78" t="str">
        <f t="shared" ca="1" si="103"/>
        <v/>
      </c>
      <c r="AO169" s="88" t="s">
        <v>8741</v>
      </c>
      <c r="AP169" s="83">
        <f t="shared" ca="1" si="104"/>
        <v>0</v>
      </c>
      <c r="AQ169" s="78" t="str">
        <f t="shared" ca="1" si="105"/>
        <v/>
      </c>
      <c r="AV169" s="78" t="str">
        <f ca="1">AH169&amp;AH170&amp;AH171&amp;AK169&amp;AK170&amp;AK171&amp;AN169&amp;AN170&amp;AN171</f>
        <v/>
      </c>
      <c r="AW169" s="78" t="str">
        <f ca="1">AQ169&amp;AQ170&amp;AQ171</f>
        <v/>
      </c>
      <c r="BF169" s="25">
        <v>5</v>
      </c>
      <c r="BG169" s="25">
        <v>16</v>
      </c>
      <c r="BH169" s="48"/>
      <c r="BI169" s="26" t="s">
        <v>4647</v>
      </c>
      <c r="BJ169" s="25" t="s">
        <v>4646</v>
      </c>
      <c r="BK169" s="26">
        <v>51633104</v>
      </c>
      <c r="BR169" s="26">
        <v>3331</v>
      </c>
    </row>
    <row r="170" spans="2:70" x14ac:dyDescent="0.15">
      <c r="B170" s="45">
        <v>163</v>
      </c>
      <c r="C170" s="28"/>
      <c r="D170" s="136">
        <f t="shared" ca="1" si="93"/>
        <v>0</v>
      </c>
      <c r="E170" s="27">
        <f t="shared" si="94"/>
        <v>11</v>
      </c>
      <c r="F170" s="27">
        <v>5</v>
      </c>
      <c r="G170" s="25">
        <f ca="1">ROUND(INDIRECT($B$1&amp;G$154&amp;$B170)*1000,0)</f>
        <v>0</v>
      </c>
      <c r="H170" s="25">
        <f t="shared" ref="H170:H171" ca="1" si="106">INDIRECT($B$1&amp;H$154&amp;$B170)</f>
        <v>0</v>
      </c>
      <c r="I170" s="25" t="str">
        <f t="shared" ca="1" si="87"/>
        <v/>
      </c>
      <c r="J170" s="25">
        <f ca="1">INDIRECT($B$1&amp;I$154&amp;$B170)</f>
        <v>0</v>
      </c>
      <c r="K170" s="67"/>
      <c r="L170" s="48">
        <f t="shared" ref="L170:L171" ca="1" si="107">IF(INDIRECT($B$1&amp;K$154&amp;$B170)="〇",L$165,0)</f>
        <v>0</v>
      </c>
      <c r="M170" s="67"/>
      <c r="N170" s="67"/>
      <c r="O170" s="48">
        <f t="shared" ref="O170:O171" ca="1" si="108">IF(INDIRECT($B$1&amp;N$154&amp;$B170)="〇",O$165,0)</f>
        <v>0</v>
      </c>
      <c r="P170" s="67"/>
      <c r="Q170" s="67"/>
      <c r="R170" s="48">
        <f t="shared" ref="R170:R171" ca="1" si="109">IF(INDIRECT($B$1&amp;Q$154&amp;$B170)="〇",R$165,0)</f>
        <v>0</v>
      </c>
      <c r="U170" s="117">
        <f t="shared" ca="1" si="88"/>
        <v>0</v>
      </c>
      <c r="X170" s="25">
        <f t="shared" ca="1" si="99"/>
        <v>0</v>
      </c>
      <c r="Y170" s="25">
        <f t="shared" ca="1" si="89"/>
        <v>0</v>
      </c>
      <c r="Z170" s="25">
        <f t="shared" ca="1" si="90"/>
        <v>0</v>
      </c>
      <c r="AA170" s="25">
        <f t="shared" ca="1" si="100"/>
        <v>0</v>
      </c>
      <c r="AB170" t="s">
        <v>8742</v>
      </c>
      <c r="AG170" s="83">
        <f t="shared" ca="1" si="101"/>
        <v>0</v>
      </c>
      <c r="AH170" s="78" t="str">
        <f t="shared" ca="1" si="91"/>
        <v/>
      </c>
      <c r="AJ170" s="96">
        <f ca="1">IF(I170="",0,IF(ISERROR(VLOOKUP(I170,Code!$AF$201:$AF$2116,1,FALSE)),1,0))</f>
        <v>0</v>
      </c>
      <c r="AK170" s="78" t="str">
        <f t="shared" ca="1" si="92"/>
        <v/>
      </c>
      <c r="AM170" s="83">
        <f t="shared" ca="1" si="102"/>
        <v>0</v>
      </c>
      <c r="AN170" s="78" t="str">
        <f t="shared" ca="1" si="103"/>
        <v/>
      </c>
      <c r="AO170" s="88" t="s">
        <v>8743</v>
      </c>
      <c r="AP170" s="83">
        <f t="shared" ca="1" si="104"/>
        <v>0</v>
      </c>
      <c r="AQ170" s="78" t="str">
        <f t="shared" ca="1" si="105"/>
        <v/>
      </c>
      <c r="BF170" s="25">
        <v>5</v>
      </c>
      <c r="BG170" s="25">
        <v>17</v>
      </c>
      <c r="BH170" s="46" t="s">
        <v>645</v>
      </c>
      <c r="BI170" s="26" t="s">
        <v>4743</v>
      </c>
      <c r="BJ170" s="25" t="s">
        <v>645</v>
      </c>
      <c r="BK170" s="26">
        <v>51734100</v>
      </c>
      <c r="BR170" s="26">
        <v>3332</v>
      </c>
    </row>
    <row r="171" spans="2:70" x14ac:dyDescent="0.15">
      <c r="B171" s="45">
        <v>165</v>
      </c>
      <c r="C171" s="28"/>
      <c r="D171" s="136">
        <f t="shared" ca="1" si="93"/>
        <v>0</v>
      </c>
      <c r="E171" s="27">
        <f t="shared" si="94"/>
        <v>11</v>
      </c>
      <c r="F171" s="27">
        <v>6</v>
      </c>
      <c r="G171" s="25">
        <f ca="1">ROUND(INDIRECT($B$1&amp;G$154&amp;$B171)*1000,0)</f>
        <v>0</v>
      </c>
      <c r="H171" s="25">
        <f t="shared" ca="1" si="106"/>
        <v>0</v>
      </c>
      <c r="I171" s="25" t="str">
        <f t="shared" ca="1" si="87"/>
        <v/>
      </c>
      <c r="J171" s="25">
        <f ca="1">INDIRECT($B$1&amp;I$154&amp;$B171)</f>
        <v>0</v>
      </c>
      <c r="K171" s="67"/>
      <c r="L171" s="48">
        <f t="shared" ca="1" si="107"/>
        <v>0</v>
      </c>
      <c r="M171" s="67"/>
      <c r="N171" s="67"/>
      <c r="O171" s="48">
        <f t="shared" ca="1" si="108"/>
        <v>0</v>
      </c>
      <c r="P171" s="67"/>
      <c r="Q171" s="67"/>
      <c r="R171" s="48">
        <f t="shared" ca="1" si="109"/>
        <v>0</v>
      </c>
      <c r="U171" s="117">
        <f t="shared" ca="1" si="88"/>
        <v>0</v>
      </c>
      <c r="X171" s="25">
        <f t="shared" ca="1" si="99"/>
        <v>0</v>
      </c>
      <c r="Y171" s="25">
        <f t="shared" ca="1" si="89"/>
        <v>0</v>
      </c>
      <c r="Z171" s="25">
        <f t="shared" ca="1" si="90"/>
        <v>0</v>
      </c>
      <c r="AA171" s="25">
        <f t="shared" ca="1" si="100"/>
        <v>0</v>
      </c>
      <c r="AB171" t="s">
        <v>8744</v>
      </c>
      <c r="AG171" s="83">
        <f t="shared" ca="1" si="101"/>
        <v>0</v>
      </c>
      <c r="AH171" s="78" t="str">
        <f t="shared" ca="1" si="91"/>
        <v/>
      </c>
      <c r="AJ171" s="96">
        <f ca="1">IF(I171="",0,IF(ISERROR(VLOOKUP(I171,Code!$AF$201:$AF$2116,1,FALSE)),1,0))</f>
        <v>0</v>
      </c>
      <c r="AK171" s="78" t="str">
        <f t="shared" ca="1" si="92"/>
        <v/>
      </c>
      <c r="AM171" s="83">
        <f t="shared" ca="1" si="102"/>
        <v>0</v>
      </c>
      <c r="AN171" s="78" t="str">
        <f t="shared" ca="1" si="103"/>
        <v/>
      </c>
      <c r="AO171" s="88" t="s">
        <v>8745</v>
      </c>
      <c r="AP171" s="83">
        <f t="shared" ca="1" si="104"/>
        <v>0</v>
      </c>
      <c r="AQ171" s="78" t="str">
        <f t="shared" ca="1" si="105"/>
        <v/>
      </c>
      <c r="BF171" s="25">
        <v>5</v>
      </c>
      <c r="BG171" s="25">
        <v>17</v>
      </c>
      <c r="BH171" s="70"/>
      <c r="BI171" s="26" t="s">
        <v>4747</v>
      </c>
      <c r="BJ171" s="25" t="s">
        <v>4746</v>
      </c>
      <c r="BK171" s="26">
        <v>51734101</v>
      </c>
      <c r="BR171" s="26">
        <v>3334</v>
      </c>
    </row>
    <row r="172" spans="2:70" x14ac:dyDescent="0.15">
      <c r="B172" s="45">
        <v>161</v>
      </c>
      <c r="C172" s="28"/>
      <c r="D172" s="136">
        <f t="shared" ca="1" si="93"/>
        <v>0</v>
      </c>
      <c r="E172" s="27">
        <f t="shared" si="94"/>
        <v>11</v>
      </c>
      <c r="F172" s="27">
        <v>7</v>
      </c>
      <c r="G172" s="25">
        <f ca="1">ROUND(INDIRECT($B$1&amp;G$155&amp;$B172)*1000,0)</f>
        <v>0</v>
      </c>
      <c r="H172" s="25">
        <f ca="1">INDIRECT($B$1&amp;H$155&amp;$B172)</f>
        <v>0</v>
      </c>
      <c r="I172" s="25" t="str">
        <f t="shared" ca="1" si="87"/>
        <v/>
      </c>
      <c r="J172" s="25">
        <f ca="1">INDIRECT($B$1&amp;I$155&amp;$B172)</f>
        <v>0</v>
      </c>
      <c r="K172" s="67"/>
      <c r="L172" s="48">
        <f ca="1">IF(INDIRECT($B$1&amp;K$155&amp;$B172)="〇",L$165,0)</f>
        <v>0</v>
      </c>
      <c r="M172" s="67"/>
      <c r="N172" s="67"/>
      <c r="O172" s="48">
        <f ca="1">IF(INDIRECT($B$1&amp;N$155&amp;$B172)="〇",O$165,0)</f>
        <v>0</v>
      </c>
      <c r="P172" s="67"/>
      <c r="Q172" s="67"/>
      <c r="R172" s="48">
        <f ca="1">IF(INDIRECT($B$1&amp;Q$155&amp;$B172)="〇",R$165,0)</f>
        <v>0</v>
      </c>
      <c r="U172" s="117">
        <f t="shared" ca="1" si="88"/>
        <v>0</v>
      </c>
      <c r="X172" s="25">
        <f t="shared" ca="1" si="99"/>
        <v>0</v>
      </c>
      <c r="Y172" s="25">
        <f t="shared" ca="1" si="89"/>
        <v>0</v>
      </c>
      <c r="Z172" s="25">
        <f t="shared" ca="1" si="90"/>
        <v>0</v>
      </c>
      <c r="AA172" s="25">
        <f t="shared" ca="1" si="100"/>
        <v>0</v>
      </c>
      <c r="AB172" t="s">
        <v>8746</v>
      </c>
      <c r="AG172" s="83">
        <f t="shared" ca="1" si="101"/>
        <v>0</v>
      </c>
      <c r="AH172" s="78" t="str">
        <f t="shared" ca="1" si="91"/>
        <v/>
      </c>
      <c r="AJ172" s="96">
        <f ca="1">IF(I172="",0,IF(ISERROR(VLOOKUP(I172,Code!$AF$201:$AF$2116,1,FALSE)),1,0))</f>
        <v>0</v>
      </c>
      <c r="AK172" s="78" t="str">
        <f t="shared" ca="1" si="92"/>
        <v/>
      </c>
      <c r="AM172" s="83">
        <f t="shared" ca="1" si="102"/>
        <v>0</v>
      </c>
      <c r="AN172" s="78" t="str">
        <f t="shared" ca="1" si="103"/>
        <v/>
      </c>
      <c r="AO172" s="88" t="s">
        <v>8747</v>
      </c>
      <c r="AP172" s="83">
        <f t="shared" ca="1" si="104"/>
        <v>0</v>
      </c>
      <c r="AQ172" s="78" t="str">
        <f t="shared" ca="1" si="105"/>
        <v/>
      </c>
      <c r="AV172" s="78" t="str">
        <f ca="1">AH172&amp;AH173&amp;AH174&amp;AK172&amp;AK173&amp;AK174</f>
        <v/>
      </c>
      <c r="AW172" s="78" t="str">
        <f ca="1">AQ172&amp;AQ173&amp;AQ174</f>
        <v/>
      </c>
      <c r="BF172" s="25">
        <v>5</v>
      </c>
      <c r="BG172" s="25">
        <v>17</v>
      </c>
      <c r="BH172" s="70"/>
      <c r="BI172" s="26" t="s">
        <v>4751</v>
      </c>
      <c r="BJ172" s="25" t="s">
        <v>4750</v>
      </c>
      <c r="BK172" s="26">
        <v>51734102</v>
      </c>
      <c r="BR172" s="26">
        <v>3431</v>
      </c>
    </row>
    <row r="173" spans="2:70" x14ac:dyDescent="0.15">
      <c r="B173" s="45">
        <v>163</v>
      </c>
      <c r="C173" s="28"/>
      <c r="D173" s="136">
        <f t="shared" ca="1" si="93"/>
        <v>0</v>
      </c>
      <c r="E173" s="27">
        <f t="shared" si="94"/>
        <v>11</v>
      </c>
      <c r="F173" s="27">
        <v>8</v>
      </c>
      <c r="G173" s="25">
        <f ca="1">ROUND(INDIRECT($B$1&amp;G$155&amp;$B173)*1000,0)</f>
        <v>0</v>
      </c>
      <c r="H173" s="25">
        <f t="shared" ref="H173:H174" ca="1" si="110">INDIRECT($B$1&amp;H$155&amp;$B173)</f>
        <v>0</v>
      </c>
      <c r="I173" s="25" t="str">
        <f t="shared" ca="1" si="87"/>
        <v/>
      </c>
      <c r="J173" s="25">
        <f ca="1">INDIRECT($B$1&amp;I$155&amp;$B173)</f>
        <v>0</v>
      </c>
      <c r="K173" s="67"/>
      <c r="L173" s="48">
        <f t="shared" ref="L173:L174" ca="1" si="111">IF(INDIRECT($B$1&amp;K$155&amp;$B173)="〇",L$165,0)</f>
        <v>0</v>
      </c>
      <c r="M173" s="67"/>
      <c r="N173" s="67"/>
      <c r="O173" s="48">
        <f t="shared" ref="O173:O174" ca="1" si="112">IF(INDIRECT($B$1&amp;N$155&amp;$B173)="〇",O$165,0)</f>
        <v>0</v>
      </c>
      <c r="P173" s="67"/>
      <c r="Q173" s="67"/>
      <c r="R173" s="48">
        <f t="shared" ref="R173:R174" ca="1" si="113">IF(INDIRECT($B$1&amp;Q$155&amp;$B173)="〇",R$165,0)</f>
        <v>0</v>
      </c>
      <c r="U173" s="117">
        <f t="shared" ca="1" si="88"/>
        <v>0</v>
      </c>
      <c r="X173" s="25">
        <f t="shared" ca="1" si="99"/>
        <v>0</v>
      </c>
      <c r="Y173" s="25">
        <f t="shared" ca="1" si="89"/>
        <v>0</v>
      </c>
      <c r="Z173" s="25">
        <f t="shared" ca="1" si="90"/>
        <v>0</v>
      </c>
      <c r="AA173" s="25">
        <f t="shared" ca="1" si="100"/>
        <v>0</v>
      </c>
      <c r="AB173" t="s">
        <v>8748</v>
      </c>
      <c r="AG173" s="83">
        <f t="shared" ca="1" si="101"/>
        <v>0</v>
      </c>
      <c r="AH173" s="78" t="str">
        <f t="shared" ca="1" si="91"/>
        <v/>
      </c>
      <c r="AJ173" s="96">
        <f ca="1">IF(I173="",0,IF(ISERROR(VLOOKUP(I173,Code!$AF$201:$AF$2116,1,FALSE)),1,0))</f>
        <v>0</v>
      </c>
      <c r="AK173" s="78" t="str">
        <f t="shared" ca="1" si="92"/>
        <v/>
      </c>
      <c r="AM173" s="83">
        <f t="shared" ca="1" si="102"/>
        <v>0</v>
      </c>
      <c r="AN173" s="78" t="str">
        <f t="shared" ca="1" si="103"/>
        <v/>
      </c>
      <c r="AO173" s="88" t="s">
        <v>8749</v>
      </c>
      <c r="AP173" s="83">
        <f t="shared" ca="1" si="104"/>
        <v>0</v>
      </c>
      <c r="AQ173" s="78" t="str">
        <f t="shared" ca="1" si="105"/>
        <v/>
      </c>
      <c r="BF173" s="25">
        <v>5</v>
      </c>
      <c r="BG173" s="25">
        <v>17</v>
      </c>
      <c r="BH173" s="70"/>
      <c r="BI173" s="26" t="s">
        <v>4755</v>
      </c>
      <c r="BJ173" s="25" t="s">
        <v>4754</v>
      </c>
      <c r="BK173" s="26">
        <v>51734103</v>
      </c>
      <c r="BR173" s="26">
        <v>3432</v>
      </c>
    </row>
    <row r="174" spans="2:70" x14ac:dyDescent="0.15">
      <c r="B174" s="45">
        <v>165</v>
      </c>
      <c r="C174" s="28"/>
      <c r="D174" s="136">
        <f t="shared" ca="1" si="93"/>
        <v>0</v>
      </c>
      <c r="E174" s="27">
        <f t="shared" si="94"/>
        <v>11</v>
      </c>
      <c r="F174" s="27">
        <v>9</v>
      </c>
      <c r="G174" s="25">
        <f ca="1">ROUND(INDIRECT($B$1&amp;G$155&amp;$B174)*1000,0)</f>
        <v>0</v>
      </c>
      <c r="H174" s="25">
        <f t="shared" ca="1" si="110"/>
        <v>0</v>
      </c>
      <c r="I174" s="25" t="str">
        <f t="shared" ca="1" si="87"/>
        <v/>
      </c>
      <c r="J174" s="25">
        <f ca="1">INDIRECT($B$1&amp;I$155&amp;$B174)</f>
        <v>0</v>
      </c>
      <c r="K174" s="67"/>
      <c r="L174" s="48">
        <f t="shared" ca="1" si="111"/>
        <v>0</v>
      </c>
      <c r="M174" s="67"/>
      <c r="N174" s="67"/>
      <c r="O174" s="48">
        <f t="shared" ca="1" si="112"/>
        <v>0</v>
      </c>
      <c r="P174" s="67"/>
      <c r="Q174" s="67"/>
      <c r="R174" s="48">
        <f t="shared" ca="1" si="113"/>
        <v>0</v>
      </c>
      <c r="U174" s="117">
        <f t="shared" ca="1" si="88"/>
        <v>0</v>
      </c>
      <c r="X174" s="25">
        <f t="shared" ca="1" si="99"/>
        <v>0</v>
      </c>
      <c r="Y174" s="25">
        <f t="shared" ca="1" si="89"/>
        <v>0</v>
      </c>
      <c r="Z174" s="25">
        <f t="shared" ca="1" si="90"/>
        <v>0</v>
      </c>
      <c r="AA174" s="25">
        <f t="shared" ca="1" si="100"/>
        <v>0</v>
      </c>
      <c r="AB174" t="s">
        <v>8750</v>
      </c>
      <c r="AG174" s="83">
        <f t="shared" ca="1" si="101"/>
        <v>0</v>
      </c>
      <c r="AH174" s="78" t="str">
        <f t="shared" ca="1" si="91"/>
        <v/>
      </c>
      <c r="AJ174" s="96">
        <f ca="1">IF(I174="",0,IF(ISERROR(VLOOKUP(I174,Code!$AF$201:$AF$2116,1,FALSE)),1,0))</f>
        <v>0</v>
      </c>
      <c r="AK174" s="78" t="str">
        <f t="shared" ca="1" si="92"/>
        <v/>
      </c>
      <c r="AM174" s="83">
        <f t="shared" ca="1" si="102"/>
        <v>0</v>
      </c>
      <c r="AN174" s="78" t="str">
        <f t="shared" ca="1" si="103"/>
        <v/>
      </c>
      <c r="AO174" s="88" t="s">
        <v>8751</v>
      </c>
      <c r="AP174" s="83">
        <f t="shared" ca="1" si="104"/>
        <v>0</v>
      </c>
      <c r="AQ174" s="78" t="str">
        <f t="shared" ca="1" si="105"/>
        <v/>
      </c>
      <c r="BF174" s="25">
        <v>5</v>
      </c>
      <c r="BG174" s="25">
        <v>17</v>
      </c>
      <c r="BH174" s="70"/>
      <c r="BI174" s="26" t="s">
        <v>4759</v>
      </c>
      <c r="BJ174" s="25" t="s">
        <v>4758</v>
      </c>
      <c r="BK174" s="26">
        <v>51734104</v>
      </c>
      <c r="BR174" s="26">
        <v>3433</v>
      </c>
    </row>
    <row r="175" spans="2:70" x14ac:dyDescent="0.15">
      <c r="B175" s="45">
        <v>161</v>
      </c>
      <c r="C175" s="28"/>
      <c r="D175" s="136">
        <f t="shared" ca="1" si="93"/>
        <v>0</v>
      </c>
      <c r="E175" s="27">
        <f t="shared" si="94"/>
        <v>11</v>
      </c>
      <c r="F175" s="27">
        <v>10</v>
      </c>
      <c r="G175" s="25">
        <f ca="1">ROUND(INDIRECT($B$1&amp;G$156&amp;$B175)*1000,0)</f>
        <v>0</v>
      </c>
      <c r="H175" s="25">
        <f ca="1">INDIRECT($B$1&amp;H$156&amp;$B175)</f>
        <v>0</v>
      </c>
      <c r="I175" s="25" t="str">
        <f t="shared" ca="1" si="87"/>
        <v/>
      </c>
      <c r="J175" s="25">
        <f ca="1">INDIRECT($B$1&amp;I$156&amp;$B175)</f>
        <v>0</v>
      </c>
      <c r="K175" s="67"/>
      <c r="L175" s="48">
        <f ca="1">IF(INDIRECT($B$1&amp;K$156&amp;$B175)="〇",L$165,0)</f>
        <v>0</v>
      </c>
      <c r="M175" s="67"/>
      <c r="N175" s="67"/>
      <c r="O175" s="48">
        <f ca="1">IF(INDIRECT($B$1&amp;N$156&amp;$B175)="〇",O$165,0)</f>
        <v>0</v>
      </c>
      <c r="P175" s="67"/>
      <c r="Q175" s="67"/>
      <c r="R175" s="48">
        <f ca="1">IF(INDIRECT($B$1&amp;Q$156&amp;$B175)="〇",R$165,0)</f>
        <v>0</v>
      </c>
      <c r="U175" s="117">
        <f t="shared" ca="1" si="88"/>
        <v>0</v>
      </c>
      <c r="X175" s="25">
        <f t="shared" ca="1" si="99"/>
        <v>0</v>
      </c>
      <c r="Y175" s="25">
        <f t="shared" ca="1" si="89"/>
        <v>0</v>
      </c>
      <c r="Z175" s="25">
        <f t="shared" ca="1" si="90"/>
        <v>0</v>
      </c>
      <c r="AA175" s="25">
        <f t="shared" ca="1" si="100"/>
        <v>0</v>
      </c>
      <c r="AB175" t="s">
        <v>8752</v>
      </c>
      <c r="AG175" s="83">
        <f t="shared" ca="1" si="101"/>
        <v>0</v>
      </c>
      <c r="AH175" s="78" t="str">
        <f t="shared" ca="1" si="91"/>
        <v/>
      </c>
      <c r="AJ175" s="96">
        <f ca="1">IF(I175="",0,IF(ISERROR(VLOOKUP(I175,Code!$AF$201:$AF$2116,1,FALSE)),1,0))</f>
        <v>0</v>
      </c>
      <c r="AK175" s="78" t="str">
        <f t="shared" ca="1" si="92"/>
        <v/>
      </c>
      <c r="AM175" s="83">
        <f t="shared" ca="1" si="102"/>
        <v>0</v>
      </c>
      <c r="AN175" s="78" t="str">
        <f t="shared" ca="1" si="103"/>
        <v/>
      </c>
      <c r="AO175" s="88" t="s">
        <v>8753</v>
      </c>
      <c r="AP175" s="83">
        <f t="shared" ca="1" si="104"/>
        <v>0</v>
      </c>
      <c r="AQ175" s="78" t="str">
        <f t="shared" ca="1" si="105"/>
        <v/>
      </c>
      <c r="AV175" s="78" t="str">
        <f ca="1">AH175&amp;AH176&amp;AH177&amp;AK175&amp;AK176&amp;AK177</f>
        <v/>
      </c>
      <c r="AW175" s="78" t="str">
        <f ca="1">AQ175&amp;AQ176&amp;AQ177</f>
        <v/>
      </c>
      <c r="BF175" s="25">
        <v>5</v>
      </c>
      <c r="BG175" s="25">
        <v>17</v>
      </c>
      <c r="BH175" s="70"/>
      <c r="BI175" s="26" t="s">
        <v>4763</v>
      </c>
      <c r="BJ175" s="25" t="s">
        <v>4762</v>
      </c>
      <c r="BK175" s="26">
        <v>51734105</v>
      </c>
      <c r="BR175" s="26">
        <v>3434</v>
      </c>
    </row>
    <row r="176" spans="2:70" x14ac:dyDescent="0.15">
      <c r="B176" s="45">
        <v>163</v>
      </c>
      <c r="C176" s="28"/>
      <c r="D176" s="136">
        <f t="shared" ca="1" si="93"/>
        <v>0</v>
      </c>
      <c r="E176" s="27">
        <f t="shared" si="94"/>
        <v>11</v>
      </c>
      <c r="F176" s="27">
        <v>11</v>
      </c>
      <c r="G176" s="25">
        <f ca="1">ROUND(INDIRECT($B$1&amp;G$156&amp;$B176)*1000,0)</f>
        <v>0</v>
      </c>
      <c r="H176" s="25">
        <f t="shared" ref="H176:H177" ca="1" si="114">INDIRECT($B$1&amp;H$156&amp;$B176)</f>
        <v>0</v>
      </c>
      <c r="I176" s="25" t="str">
        <f t="shared" ca="1" si="87"/>
        <v/>
      </c>
      <c r="J176" s="25">
        <f ca="1">INDIRECT($B$1&amp;I$156&amp;$B176)</f>
        <v>0</v>
      </c>
      <c r="K176" s="67"/>
      <c r="L176" s="48">
        <f t="shared" ref="L176:L177" ca="1" si="115">IF(INDIRECT($B$1&amp;K$156&amp;$B176)="〇",L$165,0)</f>
        <v>0</v>
      </c>
      <c r="M176" s="67"/>
      <c r="N176" s="67"/>
      <c r="O176" s="48">
        <f t="shared" ref="O176:O177" ca="1" si="116">IF(INDIRECT($B$1&amp;N$156&amp;$B176)="〇",O$165,0)</f>
        <v>0</v>
      </c>
      <c r="P176" s="67"/>
      <c r="Q176" s="67"/>
      <c r="R176" s="48">
        <f t="shared" ref="R176:R177" ca="1" si="117">IF(INDIRECT($B$1&amp;Q$156&amp;$B176)="〇",R$165,0)</f>
        <v>0</v>
      </c>
      <c r="U176" s="117">
        <f t="shared" ca="1" si="88"/>
        <v>0</v>
      </c>
      <c r="X176" s="25">
        <f t="shared" ca="1" si="99"/>
        <v>0</v>
      </c>
      <c r="Y176" s="25">
        <f t="shared" ca="1" si="89"/>
        <v>0</v>
      </c>
      <c r="Z176" s="25">
        <f t="shared" ca="1" si="90"/>
        <v>0</v>
      </c>
      <c r="AA176" s="25">
        <f t="shared" ca="1" si="100"/>
        <v>0</v>
      </c>
      <c r="AB176" t="s">
        <v>8754</v>
      </c>
      <c r="AG176" s="83">
        <f t="shared" ca="1" si="101"/>
        <v>0</v>
      </c>
      <c r="AH176" s="78" t="str">
        <f t="shared" ca="1" si="91"/>
        <v/>
      </c>
      <c r="AJ176" s="96">
        <f ca="1">IF(I176="",0,IF(ISERROR(VLOOKUP(I176,Code!$AF$201:$AF$2116,1,FALSE)),1,0))</f>
        <v>0</v>
      </c>
      <c r="AK176" s="78" t="str">
        <f t="shared" ca="1" si="92"/>
        <v/>
      </c>
      <c r="AM176" s="83">
        <f t="shared" ca="1" si="102"/>
        <v>0</v>
      </c>
      <c r="AN176" s="78" t="str">
        <f t="shared" ca="1" si="103"/>
        <v/>
      </c>
      <c r="AO176" s="88" t="s">
        <v>8755</v>
      </c>
      <c r="AP176" s="83">
        <f t="shared" ca="1" si="104"/>
        <v>0</v>
      </c>
      <c r="AQ176" s="78" t="str">
        <f t="shared" ca="1" si="105"/>
        <v/>
      </c>
      <c r="BF176" s="25">
        <v>5</v>
      </c>
      <c r="BG176" s="25">
        <v>17</v>
      </c>
      <c r="BH176" s="70"/>
      <c r="BI176" s="26" t="s">
        <v>4767</v>
      </c>
      <c r="BJ176" s="25" t="s">
        <v>4766</v>
      </c>
      <c r="BK176" s="26">
        <v>51734106</v>
      </c>
      <c r="BR176" s="26">
        <v>3532</v>
      </c>
    </row>
    <row r="177" spans="2:70" x14ac:dyDescent="0.15">
      <c r="B177" s="45">
        <v>165</v>
      </c>
      <c r="C177" s="28"/>
      <c r="D177" s="136">
        <f t="shared" ca="1" si="93"/>
        <v>0</v>
      </c>
      <c r="E177" s="27">
        <f t="shared" si="94"/>
        <v>11</v>
      </c>
      <c r="F177" s="27">
        <v>12</v>
      </c>
      <c r="G177" s="25">
        <f ca="1">ROUND(INDIRECT($B$1&amp;G$156&amp;$B177)*1000,0)</f>
        <v>0</v>
      </c>
      <c r="H177" s="25">
        <f t="shared" ca="1" si="114"/>
        <v>0</v>
      </c>
      <c r="I177" s="25" t="str">
        <f t="shared" ca="1" si="87"/>
        <v/>
      </c>
      <c r="J177" s="25">
        <f ca="1">INDIRECT($B$1&amp;I$156&amp;$B177)</f>
        <v>0</v>
      </c>
      <c r="K177" s="67"/>
      <c r="L177" s="48">
        <f t="shared" ca="1" si="115"/>
        <v>0</v>
      </c>
      <c r="M177" s="67"/>
      <c r="N177" s="67"/>
      <c r="O177" s="48">
        <f t="shared" ca="1" si="116"/>
        <v>0</v>
      </c>
      <c r="P177" s="67"/>
      <c r="Q177" s="67"/>
      <c r="R177" s="48">
        <f t="shared" ca="1" si="117"/>
        <v>0</v>
      </c>
      <c r="U177" s="117">
        <f t="shared" ca="1" si="88"/>
        <v>0</v>
      </c>
      <c r="X177" s="25">
        <f t="shared" ca="1" si="99"/>
        <v>0</v>
      </c>
      <c r="Y177" s="25">
        <f t="shared" ca="1" si="89"/>
        <v>0</v>
      </c>
      <c r="Z177" s="25">
        <f t="shared" ca="1" si="90"/>
        <v>0</v>
      </c>
      <c r="AA177" s="25">
        <f t="shared" ca="1" si="100"/>
        <v>0</v>
      </c>
      <c r="AB177" t="s">
        <v>8756</v>
      </c>
      <c r="AG177" s="83">
        <f t="shared" ca="1" si="101"/>
        <v>0</v>
      </c>
      <c r="AH177" s="78" t="str">
        <f t="shared" ca="1" si="91"/>
        <v/>
      </c>
      <c r="AJ177" s="96">
        <f ca="1">IF(I177="",0,IF(ISERROR(VLOOKUP(I177,Code!$AF$201:$AF$2116,1,FALSE)),1,0))</f>
        <v>0</v>
      </c>
      <c r="AK177" s="78" t="str">
        <f t="shared" ca="1" si="92"/>
        <v/>
      </c>
      <c r="AM177" s="83">
        <f t="shared" ca="1" si="102"/>
        <v>0</v>
      </c>
      <c r="AN177" s="78" t="str">
        <f t="shared" ca="1" si="103"/>
        <v/>
      </c>
      <c r="AO177" s="88" t="s">
        <v>8757</v>
      </c>
      <c r="AP177" s="83">
        <f t="shared" ca="1" si="104"/>
        <v>0</v>
      </c>
      <c r="AQ177" s="78" t="str">
        <f t="shared" ca="1" si="105"/>
        <v/>
      </c>
      <c r="BF177" s="25">
        <v>5</v>
      </c>
      <c r="BG177" s="25">
        <v>17</v>
      </c>
      <c r="BH177" s="70"/>
      <c r="BI177" s="26" t="s">
        <v>4771</v>
      </c>
      <c r="BJ177" s="25" t="s">
        <v>4770</v>
      </c>
      <c r="BK177" s="26">
        <v>51734107</v>
      </c>
      <c r="BR177" s="26">
        <v>3534</v>
      </c>
    </row>
    <row r="178" spans="2:70" x14ac:dyDescent="0.15">
      <c r="B178" s="45">
        <v>167</v>
      </c>
      <c r="C178" s="28"/>
      <c r="D178" s="136">
        <f t="shared" ca="1" si="93"/>
        <v>0</v>
      </c>
      <c r="E178" s="27">
        <f>E166+1</f>
        <v>12</v>
      </c>
      <c r="F178" s="27">
        <v>1</v>
      </c>
      <c r="G178" s="25">
        <f ca="1">ROUND(INDIRECT($B$1&amp;G$153&amp;$B178)*1000,0)</f>
        <v>0</v>
      </c>
      <c r="H178" s="25">
        <f ca="1">INDIRECT($B$1&amp;H$153&amp;$B178)</f>
        <v>0</v>
      </c>
      <c r="I178" s="25" t="str">
        <f t="shared" ca="1" si="87"/>
        <v/>
      </c>
      <c r="J178" s="25">
        <f ca="1">INDIRECT($B$1&amp;I$153&amp;$B178)</f>
        <v>0</v>
      </c>
      <c r="K178" s="67"/>
      <c r="L178" s="48">
        <f ca="1">IF(INDIRECT($B$1&amp;K$153&amp;$B178)="〇",L$165,0)</f>
        <v>0</v>
      </c>
      <c r="M178" s="67"/>
      <c r="N178" s="48">
        <f t="shared" ref="N178:O180" ca="1" si="118">IF(INDIRECT($B$1&amp;M$153&amp;$B178)="〇",N$165,0)</f>
        <v>0</v>
      </c>
      <c r="O178" s="48">
        <f t="shared" ca="1" si="118"/>
        <v>0</v>
      </c>
      <c r="P178" s="67"/>
      <c r="Q178" s="67"/>
      <c r="R178" s="48">
        <f ca="1">IF(INDIRECT($B$1&amp;Q$153&amp;$B178)="〇",R$165,0)</f>
        <v>0</v>
      </c>
      <c r="S178" t="s">
        <v>8649</v>
      </c>
      <c r="U178" s="117">
        <f t="shared" ca="1" si="88"/>
        <v>0</v>
      </c>
      <c r="W178" s="25">
        <f ca="1">I139</f>
        <v>0</v>
      </c>
      <c r="X178" s="25">
        <f t="shared" ca="1" si="99"/>
        <v>0</v>
      </c>
      <c r="Y178" s="25">
        <f t="shared" ca="1" si="89"/>
        <v>0</v>
      </c>
      <c r="Z178" s="25">
        <f t="shared" ca="1" si="90"/>
        <v>0</v>
      </c>
      <c r="AA178" s="25">
        <f t="shared" ca="1" si="100"/>
        <v>0</v>
      </c>
      <c r="AB178" t="s">
        <v>8758</v>
      </c>
      <c r="AD178" s="144"/>
      <c r="AE178" s="144"/>
      <c r="AF178" s="145" t="s">
        <v>8759</v>
      </c>
      <c r="AG178" s="83">
        <f t="shared" ca="1" si="101"/>
        <v>0</v>
      </c>
      <c r="AH178" s="78" t="str">
        <f t="shared" ca="1" si="91"/>
        <v/>
      </c>
      <c r="AJ178" s="96">
        <f ca="1">IF(I178="",0,IF(ISERROR(VLOOKUP(I178,Code!$AF$201:$AF$2116,1,FALSE)),1,0))</f>
        <v>0</v>
      </c>
      <c r="AK178" s="78" t="str">
        <f t="shared" ca="1" si="92"/>
        <v/>
      </c>
      <c r="AM178" s="83">
        <f t="shared" ca="1" si="102"/>
        <v>0</v>
      </c>
      <c r="AN178" s="78" t="str">
        <f t="shared" ca="1" si="103"/>
        <v/>
      </c>
      <c r="AO178" s="88" t="s">
        <v>8760</v>
      </c>
      <c r="AP178" s="83">
        <f t="shared" ca="1" si="104"/>
        <v>0</v>
      </c>
      <c r="AQ178" s="78" t="str">
        <f t="shared" ca="1" si="105"/>
        <v/>
      </c>
      <c r="AT178" s="78" t="str">
        <f ca="1">AW178&amp;AW181&amp;AW184&amp;AW187</f>
        <v/>
      </c>
      <c r="AV178" s="78" t="str">
        <f ca="1">AE178&amp;AE179&amp;AE180&amp;AH178&amp;AH179&amp;AH180&amp;AK178&amp;AK179&amp;AK180&amp;AN178&amp;AN179&amp;AN180</f>
        <v/>
      </c>
      <c r="AW178" s="78" t="str">
        <f ca="1">AQ178&amp;AQ179&amp;AQ180</f>
        <v/>
      </c>
      <c r="BF178" s="25">
        <v>5</v>
      </c>
      <c r="BG178" s="25">
        <v>17</v>
      </c>
      <c r="BH178" s="48"/>
      <c r="BI178" s="26" t="s">
        <v>4775</v>
      </c>
      <c r="BJ178" s="25" t="s">
        <v>4774</v>
      </c>
      <c r="BK178" s="26">
        <v>51734108</v>
      </c>
      <c r="BR178" s="26">
        <v>3540</v>
      </c>
    </row>
    <row r="179" spans="2:70" x14ac:dyDescent="0.15">
      <c r="B179" s="45">
        <v>169</v>
      </c>
      <c r="C179" s="28"/>
      <c r="D179" s="136">
        <f t="shared" ca="1" si="93"/>
        <v>0</v>
      </c>
      <c r="E179" s="27">
        <f t="shared" ref="E179:E189" si="119">E178</f>
        <v>12</v>
      </c>
      <c r="F179" s="27">
        <v>2</v>
      </c>
      <c r="G179" s="25">
        <f ca="1">ROUND(INDIRECT($B$1&amp;G$153&amp;$B179)*1000,0)</f>
        <v>0</v>
      </c>
      <c r="H179" s="25">
        <f t="shared" ref="H179:H180" ca="1" si="120">INDIRECT($B$1&amp;H$153&amp;$B179)</f>
        <v>0</v>
      </c>
      <c r="I179" s="25" t="str">
        <f t="shared" ca="1" si="87"/>
        <v/>
      </c>
      <c r="J179" s="25">
        <f ca="1">INDIRECT($B$1&amp;I$153&amp;$B179)</f>
        <v>0</v>
      </c>
      <c r="K179" s="67"/>
      <c r="L179" s="48">
        <f t="shared" ref="L179:L180" ca="1" si="121">IF(INDIRECT($B$1&amp;K$153&amp;$B179)="〇",L$165,0)</f>
        <v>0</v>
      </c>
      <c r="M179" s="67"/>
      <c r="N179" s="48">
        <f t="shared" ca="1" si="118"/>
        <v>0</v>
      </c>
      <c r="O179" s="48">
        <f t="shared" ca="1" si="118"/>
        <v>0</v>
      </c>
      <c r="P179" s="67"/>
      <c r="Q179" s="67"/>
      <c r="R179" s="48">
        <f t="shared" ref="R179:R180" ca="1" si="122">IF(INDIRECT($B$1&amp;Q$153&amp;$B179)="〇",R$165,0)</f>
        <v>0</v>
      </c>
      <c r="U179" s="117">
        <f t="shared" ca="1" si="88"/>
        <v>0</v>
      </c>
      <c r="W179" s="25">
        <f ca="1">SUM(G178:G189)</f>
        <v>0</v>
      </c>
      <c r="X179" s="25">
        <f t="shared" ca="1" si="99"/>
        <v>0</v>
      </c>
      <c r="Y179" s="25">
        <f t="shared" ca="1" si="89"/>
        <v>0</v>
      </c>
      <c r="Z179" s="25">
        <f t="shared" ca="1" si="90"/>
        <v>0</v>
      </c>
      <c r="AA179" s="25">
        <f t="shared" ca="1" si="100"/>
        <v>0</v>
      </c>
      <c r="AB179" t="s">
        <v>8761</v>
      </c>
      <c r="AD179" s="144"/>
      <c r="AE179" s="144"/>
      <c r="AF179" s="145" t="s">
        <v>8762</v>
      </c>
      <c r="AG179" s="83">
        <f t="shared" ca="1" si="101"/>
        <v>0</v>
      </c>
      <c r="AH179" s="78" t="str">
        <f t="shared" ca="1" si="91"/>
        <v/>
      </c>
      <c r="AJ179" s="96">
        <f ca="1">IF(I179="",0,IF(ISERROR(VLOOKUP(I179,Code!$AF$201:$AF$2116,1,FALSE)),1,0))</f>
        <v>0</v>
      </c>
      <c r="AK179" s="78" t="str">
        <f t="shared" ca="1" si="92"/>
        <v/>
      </c>
      <c r="AM179" s="83">
        <f t="shared" ca="1" si="102"/>
        <v>0</v>
      </c>
      <c r="AN179" s="78" t="str">
        <f t="shared" ca="1" si="103"/>
        <v/>
      </c>
      <c r="AO179" s="88" t="s">
        <v>8763</v>
      </c>
      <c r="AP179" s="83">
        <f t="shared" ca="1" si="104"/>
        <v>0</v>
      </c>
      <c r="AQ179" s="78" t="str">
        <f t="shared" ca="1" si="105"/>
        <v/>
      </c>
      <c r="BF179" s="25">
        <v>5</v>
      </c>
      <c r="BG179" s="25">
        <v>18</v>
      </c>
      <c r="BH179" s="46" t="s">
        <v>649</v>
      </c>
      <c r="BI179" s="26" t="s">
        <v>5292</v>
      </c>
      <c r="BJ179" s="25" t="s">
        <v>649</v>
      </c>
      <c r="BK179" s="26">
        <v>51840100</v>
      </c>
      <c r="BR179" s="26">
        <v>3637</v>
      </c>
    </row>
    <row r="180" spans="2:70" x14ac:dyDescent="0.15">
      <c r="B180" s="45">
        <v>171</v>
      </c>
      <c r="C180" s="28"/>
      <c r="D180" s="136">
        <f t="shared" ca="1" si="93"/>
        <v>0</v>
      </c>
      <c r="E180" s="27">
        <f t="shared" si="119"/>
        <v>12</v>
      </c>
      <c r="F180" s="27">
        <v>3</v>
      </c>
      <c r="G180" s="25">
        <f ca="1">ROUND(INDIRECT($B$1&amp;G$153&amp;$B180)*1000,0)</f>
        <v>0</v>
      </c>
      <c r="H180" s="25">
        <f t="shared" ca="1" si="120"/>
        <v>0</v>
      </c>
      <c r="I180" s="25" t="str">
        <f t="shared" ca="1" si="87"/>
        <v/>
      </c>
      <c r="J180" s="25">
        <f ca="1">INDIRECT($B$1&amp;I$153&amp;$B180)</f>
        <v>0</v>
      </c>
      <c r="K180" s="67"/>
      <c r="L180" s="48">
        <f t="shared" ca="1" si="121"/>
        <v>0</v>
      </c>
      <c r="M180" s="67"/>
      <c r="N180" s="48">
        <f t="shared" ca="1" si="118"/>
        <v>0</v>
      </c>
      <c r="O180" s="48">
        <f t="shared" ca="1" si="118"/>
        <v>0</v>
      </c>
      <c r="P180" s="67"/>
      <c r="Q180" s="67"/>
      <c r="R180" s="48">
        <f t="shared" ca="1" si="122"/>
        <v>0</v>
      </c>
      <c r="U180" s="117">
        <f t="shared" ca="1" si="88"/>
        <v>0</v>
      </c>
      <c r="X180" s="25">
        <f t="shared" ca="1" si="99"/>
        <v>0</v>
      </c>
      <c r="Y180" s="25">
        <f t="shared" ca="1" si="89"/>
        <v>0</v>
      </c>
      <c r="Z180" s="25">
        <f t="shared" ca="1" si="90"/>
        <v>0</v>
      </c>
      <c r="AA180" s="25">
        <f t="shared" ca="1" si="100"/>
        <v>0</v>
      </c>
      <c r="AB180" t="s">
        <v>8764</v>
      </c>
      <c r="AD180" s="144"/>
      <c r="AE180" s="144"/>
      <c r="AF180" s="145" t="s">
        <v>8765</v>
      </c>
      <c r="AG180" s="83">
        <f t="shared" ca="1" si="101"/>
        <v>0</v>
      </c>
      <c r="AH180" s="78" t="str">
        <f t="shared" ca="1" si="91"/>
        <v/>
      </c>
      <c r="AJ180" s="96">
        <f ca="1">IF(I180="",0,IF(ISERROR(VLOOKUP(I180,Code!$AF$201:$AF$2116,1,FALSE)),1,0))</f>
        <v>0</v>
      </c>
      <c r="AK180" s="78" t="str">
        <f t="shared" ca="1" si="92"/>
        <v/>
      </c>
      <c r="AM180" s="83">
        <f t="shared" ca="1" si="102"/>
        <v>0</v>
      </c>
      <c r="AN180" s="78" t="str">
        <f t="shared" ca="1" si="103"/>
        <v/>
      </c>
      <c r="AO180" s="88" t="s">
        <v>8766</v>
      </c>
      <c r="AP180" s="83">
        <f t="shared" ca="1" si="104"/>
        <v>0</v>
      </c>
      <c r="AQ180" s="78" t="str">
        <f t="shared" ca="1" si="105"/>
        <v/>
      </c>
      <c r="BF180" s="25">
        <v>5</v>
      </c>
      <c r="BG180" s="25">
        <v>18</v>
      </c>
      <c r="BH180" s="70"/>
      <c r="BI180" s="26" t="s">
        <v>5296</v>
      </c>
      <c r="BJ180" s="25" t="s">
        <v>5295</v>
      </c>
      <c r="BK180" s="26">
        <v>51840101</v>
      </c>
      <c r="BR180" s="26">
        <v>3638</v>
      </c>
    </row>
    <row r="181" spans="2:70" x14ac:dyDescent="0.15">
      <c r="B181" s="45">
        <v>167</v>
      </c>
      <c r="C181" s="28"/>
      <c r="D181" s="136">
        <f t="shared" ca="1" si="93"/>
        <v>0</v>
      </c>
      <c r="E181" s="27">
        <f t="shared" si="119"/>
        <v>12</v>
      </c>
      <c r="F181" s="27">
        <v>4</v>
      </c>
      <c r="G181" s="25">
        <f ca="1">ROUND(INDIRECT($B$1&amp;G$154&amp;$B181)*1000,0)</f>
        <v>0</v>
      </c>
      <c r="H181" s="25">
        <f ca="1">INDIRECT($B$1&amp;H$154&amp;$B181)</f>
        <v>0</v>
      </c>
      <c r="I181" s="25" t="str">
        <f t="shared" ca="1" si="87"/>
        <v/>
      </c>
      <c r="J181" s="25">
        <f ca="1">INDIRECT($B$1&amp;I$154&amp;$B181)</f>
        <v>0</v>
      </c>
      <c r="K181" s="67"/>
      <c r="L181" s="48">
        <f ca="1">IF(INDIRECT($B$1&amp;K$154&amp;$B181)="〇",L$165,0)</f>
        <v>0</v>
      </c>
      <c r="M181" s="67"/>
      <c r="N181" s="48">
        <f t="shared" ref="N181:O183" ca="1" si="123">IF(INDIRECT($B$1&amp;M$154&amp;$B181)="〇",N$165,0)</f>
        <v>0</v>
      </c>
      <c r="O181" s="48">
        <f t="shared" ca="1" si="123"/>
        <v>0</v>
      </c>
      <c r="P181" s="67"/>
      <c r="Q181" s="67"/>
      <c r="R181" s="48">
        <f ca="1">IF(INDIRECT($B$1&amp;Q$154&amp;$B181)="〇",R$165,0)</f>
        <v>0</v>
      </c>
      <c r="U181" s="117">
        <f t="shared" ca="1" si="88"/>
        <v>0</v>
      </c>
      <c r="X181" s="25">
        <f t="shared" ca="1" si="99"/>
        <v>0</v>
      </c>
      <c r="Y181" s="25">
        <f t="shared" ca="1" si="89"/>
        <v>0</v>
      </c>
      <c r="Z181" s="25">
        <f t="shared" ca="1" si="90"/>
        <v>0</v>
      </c>
      <c r="AA181" s="25">
        <f t="shared" ca="1" si="100"/>
        <v>0</v>
      </c>
      <c r="AB181" t="s">
        <v>8767</v>
      </c>
      <c r="AG181" s="83">
        <f t="shared" ca="1" si="101"/>
        <v>0</v>
      </c>
      <c r="AH181" s="78" t="str">
        <f t="shared" ca="1" si="91"/>
        <v/>
      </c>
      <c r="AJ181" s="96">
        <f ca="1">IF(I181="",0,IF(ISERROR(VLOOKUP(I181,Code!$AF$201:$AF$2116,1,FALSE)),1,0))</f>
        <v>0</v>
      </c>
      <c r="AK181" s="78" t="str">
        <f t="shared" ca="1" si="92"/>
        <v/>
      </c>
      <c r="AM181" s="83">
        <f t="shared" ca="1" si="102"/>
        <v>0</v>
      </c>
      <c r="AN181" s="78" t="str">
        <f t="shared" ca="1" si="103"/>
        <v/>
      </c>
      <c r="AO181" s="88" t="s">
        <v>8768</v>
      </c>
      <c r="AP181" s="83">
        <f t="shared" ca="1" si="104"/>
        <v>0</v>
      </c>
      <c r="AQ181" s="78" t="str">
        <f t="shared" ca="1" si="105"/>
        <v/>
      </c>
      <c r="AV181" s="78" t="str">
        <f ca="1">AH181&amp;AH182&amp;AH183&amp;AK181&amp;AK182&amp;AK183&amp;AN181&amp;AN182&amp;AN183</f>
        <v/>
      </c>
      <c r="AW181" s="78" t="str">
        <f ca="1">AQ181&amp;AQ182&amp;AQ183</f>
        <v/>
      </c>
      <c r="BF181" s="25">
        <v>5</v>
      </c>
      <c r="BG181" s="25">
        <v>18</v>
      </c>
      <c r="BH181" s="70"/>
      <c r="BI181" s="26" t="s">
        <v>5300</v>
      </c>
      <c r="BJ181" s="25" t="s">
        <v>5299</v>
      </c>
      <c r="BK181" s="26">
        <v>51840103</v>
      </c>
      <c r="BR181" s="26">
        <v>3639</v>
      </c>
    </row>
    <row r="182" spans="2:70" x14ac:dyDescent="0.15">
      <c r="B182" s="45">
        <v>169</v>
      </c>
      <c r="C182" s="28"/>
      <c r="D182" s="136">
        <f t="shared" ca="1" si="93"/>
        <v>0</v>
      </c>
      <c r="E182" s="27">
        <f t="shared" si="119"/>
        <v>12</v>
      </c>
      <c r="F182" s="27">
        <v>5</v>
      </c>
      <c r="G182" s="25">
        <f ca="1">ROUND(INDIRECT($B$1&amp;G$154&amp;$B182)*1000,0)</f>
        <v>0</v>
      </c>
      <c r="H182" s="25">
        <f t="shared" ref="H182:H183" ca="1" si="124">INDIRECT($B$1&amp;H$154&amp;$B182)</f>
        <v>0</v>
      </c>
      <c r="I182" s="25" t="str">
        <f t="shared" ca="1" si="87"/>
        <v/>
      </c>
      <c r="J182" s="25">
        <f ca="1">INDIRECT($B$1&amp;I$154&amp;$B182)</f>
        <v>0</v>
      </c>
      <c r="K182" s="67"/>
      <c r="L182" s="48">
        <f t="shared" ref="L182:L183" ca="1" si="125">IF(INDIRECT($B$1&amp;K$154&amp;$B182)="〇",L$165,0)</f>
        <v>0</v>
      </c>
      <c r="M182" s="67"/>
      <c r="N182" s="48">
        <f t="shared" ca="1" si="123"/>
        <v>0</v>
      </c>
      <c r="O182" s="48">
        <f t="shared" ca="1" si="123"/>
        <v>0</v>
      </c>
      <c r="P182" s="67"/>
      <c r="Q182" s="67"/>
      <c r="R182" s="48">
        <f t="shared" ref="R182:R183" ca="1" si="126">IF(INDIRECT($B$1&amp;Q$154&amp;$B182)="〇",R$165,0)</f>
        <v>0</v>
      </c>
      <c r="U182" s="117">
        <f t="shared" ca="1" si="88"/>
        <v>0</v>
      </c>
      <c r="X182" s="25">
        <f t="shared" ca="1" si="99"/>
        <v>0</v>
      </c>
      <c r="Y182" s="25">
        <f t="shared" ca="1" si="89"/>
        <v>0</v>
      </c>
      <c r="Z182" s="25">
        <f t="shared" ca="1" si="90"/>
        <v>0</v>
      </c>
      <c r="AA182" s="25">
        <f t="shared" ca="1" si="100"/>
        <v>0</v>
      </c>
      <c r="AB182" t="s">
        <v>8769</v>
      </c>
      <c r="AG182" s="83">
        <f t="shared" ca="1" si="101"/>
        <v>0</v>
      </c>
      <c r="AH182" s="78" t="str">
        <f t="shared" ca="1" si="91"/>
        <v/>
      </c>
      <c r="AJ182" s="96">
        <f ca="1">IF(I182="",0,IF(ISERROR(VLOOKUP(I182,Code!$AF$201:$AF$2116,1,FALSE)),1,0))</f>
        <v>0</v>
      </c>
      <c r="AK182" s="78" t="str">
        <f t="shared" ca="1" si="92"/>
        <v/>
      </c>
      <c r="AM182" s="83">
        <f t="shared" ca="1" si="102"/>
        <v>0</v>
      </c>
      <c r="AN182" s="78" t="str">
        <f t="shared" ca="1" si="103"/>
        <v/>
      </c>
      <c r="AO182" s="88" t="s">
        <v>8770</v>
      </c>
      <c r="AP182" s="83">
        <f t="shared" ca="1" si="104"/>
        <v>0</v>
      </c>
      <c r="AQ182" s="78" t="str">
        <f t="shared" ca="1" si="105"/>
        <v/>
      </c>
      <c r="BF182" s="25">
        <v>5</v>
      </c>
      <c r="BG182" s="25">
        <v>18</v>
      </c>
      <c r="BH182" s="70"/>
      <c r="BI182" s="26" t="s">
        <v>5304</v>
      </c>
      <c r="BJ182" s="25" t="s">
        <v>5303</v>
      </c>
      <c r="BK182" s="26">
        <v>51840105</v>
      </c>
      <c r="BR182" s="26">
        <v>3736</v>
      </c>
    </row>
    <row r="183" spans="2:70" x14ac:dyDescent="0.15">
      <c r="B183" s="45">
        <v>171</v>
      </c>
      <c r="C183" s="28"/>
      <c r="D183" s="136">
        <f t="shared" ca="1" si="93"/>
        <v>0</v>
      </c>
      <c r="E183" s="27">
        <f t="shared" si="119"/>
        <v>12</v>
      </c>
      <c r="F183" s="27">
        <v>6</v>
      </c>
      <c r="G183" s="25">
        <f ca="1">ROUND(INDIRECT($B$1&amp;G$154&amp;$B183)*1000,0)</f>
        <v>0</v>
      </c>
      <c r="H183" s="25">
        <f t="shared" ca="1" si="124"/>
        <v>0</v>
      </c>
      <c r="I183" s="25" t="str">
        <f t="shared" ca="1" si="87"/>
        <v/>
      </c>
      <c r="J183" s="25">
        <f ca="1">INDIRECT($B$1&amp;I$154&amp;$B183)</f>
        <v>0</v>
      </c>
      <c r="K183" s="67"/>
      <c r="L183" s="48">
        <f t="shared" ca="1" si="125"/>
        <v>0</v>
      </c>
      <c r="M183" s="67"/>
      <c r="N183" s="48">
        <f t="shared" ca="1" si="123"/>
        <v>0</v>
      </c>
      <c r="O183" s="48">
        <f t="shared" ca="1" si="123"/>
        <v>0</v>
      </c>
      <c r="P183" s="67"/>
      <c r="Q183" s="67"/>
      <c r="R183" s="48">
        <f t="shared" ca="1" si="126"/>
        <v>0</v>
      </c>
      <c r="U183" s="117">
        <f t="shared" ca="1" si="88"/>
        <v>0</v>
      </c>
      <c r="X183" s="25">
        <f t="shared" ca="1" si="99"/>
        <v>0</v>
      </c>
      <c r="Y183" s="25">
        <f t="shared" ca="1" si="89"/>
        <v>0</v>
      </c>
      <c r="Z183" s="25">
        <f t="shared" ca="1" si="90"/>
        <v>0</v>
      </c>
      <c r="AA183" s="25">
        <f t="shared" ca="1" si="100"/>
        <v>0</v>
      </c>
      <c r="AB183" t="s">
        <v>8771</v>
      </c>
      <c r="AG183" s="83">
        <f t="shared" ca="1" si="101"/>
        <v>0</v>
      </c>
      <c r="AH183" s="78" t="str">
        <f t="shared" ca="1" si="91"/>
        <v/>
      </c>
      <c r="AJ183" s="96">
        <f ca="1">IF(I183="",0,IF(ISERROR(VLOOKUP(I183,Code!$AF$201:$AF$2116,1,FALSE)),1,0))</f>
        <v>0</v>
      </c>
      <c r="AK183" s="78" t="str">
        <f t="shared" ca="1" si="92"/>
        <v/>
      </c>
      <c r="AM183" s="83">
        <f t="shared" ca="1" si="102"/>
        <v>0</v>
      </c>
      <c r="AN183" s="78" t="str">
        <f t="shared" ca="1" si="103"/>
        <v/>
      </c>
      <c r="AO183" s="88" t="s">
        <v>8772</v>
      </c>
      <c r="AP183" s="83">
        <f t="shared" ca="1" si="104"/>
        <v>0</v>
      </c>
      <c r="AQ183" s="78" t="str">
        <f t="shared" ca="1" si="105"/>
        <v/>
      </c>
      <c r="BF183" s="25">
        <v>5</v>
      </c>
      <c r="BG183" s="25">
        <v>18</v>
      </c>
      <c r="BH183" s="70"/>
      <c r="BI183" s="26" t="s">
        <v>5308</v>
      </c>
      <c r="BJ183" s="25" t="s">
        <v>5307</v>
      </c>
      <c r="BK183" s="26">
        <v>51840106</v>
      </c>
      <c r="BR183" s="26">
        <v>3738</v>
      </c>
    </row>
    <row r="184" spans="2:70" x14ac:dyDescent="0.15">
      <c r="B184" s="45">
        <v>167</v>
      </c>
      <c r="C184" s="28"/>
      <c r="D184" s="136">
        <f t="shared" ca="1" si="93"/>
        <v>0</v>
      </c>
      <c r="E184" s="27">
        <f t="shared" si="119"/>
        <v>12</v>
      </c>
      <c r="F184" s="27">
        <v>7</v>
      </c>
      <c r="G184" s="25">
        <f ca="1">ROUND(INDIRECT($B$1&amp;G$155&amp;$B184)*1000,0)</f>
        <v>0</v>
      </c>
      <c r="H184" s="25">
        <f ca="1">INDIRECT($B$1&amp;H$155&amp;$B184)</f>
        <v>0</v>
      </c>
      <c r="I184" s="25" t="str">
        <f t="shared" ca="1" si="87"/>
        <v/>
      </c>
      <c r="J184" s="25">
        <f ca="1">INDIRECT($B$1&amp;I$155&amp;$B184)</f>
        <v>0</v>
      </c>
      <c r="K184" s="67"/>
      <c r="L184" s="48">
        <f ca="1">IF(INDIRECT($B$1&amp;K$155&amp;$B184)="〇",L$165,0)</f>
        <v>0</v>
      </c>
      <c r="M184" s="67"/>
      <c r="N184" s="48">
        <f t="shared" ref="N184:O186" ca="1" si="127">IF(INDIRECT($B$1&amp;M$155&amp;$B184)="〇",N$165,0)</f>
        <v>0</v>
      </c>
      <c r="O184" s="48">
        <f t="shared" ca="1" si="127"/>
        <v>0</v>
      </c>
      <c r="P184" s="67"/>
      <c r="Q184" s="67"/>
      <c r="R184" s="48">
        <f ca="1">IF(INDIRECT($B$1&amp;Q$155&amp;$B184)="〇",R$165,0)</f>
        <v>0</v>
      </c>
      <c r="U184" s="117">
        <f t="shared" ca="1" si="88"/>
        <v>0</v>
      </c>
      <c r="X184" s="25">
        <f t="shared" ca="1" si="99"/>
        <v>0</v>
      </c>
      <c r="Y184" s="25">
        <f t="shared" ca="1" si="89"/>
        <v>0</v>
      </c>
      <c r="Z184" s="25">
        <f t="shared" ca="1" si="90"/>
        <v>0</v>
      </c>
      <c r="AA184" s="25">
        <f t="shared" ca="1" si="100"/>
        <v>0</v>
      </c>
      <c r="AB184" t="s">
        <v>8773</v>
      </c>
      <c r="AG184" s="83">
        <f t="shared" ca="1" si="101"/>
        <v>0</v>
      </c>
      <c r="AH184" s="78" t="str">
        <f t="shared" ca="1" si="91"/>
        <v/>
      </c>
      <c r="AJ184" s="96">
        <f ca="1">IF(I184="",0,IF(ISERROR(VLOOKUP(I184,Code!$AF$201:$AF$2116,1,FALSE)),1,0))</f>
        <v>0</v>
      </c>
      <c r="AK184" s="78" t="str">
        <f t="shared" ca="1" si="92"/>
        <v/>
      </c>
      <c r="AM184" s="83">
        <f t="shared" ca="1" si="102"/>
        <v>0</v>
      </c>
      <c r="AN184" s="78" t="str">
        <f t="shared" ca="1" si="103"/>
        <v/>
      </c>
      <c r="AO184" s="88" t="s">
        <v>8774</v>
      </c>
      <c r="AP184" s="83">
        <f t="shared" ca="1" si="104"/>
        <v>0</v>
      </c>
      <c r="AQ184" s="78" t="str">
        <f t="shared" ca="1" si="105"/>
        <v/>
      </c>
      <c r="AV184" s="78" t="str">
        <f ca="1">AH184&amp;AH185&amp;AH186&amp;AK184&amp;AK185&amp;AK186</f>
        <v/>
      </c>
      <c r="AW184" s="78" t="str">
        <f ca="1">AQ184&amp;AQ185&amp;AQ186</f>
        <v/>
      </c>
      <c r="BF184" s="25">
        <v>5</v>
      </c>
      <c r="BG184" s="25">
        <v>18</v>
      </c>
      <c r="BH184" s="70"/>
      <c r="BI184" s="26" t="s">
        <v>5311</v>
      </c>
      <c r="BJ184" s="25" t="s">
        <v>5310</v>
      </c>
      <c r="BK184" s="26">
        <v>51840107</v>
      </c>
      <c r="BR184" s="26">
        <v>3739</v>
      </c>
    </row>
    <row r="185" spans="2:70" x14ac:dyDescent="0.15">
      <c r="B185" s="45">
        <v>169</v>
      </c>
      <c r="C185" s="28"/>
      <c r="D185" s="136">
        <f t="shared" ca="1" si="93"/>
        <v>0</v>
      </c>
      <c r="E185" s="27">
        <f t="shared" si="119"/>
        <v>12</v>
      </c>
      <c r="F185" s="27">
        <v>8</v>
      </c>
      <c r="G185" s="25">
        <f ca="1">ROUND(INDIRECT($B$1&amp;G$155&amp;$B185)*1000,0)</f>
        <v>0</v>
      </c>
      <c r="H185" s="25">
        <f t="shared" ref="H185:H186" ca="1" si="128">INDIRECT($B$1&amp;H$155&amp;$B185)</f>
        <v>0</v>
      </c>
      <c r="I185" s="25" t="str">
        <f t="shared" ca="1" si="87"/>
        <v/>
      </c>
      <c r="J185" s="25">
        <f ca="1">INDIRECT($B$1&amp;I$155&amp;$B185)</f>
        <v>0</v>
      </c>
      <c r="K185" s="67"/>
      <c r="L185" s="48">
        <f t="shared" ref="L185:L186" ca="1" si="129">IF(INDIRECT($B$1&amp;K$155&amp;$B185)="〇",L$165,0)</f>
        <v>0</v>
      </c>
      <c r="M185" s="67"/>
      <c r="N185" s="48">
        <f t="shared" ca="1" si="127"/>
        <v>0</v>
      </c>
      <c r="O185" s="48">
        <f t="shared" ca="1" si="127"/>
        <v>0</v>
      </c>
      <c r="P185" s="67"/>
      <c r="Q185" s="67"/>
      <c r="R185" s="48">
        <f t="shared" ref="R185:R186" ca="1" si="130">IF(INDIRECT($B$1&amp;Q$155&amp;$B185)="〇",R$165,0)</f>
        <v>0</v>
      </c>
      <c r="U185" s="117">
        <f t="shared" ca="1" si="88"/>
        <v>0</v>
      </c>
      <c r="X185" s="25">
        <f t="shared" ca="1" si="99"/>
        <v>0</v>
      </c>
      <c r="Y185" s="25">
        <f t="shared" ca="1" si="89"/>
        <v>0</v>
      </c>
      <c r="Z185" s="25">
        <f t="shared" ca="1" si="90"/>
        <v>0</v>
      </c>
      <c r="AA185" s="25">
        <f t="shared" ca="1" si="100"/>
        <v>0</v>
      </c>
      <c r="AB185" t="s">
        <v>8775</v>
      </c>
      <c r="AG185" s="83">
        <f t="shared" ca="1" si="101"/>
        <v>0</v>
      </c>
      <c r="AH185" s="78" t="str">
        <f t="shared" ca="1" si="91"/>
        <v/>
      </c>
      <c r="AJ185" s="96">
        <f ca="1">IF(I185="",0,IF(ISERROR(VLOOKUP(I185,Code!$AF$201:$AF$2116,1,FALSE)),1,0))</f>
        <v>0</v>
      </c>
      <c r="AK185" s="78" t="str">
        <f t="shared" ca="1" si="92"/>
        <v/>
      </c>
      <c r="AM185" s="83">
        <f t="shared" ca="1" si="102"/>
        <v>0</v>
      </c>
      <c r="AN185" s="78" t="str">
        <f t="shared" ca="1" si="103"/>
        <v/>
      </c>
      <c r="AO185" s="88" t="s">
        <v>8776</v>
      </c>
      <c r="AP185" s="83">
        <f t="shared" ca="1" si="104"/>
        <v>0</v>
      </c>
      <c r="AQ185" s="78" t="str">
        <f t="shared" ca="1" si="105"/>
        <v/>
      </c>
      <c r="BF185" s="25">
        <v>5</v>
      </c>
      <c r="BG185" s="25">
        <v>18</v>
      </c>
      <c r="BH185" s="70"/>
      <c r="BI185" s="26" t="s">
        <v>5315</v>
      </c>
      <c r="BJ185" s="25" t="s">
        <v>5314</v>
      </c>
      <c r="BK185" s="26">
        <v>51840108</v>
      </c>
      <c r="BR185" s="26">
        <v>3836</v>
      </c>
    </row>
    <row r="186" spans="2:70" x14ac:dyDescent="0.15">
      <c r="B186" s="45">
        <v>171</v>
      </c>
      <c r="C186" s="28"/>
      <c r="D186" s="136">
        <f t="shared" ca="1" si="93"/>
        <v>0</v>
      </c>
      <c r="E186" s="27">
        <f t="shared" si="119"/>
        <v>12</v>
      </c>
      <c r="F186" s="27">
        <v>9</v>
      </c>
      <c r="G186" s="25">
        <f ca="1">ROUND(INDIRECT($B$1&amp;G$155&amp;$B186)*1000,0)</f>
        <v>0</v>
      </c>
      <c r="H186" s="25">
        <f t="shared" ca="1" si="128"/>
        <v>0</v>
      </c>
      <c r="I186" s="25" t="str">
        <f t="shared" ca="1" si="87"/>
        <v/>
      </c>
      <c r="J186" s="25">
        <f ca="1">INDIRECT($B$1&amp;I$155&amp;$B186)</f>
        <v>0</v>
      </c>
      <c r="K186" s="67"/>
      <c r="L186" s="48">
        <f t="shared" ca="1" si="129"/>
        <v>0</v>
      </c>
      <c r="M186" s="67"/>
      <c r="N186" s="48">
        <f t="shared" ca="1" si="127"/>
        <v>0</v>
      </c>
      <c r="O186" s="48">
        <f t="shared" ca="1" si="127"/>
        <v>0</v>
      </c>
      <c r="P186" s="67"/>
      <c r="Q186" s="67"/>
      <c r="R186" s="48">
        <f t="shared" ca="1" si="130"/>
        <v>0</v>
      </c>
      <c r="U186" s="117">
        <f t="shared" ca="1" si="88"/>
        <v>0</v>
      </c>
      <c r="X186" s="25">
        <f t="shared" ca="1" si="99"/>
        <v>0</v>
      </c>
      <c r="Y186" s="25">
        <f t="shared" ca="1" si="89"/>
        <v>0</v>
      </c>
      <c r="Z186" s="25">
        <f t="shared" ca="1" si="90"/>
        <v>0</v>
      </c>
      <c r="AA186" s="25">
        <f t="shared" ca="1" si="100"/>
        <v>0</v>
      </c>
      <c r="AB186" t="s">
        <v>8777</v>
      </c>
      <c r="AG186" s="83">
        <f t="shared" ca="1" si="101"/>
        <v>0</v>
      </c>
      <c r="AH186" s="78" t="str">
        <f t="shared" ca="1" si="91"/>
        <v/>
      </c>
      <c r="AJ186" s="96">
        <f ca="1">IF(I186="",0,IF(ISERROR(VLOOKUP(I186,Code!$AF$201:$AF$2116,1,FALSE)),1,0))</f>
        <v>0</v>
      </c>
      <c r="AK186" s="78" t="str">
        <f t="shared" ca="1" si="92"/>
        <v/>
      </c>
      <c r="AM186" s="83">
        <f t="shared" ca="1" si="102"/>
        <v>0</v>
      </c>
      <c r="AN186" s="78" t="str">
        <f t="shared" ca="1" si="103"/>
        <v/>
      </c>
      <c r="AO186" s="88" t="s">
        <v>8778</v>
      </c>
      <c r="AP186" s="83">
        <f t="shared" ca="1" si="104"/>
        <v>0</v>
      </c>
      <c r="AQ186" s="78" t="str">
        <f t="shared" ca="1" si="105"/>
        <v/>
      </c>
      <c r="BF186" s="25">
        <v>5</v>
      </c>
      <c r="BG186" s="25">
        <v>18</v>
      </c>
      <c r="BH186" s="48"/>
      <c r="BI186" s="26" t="s">
        <v>5319</v>
      </c>
      <c r="BJ186" s="25" t="s">
        <v>5318</v>
      </c>
      <c r="BK186" s="26">
        <v>51840109</v>
      </c>
      <c r="BR186" s="26">
        <v>3837</v>
      </c>
    </row>
    <row r="187" spans="2:70" x14ac:dyDescent="0.15">
      <c r="B187" s="45">
        <v>167</v>
      </c>
      <c r="C187" s="28"/>
      <c r="D187" s="136">
        <f t="shared" ca="1" si="93"/>
        <v>0</v>
      </c>
      <c r="E187" s="27">
        <f t="shared" si="119"/>
        <v>12</v>
      </c>
      <c r="F187" s="27">
        <v>10</v>
      </c>
      <c r="G187" s="25">
        <f ca="1">ROUND(INDIRECT($B$1&amp;G$156&amp;$B187)*1000,0)</f>
        <v>0</v>
      </c>
      <c r="H187" s="25">
        <f ca="1">INDIRECT($B$1&amp;H$156&amp;$B187)</f>
        <v>0</v>
      </c>
      <c r="I187" s="25" t="str">
        <f t="shared" ca="1" si="87"/>
        <v/>
      </c>
      <c r="J187" s="25">
        <f ca="1">INDIRECT($B$1&amp;I$156&amp;$B187)</f>
        <v>0</v>
      </c>
      <c r="K187" s="67"/>
      <c r="L187" s="48">
        <f ca="1">IF(INDIRECT($B$1&amp;K$156&amp;$B187)="〇",L$165,0)</f>
        <v>0</v>
      </c>
      <c r="M187" s="67"/>
      <c r="N187" s="48">
        <f t="shared" ref="N187:O189" ca="1" si="131">IF(INDIRECT($B$1&amp;M$156&amp;$B187)="〇",N$165,0)</f>
        <v>0</v>
      </c>
      <c r="O187" s="48">
        <f t="shared" ca="1" si="131"/>
        <v>0</v>
      </c>
      <c r="P187" s="67"/>
      <c r="Q187" s="67"/>
      <c r="R187" s="48">
        <f ca="1">IF(INDIRECT($B$1&amp;Q$156&amp;$B187)="〇",R$165,0)</f>
        <v>0</v>
      </c>
      <c r="U187" s="117">
        <f t="shared" ca="1" si="88"/>
        <v>0</v>
      </c>
      <c r="X187" s="25">
        <f t="shared" ca="1" si="99"/>
        <v>0</v>
      </c>
      <c r="Y187" s="25">
        <f t="shared" ca="1" si="89"/>
        <v>0</v>
      </c>
      <c r="Z187" s="25">
        <f t="shared" ca="1" si="90"/>
        <v>0</v>
      </c>
      <c r="AA187" s="25">
        <f t="shared" ca="1" si="100"/>
        <v>0</v>
      </c>
      <c r="AB187" t="s">
        <v>8779</v>
      </c>
      <c r="AG187" s="83">
        <f t="shared" ca="1" si="101"/>
        <v>0</v>
      </c>
      <c r="AH187" s="78" t="str">
        <f t="shared" ca="1" si="91"/>
        <v/>
      </c>
      <c r="AJ187" s="96">
        <f ca="1">IF(I187="",0,IF(ISERROR(VLOOKUP(I187,Code!$AF$201:$AF$2116,1,FALSE)),1,0))</f>
        <v>0</v>
      </c>
      <c r="AK187" s="78" t="str">
        <f t="shared" ca="1" si="92"/>
        <v/>
      </c>
      <c r="AM187" s="83">
        <f t="shared" ca="1" si="102"/>
        <v>0</v>
      </c>
      <c r="AN187" s="78" t="str">
        <f t="shared" ca="1" si="103"/>
        <v/>
      </c>
      <c r="AO187" s="88" t="s">
        <v>8780</v>
      </c>
      <c r="AP187" s="83">
        <f t="shared" ca="1" si="104"/>
        <v>0</v>
      </c>
      <c r="AQ187" s="78" t="str">
        <f t="shared" ca="1" si="105"/>
        <v/>
      </c>
      <c r="AV187" s="78" t="str">
        <f ca="1">AH187&amp;AH188&amp;AH189&amp;AK187&amp;AK188&amp;AK189</f>
        <v/>
      </c>
      <c r="AW187" s="78" t="str">
        <f ca="1">AQ187&amp;AQ188&amp;AQ189</f>
        <v/>
      </c>
      <c r="BF187" s="25">
        <v>5</v>
      </c>
      <c r="BG187" s="25">
        <v>19</v>
      </c>
      <c r="BH187" s="46" t="s">
        <v>653</v>
      </c>
      <c r="BI187" s="26" t="s">
        <v>5322</v>
      </c>
      <c r="BJ187" s="25" t="s">
        <v>653</v>
      </c>
      <c r="BK187" s="26">
        <v>51940130</v>
      </c>
      <c r="BR187" s="26">
        <v>3839</v>
      </c>
    </row>
    <row r="188" spans="2:70" x14ac:dyDescent="0.15">
      <c r="B188" s="45">
        <v>169</v>
      </c>
      <c r="C188" s="28"/>
      <c r="D188" s="136">
        <f t="shared" ca="1" si="93"/>
        <v>0</v>
      </c>
      <c r="E188" s="27">
        <f t="shared" si="119"/>
        <v>12</v>
      </c>
      <c r="F188" s="27">
        <v>11</v>
      </c>
      <c r="G188" s="25">
        <f ca="1">ROUND(INDIRECT($B$1&amp;G$156&amp;$B188)*1000,0)</f>
        <v>0</v>
      </c>
      <c r="H188" s="25">
        <f t="shared" ref="H188:H189" ca="1" si="132">INDIRECT($B$1&amp;H$156&amp;$B188)</f>
        <v>0</v>
      </c>
      <c r="I188" s="25" t="str">
        <f t="shared" ca="1" si="87"/>
        <v/>
      </c>
      <c r="J188" s="25">
        <f ca="1">INDIRECT($B$1&amp;I$156&amp;$B188)</f>
        <v>0</v>
      </c>
      <c r="K188" s="67"/>
      <c r="L188" s="48">
        <f t="shared" ref="L188:L189" ca="1" si="133">IF(INDIRECT($B$1&amp;K$156&amp;$B188)="〇",L$165,0)</f>
        <v>0</v>
      </c>
      <c r="M188" s="67"/>
      <c r="N188" s="48">
        <f t="shared" ca="1" si="131"/>
        <v>0</v>
      </c>
      <c r="O188" s="48">
        <f t="shared" ca="1" si="131"/>
        <v>0</v>
      </c>
      <c r="P188" s="67"/>
      <c r="Q188" s="67"/>
      <c r="R188" s="48">
        <f t="shared" ref="R188:R189" ca="1" si="134">IF(INDIRECT($B$1&amp;Q$156&amp;$B188)="〇",R$165,0)</f>
        <v>0</v>
      </c>
      <c r="U188" s="117">
        <f t="shared" ca="1" si="88"/>
        <v>0</v>
      </c>
      <c r="X188" s="25">
        <f t="shared" ca="1" si="99"/>
        <v>0</v>
      </c>
      <c r="Y188" s="25">
        <f t="shared" ca="1" si="89"/>
        <v>0</v>
      </c>
      <c r="Z188" s="25">
        <f t="shared" ca="1" si="90"/>
        <v>0</v>
      </c>
      <c r="AA188" s="25">
        <f t="shared" ca="1" si="100"/>
        <v>0</v>
      </c>
      <c r="AB188" t="s">
        <v>8781</v>
      </c>
      <c r="AG188" s="83">
        <f t="shared" ca="1" si="101"/>
        <v>0</v>
      </c>
      <c r="AH188" s="78" t="str">
        <f t="shared" ca="1" si="91"/>
        <v/>
      </c>
      <c r="AJ188" s="96">
        <f ca="1">IF(I188="",0,IF(ISERROR(VLOOKUP(I188,Code!$AF$201:$AF$2116,1,FALSE)),1,0))</f>
        <v>0</v>
      </c>
      <c r="AK188" s="78" t="str">
        <f t="shared" ca="1" si="92"/>
        <v/>
      </c>
      <c r="AM188" s="83">
        <f t="shared" ca="1" si="102"/>
        <v>0</v>
      </c>
      <c r="AN188" s="78" t="str">
        <f t="shared" ca="1" si="103"/>
        <v/>
      </c>
      <c r="AO188" s="88" t="s">
        <v>8782</v>
      </c>
      <c r="AP188" s="83">
        <f t="shared" ca="1" si="104"/>
        <v>0</v>
      </c>
      <c r="AQ188" s="78" t="str">
        <f t="shared" ca="1" si="105"/>
        <v/>
      </c>
      <c r="BF188" s="25">
        <v>5</v>
      </c>
      <c r="BG188" s="25">
        <v>19</v>
      </c>
      <c r="BH188" s="70"/>
      <c r="BI188" s="26" t="s">
        <v>5325</v>
      </c>
      <c r="BJ188" s="25" t="s">
        <v>5324</v>
      </c>
      <c r="BK188" s="26">
        <v>51940131</v>
      </c>
      <c r="BR188" s="26">
        <v>3936</v>
      </c>
    </row>
    <row r="189" spans="2:70" x14ac:dyDescent="0.15">
      <c r="B189" s="45">
        <v>171</v>
      </c>
      <c r="C189" s="28"/>
      <c r="D189" s="136">
        <f t="shared" ca="1" si="93"/>
        <v>0</v>
      </c>
      <c r="E189" s="27">
        <f t="shared" si="119"/>
        <v>12</v>
      </c>
      <c r="F189" s="27">
        <v>12</v>
      </c>
      <c r="G189" s="25">
        <f ca="1">ROUND(INDIRECT($B$1&amp;G$156&amp;$B189)*1000,0)</f>
        <v>0</v>
      </c>
      <c r="H189" s="25">
        <f t="shared" ca="1" si="132"/>
        <v>0</v>
      </c>
      <c r="I189" s="25" t="str">
        <f t="shared" ca="1" si="87"/>
        <v/>
      </c>
      <c r="J189" s="25">
        <f ca="1">INDIRECT($B$1&amp;I$156&amp;$B189)</f>
        <v>0</v>
      </c>
      <c r="K189" s="67"/>
      <c r="L189" s="48">
        <f t="shared" ca="1" si="133"/>
        <v>0</v>
      </c>
      <c r="M189" s="67"/>
      <c r="N189" s="48">
        <f t="shared" ca="1" si="131"/>
        <v>0</v>
      </c>
      <c r="O189" s="48">
        <f t="shared" ca="1" si="131"/>
        <v>0</v>
      </c>
      <c r="P189" s="67"/>
      <c r="Q189" s="67"/>
      <c r="R189" s="48">
        <f t="shared" ca="1" si="134"/>
        <v>0</v>
      </c>
      <c r="U189" s="117">
        <f t="shared" ca="1" si="88"/>
        <v>0</v>
      </c>
      <c r="X189" s="25">
        <f t="shared" ca="1" si="99"/>
        <v>0</v>
      </c>
      <c r="Y189" s="25">
        <f t="shared" ca="1" si="89"/>
        <v>0</v>
      </c>
      <c r="Z189" s="25">
        <f t="shared" ca="1" si="90"/>
        <v>0</v>
      </c>
      <c r="AA189" s="25">
        <f t="shared" ca="1" si="100"/>
        <v>0</v>
      </c>
      <c r="AB189" t="s">
        <v>8783</v>
      </c>
      <c r="AG189" s="83">
        <f t="shared" ca="1" si="101"/>
        <v>0</v>
      </c>
      <c r="AH189" s="78" t="str">
        <f t="shared" ca="1" si="91"/>
        <v/>
      </c>
      <c r="AJ189" s="96">
        <f ca="1">IF(I189="",0,IF(ISERROR(VLOOKUP(I189,Code!$AF$201:$AF$2116,1,FALSE)),1,0))</f>
        <v>0</v>
      </c>
      <c r="AK189" s="78" t="str">
        <f t="shared" ca="1" si="92"/>
        <v/>
      </c>
      <c r="AM189" s="83">
        <f t="shared" ca="1" si="102"/>
        <v>0</v>
      </c>
      <c r="AN189" s="78" t="str">
        <f t="shared" ca="1" si="103"/>
        <v/>
      </c>
      <c r="AO189" s="88" t="s">
        <v>8784</v>
      </c>
      <c r="AP189" s="83">
        <f t="shared" ca="1" si="104"/>
        <v>0</v>
      </c>
      <c r="AQ189" s="78" t="str">
        <f t="shared" ca="1" si="105"/>
        <v/>
      </c>
      <c r="BF189" s="25">
        <v>5</v>
      </c>
      <c r="BG189" s="25">
        <v>19</v>
      </c>
      <c r="BH189" s="70"/>
      <c r="BI189" s="26" t="s">
        <v>5328</v>
      </c>
      <c r="BJ189" s="25" t="s">
        <v>5327</v>
      </c>
      <c r="BK189" s="26">
        <v>51940132</v>
      </c>
      <c r="BR189" s="26">
        <v>3937</v>
      </c>
    </row>
    <row r="190" spans="2:70" x14ac:dyDescent="0.15">
      <c r="B190" s="45">
        <v>173</v>
      </c>
      <c r="C190" s="28"/>
      <c r="D190" s="136">
        <f t="shared" ca="1" si="93"/>
        <v>0</v>
      </c>
      <c r="E190" s="27">
        <v>21</v>
      </c>
      <c r="F190" s="27">
        <v>1</v>
      </c>
      <c r="G190" s="25">
        <f ca="1">ROUND(INDIRECT($B$1&amp;G$153&amp;$B190)*1000,0)</f>
        <v>0</v>
      </c>
      <c r="H190" s="25">
        <f ca="1">INDIRECT($B$1&amp;H$153&amp;$B190)</f>
        <v>0</v>
      </c>
      <c r="I190" s="25" t="str">
        <f t="shared" ca="1" si="87"/>
        <v/>
      </c>
      <c r="J190" s="25">
        <f ca="1">INDIRECT($B$1&amp;I$153&amp;$B190)</f>
        <v>0</v>
      </c>
      <c r="K190" s="48">
        <f t="shared" ref="K190:M192" ca="1" si="135">IF(INDIRECT($B$1&amp;J$153&amp;$B190)="〇",K$165,0)</f>
        <v>0</v>
      </c>
      <c r="L190" s="48">
        <f t="shared" ca="1" si="135"/>
        <v>0</v>
      </c>
      <c r="M190" s="48">
        <f t="shared" ca="1" si="135"/>
        <v>0</v>
      </c>
      <c r="N190" s="67"/>
      <c r="O190" s="48">
        <f t="shared" ref="O190:R192" ca="1" si="136">IF(INDIRECT($B$1&amp;N$153&amp;$B190)="〇",O$165,0)</f>
        <v>0</v>
      </c>
      <c r="P190" s="48">
        <f t="shared" ca="1" si="136"/>
        <v>0</v>
      </c>
      <c r="Q190" s="48">
        <f t="shared" ca="1" si="136"/>
        <v>0</v>
      </c>
      <c r="R190" s="48">
        <f t="shared" ca="1" si="136"/>
        <v>0</v>
      </c>
      <c r="S190" s="33" t="str">
        <f>J140</f>
        <v>木くず（柱、ボードなど）</v>
      </c>
      <c r="U190" s="117">
        <f t="shared" ca="1" si="88"/>
        <v>0</v>
      </c>
      <c r="W190" s="25">
        <f ca="1">I140</f>
        <v>0</v>
      </c>
      <c r="X190" s="25">
        <f t="shared" ca="1" si="99"/>
        <v>0</v>
      </c>
      <c r="Y190" s="25">
        <f t="shared" ca="1" si="89"/>
        <v>0</v>
      </c>
      <c r="Z190" s="25">
        <f t="shared" ca="1" si="90"/>
        <v>0</v>
      </c>
      <c r="AA190" s="25">
        <f t="shared" ca="1" si="100"/>
        <v>0</v>
      </c>
      <c r="AB190" s="33" t="s">
        <v>9108</v>
      </c>
      <c r="AD190" s="144"/>
      <c r="AE190" s="144"/>
      <c r="AF190" s="147" t="s">
        <v>9156</v>
      </c>
      <c r="AG190" s="83">
        <f t="shared" ca="1" si="101"/>
        <v>0</v>
      </c>
      <c r="AH190" s="78" t="str">
        <f t="shared" ca="1" si="91"/>
        <v/>
      </c>
      <c r="AJ190" s="96">
        <f ca="1">IF(I190="",0,IF(ISERROR(VLOOKUP(I190,Code!$AF$201:$AF$2116,1,FALSE)),1,0))</f>
        <v>0</v>
      </c>
      <c r="AK190" s="78" t="str">
        <f t="shared" ca="1" si="92"/>
        <v/>
      </c>
      <c r="AM190" s="83">
        <f t="shared" ca="1" si="102"/>
        <v>0</v>
      </c>
      <c r="AN190" s="78" t="str">
        <f t="shared" ca="1" si="103"/>
        <v/>
      </c>
      <c r="AO190" s="102" t="s">
        <v>9132</v>
      </c>
      <c r="AP190" s="83">
        <f t="shared" ca="1" si="104"/>
        <v>0</v>
      </c>
      <c r="AQ190" s="78" t="str">
        <f t="shared" ca="1" si="105"/>
        <v/>
      </c>
      <c r="AT190" s="78" t="str">
        <f ca="1">AW190&amp;AW193&amp;AW196&amp;AW199</f>
        <v/>
      </c>
      <c r="AV190" s="78" t="str">
        <f ca="1">AE190&amp;AE191&amp;AE192&amp;AH190&amp;AH191&amp;AH192&amp;AK190&amp;AK191&amp;AK192&amp;AN190&amp;AN191&amp;AN192</f>
        <v/>
      </c>
      <c r="AW190" s="78" t="str">
        <f ca="1">AQ190&amp;AQ191&amp;AQ192</f>
        <v/>
      </c>
      <c r="BF190" s="25">
        <v>5</v>
      </c>
      <c r="BG190" s="25">
        <v>19</v>
      </c>
      <c r="BH190" s="70"/>
      <c r="BI190" s="26" t="s">
        <v>5331</v>
      </c>
      <c r="BJ190" s="25" t="s">
        <v>5330</v>
      </c>
      <c r="BK190" s="26">
        <v>51940133</v>
      </c>
      <c r="BR190" s="26">
        <v>3938</v>
      </c>
    </row>
    <row r="191" spans="2:70" x14ac:dyDescent="0.15">
      <c r="B191" s="45">
        <v>175</v>
      </c>
      <c r="C191" s="28"/>
      <c r="D191" s="136">
        <f t="shared" ca="1" si="93"/>
        <v>0</v>
      </c>
      <c r="E191" s="27">
        <f t="shared" ref="E191:E201" si="137">E190</f>
        <v>21</v>
      </c>
      <c r="F191" s="27">
        <v>2</v>
      </c>
      <c r="G191" s="25">
        <f ca="1">ROUND(INDIRECT($B$1&amp;G$153&amp;$B191)*1000,0)</f>
        <v>0</v>
      </c>
      <c r="H191" s="25">
        <f t="shared" ref="H191:H192" ca="1" si="138">INDIRECT($B$1&amp;H$153&amp;$B191)</f>
        <v>0</v>
      </c>
      <c r="I191" s="25" t="str">
        <f t="shared" ca="1" si="87"/>
        <v/>
      </c>
      <c r="J191" s="25">
        <f ca="1">INDIRECT($B$1&amp;I$153&amp;$B191)</f>
        <v>0</v>
      </c>
      <c r="K191" s="48">
        <f t="shared" ca="1" si="135"/>
        <v>0</v>
      </c>
      <c r="L191" s="48">
        <f t="shared" ca="1" si="135"/>
        <v>0</v>
      </c>
      <c r="M191" s="48">
        <f t="shared" ca="1" si="135"/>
        <v>0</v>
      </c>
      <c r="N191" s="67"/>
      <c r="O191" s="48">
        <f t="shared" ca="1" si="136"/>
        <v>0</v>
      </c>
      <c r="P191" s="48">
        <f t="shared" ca="1" si="136"/>
        <v>0</v>
      </c>
      <c r="Q191" s="48">
        <f t="shared" ca="1" si="136"/>
        <v>0</v>
      </c>
      <c r="R191" s="48">
        <f t="shared" ca="1" si="136"/>
        <v>0</v>
      </c>
      <c r="U191" s="117">
        <f t="shared" ca="1" si="88"/>
        <v>0</v>
      </c>
      <c r="W191" s="25">
        <f ca="1">SUM(G190:G201)</f>
        <v>0</v>
      </c>
      <c r="X191" s="25">
        <f t="shared" ca="1" si="99"/>
        <v>0</v>
      </c>
      <c r="Y191" s="25">
        <f t="shared" ca="1" si="89"/>
        <v>0</v>
      </c>
      <c r="Z191" s="25">
        <f t="shared" ca="1" si="90"/>
        <v>0</v>
      </c>
      <c r="AA191" s="25">
        <f t="shared" ca="1" si="100"/>
        <v>0</v>
      </c>
      <c r="AB191" s="33" t="s">
        <v>9109</v>
      </c>
      <c r="AD191" s="144"/>
      <c r="AE191" s="144"/>
      <c r="AF191" s="148" t="s">
        <v>9157</v>
      </c>
      <c r="AG191" s="83">
        <f t="shared" ca="1" si="101"/>
        <v>0</v>
      </c>
      <c r="AH191" s="78" t="str">
        <f t="shared" ca="1" si="91"/>
        <v/>
      </c>
      <c r="AJ191" s="96">
        <f ca="1">IF(I191="",0,IF(ISERROR(VLOOKUP(I191,Code!$AF$201:$AF$2116,1,FALSE)),1,0))</f>
        <v>0</v>
      </c>
      <c r="AK191" s="78" t="str">
        <f t="shared" ca="1" si="92"/>
        <v/>
      </c>
      <c r="AM191" s="83">
        <f t="shared" ca="1" si="102"/>
        <v>0</v>
      </c>
      <c r="AN191" s="78" t="str">
        <f t="shared" ca="1" si="103"/>
        <v/>
      </c>
      <c r="AO191" s="102" t="s">
        <v>9133</v>
      </c>
      <c r="AP191" s="83">
        <f t="shared" ca="1" si="104"/>
        <v>0</v>
      </c>
      <c r="AQ191" s="78" t="str">
        <f t="shared" ca="1" si="105"/>
        <v/>
      </c>
      <c r="BF191" s="25">
        <v>5</v>
      </c>
      <c r="BG191" s="25">
        <v>19</v>
      </c>
      <c r="BH191" s="70"/>
      <c r="BI191" s="26" t="s">
        <v>5334</v>
      </c>
      <c r="BJ191" s="25" t="s">
        <v>5333</v>
      </c>
      <c r="BK191" s="26">
        <v>51940134</v>
      </c>
      <c r="BR191" s="26">
        <v>4035</v>
      </c>
    </row>
    <row r="192" spans="2:70" x14ac:dyDescent="0.15">
      <c r="B192" s="45">
        <v>177</v>
      </c>
      <c r="C192" s="28"/>
      <c r="D192" s="136">
        <f t="shared" ca="1" si="93"/>
        <v>0</v>
      </c>
      <c r="E192" s="27">
        <f t="shared" si="137"/>
        <v>21</v>
      </c>
      <c r="F192" s="27">
        <v>3</v>
      </c>
      <c r="G192" s="25">
        <f ca="1">ROUND(INDIRECT($B$1&amp;G$153&amp;$B192)*1000,0)</f>
        <v>0</v>
      </c>
      <c r="H192" s="25">
        <f t="shared" ca="1" si="138"/>
        <v>0</v>
      </c>
      <c r="I192" s="25" t="str">
        <f t="shared" ca="1" si="87"/>
        <v/>
      </c>
      <c r="J192" s="25">
        <f ca="1">INDIRECT($B$1&amp;I$153&amp;$B192)</f>
        <v>0</v>
      </c>
      <c r="K192" s="48">
        <f t="shared" ca="1" si="135"/>
        <v>0</v>
      </c>
      <c r="L192" s="48">
        <f t="shared" ca="1" si="135"/>
        <v>0</v>
      </c>
      <c r="M192" s="48">
        <f t="shared" ca="1" si="135"/>
        <v>0</v>
      </c>
      <c r="N192" s="67"/>
      <c r="O192" s="48">
        <f t="shared" ca="1" si="136"/>
        <v>0</v>
      </c>
      <c r="P192" s="48">
        <f t="shared" ca="1" si="136"/>
        <v>0</v>
      </c>
      <c r="Q192" s="48">
        <f t="shared" ca="1" si="136"/>
        <v>0</v>
      </c>
      <c r="R192" s="48">
        <f t="shared" ca="1" si="136"/>
        <v>0</v>
      </c>
      <c r="U192" s="117">
        <f t="shared" ca="1" si="88"/>
        <v>0</v>
      </c>
      <c r="X192" s="25">
        <f t="shared" ca="1" si="99"/>
        <v>0</v>
      </c>
      <c r="Y192" s="25">
        <f t="shared" ca="1" si="89"/>
        <v>0</v>
      </c>
      <c r="Z192" s="25">
        <f t="shared" ca="1" si="90"/>
        <v>0</v>
      </c>
      <c r="AA192" s="25">
        <f t="shared" ca="1" si="100"/>
        <v>0</v>
      </c>
      <c r="AB192" s="33" t="s">
        <v>9110</v>
      </c>
      <c r="AD192" s="144"/>
      <c r="AE192" s="144"/>
      <c r="AF192" s="148" t="s">
        <v>9158</v>
      </c>
      <c r="AG192" s="83">
        <f t="shared" ca="1" si="101"/>
        <v>0</v>
      </c>
      <c r="AH192" s="78" t="str">
        <f t="shared" ca="1" si="91"/>
        <v/>
      </c>
      <c r="AJ192" s="96">
        <f ca="1">IF(I192="",0,IF(ISERROR(VLOOKUP(I192,Code!$AF$201:$AF$2116,1,FALSE)),1,0))</f>
        <v>0</v>
      </c>
      <c r="AK192" s="78" t="str">
        <f t="shared" ca="1" si="92"/>
        <v/>
      </c>
      <c r="AM192" s="83">
        <f t="shared" ca="1" si="102"/>
        <v>0</v>
      </c>
      <c r="AN192" s="78" t="str">
        <f t="shared" ca="1" si="103"/>
        <v/>
      </c>
      <c r="AO192" s="102" t="s">
        <v>9134</v>
      </c>
      <c r="AP192" s="83">
        <f t="shared" ca="1" si="104"/>
        <v>0</v>
      </c>
      <c r="AQ192" s="78" t="str">
        <f t="shared" ca="1" si="105"/>
        <v/>
      </c>
      <c r="BF192" s="25">
        <v>5</v>
      </c>
      <c r="BG192" s="25">
        <v>19</v>
      </c>
      <c r="BH192" s="70"/>
      <c r="BI192" s="26" t="s">
        <v>5337</v>
      </c>
      <c r="BJ192" s="25" t="s">
        <v>5336</v>
      </c>
      <c r="BK192" s="26">
        <v>51940135</v>
      </c>
      <c r="BR192" s="26">
        <v>4041</v>
      </c>
    </row>
    <row r="193" spans="2:70" x14ac:dyDescent="0.15">
      <c r="B193" s="45">
        <v>173</v>
      </c>
      <c r="C193" s="28"/>
      <c r="D193" s="136">
        <f t="shared" ca="1" si="93"/>
        <v>0</v>
      </c>
      <c r="E193" s="27">
        <f t="shared" si="137"/>
        <v>21</v>
      </c>
      <c r="F193" s="27">
        <v>4</v>
      </c>
      <c r="G193" s="25">
        <f ca="1">ROUND(INDIRECT($B$1&amp;G$154&amp;$B193)*1000,0)</f>
        <v>0</v>
      </c>
      <c r="H193" s="25">
        <f ca="1">INDIRECT($B$1&amp;H$154&amp;$B193)</f>
        <v>0</v>
      </c>
      <c r="I193" s="25" t="str">
        <f t="shared" ca="1" si="87"/>
        <v/>
      </c>
      <c r="J193" s="25">
        <f ca="1">INDIRECT($B$1&amp;I$154&amp;$B193)</f>
        <v>0</v>
      </c>
      <c r="K193" s="48">
        <f t="shared" ref="K193:M195" ca="1" si="139">IF(INDIRECT($B$1&amp;J$154&amp;$B193)="〇",K$165,0)</f>
        <v>0</v>
      </c>
      <c r="L193" s="48">
        <f t="shared" ca="1" si="139"/>
        <v>0</v>
      </c>
      <c r="M193" s="48">
        <f t="shared" ca="1" si="139"/>
        <v>0</v>
      </c>
      <c r="N193" s="67"/>
      <c r="O193" s="48">
        <f t="shared" ref="O193:R195" ca="1" si="140">IF(INDIRECT($B$1&amp;N$154&amp;$B193)="〇",O$165,0)</f>
        <v>0</v>
      </c>
      <c r="P193" s="48">
        <f t="shared" ca="1" si="140"/>
        <v>0</v>
      </c>
      <c r="Q193" s="48">
        <f t="shared" ca="1" si="140"/>
        <v>0</v>
      </c>
      <c r="R193" s="48">
        <f t="shared" ca="1" si="140"/>
        <v>0</v>
      </c>
      <c r="U193" s="117">
        <f t="shared" ca="1" si="88"/>
        <v>0</v>
      </c>
      <c r="X193" s="25">
        <f t="shared" ca="1" si="99"/>
        <v>0</v>
      </c>
      <c r="Y193" s="25">
        <f t="shared" ca="1" si="89"/>
        <v>0</v>
      </c>
      <c r="Z193" s="25">
        <f t="shared" ca="1" si="90"/>
        <v>0</v>
      </c>
      <c r="AA193" s="25">
        <f t="shared" ca="1" si="100"/>
        <v>0</v>
      </c>
      <c r="AB193" s="33" t="s">
        <v>9111</v>
      </c>
      <c r="AG193" s="83">
        <f t="shared" ca="1" si="101"/>
        <v>0</v>
      </c>
      <c r="AH193" s="78" t="str">
        <f t="shared" ca="1" si="91"/>
        <v/>
      </c>
      <c r="AJ193" s="96">
        <f ca="1">IF(I193="",0,IF(ISERROR(VLOOKUP(I193,Code!$AF$201:$AF$2116,1,FALSE)),1,0))</f>
        <v>0</v>
      </c>
      <c r="AK193" s="78" t="str">
        <f t="shared" ca="1" si="92"/>
        <v/>
      </c>
      <c r="AM193" s="83">
        <f t="shared" ca="1" si="102"/>
        <v>0</v>
      </c>
      <c r="AN193" s="78" t="str">
        <f t="shared" ca="1" si="103"/>
        <v/>
      </c>
      <c r="AO193" s="102" t="s">
        <v>9135</v>
      </c>
      <c r="AP193" s="83">
        <f t="shared" ca="1" si="104"/>
        <v>0</v>
      </c>
      <c r="AQ193" s="78" t="str">
        <f t="shared" ca="1" si="105"/>
        <v/>
      </c>
      <c r="AV193" s="78" t="str">
        <f ca="1">AH193&amp;AH194&amp;AH195&amp;AK193&amp;AK194&amp;AK195&amp;AN193&amp;AN194&amp;AN195</f>
        <v/>
      </c>
      <c r="AW193" s="78" t="str">
        <f ca="1">AQ193&amp;AQ194&amp;AQ195</f>
        <v/>
      </c>
      <c r="BF193" s="25">
        <v>5</v>
      </c>
      <c r="BG193" s="25">
        <v>19</v>
      </c>
      <c r="BH193" s="70"/>
      <c r="BI193" s="26" t="s">
        <v>5340</v>
      </c>
      <c r="BJ193" s="25" t="s">
        <v>5339</v>
      </c>
      <c r="BK193" s="26">
        <v>51940136</v>
      </c>
      <c r="BR193" s="26">
        <v>4043</v>
      </c>
    </row>
    <row r="194" spans="2:70" x14ac:dyDescent="0.15">
      <c r="B194" s="45">
        <v>175</v>
      </c>
      <c r="C194" s="28"/>
      <c r="D194" s="136">
        <f t="shared" ca="1" si="93"/>
        <v>0</v>
      </c>
      <c r="E194" s="27">
        <f t="shared" si="137"/>
        <v>21</v>
      </c>
      <c r="F194" s="27">
        <v>5</v>
      </c>
      <c r="G194" s="25">
        <f ca="1">ROUND(INDIRECT($B$1&amp;G$154&amp;$B194)*1000,0)</f>
        <v>0</v>
      </c>
      <c r="H194" s="25">
        <f t="shared" ref="H194:H195" ca="1" si="141">INDIRECT($B$1&amp;H$154&amp;$B194)</f>
        <v>0</v>
      </c>
      <c r="I194" s="25" t="str">
        <f t="shared" ca="1" si="87"/>
        <v/>
      </c>
      <c r="J194" s="25">
        <f ca="1">INDIRECT($B$1&amp;I$154&amp;$B194)</f>
        <v>0</v>
      </c>
      <c r="K194" s="48">
        <f t="shared" ca="1" si="139"/>
        <v>0</v>
      </c>
      <c r="L194" s="48">
        <f t="shared" ca="1" si="139"/>
        <v>0</v>
      </c>
      <c r="M194" s="48">
        <f t="shared" ca="1" si="139"/>
        <v>0</v>
      </c>
      <c r="N194" s="67"/>
      <c r="O194" s="48">
        <f t="shared" ca="1" si="140"/>
        <v>0</v>
      </c>
      <c r="P194" s="48">
        <f t="shared" ca="1" si="140"/>
        <v>0</v>
      </c>
      <c r="Q194" s="48">
        <f t="shared" ca="1" si="140"/>
        <v>0</v>
      </c>
      <c r="R194" s="48">
        <f t="shared" ca="1" si="140"/>
        <v>0</v>
      </c>
      <c r="U194" s="117">
        <f t="shared" ca="1" si="88"/>
        <v>0</v>
      </c>
      <c r="X194" s="25">
        <f t="shared" ca="1" si="99"/>
        <v>0</v>
      </c>
      <c r="Y194" s="25">
        <f t="shared" ca="1" si="89"/>
        <v>0</v>
      </c>
      <c r="Z194" s="25">
        <f t="shared" ca="1" si="90"/>
        <v>0</v>
      </c>
      <c r="AA194" s="25">
        <f t="shared" ca="1" si="100"/>
        <v>0</v>
      </c>
      <c r="AB194" s="33" t="s">
        <v>9112</v>
      </c>
      <c r="AG194" s="83">
        <f t="shared" ca="1" si="101"/>
        <v>0</v>
      </c>
      <c r="AH194" s="78" t="str">
        <f t="shared" ca="1" si="91"/>
        <v/>
      </c>
      <c r="AJ194" s="96">
        <f ca="1">IF(I194="",0,IF(ISERROR(VLOOKUP(I194,Code!$AF$201:$AF$2116,1,FALSE)),1,0))</f>
        <v>0</v>
      </c>
      <c r="AK194" s="78" t="str">
        <f t="shared" ca="1" si="92"/>
        <v/>
      </c>
      <c r="AM194" s="83">
        <f t="shared" ca="1" si="102"/>
        <v>0</v>
      </c>
      <c r="AN194" s="78" t="str">
        <f t="shared" ca="1" si="103"/>
        <v/>
      </c>
      <c r="AO194" s="102" t="s">
        <v>9136</v>
      </c>
      <c r="AP194" s="83">
        <f t="shared" ca="1" si="104"/>
        <v>0</v>
      </c>
      <c r="AQ194" s="78" t="str">
        <f t="shared" ca="1" si="105"/>
        <v/>
      </c>
      <c r="BF194" s="25">
        <v>5</v>
      </c>
      <c r="BG194" s="25">
        <v>19</v>
      </c>
      <c r="BH194" s="48"/>
      <c r="BI194" s="26" t="s">
        <v>5343</v>
      </c>
      <c r="BJ194" s="25" t="s">
        <v>5342</v>
      </c>
      <c r="BK194" s="26">
        <v>51940137</v>
      </c>
      <c r="BR194" s="26">
        <v>4044</v>
      </c>
    </row>
    <row r="195" spans="2:70" x14ac:dyDescent="0.15">
      <c r="B195" s="45">
        <v>177</v>
      </c>
      <c r="C195" s="28"/>
      <c r="D195" s="136">
        <f t="shared" ca="1" si="93"/>
        <v>0</v>
      </c>
      <c r="E195" s="27">
        <f t="shared" si="137"/>
        <v>21</v>
      </c>
      <c r="F195" s="27">
        <v>6</v>
      </c>
      <c r="G195" s="25">
        <f ca="1">ROUND(INDIRECT($B$1&amp;G$154&amp;$B195)*1000,0)</f>
        <v>0</v>
      </c>
      <c r="H195" s="25">
        <f t="shared" ca="1" si="141"/>
        <v>0</v>
      </c>
      <c r="I195" s="25" t="str">
        <f t="shared" ca="1" si="87"/>
        <v/>
      </c>
      <c r="J195" s="25">
        <f ca="1">INDIRECT($B$1&amp;I$154&amp;$B195)</f>
        <v>0</v>
      </c>
      <c r="K195" s="48">
        <f t="shared" ca="1" si="139"/>
        <v>0</v>
      </c>
      <c r="L195" s="48">
        <f t="shared" ca="1" si="139"/>
        <v>0</v>
      </c>
      <c r="M195" s="48">
        <f t="shared" ca="1" si="139"/>
        <v>0</v>
      </c>
      <c r="N195" s="67"/>
      <c r="O195" s="48">
        <f t="shared" ca="1" si="140"/>
        <v>0</v>
      </c>
      <c r="P195" s="48">
        <f t="shared" ca="1" si="140"/>
        <v>0</v>
      </c>
      <c r="Q195" s="48">
        <f t="shared" ca="1" si="140"/>
        <v>0</v>
      </c>
      <c r="R195" s="48">
        <f t="shared" ca="1" si="140"/>
        <v>0</v>
      </c>
      <c r="U195" s="117">
        <f t="shared" ca="1" si="88"/>
        <v>0</v>
      </c>
      <c r="X195" s="25">
        <f t="shared" ca="1" si="99"/>
        <v>0</v>
      </c>
      <c r="Y195" s="25">
        <f t="shared" ca="1" si="89"/>
        <v>0</v>
      </c>
      <c r="Z195" s="25">
        <f t="shared" ca="1" si="90"/>
        <v>0</v>
      </c>
      <c r="AA195" s="25">
        <f t="shared" ca="1" si="100"/>
        <v>0</v>
      </c>
      <c r="AB195" s="33" t="s">
        <v>9113</v>
      </c>
      <c r="AG195" s="83">
        <f t="shared" ca="1" si="101"/>
        <v>0</v>
      </c>
      <c r="AH195" s="78" t="str">
        <f t="shared" ca="1" si="91"/>
        <v/>
      </c>
      <c r="AJ195" s="96">
        <f ca="1">IF(I195="",0,IF(ISERROR(VLOOKUP(I195,Code!$AF$201:$AF$2116,1,FALSE)),1,0))</f>
        <v>0</v>
      </c>
      <c r="AK195" s="78" t="str">
        <f t="shared" ca="1" si="92"/>
        <v/>
      </c>
      <c r="AM195" s="83">
        <f t="shared" ca="1" si="102"/>
        <v>0</v>
      </c>
      <c r="AN195" s="78" t="str">
        <f t="shared" ca="1" si="103"/>
        <v/>
      </c>
      <c r="AO195" s="102" t="s">
        <v>9137</v>
      </c>
      <c r="AP195" s="83">
        <f t="shared" ca="1" si="104"/>
        <v>0</v>
      </c>
      <c r="AQ195" s="78" t="str">
        <f t="shared" ca="1" si="105"/>
        <v/>
      </c>
      <c r="BF195" s="25">
        <v>5</v>
      </c>
      <c r="BG195" s="25">
        <v>20</v>
      </c>
      <c r="BH195" s="46" t="s">
        <v>657</v>
      </c>
      <c r="BI195" s="26" t="s">
        <v>5720</v>
      </c>
      <c r="BJ195" s="25" t="s">
        <v>657</v>
      </c>
      <c r="BK195" s="26">
        <v>52043100</v>
      </c>
      <c r="BR195" s="26">
        <v>4140</v>
      </c>
    </row>
    <row r="196" spans="2:70" x14ac:dyDescent="0.15">
      <c r="B196" s="45">
        <v>173</v>
      </c>
      <c r="C196" s="28"/>
      <c r="D196" s="136">
        <f t="shared" ca="1" si="93"/>
        <v>0</v>
      </c>
      <c r="E196" s="27">
        <f t="shared" si="137"/>
        <v>21</v>
      </c>
      <c r="F196" s="27">
        <v>7</v>
      </c>
      <c r="G196" s="25">
        <f ca="1">ROUND(INDIRECT($B$1&amp;G$155&amp;$B196)*1000,0)</f>
        <v>0</v>
      </c>
      <c r="H196" s="25">
        <f ca="1">INDIRECT($B$1&amp;H$155&amp;$B196)</f>
        <v>0</v>
      </c>
      <c r="I196" s="25" t="str">
        <f t="shared" ca="1" si="87"/>
        <v/>
      </c>
      <c r="J196" s="25">
        <f ca="1">INDIRECT($B$1&amp;I$155&amp;$B196)</f>
        <v>0</v>
      </c>
      <c r="K196" s="48">
        <f t="shared" ref="K196:M198" ca="1" si="142">IF(INDIRECT($B$1&amp;J$155&amp;$B196)="〇",K$165,0)</f>
        <v>0</v>
      </c>
      <c r="L196" s="48">
        <f t="shared" ca="1" si="142"/>
        <v>0</v>
      </c>
      <c r="M196" s="48">
        <f t="shared" ca="1" si="142"/>
        <v>0</v>
      </c>
      <c r="N196" s="67"/>
      <c r="O196" s="48">
        <f t="shared" ref="O196:R198" ca="1" si="143">IF(INDIRECT($B$1&amp;N$155&amp;$B196)="〇",O$165,0)</f>
        <v>0</v>
      </c>
      <c r="P196" s="48">
        <f t="shared" ca="1" si="143"/>
        <v>0</v>
      </c>
      <c r="Q196" s="48">
        <f t="shared" ca="1" si="143"/>
        <v>0</v>
      </c>
      <c r="R196" s="48">
        <f t="shared" ca="1" si="143"/>
        <v>0</v>
      </c>
      <c r="U196" s="117">
        <f t="shared" ca="1" si="88"/>
        <v>0</v>
      </c>
      <c r="X196" s="25">
        <f t="shared" ca="1" si="99"/>
        <v>0</v>
      </c>
      <c r="Y196" s="25">
        <f t="shared" ca="1" si="89"/>
        <v>0</v>
      </c>
      <c r="Z196" s="25">
        <f t="shared" ca="1" si="90"/>
        <v>0</v>
      </c>
      <c r="AA196" s="25">
        <f t="shared" ca="1" si="100"/>
        <v>0</v>
      </c>
      <c r="AB196" s="33" t="s">
        <v>9114</v>
      </c>
      <c r="AG196" s="83">
        <f t="shared" ca="1" si="101"/>
        <v>0</v>
      </c>
      <c r="AH196" s="78" t="str">
        <f t="shared" ca="1" si="91"/>
        <v/>
      </c>
      <c r="AJ196" s="96">
        <f ca="1">IF(I196="",0,IF(ISERROR(VLOOKUP(I196,Code!$AF$201:$AF$2116,1,FALSE)),1,0))</f>
        <v>0</v>
      </c>
      <c r="AK196" s="78" t="str">
        <f t="shared" ca="1" si="92"/>
        <v/>
      </c>
      <c r="AM196" s="83">
        <f t="shared" ca="1" si="102"/>
        <v>0</v>
      </c>
      <c r="AN196" s="78" t="str">
        <f t="shared" ca="1" si="103"/>
        <v/>
      </c>
      <c r="AO196" s="102" t="s">
        <v>9138</v>
      </c>
      <c r="AP196" s="83">
        <f t="shared" ca="1" si="104"/>
        <v>0</v>
      </c>
      <c r="AQ196" s="78" t="str">
        <f t="shared" ca="1" si="105"/>
        <v/>
      </c>
      <c r="AV196" s="78" t="str">
        <f ca="1">AH196&amp;AH197&amp;AH198&amp;AK196&amp;AK197&amp;AK198</f>
        <v/>
      </c>
      <c r="AW196" s="78" t="str">
        <f ca="1">AQ196&amp;AQ197&amp;AQ198</f>
        <v/>
      </c>
      <c r="BF196" s="25">
        <v>5</v>
      </c>
      <c r="BG196" s="25">
        <v>20</v>
      </c>
      <c r="BH196" s="70"/>
      <c r="BI196" s="26" t="s">
        <v>5724</v>
      </c>
      <c r="BJ196" s="25" t="s">
        <v>5723</v>
      </c>
      <c r="BK196" s="26">
        <v>52043101</v>
      </c>
      <c r="BR196" s="26">
        <v>4142</v>
      </c>
    </row>
    <row r="197" spans="2:70" x14ac:dyDescent="0.15">
      <c r="B197" s="45">
        <v>175</v>
      </c>
      <c r="C197" s="28"/>
      <c r="D197" s="136">
        <f t="shared" ca="1" si="93"/>
        <v>0</v>
      </c>
      <c r="E197" s="27">
        <f t="shared" si="137"/>
        <v>21</v>
      </c>
      <c r="F197" s="27">
        <v>8</v>
      </c>
      <c r="G197" s="25">
        <f ca="1">ROUND(INDIRECT($B$1&amp;G$155&amp;$B197)*1000,0)</f>
        <v>0</v>
      </c>
      <c r="H197" s="25">
        <f t="shared" ref="H197:H198" ca="1" si="144">INDIRECT($B$1&amp;H$155&amp;$B197)</f>
        <v>0</v>
      </c>
      <c r="I197" s="25" t="str">
        <f t="shared" ca="1" si="87"/>
        <v/>
      </c>
      <c r="J197" s="25">
        <f ca="1">INDIRECT($B$1&amp;I$155&amp;$B197)</f>
        <v>0</v>
      </c>
      <c r="K197" s="48">
        <f t="shared" ca="1" si="142"/>
        <v>0</v>
      </c>
      <c r="L197" s="48">
        <f t="shared" ca="1" si="142"/>
        <v>0</v>
      </c>
      <c r="M197" s="48">
        <f t="shared" ca="1" si="142"/>
        <v>0</v>
      </c>
      <c r="N197" s="67"/>
      <c r="O197" s="48">
        <f t="shared" ca="1" si="143"/>
        <v>0</v>
      </c>
      <c r="P197" s="48">
        <f t="shared" ca="1" si="143"/>
        <v>0</v>
      </c>
      <c r="Q197" s="48">
        <f t="shared" ca="1" si="143"/>
        <v>0</v>
      </c>
      <c r="R197" s="48">
        <f t="shared" ca="1" si="143"/>
        <v>0</v>
      </c>
      <c r="U197" s="117">
        <f t="shared" ca="1" si="88"/>
        <v>0</v>
      </c>
      <c r="X197" s="25">
        <f t="shared" ca="1" si="99"/>
        <v>0</v>
      </c>
      <c r="Y197" s="25">
        <f t="shared" ca="1" si="89"/>
        <v>0</v>
      </c>
      <c r="Z197" s="25">
        <f t="shared" ca="1" si="90"/>
        <v>0</v>
      </c>
      <c r="AA197" s="25">
        <f t="shared" ca="1" si="100"/>
        <v>0</v>
      </c>
      <c r="AB197" s="33" t="s">
        <v>9115</v>
      </c>
      <c r="AG197" s="83">
        <f t="shared" ca="1" si="101"/>
        <v>0</v>
      </c>
      <c r="AH197" s="78" t="str">
        <f t="shared" ca="1" si="91"/>
        <v/>
      </c>
      <c r="AJ197" s="96">
        <f ca="1">IF(I197="",0,IF(ISERROR(VLOOKUP(I197,Code!$AF$201:$AF$2116,1,FALSE)),1,0))</f>
        <v>0</v>
      </c>
      <c r="AK197" s="78" t="str">
        <f t="shared" ca="1" si="92"/>
        <v/>
      </c>
      <c r="AM197" s="83">
        <f t="shared" ca="1" si="102"/>
        <v>0</v>
      </c>
      <c r="AN197" s="78" t="str">
        <f t="shared" ca="1" si="103"/>
        <v/>
      </c>
      <c r="AO197" s="102" t="s">
        <v>9139</v>
      </c>
      <c r="AP197" s="83">
        <f t="shared" ca="1" si="104"/>
        <v>0</v>
      </c>
      <c r="AQ197" s="78" t="str">
        <f t="shared" ca="1" si="105"/>
        <v/>
      </c>
      <c r="BF197" s="25">
        <v>5</v>
      </c>
      <c r="BG197" s="25">
        <v>20</v>
      </c>
      <c r="BH197" s="70"/>
      <c r="BI197" s="26" t="s">
        <v>5728</v>
      </c>
      <c r="BJ197" s="25" t="s">
        <v>5727</v>
      </c>
      <c r="BK197" s="26">
        <v>52043102</v>
      </c>
      <c r="BR197" s="26">
        <v>4143</v>
      </c>
    </row>
    <row r="198" spans="2:70" x14ac:dyDescent="0.15">
      <c r="B198" s="45">
        <v>177</v>
      </c>
      <c r="C198" s="28"/>
      <c r="D198" s="136">
        <f t="shared" ca="1" si="93"/>
        <v>0</v>
      </c>
      <c r="E198" s="27">
        <f t="shared" si="137"/>
        <v>21</v>
      </c>
      <c r="F198" s="27">
        <v>9</v>
      </c>
      <c r="G198" s="25">
        <f ca="1">ROUND(INDIRECT($B$1&amp;G$155&amp;$B198)*1000,0)</f>
        <v>0</v>
      </c>
      <c r="H198" s="25">
        <f t="shared" ca="1" si="144"/>
        <v>0</v>
      </c>
      <c r="I198" s="25" t="str">
        <f t="shared" ca="1" si="87"/>
        <v/>
      </c>
      <c r="J198" s="25">
        <f ca="1">INDIRECT($B$1&amp;I$155&amp;$B198)</f>
        <v>0</v>
      </c>
      <c r="K198" s="48">
        <f t="shared" ca="1" si="142"/>
        <v>0</v>
      </c>
      <c r="L198" s="48">
        <f t="shared" ca="1" si="142"/>
        <v>0</v>
      </c>
      <c r="M198" s="48">
        <f t="shared" ca="1" si="142"/>
        <v>0</v>
      </c>
      <c r="N198" s="67"/>
      <c r="O198" s="48">
        <f t="shared" ca="1" si="143"/>
        <v>0</v>
      </c>
      <c r="P198" s="48">
        <f t="shared" ca="1" si="143"/>
        <v>0</v>
      </c>
      <c r="Q198" s="48">
        <f t="shared" ca="1" si="143"/>
        <v>0</v>
      </c>
      <c r="R198" s="48">
        <f t="shared" ca="1" si="143"/>
        <v>0</v>
      </c>
      <c r="U198" s="117">
        <f t="shared" ref="U198:U229" ca="1" si="145">SUM(K198:R198)</f>
        <v>0</v>
      </c>
      <c r="X198" s="25">
        <f t="shared" ca="1" si="99"/>
        <v>0</v>
      </c>
      <c r="Y198" s="25">
        <f t="shared" ca="1" si="89"/>
        <v>0</v>
      </c>
      <c r="Z198" s="25">
        <f t="shared" ca="1" si="90"/>
        <v>0</v>
      </c>
      <c r="AA198" s="25">
        <f t="shared" ca="1" si="100"/>
        <v>0</v>
      </c>
      <c r="AB198" s="33" t="s">
        <v>9116</v>
      </c>
      <c r="AG198" s="83">
        <f t="shared" ca="1" si="101"/>
        <v>0</v>
      </c>
      <c r="AH198" s="78" t="str">
        <f t="shared" ca="1" si="91"/>
        <v/>
      </c>
      <c r="AJ198" s="96">
        <f ca="1">IF(I198="",0,IF(ISERROR(VLOOKUP(I198,Code!$AF$201:$AF$2116,1,FALSE)),1,0))</f>
        <v>0</v>
      </c>
      <c r="AK198" s="78" t="str">
        <f t="shared" ca="1" si="92"/>
        <v/>
      </c>
      <c r="AM198" s="83">
        <f t="shared" ca="1" si="102"/>
        <v>0</v>
      </c>
      <c r="AN198" s="78" t="str">
        <f t="shared" ca="1" si="103"/>
        <v/>
      </c>
      <c r="AO198" s="102" t="s">
        <v>9140</v>
      </c>
      <c r="AP198" s="83">
        <f t="shared" ca="1" si="104"/>
        <v>0</v>
      </c>
      <c r="AQ198" s="78" t="str">
        <f t="shared" ca="1" si="105"/>
        <v/>
      </c>
      <c r="BF198" s="25">
        <v>5</v>
      </c>
      <c r="BG198" s="25">
        <v>20</v>
      </c>
      <c r="BH198" s="70"/>
      <c r="BI198" s="26" t="s">
        <v>5732</v>
      </c>
      <c r="BJ198" s="25" t="s">
        <v>5731</v>
      </c>
      <c r="BK198" s="26">
        <v>52043103</v>
      </c>
      <c r="BR198" s="26">
        <v>4241</v>
      </c>
    </row>
    <row r="199" spans="2:70" x14ac:dyDescent="0.15">
      <c r="B199" s="45">
        <v>173</v>
      </c>
      <c r="C199" s="28"/>
      <c r="D199" s="136">
        <f t="shared" ca="1" si="93"/>
        <v>0</v>
      </c>
      <c r="E199" s="27">
        <f t="shared" si="137"/>
        <v>21</v>
      </c>
      <c r="F199" s="27">
        <v>10</v>
      </c>
      <c r="G199" s="25">
        <f ca="1">ROUND(INDIRECT($B$1&amp;G$156&amp;$B199)*1000,0)</f>
        <v>0</v>
      </c>
      <c r="H199" s="25">
        <f ca="1">INDIRECT($B$1&amp;H$156&amp;$B199)</f>
        <v>0</v>
      </c>
      <c r="I199" s="25" t="str">
        <f t="shared" ca="1" si="87"/>
        <v/>
      </c>
      <c r="J199" s="25">
        <f ca="1">INDIRECT($B$1&amp;I$156&amp;$B199)</f>
        <v>0</v>
      </c>
      <c r="K199" s="48">
        <f t="shared" ref="K199:M201" ca="1" si="146">IF(INDIRECT($B$1&amp;J$156&amp;$B199)="〇",K$165,0)</f>
        <v>0</v>
      </c>
      <c r="L199" s="48">
        <f t="shared" ca="1" si="146"/>
        <v>0</v>
      </c>
      <c r="M199" s="48">
        <f t="shared" ca="1" si="146"/>
        <v>0</v>
      </c>
      <c r="N199" s="67"/>
      <c r="O199" s="48">
        <f t="shared" ref="O199:R201" ca="1" si="147">IF(INDIRECT($B$1&amp;N$156&amp;$B199)="〇",O$165,0)</f>
        <v>0</v>
      </c>
      <c r="P199" s="48">
        <f t="shared" ca="1" si="147"/>
        <v>0</v>
      </c>
      <c r="Q199" s="48">
        <f t="shared" ca="1" si="147"/>
        <v>0</v>
      </c>
      <c r="R199" s="48">
        <f t="shared" ca="1" si="147"/>
        <v>0</v>
      </c>
      <c r="U199" s="117">
        <f t="shared" ca="1" si="145"/>
        <v>0</v>
      </c>
      <c r="X199" s="25">
        <f t="shared" ca="1" si="99"/>
        <v>0</v>
      </c>
      <c r="Y199" s="25">
        <f t="shared" ca="1" si="89"/>
        <v>0</v>
      </c>
      <c r="Z199" s="25">
        <f t="shared" ca="1" si="90"/>
        <v>0</v>
      </c>
      <c r="AA199" s="25">
        <f t="shared" ca="1" si="100"/>
        <v>0</v>
      </c>
      <c r="AB199" s="33" t="s">
        <v>9117</v>
      </c>
      <c r="AG199" s="83">
        <f t="shared" ca="1" si="101"/>
        <v>0</v>
      </c>
      <c r="AH199" s="78" t="str">
        <f t="shared" ca="1" si="91"/>
        <v/>
      </c>
      <c r="AJ199" s="96">
        <f ca="1">IF(I199="",0,IF(ISERROR(VLOOKUP(I199,Code!$AF$201:$AF$2116,1,FALSE)),1,0))</f>
        <v>0</v>
      </c>
      <c r="AK199" s="78" t="str">
        <f t="shared" ca="1" si="92"/>
        <v/>
      </c>
      <c r="AM199" s="83">
        <f t="shared" ca="1" si="102"/>
        <v>0</v>
      </c>
      <c r="AN199" s="78" t="str">
        <f t="shared" ca="1" si="103"/>
        <v/>
      </c>
      <c r="AO199" s="102" t="s">
        <v>9141</v>
      </c>
      <c r="AP199" s="83">
        <f t="shared" ca="1" si="104"/>
        <v>0</v>
      </c>
      <c r="AQ199" s="78" t="str">
        <f t="shared" ca="1" si="105"/>
        <v/>
      </c>
      <c r="AV199" s="78" t="str">
        <f ca="1">AH199&amp;AH200&amp;AH201&amp;AK199&amp;AK200&amp;AK201</f>
        <v/>
      </c>
      <c r="AW199" s="78" t="str">
        <f ca="1">AQ199&amp;AQ200&amp;AQ201</f>
        <v/>
      </c>
      <c r="BF199" s="25">
        <v>5</v>
      </c>
      <c r="BG199" s="25">
        <v>20</v>
      </c>
      <c r="BH199" s="70"/>
      <c r="BI199" s="26" t="s">
        <v>5736</v>
      </c>
      <c r="BJ199" s="25" t="s">
        <v>5735</v>
      </c>
      <c r="BK199" s="26">
        <v>52043104</v>
      </c>
      <c r="BR199" s="26">
        <v>4340</v>
      </c>
    </row>
    <row r="200" spans="2:70" x14ac:dyDescent="0.15">
      <c r="B200" s="45">
        <v>175</v>
      </c>
      <c r="C200" s="28"/>
      <c r="D200" s="136">
        <f t="shared" ca="1" si="93"/>
        <v>0</v>
      </c>
      <c r="E200" s="27">
        <f t="shared" si="137"/>
        <v>21</v>
      </c>
      <c r="F200" s="27">
        <v>11</v>
      </c>
      <c r="G200" s="25">
        <f ca="1">ROUND(INDIRECT($B$1&amp;G$156&amp;$B200)*1000,0)</f>
        <v>0</v>
      </c>
      <c r="H200" s="25">
        <f t="shared" ref="H200:H201" ca="1" si="148">INDIRECT($B$1&amp;H$156&amp;$B200)</f>
        <v>0</v>
      </c>
      <c r="I200" s="25" t="str">
        <f t="shared" ca="1" si="87"/>
        <v/>
      </c>
      <c r="J200" s="25">
        <f ca="1">INDIRECT($B$1&amp;I$156&amp;$B200)</f>
        <v>0</v>
      </c>
      <c r="K200" s="48">
        <f t="shared" ca="1" si="146"/>
        <v>0</v>
      </c>
      <c r="L200" s="48">
        <f t="shared" ca="1" si="146"/>
        <v>0</v>
      </c>
      <c r="M200" s="48">
        <f t="shared" ca="1" si="146"/>
        <v>0</v>
      </c>
      <c r="N200" s="67"/>
      <c r="O200" s="48">
        <f t="shared" ca="1" si="147"/>
        <v>0</v>
      </c>
      <c r="P200" s="48">
        <f t="shared" ca="1" si="147"/>
        <v>0</v>
      </c>
      <c r="Q200" s="48">
        <f t="shared" ca="1" si="147"/>
        <v>0</v>
      </c>
      <c r="R200" s="48">
        <f t="shared" ca="1" si="147"/>
        <v>0</v>
      </c>
      <c r="U200" s="117">
        <f t="shared" ca="1" si="145"/>
        <v>0</v>
      </c>
      <c r="X200" s="25">
        <f t="shared" ca="1" si="99"/>
        <v>0</v>
      </c>
      <c r="Y200" s="25">
        <f t="shared" ca="1" si="89"/>
        <v>0</v>
      </c>
      <c r="Z200" s="25">
        <f t="shared" ca="1" si="90"/>
        <v>0</v>
      </c>
      <c r="AA200" s="25">
        <f t="shared" ca="1" si="100"/>
        <v>0</v>
      </c>
      <c r="AB200" s="33" t="s">
        <v>9118</v>
      </c>
      <c r="AG200" s="83">
        <f t="shared" ca="1" si="101"/>
        <v>0</v>
      </c>
      <c r="AH200" s="78" t="str">
        <f t="shared" ca="1" si="91"/>
        <v/>
      </c>
      <c r="AJ200" s="96">
        <f ca="1">IF(I200="",0,IF(ISERROR(VLOOKUP(I200,Code!$AF$201:$AF$2116,1,FALSE)),1,0))</f>
        <v>0</v>
      </c>
      <c r="AK200" s="78" t="str">
        <f t="shared" ca="1" si="92"/>
        <v/>
      </c>
      <c r="AM200" s="83">
        <f t="shared" ca="1" si="102"/>
        <v>0</v>
      </c>
      <c r="AN200" s="78" t="str">
        <f t="shared" ca="1" si="103"/>
        <v/>
      </c>
      <c r="AO200" s="102" t="s">
        <v>9142</v>
      </c>
      <c r="AP200" s="83">
        <f t="shared" ca="1" si="104"/>
        <v>0</v>
      </c>
      <c r="AQ200" s="78" t="str">
        <f t="shared" ca="1" si="105"/>
        <v/>
      </c>
      <c r="BF200" s="25">
        <v>5</v>
      </c>
      <c r="BG200" s="25">
        <v>20</v>
      </c>
      <c r="BH200" s="48"/>
      <c r="BI200" s="26" t="s">
        <v>5740</v>
      </c>
      <c r="BJ200" s="25" t="s">
        <v>5739</v>
      </c>
      <c r="BK200" s="26">
        <v>52043105</v>
      </c>
      <c r="BR200" s="26">
        <v>4341</v>
      </c>
    </row>
    <row r="201" spans="2:70" x14ac:dyDescent="0.15">
      <c r="B201" s="45">
        <v>177</v>
      </c>
      <c r="C201" s="28"/>
      <c r="D201" s="136">
        <f t="shared" ca="1" si="93"/>
        <v>0</v>
      </c>
      <c r="E201" s="27">
        <f t="shared" si="137"/>
        <v>21</v>
      </c>
      <c r="F201" s="27">
        <v>12</v>
      </c>
      <c r="G201" s="25">
        <f ca="1">ROUND(INDIRECT($B$1&amp;G$156&amp;$B201)*1000,0)</f>
        <v>0</v>
      </c>
      <c r="H201" s="25">
        <f t="shared" ca="1" si="148"/>
        <v>0</v>
      </c>
      <c r="I201" s="25" t="str">
        <f t="shared" ca="1" si="87"/>
        <v/>
      </c>
      <c r="J201" s="25">
        <f ca="1">INDIRECT($B$1&amp;I$156&amp;$B201)</f>
        <v>0</v>
      </c>
      <c r="K201" s="48">
        <f t="shared" ca="1" si="146"/>
        <v>0</v>
      </c>
      <c r="L201" s="48">
        <f t="shared" ca="1" si="146"/>
        <v>0</v>
      </c>
      <c r="M201" s="48">
        <f t="shared" ca="1" si="146"/>
        <v>0</v>
      </c>
      <c r="N201" s="67"/>
      <c r="O201" s="48">
        <f t="shared" ca="1" si="147"/>
        <v>0</v>
      </c>
      <c r="P201" s="48">
        <f t="shared" ca="1" si="147"/>
        <v>0</v>
      </c>
      <c r="Q201" s="48">
        <f t="shared" ca="1" si="147"/>
        <v>0</v>
      </c>
      <c r="R201" s="48">
        <f t="shared" ca="1" si="147"/>
        <v>0</v>
      </c>
      <c r="U201" s="117">
        <f t="shared" ca="1" si="145"/>
        <v>0</v>
      </c>
      <c r="X201" s="25">
        <f t="shared" ca="1" si="99"/>
        <v>0</v>
      </c>
      <c r="Y201" s="25">
        <f t="shared" ca="1" si="89"/>
        <v>0</v>
      </c>
      <c r="Z201" s="25">
        <f t="shared" ca="1" si="90"/>
        <v>0</v>
      </c>
      <c r="AA201" s="25">
        <f t="shared" ca="1" si="100"/>
        <v>0</v>
      </c>
      <c r="AB201" s="33" t="s">
        <v>9119</v>
      </c>
      <c r="AG201" s="83">
        <f t="shared" ca="1" si="101"/>
        <v>0</v>
      </c>
      <c r="AH201" s="78" t="str">
        <f t="shared" ca="1" si="91"/>
        <v/>
      </c>
      <c r="AJ201" s="96">
        <f ca="1">IF(I201="",0,IF(ISERROR(VLOOKUP(I201,Code!$AF$201:$AF$2116,1,FALSE)),1,0))</f>
        <v>0</v>
      </c>
      <c r="AK201" s="78" t="str">
        <f t="shared" ca="1" si="92"/>
        <v/>
      </c>
      <c r="AM201" s="83">
        <f t="shared" ca="1" si="102"/>
        <v>0</v>
      </c>
      <c r="AN201" s="78" t="str">
        <f t="shared" ca="1" si="103"/>
        <v/>
      </c>
      <c r="AO201" s="102" t="s">
        <v>9143</v>
      </c>
      <c r="AP201" s="83">
        <f t="shared" ca="1" si="104"/>
        <v>0</v>
      </c>
      <c r="AQ201" s="78" t="str">
        <f t="shared" ca="1" si="105"/>
        <v/>
      </c>
      <c r="BR201" s="26">
        <v>4344</v>
      </c>
    </row>
    <row r="202" spans="2:70" x14ac:dyDescent="0.15">
      <c r="B202" s="45">
        <v>179</v>
      </c>
      <c r="C202" s="28"/>
      <c r="D202" s="136">
        <f t="shared" ca="1" si="93"/>
        <v>0</v>
      </c>
      <c r="E202" s="27">
        <f>E190+1</f>
        <v>22</v>
      </c>
      <c r="F202" s="27">
        <v>1</v>
      </c>
      <c r="G202" s="25">
        <f ca="1">ROUND(INDIRECT($B$1&amp;G$153&amp;$B202)*1000,0)</f>
        <v>0</v>
      </c>
      <c r="H202" s="25">
        <f ca="1">INDIRECT($B$1&amp;H$153&amp;$B202)</f>
        <v>0</v>
      </c>
      <c r="I202" s="25" t="str">
        <f t="shared" ca="1" si="87"/>
        <v/>
      </c>
      <c r="J202" s="25">
        <f ca="1">INDIRECT($B$1&amp;I$153&amp;$B202)</f>
        <v>0</v>
      </c>
      <c r="K202" s="48">
        <f t="shared" ref="K202:L204" ca="1" si="149">IF(INDIRECT($B$1&amp;J$153&amp;$B202)="〇",K$165,0)</f>
        <v>0</v>
      </c>
      <c r="L202" s="48">
        <f t="shared" ca="1" si="149"/>
        <v>0</v>
      </c>
      <c r="M202" s="67"/>
      <c r="N202" s="67"/>
      <c r="O202" s="48">
        <f t="shared" ref="O202:R204" ca="1" si="150">IF(INDIRECT($B$1&amp;N$153&amp;$B202)="〇",O$165,0)</f>
        <v>0</v>
      </c>
      <c r="P202" s="48">
        <f t="shared" ca="1" si="150"/>
        <v>0</v>
      </c>
      <c r="Q202" s="48">
        <f t="shared" ca="1" si="150"/>
        <v>0</v>
      </c>
      <c r="R202" s="48">
        <f t="shared" ca="1" si="150"/>
        <v>0</v>
      </c>
      <c r="S202" s="33" t="str">
        <f>J141</f>
        <v>木くず（立木、除根材など）</v>
      </c>
      <c r="U202" s="117">
        <f t="shared" ca="1" si="145"/>
        <v>0</v>
      </c>
      <c r="W202" s="25">
        <f ca="1">I141</f>
        <v>0</v>
      </c>
      <c r="X202" s="25">
        <f t="shared" ca="1" si="99"/>
        <v>0</v>
      </c>
      <c r="Y202" s="25">
        <f t="shared" ca="1" si="89"/>
        <v>0</v>
      </c>
      <c r="Z202" s="25">
        <f t="shared" ca="1" si="90"/>
        <v>0</v>
      </c>
      <c r="AA202" s="25">
        <f t="shared" ca="1" si="100"/>
        <v>0</v>
      </c>
      <c r="AB202" s="33" t="s">
        <v>9120</v>
      </c>
      <c r="AD202" s="144"/>
      <c r="AE202" s="144"/>
      <c r="AF202" s="147" t="s">
        <v>9159</v>
      </c>
      <c r="AG202" s="83">
        <f t="shared" ca="1" si="101"/>
        <v>0</v>
      </c>
      <c r="AH202" s="78" t="str">
        <f t="shared" ca="1" si="91"/>
        <v/>
      </c>
      <c r="AJ202" s="96">
        <f ca="1">IF(I202="",0,IF(ISERROR(VLOOKUP(I202,Code!$AF$201:$AF$2116,1,FALSE)),1,0))</f>
        <v>0</v>
      </c>
      <c r="AK202" s="78" t="str">
        <f t="shared" ca="1" si="92"/>
        <v/>
      </c>
      <c r="AM202" s="83">
        <f t="shared" ca="1" si="102"/>
        <v>0</v>
      </c>
      <c r="AN202" s="78" t="str">
        <f t="shared" ca="1" si="103"/>
        <v/>
      </c>
      <c r="AO202" s="102" t="s">
        <v>9144</v>
      </c>
      <c r="AP202" s="83">
        <f t="shared" ca="1" si="104"/>
        <v>0</v>
      </c>
      <c r="AQ202" s="78" t="str">
        <f t="shared" ca="1" si="105"/>
        <v/>
      </c>
      <c r="AT202" s="78" t="str">
        <f ca="1">AW202&amp;AW205&amp;AW208&amp;AW211</f>
        <v/>
      </c>
      <c r="AV202" s="78" t="str">
        <f ca="1">AE202&amp;AE203&amp;AE204&amp;AH202&amp;AH203&amp;AH204&amp;AK202&amp;AK203&amp;AK204&amp;AN202&amp;AN203&amp;AN204</f>
        <v/>
      </c>
      <c r="AW202" s="78" t="str">
        <f ca="1">AQ202&amp;AQ203&amp;AQ204</f>
        <v/>
      </c>
      <c r="BR202" s="26">
        <v>4345</v>
      </c>
    </row>
    <row r="203" spans="2:70" x14ac:dyDescent="0.15">
      <c r="B203" s="45">
        <v>181</v>
      </c>
      <c r="C203" s="28"/>
      <c r="D203" s="136">
        <f t="shared" ca="1" si="93"/>
        <v>0</v>
      </c>
      <c r="E203" s="27">
        <f t="shared" ref="E203:E213" si="151">E202</f>
        <v>22</v>
      </c>
      <c r="F203" s="27">
        <v>2</v>
      </c>
      <c r="G203" s="25">
        <f ca="1">ROUND(INDIRECT($B$1&amp;G$153&amp;$B203)*1000,0)</f>
        <v>0</v>
      </c>
      <c r="H203" s="25">
        <f t="shared" ref="H203:H204" ca="1" si="152">INDIRECT($B$1&amp;H$153&amp;$B203)</f>
        <v>0</v>
      </c>
      <c r="I203" s="25" t="str">
        <f t="shared" ca="1" si="87"/>
        <v/>
      </c>
      <c r="J203" s="25">
        <f ca="1">INDIRECT($B$1&amp;I$153&amp;$B203)</f>
        <v>0</v>
      </c>
      <c r="K203" s="48">
        <f t="shared" ca="1" si="149"/>
        <v>0</v>
      </c>
      <c r="L203" s="48">
        <f t="shared" ca="1" si="149"/>
        <v>0</v>
      </c>
      <c r="M203" s="67"/>
      <c r="N203" s="67"/>
      <c r="O203" s="48">
        <f t="shared" ca="1" si="150"/>
        <v>0</v>
      </c>
      <c r="P203" s="48">
        <f t="shared" ca="1" si="150"/>
        <v>0</v>
      </c>
      <c r="Q203" s="48">
        <f t="shared" ca="1" si="150"/>
        <v>0</v>
      </c>
      <c r="R203" s="48">
        <f t="shared" ca="1" si="150"/>
        <v>0</v>
      </c>
      <c r="U203" s="117">
        <f t="shared" ca="1" si="145"/>
        <v>0</v>
      </c>
      <c r="W203" s="25">
        <f ca="1">SUM(G202:G213)</f>
        <v>0</v>
      </c>
      <c r="X203" s="25">
        <f t="shared" ca="1" si="99"/>
        <v>0</v>
      </c>
      <c r="Y203" s="25">
        <f t="shared" ca="1" si="89"/>
        <v>0</v>
      </c>
      <c r="Z203" s="25">
        <f t="shared" ca="1" si="90"/>
        <v>0</v>
      </c>
      <c r="AA203" s="25">
        <f t="shared" ca="1" si="100"/>
        <v>0</v>
      </c>
      <c r="AB203" s="33" t="s">
        <v>9121</v>
      </c>
      <c r="AD203" s="144"/>
      <c r="AE203" s="144"/>
      <c r="AF203" s="148" t="s">
        <v>9160</v>
      </c>
      <c r="AG203" s="83">
        <f t="shared" ca="1" si="101"/>
        <v>0</v>
      </c>
      <c r="AH203" s="78" t="str">
        <f t="shared" ca="1" si="91"/>
        <v/>
      </c>
      <c r="AJ203" s="96">
        <f ca="1">IF(I203="",0,IF(ISERROR(VLOOKUP(I203,Code!$AF$201:$AF$2116,1,FALSE)),1,0))</f>
        <v>0</v>
      </c>
      <c r="AK203" s="78" t="str">
        <f t="shared" ca="1" si="92"/>
        <v/>
      </c>
      <c r="AM203" s="83">
        <f t="shared" ca="1" si="102"/>
        <v>0</v>
      </c>
      <c r="AN203" s="78" t="str">
        <f t="shared" ca="1" si="103"/>
        <v/>
      </c>
      <c r="AO203" s="102" t="s">
        <v>9145</v>
      </c>
      <c r="AP203" s="83">
        <f t="shared" ca="1" si="104"/>
        <v>0</v>
      </c>
      <c r="AQ203" s="78" t="str">
        <f t="shared" ca="1" si="105"/>
        <v/>
      </c>
      <c r="BR203" s="26">
        <v>4346</v>
      </c>
    </row>
    <row r="204" spans="2:70" x14ac:dyDescent="0.15">
      <c r="B204" s="45">
        <v>183</v>
      </c>
      <c r="C204" s="28"/>
      <c r="D204" s="136">
        <f t="shared" ca="1" si="93"/>
        <v>0</v>
      </c>
      <c r="E204" s="27">
        <f t="shared" si="151"/>
        <v>22</v>
      </c>
      <c r="F204" s="27">
        <v>3</v>
      </c>
      <c r="G204" s="25">
        <f ca="1">ROUND(INDIRECT($B$1&amp;G$153&amp;$B204)*1000,0)</f>
        <v>0</v>
      </c>
      <c r="H204" s="25">
        <f t="shared" ca="1" si="152"/>
        <v>0</v>
      </c>
      <c r="I204" s="25" t="str">
        <f t="shared" ca="1" si="87"/>
        <v/>
      </c>
      <c r="J204" s="25">
        <f ca="1">INDIRECT($B$1&amp;I$153&amp;$B204)</f>
        <v>0</v>
      </c>
      <c r="K204" s="48">
        <f t="shared" ca="1" si="149"/>
        <v>0</v>
      </c>
      <c r="L204" s="48">
        <f t="shared" ca="1" si="149"/>
        <v>0</v>
      </c>
      <c r="M204" s="67"/>
      <c r="N204" s="67"/>
      <c r="O204" s="48">
        <f t="shared" ca="1" si="150"/>
        <v>0</v>
      </c>
      <c r="P204" s="48">
        <f t="shared" ca="1" si="150"/>
        <v>0</v>
      </c>
      <c r="Q204" s="48">
        <f t="shared" ca="1" si="150"/>
        <v>0</v>
      </c>
      <c r="R204" s="48">
        <f t="shared" ca="1" si="150"/>
        <v>0</v>
      </c>
      <c r="U204" s="117">
        <f t="shared" ca="1" si="145"/>
        <v>0</v>
      </c>
      <c r="X204" s="25">
        <f t="shared" ca="1" si="99"/>
        <v>0</v>
      </c>
      <c r="Y204" s="25">
        <f t="shared" ca="1" si="89"/>
        <v>0</v>
      </c>
      <c r="Z204" s="25">
        <f t="shared" ca="1" si="90"/>
        <v>0</v>
      </c>
      <c r="AA204" s="25">
        <f t="shared" ca="1" si="100"/>
        <v>0</v>
      </c>
      <c r="AB204" s="33" t="s">
        <v>9122</v>
      </c>
      <c r="AD204" s="144"/>
      <c r="AE204" s="144"/>
      <c r="AF204" s="148" t="s">
        <v>9161</v>
      </c>
      <c r="AG204" s="83">
        <f t="shared" ca="1" si="101"/>
        <v>0</v>
      </c>
      <c r="AH204" s="78" t="str">
        <f t="shared" ca="1" si="91"/>
        <v/>
      </c>
      <c r="AJ204" s="96">
        <f ca="1">IF(I204="",0,IF(ISERROR(VLOOKUP(I204,Code!$AF$201:$AF$2116,1,FALSE)),1,0))</f>
        <v>0</v>
      </c>
      <c r="AK204" s="78" t="str">
        <f t="shared" ca="1" si="92"/>
        <v/>
      </c>
      <c r="AM204" s="83">
        <f t="shared" ca="1" si="102"/>
        <v>0</v>
      </c>
      <c r="AN204" s="78" t="str">
        <f t="shared" ca="1" si="103"/>
        <v/>
      </c>
      <c r="AO204" s="102" t="s">
        <v>9146</v>
      </c>
      <c r="AP204" s="83">
        <f t="shared" ca="1" si="104"/>
        <v>0</v>
      </c>
      <c r="AQ204" s="78" t="str">
        <f t="shared" ca="1" si="105"/>
        <v/>
      </c>
      <c r="BR204" s="26">
        <v>4440</v>
      </c>
    </row>
    <row r="205" spans="2:70" x14ac:dyDescent="0.15">
      <c r="B205" s="45">
        <v>179</v>
      </c>
      <c r="C205" s="28"/>
      <c r="D205" s="136">
        <f t="shared" ca="1" si="93"/>
        <v>0</v>
      </c>
      <c r="E205" s="27">
        <f t="shared" si="151"/>
        <v>22</v>
      </c>
      <c r="F205" s="27">
        <v>4</v>
      </c>
      <c r="G205" s="25">
        <f ca="1">ROUND(INDIRECT($B$1&amp;G$154&amp;$B205)*1000,0)</f>
        <v>0</v>
      </c>
      <c r="H205" s="25">
        <f ca="1">INDIRECT($B$1&amp;H$154&amp;$B205)</f>
        <v>0</v>
      </c>
      <c r="I205" s="25" t="str">
        <f t="shared" ca="1" si="87"/>
        <v/>
      </c>
      <c r="J205" s="25">
        <f ca="1">INDIRECT($B$1&amp;I$154&amp;$B205)</f>
        <v>0</v>
      </c>
      <c r="K205" s="48">
        <f t="shared" ref="K205:L207" ca="1" si="153">IF(INDIRECT($B$1&amp;J$154&amp;$B205)="〇",K$165,0)</f>
        <v>0</v>
      </c>
      <c r="L205" s="48">
        <f t="shared" ca="1" si="153"/>
        <v>0</v>
      </c>
      <c r="M205" s="67"/>
      <c r="N205" s="67"/>
      <c r="O205" s="48">
        <f t="shared" ref="O205:R207" ca="1" si="154">IF(INDIRECT($B$1&amp;N$154&amp;$B205)="〇",O$165,0)</f>
        <v>0</v>
      </c>
      <c r="P205" s="48">
        <f t="shared" ca="1" si="154"/>
        <v>0</v>
      </c>
      <c r="Q205" s="48">
        <f t="shared" ca="1" si="154"/>
        <v>0</v>
      </c>
      <c r="R205" s="48">
        <f t="shared" ca="1" si="154"/>
        <v>0</v>
      </c>
      <c r="U205" s="117">
        <f t="shared" ca="1" si="145"/>
        <v>0</v>
      </c>
      <c r="X205" s="25">
        <f t="shared" ca="1" si="99"/>
        <v>0</v>
      </c>
      <c r="Y205" s="25">
        <f t="shared" ca="1" si="89"/>
        <v>0</v>
      </c>
      <c r="Z205" s="25">
        <f t="shared" ca="1" si="90"/>
        <v>0</v>
      </c>
      <c r="AA205" s="25">
        <f t="shared" ca="1" si="100"/>
        <v>0</v>
      </c>
      <c r="AB205" s="33" t="s">
        <v>9123</v>
      </c>
      <c r="AG205" s="83">
        <f t="shared" ca="1" si="101"/>
        <v>0</v>
      </c>
      <c r="AH205" s="78" t="str">
        <f t="shared" ca="1" si="91"/>
        <v/>
      </c>
      <c r="AJ205" s="96">
        <f ca="1">IF(I205="",0,IF(ISERROR(VLOOKUP(I205,Code!$AF$201:$AF$2116,1,FALSE)),1,0))</f>
        <v>0</v>
      </c>
      <c r="AK205" s="78" t="str">
        <f t="shared" ca="1" si="92"/>
        <v/>
      </c>
      <c r="AM205" s="83">
        <f t="shared" ca="1" si="102"/>
        <v>0</v>
      </c>
      <c r="AN205" s="78" t="str">
        <f t="shared" ca="1" si="103"/>
        <v/>
      </c>
      <c r="AO205" s="102" t="s">
        <v>9147</v>
      </c>
      <c r="AP205" s="83">
        <f t="shared" ca="1" si="104"/>
        <v>0</v>
      </c>
      <c r="AQ205" s="78" t="str">
        <f t="shared" ca="1" si="105"/>
        <v/>
      </c>
      <c r="AV205" s="78" t="str">
        <f ca="1">AH205&amp;AH206&amp;AH207&amp;AK205&amp;AK206&amp;AK207&amp;AN205&amp;AN206&amp;AN207</f>
        <v/>
      </c>
      <c r="AW205" s="78" t="str">
        <f ca="1">AQ205&amp;AQ206&amp;AQ207</f>
        <v/>
      </c>
      <c r="BR205" s="26">
        <v>4443</v>
      </c>
    </row>
    <row r="206" spans="2:70" x14ac:dyDescent="0.15">
      <c r="B206" s="45">
        <v>181</v>
      </c>
      <c r="C206" s="28"/>
      <c r="D206" s="136">
        <f t="shared" ca="1" si="93"/>
        <v>0</v>
      </c>
      <c r="E206" s="27">
        <f t="shared" si="151"/>
        <v>22</v>
      </c>
      <c r="F206" s="27">
        <v>5</v>
      </c>
      <c r="G206" s="25">
        <f ca="1">ROUND(INDIRECT($B$1&amp;G$154&amp;$B206)*1000,0)</f>
        <v>0</v>
      </c>
      <c r="H206" s="25">
        <f t="shared" ref="H206:H207" ca="1" si="155">INDIRECT($B$1&amp;H$154&amp;$B206)</f>
        <v>0</v>
      </c>
      <c r="I206" s="25" t="str">
        <f t="shared" ca="1" si="87"/>
        <v/>
      </c>
      <c r="J206" s="25">
        <f ca="1">INDIRECT($B$1&amp;I$154&amp;$B206)</f>
        <v>0</v>
      </c>
      <c r="K206" s="48">
        <f t="shared" ca="1" si="153"/>
        <v>0</v>
      </c>
      <c r="L206" s="48">
        <f t="shared" ca="1" si="153"/>
        <v>0</v>
      </c>
      <c r="M206" s="67"/>
      <c r="N206" s="67"/>
      <c r="O206" s="48">
        <f t="shared" ca="1" si="154"/>
        <v>0</v>
      </c>
      <c r="P206" s="48">
        <f t="shared" ca="1" si="154"/>
        <v>0</v>
      </c>
      <c r="Q206" s="48">
        <f t="shared" ca="1" si="154"/>
        <v>0</v>
      </c>
      <c r="R206" s="48">
        <f t="shared" ca="1" si="154"/>
        <v>0</v>
      </c>
      <c r="U206" s="117">
        <f t="shared" ca="1" si="145"/>
        <v>0</v>
      </c>
      <c r="X206" s="25">
        <f t="shared" ca="1" si="99"/>
        <v>0</v>
      </c>
      <c r="Y206" s="25">
        <f t="shared" ca="1" si="89"/>
        <v>0</v>
      </c>
      <c r="Z206" s="25">
        <f t="shared" ca="1" si="90"/>
        <v>0</v>
      </c>
      <c r="AA206" s="25">
        <f t="shared" ca="1" si="100"/>
        <v>0</v>
      </c>
      <c r="AB206" s="33" t="s">
        <v>9124</v>
      </c>
      <c r="AG206" s="83">
        <f t="shared" ca="1" si="101"/>
        <v>0</v>
      </c>
      <c r="AH206" s="78" t="str">
        <f t="shared" ca="1" si="91"/>
        <v/>
      </c>
      <c r="AJ206" s="96">
        <f ca="1">IF(I206="",0,IF(ISERROR(VLOOKUP(I206,Code!$AF$201:$AF$2116,1,FALSE)),1,0))</f>
        <v>0</v>
      </c>
      <c r="AK206" s="78" t="str">
        <f t="shared" ca="1" si="92"/>
        <v/>
      </c>
      <c r="AM206" s="83">
        <f t="shared" ca="1" si="102"/>
        <v>0</v>
      </c>
      <c r="AN206" s="78" t="str">
        <f t="shared" ca="1" si="103"/>
        <v/>
      </c>
      <c r="AO206" s="102" t="s">
        <v>9148</v>
      </c>
      <c r="AP206" s="83">
        <f t="shared" ca="1" si="104"/>
        <v>0</v>
      </c>
      <c r="AQ206" s="78" t="str">
        <f t="shared" ca="1" si="105"/>
        <v/>
      </c>
      <c r="BR206" s="26">
        <v>4445</v>
      </c>
    </row>
    <row r="207" spans="2:70" x14ac:dyDescent="0.15">
      <c r="B207" s="45">
        <v>183</v>
      </c>
      <c r="C207" s="28"/>
      <c r="D207" s="136">
        <f t="shared" ca="1" si="93"/>
        <v>0</v>
      </c>
      <c r="E207" s="27">
        <f t="shared" si="151"/>
        <v>22</v>
      </c>
      <c r="F207" s="27">
        <v>6</v>
      </c>
      <c r="G207" s="25">
        <f ca="1">ROUND(INDIRECT($B$1&amp;G$154&amp;$B207)*1000,0)</f>
        <v>0</v>
      </c>
      <c r="H207" s="25">
        <f t="shared" ca="1" si="155"/>
        <v>0</v>
      </c>
      <c r="I207" s="25" t="str">
        <f t="shared" ca="1" si="87"/>
        <v/>
      </c>
      <c r="J207" s="25">
        <f ca="1">INDIRECT($B$1&amp;I$154&amp;$B207)</f>
        <v>0</v>
      </c>
      <c r="K207" s="48">
        <f t="shared" ca="1" si="153"/>
        <v>0</v>
      </c>
      <c r="L207" s="48">
        <f t="shared" ca="1" si="153"/>
        <v>0</v>
      </c>
      <c r="M207" s="67"/>
      <c r="N207" s="67"/>
      <c r="O207" s="48">
        <f t="shared" ca="1" si="154"/>
        <v>0</v>
      </c>
      <c r="P207" s="48">
        <f t="shared" ca="1" si="154"/>
        <v>0</v>
      </c>
      <c r="Q207" s="48">
        <f t="shared" ca="1" si="154"/>
        <v>0</v>
      </c>
      <c r="R207" s="48">
        <f t="shared" ca="1" si="154"/>
        <v>0</v>
      </c>
      <c r="U207" s="117">
        <f t="shared" ca="1" si="145"/>
        <v>0</v>
      </c>
      <c r="X207" s="25">
        <f t="shared" ca="1" si="99"/>
        <v>0</v>
      </c>
      <c r="Y207" s="25">
        <f t="shared" ca="1" si="89"/>
        <v>0</v>
      </c>
      <c r="Z207" s="25">
        <f t="shared" ca="1" si="90"/>
        <v>0</v>
      </c>
      <c r="AA207" s="25">
        <f t="shared" ca="1" si="100"/>
        <v>0</v>
      </c>
      <c r="AB207" s="33" t="s">
        <v>9125</v>
      </c>
      <c r="AG207" s="83">
        <f t="shared" ca="1" si="101"/>
        <v>0</v>
      </c>
      <c r="AH207" s="78" t="str">
        <f t="shared" ca="1" si="91"/>
        <v/>
      </c>
      <c r="AJ207" s="96">
        <f ca="1">IF(I207="",0,IF(ISERROR(VLOOKUP(I207,Code!$AF$201:$AF$2116,1,FALSE)),1,0))</f>
        <v>0</v>
      </c>
      <c r="AK207" s="78" t="str">
        <f t="shared" ca="1" si="92"/>
        <v/>
      </c>
      <c r="AM207" s="83">
        <f t="shared" ca="1" si="102"/>
        <v>0</v>
      </c>
      <c r="AN207" s="78" t="str">
        <f t="shared" ca="1" si="103"/>
        <v/>
      </c>
      <c r="AO207" s="102" t="s">
        <v>9149</v>
      </c>
      <c r="AP207" s="83">
        <f t="shared" ca="1" si="104"/>
        <v>0</v>
      </c>
      <c r="AQ207" s="78" t="str">
        <f t="shared" ca="1" si="105"/>
        <v/>
      </c>
      <c r="BR207" s="26">
        <v>4543</v>
      </c>
    </row>
    <row r="208" spans="2:70" x14ac:dyDescent="0.15">
      <c r="B208" s="45">
        <v>179</v>
      </c>
      <c r="C208" s="28"/>
      <c r="D208" s="136">
        <f t="shared" ca="1" si="93"/>
        <v>0</v>
      </c>
      <c r="E208" s="27">
        <f t="shared" si="151"/>
        <v>22</v>
      </c>
      <c r="F208" s="27">
        <v>7</v>
      </c>
      <c r="G208" s="25">
        <f ca="1">ROUND(INDIRECT($B$1&amp;G$155&amp;$B208)*1000,0)</f>
        <v>0</v>
      </c>
      <c r="H208" s="25">
        <f ca="1">INDIRECT($B$1&amp;H$155&amp;$B208)</f>
        <v>0</v>
      </c>
      <c r="I208" s="25" t="str">
        <f t="shared" ca="1" si="87"/>
        <v/>
      </c>
      <c r="J208" s="25">
        <f ca="1">INDIRECT($B$1&amp;I$155&amp;$B208)</f>
        <v>0</v>
      </c>
      <c r="K208" s="48">
        <f t="shared" ref="K208:L210" ca="1" si="156">IF(INDIRECT($B$1&amp;J$155&amp;$B208)="〇",K$165,0)</f>
        <v>0</v>
      </c>
      <c r="L208" s="48">
        <f t="shared" ca="1" si="156"/>
        <v>0</v>
      </c>
      <c r="M208" s="67"/>
      <c r="N208" s="67"/>
      <c r="O208" s="48">
        <f t="shared" ref="O208:R210" ca="1" si="157">IF(INDIRECT($B$1&amp;N$155&amp;$B208)="〇",O$165,0)</f>
        <v>0</v>
      </c>
      <c r="P208" s="48">
        <f t="shared" ca="1" si="157"/>
        <v>0</v>
      </c>
      <c r="Q208" s="48">
        <f t="shared" ca="1" si="157"/>
        <v>0</v>
      </c>
      <c r="R208" s="48">
        <f t="shared" ca="1" si="157"/>
        <v>0</v>
      </c>
      <c r="U208" s="117">
        <f t="shared" ca="1" si="145"/>
        <v>0</v>
      </c>
      <c r="X208" s="25">
        <f t="shared" ca="1" si="99"/>
        <v>0</v>
      </c>
      <c r="Y208" s="25">
        <f t="shared" ca="1" si="89"/>
        <v>0</v>
      </c>
      <c r="Z208" s="25">
        <f t="shared" ca="1" si="90"/>
        <v>0</v>
      </c>
      <c r="AA208" s="25">
        <f t="shared" ca="1" si="100"/>
        <v>0</v>
      </c>
      <c r="AB208" s="33" t="s">
        <v>9126</v>
      </c>
      <c r="AG208" s="83">
        <f t="shared" ca="1" si="101"/>
        <v>0</v>
      </c>
      <c r="AH208" s="78" t="str">
        <f t="shared" ca="1" si="91"/>
        <v/>
      </c>
      <c r="AJ208" s="96">
        <f ca="1">IF(I208="",0,IF(ISERROR(VLOOKUP(I208,Code!$AF$201:$AF$2116,1,FALSE)),1,0))</f>
        <v>0</v>
      </c>
      <c r="AK208" s="78" t="str">
        <f t="shared" ca="1" si="92"/>
        <v/>
      </c>
      <c r="AM208" s="83">
        <f t="shared" ca="1" si="102"/>
        <v>0</v>
      </c>
      <c r="AN208" s="78" t="str">
        <f t="shared" ca="1" si="103"/>
        <v/>
      </c>
      <c r="AO208" s="102" t="s">
        <v>9150</v>
      </c>
      <c r="AP208" s="83">
        <f t="shared" ca="1" si="104"/>
        <v>0</v>
      </c>
      <c r="AQ208" s="78" t="str">
        <f t="shared" ca="1" si="105"/>
        <v/>
      </c>
      <c r="AV208" s="78" t="str">
        <f ca="1">AH208&amp;AH209&amp;AH210&amp;AK208&amp;AK209&amp;AK210</f>
        <v/>
      </c>
      <c r="AW208" s="78" t="str">
        <f ca="1">AQ208&amp;AQ209&amp;AQ210</f>
        <v/>
      </c>
      <c r="BR208" s="26">
        <v>4544</v>
      </c>
    </row>
    <row r="209" spans="2:70" x14ac:dyDescent="0.15">
      <c r="B209" s="45">
        <v>181</v>
      </c>
      <c r="C209" s="28"/>
      <c r="D209" s="136">
        <f t="shared" ca="1" si="93"/>
        <v>0</v>
      </c>
      <c r="E209" s="27">
        <f t="shared" si="151"/>
        <v>22</v>
      </c>
      <c r="F209" s="27">
        <v>8</v>
      </c>
      <c r="G209" s="25">
        <f ca="1">ROUND(INDIRECT($B$1&amp;G$155&amp;$B209)*1000,0)</f>
        <v>0</v>
      </c>
      <c r="H209" s="25">
        <f t="shared" ref="H209:H210" ca="1" si="158">INDIRECT($B$1&amp;H$155&amp;$B209)</f>
        <v>0</v>
      </c>
      <c r="I209" s="25" t="str">
        <f t="shared" ca="1" si="87"/>
        <v/>
      </c>
      <c r="J209" s="25">
        <f ca="1">INDIRECT($B$1&amp;I$155&amp;$B209)</f>
        <v>0</v>
      </c>
      <c r="K209" s="48">
        <f t="shared" ca="1" si="156"/>
        <v>0</v>
      </c>
      <c r="L209" s="48">
        <f t="shared" ca="1" si="156"/>
        <v>0</v>
      </c>
      <c r="M209" s="67"/>
      <c r="N209" s="67"/>
      <c r="O209" s="48">
        <f t="shared" ca="1" si="157"/>
        <v>0</v>
      </c>
      <c r="P209" s="48">
        <f t="shared" ca="1" si="157"/>
        <v>0</v>
      </c>
      <c r="Q209" s="48">
        <f t="shared" ca="1" si="157"/>
        <v>0</v>
      </c>
      <c r="R209" s="48">
        <f t="shared" ca="1" si="157"/>
        <v>0</v>
      </c>
      <c r="U209" s="117">
        <f t="shared" ca="1" si="145"/>
        <v>0</v>
      </c>
      <c r="X209" s="25">
        <f t="shared" ca="1" si="99"/>
        <v>0</v>
      </c>
      <c r="Y209" s="25">
        <f t="shared" ca="1" si="89"/>
        <v>0</v>
      </c>
      <c r="Z209" s="25">
        <f t="shared" ca="1" si="90"/>
        <v>0</v>
      </c>
      <c r="AA209" s="25">
        <f t="shared" ca="1" si="100"/>
        <v>0</v>
      </c>
      <c r="AB209" s="33" t="s">
        <v>9127</v>
      </c>
      <c r="AG209" s="83">
        <f t="shared" ca="1" si="101"/>
        <v>0</v>
      </c>
      <c r="AH209" s="78" t="str">
        <f t="shared" ca="1" si="91"/>
        <v/>
      </c>
      <c r="AJ209" s="96">
        <f ca="1">IF(I209="",0,IF(ISERROR(VLOOKUP(I209,Code!$AF$201:$AF$2116,1,FALSE)),1,0))</f>
        <v>0</v>
      </c>
      <c r="AK209" s="78" t="str">
        <f t="shared" ca="1" si="92"/>
        <v/>
      </c>
      <c r="AM209" s="83">
        <f t="shared" ca="1" si="102"/>
        <v>0</v>
      </c>
      <c r="AN209" s="78" t="str">
        <f t="shared" ca="1" si="103"/>
        <v/>
      </c>
      <c r="AO209" s="102" t="s">
        <v>9151</v>
      </c>
      <c r="AP209" s="83">
        <f t="shared" ca="1" si="104"/>
        <v>0</v>
      </c>
      <c r="AQ209" s="78" t="str">
        <f t="shared" ca="1" si="105"/>
        <v/>
      </c>
      <c r="BR209" s="26">
        <v>4546</v>
      </c>
    </row>
    <row r="210" spans="2:70" x14ac:dyDescent="0.15">
      <c r="B210" s="45">
        <v>183</v>
      </c>
      <c r="C210" s="28"/>
      <c r="D210" s="136">
        <f t="shared" ca="1" si="93"/>
        <v>0</v>
      </c>
      <c r="E210" s="27">
        <f t="shared" si="151"/>
        <v>22</v>
      </c>
      <c r="F210" s="27">
        <v>9</v>
      </c>
      <c r="G210" s="25">
        <f ca="1">ROUND(INDIRECT($B$1&amp;G$155&amp;$B210)*1000,0)</f>
        <v>0</v>
      </c>
      <c r="H210" s="25">
        <f t="shared" ca="1" si="158"/>
        <v>0</v>
      </c>
      <c r="I210" s="25" t="str">
        <f t="shared" ca="1" si="87"/>
        <v/>
      </c>
      <c r="J210" s="25">
        <f ca="1">INDIRECT($B$1&amp;I$155&amp;$B210)</f>
        <v>0</v>
      </c>
      <c r="K210" s="48">
        <f t="shared" ca="1" si="156"/>
        <v>0</v>
      </c>
      <c r="L210" s="48">
        <f t="shared" ca="1" si="156"/>
        <v>0</v>
      </c>
      <c r="M210" s="67"/>
      <c r="N210" s="67"/>
      <c r="O210" s="48">
        <f t="shared" ca="1" si="157"/>
        <v>0</v>
      </c>
      <c r="P210" s="48">
        <f t="shared" ca="1" si="157"/>
        <v>0</v>
      </c>
      <c r="Q210" s="48">
        <f t="shared" ca="1" si="157"/>
        <v>0</v>
      </c>
      <c r="R210" s="48">
        <f t="shared" ca="1" si="157"/>
        <v>0</v>
      </c>
      <c r="U210" s="117">
        <f t="shared" ca="1" si="145"/>
        <v>0</v>
      </c>
      <c r="X210" s="25">
        <f t="shared" ca="1" si="99"/>
        <v>0</v>
      </c>
      <c r="Y210" s="25">
        <f t="shared" ca="1" si="89"/>
        <v>0</v>
      </c>
      <c r="Z210" s="25">
        <f t="shared" ca="1" si="90"/>
        <v>0</v>
      </c>
      <c r="AA210" s="25">
        <f t="shared" ca="1" si="100"/>
        <v>0</v>
      </c>
      <c r="AB210" s="33" t="s">
        <v>9128</v>
      </c>
      <c r="AG210" s="83">
        <f t="shared" ca="1" si="101"/>
        <v>0</v>
      </c>
      <c r="AH210" s="78" t="str">
        <f t="shared" ca="1" si="91"/>
        <v/>
      </c>
      <c r="AJ210" s="96">
        <f ca="1">IF(I210="",0,IF(ISERROR(VLOOKUP(I210,Code!$AF$201:$AF$2116,1,FALSE)),1,0))</f>
        <v>0</v>
      </c>
      <c r="AK210" s="78" t="str">
        <f t="shared" ca="1" si="92"/>
        <v/>
      </c>
      <c r="AM210" s="83">
        <f t="shared" ca="1" si="102"/>
        <v>0</v>
      </c>
      <c r="AN210" s="78" t="str">
        <f t="shared" ca="1" si="103"/>
        <v/>
      </c>
      <c r="AO210" s="102" t="s">
        <v>9152</v>
      </c>
      <c r="AP210" s="83">
        <f t="shared" ca="1" si="104"/>
        <v>0</v>
      </c>
      <c r="AQ210" s="78" t="str">
        <f t="shared" ca="1" si="105"/>
        <v/>
      </c>
      <c r="BR210" s="26">
        <v>4643</v>
      </c>
    </row>
    <row r="211" spans="2:70" x14ac:dyDescent="0.15">
      <c r="B211" s="45">
        <v>179</v>
      </c>
      <c r="C211" s="28"/>
      <c r="D211" s="136">
        <f t="shared" ca="1" si="93"/>
        <v>0</v>
      </c>
      <c r="E211" s="27">
        <f t="shared" si="151"/>
        <v>22</v>
      </c>
      <c r="F211" s="27">
        <v>10</v>
      </c>
      <c r="G211" s="25">
        <f ca="1">ROUND(INDIRECT($B$1&amp;G$156&amp;$B211)*1000,0)</f>
        <v>0</v>
      </c>
      <c r="H211" s="25">
        <f ca="1">INDIRECT($B$1&amp;H$156&amp;$B211)</f>
        <v>0</v>
      </c>
      <c r="I211" s="25" t="str">
        <f t="shared" ca="1" si="87"/>
        <v/>
      </c>
      <c r="J211" s="25">
        <f ca="1">INDIRECT($B$1&amp;I$156&amp;$B211)</f>
        <v>0</v>
      </c>
      <c r="K211" s="48">
        <f t="shared" ref="K211:L213" ca="1" si="159">IF(INDIRECT($B$1&amp;J$156&amp;$B211)="〇",K$165,0)</f>
        <v>0</v>
      </c>
      <c r="L211" s="48">
        <f t="shared" ca="1" si="159"/>
        <v>0</v>
      </c>
      <c r="M211" s="67"/>
      <c r="N211" s="67"/>
      <c r="O211" s="48">
        <f t="shared" ref="O211:R213" ca="1" si="160">IF(INDIRECT($B$1&amp;N$156&amp;$B211)="〇",O$165,0)</f>
        <v>0</v>
      </c>
      <c r="P211" s="48">
        <f t="shared" ca="1" si="160"/>
        <v>0</v>
      </c>
      <c r="Q211" s="48">
        <f t="shared" ca="1" si="160"/>
        <v>0</v>
      </c>
      <c r="R211" s="48">
        <f t="shared" ca="1" si="160"/>
        <v>0</v>
      </c>
      <c r="U211" s="117">
        <f t="shared" ca="1" si="145"/>
        <v>0</v>
      </c>
      <c r="X211" s="25">
        <f t="shared" ca="1" si="99"/>
        <v>0</v>
      </c>
      <c r="Y211" s="25">
        <f t="shared" ca="1" si="89"/>
        <v>0</v>
      </c>
      <c r="Z211" s="25">
        <f t="shared" ca="1" si="90"/>
        <v>0</v>
      </c>
      <c r="AA211" s="25">
        <f t="shared" ca="1" si="100"/>
        <v>0</v>
      </c>
      <c r="AB211" s="33" t="s">
        <v>9129</v>
      </c>
      <c r="AG211" s="83">
        <f t="shared" ca="1" si="101"/>
        <v>0</v>
      </c>
      <c r="AH211" s="78" t="str">
        <f t="shared" ca="1" si="91"/>
        <v/>
      </c>
      <c r="AJ211" s="96">
        <f ca="1">IF(I211="",0,IF(ISERROR(VLOOKUP(I211,Code!$AF$201:$AF$2116,1,FALSE)),1,0))</f>
        <v>0</v>
      </c>
      <c r="AK211" s="78" t="str">
        <f t="shared" ca="1" si="92"/>
        <v/>
      </c>
      <c r="AM211" s="83">
        <f t="shared" ca="1" si="102"/>
        <v>0</v>
      </c>
      <c r="AN211" s="78" t="str">
        <f t="shared" ca="1" si="103"/>
        <v/>
      </c>
      <c r="AO211" s="102" t="s">
        <v>9153</v>
      </c>
      <c r="AP211" s="83">
        <f t="shared" ca="1" si="104"/>
        <v>0</v>
      </c>
      <c r="AQ211" s="78" t="str">
        <f t="shared" ca="1" si="105"/>
        <v/>
      </c>
      <c r="AV211" s="78" t="str">
        <f ca="1">AH211&amp;AH212&amp;AH213&amp;AK211&amp;AK212&amp;AK213</f>
        <v/>
      </c>
      <c r="AW211" s="78" t="str">
        <f ca="1">AQ211&amp;AQ212&amp;AQ213</f>
        <v/>
      </c>
      <c r="BR211" s="26">
        <v>4645</v>
      </c>
    </row>
    <row r="212" spans="2:70" x14ac:dyDescent="0.15">
      <c r="B212" s="45">
        <v>181</v>
      </c>
      <c r="C212" s="28"/>
      <c r="D212" s="136">
        <f t="shared" ca="1" si="93"/>
        <v>0</v>
      </c>
      <c r="E212" s="27">
        <f t="shared" si="151"/>
        <v>22</v>
      </c>
      <c r="F212" s="27">
        <v>11</v>
      </c>
      <c r="G212" s="25">
        <f ca="1">ROUND(INDIRECT($B$1&amp;G$156&amp;$B212)*1000,0)</f>
        <v>0</v>
      </c>
      <c r="H212" s="25">
        <f t="shared" ref="H212:H213" ca="1" si="161">INDIRECT($B$1&amp;H$156&amp;$B212)</f>
        <v>0</v>
      </c>
      <c r="I212" s="25" t="str">
        <f t="shared" ca="1" si="87"/>
        <v/>
      </c>
      <c r="J212" s="25">
        <f ca="1">INDIRECT($B$1&amp;I$156&amp;$B212)</f>
        <v>0</v>
      </c>
      <c r="K212" s="48">
        <f t="shared" ca="1" si="159"/>
        <v>0</v>
      </c>
      <c r="L212" s="48">
        <f t="shared" ca="1" si="159"/>
        <v>0</v>
      </c>
      <c r="M212" s="67"/>
      <c r="N212" s="67"/>
      <c r="O212" s="48">
        <f t="shared" ca="1" si="160"/>
        <v>0</v>
      </c>
      <c r="P212" s="48">
        <f t="shared" ca="1" si="160"/>
        <v>0</v>
      </c>
      <c r="Q212" s="48">
        <f t="shared" ca="1" si="160"/>
        <v>0</v>
      </c>
      <c r="R212" s="48">
        <f t="shared" ca="1" si="160"/>
        <v>0</v>
      </c>
      <c r="U212" s="117">
        <f t="shared" ca="1" si="145"/>
        <v>0</v>
      </c>
      <c r="X212" s="25">
        <f t="shared" ca="1" si="99"/>
        <v>0</v>
      </c>
      <c r="Y212" s="25">
        <f t="shared" ca="1" si="89"/>
        <v>0</v>
      </c>
      <c r="Z212" s="25">
        <f t="shared" ca="1" si="90"/>
        <v>0</v>
      </c>
      <c r="AA212" s="25">
        <f t="shared" ca="1" si="100"/>
        <v>0</v>
      </c>
      <c r="AB212" s="33" t="s">
        <v>9130</v>
      </c>
      <c r="AG212" s="83">
        <f t="shared" ca="1" si="101"/>
        <v>0</v>
      </c>
      <c r="AH212" s="78" t="str">
        <f t="shared" ca="1" si="91"/>
        <v/>
      </c>
      <c r="AJ212" s="96">
        <f ca="1">IF(I212="",0,IF(ISERROR(VLOOKUP(I212,Code!$AF$201:$AF$2116,1,FALSE)),1,0))</f>
        <v>0</v>
      </c>
      <c r="AK212" s="78" t="str">
        <f t="shared" ca="1" si="92"/>
        <v/>
      </c>
      <c r="AM212" s="83">
        <f t="shared" ca="1" si="102"/>
        <v>0</v>
      </c>
      <c r="AN212" s="78" t="str">
        <f t="shared" ca="1" si="103"/>
        <v/>
      </c>
      <c r="AO212" s="102" t="s">
        <v>9154</v>
      </c>
      <c r="AP212" s="83">
        <f t="shared" ca="1" si="104"/>
        <v>0</v>
      </c>
      <c r="AQ212" s="78" t="str">
        <f t="shared" ca="1" si="105"/>
        <v/>
      </c>
    </row>
    <row r="213" spans="2:70" x14ac:dyDescent="0.15">
      <c r="B213" s="45">
        <v>183</v>
      </c>
      <c r="C213" s="28"/>
      <c r="D213" s="136">
        <f t="shared" ca="1" si="93"/>
        <v>0</v>
      </c>
      <c r="E213" s="27">
        <f t="shared" si="151"/>
        <v>22</v>
      </c>
      <c r="F213" s="27">
        <v>12</v>
      </c>
      <c r="G213" s="25">
        <f ca="1">ROUND(INDIRECT($B$1&amp;G$156&amp;$B213)*1000,0)</f>
        <v>0</v>
      </c>
      <c r="H213" s="25">
        <f t="shared" ca="1" si="161"/>
        <v>0</v>
      </c>
      <c r="I213" s="25" t="str">
        <f t="shared" ca="1" si="87"/>
        <v/>
      </c>
      <c r="J213" s="25">
        <f ca="1">INDIRECT($B$1&amp;I$156&amp;$B213)</f>
        <v>0</v>
      </c>
      <c r="K213" s="48">
        <f t="shared" ca="1" si="159"/>
        <v>0</v>
      </c>
      <c r="L213" s="48">
        <f t="shared" ca="1" si="159"/>
        <v>0</v>
      </c>
      <c r="M213" s="67"/>
      <c r="N213" s="67"/>
      <c r="O213" s="48">
        <f t="shared" ca="1" si="160"/>
        <v>0</v>
      </c>
      <c r="P213" s="48">
        <f t="shared" ca="1" si="160"/>
        <v>0</v>
      </c>
      <c r="Q213" s="48">
        <f t="shared" ca="1" si="160"/>
        <v>0</v>
      </c>
      <c r="R213" s="48">
        <f t="shared" ca="1" si="160"/>
        <v>0</v>
      </c>
      <c r="U213" s="117">
        <f t="shared" ca="1" si="145"/>
        <v>0</v>
      </c>
      <c r="X213" s="25">
        <f t="shared" ca="1" si="99"/>
        <v>0</v>
      </c>
      <c r="Y213" s="25">
        <f t="shared" ca="1" si="89"/>
        <v>0</v>
      </c>
      <c r="Z213" s="25">
        <f t="shared" ca="1" si="90"/>
        <v>0</v>
      </c>
      <c r="AA213" s="25">
        <f t="shared" ca="1" si="100"/>
        <v>0</v>
      </c>
      <c r="AB213" s="33" t="s">
        <v>9131</v>
      </c>
      <c r="AG213" s="83">
        <f t="shared" ca="1" si="101"/>
        <v>0</v>
      </c>
      <c r="AH213" s="78" t="str">
        <f t="shared" ca="1" si="91"/>
        <v/>
      </c>
      <c r="AJ213" s="96">
        <f ca="1">IF(I213="",0,IF(ISERROR(VLOOKUP(I213,Code!$AF$201:$AF$2116,1,FALSE)),1,0))</f>
        <v>0</v>
      </c>
      <c r="AK213" s="78" t="str">
        <f t="shared" ca="1" si="92"/>
        <v/>
      </c>
      <c r="AM213" s="83">
        <f t="shared" ca="1" si="102"/>
        <v>0</v>
      </c>
      <c r="AN213" s="78" t="str">
        <f t="shared" ca="1" si="103"/>
        <v/>
      </c>
      <c r="AO213" s="102" t="s">
        <v>9155</v>
      </c>
      <c r="AP213" s="83">
        <f t="shared" ca="1" si="104"/>
        <v>0</v>
      </c>
      <c r="AQ213" s="78" t="str">
        <f t="shared" ca="1" si="105"/>
        <v/>
      </c>
    </row>
    <row r="214" spans="2:70" x14ac:dyDescent="0.15">
      <c r="B214" s="45">
        <v>185</v>
      </c>
      <c r="C214" s="28"/>
      <c r="D214" s="136">
        <f t="shared" ca="1" si="93"/>
        <v>0</v>
      </c>
      <c r="E214" s="27">
        <v>30</v>
      </c>
      <c r="F214" s="27">
        <v>1</v>
      </c>
      <c r="G214" s="25">
        <f ca="1">ROUND(INDIRECT($B$1&amp;G$153&amp;$B214)*1000,0)</f>
        <v>0</v>
      </c>
      <c r="H214" s="25">
        <f ca="1">INDIRECT($B$1&amp;H$153&amp;$B214)</f>
        <v>0</v>
      </c>
      <c r="I214" s="25" t="str">
        <f t="shared" ca="1" si="87"/>
        <v/>
      </c>
      <c r="J214" s="25">
        <f ca="1">INDIRECT($B$1&amp;I$153&amp;$B214)</f>
        <v>0</v>
      </c>
      <c r="K214" s="67"/>
      <c r="L214" s="48">
        <f ca="1">IF(INDIRECT($B$1&amp;K$153&amp;$B214)="〇",L$165,0)</f>
        <v>0</v>
      </c>
      <c r="M214" s="67"/>
      <c r="N214" s="67"/>
      <c r="O214" s="48">
        <f ca="1">IF(INDIRECT($B$1&amp;N$153&amp;$B214)="〇",O$165,0)</f>
        <v>0</v>
      </c>
      <c r="P214" s="67"/>
      <c r="Q214" s="67"/>
      <c r="R214" s="48">
        <f ca="1">IF(INDIRECT($B$1&amp;Q$153&amp;$B214)="〇",R$165,0)</f>
        <v>0</v>
      </c>
      <c r="S214" t="s">
        <v>73</v>
      </c>
      <c r="U214" s="117">
        <f t="shared" ca="1" si="145"/>
        <v>0</v>
      </c>
      <c r="W214" s="25">
        <f ca="1">I142</f>
        <v>0</v>
      </c>
      <c r="X214" s="25">
        <f t="shared" ca="1" si="99"/>
        <v>0</v>
      </c>
      <c r="Y214" s="25">
        <f t="shared" ca="1" si="89"/>
        <v>0</v>
      </c>
      <c r="Z214" s="25">
        <f t="shared" ca="1" si="90"/>
        <v>0</v>
      </c>
      <c r="AA214" s="25">
        <f t="shared" ca="1" si="100"/>
        <v>0</v>
      </c>
      <c r="AB214" t="s">
        <v>8785</v>
      </c>
      <c r="AD214" s="144"/>
      <c r="AE214" s="144"/>
      <c r="AF214" s="145" t="s">
        <v>8786</v>
      </c>
      <c r="AG214" s="83">
        <f t="shared" ca="1" si="101"/>
        <v>0</v>
      </c>
      <c r="AH214" s="78" t="str">
        <f t="shared" ca="1" si="91"/>
        <v/>
      </c>
      <c r="AJ214" s="96">
        <f ca="1">IF(I214="",0,IF(ISERROR(VLOOKUP(I214,Code!$AF$201:$AF$2116,1,FALSE)),1,0))</f>
        <v>0</v>
      </c>
      <c r="AK214" s="78" t="str">
        <f t="shared" ca="1" si="92"/>
        <v/>
      </c>
      <c r="AM214" s="83">
        <f t="shared" ca="1" si="102"/>
        <v>0</v>
      </c>
      <c r="AN214" s="78" t="str">
        <f t="shared" ca="1" si="103"/>
        <v/>
      </c>
      <c r="AO214" s="88" t="s">
        <v>8787</v>
      </c>
      <c r="AP214" s="83">
        <f t="shared" ca="1" si="104"/>
        <v>0</v>
      </c>
      <c r="AQ214" s="78" t="str">
        <f t="shared" ca="1" si="105"/>
        <v/>
      </c>
      <c r="AT214" s="78" t="str">
        <f ca="1">AW214&amp;AW217&amp;AW220&amp;AW223</f>
        <v/>
      </c>
      <c r="AV214" s="78" t="str">
        <f ca="1">AE214&amp;AE215&amp;AE216&amp;AH214&amp;AH215&amp;AH216&amp;AK214&amp;AK215&amp;AK216&amp;AN214&amp;AN215&amp;AN216</f>
        <v/>
      </c>
      <c r="AW214" s="78" t="str">
        <f ca="1">AQ214&amp;AQ215&amp;AQ216</f>
        <v/>
      </c>
    </row>
    <row r="215" spans="2:70" x14ac:dyDescent="0.15">
      <c r="B215" s="45">
        <v>187</v>
      </c>
      <c r="C215" s="28"/>
      <c r="D215" s="136">
        <f t="shared" ca="1" si="93"/>
        <v>0</v>
      </c>
      <c r="E215" s="27">
        <f t="shared" ref="E215:E225" si="162">E214</f>
        <v>30</v>
      </c>
      <c r="F215" s="27">
        <v>2</v>
      </c>
      <c r="G215" s="25">
        <f ca="1">ROUND(INDIRECT($B$1&amp;G$153&amp;$B215)*1000,0)</f>
        <v>0</v>
      </c>
      <c r="H215" s="25">
        <f t="shared" ref="H215:H216" ca="1" si="163">INDIRECT($B$1&amp;H$153&amp;$B215)</f>
        <v>0</v>
      </c>
      <c r="I215" s="25" t="str">
        <f t="shared" ca="1" si="87"/>
        <v/>
      </c>
      <c r="J215" s="25">
        <f ca="1">INDIRECT($B$1&amp;I$153&amp;$B215)</f>
        <v>0</v>
      </c>
      <c r="K215" s="67"/>
      <c r="L215" s="48">
        <f t="shared" ref="L215:L216" ca="1" si="164">IF(INDIRECT($B$1&amp;K$153&amp;$B215)="〇",L$165,0)</f>
        <v>0</v>
      </c>
      <c r="M215" s="67"/>
      <c r="N215" s="67"/>
      <c r="O215" s="48">
        <f t="shared" ref="O215:O216" ca="1" si="165">IF(INDIRECT($B$1&amp;N$153&amp;$B215)="〇",O$165,0)</f>
        <v>0</v>
      </c>
      <c r="P215" s="67"/>
      <c r="Q215" s="67"/>
      <c r="R215" s="48">
        <f t="shared" ref="R215:R216" ca="1" si="166">IF(INDIRECT($B$1&amp;Q$153&amp;$B215)="〇",R$165,0)</f>
        <v>0</v>
      </c>
      <c r="U215" s="117">
        <f t="shared" ca="1" si="145"/>
        <v>0</v>
      </c>
      <c r="W215" s="25">
        <f ca="1">SUM(G214:G225)</f>
        <v>0</v>
      </c>
      <c r="X215" s="25">
        <f t="shared" ca="1" si="99"/>
        <v>0</v>
      </c>
      <c r="Y215" s="25">
        <f t="shared" ca="1" si="89"/>
        <v>0</v>
      </c>
      <c r="Z215" s="25">
        <f t="shared" ca="1" si="90"/>
        <v>0</v>
      </c>
      <c r="AA215" s="25">
        <f t="shared" ca="1" si="100"/>
        <v>0</v>
      </c>
      <c r="AB215" t="s">
        <v>8788</v>
      </c>
      <c r="AD215" s="144"/>
      <c r="AE215" s="144"/>
      <c r="AF215" s="145" t="s">
        <v>8789</v>
      </c>
      <c r="AG215" s="83">
        <f t="shared" ca="1" si="101"/>
        <v>0</v>
      </c>
      <c r="AH215" s="78" t="str">
        <f t="shared" ca="1" si="91"/>
        <v/>
      </c>
      <c r="AJ215" s="96">
        <f ca="1">IF(I215="",0,IF(ISERROR(VLOOKUP(I215,Code!$AF$201:$AF$2116,1,FALSE)),1,0))</f>
        <v>0</v>
      </c>
      <c r="AK215" s="78" t="str">
        <f t="shared" ca="1" si="92"/>
        <v/>
      </c>
      <c r="AM215" s="83">
        <f t="shared" ca="1" si="102"/>
        <v>0</v>
      </c>
      <c r="AN215" s="78" t="str">
        <f t="shared" ca="1" si="103"/>
        <v/>
      </c>
      <c r="AO215" s="88" t="s">
        <v>8790</v>
      </c>
      <c r="AP215" s="83">
        <f t="shared" ca="1" si="104"/>
        <v>0</v>
      </c>
      <c r="AQ215" s="78" t="str">
        <f t="shared" ca="1" si="105"/>
        <v/>
      </c>
    </row>
    <row r="216" spans="2:70" x14ac:dyDescent="0.15">
      <c r="B216" s="45">
        <v>189</v>
      </c>
      <c r="C216" s="28"/>
      <c r="D216" s="136">
        <f t="shared" ca="1" si="93"/>
        <v>0</v>
      </c>
      <c r="E216" s="27">
        <f t="shared" si="162"/>
        <v>30</v>
      </c>
      <c r="F216" s="27">
        <v>3</v>
      </c>
      <c r="G216" s="25">
        <f ca="1">ROUND(INDIRECT($B$1&amp;G$153&amp;$B216)*1000,0)</f>
        <v>0</v>
      </c>
      <c r="H216" s="25">
        <f t="shared" ca="1" si="163"/>
        <v>0</v>
      </c>
      <c r="I216" s="25" t="str">
        <f t="shared" ca="1" si="87"/>
        <v/>
      </c>
      <c r="J216" s="25">
        <f ca="1">INDIRECT($B$1&amp;I$153&amp;$B216)</f>
        <v>0</v>
      </c>
      <c r="K216" s="67"/>
      <c r="L216" s="48">
        <f t="shared" ca="1" si="164"/>
        <v>0</v>
      </c>
      <c r="M216" s="67"/>
      <c r="N216" s="67"/>
      <c r="O216" s="48">
        <f t="shared" ca="1" si="165"/>
        <v>0</v>
      </c>
      <c r="P216" s="67"/>
      <c r="Q216" s="67"/>
      <c r="R216" s="48">
        <f t="shared" ca="1" si="166"/>
        <v>0</v>
      </c>
      <c r="U216" s="117">
        <f t="shared" ca="1" si="145"/>
        <v>0</v>
      </c>
      <c r="X216" s="25">
        <f t="shared" ca="1" si="99"/>
        <v>0</v>
      </c>
      <c r="Y216" s="25">
        <f t="shared" ca="1" si="89"/>
        <v>0</v>
      </c>
      <c r="Z216" s="25">
        <f t="shared" ca="1" si="90"/>
        <v>0</v>
      </c>
      <c r="AA216" s="25">
        <f t="shared" ca="1" si="100"/>
        <v>0</v>
      </c>
      <c r="AB216" t="s">
        <v>8791</v>
      </c>
      <c r="AD216" s="144"/>
      <c r="AE216" s="144"/>
      <c r="AF216" s="145" t="s">
        <v>8792</v>
      </c>
      <c r="AG216" s="83">
        <f t="shared" ca="1" si="101"/>
        <v>0</v>
      </c>
      <c r="AH216" s="78" t="str">
        <f t="shared" ca="1" si="91"/>
        <v/>
      </c>
      <c r="AJ216" s="96">
        <f ca="1">IF(I216="",0,IF(ISERROR(VLOOKUP(I216,Code!$AF$201:$AF$2116,1,FALSE)),1,0))</f>
        <v>0</v>
      </c>
      <c r="AK216" s="78" t="str">
        <f t="shared" ca="1" si="92"/>
        <v/>
      </c>
      <c r="AM216" s="83">
        <f t="shared" ca="1" si="102"/>
        <v>0</v>
      </c>
      <c r="AN216" s="78" t="str">
        <f t="shared" ca="1" si="103"/>
        <v/>
      </c>
      <c r="AO216" s="88" t="s">
        <v>8793</v>
      </c>
      <c r="AP216" s="83">
        <f t="shared" ca="1" si="104"/>
        <v>0</v>
      </c>
      <c r="AQ216" s="78" t="str">
        <f t="shared" ca="1" si="105"/>
        <v/>
      </c>
    </row>
    <row r="217" spans="2:70" x14ac:dyDescent="0.15">
      <c r="B217" s="45">
        <v>185</v>
      </c>
      <c r="C217" s="28"/>
      <c r="D217" s="136">
        <f t="shared" ca="1" si="93"/>
        <v>0</v>
      </c>
      <c r="E217" s="27">
        <f t="shared" si="162"/>
        <v>30</v>
      </c>
      <c r="F217" s="27">
        <v>4</v>
      </c>
      <c r="G217" s="25">
        <f ca="1">ROUND(INDIRECT($B$1&amp;G$154&amp;$B217)*1000,0)</f>
        <v>0</v>
      </c>
      <c r="H217" s="25">
        <f ca="1">INDIRECT($B$1&amp;H$154&amp;$B217)</f>
        <v>0</v>
      </c>
      <c r="I217" s="25" t="str">
        <f t="shared" ca="1" si="87"/>
        <v/>
      </c>
      <c r="J217" s="25">
        <f ca="1">INDIRECT($B$1&amp;I$154&amp;$B217)</f>
        <v>0</v>
      </c>
      <c r="K217" s="67"/>
      <c r="L217" s="48">
        <f ca="1">IF(INDIRECT($B$1&amp;K$154&amp;$B217)="〇",L$165,0)</f>
        <v>0</v>
      </c>
      <c r="M217" s="67"/>
      <c r="N217" s="67"/>
      <c r="O217" s="48">
        <f ca="1">IF(INDIRECT($B$1&amp;N$154&amp;$B217)="〇",O$165,0)</f>
        <v>0</v>
      </c>
      <c r="P217" s="67"/>
      <c r="Q217" s="67"/>
      <c r="R217" s="48">
        <f ca="1">IF(INDIRECT($B$1&amp;Q$154&amp;$B217)="〇",R$165,0)</f>
        <v>0</v>
      </c>
      <c r="U217" s="117">
        <f t="shared" ca="1" si="145"/>
        <v>0</v>
      </c>
      <c r="X217" s="25">
        <f t="shared" ca="1" si="99"/>
        <v>0</v>
      </c>
      <c r="Y217" s="25">
        <f t="shared" ca="1" si="89"/>
        <v>0</v>
      </c>
      <c r="Z217" s="25">
        <f t="shared" ca="1" si="90"/>
        <v>0</v>
      </c>
      <c r="AA217" s="25">
        <f t="shared" ca="1" si="100"/>
        <v>0</v>
      </c>
      <c r="AB217" t="s">
        <v>8794</v>
      </c>
      <c r="AG217" s="83">
        <f t="shared" ca="1" si="101"/>
        <v>0</v>
      </c>
      <c r="AH217" s="78" t="str">
        <f t="shared" ca="1" si="91"/>
        <v/>
      </c>
      <c r="AJ217" s="96">
        <f ca="1">IF(I217="",0,IF(ISERROR(VLOOKUP(I217,Code!$AF$201:$AF$2116,1,FALSE)),1,0))</f>
        <v>0</v>
      </c>
      <c r="AK217" s="78" t="str">
        <f t="shared" ca="1" si="92"/>
        <v/>
      </c>
      <c r="AM217" s="83">
        <f t="shared" ca="1" si="102"/>
        <v>0</v>
      </c>
      <c r="AN217" s="78" t="str">
        <f t="shared" ca="1" si="103"/>
        <v/>
      </c>
      <c r="AO217" s="88" t="s">
        <v>8795</v>
      </c>
      <c r="AP217" s="83">
        <f t="shared" ca="1" si="104"/>
        <v>0</v>
      </c>
      <c r="AQ217" s="78" t="str">
        <f t="shared" ca="1" si="105"/>
        <v/>
      </c>
      <c r="AV217" s="78" t="str">
        <f ca="1">AH217&amp;AH218&amp;AH219&amp;AK217&amp;AK218&amp;AK219&amp;AN217&amp;AN218&amp;AN219</f>
        <v/>
      </c>
      <c r="AW217" s="78" t="str">
        <f ca="1">AQ217&amp;AQ218&amp;AQ219</f>
        <v/>
      </c>
    </row>
    <row r="218" spans="2:70" x14ac:dyDescent="0.15">
      <c r="B218" s="45">
        <v>187</v>
      </c>
      <c r="C218" s="28"/>
      <c r="D218" s="136">
        <f t="shared" ca="1" si="93"/>
        <v>0</v>
      </c>
      <c r="E218" s="27">
        <f t="shared" si="162"/>
        <v>30</v>
      </c>
      <c r="F218" s="27">
        <v>5</v>
      </c>
      <c r="G218" s="25">
        <f ca="1">ROUND(INDIRECT($B$1&amp;G$154&amp;$B218)*1000,0)</f>
        <v>0</v>
      </c>
      <c r="H218" s="25">
        <f t="shared" ref="H218:H219" ca="1" si="167">INDIRECT($B$1&amp;H$154&amp;$B218)</f>
        <v>0</v>
      </c>
      <c r="I218" s="25" t="str">
        <f t="shared" ca="1" si="87"/>
        <v/>
      </c>
      <c r="J218" s="25">
        <f ca="1">INDIRECT($B$1&amp;I$154&amp;$B218)</f>
        <v>0</v>
      </c>
      <c r="K218" s="67"/>
      <c r="L218" s="48">
        <f t="shared" ref="L218:L219" ca="1" si="168">IF(INDIRECT($B$1&amp;K$154&amp;$B218)="〇",L$165,0)</f>
        <v>0</v>
      </c>
      <c r="M218" s="67"/>
      <c r="N218" s="67"/>
      <c r="O218" s="48">
        <f t="shared" ref="O218:O219" ca="1" si="169">IF(INDIRECT($B$1&amp;N$154&amp;$B218)="〇",O$165,0)</f>
        <v>0</v>
      </c>
      <c r="P218" s="67"/>
      <c r="Q218" s="67"/>
      <c r="R218" s="48">
        <f t="shared" ref="R218:R219" ca="1" si="170">IF(INDIRECT($B$1&amp;Q$154&amp;$B218)="〇",R$165,0)</f>
        <v>0</v>
      </c>
      <c r="U218" s="117">
        <f t="shared" ca="1" si="145"/>
        <v>0</v>
      </c>
      <c r="X218" s="25">
        <f t="shared" ca="1" si="99"/>
        <v>0</v>
      </c>
      <c r="Y218" s="25">
        <f t="shared" ca="1" si="89"/>
        <v>0</v>
      </c>
      <c r="Z218" s="25">
        <f t="shared" ca="1" si="90"/>
        <v>0</v>
      </c>
      <c r="AA218" s="25">
        <f t="shared" ca="1" si="100"/>
        <v>0</v>
      </c>
      <c r="AB218" t="s">
        <v>8796</v>
      </c>
      <c r="AG218" s="83">
        <f t="shared" ca="1" si="101"/>
        <v>0</v>
      </c>
      <c r="AH218" s="78" t="str">
        <f t="shared" ca="1" si="91"/>
        <v/>
      </c>
      <c r="AJ218" s="96">
        <f ca="1">IF(I218="",0,IF(ISERROR(VLOOKUP(I218,Code!$AF$201:$AF$2116,1,FALSE)),1,0))</f>
        <v>0</v>
      </c>
      <c r="AK218" s="78" t="str">
        <f t="shared" ca="1" si="92"/>
        <v/>
      </c>
      <c r="AM218" s="83">
        <f t="shared" ca="1" si="102"/>
        <v>0</v>
      </c>
      <c r="AN218" s="78" t="str">
        <f t="shared" ca="1" si="103"/>
        <v/>
      </c>
      <c r="AO218" s="88" t="s">
        <v>8797</v>
      </c>
      <c r="AP218" s="83">
        <f t="shared" ca="1" si="104"/>
        <v>0</v>
      </c>
      <c r="AQ218" s="78" t="str">
        <f t="shared" ca="1" si="105"/>
        <v/>
      </c>
    </row>
    <row r="219" spans="2:70" x14ac:dyDescent="0.15">
      <c r="B219" s="45">
        <v>189</v>
      </c>
      <c r="C219" s="28"/>
      <c r="D219" s="136">
        <f t="shared" ca="1" si="93"/>
        <v>0</v>
      </c>
      <c r="E219" s="27">
        <f t="shared" si="162"/>
        <v>30</v>
      </c>
      <c r="F219" s="27">
        <v>6</v>
      </c>
      <c r="G219" s="25">
        <f ca="1">ROUND(INDIRECT($B$1&amp;G$154&amp;$B219)*1000,0)</f>
        <v>0</v>
      </c>
      <c r="H219" s="25">
        <f t="shared" ca="1" si="167"/>
        <v>0</v>
      </c>
      <c r="I219" s="25" t="str">
        <f t="shared" ca="1" si="87"/>
        <v/>
      </c>
      <c r="J219" s="25">
        <f ca="1">INDIRECT($B$1&amp;I$154&amp;$B219)</f>
        <v>0</v>
      </c>
      <c r="K219" s="67"/>
      <c r="L219" s="48">
        <f t="shared" ca="1" si="168"/>
        <v>0</v>
      </c>
      <c r="M219" s="67"/>
      <c r="N219" s="67"/>
      <c r="O219" s="48">
        <f t="shared" ca="1" si="169"/>
        <v>0</v>
      </c>
      <c r="P219" s="67"/>
      <c r="Q219" s="67"/>
      <c r="R219" s="48">
        <f t="shared" ca="1" si="170"/>
        <v>0</v>
      </c>
      <c r="U219" s="117">
        <f t="shared" ca="1" si="145"/>
        <v>0</v>
      </c>
      <c r="X219" s="25">
        <f t="shared" ca="1" si="99"/>
        <v>0</v>
      </c>
      <c r="Y219" s="25">
        <f t="shared" ca="1" si="89"/>
        <v>0</v>
      </c>
      <c r="Z219" s="25">
        <f t="shared" ca="1" si="90"/>
        <v>0</v>
      </c>
      <c r="AA219" s="25">
        <f t="shared" ca="1" si="100"/>
        <v>0</v>
      </c>
      <c r="AB219" t="s">
        <v>8798</v>
      </c>
      <c r="AG219" s="83">
        <f t="shared" ca="1" si="101"/>
        <v>0</v>
      </c>
      <c r="AH219" s="78" t="str">
        <f t="shared" ca="1" si="91"/>
        <v/>
      </c>
      <c r="AJ219" s="96">
        <f ca="1">IF(I219="",0,IF(ISERROR(VLOOKUP(I219,Code!$AF$201:$AF$2116,1,FALSE)),1,0))</f>
        <v>0</v>
      </c>
      <c r="AK219" s="78" t="str">
        <f t="shared" ca="1" si="92"/>
        <v/>
      </c>
      <c r="AM219" s="83">
        <f t="shared" ca="1" si="102"/>
        <v>0</v>
      </c>
      <c r="AN219" s="78" t="str">
        <f t="shared" ca="1" si="103"/>
        <v/>
      </c>
      <c r="AO219" s="88" t="s">
        <v>8799</v>
      </c>
      <c r="AP219" s="83">
        <f t="shared" ca="1" si="104"/>
        <v>0</v>
      </c>
      <c r="AQ219" s="78" t="str">
        <f t="shared" ca="1" si="105"/>
        <v/>
      </c>
    </row>
    <row r="220" spans="2:70" x14ac:dyDescent="0.15">
      <c r="B220" s="45">
        <v>185</v>
      </c>
      <c r="C220" s="28"/>
      <c r="D220" s="136">
        <f t="shared" ca="1" si="93"/>
        <v>0</v>
      </c>
      <c r="E220" s="27">
        <f t="shared" si="162"/>
        <v>30</v>
      </c>
      <c r="F220" s="27">
        <v>7</v>
      </c>
      <c r="G220" s="25">
        <f ca="1">ROUND(INDIRECT($B$1&amp;G$155&amp;$B220)*1000,0)</f>
        <v>0</v>
      </c>
      <c r="H220" s="25">
        <f ca="1">INDIRECT($B$1&amp;H$155&amp;$B220)</f>
        <v>0</v>
      </c>
      <c r="I220" s="25" t="str">
        <f t="shared" ca="1" si="87"/>
        <v/>
      </c>
      <c r="J220" s="25">
        <f ca="1">INDIRECT($B$1&amp;I$155&amp;$B220)</f>
        <v>0</v>
      </c>
      <c r="K220" s="67"/>
      <c r="L220" s="48">
        <f ca="1">IF(INDIRECT($B$1&amp;K$155&amp;$B220)="〇",L$165,0)</f>
        <v>0</v>
      </c>
      <c r="M220" s="67"/>
      <c r="N220" s="67"/>
      <c r="O220" s="48">
        <f ca="1">IF(INDIRECT($B$1&amp;N$155&amp;$B220)="〇",O$165,0)</f>
        <v>0</v>
      </c>
      <c r="P220" s="67"/>
      <c r="Q220" s="67"/>
      <c r="R220" s="48">
        <f ca="1">IF(INDIRECT($B$1&amp;Q$155&amp;$B220)="〇",R$165,0)</f>
        <v>0</v>
      </c>
      <c r="U220" s="117">
        <f t="shared" ca="1" si="145"/>
        <v>0</v>
      </c>
      <c r="X220" s="25">
        <f t="shared" ca="1" si="99"/>
        <v>0</v>
      </c>
      <c r="Y220" s="25">
        <f t="shared" ca="1" si="89"/>
        <v>0</v>
      </c>
      <c r="Z220" s="25">
        <f t="shared" ca="1" si="90"/>
        <v>0</v>
      </c>
      <c r="AA220" s="25">
        <f t="shared" ca="1" si="100"/>
        <v>0</v>
      </c>
      <c r="AB220" t="s">
        <v>8800</v>
      </c>
      <c r="AG220" s="83">
        <f t="shared" ca="1" si="101"/>
        <v>0</v>
      </c>
      <c r="AH220" s="78" t="str">
        <f t="shared" ca="1" si="91"/>
        <v/>
      </c>
      <c r="AJ220" s="96">
        <f ca="1">IF(I220="",0,IF(ISERROR(VLOOKUP(I220,Code!$AF$201:$AF$2116,1,FALSE)),1,0))</f>
        <v>0</v>
      </c>
      <c r="AK220" s="78" t="str">
        <f t="shared" ca="1" si="92"/>
        <v/>
      </c>
      <c r="AM220" s="83">
        <f t="shared" ca="1" si="102"/>
        <v>0</v>
      </c>
      <c r="AN220" s="78" t="str">
        <f t="shared" ca="1" si="103"/>
        <v/>
      </c>
      <c r="AO220" s="88" t="s">
        <v>8801</v>
      </c>
      <c r="AP220" s="83">
        <f t="shared" ca="1" si="104"/>
        <v>0</v>
      </c>
      <c r="AQ220" s="78" t="str">
        <f t="shared" ca="1" si="105"/>
        <v/>
      </c>
      <c r="AV220" s="78" t="str">
        <f ca="1">AH220&amp;AH221&amp;AH222&amp;AK220&amp;AK221&amp;AK222</f>
        <v/>
      </c>
      <c r="AW220" s="78" t="str">
        <f ca="1">AQ220&amp;AQ221&amp;AQ222</f>
        <v/>
      </c>
    </row>
    <row r="221" spans="2:70" x14ac:dyDescent="0.15">
      <c r="B221" s="45">
        <v>187</v>
      </c>
      <c r="C221" s="28"/>
      <c r="D221" s="136">
        <f t="shared" ca="1" si="93"/>
        <v>0</v>
      </c>
      <c r="E221" s="27">
        <f t="shared" si="162"/>
        <v>30</v>
      </c>
      <c r="F221" s="27">
        <v>8</v>
      </c>
      <c r="G221" s="25">
        <f ca="1">ROUND(INDIRECT($B$1&amp;G$155&amp;$B221)*1000,0)</f>
        <v>0</v>
      </c>
      <c r="H221" s="25">
        <f t="shared" ref="H221:H222" ca="1" si="171">INDIRECT($B$1&amp;H$155&amp;$B221)</f>
        <v>0</v>
      </c>
      <c r="I221" s="25" t="str">
        <f t="shared" ca="1" si="87"/>
        <v/>
      </c>
      <c r="J221" s="25">
        <f ca="1">INDIRECT($B$1&amp;I$155&amp;$B221)</f>
        <v>0</v>
      </c>
      <c r="K221" s="67"/>
      <c r="L221" s="48">
        <f t="shared" ref="L221:L222" ca="1" si="172">IF(INDIRECT($B$1&amp;K$155&amp;$B221)="〇",L$165,0)</f>
        <v>0</v>
      </c>
      <c r="M221" s="67"/>
      <c r="N221" s="67"/>
      <c r="O221" s="48">
        <f t="shared" ref="O221:O222" ca="1" si="173">IF(INDIRECT($B$1&amp;N$155&amp;$B221)="〇",O$165,0)</f>
        <v>0</v>
      </c>
      <c r="P221" s="67"/>
      <c r="Q221" s="67"/>
      <c r="R221" s="48">
        <f t="shared" ref="R221:R222" ca="1" si="174">IF(INDIRECT($B$1&amp;Q$155&amp;$B221)="〇",R$165,0)</f>
        <v>0</v>
      </c>
      <c r="U221" s="117">
        <f t="shared" ca="1" si="145"/>
        <v>0</v>
      </c>
      <c r="X221" s="25">
        <f t="shared" ca="1" si="99"/>
        <v>0</v>
      </c>
      <c r="Y221" s="25">
        <f t="shared" ca="1" si="89"/>
        <v>0</v>
      </c>
      <c r="Z221" s="25">
        <f t="shared" ca="1" si="90"/>
        <v>0</v>
      </c>
      <c r="AA221" s="25">
        <f t="shared" ca="1" si="100"/>
        <v>0</v>
      </c>
      <c r="AB221" t="s">
        <v>8802</v>
      </c>
      <c r="AG221" s="83">
        <f t="shared" ca="1" si="101"/>
        <v>0</v>
      </c>
      <c r="AH221" s="78" t="str">
        <f t="shared" ca="1" si="91"/>
        <v/>
      </c>
      <c r="AJ221" s="96">
        <f ca="1">IF(I221="",0,IF(ISERROR(VLOOKUP(I221,Code!$AF$201:$AF$2116,1,FALSE)),1,0))</f>
        <v>0</v>
      </c>
      <c r="AK221" s="78" t="str">
        <f t="shared" ca="1" si="92"/>
        <v/>
      </c>
      <c r="AM221" s="83">
        <f t="shared" ca="1" si="102"/>
        <v>0</v>
      </c>
      <c r="AN221" s="78" t="str">
        <f t="shared" ca="1" si="103"/>
        <v/>
      </c>
      <c r="AO221" s="88" t="s">
        <v>8803</v>
      </c>
      <c r="AP221" s="83">
        <f t="shared" ca="1" si="104"/>
        <v>0</v>
      </c>
      <c r="AQ221" s="78" t="str">
        <f t="shared" ca="1" si="105"/>
        <v/>
      </c>
    </row>
    <row r="222" spans="2:70" x14ac:dyDescent="0.15">
      <c r="B222" s="45">
        <v>189</v>
      </c>
      <c r="C222" s="28"/>
      <c r="D222" s="136">
        <f t="shared" ca="1" si="93"/>
        <v>0</v>
      </c>
      <c r="E222" s="27">
        <f t="shared" si="162"/>
        <v>30</v>
      </c>
      <c r="F222" s="27">
        <v>9</v>
      </c>
      <c r="G222" s="25">
        <f ca="1">ROUND(INDIRECT($B$1&amp;G$155&amp;$B222)*1000,0)</f>
        <v>0</v>
      </c>
      <c r="H222" s="25">
        <f t="shared" ca="1" si="171"/>
        <v>0</v>
      </c>
      <c r="I222" s="25" t="str">
        <f t="shared" ca="1" si="87"/>
        <v/>
      </c>
      <c r="J222" s="25">
        <f ca="1">INDIRECT($B$1&amp;I$155&amp;$B222)</f>
        <v>0</v>
      </c>
      <c r="K222" s="67"/>
      <c r="L222" s="48">
        <f t="shared" ca="1" si="172"/>
        <v>0</v>
      </c>
      <c r="M222" s="67"/>
      <c r="N222" s="67"/>
      <c r="O222" s="48">
        <f t="shared" ca="1" si="173"/>
        <v>0</v>
      </c>
      <c r="P222" s="67"/>
      <c r="Q222" s="67"/>
      <c r="R222" s="48">
        <f t="shared" ca="1" si="174"/>
        <v>0</v>
      </c>
      <c r="U222" s="117">
        <f t="shared" ca="1" si="145"/>
        <v>0</v>
      </c>
      <c r="X222" s="25">
        <f t="shared" ca="1" si="99"/>
        <v>0</v>
      </c>
      <c r="Y222" s="25">
        <f t="shared" ca="1" si="89"/>
        <v>0</v>
      </c>
      <c r="Z222" s="25">
        <f t="shared" ca="1" si="90"/>
        <v>0</v>
      </c>
      <c r="AA222" s="25">
        <f t="shared" ca="1" si="100"/>
        <v>0</v>
      </c>
      <c r="AB222" t="s">
        <v>8804</v>
      </c>
      <c r="AG222" s="83">
        <f t="shared" ca="1" si="101"/>
        <v>0</v>
      </c>
      <c r="AH222" s="78" t="str">
        <f t="shared" ca="1" si="91"/>
        <v/>
      </c>
      <c r="AJ222" s="96">
        <f ca="1">IF(I222="",0,IF(ISERROR(VLOOKUP(I222,Code!$AF$201:$AF$2116,1,FALSE)),1,0))</f>
        <v>0</v>
      </c>
      <c r="AK222" s="78" t="str">
        <f t="shared" ca="1" si="92"/>
        <v/>
      </c>
      <c r="AM222" s="83">
        <f t="shared" ca="1" si="102"/>
        <v>0</v>
      </c>
      <c r="AN222" s="78" t="str">
        <f t="shared" ca="1" si="103"/>
        <v/>
      </c>
      <c r="AO222" s="88" t="s">
        <v>8805</v>
      </c>
      <c r="AP222" s="83">
        <f t="shared" ca="1" si="104"/>
        <v>0</v>
      </c>
      <c r="AQ222" s="78" t="str">
        <f t="shared" ca="1" si="105"/>
        <v/>
      </c>
    </row>
    <row r="223" spans="2:70" x14ac:dyDescent="0.15">
      <c r="B223" s="45">
        <v>185</v>
      </c>
      <c r="C223" s="28"/>
      <c r="D223" s="136">
        <f t="shared" ca="1" si="93"/>
        <v>0</v>
      </c>
      <c r="E223" s="27">
        <f t="shared" si="162"/>
        <v>30</v>
      </c>
      <c r="F223" s="27">
        <v>10</v>
      </c>
      <c r="G223" s="25">
        <f ca="1">ROUND(INDIRECT($B$1&amp;G$156&amp;$B223)*1000,0)</f>
        <v>0</v>
      </c>
      <c r="H223" s="25">
        <f ca="1">INDIRECT($B$1&amp;H$156&amp;$B223)</f>
        <v>0</v>
      </c>
      <c r="I223" s="25" t="str">
        <f t="shared" ca="1" si="87"/>
        <v/>
      </c>
      <c r="J223" s="25">
        <f ca="1">INDIRECT($B$1&amp;I$156&amp;$B223)</f>
        <v>0</v>
      </c>
      <c r="K223" s="67"/>
      <c r="L223" s="48">
        <f ca="1">IF(INDIRECT($B$1&amp;K$156&amp;$B223)="〇",L$165,0)</f>
        <v>0</v>
      </c>
      <c r="M223" s="67"/>
      <c r="N223" s="67"/>
      <c r="O223" s="48">
        <f ca="1">IF(INDIRECT($B$1&amp;N$156&amp;$B223)="〇",O$165,0)</f>
        <v>0</v>
      </c>
      <c r="P223" s="67"/>
      <c r="Q223" s="67"/>
      <c r="R223" s="48">
        <f ca="1">IF(INDIRECT($B$1&amp;Q$156&amp;$B223)="〇",R$165,0)</f>
        <v>0</v>
      </c>
      <c r="U223" s="117">
        <f t="shared" ca="1" si="145"/>
        <v>0</v>
      </c>
      <c r="X223" s="25">
        <f t="shared" ca="1" si="99"/>
        <v>0</v>
      </c>
      <c r="Y223" s="25">
        <f t="shared" ca="1" si="89"/>
        <v>0</v>
      </c>
      <c r="Z223" s="25">
        <f t="shared" ca="1" si="90"/>
        <v>0</v>
      </c>
      <c r="AA223" s="25">
        <f t="shared" ca="1" si="100"/>
        <v>0</v>
      </c>
      <c r="AB223" t="s">
        <v>8806</v>
      </c>
      <c r="AG223" s="83">
        <f t="shared" ca="1" si="101"/>
        <v>0</v>
      </c>
      <c r="AH223" s="78" t="str">
        <f t="shared" ca="1" si="91"/>
        <v/>
      </c>
      <c r="AJ223" s="96">
        <f ca="1">IF(I223="",0,IF(ISERROR(VLOOKUP(I223,Code!$AF$201:$AF$2116,1,FALSE)),1,0))</f>
        <v>0</v>
      </c>
      <c r="AK223" s="78" t="str">
        <f t="shared" ca="1" si="92"/>
        <v/>
      </c>
      <c r="AM223" s="83">
        <f t="shared" ca="1" si="102"/>
        <v>0</v>
      </c>
      <c r="AN223" s="78" t="str">
        <f t="shared" ca="1" si="103"/>
        <v/>
      </c>
      <c r="AO223" s="88" t="s">
        <v>8807</v>
      </c>
      <c r="AP223" s="83">
        <f t="shared" ca="1" si="104"/>
        <v>0</v>
      </c>
      <c r="AQ223" s="78" t="str">
        <f t="shared" ca="1" si="105"/>
        <v/>
      </c>
      <c r="AV223" s="78" t="str">
        <f ca="1">AH223&amp;AH224&amp;AH225&amp;AK223&amp;AK224&amp;AK225</f>
        <v/>
      </c>
      <c r="AW223" s="78" t="str">
        <f ca="1">AQ223&amp;AQ224&amp;AQ225</f>
        <v/>
      </c>
    </row>
    <row r="224" spans="2:70" x14ac:dyDescent="0.15">
      <c r="B224" s="45">
        <v>187</v>
      </c>
      <c r="C224" s="28"/>
      <c r="D224" s="136">
        <f t="shared" ca="1" si="93"/>
        <v>0</v>
      </c>
      <c r="E224" s="27">
        <f t="shared" si="162"/>
        <v>30</v>
      </c>
      <c r="F224" s="27">
        <v>11</v>
      </c>
      <c r="G224" s="25">
        <f ca="1">ROUND(INDIRECT($B$1&amp;G$156&amp;$B224)*1000,0)</f>
        <v>0</v>
      </c>
      <c r="H224" s="25">
        <f t="shared" ref="H224:H225" ca="1" si="175">INDIRECT($B$1&amp;H$156&amp;$B224)</f>
        <v>0</v>
      </c>
      <c r="I224" s="25" t="str">
        <f t="shared" ca="1" si="87"/>
        <v/>
      </c>
      <c r="J224" s="25">
        <f ca="1">INDIRECT($B$1&amp;I$156&amp;$B224)</f>
        <v>0</v>
      </c>
      <c r="K224" s="67"/>
      <c r="L224" s="48">
        <f t="shared" ref="L224:L225" ca="1" si="176">IF(INDIRECT($B$1&amp;K$156&amp;$B224)="〇",L$165,0)</f>
        <v>0</v>
      </c>
      <c r="M224" s="67"/>
      <c r="N224" s="67"/>
      <c r="O224" s="48">
        <f t="shared" ref="O224:O225" ca="1" si="177">IF(INDIRECT($B$1&amp;N$156&amp;$B224)="〇",O$165,0)</f>
        <v>0</v>
      </c>
      <c r="P224" s="67"/>
      <c r="Q224" s="67"/>
      <c r="R224" s="48">
        <f t="shared" ref="R224:R225" ca="1" si="178">IF(INDIRECT($B$1&amp;Q$156&amp;$B224)="〇",R$165,0)</f>
        <v>0</v>
      </c>
      <c r="U224" s="117">
        <f t="shared" ca="1" si="145"/>
        <v>0</v>
      </c>
      <c r="X224" s="25">
        <f t="shared" ca="1" si="99"/>
        <v>0</v>
      </c>
      <c r="Y224" s="25">
        <f t="shared" ca="1" si="89"/>
        <v>0</v>
      </c>
      <c r="Z224" s="25">
        <f t="shared" ca="1" si="90"/>
        <v>0</v>
      </c>
      <c r="AA224" s="25">
        <f t="shared" ca="1" si="100"/>
        <v>0</v>
      </c>
      <c r="AB224" t="s">
        <v>8808</v>
      </c>
      <c r="AG224" s="83">
        <f t="shared" ca="1" si="101"/>
        <v>0</v>
      </c>
      <c r="AH224" s="78" t="str">
        <f t="shared" ca="1" si="91"/>
        <v/>
      </c>
      <c r="AJ224" s="96">
        <f ca="1">IF(I224="",0,IF(ISERROR(VLOOKUP(I224,Code!$AF$201:$AF$2116,1,FALSE)),1,0))</f>
        <v>0</v>
      </c>
      <c r="AK224" s="78" t="str">
        <f t="shared" ca="1" si="92"/>
        <v/>
      </c>
      <c r="AM224" s="83">
        <f t="shared" ca="1" si="102"/>
        <v>0</v>
      </c>
      <c r="AN224" s="78" t="str">
        <f t="shared" ca="1" si="103"/>
        <v/>
      </c>
      <c r="AO224" s="88" t="s">
        <v>8809</v>
      </c>
      <c r="AP224" s="83">
        <f t="shared" ca="1" si="104"/>
        <v>0</v>
      </c>
      <c r="AQ224" s="78" t="str">
        <f t="shared" ca="1" si="105"/>
        <v/>
      </c>
    </row>
    <row r="225" spans="2:49" x14ac:dyDescent="0.15">
      <c r="B225" s="45">
        <v>189</v>
      </c>
      <c r="C225" s="28"/>
      <c r="D225" s="136">
        <f t="shared" ca="1" si="93"/>
        <v>0</v>
      </c>
      <c r="E225" s="27">
        <f t="shared" si="162"/>
        <v>30</v>
      </c>
      <c r="F225" s="27">
        <v>12</v>
      </c>
      <c r="G225" s="25">
        <f ca="1">ROUND(INDIRECT($B$1&amp;G$156&amp;$B225)*1000,0)</f>
        <v>0</v>
      </c>
      <c r="H225" s="25">
        <f t="shared" ca="1" si="175"/>
        <v>0</v>
      </c>
      <c r="I225" s="25" t="str">
        <f t="shared" ca="1" si="87"/>
        <v/>
      </c>
      <c r="J225" s="25">
        <f ca="1">INDIRECT($B$1&amp;I$156&amp;$B225)</f>
        <v>0</v>
      </c>
      <c r="K225" s="67"/>
      <c r="L225" s="48">
        <f t="shared" ca="1" si="176"/>
        <v>0</v>
      </c>
      <c r="M225" s="67"/>
      <c r="N225" s="67"/>
      <c r="O225" s="48">
        <f t="shared" ca="1" si="177"/>
        <v>0</v>
      </c>
      <c r="P225" s="67"/>
      <c r="Q225" s="67"/>
      <c r="R225" s="48">
        <f t="shared" ca="1" si="178"/>
        <v>0</v>
      </c>
      <c r="U225" s="117">
        <f t="shared" ca="1" si="145"/>
        <v>0</v>
      </c>
      <c r="X225" s="25">
        <f t="shared" ca="1" si="99"/>
        <v>0</v>
      </c>
      <c r="Y225" s="25">
        <f t="shared" ca="1" si="89"/>
        <v>0</v>
      </c>
      <c r="Z225" s="25">
        <f t="shared" ca="1" si="90"/>
        <v>0</v>
      </c>
      <c r="AA225" s="25">
        <f t="shared" ca="1" si="100"/>
        <v>0</v>
      </c>
      <c r="AB225" t="s">
        <v>8810</v>
      </c>
      <c r="AG225" s="83">
        <f t="shared" ca="1" si="101"/>
        <v>0</v>
      </c>
      <c r="AH225" s="78" t="str">
        <f t="shared" ca="1" si="91"/>
        <v/>
      </c>
      <c r="AJ225" s="96">
        <f ca="1">IF(I225="",0,IF(ISERROR(VLOOKUP(I225,Code!$AF$201:$AF$2116,1,FALSE)),1,0))</f>
        <v>0</v>
      </c>
      <c r="AK225" s="78" t="str">
        <f t="shared" ca="1" si="92"/>
        <v/>
      </c>
      <c r="AM225" s="83">
        <f t="shared" ca="1" si="102"/>
        <v>0</v>
      </c>
      <c r="AN225" s="78" t="str">
        <f t="shared" ca="1" si="103"/>
        <v/>
      </c>
      <c r="AO225" s="88" t="s">
        <v>8811</v>
      </c>
      <c r="AP225" s="83">
        <f t="shared" ca="1" si="104"/>
        <v>0</v>
      </c>
      <c r="AQ225" s="78" t="str">
        <f t="shared" ca="1" si="105"/>
        <v/>
      </c>
    </row>
    <row r="226" spans="2:49" x14ac:dyDescent="0.15">
      <c r="B226" s="45">
        <v>191</v>
      </c>
      <c r="C226" s="28"/>
      <c r="D226" s="136">
        <f t="shared" ca="1" si="93"/>
        <v>0</v>
      </c>
      <c r="E226" s="27">
        <v>41</v>
      </c>
      <c r="F226" s="27">
        <v>1</v>
      </c>
      <c r="G226" s="25">
        <f ca="1">ROUND(INDIRECT($B$1&amp;G$153&amp;$B226)*1000,0)</f>
        <v>0</v>
      </c>
      <c r="H226" s="25">
        <f ca="1">INDIRECT($B$1&amp;H$153&amp;$B226)</f>
        <v>0</v>
      </c>
      <c r="I226" s="25" t="str">
        <f t="shared" ca="1" si="87"/>
        <v/>
      </c>
      <c r="J226" s="25">
        <f ca="1">INDIRECT($B$1&amp;I$153&amp;$B226)</f>
        <v>0</v>
      </c>
      <c r="K226" s="48">
        <f t="shared" ref="K226:L228" ca="1" si="179">IF(INDIRECT($B$1&amp;J$153&amp;$B226)="〇",K$165,0)</f>
        <v>0</v>
      </c>
      <c r="L226" s="48">
        <f t="shared" ca="1" si="179"/>
        <v>0</v>
      </c>
      <c r="M226" s="67"/>
      <c r="N226" s="67"/>
      <c r="O226" s="48">
        <f ca="1">IF(INDIRECT($B$1&amp;N$153&amp;$B226)="〇",O$165,0)</f>
        <v>0</v>
      </c>
      <c r="P226" s="67"/>
      <c r="Q226" s="67"/>
      <c r="R226" s="48">
        <f ca="1">IF(INDIRECT($B$1&amp;Q$153&amp;$B226)="〇",R$165,0)</f>
        <v>0</v>
      </c>
      <c r="S226" t="s">
        <v>74</v>
      </c>
      <c r="U226" s="117">
        <f t="shared" ca="1" si="145"/>
        <v>0</v>
      </c>
      <c r="W226" s="25" t="e">
        <f ca="1">I143</f>
        <v>#VALUE!</v>
      </c>
      <c r="X226" s="25">
        <f t="shared" ca="1" si="99"/>
        <v>0</v>
      </c>
      <c r="Y226" s="25">
        <f t="shared" ca="1" si="89"/>
        <v>0</v>
      </c>
      <c r="Z226" s="25">
        <f t="shared" ca="1" si="90"/>
        <v>0</v>
      </c>
      <c r="AA226" s="25">
        <f t="shared" ca="1" si="100"/>
        <v>0</v>
      </c>
      <c r="AB226" t="s">
        <v>8812</v>
      </c>
      <c r="AD226" s="144"/>
      <c r="AE226" s="144"/>
      <c r="AF226" s="145" t="s">
        <v>8813</v>
      </c>
      <c r="AG226" s="83">
        <f t="shared" ca="1" si="101"/>
        <v>0</v>
      </c>
      <c r="AH226" s="78" t="str">
        <f t="shared" ca="1" si="91"/>
        <v/>
      </c>
      <c r="AJ226" s="96">
        <f ca="1">IF(I226="",0,IF(ISERROR(VLOOKUP(I226,Code!$AF$201:$AF$2116,1,FALSE)),1,0))</f>
        <v>0</v>
      </c>
      <c r="AK226" s="78" t="str">
        <f t="shared" ca="1" si="92"/>
        <v/>
      </c>
      <c r="AM226" s="83">
        <f t="shared" ca="1" si="102"/>
        <v>0</v>
      </c>
      <c r="AN226" s="78" t="str">
        <f t="shared" ca="1" si="103"/>
        <v/>
      </c>
      <c r="AO226" s="88" t="s">
        <v>8814</v>
      </c>
      <c r="AP226" s="83">
        <f t="shared" ca="1" si="104"/>
        <v>0</v>
      </c>
      <c r="AQ226" s="78" t="str">
        <f t="shared" ca="1" si="105"/>
        <v/>
      </c>
      <c r="AT226" s="78" t="str">
        <f ca="1">AW226&amp;AW229&amp;AW232&amp;AW235</f>
        <v/>
      </c>
      <c r="AV226" s="78" t="e">
        <f ca="1">AE226&amp;AE227&amp;AE228&amp;AH226&amp;AH227&amp;AH228&amp;AK226&amp;AK227&amp;AK228&amp;AN226&amp;AN227&amp;AN228</f>
        <v>#VALUE!</v>
      </c>
      <c r="AW226" s="78" t="str">
        <f ca="1">AQ226&amp;AQ227&amp;AQ228</f>
        <v/>
      </c>
    </row>
    <row r="227" spans="2:49" x14ac:dyDescent="0.15">
      <c r="B227" s="45">
        <v>193</v>
      </c>
      <c r="C227" s="28"/>
      <c r="D227" s="136" t="e">
        <f t="shared" ca="1" si="93"/>
        <v>#VALUE!</v>
      </c>
      <c r="E227" s="27">
        <f t="shared" ref="E227:E237" si="180">E226</f>
        <v>41</v>
      </c>
      <c r="F227" s="27">
        <v>2</v>
      </c>
      <c r="G227" s="25" t="e">
        <f ca="1">ROUND(INDIRECT($B$1&amp;G$153&amp;$B227)*1000,0)</f>
        <v>#VALUE!</v>
      </c>
      <c r="H227" s="25">
        <f t="shared" ref="H227:H228" ca="1" si="181">INDIRECT($B$1&amp;H$153&amp;$B227)</f>
        <v>0</v>
      </c>
      <c r="I227" s="25" t="str">
        <f t="shared" ca="1" si="87"/>
        <v/>
      </c>
      <c r="J227" s="25">
        <f ca="1">INDIRECT($B$1&amp;I$153&amp;$B227)</f>
        <v>0</v>
      </c>
      <c r="K227" s="48">
        <f t="shared" ca="1" si="179"/>
        <v>0</v>
      </c>
      <c r="L227" s="48">
        <f t="shared" ca="1" si="179"/>
        <v>0</v>
      </c>
      <c r="M227" s="67"/>
      <c r="N227" s="67"/>
      <c r="O227" s="48">
        <f t="shared" ref="O227:O228" ca="1" si="182">IF(INDIRECT($B$1&amp;N$153&amp;$B227)="〇",O$165,0)</f>
        <v>0</v>
      </c>
      <c r="P227" s="67"/>
      <c r="Q227" s="67"/>
      <c r="R227" s="48">
        <f t="shared" ref="R227:R228" ca="1" si="183">IF(INDIRECT($B$1&amp;Q$153&amp;$B227)="〇",R$165,0)</f>
        <v>0</v>
      </c>
      <c r="U227" s="117">
        <f t="shared" ca="1" si="145"/>
        <v>0</v>
      </c>
      <c r="W227" s="25" t="e">
        <f ca="1">SUM(G226:G237)</f>
        <v>#VALUE!</v>
      </c>
      <c r="X227" s="25">
        <f t="shared" ca="1" si="99"/>
        <v>0</v>
      </c>
      <c r="Y227" s="25">
        <f t="shared" ca="1" si="89"/>
        <v>0</v>
      </c>
      <c r="Z227" s="25">
        <f t="shared" ca="1" si="90"/>
        <v>0</v>
      </c>
      <c r="AA227" s="25" t="e">
        <f t="shared" ca="1" si="100"/>
        <v>#VALUE!</v>
      </c>
      <c r="AB227" t="s">
        <v>8815</v>
      </c>
      <c r="AD227" s="144"/>
      <c r="AE227" s="144"/>
      <c r="AF227" s="145" t="s">
        <v>8816</v>
      </c>
      <c r="AG227" s="83" t="e">
        <f t="shared" ca="1" si="101"/>
        <v>#VALUE!</v>
      </c>
      <c r="AH227" s="78" t="e">
        <f t="shared" ca="1" si="91"/>
        <v>#VALUE!</v>
      </c>
      <c r="AJ227" s="96">
        <f ca="1">IF(I227="",0,IF(ISERROR(VLOOKUP(I227,Code!$AF$201:$AF$2116,1,FALSE)),1,0))</f>
        <v>0</v>
      </c>
      <c r="AK227" s="78" t="str">
        <f t="shared" ca="1" si="92"/>
        <v/>
      </c>
      <c r="AM227" s="83">
        <f t="shared" ca="1" si="102"/>
        <v>0</v>
      </c>
      <c r="AN227" s="78" t="str">
        <f t="shared" ca="1" si="103"/>
        <v/>
      </c>
      <c r="AO227" s="88" t="s">
        <v>8817</v>
      </c>
      <c r="AP227" s="83">
        <f t="shared" ca="1" si="104"/>
        <v>0</v>
      </c>
      <c r="AQ227" s="78" t="str">
        <f t="shared" ca="1" si="105"/>
        <v/>
      </c>
    </row>
    <row r="228" spans="2:49" x14ac:dyDescent="0.15">
      <c r="B228" s="45">
        <v>195</v>
      </c>
      <c r="C228" s="28"/>
      <c r="D228" s="136">
        <f t="shared" ca="1" si="93"/>
        <v>0</v>
      </c>
      <c r="E228" s="27">
        <f t="shared" si="180"/>
        <v>41</v>
      </c>
      <c r="F228" s="27">
        <v>3</v>
      </c>
      <c r="G228" s="25">
        <f ca="1">ROUND(INDIRECT($B$1&amp;G$153&amp;$B228)*1000,0)</f>
        <v>0</v>
      </c>
      <c r="H228" s="25">
        <f t="shared" ca="1" si="181"/>
        <v>0</v>
      </c>
      <c r="I228" s="25" t="str">
        <f t="shared" ca="1" si="87"/>
        <v/>
      </c>
      <c r="J228" s="25">
        <f ca="1">INDIRECT($B$1&amp;I$153&amp;$B228)</f>
        <v>0</v>
      </c>
      <c r="K228" s="48">
        <f t="shared" ca="1" si="179"/>
        <v>0</v>
      </c>
      <c r="L228" s="48">
        <f t="shared" ca="1" si="179"/>
        <v>0</v>
      </c>
      <c r="M228" s="67"/>
      <c r="N228" s="67"/>
      <c r="O228" s="48">
        <f t="shared" ca="1" si="182"/>
        <v>0</v>
      </c>
      <c r="P228" s="67"/>
      <c r="Q228" s="67"/>
      <c r="R228" s="48">
        <f t="shared" ca="1" si="183"/>
        <v>0</v>
      </c>
      <c r="U228" s="117">
        <f t="shared" ca="1" si="145"/>
        <v>0</v>
      </c>
      <c r="X228" s="25">
        <f t="shared" ca="1" si="99"/>
        <v>0</v>
      </c>
      <c r="Y228" s="25">
        <f t="shared" ca="1" si="89"/>
        <v>0</v>
      </c>
      <c r="Z228" s="25">
        <f t="shared" ca="1" si="90"/>
        <v>0</v>
      </c>
      <c r="AA228" s="25">
        <f t="shared" ca="1" si="100"/>
        <v>0</v>
      </c>
      <c r="AB228" t="s">
        <v>8818</v>
      </c>
      <c r="AD228" s="144"/>
      <c r="AE228" s="144"/>
      <c r="AF228" s="145" t="s">
        <v>8819</v>
      </c>
      <c r="AG228" s="83">
        <f t="shared" ca="1" si="101"/>
        <v>0</v>
      </c>
      <c r="AH228" s="78" t="str">
        <f t="shared" ca="1" si="91"/>
        <v/>
      </c>
      <c r="AJ228" s="96">
        <f ca="1">IF(I228="",0,IF(ISERROR(VLOOKUP(I228,Code!$AF$201:$AF$2116,1,FALSE)),1,0))</f>
        <v>0</v>
      </c>
      <c r="AK228" s="78" t="str">
        <f t="shared" ca="1" si="92"/>
        <v/>
      </c>
      <c r="AM228" s="83">
        <f t="shared" ca="1" si="102"/>
        <v>0</v>
      </c>
      <c r="AN228" s="78" t="str">
        <f t="shared" ca="1" si="103"/>
        <v/>
      </c>
      <c r="AO228" s="88" t="s">
        <v>8820</v>
      </c>
      <c r="AP228" s="83">
        <f t="shared" ca="1" si="104"/>
        <v>0</v>
      </c>
      <c r="AQ228" s="78" t="str">
        <f t="shared" ca="1" si="105"/>
        <v/>
      </c>
    </row>
    <row r="229" spans="2:49" x14ac:dyDescent="0.15">
      <c r="B229" s="45">
        <v>191</v>
      </c>
      <c r="C229" s="28"/>
      <c r="D229" s="136">
        <f t="shared" ca="1" si="93"/>
        <v>0</v>
      </c>
      <c r="E229" s="27">
        <f t="shared" si="180"/>
        <v>41</v>
      </c>
      <c r="F229" s="27">
        <v>4</v>
      </c>
      <c r="G229" s="25">
        <f ca="1">ROUND(INDIRECT($B$1&amp;G$154&amp;$B229)*1000,0)</f>
        <v>0</v>
      </c>
      <c r="H229" s="25">
        <f ca="1">INDIRECT($B$1&amp;H$154&amp;$B229)</f>
        <v>0</v>
      </c>
      <c r="I229" s="25" t="str">
        <f t="shared" ca="1" si="87"/>
        <v/>
      </c>
      <c r="J229" s="25">
        <f ca="1">INDIRECT($B$1&amp;I$154&amp;$B229)</f>
        <v>0</v>
      </c>
      <c r="K229" s="48">
        <f t="shared" ref="K229:L231" ca="1" si="184">IF(INDIRECT($B$1&amp;J$154&amp;$B229)="〇",K$165,0)</f>
        <v>0</v>
      </c>
      <c r="L229" s="48">
        <f t="shared" ca="1" si="184"/>
        <v>0</v>
      </c>
      <c r="M229" s="67"/>
      <c r="N229" s="67"/>
      <c r="O229" s="48">
        <f ca="1">IF(INDIRECT($B$1&amp;N$154&amp;$B229)="〇",O$165,0)</f>
        <v>0</v>
      </c>
      <c r="P229" s="67"/>
      <c r="Q229" s="67"/>
      <c r="R229" s="48">
        <f ca="1">IF(INDIRECT($B$1&amp;Q$154&amp;$B229)="〇",R$165,0)</f>
        <v>0</v>
      </c>
      <c r="U229" s="117">
        <f t="shared" ca="1" si="145"/>
        <v>0</v>
      </c>
      <c r="X229" s="25">
        <f t="shared" ca="1" si="99"/>
        <v>0</v>
      </c>
      <c r="Y229" s="25">
        <f t="shared" ca="1" si="89"/>
        <v>0</v>
      </c>
      <c r="Z229" s="25">
        <f t="shared" ca="1" si="90"/>
        <v>0</v>
      </c>
      <c r="AA229" s="25">
        <f t="shared" ca="1" si="100"/>
        <v>0</v>
      </c>
      <c r="AB229" t="s">
        <v>8821</v>
      </c>
      <c r="AG229" s="83">
        <f t="shared" ca="1" si="101"/>
        <v>0</v>
      </c>
      <c r="AH229" s="78" t="str">
        <f t="shared" ca="1" si="91"/>
        <v/>
      </c>
      <c r="AJ229" s="96">
        <f ca="1">IF(I229="",0,IF(ISERROR(VLOOKUP(I229,Code!$AF$201:$AF$2116,1,FALSE)),1,0))</f>
        <v>0</v>
      </c>
      <c r="AK229" s="78" t="str">
        <f t="shared" ca="1" si="92"/>
        <v/>
      </c>
      <c r="AM229" s="83">
        <f t="shared" ca="1" si="102"/>
        <v>0</v>
      </c>
      <c r="AN229" s="78" t="str">
        <f t="shared" ca="1" si="103"/>
        <v/>
      </c>
      <c r="AO229" s="88" t="s">
        <v>8822</v>
      </c>
      <c r="AP229" s="83">
        <f t="shared" ca="1" si="104"/>
        <v>0</v>
      </c>
      <c r="AQ229" s="78" t="str">
        <f t="shared" ca="1" si="105"/>
        <v/>
      </c>
      <c r="AV229" s="78" t="str">
        <f ca="1">AH229&amp;AH230&amp;AH231&amp;AK229&amp;AK230&amp;AK231&amp;AN229&amp;AN230&amp;AN231</f>
        <v/>
      </c>
      <c r="AW229" s="78" t="str">
        <f ca="1">AQ229&amp;AQ230&amp;AQ231</f>
        <v/>
      </c>
    </row>
    <row r="230" spans="2:49" x14ac:dyDescent="0.15">
      <c r="B230" s="45">
        <v>193</v>
      </c>
      <c r="C230" s="28"/>
      <c r="D230" s="136">
        <f t="shared" ca="1" si="93"/>
        <v>0</v>
      </c>
      <c r="E230" s="27">
        <f t="shared" si="180"/>
        <v>41</v>
      </c>
      <c r="F230" s="27">
        <v>5</v>
      </c>
      <c r="G230" s="25">
        <f ca="1">ROUND(INDIRECT($B$1&amp;G$154&amp;$B230)*1000,0)</f>
        <v>0</v>
      </c>
      <c r="H230" s="25">
        <f t="shared" ref="H230:H231" ca="1" si="185">INDIRECT($B$1&amp;H$154&amp;$B230)</f>
        <v>0</v>
      </c>
      <c r="I230" s="25" t="str">
        <f t="shared" ref="I230:I293" ca="1" si="186">IF(H230=0,"",RIGHT("00000"&amp;H230,5))</f>
        <v/>
      </c>
      <c r="J230" s="25">
        <f ca="1">INDIRECT($B$1&amp;I$154&amp;$B230)</f>
        <v>0</v>
      </c>
      <c r="K230" s="48">
        <f t="shared" ca="1" si="184"/>
        <v>0</v>
      </c>
      <c r="L230" s="48">
        <f t="shared" ca="1" si="184"/>
        <v>0</v>
      </c>
      <c r="M230" s="67"/>
      <c r="N230" s="67"/>
      <c r="O230" s="48">
        <f t="shared" ref="O230:O231" ca="1" si="187">IF(INDIRECT($B$1&amp;N$154&amp;$B230)="〇",O$165,0)</f>
        <v>0</v>
      </c>
      <c r="P230" s="67"/>
      <c r="Q230" s="67"/>
      <c r="R230" s="48">
        <f t="shared" ref="R230:R231" ca="1" si="188">IF(INDIRECT($B$1&amp;Q$154&amp;$B230)="〇",R$165,0)</f>
        <v>0</v>
      </c>
      <c r="U230" s="117">
        <f t="shared" ref="U230:U293" ca="1" si="189">SUM(K230:R230)</f>
        <v>0</v>
      </c>
      <c r="X230" s="25">
        <f t="shared" ca="1" si="99"/>
        <v>0</v>
      </c>
      <c r="Y230" s="25">
        <f t="shared" ref="Y230:Y293" ca="1" si="190">IF(AND($X$21&gt;0,X230&gt;0),IF($X$21=X230,1,IF(ISERROR(VLOOKUP($X$21*100+X230,$BR$6:$BR$211,1,FALSE)),3,2)),0)</f>
        <v>0</v>
      </c>
      <c r="Z230" s="25">
        <f t="shared" ref="Z230:Z293" ca="1" si="191">COUNTIF(K230:R230,"&gt;0")</f>
        <v>0</v>
      </c>
      <c r="AA230" s="25">
        <f t="shared" ca="1" si="100"/>
        <v>0</v>
      </c>
      <c r="AB230" t="s">
        <v>8823</v>
      </c>
      <c r="AG230" s="83">
        <f t="shared" ca="1" si="101"/>
        <v>0</v>
      </c>
      <c r="AH230" s="78" t="str">
        <f t="shared" ref="AH230:AH293" ca="1" si="192">IF(AG230=1,AH$163&amp;AB230&amp;AI$163,IF(AG230=2,AB230&amp;AH$164,""))</f>
        <v/>
      </c>
      <c r="AJ230" s="96">
        <f ca="1">IF(I230="",0,IF(ISERROR(VLOOKUP(I230,Code!$AF$201:$AF$2116,1,FALSE)),1,0))</f>
        <v>0</v>
      </c>
      <c r="AK230" s="78" t="str">
        <f t="shared" ref="AK230:AK293" ca="1" si="193">IF(AJ230=1,AB230&amp;AK$163,"")</f>
        <v/>
      </c>
      <c r="AM230" s="83">
        <f t="shared" ca="1" si="102"/>
        <v>0</v>
      </c>
      <c r="AN230" s="78" t="str">
        <f t="shared" ca="1" si="103"/>
        <v/>
      </c>
      <c r="AO230" s="88" t="s">
        <v>8824</v>
      </c>
      <c r="AP230" s="83">
        <f t="shared" ca="1" si="104"/>
        <v>0</v>
      </c>
      <c r="AQ230" s="78" t="str">
        <f t="shared" ca="1" si="105"/>
        <v/>
      </c>
    </row>
    <row r="231" spans="2:49" x14ac:dyDescent="0.15">
      <c r="B231" s="45">
        <v>195</v>
      </c>
      <c r="C231" s="28"/>
      <c r="D231" s="136">
        <f t="shared" ref="D231:D294" ca="1" si="194">IF(G231&gt;0,1,0)</f>
        <v>0</v>
      </c>
      <c r="E231" s="27">
        <f t="shared" si="180"/>
        <v>41</v>
      </c>
      <c r="F231" s="27">
        <v>6</v>
      </c>
      <c r="G231" s="25">
        <f ca="1">ROUND(INDIRECT($B$1&amp;G$154&amp;$B231)*1000,0)</f>
        <v>0</v>
      </c>
      <c r="H231" s="25">
        <f t="shared" ca="1" si="185"/>
        <v>0</v>
      </c>
      <c r="I231" s="25" t="str">
        <f t="shared" ca="1" si="186"/>
        <v/>
      </c>
      <c r="J231" s="25">
        <f ca="1">INDIRECT($B$1&amp;I$154&amp;$B231)</f>
        <v>0</v>
      </c>
      <c r="K231" s="48">
        <f t="shared" ca="1" si="184"/>
        <v>0</v>
      </c>
      <c r="L231" s="48">
        <f t="shared" ca="1" si="184"/>
        <v>0</v>
      </c>
      <c r="M231" s="67"/>
      <c r="N231" s="67"/>
      <c r="O231" s="48">
        <f t="shared" ca="1" si="187"/>
        <v>0</v>
      </c>
      <c r="P231" s="67"/>
      <c r="Q231" s="67"/>
      <c r="R231" s="48">
        <f t="shared" ca="1" si="188"/>
        <v>0</v>
      </c>
      <c r="U231" s="117">
        <f t="shared" ca="1" si="189"/>
        <v>0</v>
      </c>
      <c r="X231" s="25">
        <f t="shared" ref="X231:X294" ca="1" si="195">INT(H231/1000)</f>
        <v>0</v>
      </c>
      <c r="Y231" s="25">
        <f t="shared" ca="1" si="190"/>
        <v>0</v>
      </c>
      <c r="Z231" s="25">
        <f t="shared" ca="1" si="191"/>
        <v>0</v>
      </c>
      <c r="AA231" s="25">
        <f t="shared" ref="AA231:AA294" ca="1" si="196">IF(G231&gt;0,IF(AND(H231&gt;0,J231&gt;0,U231&gt;0),0,1),0)</f>
        <v>0</v>
      </c>
      <c r="AB231" t="s">
        <v>8825</v>
      </c>
      <c r="AG231" s="83">
        <f t="shared" ref="AG231:AG294" ca="1" si="197">IF(G231&gt;0,IF(H231=0,1,0),IF(H231=0,0,2))</f>
        <v>0</v>
      </c>
      <c r="AH231" s="78" t="str">
        <f t="shared" ca="1" si="192"/>
        <v/>
      </c>
      <c r="AJ231" s="96">
        <f ca="1">IF(I231="",0,IF(ISERROR(VLOOKUP(I231,Code!$AF$201:$AF$2116,1,FALSE)),1,0))</f>
        <v>0</v>
      </c>
      <c r="AK231" s="78" t="str">
        <f t="shared" ca="1" si="193"/>
        <v/>
      </c>
      <c r="AM231" s="83">
        <f t="shared" ref="AM231:AM294" ca="1" si="198">IF(H231=0,0,IF(Z231&gt;1,1,0))</f>
        <v>0</v>
      </c>
      <c r="AN231" s="78" t="str">
        <f t="shared" ref="AN231:AN294" ca="1" si="199">IF(AM231&gt;0,AO231,"")</f>
        <v/>
      </c>
      <c r="AO231" s="88" t="s">
        <v>8826</v>
      </c>
      <c r="AP231" s="83">
        <f t="shared" ref="AP231:AP294" ca="1" si="200">IF(Y231=1,IF(J231&gt;$BV$6,1,0),IF(Y231=2,IF(J231&gt;$BV$7,1,0),IF(Y231=3,IF(OR(J231&lt;$BU$8,J231&gt;$BV$8),1,0),0)))</f>
        <v>0</v>
      </c>
      <c r="AQ231" s="78" t="str">
        <f t="shared" ref="AQ231:AQ294" ca="1" si="201">IF(AP231&gt;0,AQ$163&amp;AB231&amp;AR$163,"")</f>
        <v/>
      </c>
    </row>
    <row r="232" spans="2:49" x14ac:dyDescent="0.15">
      <c r="B232" s="45">
        <v>191</v>
      </c>
      <c r="C232" s="28"/>
      <c r="D232" s="136">
        <f t="shared" ca="1" si="194"/>
        <v>0</v>
      </c>
      <c r="E232" s="27">
        <f t="shared" si="180"/>
        <v>41</v>
      </c>
      <c r="F232" s="27">
        <v>7</v>
      </c>
      <c r="G232" s="25">
        <f ca="1">ROUND(INDIRECT($B$1&amp;G$155&amp;$B232)*1000,0)</f>
        <v>0</v>
      </c>
      <c r="H232" s="25">
        <f ca="1">INDIRECT($B$1&amp;H$155&amp;$B232)</f>
        <v>0</v>
      </c>
      <c r="I232" s="25" t="str">
        <f t="shared" ca="1" si="186"/>
        <v/>
      </c>
      <c r="J232" s="25">
        <f ca="1">INDIRECT($B$1&amp;I$155&amp;$B232)</f>
        <v>0</v>
      </c>
      <c r="K232" s="48">
        <f t="shared" ref="K232:L234" ca="1" si="202">IF(INDIRECT($B$1&amp;J$155&amp;$B232)="〇",K$165,0)</f>
        <v>0</v>
      </c>
      <c r="L232" s="48">
        <f t="shared" ca="1" si="202"/>
        <v>0</v>
      </c>
      <c r="M232" s="67"/>
      <c r="N232" s="67"/>
      <c r="O232" s="48">
        <f ca="1">IF(INDIRECT($B$1&amp;N$155&amp;$B232)="〇",O$165,0)</f>
        <v>0</v>
      </c>
      <c r="P232" s="67"/>
      <c r="Q232" s="67"/>
      <c r="R232" s="48">
        <f ca="1">IF(INDIRECT($B$1&amp;Q$155&amp;$B232)="〇",R$165,0)</f>
        <v>0</v>
      </c>
      <c r="U232" s="117">
        <f t="shared" ca="1" si="189"/>
        <v>0</v>
      </c>
      <c r="X232" s="25">
        <f t="shared" ca="1" si="195"/>
        <v>0</v>
      </c>
      <c r="Y232" s="25">
        <f t="shared" ca="1" si="190"/>
        <v>0</v>
      </c>
      <c r="Z232" s="25">
        <f t="shared" ca="1" si="191"/>
        <v>0</v>
      </c>
      <c r="AA232" s="25">
        <f t="shared" ca="1" si="196"/>
        <v>0</v>
      </c>
      <c r="AB232" t="s">
        <v>8827</v>
      </c>
      <c r="AG232" s="83">
        <f t="shared" ca="1" si="197"/>
        <v>0</v>
      </c>
      <c r="AH232" s="78" t="str">
        <f t="shared" ca="1" si="192"/>
        <v/>
      </c>
      <c r="AJ232" s="96">
        <f ca="1">IF(I232="",0,IF(ISERROR(VLOOKUP(I232,Code!$AF$201:$AF$2116,1,FALSE)),1,0))</f>
        <v>0</v>
      </c>
      <c r="AK232" s="78" t="str">
        <f t="shared" ca="1" si="193"/>
        <v/>
      </c>
      <c r="AM232" s="83">
        <f t="shared" ca="1" si="198"/>
        <v>0</v>
      </c>
      <c r="AN232" s="78" t="str">
        <f t="shared" ca="1" si="199"/>
        <v/>
      </c>
      <c r="AO232" s="88" t="s">
        <v>8828</v>
      </c>
      <c r="AP232" s="83">
        <f t="shared" ca="1" si="200"/>
        <v>0</v>
      </c>
      <c r="AQ232" s="78" t="str">
        <f t="shared" ca="1" si="201"/>
        <v/>
      </c>
      <c r="AV232" s="78" t="str">
        <f ca="1">AH232&amp;AH233&amp;AH234&amp;AK232&amp;AK233&amp;AK234</f>
        <v/>
      </c>
      <c r="AW232" s="78" t="str">
        <f ca="1">AQ232&amp;AQ233&amp;AQ234</f>
        <v/>
      </c>
    </row>
    <row r="233" spans="2:49" x14ac:dyDescent="0.15">
      <c r="B233" s="45">
        <v>193</v>
      </c>
      <c r="C233" s="28"/>
      <c r="D233" s="136">
        <f t="shared" ca="1" si="194"/>
        <v>0</v>
      </c>
      <c r="E233" s="27">
        <f t="shared" si="180"/>
        <v>41</v>
      </c>
      <c r="F233" s="27">
        <v>8</v>
      </c>
      <c r="G233" s="25">
        <f ca="1">ROUND(INDIRECT($B$1&amp;G$155&amp;$B233)*1000,0)</f>
        <v>0</v>
      </c>
      <c r="H233" s="25">
        <f t="shared" ref="H233:H234" ca="1" si="203">INDIRECT($B$1&amp;H$155&amp;$B233)</f>
        <v>0</v>
      </c>
      <c r="I233" s="25" t="str">
        <f t="shared" ca="1" si="186"/>
        <v/>
      </c>
      <c r="J233" s="25">
        <f ca="1">INDIRECT($B$1&amp;I$155&amp;$B233)</f>
        <v>0</v>
      </c>
      <c r="K233" s="48">
        <f t="shared" ca="1" si="202"/>
        <v>0</v>
      </c>
      <c r="L233" s="48">
        <f t="shared" ca="1" si="202"/>
        <v>0</v>
      </c>
      <c r="M233" s="67"/>
      <c r="N233" s="67"/>
      <c r="O233" s="48">
        <f t="shared" ref="O233:O234" ca="1" si="204">IF(INDIRECT($B$1&amp;N$155&amp;$B233)="〇",O$165,0)</f>
        <v>0</v>
      </c>
      <c r="P233" s="67"/>
      <c r="Q233" s="67"/>
      <c r="R233" s="48">
        <f t="shared" ref="R233:R234" ca="1" si="205">IF(INDIRECT($B$1&amp;Q$155&amp;$B233)="〇",R$165,0)</f>
        <v>0</v>
      </c>
      <c r="U233" s="117">
        <f t="shared" ca="1" si="189"/>
        <v>0</v>
      </c>
      <c r="X233" s="25">
        <f t="shared" ca="1" si="195"/>
        <v>0</v>
      </c>
      <c r="Y233" s="25">
        <f t="shared" ca="1" si="190"/>
        <v>0</v>
      </c>
      <c r="Z233" s="25">
        <f t="shared" ca="1" si="191"/>
        <v>0</v>
      </c>
      <c r="AA233" s="25">
        <f t="shared" ca="1" si="196"/>
        <v>0</v>
      </c>
      <c r="AB233" t="s">
        <v>8829</v>
      </c>
      <c r="AG233" s="83">
        <f t="shared" ca="1" si="197"/>
        <v>0</v>
      </c>
      <c r="AH233" s="78" t="str">
        <f t="shared" ca="1" si="192"/>
        <v/>
      </c>
      <c r="AJ233" s="96">
        <f ca="1">IF(I233="",0,IF(ISERROR(VLOOKUP(I233,Code!$AF$201:$AF$2116,1,FALSE)),1,0))</f>
        <v>0</v>
      </c>
      <c r="AK233" s="78" t="str">
        <f t="shared" ca="1" si="193"/>
        <v/>
      </c>
      <c r="AM233" s="83">
        <f t="shared" ca="1" si="198"/>
        <v>0</v>
      </c>
      <c r="AN233" s="78" t="str">
        <f t="shared" ca="1" si="199"/>
        <v/>
      </c>
      <c r="AO233" s="88" t="s">
        <v>8830</v>
      </c>
      <c r="AP233" s="83">
        <f t="shared" ca="1" si="200"/>
        <v>0</v>
      </c>
      <c r="AQ233" s="78" t="str">
        <f t="shared" ca="1" si="201"/>
        <v/>
      </c>
    </row>
    <row r="234" spans="2:49" x14ac:dyDescent="0.15">
      <c r="B234" s="45">
        <v>195</v>
      </c>
      <c r="C234" s="28"/>
      <c r="D234" s="136">
        <f t="shared" ca="1" si="194"/>
        <v>0</v>
      </c>
      <c r="E234" s="27">
        <f t="shared" si="180"/>
        <v>41</v>
      </c>
      <c r="F234" s="27">
        <v>9</v>
      </c>
      <c r="G234" s="25">
        <f ca="1">ROUND(INDIRECT($B$1&amp;G$155&amp;$B234)*1000,0)</f>
        <v>0</v>
      </c>
      <c r="H234" s="25">
        <f t="shared" ca="1" si="203"/>
        <v>0</v>
      </c>
      <c r="I234" s="25" t="str">
        <f t="shared" ca="1" si="186"/>
        <v/>
      </c>
      <c r="J234" s="25">
        <f ca="1">INDIRECT($B$1&amp;I$155&amp;$B234)</f>
        <v>0</v>
      </c>
      <c r="K234" s="48">
        <f t="shared" ca="1" si="202"/>
        <v>0</v>
      </c>
      <c r="L234" s="48">
        <f t="shared" ca="1" si="202"/>
        <v>0</v>
      </c>
      <c r="M234" s="67"/>
      <c r="N234" s="67"/>
      <c r="O234" s="48">
        <f t="shared" ca="1" si="204"/>
        <v>0</v>
      </c>
      <c r="P234" s="67"/>
      <c r="Q234" s="67"/>
      <c r="R234" s="48">
        <f t="shared" ca="1" si="205"/>
        <v>0</v>
      </c>
      <c r="U234" s="117">
        <f t="shared" ca="1" si="189"/>
        <v>0</v>
      </c>
      <c r="X234" s="25">
        <f t="shared" ca="1" si="195"/>
        <v>0</v>
      </c>
      <c r="Y234" s="25">
        <f t="shared" ca="1" si="190"/>
        <v>0</v>
      </c>
      <c r="Z234" s="25">
        <f t="shared" ca="1" si="191"/>
        <v>0</v>
      </c>
      <c r="AA234" s="25">
        <f t="shared" ca="1" si="196"/>
        <v>0</v>
      </c>
      <c r="AB234" t="s">
        <v>8831</v>
      </c>
      <c r="AG234" s="83">
        <f t="shared" ca="1" si="197"/>
        <v>0</v>
      </c>
      <c r="AH234" s="78" t="str">
        <f t="shared" ca="1" si="192"/>
        <v/>
      </c>
      <c r="AJ234" s="96">
        <f ca="1">IF(I234="",0,IF(ISERROR(VLOOKUP(I234,Code!$AF$201:$AF$2116,1,FALSE)),1,0))</f>
        <v>0</v>
      </c>
      <c r="AK234" s="78" t="str">
        <f t="shared" ca="1" si="193"/>
        <v/>
      </c>
      <c r="AM234" s="83">
        <f t="shared" ca="1" si="198"/>
        <v>0</v>
      </c>
      <c r="AN234" s="78" t="str">
        <f t="shared" ca="1" si="199"/>
        <v/>
      </c>
      <c r="AO234" s="88" t="s">
        <v>8832</v>
      </c>
      <c r="AP234" s="83">
        <f t="shared" ca="1" si="200"/>
        <v>0</v>
      </c>
      <c r="AQ234" s="78" t="str">
        <f t="shared" ca="1" si="201"/>
        <v/>
      </c>
    </row>
    <row r="235" spans="2:49" x14ac:dyDescent="0.15">
      <c r="B235" s="45">
        <v>191</v>
      </c>
      <c r="C235" s="28"/>
      <c r="D235" s="136">
        <f t="shared" ca="1" si="194"/>
        <v>0</v>
      </c>
      <c r="E235" s="27">
        <f t="shared" si="180"/>
        <v>41</v>
      </c>
      <c r="F235" s="27">
        <v>10</v>
      </c>
      <c r="G235" s="25">
        <f ca="1">ROUND(INDIRECT($B$1&amp;G$156&amp;$B235)*1000,0)</f>
        <v>0</v>
      </c>
      <c r="H235" s="25">
        <f ca="1">INDIRECT($B$1&amp;H$156&amp;$B235)</f>
        <v>0</v>
      </c>
      <c r="I235" s="25" t="str">
        <f t="shared" ca="1" si="186"/>
        <v/>
      </c>
      <c r="J235" s="25">
        <f ca="1">INDIRECT($B$1&amp;I$156&amp;$B235)</f>
        <v>0</v>
      </c>
      <c r="K235" s="48">
        <f t="shared" ref="K235:L237" ca="1" si="206">IF(INDIRECT($B$1&amp;J$156&amp;$B235)="〇",K$165,0)</f>
        <v>0</v>
      </c>
      <c r="L235" s="48">
        <f t="shared" ca="1" si="206"/>
        <v>0</v>
      </c>
      <c r="M235" s="67"/>
      <c r="N235" s="67"/>
      <c r="O235" s="48">
        <f ca="1">IF(INDIRECT($B$1&amp;N$156&amp;$B235)="〇",O$165,0)</f>
        <v>0</v>
      </c>
      <c r="P235" s="67"/>
      <c r="Q235" s="67"/>
      <c r="R235" s="48">
        <f ca="1">IF(INDIRECT($B$1&amp;Q$156&amp;$B235)="〇",R$165,0)</f>
        <v>0</v>
      </c>
      <c r="U235" s="117">
        <f t="shared" ca="1" si="189"/>
        <v>0</v>
      </c>
      <c r="X235" s="25">
        <f t="shared" ca="1" si="195"/>
        <v>0</v>
      </c>
      <c r="Y235" s="25">
        <f t="shared" ca="1" si="190"/>
        <v>0</v>
      </c>
      <c r="Z235" s="25">
        <f t="shared" ca="1" si="191"/>
        <v>0</v>
      </c>
      <c r="AA235" s="25">
        <f t="shared" ca="1" si="196"/>
        <v>0</v>
      </c>
      <c r="AB235" t="s">
        <v>8833</v>
      </c>
      <c r="AG235" s="83">
        <f t="shared" ca="1" si="197"/>
        <v>0</v>
      </c>
      <c r="AH235" s="78" t="str">
        <f t="shared" ca="1" si="192"/>
        <v/>
      </c>
      <c r="AJ235" s="96">
        <f ca="1">IF(I235="",0,IF(ISERROR(VLOOKUP(I235,Code!$AF$201:$AF$2116,1,FALSE)),1,0))</f>
        <v>0</v>
      </c>
      <c r="AK235" s="78" t="str">
        <f t="shared" ca="1" si="193"/>
        <v/>
      </c>
      <c r="AM235" s="83">
        <f t="shared" ca="1" si="198"/>
        <v>0</v>
      </c>
      <c r="AN235" s="78" t="str">
        <f t="shared" ca="1" si="199"/>
        <v/>
      </c>
      <c r="AO235" s="88" t="s">
        <v>8834</v>
      </c>
      <c r="AP235" s="83">
        <f t="shared" ca="1" si="200"/>
        <v>0</v>
      </c>
      <c r="AQ235" s="78" t="str">
        <f t="shared" ca="1" si="201"/>
        <v/>
      </c>
      <c r="AV235" s="78" t="str">
        <f ca="1">AH235&amp;AH236&amp;AH237&amp;AK235&amp;AK236&amp;AK237</f>
        <v/>
      </c>
      <c r="AW235" s="78" t="str">
        <f ca="1">AQ235&amp;AQ236&amp;AQ237</f>
        <v/>
      </c>
    </row>
    <row r="236" spans="2:49" x14ac:dyDescent="0.15">
      <c r="B236" s="45">
        <v>193</v>
      </c>
      <c r="C236" s="28"/>
      <c r="D236" s="136">
        <f t="shared" ca="1" si="194"/>
        <v>0</v>
      </c>
      <c r="E236" s="27">
        <f t="shared" si="180"/>
        <v>41</v>
      </c>
      <c r="F236" s="27">
        <v>11</v>
      </c>
      <c r="G236" s="25">
        <f ca="1">ROUND(INDIRECT($B$1&amp;G$156&amp;$B236)*1000,0)</f>
        <v>0</v>
      </c>
      <c r="H236" s="25">
        <f t="shared" ref="H236:H237" ca="1" si="207">INDIRECT($B$1&amp;H$156&amp;$B236)</f>
        <v>0</v>
      </c>
      <c r="I236" s="25" t="str">
        <f t="shared" ca="1" si="186"/>
        <v/>
      </c>
      <c r="J236" s="25">
        <f ca="1">INDIRECT($B$1&amp;I$156&amp;$B236)</f>
        <v>0</v>
      </c>
      <c r="K236" s="48">
        <f t="shared" ca="1" si="206"/>
        <v>0</v>
      </c>
      <c r="L236" s="48">
        <f t="shared" ca="1" si="206"/>
        <v>0</v>
      </c>
      <c r="M236" s="67"/>
      <c r="N236" s="67"/>
      <c r="O236" s="48">
        <f t="shared" ref="O236:O237" ca="1" si="208">IF(INDIRECT($B$1&amp;N$156&amp;$B236)="〇",O$165,0)</f>
        <v>0</v>
      </c>
      <c r="P236" s="67"/>
      <c r="Q236" s="67"/>
      <c r="R236" s="48">
        <f t="shared" ref="R236:R237" ca="1" si="209">IF(INDIRECT($B$1&amp;Q$156&amp;$B236)="〇",R$165,0)</f>
        <v>0</v>
      </c>
      <c r="U236" s="117">
        <f t="shared" ca="1" si="189"/>
        <v>0</v>
      </c>
      <c r="X236" s="25">
        <f t="shared" ca="1" si="195"/>
        <v>0</v>
      </c>
      <c r="Y236" s="25">
        <f t="shared" ca="1" si="190"/>
        <v>0</v>
      </c>
      <c r="Z236" s="25">
        <f t="shared" ca="1" si="191"/>
        <v>0</v>
      </c>
      <c r="AA236" s="25">
        <f t="shared" ca="1" si="196"/>
        <v>0</v>
      </c>
      <c r="AB236" t="s">
        <v>8835</v>
      </c>
      <c r="AG236" s="83">
        <f t="shared" ca="1" si="197"/>
        <v>0</v>
      </c>
      <c r="AH236" s="78" t="str">
        <f t="shared" ca="1" si="192"/>
        <v/>
      </c>
      <c r="AJ236" s="96">
        <f ca="1">IF(I236="",0,IF(ISERROR(VLOOKUP(I236,Code!$AF$201:$AF$2116,1,FALSE)),1,0))</f>
        <v>0</v>
      </c>
      <c r="AK236" s="78" t="str">
        <f t="shared" ca="1" si="193"/>
        <v/>
      </c>
      <c r="AM236" s="83">
        <f t="shared" ca="1" si="198"/>
        <v>0</v>
      </c>
      <c r="AN236" s="78" t="str">
        <f t="shared" ca="1" si="199"/>
        <v/>
      </c>
      <c r="AO236" s="88" t="s">
        <v>8836</v>
      </c>
      <c r="AP236" s="83">
        <f t="shared" ca="1" si="200"/>
        <v>0</v>
      </c>
      <c r="AQ236" s="78" t="str">
        <f t="shared" ca="1" si="201"/>
        <v/>
      </c>
    </row>
    <row r="237" spans="2:49" x14ac:dyDescent="0.15">
      <c r="B237" s="45">
        <v>195</v>
      </c>
      <c r="C237" s="28"/>
      <c r="D237" s="136">
        <f t="shared" ca="1" si="194"/>
        <v>0</v>
      </c>
      <c r="E237" s="27">
        <f t="shared" si="180"/>
        <v>41</v>
      </c>
      <c r="F237" s="27">
        <v>12</v>
      </c>
      <c r="G237" s="25">
        <f ca="1">ROUND(INDIRECT($B$1&amp;G$156&amp;$B237)*1000,0)</f>
        <v>0</v>
      </c>
      <c r="H237" s="25">
        <f t="shared" ca="1" si="207"/>
        <v>0</v>
      </c>
      <c r="I237" s="25" t="str">
        <f t="shared" ca="1" si="186"/>
        <v/>
      </c>
      <c r="J237" s="25">
        <f ca="1">INDIRECT($B$1&amp;I$156&amp;$B237)</f>
        <v>0</v>
      </c>
      <c r="K237" s="48">
        <f t="shared" ca="1" si="206"/>
        <v>0</v>
      </c>
      <c r="L237" s="48">
        <f t="shared" ca="1" si="206"/>
        <v>0</v>
      </c>
      <c r="M237" s="67"/>
      <c r="N237" s="67"/>
      <c r="O237" s="48">
        <f t="shared" ca="1" si="208"/>
        <v>0</v>
      </c>
      <c r="P237" s="67"/>
      <c r="Q237" s="67"/>
      <c r="R237" s="48">
        <f t="shared" ca="1" si="209"/>
        <v>0</v>
      </c>
      <c r="U237" s="117">
        <f t="shared" ca="1" si="189"/>
        <v>0</v>
      </c>
      <c r="X237" s="25">
        <f t="shared" ca="1" si="195"/>
        <v>0</v>
      </c>
      <c r="Y237" s="25">
        <f t="shared" ca="1" si="190"/>
        <v>0</v>
      </c>
      <c r="Z237" s="25">
        <f t="shared" ca="1" si="191"/>
        <v>0</v>
      </c>
      <c r="AA237" s="25">
        <f t="shared" ca="1" si="196"/>
        <v>0</v>
      </c>
      <c r="AB237" t="s">
        <v>8837</v>
      </c>
      <c r="AG237" s="83">
        <f t="shared" ca="1" si="197"/>
        <v>0</v>
      </c>
      <c r="AH237" s="78" t="str">
        <f t="shared" ca="1" si="192"/>
        <v/>
      </c>
      <c r="AJ237" s="96">
        <f ca="1">IF(I237="",0,IF(ISERROR(VLOOKUP(I237,Code!$AF$201:$AF$2116,1,FALSE)),1,0))</f>
        <v>0</v>
      </c>
      <c r="AK237" s="78" t="str">
        <f t="shared" ca="1" si="193"/>
        <v/>
      </c>
      <c r="AM237" s="83">
        <f t="shared" ca="1" si="198"/>
        <v>0</v>
      </c>
      <c r="AN237" s="78" t="str">
        <f t="shared" ca="1" si="199"/>
        <v/>
      </c>
      <c r="AO237" s="88" t="s">
        <v>8838</v>
      </c>
      <c r="AP237" s="83">
        <f t="shared" ca="1" si="200"/>
        <v>0</v>
      </c>
      <c r="AQ237" s="78" t="str">
        <f t="shared" ca="1" si="201"/>
        <v/>
      </c>
    </row>
    <row r="238" spans="2:49" x14ac:dyDescent="0.15">
      <c r="B238" s="45">
        <v>197</v>
      </c>
      <c r="C238" s="28"/>
      <c r="D238" s="136">
        <f t="shared" ca="1" si="194"/>
        <v>0</v>
      </c>
      <c r="E238" s="27">
        <f>E226+1</f>
        <v>42</v>
      </c>
      <c r="F238" s="27">
        <v>1</v>
      </c>
      <c r="G238" s="25">
        <f ca="1">ROUND(INDIRECT($B$1&amp;G$153&amp;$B238)*1000,0)</f>
        <v>0</v>
      </c>
      <c r="H238" s="25">
        <f ca="1">INDIRECT($B$1&amp;H$153&amp;$B238)</f>
        <v>0</v>
      </c>
      <c r="I238" s="25" t="str">
        <f t="shared" ca="1" si="186"/>
        <v/>
      </c>
      <c r="J238" s="25">
        <f ca="1">INDIRECT($B$1&amp;I$153&amp;$B238)</f>
        <v>0</v>
      </c>
      <c r="K238" s="48">
        <f ca="1">IF(INDIRECT($B$1&amp;J$153&amp;$B238)="〇",K$165,0)</f>
        <v>0</v>
      </c>
      <c r="L238" s="67"/>
      <c r="M238" s="67"/>
      <c r="N238" s="67"/>
      <c r="O238" s="48">
        <f t="shared" ref="O238:P240" ca="1" si="210">IF(INDIRECT($B$1&amp;N$153&amp;$B238)="〇",O$165,0)</f>
        <v>0</v>
      </c>
      <c r="P238" s="48">
        <f t="shared" ca="1" si="210"/>
        <v>0</v>
      </c>
      <c r="Q238" s="67"/>
      <c r="R238" s="48">
        <f ca="1">IF(INDIRECT($B$1&amp;Q$153&amp;$B238)="〇",R$165,0)</f>
        <v>0</v>
      </c>
      <c r="S238" t="s">
        <v>75</v>
      </c>
      <c r="U238" s="117">
        <f t="shared" ca="1" si="189"/>
        <v>0</v>
      </c>
      <c r="W238" s="25">
        <f ca="1">I144</f>
        <v>0</v>
      </c>
      <c r="X238" s="25">
        <f t="shared" ca="1" si="195"/>
        <v>0</v>
      </c>
      <c r="Y238" s="25">
        <f t="shared" ca="1" si="190"/>
        <v>0</v>
      </c>
      <c r="Z238" s="25">
        <f t="shared" ca="1" si="191"/>
        <v>0</v>
      </c>
      <c r="AA238" s="25">
        <f t="shared" ca="1" si="196"/>
        <v>0</v>
      </c>
      <c r="AB238" t="s">
        <v>8839</v>
      </c>
      <c r="AD238" s="144"/>
      <c r="AE238" s="144"/>
      <c r="AF238" s="145" t="s">
        <v>8840</v>
      </c>
      <c r="AG238" s="83">
        <f t="shared" ca="1" si="197"/>
        <v>0</v>
      </c>
      <c r="AH238" s="78" t="str">
        <f t="shared" ca="1" si="192"/>
        <v/>
      </c>
      <c r="AJ238" s="96">
        <f ca="1">IF(I238="",0,IF(ISERROR(VLOOKUP(I238,Code!$AF$201:$AF$2116,1,FALSE)),1,0))</f>
        <v>0</v>
      </c>
      <c r="AK238" s="78" t="str">
        <f t="shared" ca="1" si="193"/>
        <v/>
      </c>
      <c r="AM238" s="83">
        <f t="shared" ca="1" si="198"/>
        <v>0</v>
      </c>
      <c r="AN238" s="78" t="str">
        <f t="shared" ca="1" si="199"/>
        <v/>
      </c>
      <c r="AO238" s="88" t="s">
        <v>8841</v>
      </c>
      <c r="AP238" s="83">
        <f t="shared" ca="1" si="200"/>
        <v>0</v>
      </c>
      <c r="AQ238" s="78" t="str">
        <f t="shared" ca="1" si="201"/>
        <v/>
      </c>
      <c r="AT238" s="78" t="str">
        <f ca="1">AW238&amp;AW241&amp;AW244&amp;AW247</f>
        <v/>
      </c>
      <c r="AV238" s="78" t="str">
        <f ca="1">AE238&amp;AE239&amp;AE240&amp;AH238&amp;AH239&amp;AH240&amp;AK238&amp;AK239&amp;AK240&amp;AN238&amp;AN239&amp;AN240</f>
        <v/>
      </c>
      <c r="AW238" s="78" t="str">
        <f ca="1">AQ238&amp;AQ239&amp;AQ240</f>
        <v/>
      </c>
    </row>
    <row r="239" spans="2:49" x14ac:dyDescent="0.15">
      <c r="B239" s="45">
        <v>199</v>
      </c>
      <c r="C239" s="28"/>
      <c r="D239" s="136">
        <f t="shared" ca="1" si="194"/>
        <v>0</v>
      </c>
      <c r="E239" s="27">
        <f t="shared" ref="E239:E249" si="211">E238</f>
        <v>42</v>
      </c>
      <c r="F239" s="27">
        <v>2</v>
      </c>
      <c r="G239" s="25">
        <f ca="1">ROUND(INDIRECT($B$1&amp;G$153&amp;$B239)*1000,0)</f>
        <v>0</v>
      </c>
      <c r="H239" s="25">
        <f t="shared" ref="H239:H240" ca="1" si="212">INDIRECT($B$1&amp;H$153&amp;$B239)</f>
        <v>0</v>
      </c>
      <c r="I239" s="25" t="str">
        <f t="shared" ca="1" si="186"/>
        <v/>
      </c>
      <c r="J239" s="25">
        <f ca="1">INDIRECT($B$1&amp;I$153&amp;$B239)</f>
        <v>0</v>
      </c>
      <c r="K239" s="48">
        <f t="shared" ref="K239:K240" ca="1" si="213">IF(INDIRECT($B$1&amp;J$153&amp;$B239)="〇",K$165,0)</f>
        <v>0</v>
      </c>
      <c r="L239" s="67"/>
      <c r="M239" s="67"/>
      <c r="N239" s="67"/>
      <c r="O239" s="48">
        <f t="shared" ca="1" si="210"/>
        <v>0</v>
      </c>
      <c r="P239" s="48">
        <f t="shared" ca="1" si="210"/>
        <v>0</v>
      </c>
      <c r="Q239" s="67"/>
      <c r="R239" s="48">
        <f t="shared" ref="R239:R240" ca="1" si="214">IF(INDIRECT($B$1&amp;Q$153&amp;$B239)="〇",R$165,0)</f>
        <v>0</v>
      </c>
      <c r="U239" s="117">
        <f t="shared" ca="1" si="189"/>
        <v>0</v>
      </c>
      <c r="W239" s="25">
        <f ca="1">SUM(G238:G249)</f>
        <v>0</v>
      </c>
      <c r="X239" s="25">
        <f t="shared" ca="1" si="195"/>
        <v>0</v>
      </c>
      <c r="Y239" s="25">
        <f t="shared" ca="1" si="190"/>
        <v>0</v>
      </c>
      <c r="Z239" s="25">
        <f t="shared" ca="1" si="191"/>
        <v>0</v>
      </c>
      <c r="AA239" s="25">
        <f t="shared" ca="1" si="196"/>
        <v>0</v>
      </c>
      <c r="AB239" t="s">
        <v>8842</v>
      </c>
      <c r="AD239" s="144"/>
      <c r="AE239" s="144"/>
      <c r="AF239" s="145" t="s">
        <v>8843</v>
      </c>
      <c r="AG239" s="83">
        <f t="shared" ca="1" si="197"/>
        <v>0</v>
      </c>
      <c r="AH239" s="78" t="str">
        <f t="shared" ca="1" si="192"/>
        <v/>
      </c>
      <c r="AJ239" s="96">
        <f ca="1">IF(I239="",0,IF(ISERROR(VLOOKUP(I239,Code!$AF$201:$AF$2116,1,FALSE)),1,0))</f>
        <v>0</v>
      </c>
      <c r="AK239" s="78" t="str">
        <f t="shared" ca="1" si="193"/>
        <v/>
      </c>
      <c r="AM239" s="83">
        <f t="shared" ca="1" si="198"/>
        <v>0</v>
      </c>
      <c r="AN239" s="78" t="str">
        <f t="shared" ca="1" si="199"/>
        <v/>
      </c>
      <c r="AO239" s="88" t="s">
        <v>8844</v>
      </c>
      <c r="AP239" s="83">
        <f t="shared" ca="1" si="200"/>
        <v>0</v>
      </c>
      <c r="AQ239" s="78" t="str">
        <f t="shared" ca="1" si="201"/>
        <v/>
      </c>
    </row>
    <row r="240" spans="2:49" x14ac:dyDescent="0.15">
      <c r="B240" s="45">
        <v>201</v>
      </c>
      <c r="C240" s="28"/>
      <c r="D240" s="136">
        <f t="shared" ca="1" si="194"/>
        <v>0</v>
      </c>
      <c r="E240" s="27">
        <f t="shared" si="211"/>
        <v>42</v>
      </c>
      <c r="F240" s="27">
        <v>3</v>
      </c>
      <c r="G240" s="25">
        <f ca="1">ROUND(INDIRECT($B$1&amp;G$153&amp;$B240)*1000,0)</f>
        <v>0</v>
      </c>
      <c r="H240" s="25">
        <f t="shared" ca="1" si="212"/>
        <v>0</v>
      </c>
      <c r="I240" s="25" t="str">
        <f t="shared" ca="1" si="186"/>
        <v/>
      </c>
      <c r="J240" s="25">
        <f ca="1">INDIRECT($B$1&amp;I$153&amp;$B240)</f>
        <v>0</v>
      </c>
      <c r="K240" s="48">
        <f t="shared" ca="1" si="213"/>
        <v>0</v>
      </c>
      <c r="L240" s="67"/>
      <c r="M240" s="67"/>
      <c r="N240" s="67"/>
      <c r="O240" s="48">
        <f t="shared" ca="1" si="210"/>
        <v>0</v>
      </c>
      <c r="P240" s="48">
        <f t="shared" ca="1" si="210"/>
        <v>0</v>
      </c>
      <c r="Q240" s="67"/>
      <c r="R240" s="48">
        <f t="shared" ca="1" si="214"/>
        <v>0</v>
      </c>
      <c r="U240" s="117">
        <f t="shared" ca="1" si="189"/>
        <v>0</v>
      </c>
      <c r="X240" s="25">
        <f t="shared" ca="1" si="195"/>
        <v>0</v>
      </c>
      <c r="Y240" s="25">
        <f t="shared" ca="1" si="190"/>
        <v>0</v>
      </c>
      <c r="Z240" s="25">
        <f t="shared" ca="1" si="191"/>
        <v>0</v>
      </c>
      <c r="AA240" s="25">
        <f t="shared" ca="1" si="196"/>
        <v>0</v>
      </c>
      <c r="AB240" t="s">
        <v>8845</v>
      </c>
      <c r="AD240" s="144"/>
      <c r="AE240" s="144"/>
      <c r="AF240" s="145" t="s">
        <v>8846</v>
      </c>
      <c r="AG240" s="83">
        <f t="shared" ca="1" si="197"/>
        <v>0</v>
      </c>
      <c r="AH240" s="78" t="str">
        <f t="shared" ca="1" si="192"/>
        <v/>
      </c>
      <c r="AJ240" s="96">
        <f ca="1">IF(I240="",0,IF(ISERROR(VLOOKUP(I240,Code!$AF$201:$AF$2116,1,FALSE)),1,0))</f>
        <v>0</v>
      </c>
      <c r="AK240" s="78" t="str">
        <f t="shared" ca="1" si="193"/>
        <v/>
      </c>
      <c r="AM240" s="83">
        <f t="shared" ca="1" si="198"/>
        <v>0</v>
      </c>
      <c r="AN240" s="78" t="str">
        <f t="shared" ca="1" si="199"/>
        <v/>
      </c>
      <c r="AO240" s="88" t="s">
        <v>8847</v>
      </c>
      <c r="AP240" s="83">
        <f t="shared" ca="1" si="200"/>
        <v>0</v>
      </c>
      <c r="AQ240" s="78" t="str">
        <f t="shared" ca="1" si="201"/>
        <v/>
      </c>
    </row>
    <row r="241" spans="2:49" x14ac:dyDescent="0.15">
      <c r="B241" s="45">
        <v>197</v>
      </c>
      <c r="C241" s="28"/>
      <c r="D241" s="136">
        <f t="shared" ca="1" si="194"/>
        <v>0</v>
      </c>
      <c r="E241" s="27">
        <f t="shared" si="211"/>
        <v>42</v>
      </c>
      <c r="F241" s="27">
        <v>4</v>
      </c>
      <c r="G241" s="25">
        <f ca="1">ROUND(INDIRECT($B$1&amp;G$154&amp;$B241)*1000,0)</f>
        <v>0</v>
      </c>
      <c r="H241" s="25">
        <f ca="1">INDIRECT($B$1&amp;H$154&amp;$B241)</f>
        <v>0</v>
      </c>
      <c r="I241" s="25" t="str">
        <f t="shared" ca="1" si="186"/>
        <v/>
      </c>
      <c r="J241" s="25">
        <f ca="1">INDIRECT($B$1&amp;I$154&amp;$B241)</f>
        <v>0</v>
      </c>
      <c r="K241" s="48">
        <f ca="1">IF(INDIRECT($B$1&amp;J$154&amp;$B241)="〇",K$165,0)</f>
        <v>0</v>
      </c>
      <c r="L241" s="67"/>
      <c r="M241" s="67"/>
      <c r="N241" s="67"/>
      <c r="O241" s="48">
        <f t="shared" ref="O241:P243" ca="1" si="215">IF(INDIRECT($B$1&amp;N$154&amp;$B241)="〇",O$165,0)</f>
        <v>0</v>
      </c>
      <c r="P241" s="48">
        <f t="shared" ca="1" si="215"/>
        <v>0</v>
      </c>
      <c r="Q241" s="67"/>
      <c r="R241" s="48">
        <f ca="1">IF(INDIRECT($B$1&amp;Q$154&amp;$B241)="〇",R$165,0)</f>
        <v>0</v>
      </c>
      <c r="U241" s="117">
        <f t="shared" ca="1" si="189"/>
        <v>0</v>
      </c>
      <c r="X241" s="25">
        <f t="shared" ca="1" si="195"/>
        <v>0</v>
      </c>
      <c r="Y241" s="25">
        <f t="shared" ca="1" si="190"/>
        <v>0</v>
      </c>
      <c r="Z241" s="25">
        <f t="shared" ca="1" si="191"/>
        <v>0</v>
      </c>
      <c r="AA241" s="25">
        <f t="shared" ca="1" si="196"/>
        <v>0</v>
      </c>
      <c r="AB241" t="s">
        <v>8848</v>
      </c>
      <c r="AG241" s="83">
        <f t="shared" ca="1" si="197"/>
        <v>0</v>
      </c>
      <c r="AH241" s="78" t="str">
        <f t="shared" ca="1" si="192"/>
        <v/>
      </c>
      <c r="AJ241" s="96">
        <f ca="1">IF(I241="",0,IF(ISERROR(VLOOKUP(I241,Code!$AF$201:$AF$2116,1,FALSE)),1,0))</f>
        <v>0</v>
      </c>
      <c r="AK241" s="78" t="str">
        <f t="shared" ca="1" si="193"/>
        <v/>
      </c>
      <c r="AM241" s="83">
        <f t="shared" ca="1" si="198"/>
        <v>0</v>
      </c>
      <c r="AN241" s="78" t="str">
        <f t="shared" ca="1" si="199"/>
        <v/>
      </c>
      <c r="AO241" s="88" t="s">
        <v>8849</v>
      </c>
      <c r="AP241" s="83">
        <f t="shared" ca="1" si="200"/>
        <v>0</v>
      </c>
      <c r="AQ241" s="78" t="str">
        <f t="shared" ca="1" si="201"/>
        <v/>
      </c>
      <c r="AV241" s="78" t="str">
        <f ca="1">AH241&amp;AH242&amp;AH243&amp;AK241&amp;AK242&amp;AK243&amp;AN241&amp;AN242&amp;AN243</f>
        <v/>
      </c>
      <c r="AW241" s="78" t="str">
        <f ca="1">AQ241&amp;AQ242&amp;AQ243</f>
        <v/>
      </c>
    </row>
    <row r="242" spans="2:49" x14ac:dyDescent="0.15">
      <c r="B242" s="45">
        <v>199</v>
      </c>
      <c r="C242" s="28"/>
      <c r="D242" s="136">
        <f t="shared" ca="1" si="194"/>
        <v>0</v>
      </c>
      <c r="E242" s="27">
        <f t="shared" si="211"/>
        <v>42</v>
      </c>
      <c r="F242" s="27">
        <v>5</v>
      </c>
      <c r="G242" s="25">
        <f ca="1">ROUND(INDIRECT($B$1&amp;G$154&amp;$B242)*1000,0)</f>
        <v>0</v>
      </c>
      <c r="H242" s="25">
        <f t="shared" ref="H242:H243" ca="1" si="216">INDIRECT($B$1&amp;H$154&amp;$B242)</f>
        <v>0</v>
      </c>
      <c r="I242" s="25" t="str">
        <f t="shared" ca="1" si="186"/>
        <v/>
      </c>
      <c r="J242" s="25">
        <f ca="1">INDIRECT($B$1&amp;I$154&amp;$B242)</f>
        <v>0</v>
      </c>
      <c r="K242" s="48">
        <f t="shared" ref="K242:K243" ca="1" si="217">IF(INDIRECT($B$1&amp;J$154&amp;$B242)="〇",K$165,0)</f>
        <v>0</v>
      </c>
      <c r="L242" s="67"/>
      <c r="M242" s="67"/>
      <c r="N242" s="67"/>
      <c r="O242" s="48">
        <f t="shared" ca="1" si="215"/>
        <v>0</v>
      </c>
      <c r="P242" s="48">
        <f t="shared" ca="1" si="215"/>
        <v>0</v>
      </c>
      <c r="Q242" s="67"/>
      <c r="R242" s="48">
        <f t="shared" ref="R242:R243" ca="1" si="218">IF(INDIRECT($B$1&amp;Q$154&amp;$B242)="〇",R$165,0)</f>
        <v>0</v>
      </c>
      <c r="U242" s="117">
        <f t="shared" ca="1" si="189"/>
        <v>0</v>
      </c>
      <c r="X242" s="25">
        <f t="shared" ca="1" si="195"/>
        <v>0</v>
      </c>
      <c r="Y242" s="25">
        <f t="shared" ca="1" si="190"/>
        <v>0</v>
      </c>
      <c r="Z242" s="25">
        <f t="shared" ca="1" si="191"/>
        <v>0</v>
      </c>
      <c r="AA242" s="25">
        <f t="shared" ca="1" si="196"/>
        <v>0</v>
      </c>
      <c r="AB242" t="s">
        <v>8850</v>
      </c>
      <c r="AG242" s="83">
        <f t="shared" ca="1" si="197"/>
        <v>0</v>
      </c>
      <c r="AH242" s="78" t="str">
        <f t="shared" ca="1" si="192"/>
        <v/>
      </c>
      <c r="AJ242" s="96">
        <f ca="1">IF(I242="",0,IF(ISERROR(VLOOKUP(I242,Code!$AF$201:$AF$2116,1,FALSE)),1,0))</f>
        <v>0</v>
      </c>
      <c r="AK242" s="78" t="str">
        <f t="shared" ca="1" si="193"/>
        <v/>
      </c>
      <c r="AM242" s="83">
        <f t="shared" ca="1" si="198"/>
        <v>0</v>
      </c>
      <c r="AN242" s="78" t="str">
        <f t="shared" ca="1" si="199"/>
        <v/>
      </c>
      <c r="AO242" s="88" t="s">
        <v>8851</v>
      </c>
      <c r="AP242" s="83">
        <f t="shared" ca="1" si="200"/>
        <v>0</v>
      </c>
      <c r="AQ242" s="78" t="str">
        <f t="shared" ca="1" si="201"/>
        <v/>
      </c>
    </row>
    <row r="243" spans="2:49" x14ac:dyDescent="0.15">
      <c r="B243" s="45">
        <v>201</v>
      </c>
      <c r="C243" s="28"/>
      <c r="D243" s="136">
        <f t="shared" ca="1" si="194"/>
        <v>0</v>
      </c>
      <c r="E243" s="27">
        <f t="shared" si="211"/>
        <v>42</v>
      </c>
      <c r="F243" s="27">
        <v>6</v>
      </c>
      <c r="G243" s="25">
        <f ca="1">ROUND(INDIRECT($B$1&amp;G$154&amp;$B243)*1000,0)</f>
        <v>0</v>
      </c>
      <c r="H243" s="25">
        <f t="shared" ca="1" si="216"/>
        <v>0</v>
      </c>
      <c r="I243" s="25" t="str">
        <f t="shared" ca="1" si="186"/>
        <v/>
      </c>
      <c r="J243" s="25">
        <f ca="1">INDIRECT($B$1&amp;I$154&amp;$B243)</f>
        <v>0</v>
      </c>
      <c r="K243" s="48">
        <f t="shared" ca="1" si="217"/>
        <v>0</v>
      </c>
      <c r="L243" s="67"/>
      <c r="M243" s="67"/>
      <c r="N243" s="67"/>
      <c r="O243" s="48">
        <f t="shared" ca="1" si="215"/>
        <v>0</v>
      </c>
      <c r="P243" s="48">
        <f t="shared" ca="1" si="215"/>
        <v>0</v>
      </c>
      <c r="Q243" s="67"/>
      <c r="R243" s="48">
        <f t="shared" ca="1" si="218"/>
        <v>0</v>
      </c>
      <c r="U243" s="117">
        <f t="shared" ca="1" si="189"/>
        <v>0</v>
      </c>
      <c r="X243" s="25">
        <f t="shared" ca="1" si="195"/>
        <v>0</v>
      </c>
      <c r="Y243" s="25">
        <f t="shared" ca="1" si="190"/>
        <v>0</v>
      </c>
      <c r="Z243" s="25">
        <f t="shared" ca="1" si="191"/>
        <v>0</v>
      </c>
      <c r="AA243" s="25">
        <f t="shared" ca="1" si="196"/>
        <v>0</v>
      </c>
      <c r="AB243" t="s">
        <v>8852</v>
      </c>
      <c r="AG243" s="83">
        <f t="shared" ca="1" si="197"/>
        <v>0</v>
      </c>
      <c r="AH243" s="78" t="str">
        <f t="shared" ca="1" si="192"/>
        <v/>
      </c>
      <c r="AJ243" s="96">
        <f ca="1">IF(I243="",0,IF(ISERROR(VLOOKUP(I243,Code!$AF$201:$AF$2116,1,FALSE)),1,0))</f>
        <v>0</v>
      </c>
      <c r="AK243" s="78" t="str">
        <f t="shared" ca="1" si="193"/>
        <v/>
      </c>
      <c r="AM243" s="83">
        <f t="shared" ca="1" si="198"/>
        <v>0</v>
      </c>
      <c r="AN243" s="78" t="str">
        <f t="shared" ca="1" si="199"/>
        <v/>
      </c>
      <c r="AO243" s="88" t="s">
        <v>8853</v>
      </c>
      <c r="AP243" s="83">
        <f t="shared" ca="1" si="200"/>
        <v>0</v>
      </c>
      <c r="AQ243" s="78" t="str">
        <f t="shared" ca="1" si="201"/>
        <v/>
      </c>
    </row>
    <row r="244" spans="2:49" x14ac:dyDescent="0.15">
      <c r="B244" s="45">
        <v>197</v>
      </c>
      <c r="C244" s="28"/>
      <c r="D244" s="136">
        <f t="shared" ca="1" si="194"/>
        <v>0</v>
      </c>
      <c r="E244" s="27">
        <f t="shared" si="211"/>
        <v>42</v>
      </c>
      <c r="F244" s="27">
        <v>7</v>
      </c>
      <c r="G244" s="25">
        <f ca="1">ROUND(INDIRECT($B$1&amp;G$155&amp;$B244)*1000,0)</f>
        <v>0</v>
      </c>
      <c r="H244" s="25">
        <f ca="1">INDIRECT($B$1&amp;H$155&amp;$B244)</f>
        <v>0</v>
      </c>
      <c r="I244" s="25" t="str">
        <f t="shared" ca="1" si="186"/>
        <v/>
      </c>
      <c r="J244" s="25">
        <f ca="1">INDIRECT($B$1&amp;I$155&amp;$B244)</f>
        <v>0</v>
      </c>
      <c r="K244" s="48">
        <f ca="1">IF(INDIRECT($B$1&amp;J$155&amp;$B244)="〇",K$165,0)</f>
        <v>0</v>
      </c>
      <c r="L244" s="67"/>
      <c r="M244" s="67"/>
      <c r="N244" s="67"/>
      <c r="O244" s="48">
        <f t="shared" ref="O244:P246" ca="1" si="219">IF(INDIRECT($B$1&amp;N$155&amp;$B244)="〇",O$165,0)</f>
        <v>0</v>
      </c>
      <c r="P244" s="48">
        <f t="shared" ca="1" si="219"/>
        <v>0</v>
      </c>
      <c r="Q244" s="67"/>
      <c r="R244" s="48">
        <f ca="1">IF(INDIRECT($B$1&amp;Q$155&amp;$B244)="〇",R$165,0)</f>
        <v>0</v>
      </c>
      <c r="U244" s="117">
        <f t="shared" ca="1" si="189"/>
        <v>0</v>
      </c>
      <c r="X244" s="25">
        <f t="shared" ca="1" si="195"/>
        <v>0</v>
      </c>
      <c r="Y244" s="25">
        <f t="shared" ca="1" si="190"/>
        <v>0</v>
      </c>
      <c r="Z244" s="25">
        <f t="shared" ca="1" si="191"/>
        <v>0</v>
      </c>
      <c r="AA244" s="25">
        <f t="shared" ca="1" si="196"/>
        <v>0</v>
      </c>
      <c r="AB244" t="s">
        <v>8854</v>
      </c>
      <c r="AG244" s="83">
        <f t="shared" ca="1" si="197"/>
        <v>0</v>
      </c>
      <c r="AH244" s="78" t="str">
        <f t="shared" ca="1" si="192"/>
        <v/>
      </c>
      <c r="AJ244" s="96">
        <f ca="1">IF(I244="",0,IF(ISERROR(VLOOKUP(I244,Code!$AF$201:$AF$2116,1,FALSE)),1,0))</f>
        <v>0</v>
      </c>
      <c r="AK244" s="78" t="str">
        <f t="shared" ca="1" si="193"/>
        <v/>
      </c>
      <c r="AM244" s="83">
        <f t="shared" ca="1" si="198"/>
        <v>0</v>
      </c>
      <c r="AN244" s="78" t="str">
        <f t="shared" ca="1" si="199"/>
        <v/>
      </c>
      <c r="AO244" s="88" t="s">
        <v>8855</v>
      </c>
      <c r="AP244" s="83">
        <f t="shared" ca="1" si="200"/>
        <v>0</v>
      </c>
      <c r="AQ244" s="78" t="str">
        <f t="shared" ca="1" si="201"/>
        <v/>
      </c>
      <c r="AV244" s="78" t="str">
        <f ca="1">AH244&amp;AH245&amp;AH246&amp;AK244&amp;AK245&amp;AK246</f>
        <v/>
      </c>
      <c r="AW244" s="78" t="str">
        <f ca="1">AQ244&amp;AQ245&amp;AQ246</f>
        <v/>
      </c>
    </row>
    <row r="245" spans="2:49" x14ac:dyDescent="0.15">
      <c r="B245" s="45">
        <v>199</v>
      </c>
      <c r="C245" s="28"/>
      <c r="D245" s="136">
        <f t="shared" ca="1" si="194"/>
        <v>0</v>
      </c>
      <c r="E245" s="27">
        <f t="shared" si="211"/>
        <v>42</v>
      </c>
      <c r="F245" s="27">
        <v>8</v>
      </c>
      <c r="G245" s="25">
        <f ca="1">ROUND(INDIRECT($B$1&amp;G$155&amp;$B245)*1000,0)</f>
        <v>0</v>
      </c>
      <c r="H245" s="25">
        <f t="shared" ref="H245:H246" ca="1" si="220">INDIRECT($B$1&amp;H$155&amp;$B245)</f>
        <v>0</v>
      </c>
      <c r="I245" s="25" t="str">
        <f t="shared" ca="1" si="186"/>
        <v/>
      </c>
      <c r="J245" s="25">
        <f ca="1">INDIRECT($B$1&amp;I$155&amp;$B245)</f>
        <v>0</v>
      </c>
      <c r="K245" s="48">
        <f t="shared" ref="K245:K246" ca="1" si="221">IF(INDIRECT($B$1&amp;J$155&amp;$B245)="〇",K$165,0)</f>
        <v>0</v>
      </c>
      <c r="L245" s="67"/>
      <c r="M245" s="67"/>
      <c r="N245" s="67"/>
      <c r="O245" s="48">
        <f t="shared" ca="1" si="219"/>
        <v>0</v>
      </c>
      <c r="P245" s="48">
        <f t="shared" ca="1" si="219"/>
        <v>0</v>
      </c>
      <c r="Q245" s="67"/>
      <c r="R245" s="48">
        <f t="shared" ref="R245:R246" ca="1" si="222">IF(INDIRECT($B$1&amp;Q$155&amp;$B245)="〇",R$165,0)</f>
        <v>0</v>
      </c>
      <c r="U245" s="117">
        <f t="shared" ca="1" si="189"/>
        <v>0</v>
      </c>
      <c r="X245" s="25">
        <f t="shared" ca="1" si="195"/>
        <v>0</v>
      </c>
      <c r="Y245" s="25">
        <f t="shared" ca="1" si="190"/>
        <v>0</v>
      </c>
      <c r="Z245" s="25">
        <f t="shared" ca="1" si="191"/>
        <v>0</v>
      </c>
      <c r="AA245" s="25">
        <f t="shared" ca="1" si="196"/>
        <v>0</v>
      </c>
      <c r="AB245" t="s">
        <v>8856</v>
      </c>
      <c r="AG245" s="83">
        <f t="shared" ca="1" si="197"/>
        <v>0</v>
      </c>
      <c r="AH245" s="78" t="str">
        <f t="shared" ca="1" si="192"/>
        <v/>
      </c>
      <c r="AJ245" s="96">
        <f ca="1">IF(I245="",0,IF(ISERROR(VLOOKUP(I245,Code!$AF$201:$AF$2116,1,FALSE)),1,0))</f>
        <v>0</v>
      </c>
      <c r="AK245" s="78" t="str">
        <f t="shared" ca="1" si="193"/>
        <v/>
      </c>
      <c r="AM245" s="83">
        <f t="shared" ca="1" si="198"/>
        <v>0</v>
      </c>
      <c r="AN245" s="78" t="str">
        <f t="shared" ca="1" si="199"/>
        <v/>
      </c>
      <c r="AO245" s="88" t="s">
        <v>8857</v>
      </c>
      <c r="AP245" s="83">
        <f t="shared" ca="1" si="200"/>
        <v>0</v>
      </c>
      <c r="AQ245" s="78" t="str">
        <f t="shared" ca="1" si="201"/>
        <v/>
      </c>
    </row>
    <row r="246" spans="2:49" x14ac:dyDescent="0.15">
      <c r="B246" s="45">
        <v>201</v>
      </c>
      <c r="C246" s="28"/>
      <c r="D246" s="136">
        <f t="shared" ca="1" si="194"/>
        <v>0</v>
      </c>
      <c r="E246" s="27">
        <f t="shared" si="211"/>
        <v>42</v>
      </c>
      <c r="F246" s="27">
        <v>9</v>
      </c>
      <c r="G246" s="25">
        <f ca="1">ROUND(INDIRECT($B$1&amp;G$155&amp;$B246)*1000,0)</f>
        <v>0</v>
      </c>
      <c r="H246" s="25">
        <f t="shared" ca="1" si="220"/>
        <v>0</v>
      </c>
      <c r="I246" s="25" t="str">
        <f t="shared" ca="1" si="186"/>
        <v/>
      </c>
      <c r="J246" s="25">
        <f ca="1">INDIRECT($B$1&amp;I$155&amp;$B246)</f>
        <v>0</v>
      </c>
      <c r="K246" s="48">
        <f t="shared" ca="1" si="221"/>
        <v>0</v>
      </c>
      <c r="L246" s="67"/>
      <c r="M246" s="67"/>
      <c r="N246" s="67"/>
      <c r="O246" s="48">
        <f t="shared" ca="1" si="219"/>
        <v>0</v>
      </c>
      <c r="P246" s="48">
        <f t="shared" ca="1" si="219"/>
        <v>0</v>
      </c>
      <c r="Q246" s="67"/>
      <c r="R246" s="48">
        <f t="shared" ca="1" si="222"/>
        <v>0</v>
      </c>
      <c r="U246" s="117">
        <f t="shared" ca="1" si="189"/>
        <v>0</v>
      </c>
      <c r="X246" s="25">
        <f t="shared" ca="1" si="195"/>
        <v>0</v>
      </c>
      <c r="Y246" s="25">
        <f t="shared" ca="1" si="190"/>
        <v>0</v>
      </c>
      <c r="Z246" s="25">
        <f t="shared" ca="1" si="191"/>
        <v>0</v>
      </c>
      <c r="AA246" s="25">
        <f t="shared" ca="1" si="196"/>
        <v>0</v>
      </c>
      <c r="AB246" t="s">
        <v>8858</v>
      </c>
      <c r="AG246" s="83">
        <f t="shared" ca="1" si="197"/>
        <v>0</v>
      </c>
      <c r="AH246" s="78" t="str">
        <f t="shared" ca="1" si="192"/>
        <v/>
      </c>
      <c r="AJ246" s="96">
        <f ca="1">IF(I246="",0,IF(ISERROR(VLOOKUP(I246,Code!$AF$201:$AF$2116,1,FALSE)),1,0))</f>
        <v>0</v>
      </c>
      <c r="AK246" s="78" t="str">
        <f t="shared" ca="1" si="193"/>
        <v/>
      </c>
      <c r="AM246" s="83">
        <f t="shared" ca="1" si="198"/>
        <v>0</v>
      </c>
      <c r="AN246" s="78" t="str">
        <f t="shared" ca="1" si="199"/>
        <v/>
      </c>
      <c r="AO246" s="88" t="s">
        <v>8859</v>
      </c>
      <c r="AP246" s="83">
        <f t="shared" ca="1" si="200"/>
        <v>0</v>
      </c>
      <c r="AQ246" s="78" t="str">
        <f t="shared" ca="1" si="201"/>
        <v/>
      </c>
    </row>
    <row r="247" spans="2:49" x14ac:dyDescent="0.15">
      <c r="B247" s="45">
        <v>197</v>
      </c>
      <c r="C247" s="28"/>
      <c r="D247" s="136">
        <f t="shared" ca="1" si="194"/>
        <v>0</v>
      </c>
      <c r="E247" s="27">
        <f t="shared" si="211"/>
        <v>42</v>
      </c>
      <c r="F247" s="27">
        <v>10</v>
      </c>
      <c r="G247" s="25">
        <f ca="1">ROUND(INDIRECT($B$1&amp;G$156&amp;$B247)*1000,0)</f>
        <v>0</v>
      </c>
      <c r="H247" s="25">
        <f ca="1">INDIRECT($B$1&amp;H$156&amp;$B247)</f>
        <v>0</v>
      </c>
      <c r="I247" s="25" t="str">
        <f t="shared" ca="1" si="186"/>
        <v/>
      </c>
      <c r="J247" s="25">
        <f ca="1">INDIRECT($B$1&amp;I$156&amp;$B247)</f>
        <v>0</v>
      </c>
      <c r="K247" s="48">
        <f ca="1">IF(INDIRECT($B$1&amp;J$156&amp;$B247)="〇",K$165,0)</f>
        <v>0</v>
      </c>
      <c r="L247" s="67"/>
      <c r="M247" s="67"/>
      <c r="N247" s="67"/>
      <c r="O247" s="48">
        <f t="shared" ref="O247:P249" ca="1" si="223">IF(INDIRECT($B$1&amp;N$156&amp;$B247)="〇",O$165,0)</f>
        <v>0</v>
      </c>
      <c r="P247" s="48">
        <f t="shared" ca="1" si="223"/>
        <v>0</v>
      </c>
      <c r="Q247" s="67"/>
      <c r="R247" s="48">
        <f ca="1">IF(INDIRECT($B$1&amp;Q$156&amp;$B247)="〇",R$165,0)</f>
        <v>0</v>
      </c>
      <c r="U247" s="117">
        <f t="shared" ca="1" si="189"/>
        <v>0</v>
      </c>
      <c r="X247" s="25">
        <f t="shared" ca="1" si="195"/>
        <v>0</v>
      </c>
      <c r="Y247" s="25">
        <f t="shared" ca="1" si="190"/>
        <v>0</v>
      </c>
      <c r="Z247" s="25">
        <f t="shared" ca="1" si="191"/>
        <v>0</v>
      </c>
      <c r="AA247" s="25">
        <f t="shared" ca="1" si="196"/>
        <v>0</v>
      </c>
      <c r="AB247" t="s">
        <v>8860</v>
      </c>
      <c r="AG247" s="83">
        <f t="shared" ca="1" si="197"/>
        <v>0</v>
      </c>
      <c r="AH247" s="78" t="str">
        <f t="shared" ca="1" si="192"/>
        <v/>
      </c>
      <c r="AJ247" s="96">
        <f ca="1">IF(I247="",0,IF(ISERROR(VLOOKUP(I247,Code!$AF$201:$AF$2116,1,FALSE)),1,0))</f>
        <v>0</v>
      </c>
      <c r="AK247" s="78" t="str">
        <f t="shared" ca="1" si="193"/>
        <v/>
      </c>
      <c r="AM247" s="83">
        <f t="shared" ca="1" si="198"/>
        <v>0</v>
      </c>
      <c r="AN247" s="78" t="str">
        <f t="shared" ca="1" si="199"/>
        <v/>
      </c>
      <c r="AO247" s="88" t="s">
        <v>8861</v>
      </c>
      <c r="AP247" s="83">
        <f t="shared" ca="1" si="200"/>
        <v>0</v>
      </c>
      <c r="AQ247" s="78" t="str">
        <f t="shared" ca="1" si="201"/>
        <v/>
      </c>
      <c r="AV247" s="78" t="str">
        <f ca="1">AH247&amp;AH248&amp;AH249&amp;AK247&amp;AK248&amp;AK249</f>
        <v/>
      </c>
      <c r="AW247" s="78" t="str">
        <f ca="1">AQ247&amp;AQ248&amp;AQ249</f>
        <v/>
      </c>
    </row>
    <row r="248" spans="2:49" x14ac:dyDescent="0.15">
      <c r="B248" s="45">
        <v>199</v>
      </c>
      <c r="C248" s="28"/>
      <c r="D248" s="136">
        <f t="shared" ca="1" si="194"/>
        <v>0</v>
      </c>
      <c r="E248" s="27">
        <f t="shared" si="211"/>
        <v>42</v>
      </c>
      <c r="F248" s="27">
        <v>11</v>
      </c>
      <c r="G248" s="25">
        <f ca="1">ROUND(INDIRECT($B$1&amp;G$156&amp;$B248)*1000,0)</f>
        <v>0</v>
      </c>
      <c r="H248" s="25">
        <f t="shared" ref="H248:H249" ca="1" si="224">INDIRECT($B$1&amp;H$156&amp;$B248)</f>
        <v>0</v>
      </c>
      <c r="I248" s="25" t="str">
        <f t="shared" ca="1" si="186"/>
        <v/>
      </c>
      <c r="J248" s="25">
        <f ca="1">INDIRECT($B$1&amp;I$156&amp;$B248)</f>
        <v>0</v>
      </c>
      <c r="K248" s="48">
        <f t="shared" ref="K248:K249" ca="1" si="225">IF(INDIRECT($B$1&amp;J$156&amp;$B248)="〇",K$165,0)</f>
        <v>0</v>
      </c>
      <c r="L248" s="67"/>
      <c r="M248" s="67"/>
      <c r="N248" s="67"/>
      <c r="O248" s="48">
        <f t="shared" ca="1" si="223"/>
        <v>0</v>
      </c>
      <c r="P248" s="48">
        <f t="shared" ca="1" si="223"/>
        <v>0</v>
      </c>
      <c r="Q248" s="67"/>
      <c r="R248" s="48">
        <f t="shared" ref="R248:R249" ca="1" si="226">IF(INDIRECT($B$1&amp;Q$156&amp;$B248)="〇",R$165,0)</f>
        <v>0</v>
      </c>
      <c r="U248" s="117">
        <f t="shared" ca="1" si="189"/>
        <v>0</v>
      </c>
      <c r="X248" s="25">
        <f t="shared" ca="1" si="195"/>
        <v>0</v>
      </c>
      <c r="Y248" s="25">
        <f t="shared" ca="1" si="190"/>
        <v>0</v>
      </c>
      <c r="Z248" s="25">
        <f t="shared" ca="1" si="191"/>
        <v>0</v>
      </c>
      <c r="AA248" s="25">
        <f t="shared" ca="1" si="196"/>
        <v>0</v>
      </c>
      <c r="AB248" t="s">
        <v>8862</v>
      </c>
      <c r="AG248" s="83">
        <f t="shared" ca="1" si="197"/>
        <v>0</v>
      </c>
      <c r="AH248" s="78" t="str">
        <f t="shared" ca="1" si="192"/>
        <v/>
      </c>
      <c r="AJ248" s="96">
        <f ca="1">IF(I248="",0,IF(ISERROR(VLOOKUP(I248,Code!$AF$201:$AF$2116,1,FALSE)),1,0))</f>
        <v>0</v>
      </c>
      <c r="AK248" s="78" t="str">
        <f t="shared" ca="1" si="193"/>
        <v/>
      </c>
      <c r="AM248" s="83">
        <f t="shared" ca="1" si="198"/>
        <v>0</v>
      </c>
      <c r="AN248" s="78" t="str">
        <f t="shared" ca="1" si="199"/>
        <v/>
      </c>
      <c r="AO248" s="88" t="s">
        <v>8863</v>
      </c>
      <c r="AP248" s="83">
        <f t="shared" ca="1" si="200"/>
        <v>0</v>
      </c>
      <c r="AQ248" s="78" t="str">
        <f t="shared" ca="1" si="201"/>
        <v/>
      </c>
    </row>
    <row r="249" spans="2:49" x14ac:dyDescent="0.15">
      <c r="B249" s="45">
        <v>201</v>
      </c>
      <c r="C249" s="28"/>
      <c r="D249" s="136">
        <f t="shared" ca="1" si="194"/>
        <v>0</v>
      </c>
      <c r="E249" s="27">
        <f t="shared" si="211"/>
        <v>42</v>
      </c>
      <c r="F249" s="27">
        <v>12</v>
      </c>
      <c r="G249" s="25">
        <f ca="1">ROUND(INDIRECT($B$1&amp;G$156&amp;$B249)*1000,0)</f>
        <v>0</v>
      </c>
      <c r="H249" s="25">
        <f t="shared" ca="1" si="224"/>
        <v>0</v>
      </c>
      <c r="I249" s="25" t="str">
        <f t="shared" ca="1" si="186"/>
        <v/>
      </c>
      <c r="J249" s="25">
        <f ca="1">INDIRECT($B$1&amp;I$156&amp;$B249)</f>
        <v>0</v>
      </c>
      <c r="K249" s="48">
        <f t="shared" ca="1" si="225"/>
        <v>0</v>
      </c>
      <c r="L249" s="67"/>
      <c r="M249" s="67"/>
      <c r="N249" s="67"/>
      <c r="O249" s="48">
        <f t="shared" ca="1" si="223"/>
        <v>0</v>
      </c>
      <c r="P249" s="48">
        <f t="shared" ca="1" si="223"/>
        <v>0</v>
      </c>
      <c r="Q249" s="67"/>
      <c r="R249" s="48">
        <f t="shared" ca="1" si="226"/>
        <v>0</v>
      </c>
      <c r="U249" s="117">
        <f t="shared" ca="1" si="189"/>
        <v>0</v>
      </c>
      <c r="X249" s="25">
        <f t="shared" ca="1" si="195"/>
        <v>0</v>
      </c>
      <c r="Y249" s="25">
        <f t="shared" ca="1" si="190"/>
        <v>0</v>
      </c>
      <c r="Z249" s="25">
        <f t="shared" ca="1" si="191"/>
        <v>0</v>
      </c>
      <c r="AA249" s="25">
        <f t="shared" ca="1" si="196"/>
        <v>0</v>
      </c>
      <c r="AB249" t="s">
        <v>8864</v>
      </c>
      <c r="AG249" s="83">
        <f t="shared" ca="1" si="197"/>
        <v>0</v>
      </c>
      <c r="AH249" s="78" t="str">
        <f t="shared" ca="1" si="192"/>
        <v/>
      </c>
      <c r="AJ249" s="96">
        <f ca="1">IF(I249="",0,IF(ISERROR(VLOOKUP(I249,Code!$AF$201:$AF$2116,1,FALSE)),1,0))</f>
        <v>0</v>
      </c>
      <c r="AK249" s="78" t="str">
        <f t="shared" ca="1" si="193"/>
        <v/>
      </c>
      <c r="AM249" s="83">
        <f t="shared" ca="1" si="198"/>
        <v>0</v>
      </c>
      <c r="AN249" s="78" t="str">
        <f t="shared" ca="1" si="199"/>
        <v/>
      </c>
      <c r="AO249" s="88" t="s">
        <v>8865</v>
      </c>
      <c r="AP249" s="83">
        <f t="shared" ca="1" si="200"/>
        <v>0</v>
      </c>
      <c r="AQ249" s="78" t="str">
        <f t="shared" ca="1" si="201"/>
        <v/>
      </c>
    </row>
    <row r="250" spans="2:49" x14ac:dyDescent="0.15">
      <c r="B250" s="45">
        <v>203</v>
      </c>
      <c r="C250" s="28"/>
      <c r="D250" s="136">
        <f t="shared" ca="1" si="194"/>
        <v>0</v>
      </c>
      <c r="E250" s="27">
        <f>E238+1</f>
        <v>43</v>
      </c>
      <c r="F250" s="27">
        <v>1</v>
      </c>
      <c r="G250" s="25">
        <f ca="1">ROUND(INDIRECT($B$1&amp;G$153&amp;$B250)*1000,0)</f>
        <v>0</v>
      </c>
      <c r="H250" s="25">
        <f ca="1">INDIRECT($B$1&amp;H$153&amp;$B250)</f>
        <v>0</v>
      </c>
      <c r="I250" s="25" t="str">
        <f t="shared" ca="1" si="186"/>
        <v/>
      </c>
      <c r="J250" s="25">
        <f ca="1">INDIRECT($B$1&amp;I$153&amp;$B250)</f>
        <v>0</v>
      </c>
      <c r="K250" s="67"/>
      <c r="L250" s="67"/>
      <c r="M250" s="48">
        <f ca="1">IF(INDIRECT($B$1&amp;L$153&amp;$B250)="〇",M$165,0)</f>
        <v>0</v>
      </c>
      <c r="N250" s="67"/>
      <c r="O250" s="48">
        <f t="shared" ref="O250:P252" ca="1" si="227">IF(INDIRECT($B$1&amp;N$153&amp;$B250)="〇",O$165,0)</f>
        <v>0</v>
      </c>
      <c r="P250" s="48">
        <f t="shared" ca="1" si="227"/>
        <v>0</v>
      </c>
      <c r="Q250" s="67"/>
      <c r="R250" s="48">
        <f ca="1">IF(INDIRECT($B$1&amp;Q$153&amp;$B250)="〇",R$165,0)</f>
        <v>0</v>
      </c>
      <c r="S250" s="20" t="s">
        <v>8652</v>
      </c>
      <c r="U250" s="117">
        <f t="shared" ca="1" si="189"/>
        <v>0</v>
      </c>
      <c r="W250" s="25">
        <f ca="1">I145</f>
        <v>0</v>
      </c>
      <c r="X250" s="25">
        <f t="shared" ca="1" si="195"/>
        <v>0</v>
      </c>
      <c r="Y250" s="25">
        <f t="shared" ca="1" si="190"/>
        <v>0</v>
      </c>
      <c r="Z250" s="25">
        <f t="shared" ca="1" si="191"/>
        <v>0</v>
      </c>
      <c r="AA250" s="25">
        <f t="shared" ca="1" si="196"/>
        <v>0</v>
      </c>
      <c r="AB250" t="s">
        <v>8866</v>
      </c>
      <c r="AD250" s="144"/>
      <c r="AE250" s="144"/>
      <c r="AF250" s="145" t="s">
        <v>8867</v>
      </c>
      <c r="AG250" s="83">
        <f t="shared" ca="1" si="197"/>
        <v>0</v>
      </c>
      <c r="AH250" s="78" t="str">
        <f t="shared" ca="1" si="192"/>
        <v/>
      </c>
      <c r="AJ250" s="96">
        <f ca="1">IF(I250="",0,IF(ISERROR(VLOOKUP(I250,Code!$AF$201:$AF$2116,1,FALSE)),1,0))</f>
        <v>0</v>
      </c>
      <c r="AK250" s="78" t="str">
        <f t="shared" ca="1" si="193"/>
        <v/>
      </c>
      <c r="AM250" s="83">
        <f t="shared" ca="1" si="198"/>
        <v>0</v>
      </c>
      <c r="AN250" s="78" t="str">
        <f t="shared" ca="1" si="199"/>
        <v/>
      </c>
      <c r="AO250" s="88" t="s">
        <v>8868</v>
      </c>
      <c r="AP250" s="83">
        <f t="shared" ca="1" si="200"/>
        <v>0</v>
      </c>
      <c r="AQ250" s="78" t="str">
        <f t="shared" ca="1" si="201"/>
        <v/>
      </c>
      <c r="AT250" s="78" t="e">
        <f ca="1">AW250&amp;AW253&amp;AW256&amp;AW259</f>
        <v>#VALUE!</v>
      </c>
      <c r="AV250" s="78" t="str">
        <f ca="1">AE250&amp;AE251&amp;AE252&amp;AH250&amp;AH251&amp;AH252&amp;AK250&amp;AK251&amp;AK252&amp;AN250&amp;AN251&amp;AN252</f>
        <v>「廃プラスチック類」2箇所目の「搬出先別搬出量」に入力漏れがあります。修正してください。「廃プラスチック類」3箇所目の「搬出先別搬出量」に入力漏れがあります。修正してください。「廃プラスチック類」2箇所目の「住所コード」が誤りです。確認し修正してください。「廃プラスチック類」3箇所目の「住所コード」が誤りです。確認し修正してください。</v>
      </c>
      <c r="AW250" s="78" t="e">
        <f ca="1">AQ250&amp;AQ251&amp;AQ252</f>
        <v>#VALUE!</v>
      </c>
    </row>
    <row r="251" spans="2:49" x14ac:dyDescent="0.15">
      <c r="B251" s="45">
        <v>205</v>
      </c>
      <c r="C251" s="28"/>
      <c r="D251" s="136">
        <f t="shared" ca="1" si="194"/>
        <v>0</v>
      </c>
      <c r="E251" s="27">
        <f t="shared" ref="E251:E261" si="228">E250</f>
        <v>43</v>
      </c>
      <c r="F251" s="27">
        <v>2</v>
      </c>
      <c r="G251" s="25">
        <f ca="1">ROUND(INDIRECT($B$1&amp;G$153&amp;$B251)*1000,0)</f>
        <v>0</v>
      </c>
      <c r="H251" s="25" t="str">
        <f t="shared" ref="H251:H252" ca="1" si="229">INDIRECT($B$1&amp;H$153&amp;$B251)</f>
        <v>搬出先住所</v>
      </c>
      <c r="I251" s="25" t="str">
        <f t="shared" ca="1" si="186"/>
        <v>搬出先住所</v>
      </c>
      <c r="J251" s="25" t="str">
        <f ca="1">INDIRECT($B$1&amp;I$153&amp;$B251)</f>
        <v>運搬距離</v>
      </c>
      <c r="K251" s="67"/>
      <c r="L251" s="67"/>
      <c r="M251" s="48">
        <f t="shared" ref="M251:M252" ca="1" si="230">IF(INDIRECT($B$1&amp;L$153&amp;$B251)="〇",M$165,0)</f>
        <v>0</v>
      </c>
      <c r="N251" s="67"/>
      <c r="O251" s="48">
        <f t="shared" ca="1" si="227"/>
        <v>0</v>
      </c>
      <c r="P251" s="48">
        <f t="shared" ca="1" si="227"/>
        <v>0</v>
      </c>
      <c r="Q251" s="67"/>
      <c r="R251" s="48">
        <f t="shared" ref="R251:R252" ca="1" si="231">IF(INDIRECT($B$1&amp;Q$153&amp;$B251)="〇",R$165,0)</f>
        <v>0</v>
      </c>
      <c r="U251" s="117">
        <f t="shared" ca="1" si="189"/>
        <v>0</v>
      </c>
      <c r="W251" s="25">
        <f ca="1">SUM(G250:G261)</f>
        <v>0</v>
      </c>
      <c r="X251" s="25" t="e">
        <f t="shared" ca="1" si="195"/>
        <v>#VALUE!</v>
      </c>
      <c r="Y251" s="25" t="e">
        <f t="shared" ca="1" si="190"/>
        <v>#VALUE!</v>
      </c>
      <c r="Z251" s="25">
        <f t="shared" ca="1" si="191"/>
        <v>0</v>
      </c>
      <c r="AA251" s="25">
        <f t="shared" ca="1" si="196"/>
        <v>0</v>
      </c>
      <c r="AB251" t="s">
        <v>8869</v>
      </c>
      <c r="AD251" s="144"/>
      <c r="AE251" s="144"/>
      <c r="AF251" s="145" t="s">
        <v>8870</v>
      </c>
      <c r="AG251" s="83">
        <f t="shared" ca="1" si="197"/>
        <v>2</v>
      </c>
      <c r="AH251" s="78" t="str">
        <f t="shared" ca="1" si="192"/>
        <v>「廃プラスチック類」2箇所目の「搬出先別搬出量」に入力漏れがあります。修正してください。</v>
      </c>
      <c r="AJ251" s="96">
        <f ca="1">IF(I251="",0,IF(ISERROR(VLOOKUP(I251,Code!$AF$201:$AF$2116,1,FALSE)),1,0))</f>
        <v>1</v>
      </c>
      <c r="AK251" s="78" t="str">
        <f t="shared" ca="1" si="193"/>
        <v>「廃プラスチック類」2箇所目の「住所コード」が誤りです。確認し修正してください。</v>
      </c>
      <c r="AM251" s="83">
        <f t="shared" ca="1" si="198"/>
        <v>0</v>
      </c>
      <c r="AN251" s="78" t="str">
        <f t="shared" ca="1" si="199"/>
        <v/>
      </c>
      <c r="AO251" s="88" t="s">
        <v>8871</v>
      </c>
      <c r="AP251" s="83" t="e">
        <f t="shared" ca="1" si="200"/>
        <v>#VALUE!</v>
      </c>
      <c r="AQ251" s="78" t="e">
        <f t="shared" ca="1" si="201"/>
        <v>#VALUE!</v>
      </c>
    </row>
    <row r="252" spans="2:49" x14ac:dyDescent="0.15">
      <c r="B252" s="45">
        <v>207</v>
      </c>
      <c r="C252" s="28"/>
      <c r="D252" s="136">
        <f t="shared" ca="1" si="194"/>
        <v>0</v>
      </c>
      <c r="E252" s="27">
        <f t="shared" si="228"/>
        <v>43</v>
      </c>
      <c r="F252" s="27">
        <v>3</v>
      </c>
      <c r="G252" s="25">
        <f ca="1">ROUND(INDIRECT($B$1&amp;G$153&amp;$B252)*1000,0)</f>
        <v>0</v>
      </c>
      <c r="H252" s="25" t="str">
        <f t="shared" ca="1" si="229"/>
        <v>(上のプルダウンリストで都道府県、市区町村を選択し、表示された住所コードを入力して下さい)</v>
      </c>
      <c r="I252" s="25" t="str">
        <f t="shared" ca="1" si="186"/>
        <v>て下さい)</v>
      </c>
      <c r="J252" s="25">
        <f ca="1">INDIRECT($B$1&amp;I$153&amp;$B252)</f>
        <v>0</v>
      </c>
      <c r="K252" s="67"/>
      <c r="L252" s="67"/>
      <c r="M252" s="48">
        <f t="shared" ca="1" si="230"/>
        <v>0</v>
      </c>
      <c r="N252" s="67"/>
      <c r="O252" s="48">
        <f t="shared" ca="1" si="227"/>
        <v>0</v>
      </c>
      <c r="P252" s="48">
        <f t="shared" ca="1" si="227"/>
        <v>0</v>
      </c>
      <c r="Q252" s="67"/>
      <c r="R252" s="48">
        <f t="shared" ca="1" si="231"/>
        <v>0</v>
      </c>
      <c r="U252" s="117">
        <f t="shared" ca="1" si="189"/>
        <v>0</v>
      </c>
      <c r="X252" s="25" t="e">
        <f t="shared" ca="1" si="195"/>
        <v>#VALUE!</v>
      </c>
      <c r="Y252" s="25" t="e">
        <f t="shared" ca="1" si="190"/>
        <v>#VALUE!</v>
      </c>
      <c r="Z252" s="25">
        <f t="shared" ca="1" si="191"/>
        <v>0</v>
      </c>
      <c r="AA252" s="25">
        <f t="shared" ca="1" si="196"/>
        <v>0</v>
      </c>
      <c r="AB252" t="s">
        <v>8872</v>
      </c>
      <c r="AD252" s="144"/>
      <c r="AE252" s="144"/>
      <c r="AF252" s="145" t="s">
        <v>8873</v>
      </c>
      <c r="AG252" s="83">
        <f t="shared" ca="1" si="197"/>
        <v>2</v>
      </c>
      <c r="AH252" s="78" t="str">
        <f t="shared" ca="1" si="192"/>
        <v>「廃プラスチック類」3箇所目の「搬出先別搬出量」に入力漏れがあります。修正してください。</v>
      </c>
      <c r="AJ252" s="96">
        <f ca="1">IF(I252="",0,IF(ISERROR(VLOOKUP(I252,Code!$AF$201:$AF$2116,1,FALSE)),1,0))</f>
        <v>1</v>
      </c>
      <c r="AK252" s="78" t="str">
        <f t="shared" ca="1" si="193"/>
        <v>「廃プラスチック類」3箇所目の「住所コード」が誤りです。確認し修正してください。</v>
      </c>
      <c r="AM252" s="83">
        <f t="shared" ca="1" si="198"/>
        <v>0</v>
      </c>
      <c r="AN252" s="78" t="str">
        <f t="shared" ca="1" si="199"/>
        <v/>
      </c>
      <c r="AO252" s="88" t="s">
        <v>8874</v>
      </c>
      <c r="AP252" s="83" t="e">
        <f t="shared" ca="1" si="200"/>
        <v>#VALUE!</v>
      </c>
      <c r="AQ252" s="78" t="e">
        <f t="shared" ca="1" si="201"/>
        <v>#VALUE!</v>
      </c>
    </row>
    <row r="253" spans="2:49" x14ac:dyDescent="0.15">
      <c r="B253" s="45">
        <v>203</v>
      </c>
      <c r="C253" s="28"/>
      <c r="D253" s="136">
        <f t="shared" ca="1" si="194"/>
        <v>0</v>
      </c>
      <c r="E253" s="27">
        <f t="shared" si="228"/>
        <v>43</v>
      </c>
      <c r="F253" s="27">
        <v>4</v>
      </c>
      <c r="G253" s="25">
        <f ca="1">ROUND(INDIRECT($B$1&amp;G$154&amp;$B253)*1000,0)</f>
        <v>0</v>
      </c>
      <c r="H253" s="25">
        <f ca="1">INDIRECT($B$1&amp;H$154&amp;$B253)</f>
        <v>0</v>
      </c>
      <c r="I253" s="25" t="str">
        <f t="shared" ca="1" si="186"/>
        <v/>
      </c>
      <c r="J253" s="25">
        <f ca="1">INDIRECT($B$1&amp;I$154&amp;$B253)</f>
        <v>0</v>
      </c>
      <c r="K253" s="67"/>
      <c r="L253" s="67"/>
      <c r="M253" s="48">
        <f ca="1">IF(INDIRECT($B$1&amp;L$154&amp;$B253)="〇",M$165,0)</f>
        <v>0</v>
      </c>
      <c r="N253" s="67"/>
      <c r="O253" s="48">
        <f t="shared" ref="O253:P255" ca="1" si="232">IF(INDIRECT($B$1&amp;N$154&amp;$B253)="〇",O$165,0)</f>
        <v>0</v>
      </c>
      <c r="P253" s="48">
        <f t="shared" ca="1" si="232"/>
        <v>0</v>
      </c>
      <c r="Q253" s="67"/>
      <c r="R253" s="48">
        <f ca="1">IF(INDIRECT($B$1&amp;Q$154&amp;$B253)="〇",R$165,0)</f>
        <v>0</v>
      </c>
      <c r="U253" s="117">
        <f t="shared" ca="1" si="189"/>
        <v>0</v>
      </c>
      <c r="X253" s="25">
        <f t="shared" ca="1" si="195"/>
        <v>0</v>
      </c>
      <c r="Y253" s="25">
        <f t="shared" ca="1" si="190"/>
        <v>0</v>
      </c>
      <c r="Z253" s="25">
        <f t="shared" ca="1" si="191"/>
        <v>0</v>
      </c>
      <c r="AA253" s="25">
        <f t="shared" ca="1" si="196"/>
        <v>0</v>
      </c>
      <c r="AB253" t="s">
        <v>8875</v>
      </c>
      <c r="AG253" s="83">
        <f t="shared" ca="1" si="197"/>
        <v>0</v>
      </c>
      <c r="AH253" s="78" t="str">
        <f t="shared" ca="1" si="192"/>
        <v/>
      </c>
      <c r="AJ253" s="96">
        <f ca="1">IF(I253="",0,IF(ISERROR(VLOOKUP(I253,Code!$AF$201:$AF$2116,1,FALSE)),1,0))</f>
        <v>0</v>
      </c>
      <c r="AK253" s="78" t="str">
        <f t="shared" ca="1" si="193"/>
        <v/>
      </c>
      <c r="AM253" s="83">
        <f t="shared" ca="1" si="198"/>
        <v>0</v>
      </c>
      <c r="AN253" s="78" t="str">
        <f t="shared" ca="1" si="199"/>
        <v/>
      </c>
      <c r="AO253" s="88" t="s">
        <v>8876</v>
      </c>
      <c r="AP253" s="83">
        <f t="shared" ca="1" si="200"/>
        <v>0</v>
      </c>
      <c r="AQ253" s="78" t="str">
        <f t="shared" ca="1" si="201"/>
        <v/>
      </c>
      <c r="AV253" s="78" t="str">
        <f ca="1">AH253&amp;AH254&amp;AH255&amp;AK253&amp;AK254&amp;AK255&amp;AN253&amp;AN254&amp;AN255</f>
        <v>「廃プラスチック類」5箇所目の「搬出先別搬出量」に入力漏れがあります。修正してください。「廃プラスチック類」6箇所目の「搬出先別搬出量」に入力漏れがあります。修正してください。「廃プラスチック類」5箇所目の「住所コード」が誤りです。確認し修正してください。「廃プラスチック類」6箇所目の「住所コード」が誤りです。確認し修正してください。</v>
      </c>
      <c r="AW253" s="78" t="e">
        <f ca="1">AQ253&amp;AQ254&amp;AQ255</f>
        <v>#VALUE!</v>
      </c>
    </row>
    <row r="254" spans="2:49" x14ac:dyDescent="0.15">
      <c r="B254" s="45">
        <v>205</v>
      </c>
      <c r="C254" s="28"/>
      <c r="D254" s="136">
        <f t="shared" ca="1" si="194"/>
        <v>0</v>
      </c>
      <c r="E254" s="27">
        <f t="shared" si="228"/>
        <v>43</v>
      </c>
      <c r="F254" s="27">
        <v>5</v>
      </c>
      <c r="G254" s="25">
        <f ca="1">ROUND(INDIRECT($B$1&amp;G$154&amp;$B254)*1000,0)</f>
        <v>0</v>
      </c>
      <c r="H254" s="25" t="str">
        <f t="shared" ref="H254:H255" ca="1" si="233">INDIRECT($B$1&amp;H$154&amp;$B254)</f>
        <v>搬出先住所</v>
      </c>
      <c r="I254" s="25" t="str">
        <f t="shared" ca="1" si="186"/>
        <v>搬出先住所</v>
      </c>
      <c r="J254" s="25" t="str">
        <f ca="1">INDIRECT($B$1&amp;I$154&amp;$B254)</f>
        <v>運搬距離</v>
      </c>
      <c r="K254" s="67"/>
      <c r="L254" s="67"/>
      <c r="M254" s="48">
        <f t="shared" ref="M254:M255" ca="1" si="234">IF(INDIRECT($B$1&amp;L$154&amp;$B254)="〇",M$165,0)</f>
        <v>0</v>
      </c>
      <c r="N254" s="67"/>
      <c r="O254" s="48">
        <f t="shared" ca="1" si="232"/>
        <v>0</v>
      </c>
      <c r="P254" s="48">
        <f t="shared" ca="1" si="232"/>
        <v>0</v>
      </c>
      <c r="Q254" s="67"/>
      <c r="R254" s="48">
        <f t="shared" ref="R254:R255" ca="1" si="235">IF(INDIRECT($B$1&amp;Q$154&amp;$B254)="〇",R$165,0)</f>
        <v>0</v>
      </c>
      <c r="U254" s="117">
        <f t="shared" ca="1" si="189"/>
        <v>0</v>
      </c>
      <c r="X254" s="25" t="e">
        <f t="shared" ca="1" si="195"/>
        <v>#VALUE!</v>
      </c>
      <c r="Y254" s="25" t="e">
        <f t="shared" ca="1" si="190"/>
        <v>#VALUE!</v>
      </c>
      <c r="Z254" s="25">
        <f t="shared" ca="1" si="191"/>
        <v>0</v>
      </c>
      <c r="AA254" s="25">
        <f t="shared" ca="1" si="196"/>
        <v>0</v>
      </c>
      <c r="AB254" t="s">
        <v>8877</v>
      </c>
      <c r="AG254" s="83">
        <f t="shared" ca="1" si="197"/>
        <v>2</v>
      </c>
      <c r="AH254" s="78" t="str">
        <f t="shared" ca="1" si="192"/>
        <v>「廃プラスチック類」5箇所目の「搬出先別搬出量」に入力漏れがあります。修正してください。</v>
      </c>
      <c r="AJ254" s="96">
        <f ca="1">IF(I254="",0,IF(ISERROR(VLOOKUP(I254,Code!$AF$201:$AF$2116,1,FALSE)),1,0))</f>
        <v>1</v>
      </c>
      <c r="AK254" s="78" t="str">
        <f t="shared" ca="1" si="193"/>
        <v>「廃プラスチック類」5箇所目の「住所コード」が誤りです。確認し修正してください。</v>
      </c>
      <c r="AM254" s="83">
        <f t="shared" ca="1" si="198"/>
        <v>0</v>
      </c>
      <c r="AN254" s="78" t="str">
        <f t="shared" ca="1" si="199"/>
        <v/>
      </c>
      <c r="AO254" s="88" t="s">
        <v>8878</v>
      </c>
      <c r="AP254" s="83" t="e">
        <f t="shared" ca="1" si="200"/>
        <v>#VALUE!</v>
      </c>
      <c r="AQ254" s="78" t="e">
        <f t="shared" ca="1" si="201"/>
        <v>#VALUE!</v>
      </c>
    </row>
    <row r="255" spans="2:49" x14ac:dyDescent="0.15">
      <c r="B255" s="45">
        <v>207</v>
      </c>
      <c r="C255" s="28"/>
      <c r="D255" s="136">
        <f t="shared" ca="1" si="194"/>
        <v>0</v>
      </c>
      <c r="E255" s="27">
        <f t="shared" si="228"/>
        <v>43</v>
      </c>
      <c r="F255" s="27">
        <v>6</v>
      </c>
      <c r="G255" s="25">
        <f ca="1">ROUND(INDIRECT($B$1&amp;G$154&amp;$B255)*1000,0)</f>
        <v>0</v>
      </c>
      <c r="H255" s="25" t="str">
        <f t="shared" ca="1" si="233"/>
        <v>(上のプルダウンリストで都道府県、市区町村を選択し、表示された住所コードを入力して下さい)</v>
      </c>
      <c r="I255" s="25" t="str">
        <f t="shared" ca="1" si="186"/>
        <v>て下さい)</v>
      </c>
      <c r="J255" s="25">
        <f ca="1">INDIRECT($B$1&amp;I$154&amp;$B255)</f>
        <v>0</v>
      </c>
      <c r="K255" s="67"/>
      <c r="L255" s="67"/>
      <c r="M255" s="48">
        <f t="shared" ca="1" si="234"/>
        <v>0</v>
      </c>
      <c r="N255" s="67"/>
      <c r="O255" s="48">
        <f t="shared" ca="1" si="232"/>
        <v>0</v>
      </c>
      <c r="P255" s="48">
        <f t="shared" ca="1" si="232"/>
        <v>0</v>
      </c>
      <c r="Q255" s="67"/>
      <c r="R255" s="48">
        <f t="shared" ca="1" si="235"/>
        <v>0</v>
      </c>
      <c r="U255" s="117">
        <f t="shared" ca="1" si="189"/>
        <v>0</v>
      </c>
      <c r="X255" s="25" t="e">
        <f t="shared" ca="1" si="195"/>
        <v>#VALUE!</v>
      </c>
      <c r="Y255" s="25" t="e">
        <f t="shared" ca="1" si="190"/>
        <v>#VALUE!</v>
      </c>
      <c r="Z255" s="25">
        <f t="shared" ca="1" si="191"/>
        <v>0</v>
      </c>
      <c r="AA255" s="25">
        <f t="shared" ca="1" si="196"/>
        <v>0</v>
      </c>
      <c r="AB255" t="s">
        <v>8879</v>
      </c>
      <c r="AG255" s="83">
        <f t="shared" ca="1" si="197"/>
        <v>2</v>
      </c>
      <c r="AH255" s="78" t="str">
        <f t="shared" ca="1" si="192"/>
        <v>「廃プラスチック類」6箇所目の「搬出先別搬出量」に入力漏れがあります。修正してください。</v>
      </c>
      <c r="AJ255" s="96">
        <f ca="1">IF(I255="",0,IF(ISERROR(VLOOKUP(I255,Code!$AF$201:$AF$2116,1,FALSE)),1,0))</f>
        <v>1</v>
      </c>
      <c r="AK255" s="78" t="str">
        <f t="shared" ca="1" si="193"/>
        <v>「廃プラスチック類」6箇所目の「住所コード」が誤りです。確認し修正してください。</v>
      </c>
      <c r="AM255" s="83">
        <f t="shared" ca="1" si="198"/>
        <v>0</v>
      </c>
      <c r="AN255" s="78" t="str">
        <f t="shared" ca="1" si="199"/>
        <v/>
      </c>
      <c r="AO255" s="88" t="s">
        <v>8880</v>
      </c>
      <c r="AP255" s="83" t="e">
        <f t="shared" ca="1" si="200"/>
        <v>#VALUE!</v>
      </c>
      <c r="AQ255" s="78" t="e">
        <f t="shared" ca="1" si="201"/>
        <v>#VALUE!</v>
      </c>
    </row>
    <row r="256" spans="2:49" x14ac:dyDescent="0.15">
      <c r="B256" s="45">
        <v>203</v>
      </c>
      <c r="C256" s="28"/>
      <c r="D256" s="136">
        <f t="shared" ca="1" si="194"/>
        <v>0</v>
      </c>
      <c r="E256" s="27">
        <f t="shared" si="228"/>
        <v>43</v>
      </c>
      <c r="F256" s="27">
        <v>7</v>
      </c>
      <c r="G256" s="25">
        <f ca="1">ROUND(INDIRECT($B$1&amp;G$155&amp;$B256)*1000,0)</f>
        <v>0</v>
      </c>
      <c r="H256" s="25">
        <f ca="1">INDIRECT($B$1&amp;H$155&amp;$B256)</f>
        <v>0</v>
      </c>
      <c r="I256" s="25" t="str">
        <f t="shared" ca="1" si="186"/>
        <v/>
      </c>
      <c r="J256" s="25">
        <f ca="1">INDIRECT($B$1&amp;I$155&amp;$B256)</f>
        <v>0</v>
      </c>
      <c r="K256" s="67"/>
      <c r="L256" s="67"/>
      <c r="M256" s="48">
        <f ca="1">IF(INDIRECT($B$1&amp;L$155&amp;$B256)="〇",M$165,0)</f>
        <v>0</v>
      </c>
      <c r="N256" s="67"/>
      <c r="O256" s="48">
        <f t="shared" ref="O256:P258" ca="1" si="236">IF(INDIRECT($B$1&amp;N$155&amp;$B256)="〇",O$165,0)</f>
        <v>0</v>
      </c>
      <c r="P256" s="48">
        <f t="shared" ca="1" si="236"/>
        <v>0</v>
      </c>
      <c r="Q256" s="67"/>
      <c r="R256" s="48">
        <f ca="1">IF(INDIRECT($B$1&amp;Q$155&amp;$B256)="〇",R$165,0)</f>
        <v>0</v>
      </c>
      <c r="U256" s="117">
        <f t="shared" ca="1" si="189"/>
        <v>0</v>
      </c>
      <c r="X256" s="25">
        <f t="shared" ca="1" si="195"/>
        <v>0</v>
      </c>
      <c r="Y256" s="25">
        <f t="shared" ca="1" si="190"/>
        <v>0</v>
      </c>
      <c r="Z256" s="25">
        <f t="shared" ca="1" si="191"/>
        <v>0</v>
      </c>
      <c r="AA256" s="25">
        <f t="shared" ca="1" si="196"/>
        <v>0</v>
      </c>
      <c r="AB256" t="s">
        <v>8881</v>
      </c>
      <c r="AG256" s="83">
        <f t="shared" ca="1" si="197"/>
        <v>0</v>
      </c>
      <c r="AH256" s="78" t="str">
        <f t="shared" ca="1" si="192"/>
        <v/>
      </c>
      <c r="AJ256" s="96">
        <f ca="1">IF(I256="",0,IF(ISERROR(VLOOKUP(I256,Code!$AF$201:$AF$2116,1,FALSE)),1,0))</f>
        <v>0</v>
      </c>
      <c r="AK256" s="78" t="str">
        <f t="shared" ca="1" si="193"/>
        <v/>
      </c>
      <c r="AM256" s="83">
        <f t="shared" ca="1" si="198"/>
        <v>0</v>
      </c>
      <c r="AN256" s="78" t="str">
        <f t="shared" ca="1" si="199"/>
        <v/>
      </c>
      <c r="AO256" s="88" t="s">
        <v>8882</v>
      </c>
      <c r="AP256" s="83">
        <f t="shared" ca="1" si="200"/>
        <v>0</v>
      </c>
      <c r="AQ256" s="78" t="str">
        <f t="shared" ca="1" si="201"/>
        <v/>
      </c>
      <c r="AV256" s="78" t="str">
        <f ca="1">AH256&amp;AH257&amp;AH258&amp;AK256&amp;AK257&amp;AK258</f>
        <v/>
      </c>
      <c r="AW256" s="78" t="str">
        <f ca="1">AQ256&amp;AQ257&amp;AQ258</f>
        <v/>
      </c>
    </row>
    <row r="257" spans="2:49" x14ac:dyDescent="0.15">
      <c r="B257" s="45">
        <v>205</v>
      </c>
      <c r="C257" s="28"/>
      <c r="D257" s="136">
        <f t="shared" ca="1" si="194"/>
        <v>0</v>
      </c>
      <c r="E257" s="27">
        <f t="shared" si="228"/>
        <v>43</v>
      </c>
      <c r="F257" s="27">
        <v>8</v>
      </c>
      <c r="G257" s="25">
        <f ca="1">ROUND(INDIRECT($B$1&amp;G$155&amp;$B257)*1000,0)</f>
        <v>0</v>
      </c>
      <c r="H257" s="25">
        <f t="shared" ref="H257:H258" ca="1" si="237">INDIRECT($B$1&amp;H$155&amp;$B257)</f>
        <v>0</v>
      </c>
      <c r="I257" s="25" t="str">
        <f t="shared" ca="1" si="186"/>
        <v/>
      </c>
      <c r="J257" s="25">
        <f ca="1">INDIRECT($B$1&amp;I$155&amp;$B257)</f>
        <v>0</v>
      </c>
      <c r="K257" s="67"/>
      <c r="L257" s="67"/>
      <c r="M257" s="48">
        <f t="shared" ref="M257:M258" ca="1" si="238">IF(INDIRECT($B$1&amp;L$155&amp;$B257)="〇",M$165,0)</f>
        <v>0</v>
      </c>
      <c r="N257" s="67"/>
      <c r="O257" s="48">
        <f t="shared" ca="1" si="236"/>
        <v>0</v>
      </c>
      <c r="P257" s="48">
        <f t="shared" ca="1" si="236"/>
        <v>0</v>
      </c>
      <c r="Q257" s="67"/>
      <c r="R257" s="48">
        <f t="shared" ref="R257:R258" ca="1" si="239">IF(INDIRECT($B$1&amp;Q$155&amp;$B257)="〇",R$165,0)</f>
        <v>0</v>
      </c>
      <c r="U257" s="117">
        <f t="shared" ca="1" si="189"/>
        <v>0</v>
      </c>
      <c r="X257" s="25">
        <f t="shared" ca="1" si="195"/>
        <v>0</v>
      </c>
      <c r="Y257" s="25">
        <f t="shared" ca="1" si="190"/>
        <v>0</v>
      </c>
      <c r="Z257" s="25">
        <f t="shared" ca="1" si="191"/>
        <v>0</v>
      </c>
      <c r="AA257" s="25">
        <f t="shared" ca="1" si="196"/>
        <v>0</v>
      </c>
      <c r="AB257" t="s">
        <v>8883</v>
      </c>
      <c r="AG257" s="83">
        <f t="shared" ca="1" si="197"/>
        <v>0</v>
      </c>
      <c r="AH257" s="78" t="str">
        <f t="shared" ca="1" si="192"/>
        <v/>
      </c>
      <c r="AJ257" s="96">
        <f ca="1">IF(I257="",0,IF(ISERROR(VLOOKUP(I257,Code!$AF$201:$AF$2116,1,FALSE)),1,0))</f>
        <v>0</v>
      </c>
      <c r="AK257" s="78" t="str">
        <f t="shared" ca="1" si="193"/>
        <v/>
      </c>
      <c r="AM257" s="83">
        <f t="shared" ca="1" si="198"/>
        <v>0</v>
      </c>
      <c r="AN257" s="78" t="str">
        <f t="shared" ca="1" si="199"/>
        <v/>
      </c>
      <c r="AO257" s="88" t="s">
        <v>8884</v>
      </c>
      <c r="AP257" s="83">
        <f t="shared" ca="1" si="200"/>
        <v>0</v>
      </c>
      <c r="AQ257" s="78" t="str">
        <f t="shared" ca="1" si="201"/>
        <v/>
      </c>
    </row>
    <row r="258" spans="2:49" x14ac:dyDescent="0.15">
      <c r="B258" s="45">
        <v>207</v>
      </c>
      <c r="C258" s="28"/>
      <c r="D258" s="136">
        <f t="shared" ca="1" si="194"/>
        <v>0</v>
      </c>
      <c r="E258" s="27">
        <f t="shared" si="228"/>
        <v>43</v>
      </c>
      <c r="F258" s="27">
        <v>9</v>
      </c>
      <c r="G258" s="25">
        <f ca="1">ROUND(INDIRECT($B$1&amp;G$155&amp;$B258)*1000,0)</f>
        <v>0</v>
      </c>
      <c r="H258" s="25">
        <f t="shared" ca="1" si="237"/>
        <v>0</v>
      </c>
      <c r="I258" s="25" t="str">
        <f t="shared" ca="1" si="186"/>
        <v/>
      </c>
      <c r="J258" s="25">
        <f ca="1">INDIRECT($B$1&amp;I$155&amp;$B258)</f>
        <v>0</v>
      </c>
      <c r="K258" s="67"/>
      <c r="L258" s="67"/>
      <c r="M258" s="48">
        <f t="shared" ca="1" si="238"/>
        <v>0</v>
      </c>
      <c r="N258" s="67"/>
      <c r="O258" s="48">
        <f t="shared" ca="1" si="236"/>
        <v>0</v>
      </c>
      <c r="P258" s="48">
        <f t="shared" ca="1" si="236"/>
        <v>0</v>
      </c>
      <c r="Q258" s="67"/>
      <c r="R258" s="48">
        <f t="shared" ca="1" si="239"/>
        <v>0</v>
      </c>
      <c r="U258" s="117">
        <f t="shared" ca="1" si="189"/>
        <v>0</v>
      </c>
      <c r="X258" s="25">
        <f t="shared" ca="1" si="195"/>
        <v>0</v>
      </c>
      <c r="Y258" s="25">
        <f t="shared" ca="1" si="190"/>
        <v>0</v>
      </c>
      <c r="Z258" s="25">
        <f t="shared" ca="1" si="191"/>
        <v>0</v>
      </c>
      <c r="AA258" s="25">
        <f t="shared" ca="1" si="196"/>
        <v>0</v>
      </c>
      <c r="AB258" t="s">
        <v>8885</v>
      </c>
      <c r="AG258" s="83">
        <f t="shared" ca="1" si="197"/>
        <v>0</v>
      </c>
      <c r="AH258" s="78" t="str">
        <f t="shared" ca="1" si="192"/>
        <v/>
      </c>
      <c r="AJ258" s="96">
        <f ca="1">IF(I258="",0,IF(ISERROR(VLOOKUP(I258,Code!$AF$201:$AF$2116,1,FALSE)),1,0))</f>
        <v>0</v>
      </c>
      <c r="AK258" s="78" t="str">
        <f t="shared" ca="1" si="193"/>
        <v/>
      </c>
      <c r="AM258" s="83">
        <f t="shared" ca="1" si="198"/>
        <v>0</v>
      </c>
      <c r="AN258" s="78" t="str">
        <f t="shared" ca="1" si="199"/>
        <v/>
      </c>
      <c r="AO258" s="88" t="s">
        <v>8886</v>
      </c>
      <c r="AP258" s="83">
        <f t="shared" ca="1" si="200"/>
        <v>0</v>
      </c>
      <c r="AQ258" s="78" t="str">
        <f t="shared" ca="1" si="201"/>
        <v/>
      </c>
    </row>
    <row r="259" spans="2:49" x14ac:dyDescent="0.15">
      <c r="B259" s="45">
        <v>203</v>
      </c>
      <c r="C259" s="28"/>
      <c r="D259" s="136">
        <f t="shared" ca="1" si="194"/>
        <v>0</v>
      </c>
      <c r="E259" s="27">
        <f t="shared" si="228"/>
        <v>43</v>
      </c>
      <c r="F259" s="27">
        <v>10</v>
      </c>
      <c r="G259" s="25">
        <f ca="1">ROUND(INDIRECT($B$1&amp;G$156&amp;$B259)*1000,0)</f>
        <v>0</v>
      </c>
      <c r="H259" s="25">
        <f ca="1">INDIRECT($B$1&amp;H$156&amp;$B259)</f>
        <v>0</v>
      </c>
      <c r="I259" s="25" t="str">
        <f t="shared" ca="1" si="186"/>
        <v/>
      </c>
      <c r="J259" s="25">
        <f ca="1">INDIRECT($B$1&amp;I$156&amp;$B259)</f>
        <v>0</v>
      </c>
      <c r="K259" s="67"/>
      <c r="L259" s="67"/>
      <c r="M259" s="48">
        <f ca="1">IF(INDIRECT($B$1&amp;L$156&amp;$B259)="〇",M$165,0)</f>
        <v>0</v>
      </c>
      <c r="N259" s="67"/>
      <c r="O259" s="48">
        <f t="shared" ref="O259:P261" ca="1" si="240">IF(INDIRECT($B$1&amp;N$156&amp;$B259)="〇",O$165,0)</f>
        <v>0</v>
      </c>
      <c r="P259" s="48">
        <f t="shared" ca="1" si="240"/>
        <v>0</v>
      </c>
      <c r="Q259" s="67"/>
      <c r="R259" s="48">
        <f ca="1">IF(INDIRECT($B$1&amp;Q$156&amp;$B259)="〇",R$165,0)</f>
        <v>0</v>
      </c>
      <c r="U259" s="117">
        <f t="shared" ca="1" si="189"/>
        <v>0</v>
      </c>
      <c r="X259" s="25">
        <f t="shared" ca="1" si="195"/>
        <v>0</v>
      </c>
      <c r="Y259" s="25">
        <f t="shared" ca="1" si="190"/>
        <v>0</v>
      </c>
      <c r="Z259" s="25">
        <f t="shared" ca="1" si="191"/>
        <v>0</v>
      </c>
      <c r="AA259" s="25">
        <f t="shared" ca="1" si="196"/>
        <v>0</v>
      </c>
      <c r="AB259" t="s">
        <v>8887</v>
      </c>
      <c r="AG259" s="83">
        <f t="shared" ca="1" si="197"/>
        <v>0</v>
      </c>
      <c r="AH259" s="78" t="str">
        <f t="shared" ca="1" si="192"/>
        <v/>
      </c>
      <c r="AJ259" s="96">
        <f ca="1">IF(I259="",0,IF(ISERROR(VLOOKUP(I259,Code!$AF$201:$AF$2116,1,FALSE)),1,0))</f>
        <v>0</v>
      </c>
      <c r="AK259" s="78" t="str">
        <f t="shared" ca="1" si="193"/>
        <v/>
      </c>
      <c r="AM259" s="83">
        <f t="shared" ca="1" si="198"/>
        <v>0</v>
      </c>
      <c r="AN259" s="78" t="str">
        <f t="shared" ca="1" si="199"/>
        <v/>
      </c>
      <c r="AO259" s="88" t="s">
        <v>8888</v>
      </c>
      <c r="AP259" s="83">
        <f t="shared" ca="1" si="200"/>
        <v>0</v>
      </c>
      <c r="AQ259" s="78" t="str">
        <f t="shared" ca="1" si="201"/>
        <v/>
      </c>
      <c r="AV259" s="78" t="str">
        <f ca="1">AH259&amp;AH260&amp;AH261&amp;AK259&amp;AK260&amp;AK261</f>
        <v/>
      </c>
      <c r="AW259" s="78" t="str">
        <f ca="1">AQ259&amp;AQ260&amp;AQ261</f>
        <v/>
      </c>
    </row>
    <row r="260" spans="2:49" x14ac:dyDescent="0.15">
      <c r="B260" s="45">
        <v>205</v>
      </c>
      <c r="C260" s="28"/>
      <c r="D260" s="136">
        <f t="shared" ca="1" si="194"/>
        <v>0</v>
      </c>
      <c r="E260" s="27">
        <f t="shared" si="228"/>
        <v>43</v>
      </c>
      <c r="F260" s="27">
        <v>11</v>
      </c>
      <c r="G260" s="25">
        <f ca="1">ROUND(INDIRECT($B$1&amp;G$156&amp;$B260)*1000,0)</f>
        <v>0</v>
      </c>
      <c r="H260" s="25">
        <f t="shared" ref="H260:H261" ca="1" si="241">INDIRECT($B$1&amp;H$156&amp;$B260)</f>
        <v>0</v>
      </c>
      <c r="I260" s="25" t="str">
        <f t="shared" ca="1" si="186"/>
        <v/>
      </c>
      <c r="J260" s="25">
        <f ca="1">INDIRECT($B$1&amp;I$156&amp;$B260)</f>
        <v>0</v>
      </c>
      <c r="K260" s="67"/>
      <c r="L260" s="67"/>
      <c r="M260" s="48">
        <f t="shared" ref="M260:M261" ca="1" si="242">IF(INDIRECT($B$1&amp;L$156&amp;$B260)="〇",M$165,0)</f>
        <v>0</v>
      </c>
      <c r="N260" s="67"/>
      <c r="O260" s="48">
        <f t="shared" ca="1" si="240"/>
        <v>0</v>
      </c>
      <c r="P260" s="48">
        <f t="shared" ca="1" si="240"/>
        <v>0</v>
      </c>
      <c r="Q260" s="67"/>
      <c r="R260" s="48">
        <f t="shared" ref="R260:R261" ca="1" si="243">IF(INDIRECT($B$1&amp;Q$156&amp;$B260)="〇",R$165,0)</f>
        <v>0</v>
      </c>
      <c r="U260" s="117">
        <f t="shared" ca="1" si="189"/>
        <v>0</v>
      </c>
      <c r="X260" s="25">
        <f t="shared" ca="1" si="195"/>
        <v>0</v>
      </c>
      <c r="Y260" s="25">
        <f t="shared" ca="1" si="190"/>
        <v>0</v>
      </c>
      <c r="Z260" s="25">
        <f t="shared" ca="1" si="191"/>
        <v>0</v>
      </c>
      <c r="AA260" s="25">
        <f t="shared" ca="1" si="196"/>
        <v>0</v>
      </c>
      <c r="AB260" t="s">
        <v>8889</v>
      </c>
      <c r="AG260" s="83">
        <f t="shared" ca="1" si="197"/>
        <v>0</v>
      </c>
      <c r="AH260" s="78" t="str">
        <f t="shared" ca="1" si="192"/>
        <v/>
      </c>
      <c r="AJ260" s="96">
        <f ca="1">IF(I260="",0,IF(ISERROR(VLOOKUP(I260,Code!$AF$201:$AF$2116,1,FALSE)),1,0))</f>
        <v>0</v>
      </c>
      <c r="AK260" s="78" t="str">
        <f t="shared" ca="1" si="193"/>
        <v/>
      </c>
      <c r="AM260" s="83">
        <f t="shared" ca="1" si="198"/>
        <v>0</v>
      </c>
      <c r="AN260" s="78" t="str">
        <f t="shared" ca="1" si="199"/>
        <v/>
      </c>
      <c r="AO260" s="88" t="s">
        <v>8890</v>
      </c>
      <c r="AP260" s="83">
        <f t="shared" ca="1" si="200"/>
        <v>0</v>
      </c>
      <c r="AQ260" s="78" t="str">
        <f t="shared" ca="1" si="201"/>
        <v/>
      </c>
    </row>
    <row r="261" spans="2:49" x14ac:dyDescent="0.15">
      <c r="B261" s="45">
        <v>207</v>
      </c>
      <c r="C261" s="28"/>
      <c r="D261" s="136">
        <f t="shared" ca="1" si="194"/>
        <v>0</v>
      </c>
      <c r="E261" s="27">
        <f t="shared" si="228"/>
        <v>43</v>
      </c>
      <c r="F261" s="27">
        <v>12</v>
      </c>
      <c r="G261" s="25">
        <f ca="1">ROUND(INDIRECT($B$1&amp;G$156&amp;$B261)*1000,0)</f>
        <v>0</v>
      </c>
      <c r="H261" s="25">
        <f t="shared" ca="1" si="241"/>
        <v>0</v>
      </c>
      <c r="I261" s="25" t="str">
        <f t="shared" ca="1" si="186"/>
        <v/>
      </c>
      <c r="J261" s="25">
        <f ca="1">INDIRECT($B$1&amp;I$156&amp;$B261)</f>
        <v>0</v>
      </c>
      <c r="K261" s="67"/>
      <c r="L261" s="67"/>
      <c r="M261" s="48">
        <f t="shared" ca="1" si="242"/>
        <v>0</v>
      </c>
      <c r="N261" s="67"/>
      <c r="O261" s="48">
        <f t="shared" ca="1" si="240"/>
        <v>0</v>
      </c>
      <c r="P261" s="48">
        <f t="shared" ca="1" si="240"/>
        <v>0</v>
      </c>
      <c r="Q261" s="67"/>
      <c r="R261" s="48">
        <f t="shared" ca="1" si="243"/>
        <v>0</v>
      </c>
      <c r="U261" s="117">
        <f t="shared" ca="1" si="189"/>
        <v>0</v>
      </c>
      <c r="X261" s="25">
        <f t="shared" ca="1" si="195"/>
        <v>0</v>
      </c>
      <c r="Y261" s="25">
        <f t="shared" ca="1" si="190"/>
        <v>0</v>
      </c>
      <c r="Z261" s="25">
        <f t="shared" ca="1" si="191"/>
        <v>0</v>
      </c>
      <c r="AA261" s="25">
        <f t="shared" ca="1" si="196"/>
        <v>0</v>
      </c>
      <c r="AB261" t="s">
        <v>8891</v>
      </c>
      <c r="AG261" s="83">
        <f t="shared" ca="1" si="197"/>
        <v>0</v>
      </c>
      <c r="AH261" s="78" t="str">
        <f t="shared" ca="1" si="192"/>
        <v/>
      </c>
      <c r="AJ261" s="96">
        <f ca="1">IF(I261="",0,IF(ISERROR(VLOOKUP(I261,Code!$AF$201:$AF$2116,1,FALSE)),1,0))</f>
        <v>0</v>
      </c>
      <c r="AK261" s="78" t="str">
        <f t="shared" ca="1" si="193"/>
        <v/>
      </c>
      <c r="AM261" s="83">
        <f t="shared" ca="1" si="198"/>
        <v>0</v>
      </c>
      <c r="AN261" s="78" t="str">
        <f t="shared" ca="1" si="199"/>
        <v/>
      </c>
      <c r="AO261" s="88" t="s">
        <v>8892</v>
      </c>
      <c r="AP261" s="83">
        <f t="shared" ca="1" si="200"/>
        <v>0</v>
      </c>
      <c r="AQ261" s="78" t="str">
        <f t="shared" ca="1" si="201"/>
        <v/>
      </c>
    </row>
    <row r="262" spans="2:49" x14ac:dyDescent="0.15">
      <c r="B262" s="45">
        <v>209</v>
      </c>
      <c r="C262" s="28"/>
      <c r="D262" s="136">
        <f t="shared" ca="1" si="194"/>
        <v>0</v>
      </c>
      <c r="E262" s="27">
        <f>E250+1</f>
        <v>44</v>
      </c>
      <c r="F262" s="27">
        <v>1</v>
      </c>
      <c r="G262" s="25">
        <f ca="1">ROUND(INDIRECT($B$1&amp;G$153&amp;$B262)*1000,0)</f>
        <v>0</v>
      </c>
      <c r="H262" s="25">
        <f ca="1">INDIRECT($B$1&amp;H$153&amp;$B262)</f>
        <v>0</v>
      </c>
      <c r="I262" s="25" t="str">
        <f t="shared" ca="1" si="186"/>
        <v/>
      </c>
      <c r="J262" s="25">
        <f ca="1">INDIRECT($B$1&amp;I$153&amp;$B262)</f>
        <v>0</v>
      </c>
      <c r="K262" s="48">
        <f ca="1">IF(INDIRECT($B$1&amp;J$153&amp;$B262)="〇",K$165,0)</f>
        <v>0</v>
      </c>
      <c r="L262" s="67"/>
      <c r="M262" s="48">
        <f ca="1">IF(INDIRECT($B$1&amp;L$153&amp;$B262)="〇",M$165,0)</f>
        <v>0</v>
      </c>
      <c r="N262" s="67"/>
      <c r="O262" s="48">
        <f t="shared" ref="O262:P264" ca="1" si="244">IF(INDIRECT($B$1&amp;N$153&amp;$B262)="〇",O$165,0)</f>
        <v>0</v>
      </c>
      <c r="P262" s="48">
        <f t="shared" ca="1" si="244"/>
        <v>0</v>
      </c>
      <c r="Q262" s="67"/>
      <c r="R262" s="48">
        <f ca="1">IF(INDIRECT($B$1&amp;Q$153&amp;$B262)="〇",R$165,0)</f>
        <v>0</v>
      </c>
      <c r="S262" t="s">
        <v>8346</v>
      </c>
      <c r="U262" s="117">
        <f t="shared" ca="1" si="189"/>
        <v>0</v>
      </c>
      <c r="W262" s="25">
        <f ca="1">I146</f>
        <v>0</v>
      </c>
      <c r="X262" s="25">
        <f t="shared" ca="1" si="195"/>
        <v>0</v>
      </c>
      <c r="Y262" s="25">
        <f t="shared" ca="1" si="190"/>
        <v>0</v>
      </c>
      <c r="Z262" s="25">
        <f t="shared" ca="1" si="191"/>
        <v>0</v>
      </c>
      <c r="AA262" s="25">
        <f t="shared" ca="1" si="196"/>
        <v>0</v>
      </c>
      <c r="AB262" t="s">
        <v>8893</v>
      </c>
      <c r="AD262" s="144"/>
      <c r="AE262" s="144"/>
      <c r="AF262" s="145" t="s">
        <v>8894</v>
      </c>
      <c r="AG262" s="83">
        <f t="shared" ca="1" si="197"/>
        <v>0</v>
      </c>
      <c r="AH262" s="78" t="str">
        <f t="shared" ca="1" si="192"/>
        <v/>
      </c>
      <c r="AJ262" s="96">
        <f ca="1">IF(I262="",0,IF(ISERROR(VLOOKUP(I262,Code!$AF$201:$AF$2116,1,FALSE)),1,0))</f>
        <v>0</v>
      </c>
      <c r="AK262" s="78" t="str">
        <f t="shared" ca="1" si="193"/>
        <v/>
      </c>
      <c r="AM262" s="83">
        <f t="shared" ca="1" si="198"/>
        <v>0</v>
      </c>
      <c r="AN262" s="78" t="str">
        <f t="shared" ca="1" si="199"/>
        <v/>
      </c>
      <c r="AO262" s="88" t="s">
        <v>8895</v>
      </c>
      <c r="AP262" s="83">
        <f t="shared" ca="1" si="200"/>
        <v>0</v>
      </c>
      <c r="AQ262" s="78" t="str">
        <f t="shared" ca="1" si="201"/>
        <v/>
      </c>
      <c r="AT262" s="78" t="str">
        <f ca="1">AW262&amp;AW265&amp;AW268&amp;AW271</f>
        <v/>
      </c>
      <c r="AV262" s="78" t="str">
        <f ca="1">AE262&amp;AE263&amp;AE264&amp;AH262&amp;AH263&amp;AH264&amp;AK262&amp;AK263&amp;AK264&amp;AN262&amp;AN263&amp;AN264</f>
        <v/>
      </c>
      <c r="AW262" s="78" t="str">
        <f ca="1">AQ262&amp;AQ263&amp;AQ264</f>
        <v/>
      </c>
    </row>
    <row r="263" spans="2:49" x14ac:dyDescent="0.15">
      <c r="B263" s="45">
        <v>211</v>
      </c>
      <c r="C263" s="28"/>
      <c r="D263" s="136">
        <f t="shared" ca="1" si="194"/>
        <v>0</v>
      </c>
      <c r="E263" s="27">
        <f t="shared" ref="E263:E273" si="245">E262</f>
        <v>44</v>
      </c>
      <c r="F263" s="27">
        <v>2</v>
      </c>
      <c r="G263" s="25">
        <f ca="1">ROUND(INDIRECT($B$1&amp;G$153&amp;$B263)*1000,0)</f>
        <v>0</v>
      </c>
      <c r="H263" s="25">
        <f t="shared" ref="H263:H264" ca="1" si="246">INDIRECT($B$1&amp;H$153&amp;$B263)</f>
        <v>0</v>
      </c>
      <c r="I263" s="25" t="str">
        <f t="shared" ca="1" si="186"/>
        <v/>
      </c>
      <c r="J263" s="25">
        <f ca="1">INDIRECT($B$1&amp;I$153&amp;$B263)</f>
        <v>0</v>
      </c>
      <c r="K263" s="48">
        <f t="shared" ref="K263:K264" ca="1" si="247">IF(INDIRECT($B$1&amp;J$153&amp;$B263)="〇",K$165,0)</f>
        <v>0</v>
      </c>
      <c r="L263" s="67"/>
      <c r="M263" s="48">
        <f t="shared" ref="M263:M264" ca="1" si="248">IF(INDIRECT($B$1&amp;L$153&amp;$B263)="〇",M$165,0)</f>
        <v>0</v>
      </c>
      <c r="N263" s="67"/>
      <c r="O263" s="48">
        <f t="shared" ca="1" si="244"/>
        <v>0</v>
      </c>
      <c r="P263" s="48">
        <f t="shared" ca="1" si="244"/>
        <v>0</v>
      </c>
      <c r="Q263" s="67"/>
      <c r="R263" s="48">
        <f t="shared" ref="R263:R264" ca="1" si="249">IF(INDIRECT($B$1&amp;Q$153&amp;$B263)="〇",R$165,0)</f>
        <v>0</v>
      </c>
      <c r="U263" s="117">
        <f t="shared" ca="1" si="189"/>
        <v>0</v>
      </c>
      <c r="W263" s="25">
        <f ca="1">SUM(G262:G273)</f>
        <v>0</v>
      </c>
      <c r="X263" s="25">
        <f t="shared" ca="1" si="195"/>
        <v>0</v>
      </c>
      <c r="Y263" s="25">
        <f t="shared" ca="1" si="190"/>
        <v>0</v>
      </c>
      <c r="Z263" s="25">
        <f t="shared" ca="1" si="191"/>
        <v>0</v>
      </c>
      <c r="AA263" s="25">
        <f t="shared" ca="1" si="196"/>
        <v>0</v>
      </c>
      <c r="AB263" t="s">
        <v>8896</v>
      </c>
      <c r="AD263" s="144"/>
      <c r="AE263" s="144"/>
      <c r="AF263" s="145" t="s">
        <v>8897</v>
      </c>
      <c r="AG263" s="83">
        <f t="shared" ca="1" si="197"/>
        <v>0</v>
      </c>
      <c r="AH263" s="78" t="str">
        <f t="shared" ca="1" si="192"/>
        <v/>
      </c>
      <c r="AJ263" s="96">
        <f ca="1">IF(I263="",0,IF(ISERROR(VLOOKUP(I263,Code!$AF$201:$AF$2116,1,FALSE)),1,0))</f>
        <v>0</v>
      </c>
      <c r="AK263" s="78" t="str">
        <f t="shared" ca="1" si="193"/>
        <v/>
      </c>
      <c r="AM263" s="83">
        <f t="shared" ca="1" si="198"/>
        <v>0</v>
      </c>
      <c r="AN263" s="78" t="str">
        <f t="shared" ca="1" si="199"/>
        <v/>
      </c>
      <c r="AO263" s="88" t="s">
        <v>8898</v>
      </c>
      <c r="AP263" s="83">
        <f t="shared" ca="1" si="200"/>
        <v>0</v>
      </c>
      <c r="AQ263" s="78" t="str">
        <f t="shared" ca="1" si="201"/>
        <v/>
      </c>
    </row>
    <row r="264" spans="2:49" x14ac:dyDescent="0.15">
      <c r="B264" s="45">
        <v>213</v>
      </c>
      <c r="C264" s="28"/>
      <c r="D264" s="136">
        <f t="shared" ca="1" si="194"/>
        <v>0</v>
      </c>
      <c r="E264" s="27">
        <f t="shared" si="245"/>
        <v>44</v>
      </c>
      <c r="F264" s="27">
        <v>3</v>
      </c>
      <c r="G264" s="25">
        <f ca="1">ROUND(INDIRECT($B$1&amp;G$153&amp;$B264)*1000,0)</f>
        <v>0</v>
      </c>
      <c r="H264" s="25">
        <f t="shared" ca="1" si="246"/>
        <v>0</v>
      </c>
      <c r="I264" s="25" t="str">
        <f t="shared" ca="1" si="186"/>
        <v/>
      </c>
      <c r="J264" s="25">
        <f ca="1">INDIRECT($B$1&amp;I$153&amp;$B264)</f>
        <v>0</v>
      </c>
      <c r="K264" s="48">
        <f t="shared" ca="1" si="247"/>
        <v>0</v>
      </c>
      <c r="L264" s="67"/>
      <c r="M264" s="48">
        <f t="shared" ca="1" si="248"/>
        <v>0</v>
      </c>
      <c r="N264" s="67"/>
      <c r="O264" s="48">
        <f t="shared" ca="1" si="244"/>
        <v>0</v>
      </c>
      <c r="P264" s="48">
        <f t="shared" ca="1" si="244"/>
        <v>0</v>
      </c>
      <c r="Q264" s="67"/>
      <c r="R264" s="48">
        <f t="shared" ca="1" si="249"/>
        <v>0</v>
      </c>
      <c r="U264" s="117">
        <f t="shared" ca="1" si="189"/>
        <v>0</v>
      </c>
      <c r="X264" s="25">
        <f t="shared" ca="1" si="195"/>
        <v>0</v>
      </c>
      <c r="Y264" s="25">
        <f t="shared" ca="1" si="190"/>
        <v>0</v>
      </c>
      <c r="Z264" s="25">
        <f t="shared" ca="1" si="191"/>
        <v>0</v>
      </c>
      <c r="AA264" s="25">
        <f t="shared" ca="1" si="196"/>
        <v>0</v>
      </c>
      <c r="AB264" t="s">
        <v>8899</v>
      </c>
      <c r="AD264" s="144"/>
      <c r="AE264" s="144"/>
      <c r="AF264" s="145" t="s">
        <v>8900</v>
      </c>
      <c r="AG264" s="83">
        <f t="shared" ca="1" si="197"/>
        <v>0</v>
      </c>
      <c r="AH264" s="78" t="str">
        <f t="shared" ca="1" si="192"/>
        <v/>
      </c>
      <c r="AJ264" s="96">
        <f ca="1">IF(I264="",0,IF(ISERROR(VLOOKUP(I264,Code!$AF$201:$AF$2116,1,FALSE)),1,0))</f>
        <v>0</v>
      </c>
      <c r="AK264" s="78" t="str">
        <f t="shared" ca="1" si="193"/>
        <v/>
      </c>
      <c r="AM264" s="83">
        <f t="shared" ca="1" si="198"/>
        <v>0</v>
      </c>
      <c r="AN264" s="78" t="str">
        <f t="shared" ca="1" si="199"/>
        <v/>
      </c>
      <c r="AO264" s="88" t="s">
        <v>8901</v>
      </c>
      <c r="AP264" s="83">
        <f t="shared" ca="1" si="200"/>
        <v>0</v>
      </c>
      <c r="AQ264" s="78" t="str">
        <f t="shared" ca="1" si="201"/>
        <v/>
      </c>
    </row>
    <row r="265" spans="2:49" x14ac:dyDescent="0.15">
      <c r="B265" s="45">
        <v>209</v>
      </c>
      <c r="C265" s="28"/>
      <c r="D265" s="136">
        <f t="shared" ca="1" si="194"/>
        <v>0</v>
      </c>
      <c r="E265" s="27">
        <f t="shared" si="245"/>
        <v>44</v>
      </c>
      <c r="F265" s="27">
        <v>4</v>
      </c>
      <c r="G265" s="25">
        <f ca="1">ROUND(INDIRECT($B$1&amp;G$154&amp;$B265)*1000,0)</f>
        <v>0</v>
      </c>
      <c r="H265" s="25">
        <f ca="1">INDIRECT($B$1&amp;H$154&amp;$B265)</f>
        <v>0</v>
      </c>
      <c r="I265" s="25" t="str">
        <f t="shared" ca="1" si="186"/>
        <v/>
      </c>
      <c r="J265" s="25">
        <f ca="1">INDIRECT($B$1&amp;I$154&amp;$B265)</f>
        <v>0</v>
      </c>
      <c r="K265" s="48">
        <f ca="1">IF(INDIRECT($B$1&amp;J$154&amp;$B265)="〇",K$165,0)</f>
        <v>0</v>
      </c>
      <c r="L265" s="67"/>
      <c r="M265" s="48">
        <f ca="1">IF(INDIRECT($B$1&amp;L$154&amp;$B265)="〇",M$165,0)</f>
        <v>0</v>
      </c>
      <c r="N265" s="67"/>
      <c r="O265" s="48">
        <f t="shared" ref="O265:P267" ca="1" si="250">IF(INDIRECT($B$1&amp;N$154&amp;$B265)="〇",O$165,0)</f>
        <v>0</v>
      </c>
      <c r="P265" s="48">
        <f t="shared" ca="1" si="250"/>
        <v>0</v>
      </c>
      <c r="Q265" s="67"/>
      <c r="R265" s="48">
        <f ca="1">IF(INDIRECT($B$1&amp;Q$154&amp;$B265)="〇",R$165,0)</f>
        <v>0</v>
      </c>
      <c r="U265" s="117">
        <f t="shared" ca="1" si="189"/>
        <v>0</v>
      </c>
      <c r="X265" s="25">
        <f t="shared" ca="1" si="195"/>
        <v>0</v>
      </c>
      <c r="Y265" s="25">
        <f t="shared" ca="1" si="190"/>
        <v>0</v>
      </c>
      <c r="Z265" s="25">
        <f t="shared" ca="1" si="191"/>
        <v>0</v>
      </c>
      <c r="AA265" s="25">
        <f t="shared" ca="1" si="196"/>
        <v>0</v>
      </c>
      <c r="AB265" t="s">
        <v>8902</v>
      </c>
      <c r="AG265" s="83">
        <f t="shared" ca="1" si="197"/>
        <v>0</v>
      </c>
      <c r="AH265" s="78" t="str">
        <f t="shared" ca="1" si="192"/>
        <v/>
      </c>
      <c r="AJ265" s="96">
        <f ca="1">IF(I265="",0,IF(ISERROR(VLOOKUP(I265,Code!$AF$201:$AF$2116,1,FALSE)),1,0))</f>
        <v>0</v>
      </c>
      <c r="AK265" s="78" t="str">
        <f t="shared" ca="1" si="193"/>
        <v/>
      </c>
      <c r="AM265" s="83">
        <f t="shared" ca="1" si="198"/>
        <v>0</v>
      </c>
      <c r="AN265" s="78" t="str">
        <f t="shared" ca="1" si="199"/>
        <v/>
      </c>
      <c r="AO265" s="88" t="s">
        <v>8903</v>
      </c>
      <c r="AP265" s="83">
        <f t="shared" ca="1" si="200"/>
        <v>0</v>
      </c>
      <c r="AQ265" s="78" t="str">
        <f t="shared" ca="1" si="201"/>
        <v/>
      </c>
      <c r="AV265" s="78" t="str">
        <f ca="1">AH265&amp;AH266&amp;AH267&amp;AK265&amp;AK266&amp;AK267&amp;AN265&amp;AN266&amp;AN267</f>
        <v/>
      </c>
      <c r="AW265" s="78" t="str">
        <f ca="1">AQ265&amp;AQ266&amp;AQ267</f>
        <v/>
      </c>
    </row>
    <row r="266" spans="2:49" x14ac:dyDescent="0.15">
      <c r="B266" s="45">
        <v>211</v>
      </c>
      <c r="C266" s="28"/>
      <c r="D266" s="136">
        <f t="shared" ca="1" si="194"/>
        <v>0</v>
      </c>
      <c r="E266" s="27">
        <f t="shared" si="245"/>
        <v>44</v>
      </c>
      <c r="F266" s="27">
        <v>5</v>
      </c>
      <c r="G266" s="25">
        <f ca="1">ROUND(INDIRECT($B$1&amp;G$154&amp;$B266)*1000,0)</f>
        <v>0</v>
      </c>
      <c r="H266" s="25">
        <f t="shared" ref="H266:H267" ca="1" si="251">INDIRECT($B$1&amp;H$154&amp;$B266)</f>
        <v>0</v>
      </c>
      <c r="I266" s="25" t="str">
        <f t="shared" ca="1" si="186"/>
        <v/>
      </c>
      <c r="J266" s="25">
        <f ca="1">INDIRECT($B$1&amp;I$154&amp;$B266)</f>
        <v>0</v>
      </c>
      <c r="K266" s="48">
        <f t="shared" ref="K266:K267" ca="1" si="252">IF(INDIRECT($B$1&amp;J$154&amp;$B266)="〇",K$165,0)</f>
        <v>0</v>
      </c>
      <c r="L266" s="67"/>
      <c r="M266" s="48">
        <f t="shared" ref="M266:M267" ca="1" si="253">IF(INDIRECT($B$1&amp;L$154&amp;$B266)="〇",M$165,0)</f>
        <v>0</v>
      </c>
      <c r="N266" s="67"/>
      <c r="O266" s="48">
        <f t="shared" ca="1" si="250"/>
        <v>0</v>
      </c>
      <c r="P266" s="48">
        <f t="shared" ca="1" si="250"/>
        <v>0</v>
      </c>
      <c r="Q266" s="67"/>
      <c r="R266" s="48">
        <f t="shared" ref="R266:R267" ca="1" si="254">IF(INDIRECT($B$1&amp;Q$154&amp;$B266)="〇",R$165,0)</f>
        <v>0</v>
      </c>
      <c r="U266" s="117">
        <f t="shared" ca="1" si="189"/>
        <v>0</v>
      </c>
      <c r="X266" s="25">
        <f t="shared" ca="1" si="195"/>
        <v>0</v>
      </c>
      <c r="Y266" s="25">
        <f t="shared" ca="1" si="190"/>
        <v>0</v>
      </c>
      <c r="Z266" s="25">
        <f t="shared" ca="1" si="191"/>
        <v>0</v>
      </c>
      <c r="AA266" s="25">
        <f t="shared" ca="1" si="196"/>
        <v>0</v>
      </c>
      <c r="AB266" t="s">
        <v>8904</v>
      </c>
      <c r="AG266" s="83">
        <f t="shared" ca="1" si="197"/>
        <v>0</v>
      </c>
      <c r="AH266" s="78" t="str">
        <f t="shared" ca="1" si="192"/>
        <v/>
      </c>
      <c r="AJ266" s="96">
        <f ca="1">IF(I266="",0,IF(ISERROR(VLOOKUP(I266,Code!$AF$201:$AF$2116,1,FALSE)),1,0))</f>
        <v>0</v>
      </c>
      <c r="AK266" s="78" t="str">
        <f t="shared" ca="1" si="193"/>
        <v/>
      </c>
      <c r="AM266" s="83">
        <f t="shared" ca="1" si="198"/>
        <v>0</v>
      </c>
      <c r="AN266" s="78" t="str">
        <f t="shared" ca="1" si="199"/>
        <v/>
      </c>
      <c r="AO266" s="88" t="s">
        <v>8905</v>
      </c>
      <c r="AP266" s="83">
        <f t="shared" ca="1" si="200"/>
        <v>0</v>
      </c>
      <c r="AQ266" s="78" t="str">
        <f t="shared" ca="1" si="201"/>
        <v/>
      </c>
    </row>
    <row r="267" spans="2:49" x14ac:dyDescent="0.15">
      <c r="B267" s="45">
        <v>213</v>
      </c>
      <c r="C267" s="28"/>
      <c r="D267" s="136">
        <f t="shared" ca="1" si="194"/>
        <v>0</v>
      </c>
      <c r="E267" s="27">
        <f t="shared" si="245"/>
        <v>44</v>
      </c>
      <c r="F267" s="27">
        <v>6</v>
      </c>
      <c r="G267" s="25">
        <f ca="1">ROUND(INDIRECT($B$1&amp;G$154&amp;$B267)*1000,0)</f>
        <v>0</v>
      </c>
      <c r="H267" s="25">
        <f t="shared" ca="1" si="251"/>
        <v>0</v>
      </c>
      <c r="I267" s="25" t="str">
        <f t="shared" ca="1" si="186"/>
        <v/>
      </c>
      <c r="J267" s="25">
        <f ca="1">INDIRECT($B$1&amp;I$154&amp;$B267)</f>
        <v>0</v>
      </c>
      <c r="K267" s="48">
        <f t="shared" ca="1" si="252"/>
        <v>0</v>
      </c>
      <c r="L267" s="67"/>
      <c r="M267" s="48">
        <f t="shared" ca="1" si="253"/>
        <v>0</v>
      </c>
      <c r="N267" s="67"/>
      <c r="O267" s="48">
        <f t="shared" ca="1" si="250"/>
        <v>0</v>
      </c>
      <c r="P267" s="48">
        <f t="shared" ca="1" si="250"/>
        <v>0</v>
      </c>
      <c r="Q267" s="67"/>
      <c r="R267" s="48">
        <f t="shared" ca="1" si="254"/>
        <v>0</v>
      </c>
      <c r="U267" s="117">
        <f t="shared" ca="1" si="189"/>
        <v>0</v>
      </c>
      <c r="X267" s="25">
        <f t="shared" ca="1" si="195"/>
        <v>0</v>
      </c>
      <c r="Y267" s="25">
        <f t="shared" ca="1" si="190"/>
        <v>0</v>
      </c>
      <c r="Z267" s="25">
        <f t="shared" ca="1" si="191"/>
        <v>0</v>
      </c>
      <c r="AA267" s="25">
        <f t="shared" ca="1" si="196"/>
        <v>0</v>
      </c>
      <c r="AB267" t="s">
        <v>8906</v>
      </c>
      <c r="AG267" s="83">
        <f t="shared" ca="1" si="197"/>
        <v>0</v>
      </c>
      <c r="AH267" s="78" t="str">
        <f t="shared" ca="1" si="192"/>
        <v/>
      </c>
      <c r="AJ267" s="96">
        <f ca="1">IF(I267="",0,IF(ISERROR(VLOOKUP(I267,Code!$AF$201:$AF$2116,1,FALSE)),1,0))</f>
        <v>0</v>
      </c>
      <c r="AK267" s="78" t="str">
        <f t="shared" ca="1" si="193"/>
        <v/>
      </c>
      <c r="AM267" s="83">
        <f t="shared" ca="1" si="198"/>
        <v>0</v>
      </c>
      <c r="AN267" s="78" t="str">
        <f t="shared" ca="1" si="199"/>
        <v/>
      </c>
      <c r="AO267" s="88" t="s">
        <v>8907</v>
      </c>
      <c r="AP267" s="83">
        <f t="shared" ca="1" si="200"/>
        <v>0</v>
      </c>
      <c r="AQ267" s="78" t="str">
        <f t="shared" ca="1" si="201"/>
        <v/>
      </c>
    </row>
    <row r="268" spans="2:49" x14ac:dyDescent="0.15">
      <c r="B268" s="45">
        <v>209</v>
      </c>
      <c r="C268" s="28"/>
      <c r="D268" s="136">
        <f t="shared" ca="1" si="194"/>
        <v>0</v>
      </c>
      <c r="E268" s="27">
        <f t="shared" si="245"/>
        <v>44</v>
      </c>
      <c r="F268" s="27">
        <v>7</v>
      </c>
      <c r="G268" s="25">
        <f ca="1">ROUND(INDIRECT($B$1&amp;G$155&amp;$B268)*1000,0)</f>
        <v>0</v>
      </c>
      <c r="H268" s="25">
        <f ca="1">INDIRECT($B$1&amp;H$155&amp;$B268)</f>
        <v>0</v>
      </c>
      <c r="I268" s="25" t="str">
        <f t="shared" ca="1" si="186"/>
        <v/>
      </c>
      <c r="J268" s="25">
        <f ca="1">INDIRECT($B$1&amp;I$155&amp;$B268)</f>
        <v>0</v>
      </c>
      <c r="K268" s="48">
        <f ca="1">IF(INDIRECT($B$1&amp;J$155&amp;$B268)="〇",K$165,0)</f>
        <v>0</v>
      </c>
      <c r="L268" s="67"/>
      <c r="M268" s="48">
        <f ca="1">IF(INDIRECT($B$1&amp;L$155&amp;$B268)="〇",M$165,0)</f>
        <v>0</v>
      </c>
      <c r="N268" s="67"/>
      <c r="O268" s="48">
        <f t="shared" ref="O268:P270" ca="1" si="255">IF(INDIRECT($B$1&amp;N$155&amp;$B268)="〇",O$165,0)</f>
        <v>0</v>
      </c>
      <c r="P268" s="48">
        <f t="shared" ca="1" si="255"/>
        <v>0</v>
      </c>
      <c r="Q268" s="67"/>
      <c r="R268" s="48">
        <f ca="1">IF(INDIRECT($B$1&amp;Q$155&amp;$B268)="〇",R$165,0)</f>
        <v>0</v>
      </c>
      <c r="U268" s="117">
        <f t="shared" ca="1" si="189"/>
        <v>0</v>
      </c>
      <c r="X268" s="25">
        <f t="shared" ca="1" si="195"/>
        <v>0</v>
      </c>
      <c r="Y268" s="25">
        <f t="shared" ca="1" si="190"/>
        <v>0</v>
      </c>
      <c r="Z268" s="25">
        <f t="shared" ca="1" si="191"/>
        <v>0</v>
      </c>
      <c r="AA268" s="25">
        <f t="shared" ca="1" si="196"/>
        <v>0</v>
      </c>
      <c r="AB268" t="s">
        <v>8908</v>
      </c>
      <c r="AG268" s="83">
        <f t="shared" ca="1" si="197"/>
        <v>0</v>
      </c>
      <c r="AH268" s="78" t="str">
        <f t="shared" ca="1" si="192"/>
        <v/>
      </c>
      <c r="AJ268" s="96">
        <f ca="1">IF(I268="",0,IF(ISERROR(VLOOKUP(I268,Code!$AF$201:$AF$2116,1,FALSE)),1,0))</f>
        <v>0</v>
      </c>
      <c r="AK268" s="78" t="str">
        <f t="shared" ca="1" si="193"/>
        <v/>
      </c>
      <c r="AM268" s="83">
        <f t="shared" ca="1" si="198"/>
        <v>0</v>
      </c>
      <c r="AN268" s="78" t="str">
        <f t="shared" ca="1" si="199"/>
        <v/>
      </c>
      <c r="AO268" s="88" t="s">
        <v>8909</v>
      </c>
      <c r="AP268" s="83">
        <f t="shared" ca="1" si="200"/>
        <v>0</v>
      </c>
      <c r="AQ268" s="78" t="str">
        <f t="shared" ca="1" si="201"/>
        <v/>
      </c>
      <c r="AV268" s="78" t="str">
        <f ca="1">AH268&amp;AH269&amp;AH270&amp;AK268&amp;AK269&amp;AK270</f>
        <v/>
      </c>
      <c r="AW268" s="78" t="str">
        <f ca="1">AQ268&amp;AQ269&amp;AQ270</f>
        <v/>
      </c>
    </row>
    <row r="269" spans="2:49" x14ac:dyDescent="0.15">
      <c r="B269" s="45">
        <v>211</v>
      </c>
      <c r="C269" s="28"/>
      <c r="D269" s="136">
        <f t="shared" ca="1" si="194"/>
        <v>0</v>
      </c>
      <c r="E269" s="27">
        <f t="shared" si="245"/>
        <v>44</v>
      </c>
      <c r="F269" s="27">
        <v>8</v>
      </c>
      <c r="G269" s="25">
        <f ca="1">ROUND(INDIRECT($B$1&amp;G$155&amp;$B269)*1000,0)</f>
        <v>0</v>
      </c>
      <c r="H269" s="25">
        <f t="shared" ref="H269:H270" ca="1" si="256">INDIRECT($B$1&amp;H$155&amp;$B269)</f>
        <v>0</v>
      </c>
      <c r="I269" s="25" t="str">
        <f t="shared" ca="1" si="186"/>
        <v/>
      </c>
      <c r="J269" s="25">
        <f ca="1">INDIRECT($B$1&amp;I$155&amp;$B269)</f>
        <v>0</v>
      </c>
      <c r="K269" s="48">
        <f t="shared" ref="K269:K270" ca="1" si="257">IF(INDIRECT($B$1&amp;J$155&amp;$B269)="〇",K$165,0)</f>
        <v>0</v>
      </c>
      <c r="L269" s="67"/>
      <c r="M269" s="48">
        <f t="shared" ref="M269:M270" ca="1" si="258">IF(INDIRECT($B$1&amp;L$155&amp;$B269)="〇",M$165,0)</f>
        <v>0</v>
      </c>
      <c r="N269" s="67"/>
      <c r="O269" s="48">
        <f t="shared" ca="1" si="255"/>
        <v>0</v>
      </c>
      <c r="P269" s="48">
        <f t="shared" ca="1" si="255"/>
        <v>0</v>
      </c>
      <c r="Q269" s="67"/>
      <c r="R269" s="48">
        <f t="shared" ref="R269:R270" ca="1" si="259">IF(INDIRECT($B$1&amp;Q$155&amp;$B269)="〇",R$165,0)</f>
        <v>0</v>
      </c>
      <c r="U269" s="117">
        <f t="shared" ca="1" si="189"/>
        <v>0</v>
      </c>
      <c r="X269" s="25">
        <f t="shared" ca="1" si="195"/>
        <v>0</v>
      </c>
      <c r="Y269" s="25">
        <f t="shared" ca="1" si="190"/>
        <v>0</v>
      </c>
      <c r="Z269" s="25">
        <f t="shared" ca="1" si="191"/>
        <v>0</v>
      </c>
      <c r="AA269" s="25">
        <f t="shared" ca="1" si="196"/>
        <v>0</v>
      </c>
      <c r="AB269" t="s">
        <v>8910</v>
      </c>
      <c r="AG269" s="83">
        <f t="shared" ca="1" si="197"/>
        <v>0</v>
      </c>
      <c r="AH269" s="78" t="str">
        <f t="shared" ca="1" si="192"/>
        <v/>
      </c>
      <c r="AJ269" s="96">
        <f ca="1">IF(I269="",0,IF(ISERROR(VLOOKUP(I269,Code!$AF$201:$AF$2116,1,FALSE)),1,0))</f>
        <v>0</v>
      </c>
      <c r="AK269" s="78" t="str">
        <f t="shared" ca="1" si="193"/>
        <v/>
      </c>
      <c r="AM269" s="83">
        <f t="shared" ca="1" si="198"/>
        <v>0</v>
      </c>
      <c r="AN269" s="78" t="str">
        <f t="shared" ca="1" si="199"/>
        <v/>
      </c>
      <c r="AO269" s="88" t="s">
        <v>8911</v>
      </c>
      <c r="AP269" s="83">
        <f t="shared" ca="1" si="200"/>
        <v>0</v>
      </c>
      <c r="AQ269" s="78" t="str">
        <f t="shared" ca="1" si="201"/>
        <v/>
      </c>
    </row>
    <row r="270" spans="2:49" x14ac:dyDescent="0.15">
      <c r="B270" s="45">
        <v>213</v>
      </c>
      <c r="C270" s="28"/>
      <c r="D270" s="136">
        <f t="shared" ca="1" si="194"/>
        <v>0</v>
      </c>
      <c r="E270" s="27">
        <f t="shared" si="245"/>
        <v>44</v>
      </c>
      <c r="F270" s="27">
        <v>9</v>
      </c>
      <c r="G270" s="25">
        <f ca="1">ROUND(INDIRECT($B$1&amp;G$155&amp;$B270)*1000,0)</f>
        <v>0</v>
      </c>
      <c r="H270" s="25">
        <f t="shared" ca="1" si="256"/>
        <v>0</v>
      </c>
      <c r="I270" s="25" t="str">
        <f t="shared" ca="1" si="186"/>
        <v/>
      </c>
      <c r="J270" s="25">
        <f ca="1">INDIRECT($B$1&amp;I$155&amp;$B270)</f>
        <v>0</v>
      </c>
      <c r="K270" s="48">
        <f t="shared" ca="1" si="257"/>
        <v>0</v>
      </c>
      <c r="L270" s="67"/>
      <c r="M270" s="48">
        <f t="shared" ca="1" si="258"/>
        <v>0</v>
      </c>
      <c r="N270" s="67"/>
      <c r="O270" s="48">
        <f t="shared" ca="1" si="255"/>
        <v>0</v>
      </c>
      <c r="P270" s="48">
        <f t="shared" ca="1" si="255"/>
        <v>0</v>
      </c>
      <c r="Q270" s="67"/>
      <c r="R270" s="48">
        <f t="shared" ca="1" si="259"/>
        <v>0</v>
      </c>
      <c r="U270" s="117">
        <f t="shared" ca="1" si="189"/>
        <v>0</v>
      </c>
      <c r="X270" s="25">
        <f t="shared" ca="1" si="195"/>
        <v>0</v>
      </c>
      <c r="Y270" s="25">
        <f t="shared" ca="1" si="190"/>
        <v>0</v>
      </c>
      <c r="Z270" s="25">
        <f t="shared" ca="1" si="191"/>
        <v>0</v>
      </c>
      <c r="AA270" s="25">
        <f t="shared" ca="1" si="196"/>
        <v>0</v>
      </c>
      <c r="AB270" t="s">
        <v>8912</v>
      </c>
      <c r="AG270" s="83">
        <f t="shared" ca="1" si="197"/>
        <v>0</v>
      </c>
      <c r="AH270" s="78" t="str">
        <f t="shared" ca="1" si="192"/>
        <v/>
      </c>
      <c r="AJ270" s="96">
        <f ca="1">IF(I270="",0,IF(ISERROR(VLOOKUP(I270,Code!$AF$201:$AF$2116,1,FALSE)),1,0))</f>
        <v>0</v>
      </c>
      <c r="AK270" s="78" t="str">
        <f t="shared" ca="1" si="193"/>
        <v/>
      </c>
      <c r="AM270" s="83">
        <f t="shared" ca="1" si="198"/>
        <v>0</v>
      </c>
      <c r="AN270" s="78" t="str">
        <f t="shared" ca="1" si="199"/>
        <v/>
      </c>
      <c r="AO270" s="88" t="s">
        <v>8913</v>
      </c>
      <c r="AP270" s="83">
        <f t="shared" ca="1" si="200"/>
        <v>0</v>
      </c>
      <c r="AQ270" s="78" t="str">
        <f t="shared" ca="1" si="201"/>
        <v/>
      </c>
    </row>
    <row r="271" spans="2:49" x14ac:dyDescent="0.15">
      <c r="B271" s="45">
        <v>209</v>
      </c>
      <c r="C271" s="28"/>
      <c r="D271" s="136">
        <f t="shared" ca="1" si="194"/>
        <v>0</v>
      </c>
      <c r="E271" s="27">
        <f t="shared" si="245"/>
        <v>44</v>
      </c>
      <c r="F271" s="27">
        <v>10</v>
      </c>
      <c r="G271" s="25">
        <f ca="1">ROUND(INDIRECT($B$1&amp;G$156&amp;$B271)*1000,0)</f>
        <v>0</v>
      </c>
      <c r="H271" s="25">
        <f ca="1">INDIRECT($B$1&amp;H$156&amp;$B271)</f>
        <v>0</v>
      </c>
      <c r="I271" s="25" t="str">
        <f t="shared" ca="1" si="186"/>
        <v/>
      </c>
      <c r="J271" s="25">
        <f ca="1">INDIRECT($B$1&amp;I$156&amp;$B271)</f>
        <v>0</v>
      </c>
      <c r="K271" s="48">
        <f ca="1">IF(INDIRECT($B$1&amp;J$156&amp;$B271)="〇",K$165,0)</f>
        <v>0</v>
      </c>
      <c r="L271" s="67"/>
      <c r="M271" s="48">
        <f ca="1">IF(INDIRECT($B$1&amp;L$156&amp;$B271)="〇",M$165,0)</f>
        <v>0</v>
      </c>
      <c r="N271" s="67"/>
      <c r="O271" s="48">
        <f t="shared" ref="O271:P273" ca="1" si="260">IF(INDIRECT($B$1&amp;N$156&amp;$B271)="〇",O$165,0)</f>
        <v>0</v>
      </c>
      <c r="P271" s="48">
        <f t="shared" ca="1" si="260"/>
        <v>0</v>
      </c>
      <c r="Q271" s="67"/>
      <c r="R271" s="48">
        <f ca="1">IF(INDIRECT($B$1&amp;Q$156&amp;$B271)="〇",R$165,0)</f>
        <v>0</v>
      </c>
      <c r="U271" s="117">
        <f t="shared" ca="1" si="189"/>
        <v>0</v>
      </c>
      <c r="X271" s="25">
        <f t="shared" ca="1" si="195"/>
        <v>0</v>
      </c>
      <c r="Y271" s="25">
        <f t="shared" ca="1" si="190"/>
        <v>0</v>
      </c>
      <c r="Z271" s="25">
        <f t="shared" ca="1" si="191"/>
        <v>0</v>
      </c>
      <c r="AA271" s="25">
        <f t="shared" ca="1" si="196"/>
        <v>0</v>
      </c>
      <c r="AB271" t="s">
        <v>8914</v>
      </c>
      <c r="AG271" s="83">
        <f t="shared" ca="1" si="197"/>
        <v>0</v>
      </c>
      <c r="AH271" s="78" t="str">
        <f t="shared" ca="1" si="192"/>
        <v/>
      </c>
      <c r="AJ271" s="96">
        <f ca="1">IF(I271="",0,IF(ISERROR(VLOOKUP(I271,Code!$AF$201:$AF$2116,1,FALSE)),1,0))</f>
        <v>0</v>
      </c>
      <c r="AK271" s="78" t="str">
        <f t="shared" ca="1" si="193"/>
        <v/>
      </c>
      <c r="AM271" s="83">
        <f t="shared" ca="1" si="198"/>
        <v>0</v>
      </c>
      <c r="AN271" s="78" t="str">
        <f t="shared" ca="1" si="199"/>
        <v/>
      </c>
      <c r="AO271" s="88" t="s">
        <v>8915</v>
      </c>
      <c r="AP271" s="83">
        <f t="shared" ca="1" si="200"/>
        <v>0</v>
      </c>
      <c r="AQ271" s="78" t="str">
        <f t="shared" ca="1" si="201"/>
        <v/>
      </c>
      <c r="AV271" s="78" t="str">
        <f ca="1">AH271&amp;AH272&amp;AH273&amp;AK271&amp;AK272&amp;AK273</f>
        <v/>
      </c>
      <c r="AW271" s="78" t="str">
        <f ca="1">AQ271&amp;AQ272&amp;AQ273</f>
        <v/>
      </c>
    </row>
    <row r="272" spans="2:49" x14ac:dyDescent="0.15">
      <c r="B272" s="45">
        <v>211</v>
      </c>
      <c r="C272" s="28"/>
      <c r="D272" s="136">
        <f t="shared" ca="1" si="194"/>
        <v>0</v>
      </c>
      <c r="E272" s="27">
        <f t="shared" si="245"/>
        <v>44</v>
      </c>
      <c r="F272" s="27">
        <v>11</v>
      </c>
      <c r="G272" s="25">
        <f ca="1">ROUND(INDIRECT($B$1&amp;G$156&amp;$B272)*1000,0)</f>
        <v>0</v>
      </c>
      <c r="H272" s="25">
        <f t="shared" ref="H272:H273" ca="1" si="261">INDIRECT($B$1&amp;H$156&amp;$B272)</f>
        <v>0</v>
      </c>
      <c r="I272" s="25" t="str">
        <f t="shared" ca="1" si="186"/>
        <v/>
      </c>
      <c r="J272" s="25">
        <f ca="1">INDIRECT($B$1&amp;I$156&amp;$B272)</f>
        <v>0</v>
      </c>
      <c r="K272" s="48">
        <f t="shared" ref="K272:K273" ca="1" si="262">IF(INDIRECT($B$1&amp;J$156&amp;$B272)="〇",K$165,0)</f>
        <v>0</v>
      </c>
      <c r="L272" s="67"/>
      <c r="M272" s="48">
        <f t="shared" ref="M272:M273" ca="1" si="263">IF(INDIRECT($B$1&amp;L$156&amp;$B272)="〇",M$165,0)</f>
        <v>0</v>
      </c>
      <c r="N272" s="67"/>
      <c r="O272" s="48">
        <f t="shared" ca="1" si="260"/>
        <v>0</v>
      </c>
      <c r="P272" s="48">
        <f t="shared" ca="1" si="260"/>
        <v>0</v>
      </c>
      <c r="Q272" s="67"/>
      <c r="R272" s="48">
        <f t="shared" ref="R272:R273" ca="1" si="264">IF(INDIRECT($B$1&amp;Q$156&amp;$B272)="〇",R$165,0)</f>
        <v>0</v>
      </c>
      <c r="U272" s="117">
        <f t="shared" ca="1" si="189"/>
        <v>0</v>
      </c>
      <c r="X272" s="25">
        <f t="shared" ca="1" si="195"/>
        <v>0</v>
      </c>
      <c r="Y272" s="25">
        <f t="shared" ca="1" si="190"/>
        <v>0</v>
      </c>
      <c r="Z272" s="25">
        <f t="shared" ca="1" si="191"/>
        <v>0</v>
      </c>
      <c r="AA272" s="25">
        <f t="shared" ca="1" si="196"/>
        <v>0</v>
      </c>
      <c r="AB272" t="s">
        <v>8916</v>
      </c>
      <c r="AG272" s="83">
        <f t="shared" ca="1" si="197"/>
        <v>0</v>
      </c>
      <c r="AH272" s="78" t="str">
        <f t="shared" ca="1" si="192"/>
        <v/>
      </c>
      <c r="AJ272" s="96">
        <f ca="1">IF(I272="",0,IF(ISERROR(VLOOKUP(I272,Code!$AF$201:$AF$2116,1,FALSE)),1,0))</f>
        <v>0</v>
      </c>
      <c r="AK272" s="78" t="str">
        <f t="shared" ca="1" si="193"/>
        <v/>
      </c>
      <c r="AM272" s="83">
        <f t="shared" ca="1" si="198"/>
        <v>0</v>
      </c>
      <c r="AN272" s="78" t="str">
        <f t="shared" ca="1" si="199"/>
        <v/>
      </c>
      <c r="AO272" s="88" t="s">
        <v>8917</v>
      </c>
      <c r="AP272" s="83">
        <f t="shared" ca="1" si="200"/>
        <v>0</v>
      </c>
      <c r="AQ272" s="78" t="str">
        <f t="shared" ca="1" si="201"/>
        <v/>
      </c>
    </row>
    <row r="273" spans="2:49" x14ac:dyDescent="0.15">
      <c r="B273" s="45">
        <v>213</v>
      </c>
      <c r="C273" s="28"/>
      <c r="D273" s="136">
        <f t="shared" ca="1" si="194"/>
        <v>0</v>
      </c>
      <c r="E273" s="27">
        <f t="shared" si="245"/>
        <v>44</v>
      </c>
      <c r="F273" s="27">
        <v>12</v>
      </c>
      <c r="G273" s="25">
        <f ca="1">ROUND(INDIRECT($B$1&amp;G$156&amp;$B273)*1000,0)</f>
        <v>0</v>
      </c>
      <c r="H273" s="25">
        <f t="shared" ca="1" si="261"/>
        <v>0</v>
      </c>
      <c r="I273" s="25" t="str">
        <f t="shared" ca="1" si="186"/>
        <v/>
      </c>
      <c r="J273" s="25">
        <f ca="1">INDIRECT($B$1&amp;I$156&amp;$B273)</f>
        <v>0</v>
      </c>
      <c r="K273" s="48">
        <f t="shared" ca="1" si="262"/>
        <v>0</v>
      </c>
      <c r="L273" s="67"/>
      <c r="M273" s="48">
        <f t="shared" ca="1" si="263"/>
        <v>0</v>
      </c>
      <c r="N273" s="67"/>
      <c r="O273" s="48">
        <f t="shared" ca="1" si="260"/>
        <v>0</v>
      </c>
      <c r="P273" s="48">
        <f t="shared" ca="1" si="260"/>
        <v>0</v>
      </c>
      <c r="Q273" s="67"/>
      <c r="R273" s="48">
        <f t="shared" ca="1" si="264"/>
        <v>0</v>
      </c>
      <c r="U273" s="117">
        <f t="shared" ca="1" si="189"/>
        <v>0</v>
      </c>
      <c r="X273" s="25">
        <f t="shared" ca="1" si="195"/>
        <v>0</v>
      </c>
      <c r="Y273" s="25">
        <f t="shared" ca="1" si="190"/>
        <v>0</v>
      </c>
      <c r="Z273" s="25">
        <f t="shared" ca="1" si="191"/>
        <v>0</v>
      </c>
      <c r="AA273" s="25">
        <f t="shared" ca="1" si="196"/>
        <v>0</v>
      </c>
      <c r="AB273" t="s">
        <v>8918</v>
      </c>
      <c r="AG273" s="83">
        <f t="shared" ca="1" si="197"/>
        <v>0</v>
      </c>
      <c r="AH273" s="78" t="str">
        <f t="shared" ca="1" si="192"/>
        <v/>
      </c>
      <c r="AJ273" s="96">
        <f ca="1">IF(I273="",0,IF(ISERROR(VLOOKUP(I273,Code!$AF$201:$AF$2116,1,FALSE)),1,0))</f>
        <v>0</v>
      </c>
      <c r="AK273" s="78" t="str">
        <f t="shared" ca="1" si="193"/>
        <v/>
      </c>
      <c r="AM273" s="83">
        <f t="shared" ca="1" si="198"/>
        <v>0</v>
      </c>
      <c r="AN273" s="78" t="str">
        <f t="shared" ca="1" si="199"/>
        <v/>
      </c>
      <c r="AO273" s="88" t="s">
        <v>8919</v>
      </c>
      <c r="AP273" s="83">
        <f t="shared" ca="1" si="200"/>
        <v>0</v>
      </c>
      <c r="AQ273" s="78" t="str">
        <f t="shared" ca="1" si="201"/>
        <v/>
      </c>
    </row>
    <row r="274" spans="2:49" x14ac:dyDescent="0.15">
      <c r="B274" s="45">
        <v>215</v>
      </c>
      <c r="C274" s="28"/>
      <c r="D274" s="136">
        <f t="shared" ca="1" si="194"/>
        <v>0</v>
      </c>
      <c r="E274" s="27">
        <f>E262+1</f>
        <v>45</v>
      </c>
      <c r="F274" s="27">
        <v>1</v>
      </c>
      <c r="G274" s="25">
        <f ca="1">ROUND(INDIRECT($B$1&amp;G$153&amp;$B274)*1000,0)</f>
        <v>0</v>
      </c>
      <c r="H274" s="25">
        <f ca="1">INDIRECT($B$1&amp;H$153&amp;$B274)</f>
        <v>0</v>
      </c>
      <c r="I274" s="25" t="str">
        <f t="shared" ca="1" si="186"/>
        <v/>
      </c>
      <c r="J274" s="25">
        <f ca="1">INDIRECT($B$1&amp;I$153&amp;$B274)</f>
        <v>0</v>
      </c>
      <c r="K274" s="67"/>
      <c r="L274" s="67"/>
      <c r="M274" s="48">
        <f ca="1">IF(INDIRECT($B$1&amp;L$153&amp;$B274)="〇",M$165,0)</f>
        <v>0</v>
      </c>
      <c r="N274" s="67"/>
      <c r="O274" s="48">
        <f ca="1">IF(INDIRECT($B$1&amp;N$153&amp;$B274)="〇",O$165,0)</f>
        <v>0</v>
      </c>
      <c r="P274" s="67"/>
      <c r="Q274" s="67"/>
      <c r="R274" s="48">
        <f ca="1">IF(INDIRECT($B$1&amp;Q$153&amp;$B274)="〇",R$165,0)</f>
        <v>0</v>
      </c>
      <c r="S274" t="s">
        <v>8347</v>
      </c>
      <c r="U274" s="117">
        <f t="shared" ca="1" si="189"/>
        <v>0</v>
      </c>
      <c r="W274" s="25">
        <f ca="1">I147</f>
        <v>0</v>
      </c>
      <c r="X274" s="25">
        <f t="shared" ca="1" si="195"/>
        <v>0</v>
      </c>
      <c r="Y274" s="25">
        <f t="shared" ca="1" si="190"/>
        <v>0</v>
      </c>
      <c r="Z274" s="25">
        <f t="shared" ca="1" si="191"/>
        <v>0</v>
      </c>
      <c r="AA274" s="25">
        <f t="shared" ca="1" si="196"/>
        <v>0</v>
      </c>
      <c r="AB274" t="s">
        <v>8920</v>
      </c>
      <c r="AD274" s="144"/>
      <c r="AE274" s="144"/>
      <c r="AF274" s="145" t="s">
        <v>8921</v>
      </c>
      <c r="AG274" s="83">
        <f t="shared" ca="1" si="197"/>
        <v>0</v>
      </c>
      <c r="AH274" s="78" t="str">
        <f t="shared" ca="1" si="192"/>
        <v/>
      </c>
      <c r="AJ274" s="96">
        <f ca="1">IF(I274="",0,IF(ISERROR(VLOOKUP(I274,Code!$AF$201:$AF$2116,1,FALSE)),1,0))</f>
        <v>0</v>
      </c>
      <c r="AK274" s="78" t="str">
        <f t="shared" ca="1" si="193"/>
        <v/>
      </c>
      <c r="AM274" s="83">
        <f t="shared" ca="1" si="198"/>
        <v>0</v>
      </c>
      <c r="AN274" s="78" t="str">
        <f t="shared" ca="1" si="199"/>
        <v/>
      </c>
      <c r="AO274" s="88" t="s">
        <v>8922</v>
      </c>
      <c r="AP274" s="83">
        <f t="shared" ca="1" si="200"/>
        <v>0</v>
      </c>
      <c r="AQ274" s="78" t="str">
        <f t="shared" ca="1" si="201"/>
        <v/>
      </c>
      <c r="AT274" s="78" t="str">
        <f ca="1">AW274&amp;AW277&amp;AW280&amp;AW283</f>
        <v/>
      </c>
      <c r="AV274" s="78" t="str">
        <f ca="1">AE274&amp;AE275&amp;AE276&amp;AH274&amp;AH275&amp;AH276&amp;AK274&amp;AK275&amp;AK276&amp;AN274&amp;AN275&amp;AN276</f>
        <v/>
      </c>
      <c r="AW274" s="78" t="str">
        <f ca="1">AQ274&amp;AQ275&amp;AQ276</f>
        <v/>
      </c>
    </row>
    <row r="275" spans="2:49" x14ac:dyDescent="0.15">
      <c r="B275" s="45">
        <v>217</v>
      </c>
      <c r="C275" s="28"/>
      <c r="D275" s="136">
        <f t="shared" ca="1" si="194"/>
        <v>0</v>
      </c>
      <c r="E275" s="27">
        <f t="shared" ref="E275:E285" si="265">E274</f>
        <v>45</v>
      </c>
      <c r="F275" s="27">
        <v>2</v>
      </c>
      <c r="G275" s="25">
        <f ca="1">ROUND(INDIRECT($B$1&amp;G$153&amp;$B275)*1000,0)</f>
        <v>0</v>
      </c>
      <c r="H275" s="25">
        <f t="shared" ref="H275:H276" ca="1" si="266">INDIRECT($B$1&amp;H$153&amp;$B275)</f>
        <v>0</v>
      </c>
      <c r="I275" s="25" t="str">
        <f t="shared" ca="1" si="186"/>
        <v/>
      </c>
      <c r="J275" s="25">
        <f ca="1">INDIRECT($B$1&amp;I$153&amp;$B275)</f>
        <v>0</v>
      </c>
      <c r="K275" s="67"/>
      <c r="L275" s="67"/>
      <c r="M275" s="48">
        <f t="shared" ref="M275:M276" ca="1" si="267">IF(INDIRECT($B$1&amp;L$153&amp;$B275)="〇",M$165,0)</f>
        <v>0</v>
      </c>
      <c r="N275" s="67"/>
      <c r="O275" s="48">
        <f t="shared" ref="O275:O276" ca="1" si="268">IF(INDIRECT($B$1&amp;N$153&amp;$B275)="〇",O$165,0)</f>
        <v>0</v>
      </c>
      <c r="P275" s="67"/>
      <c r="Q275" s="67"/>
      <c r="R275" s="48">
        <f t="shared" ref="R275:R276" ca="1" si="269">IF(INDIRECT($B$1&amp;Q$153&amp;$B275)="〇",R$165,0)</f>
        <v>0</v>
      </c>
      <c r="U275" s="117">
        <f t="shared" ca="1" si="189"/>
        <v>0</v>
      </c>
      <c r="W275" s="25">
        <f ca="1">SUM(G274:G285)</f>
        <v>0</v>
      </c>
      <c r="X275" s="25">
        <f t="shared" ca="1" si="195"/>
        <v>0</v>
      </c>
      <c r="Y275" s="25">
        <f t="shared" ca="1" si="190"/>
        <v>0</v>
      </c>
      <c r="Z275" s="25">
        <f t="shared" ca="1" si="191"/>
        <v>0</v>
      </c>
      <c r="AA275" s="25">
        <f t="shared" ca="1" si="196"/>
        <v>0</v>
      </c>
      <c r="AB275" t="s">
        <v>8923</v>
      </c>
      <c r="AD275" s="144"/>
      <c r="AE275" s="144"/>
      <c r="AF275" s="145" t="s">
        <v>8924</v>
      </c>
      <c r="AG275" s="83">
        <f t="shared" ca="1" si="197"/>
        <v>0</v>
      </c>
      <c r="AH275" s="78" t="str">
        <f t="shared" ca="1" si="192"/>
        <v/>
      </c>
      <c r="AJ275" s="96">
        <f ca="1">IF(I275="",0,IF(ISERROR(VLOOKUP(I275,Code!$AF$201:$AF$2116,1,FALSE)),1,0))</f>
        <v>0</v>
      </c>
      <c r="AK275" s="78" t="str">
        <f t="shared" ca="1" si="193"/>
        <v/>
      </c>
      <c r="AM275" s="83">
        <f t="shared" ca="1" si="198"/>
        <v>0</v>
      </c>
      <c r="AN275" s="78" t="str">
        <f t="shared" ca="1" si="199"/>
        <v/>
      </c>
      <c r="AO275" s="88" t="s">
        <v>8925</v>
      </c>
      <c r="AP275" s="83">
        <f t="shared" ca="1" si="200"/>
        <v>0</v>
      </c>
      <c r="AQ275" s="78" t="str">
        <f t="shared" ca="1" si="201"/>
        <v/>
      </c>
    </row>
    <row r="276" spans="2:49" x14ac:dyDescent="0.15">
      <c r="B276" s="45">
        <v>219</v>
      </c>
      <c r="C276" s="28"/>
      <c r="D276" s="136">
        <f t="shared" ca="1" si="194"/>
        <v>0</v>
      </c>
      <c r="E276" s="27">
        <f t="shared" si="265"/>
        <v>45</v>
      </c>
      <c r="F276" s="27">
        <v>3</v>
      </c>
      <c r="G276" s="25">
        <f ca="1">ROUND(INDIRECT($B$1&amp;G$153&amp;$B276)*1000,0)</f>
        <v>0</v>
      </c>
      <c r="H276" s="25">
        <f t="shared" ca="1" si="266"/>
        <v>0</v>
      </c>
      <c r="I276" s="25" t="str">
        <f t="shared" ca="1" si="186"/>
        <v/>
      </c>
      <c r="J276" s="25">
        <f ca="1">INDIRECT($B$1&amp;I$153&amp;$B276)</f>
        <v>0</v>
      </c>
      <c r="K276" s="67"/>
      <c r="L276" s="67"/>
      <c r="M276" s="48">
        <f t="shared" ca="1" si="267"/>
        <v>0</v>
      </c>
      <c r="N276" s="67"/>
      <c r="O276" s="48">
        <f t="shared" ca="1" si="268"/>
        <v>0</v>
      </c>
      <c r="P276" s="67"/>
      <c r="Q276" s="67"/>
      <c r="R276" s="48">
        <f t="shared" ca="1" si="269"/>
        <v>0</v>
      </c>
      <c r="U276" s="117">
        <f t="shared" ca="1" si="189"/>
        <v>0</v>
      </c>
      <c r="X276" s="25">
        <f t="shared" ca="1" si="195"/>
        <v>0</v>
      </c>
      <c r="Y276" s="25">
        <f t="shared" ca="1" si="190"/>
        <v>0</v>
      </c>
      <c r="Z276" s="25">
        <f t="shared" ca="1" si="191"/>
        <v>0</v>
      </c>
      <c r="AA276" s="25">
        <f t="shared" ca="1" si="196"/>
        <v>0</v>
      </c>
      <c r="AB276" t="s">
        <v>8926</v>
      </c>
      <c r="AD276" s="144"/>
      <c r="AE276" s="144"/>
      <c r="AF276" s="145" t="s">
        <v>8927</v>
      </c>
      <c r="AG276" s="83">
        <f t="shared" ca="1" si="197"/>
        <v>0</v>
      </c>
      <c r="AH276" s="78" t="str">
        <f t="shared" ca="1" si="192"/>
        <v/>
      </c>
      <c r="AJ276" s="96">
        <f ca="1">IF(I276="",0,IF(ISERROR(VLOOKUP(I276,Code!$AF$201:$AF$2116,1,FALSE)),1,0))</f>
        <v>0</v>
      </c>
      <c r="AK276" s="78" t="str">
        <f t="shared" ca="1" si="193"/>
        <v/>
      </c>
      <c r="AM276" s="83">
        <f t="shared" ca="1" si="198"/>
        <v>0</v>
      </c>
      <c r="AN276" s="78" t="str">
        <f t="shared" ca="1" si="199"/>
        <v/>
      </c>
      <c r="AO276" s="88" t="s">
        <v>8928</v>
      </c>
      <c r="AP276" s="83">
        <f t="shared" ca="1" si="200"/>
        <v>0</v>
      </c>
      <c r="AQ276" s="78" t="str">
        <f t="shared" ca="1" si="201"/>
        <v/>
      </c>
    </row>
    <row r="277" spans="2:49" x14ac:dyDescent="0.15">
      <c r="B277" s="45">
        <v>215</v>
      </c>
      <c r="C277" s="28"/>
      <c r="D277" s="136">
        <f t="shared" ca="1" si="194"/>
        <v>0</v>
      </c>
      <c r="E277" s="27">
        <f t="shared" si="265"/>
        <v>45</v>
      </c>
      <c r="F277" s="27">
        <v>4</v>
      </c>
      <c r="G277" s="25">
        <f ca="1">ROUND(INDIRECT($B$1&amp;G$154&amp;$B277)*1000,0)</f>
        <v>0</v>
      </c>
      <c r="H277" s="25">
        <f ca="1">INDIRECT($B$1&amp;H$154&amp;$B277)</f>
        <v>0</v>
      </c>
      <c r="I277" s="25" t="str">
        <f t="shared" ca="1" si="186"/>
        <v/>
      </c>
      <c r="J277" s="25">
        <f ca="1">INDIRECT($B$1&amp;I$154&amp;$B277)</f>
        <v>0</v>
      </c>
      <c r="K277" s="67"/>
      <c r="L277" s="67"/>
      <c r="M277" s="48">
        <f ca="1">IF(INDIRECT($B$1&amp;L$154&amp;$B277)="〇",M$165,0)</f>
        <v>0</v>
      </c>
      <c r="N277" s="67"/>
      <c r="O277" s="48">
        <f ca="1">IF(INDIRECT($B$1&amp;N$154&amp;$B277)="〇",O$165,0)</f>
        <v>0</v>
      </c>
      <c r="P277" s="67"/>
      <c r="Q277" s="67"/>
      <c r="R277" s="48">
        <f ca="1">IF(INDIRECT($B$1&amp;Q$154&amp;$B277)="〇",R$165,0)</f>
        <v>0</v>
      </c>
      <c r="U277" s="117">
        <f t="shared" ca="1" si="189"/>
        <v>0</v>
      </c>
      <c r="X277" s="25">
        <f t="shared" ca="1" si="195"/>
        <v>0</v>
      </c>
      <c r="Y277" s="25">
        <f t="shared" ca="1" si="190"/>
        <v>0</v>
      </c>
      <c r="Z277" s="25">
        <f t="shared" ca="1" si="191"/>
        <v>0</v>
      </c>
      <c r="AA277" s="25">
        <f t="shared" ca="1" si="196"/>
        <v>0</v>
      </c>
      <c r="AB277" t="s">
        <v>8929</v>
      </c>
      <c r="AG277" s="83">
        <f t="shared" ca="1" si="197"/>
        <v>0</v>
      </c>
      <c r="AH277" s="78" t="str">
        <f t="shared" ca="1" si="192"/>
        <v/>
      </c>
      <c r="AJ277" s="96">
        <f ca="1">IF(I277="",0,IF(ISERROR(VLOOKUP(I277,Code!$AF$201:$AF$2116,1,FALSE)),1,0))</f>
        <v>0</v>
      </c>
      <c r="AK277" s="78" t="str">
        <f t="shared" ca="1" si="193"/>
        <v/>
      </c>
      <c r="AM277" s="83">
        <f t="shared" ca="1" si="198"/>
        <v>0</v>
      </c>
      <c r="AN277" s="78" t="str">
        <f t="shared" ca="1" si="199"/>
        <v/>
      </c>
      <c r="AO277" s="88" t="s">
        <v>8930</v>
      </c>
      <c r="AP277" s="83">
        <f t="shared" ca="1" si="200"/>
        <v>0</v>
      </c>
      <c r="AQ277" s="78" t="str">
        <f t="shared" ca="1" si="201"/>
        <v/>
      </c>
      <c r="AV277" s="78" t="str">
        <f ca="1">AH277&amp;AH278&amp;AH279&amp;AK277&amp;AK278&amp;AK279&amp;AN277&amp;AN278&amp;AN279</f>
        <v/>
      </c>
      <c r="AW277" s="78" t="str">
        <f ca="1">AQ277&amp;AQ278&amp;AQ279</f>
        <v/>
      </c>
    </row>
    <row r="278" spans="2:49" x14ac:dyDescent="0.15">
      <c r="B278" s="45">
        <v>217</v>
      </c>
      <c r="C278" s="28"/>
      <c r="D278" s="136">
        <f t="shared" ca="1" si="194"/>
        <v>0</v>
      </c>
      <c r="E278" s="27">
        <f t="shared" si="265"/>
        <v>45</v>
      </c>
      <c r="F278" s="27">
        <v>5</v>
      </c>
      <c r="G278" s="25">
        <f ca="1">ROUND(INDIRECT($B$1&amp;G$154&amp;$B278)*1000,0)</f>
        <v>0</v>
      </c>
      <c r="H278" s="25">
        <f t="shared" ref="H278:H279" ca="1" si="270">INDIRECT($B$1&amp;H$154&amp;$B278)</f>
        <v>0</v>
      </c>
      <c r="I278" s="25" t="str">
        <f t="shared" ca="1" si="186"/>
        <v/>
      </c>
      <c r="J278" s="25">
        <f ca="1">INDIRECT($B$1&amp;I$154&amp;$B278)</f>
        <v>0</v>
      </c>
      <c r="K278" s="67"/>
      <c r="L278" s="67"/>
      <c r="M278" s="48">
        <f t="shared" ref="M278:M279" ca="1" si="271">IF(INDIRECT($B$1&amp;L$154&amp;$B278)="〇",M$165,0)</f>
        <v>0</v>
      </c>
      <c r="N278" s="67"/>
      <c r="O278" s="48">
        <f t="shared" ref="O278:O279" ca="1" si="272">IF(INDIRECT($B$1&amp;N$154&amp;$B278)="〇",O$165,0)</f>
        <v>0</v>
      </c>
      <c r="P278" s="67"/>
      <c r="Q278" s="67"/>
      <c r="R278" s="48">
        <f t="shared" ref="R278:R279" ca="1" si="273">IF(INDIRECT($B$1&amp;Q$154&amp;$B278)="〇",R$165,0)</f>
        <v>0</v>
      </c>
      <c r="U278" s="117">
        <f t="shared" ca="1" si="189"/>
        <v>0</v>
      </c>
      <c r="X278" s="25">
        <f t="shared" ca="1" si="195"/>
        <v>0</v>
      </c>
      <c r="Y278" s="25">
        <f t="shared" ca="1" si="190"/>
        <v>0</v>
      </c>
      <c r="Z278" s="25">
        <f t="shared" ca="1" si="191"/>
        <v>0</v>
      </c>
      <c r="AA278" s="25">
        <f t="shared" ca="1" si="196"/>
        <v>0</v>
      </c>
      <c r="AB278" t="s">
        <v>8931</v>
      </c>
      <c r="AG278" s="83">
        <f t="shared" ca="1" si="197"/>
        <v>0</v>
      </c>
      <c r="AH278" s="78" t="str">
        <f t="shared" ca="1" si="192"/>
        <v/>
      </c>
      <c r="AJ278" s="96">
        <f ca="1">IF(I278="",0,IF(ISERROR(VLOOKUP(I278,Code!$AF$201:$AF$2116,1,FALSE)),1,0))</f>
        <v>0</v>
      </c>
      <c r="AK278" s="78" t="str">
        <f t="shared" ca="1" si="193"/>
        <v/>
      </c>
      <c r="AM278" s="83">
        <f t="shared" ca="1" si="198"/>
        <v>0</v>
      </c>
      <c r="AN278" s="78" t="str">
        <f t="shared" ca="1" si="199"/>
        <v/>
      </c>
      <c r="AO278" s="88" t="s">
        <v>8932</v>
      </c>
      <c r="AP278" s="83">
        <f t="shared" ca="1" si="200"/>
        <v>0</v>
      </c>
      <c r="AQ278" s="78" t="str">
        <f t="shared" ca="1" si="201"/>
        <v/>
      </c>
    </row>
    <row r="279" spans="2:49" x14ac:dyDescent="0.15">
      <c r="B279" s="45">
        <v>219</v>
      </c>
      <c r="C279" s="28"/>
      <c r="D279" s="136">
        <f t="shared" ca="1" si="194"/>
        <v>0</v>
      </c>
      <c r="E279" s="27">
        <f t="shared" si="265"/>
        <v>45</v>
      </c>
      <c r="F279" s="27">
        <v>6</v>
      </c>
      <c r="G279" s="25">
        <f ca="1">ROUND(INDIRECT($B$1&amp;G$154&amp;$B279)*1000,0)</f>
        <v>0</v>
      </c>
      <c r="H279" s="25">
        <f t="shared" ca="1" si="270"/>
        <v>0</v>
      </c>
      <c r="I279" s="25" t="str">
        <f t="shared" ca="1" si="186"/>
        <v/>
      </c>
      <c r="J279" s="25">
        <f ca="1">INDIRECT($B$1&amp;I$154&amp;$B279)</f>
        <v>0</v>
      </c>
      <c r="K279" s="67"/>
      <c r="L279" s="67"/>
      <c r="M279" s="48">
        <f t="shared" ca="1" si="271"/>
        <v>0</v>
      </c>
      <c r="N279" s="67"/>
      <c r="O279" s="48">
        <f t="shared" ca="1" si="272"/>
        <v>0</v>
      </c>
      <c r="P279" s="67"/>
      <c r="Q279" s="67"/>
      <c r="R279" s="48">
        <f t="shared" ca="1" si="273"/>
        <v>0</v>
      </c>
      <c r="U279" s="117">
        <f t="shared" ca="1" si="189"/>
        <v>0</v>
      </c>
      <c r="X279" s="25">
        <f t="shared" ca="1" si="195"/>
        <v>0</v>
      </c>
      <c r="Y279" s="25">
        <f t="shared" ca="1" si="190"/>
        <v>0</v>
      </c>
      <c r="Z279" s="25">
        <f t="shared" ca="1" si="191"/>
        <v>0</v>
      </c>
      <c r="AA279" s="25">
        <f t="shared" ca="1" si="196"/>
        <v>0</v>
      </c>
      <c r="AB279" t="s">
        <v>8933</v>
      </c>
      <c r="AG279" s="83">
        <f t="shared" ca="1" si="197"/>
        <v>0</v>
      </c>
      <c r="AH279" s="78" t="str">
        <f t="shared" ca="1" si="192"/>
        <v/>
      </c>
      <c r="AJ279" s="96">
        <f ca="1">IF(I279="",0,IF(ISERROR(VLOOKUP(I279,Code!$AF$201:$AF$2116,1,FALSE)),1,0))</f>
        <v>0</v>
      </c>
      <c r="AK279" s="78" t="str">
        <f t="shared" ca="1" si="193"/>
        <v/>
      </c>
      <c r="AM279" s="83">
        <f t="shared" ca="1" si="198"/>
        <v>0</v>
      </c>
      <c r="AN279" s="78" t="str">
        <f t="shared" ca="1" si="199"/>
        <v/>
      </c>
      <c r="AO279" s="88" t="s">
        <v>8934</v>
      </c>
      <c r="AP279" s="83">
        <f t="shared" ca="1" si="200"/>
        <v>0</v>
      </c>
      <c r="AQ279" s="78" t="str">
        <f t="shared" ca="1" si="201"/>
        <v/>
      </c>
    </row>
    <row r="280" spans="2:49" x14ac:dyDescent="0.15">
      <c r="B280" s="45">
        <v>215</v>
      </c>
      <c r="C280" s="28"/>
      <c r="D280" s="136">
        <f t="shared" ca="1" si="194"/>
        <v>0</v>
      </c>
      <c r="E280" s="27">
        <f t="shared" si="265"/>
        <v>45</v>
      </c>
      <c r="F280" s="27">
        <v>7</v>
      </c>
      <c r="G280" s="25">
        <f ca="1">ROUND(INDIRECT($B$1&amp;G$155&amp;$B280)*1000,0)</f>
        <v>0</v>
      </c>
      <c r="H280" s="25">
        <f ca="1">INDIRECT($B$1&amp;H$155&amp;$B280)</f>
        <v>0</v>
      </c>
      <c r="I280" s="25" t="str">
        <f t="shared" ca="1" si="186"/>
        <v/>
      </c>
      <c r="J280" s="25">
        <f ca="1">INDIRECT($B$1&amp;I$155&amp;$B280)</f>
        <v>0</v>
      </c>
      <c r="K280" s="67"/>
      <c r="L280" s="67"/>
      <c r="M280" s="48">
        <f ca="1">IF(INDIRECT($B$1&amp;L$155&amp;$B280)="〇",M$165,0)</f>
        <v>0</v>
      </c>
      <c r="N280" s="67"/>
      <c r="O280" s="48">
        <f ca="1">IF(INDIRECT($B$1&amp;N$155&amp;$B280)="〇",O$165,0)</f>
        <v>0</v>
      </c>
      <c r="P280" s="67"/>
      <c r="Q280" s="67"/>
      <c r="R280" s="48">
        <f ca="1">IF(INDIRECT($B$1&amp;Q$155&amp;$B280)="〇",R$165,0)</f>
        <v>0</v>
      </c>
      <c r="U280" s="117">
        <f t="shared" ca="1" si="189"/>
        <v>0</v>
      </c>
      <c r="X280" s="25">
        <f t="shared" ca="1" si="195"/>
        <v>0</v>
      </c>
      <c r="Y280" s="25">
        <f t="shared" ca="1" si="190"/>
        <v>0</v>
      </c>
      <c r="Z280" s="25">
        <f t="shared" ca="1" si="191"/>
        <v>0</v>
      </c>
      <c r="AA280" s="25">
        <f t="shared" ca="1" si="196"/>
        <v>0</v>
      </c>
      <c r="AB280" t="s">
        <v>8935</v>
      </c>
      <c r="AG280" s="83">
        <f t="shared" ca="1" si="197"/>
        <v>0</v>
      </c>
      <c r="AH280" s="78" t="str">
        <f t="shared" ca="1" si="192"/>
        <v/>
      </c>
      <c r="AJ280" s="96">
        <f ca="1">IF(I280="",0,IF(ISERROR(VLOOKUP(I280,Code!$AF$201:$AF$2116,1,FALSE)),1,0))</f>
        <v>0</v>
      </c>
      <c r="AK280" s="78" t="str">
        <f t="shared" ca="1" si="193"/>
        <v/>
      </c>
      <c r="AM280" s="83">
        <f t="shared" ca="1" si="198"/>
        <v>0</v>
      </c>
      <c r="AN280" s="78" t="str">
        <f t="shared" ca="1" si="199"/>
        <v/>
      </c>
      <c r="AO280" s="88" t="s">
        <v>8936</v>
      </c>
      <c r="AP280" s="83">
        <f t="shared" ca="1" si="200"/>
        <v>0</v>
      </c>
      <c r="AQ280" s="78" t="str">
        <f t="shared" ca="1" si="201"/>
        <v/>
      </c>
      <c r="AV280" s="78" t="str">
        <f ca="1">AH280&amp;AH281&amp;AH282&amp;AK280&amp;AK281&amp;AK282</f>
        <v/>
      </c>
      <c r="AW280" s="78" t="str">
        <f ca="1">AQ280&amp;AQ281&amp;AQ282</f>
        <v/>
      </c>
    </row>
    <row r="281" spans="2:49" x14ac:dyDescent="0.15">
      <c r="B281" s="45">
        <v>217</v>
      </c>
      <c r="C281" s="28"/>
      <c r="D281" s="136">
        <f t="shared" ca="1" si="194"/>
        <v>0</v>
      </c>
      <c r="E281" s="27">
        <f t="shared" si="265"/>
        <v>45</v>
      </c>
      <c r="F281" s="27">
        <v>8</v>
      </c>
      <c r="G281" s="25">
        <f ca="1">ROUND(INDIRECT($B$1&amp;G$155&amp;$B281)*1000,0)</f>
        <v>0</v>
      </c>
      <c r="H281" s="25">
        <f t="shared" ref="H281:H282" ca="1" si="274">INDIRECT($B$1&amp;H$155&amp;$B281)</f>
        <v>0</v>
      </c>
      <c r="I281" s="25" t="str">
        <f t="shared" ca="1" si="186"/>
        <v/>
      </c>
      <c r="J281" s="25">
        <f ca="1">INDIRECT($B$1&amp;I$155&amp;$B281)</f>
        <v>0</v>
      </c>
      <c r="K281" s="67"/>
      <c r="L281" s="67"/>
      <c r="M281" s="48">
        <f t="shared" ref="M281:M282" ca="1" si="275">IF(INDIRECT($B$1&amp;L$155&amp;$B281)="〇",M$165,0)</f>
        <v>0</v>
      </c>
      <c r="N281" s="67"/>
      <c r="O281" s="48">
        <f t="shared" ref="O281:O282" ca="1" si="276">IF(INDIRECT($B$1&amp;N$155&amp;$B281)="〇",O$165,0)</f>
        <v>0</v>
      </c>
      <c r="P281" s="67"/>
      <c r="Q281" s="67"/>
      <c r="R281" s="48">
        <f t="shared" ref="R281:R282" ca="1" si="277">IF(INDIRECT($B$1&amp;Q$155&amp;$B281)="〇",R$165,0)</f>
        <v>0</v>
      </c>
      <c r="U281" s="117">
        <f t="shared" ca="1" si="189"/>
        <v>0</v>
      </c>
      <c r="X281" s="25">
        <f t="shared" ca="1" si="195"/>
        <v>0</v>
      </c>
      <c r="Y281" s="25">
        <f t="shared" ca="1" si="190"/>
        <v>0</v>
      </c>
      <c r="Z281" s="25">
        <f t="shared" ca="1" si="191"/>
        <v>0</v>
      </c>
      <c r="AA281" s="25">
        <f t="shared" ca="1" si="196"/>
        <v>0</v>
      </c>
      <c r="AB281" t="s">
        <v>8937</v>
      </c>
      <c r="AG281" s="83">
        <f t="shared" ca="1" si="197"/>
        <v>0</v>
      </c>
      <c r="AH281" s="78" t="str">
        <f t="shared" ca="1" si="192"/>
        <v/>
      </c>
      <c r="AJ281" s="96">
        <f ca="1">IF(I281="",0,IF(ISERROR(VLOOKUP(I281,Code!$AF$201:$AF$2116,1,FALSE)),1,0))</f>
        <v>0</v>
      </c>
      <c r="AK281" s="78" t="str">
        <f t="shared" ca="1" si="193"/>
        <v/>
      </c>
      <c r="AM281" s="83">
        <f t="shared" ca="1" si="198"/>
        <v>0</v>
      </c>
      <c r="AN281" s="78" t="str">
        <f t="shared" ca="1" si="199"/>
        <v/>
      </c>
      <c r="AO281" s="88" t="s">
        <v>8938</v>
      </c>
      <c r="AP281" s="83">
        <f t="shared" ca="1" si="200"/>
        <v>0</v>
      </c>
      <c r="AQ281" s="78" t="str">
        <f t="shared" ca="1" si="201"/>
        <v/>
      </c>
    </row>
    <row r="282" spans="2:49" x14ac:dyDescent="0.15">
      <c r="B282" s="45">
        <v>219</v>
      </c>
      <c r="C282" s="28"/>
      <c r="D282" s="136">
        <f t="shared" ca="1" si="194"/>
        <v>0</v>
      </c>
      <c r="E282" s="27">
        <f t="shared" si="265"/>
        <v>45</v>
      </c>
      <c r="F282" s="27">
        <v>9</v>
      </c>
      <c r="G282" s="25">
        <f ca="1">ROUND(INDIRECT($B$1&amp;G$155&amp;$B282)*1000,0)</f>
        <v>0</v>
      </c>
      <c r="H282" s="25">
        <f t="shared" ca="1" si="274"/>
        <v>0</v>
      </c>
      <c r="I282" s="25" t="str">
        <f t="shared" ca="1" si="186"/>
        <v/>
      </c>
      <c r="J282" s="25">
        <f ca="1">INDIRECT($B$1&amp;I$155&amp;$B282)</f>
        <v>0</v>
      </c>
      <c r="K282" s="67"/>
      <c r="L282" s="67"/>
      <c r="M282" s="48">
        <f t="shared" ca="1" si="275"/>
        <v>0</v>
      </c>
      <c r="N282" s="67"/>
      <c r="O282" s="48">
        <f t="shared" ca="1" si="276"/>
        <v>0</v>
      </c>
      <c r="P282" s="67"/>
      <c r="Q282" s="67"/>
      <c r="R282" s="48">
        <f t="shared" ca="1" si="277"/>
        <v>0</v>
      </c>
      <c r="U282" s="117">
        <f t="shared" ca="1" si="189"/>
        <v>0</v>
      </c>
      <c r="X282" s="25">
        <f t="shared" ca="1" si="195"/>
        <v>0</v>
      </c>
      <c r="Y282" s="25">
        <f t="shared" ca="1" si="190"/>
        <v>0</v>
      </c>
      <c r="Z282" s="25">
        <f t="shared" ca="1" si="191"/>
        <v>0</v>
      </c>
      <c r="AA282" s="25">
        <f t="shared" ca="1" si="196"/>
        <v>0</v>
      </c>
      <c r="AB282" t="s">
        <v>8939</v>
      </c>
      <c r="AG282" s="83">
        <f t="shared" ca="1" si="197"/>
        <v>0</v>
      </c>
      <c r="AH282" s="78" t="str">
        <f t="shared" ca="1" si="192"/>
        <v/>
      </c>
      <c r="AJ282" s="96">
        <f ca="1">IF(I282="",0,IF(ISERROR(VLOOKUP(I282,Code!$AF$201:$AF$2116,1,FALSE)),1,0))</f>
        <v>0</v>
      </c>
      <c r="AK282" s="78" t="str">
        <f t="shared" ca="1" si="193"/>
        <v/>
      </c>
      <c r="AM282" s="83">
        <f t="shared" ca="1" si="198"/>
        <v>0</v>
      </c>
      <c r="AN282" s="78" t="str">
        <f t="shared" ca="1" si="199"/>
        <v/>
      </c>
      <c r="AO282" s="88" t="s">
        <v>8940</v>
      </c>
      <c r="AP282" s="83">
        <f t="shared" ca="1" si="200"/>
        <v>0</v>
      </c>
      <c r="AQ282" s="78" t="str">
        <f t="shared" ca="1" si="201"/>
        <v/>
      </c>
    </row>
    <row r="283" spans="2:49" x14ac:dyDescent="0.15">
      <c r="B283" s="45">
        <v>215</v>
      </c>
      <c r="C283" s="28"/>
      <c r="D283" s="136">
        <f t="shared" ca="1" si="194"/>
        <v>0</v>
      </c>
      <c r="E283" s="27">
        <f t="shared" si="265"/>
        <v>45</v>
      </c>
      <c r="F283" s="27">
        <v>10</v>
      </c>
      <c r="G283" s="25">
        <f ca="1">ROUND(INDIRECT($B$1&amp;G$156&amp;$B283)*1000,0)</f>
        <v>0</v>
      </c>
      <c r="H283" s="25">
        <f ca="1">INDIRECT($B$1&amp;H$156&amp;$B283)</f>
        <v>0</v>
      </c>
      <c r="I283" s="25" t="str">
        <f t="shared" ca="1" si="186"/>
        <v/>
      </c>
      <c r="J283" s="25">
        <f ca="1">INDIRECT($B$1&amp;I$156&amp;$B283)</f>
        <v>0</v>
      </c>
      <c r="K283" s="67"/>
      <c r="L283" s="67"/>
      <c r="M283" s="48">
        <f ca="1">IF(INDIRECT($B$1&amp;L$156&amp;$B283)="〇",M$165,0)</f>
        <v>0</v>
      </c>
      <c r="N283" s="67"/>
      <c r="O283" s="48">
        <f ca="1">IF(INDIRECT($B$1&amp;N$156&amp;$B283)="〇",O$165,0)</f>
        <v>0</v>
      </c>
      <c r="P283" s="67"/>
      <c r="Q283" s="67"/>
      <c r="R283" s="48">
        <f ca="1">IF(INDIRECT($B$1&amp;Q$156&amp;$B283)="〇",R$165,0)</f>
        <v>0</v>
      </c>
      <c r="U283" s="117">
        <f t="shared" ca="1" si="189"/>
        <v>0</v>
      </c>
      <c r="X283" s="25">
        <f t="shared" ca="1" si="195"/>
        <v>0</v>
      </c>
      <c r="Y283" s="25">
        <f t="shared" ca="1" si="190"/>
        <v>0</v>
      </c>
      <c r="Z283" s="25">
        <f t="shared" ca="1" si="191"/>
        <v>0</v>
      </c>
      <c r="AA283" s="25">
        <f t="shared" ca="1" si="196"/>
        <v>0</v>
      </c>
      <c r="AB283" t="s">
        <v>8941</v>
      </c>
      <c r="AG283" s="83">
        <f t="shared" ca="1" si="197"/>
        <v>0</v>
      </c>
      <c r="AH283" s="78" t="str">
        <f t="shared" ca="1" si="192"/>
        <v/>
      </c>
      <c r="AJ283" s="96">
        <f ca="1">IF(I283="",0,IF(ISERROR(VLOOKUP(I283,Code!$AF$201:$AF$2116,1,FALSE)),1,0))</f>
        <v>0</v>
      </c>
      <c r="AK283" s="78" t="str">
        <f t="shared" ca="1" si="193"/>
        <v/>
      </c>
      <c r="AM283" s="83">
        <f t="shared" ca="1" si="198"/>
        <v>0</v>
      </c>
      <c r="AN283" s="78" t="str">
        <f t="shared" ca="1" si="199"/>
        <v/>
      </c>
      <c r="AO283" s="88" t="s">
        <v>8942</v>
      </c>
      <c r="AP283" s="83">
        <f t="shared" ca="1" si="200"/>
        <v>0</v>
      </c>
      <c r="AQ283" s="78" t="str">
        <f t="shared" ca="1" si="201"/>
        <v/>
      </c>
      <c r="AV283" s="78" t="str">
        <f ca="1">AH283&amp;AH284&amp;AH285&amp;AK283&amp;AK284&amp;AK285</f>
        <v/>
      </c>
      <c r="AW283" s="78" t="str">
        <f ca="1">AQ283&amp;AQ284&amp;AQ285</f>
        <v/>
      </c>
    </row>
    <row r="284" spans="2:49" x14ac:dyDescent="0.15">
      <c r="B284" s="45">
        <v>217</v>
      </c>
      <c r="C284" s="28"/>
      <c r="D284" s="136">
        <f t="shared" ca="1" si="194"/>
        <v>0</v>
      </c>
      <c r="E284" s="27">
        <f t="shared" si="265"/>
        <v>45</v>
      </c>
      <c r="F284" s="27">
        <v>11</v>
      </c>
      <c r="G284" s="25">
        <f ca="1">ROUND(INDIRECT($B$1&amp;G$156&amp;$B284)*1000,0)</f>
        <v>0</v>
      </c>
      <c r="H284" s="25">
        <f t="shared" ref="H284:H285" ca="1" si="278">INDIRECT($B$1&amp;H$156&amp;$B284)</f>
        <v>0</v>
      </c>
      <c r="I284" s="25" t="str">
        <f t="shared" ca="1" si="186"/>
        <v/>
      </c>
      <c r="J284" s="25">
        <f ca="1">INDIRECT($B$1&amp;I$156&amp;$B284)</f>
        <v>0</v>
      </c>
      <c r="K284" s="67"/>
      <c r="L284" s="67"/>
      <c r="M284" s="48">
        <f t="shared" ref="M284:M285" ca="1" si="279">IF(INDIRECT($B$1&amp;L$156&amp;$B284)="〇",M$165,0)</f>
        <v>0</v>
      </c>
      <c r="N284" s="67"/>
      <c r="O284" s="48">
        <f t="shared" ref="O284:O285" ca="1" si="280">IF(INDIRECT($B$1&amp;N$156&amp;$B284)="〇",O$165,0)</f>
        <v>0</v>
      </c>
      <c r="P284" s="67"/>
      <c r="Q284" s="67"/>
      <c r="R284" s="48">
        <f t="shared" ref="R284:R285" ca="1" si="281">IF(INDIRECT($B$1&amp;Q$156&amp;$B284)="〇",R$165,0)</f>
        <v>0</v>
      </c>
      <c r="U284" s="117">
        <f t="shared" ca="1" si="189"/>
        <v>0</v>
      </c>
      <c r="X284" s="25">
        <f t="shared" ca="1" si="195"/>
        <v>0</v>
      </c>
      <c r="Y284" s="25">
        <f t="shared" ca="1" si="190"/>
        <v>0</v>
      </c>
      <c r="Z284" s="25">
        <f t="shared" ca="1" si="191"/>
        <v>0</v>
      </c>
      <c r="AA284" s="25">
        <f t="shared" ca="1" si="196"/>
        <v>0</v>
      </c>
      <c r="AB284" t="s">
        <v>8943</v>
      </c>
      <c r="AG284" s="83">
        <f t="shared" ca="1" si="197"/>
        <v>0</v>
      </c>
      <c r="AH284" s="78" t="str">
        <f t="shared" ca="1" si="192"/>
        <v/>
      </c>
      <c r="AJ284" s="96">
        <f ca="1">IF(I284="",0,IF(ISERROR(VLOOKUP(I284,Code!$AF$201:$AF$2116,1,FALSE)),1,0))</f>
        <v>0</v>
      </c>
      <c r="AK284" s="78" t="str">
        <f t="shared" ca="1" si="193"/>
        <v/>
      </c>
      <c r="AM284" s="83">
        <f t="shared" ca="1" si="198"/>
        <v>0</v>
      </c>
      <c r="AN284" s="78" t="str">
        <f t="shared" ca="1" si="199"/>
        <v/>
      </c>
      <c r="AO284" s="88" t="s">
        <v>8944</v>
      </c>
      <c r="AP284" s="83">
        <f t="shared" ca="1" si="200"/>
        <v>0</v>
      </c>
      <c r="AQ284" s="78" t="str">
        <f t="shared" ca="1" si="201"/>
        <v/>
      </c>
    </row>
    <row r="285" spans="2:49" x14ac:dyDescent="0.15">
      <c r="B285" s="45">
        <v>219</v>
      </c>
      <c r="C285" s="28"/>
      <c r="D285" s="136">
        <f t="shared" ca="1" si="194"/>
        <v>0</v>
      </c>
      <c r="E285" s="27">
        <f t="shared" si="265"/>
        <v>45</v>
      </c>
      <c r="F285" s="27">
        <v>12</v>
      </c>
      <c r="G285" s="25">
        <f ca="1">ROUND(INDIRECT($B$1&amp;G$156&amp;$B285)*1000,0)</f>
        <v>0</v>
      </c>
      <c r="H285" s="25">
        <f t="shared" ca="1" si="278"/>
        <v>0</v>
      </c>
      <c r="I285" s="25" t="str">
        <f t="shared" ca="1" si="186"/>
        <v/>
      </c>
      <c r="J285" s="25">
        <f ca="1">INDIRECT($B$1&amp;I$156&amp;$B285)</f>
        <v>0</v>
      </c>
      <c r="K285" s="67"/>
      <c r="L285" s="67"/>
      <c r="M285" s="48">
        <f t="shared" ca="1" si="279"/>
        <v>0</v>
      </c>
      <c r="N285" s="67"/>
      <c r="O285" s="48">
        <f t="shared" ca="1" si="280"/>
        <v>0</v>
      </c>
      <c r="P285" s="67"/>
      <c r="Q285" s="67"/>
      <c r="R285" s="48">
        <f t="shared" ca="1" si="281"/>
        <v>0</v>
      </c>
      <c r="U285" s="117">
        <f t="shared" ca="1" si="189"/>
        <v>0</v>
      </c>
      <c r="X285" s="25">
        <f t="shared" ca="1" si="195"/>
        <v>0</v>
      </c>
      <c r="Y285" s="25">
        <f t="shared" ca="1" si="190"/>
        <v>0</v>
      </c>
      <c r="Z285" s="25">
        <f t="shared" ca="1" si="191"/>
        <v>0</v>
      </c>
      <c r="AA285" s="25">
        <f t="shared" ca="1" si="196"/>
        <v>0</v>
      </c>
      <c r="AB285" t="s">
        <v>8945</v>
      </c>
      <c r="AG285" s="83">
        <f t="shared" ca="1" si="197"/>
        <v>0</v>
      </c>
      <c r="AH285" s="78" t="str">
        <f t="shared" ca="1" si="192"/>
        <v/>
      </c>
      <c r="AJ285" s="96">
        <f ca="1">IF(I285="",0,IF(ISERROR(VLOOKUP(I285,Code!$AF$201:$AF$2116,1,FALSE)),1,0))</f>
        <v>0</v>
      </c>
      <c r="AK285" s="78" t="str">
        <f t="shared" ca="1" si="193"/>
        <v/>
      </c>
      <c r="AM285" s="83">
        <f t="shared" ca="1" si="198"/>
        <v>0</v>
      </c>
      <c r="AN285" s="78" t="str">
        <f t="shared" ca="1" si="199"/>
        <v/>
      </c>
      <c r="AO285" s="88" t="s">
        <v>8946</v>
      </c>
      <c r="AP285" s="83">
        <f t="shared" ca="1" si="200"/>
        <v>0</v>
      </c>
      <c r="AQ285" s="78" t="str">
        <f t="shared" ca="1" si="201"/>
        <v/>
      </c>
    </row>
    <row r="286" spans="2:49" x14ac:dyDescent="0.15">
      <c r="B286" s="45">
        <v>221</v>
      </c>
      <c r="C286" s="28"/>
      <c r="D286" s="136">
        <f t="shared" ca="1" si="194"/>
        <v>0</v>
      </c>
      <c r="E286" s="27">
        <f>E274+1</f>
        <v>46</v>
      </c>
      <c r="F286" s="27">
        <v>1</v>
      </c>
      <c r="G286" s="25">
        <f ca="1">ROUND(INDIRECT($B$1&amp;G$153&amp;$B286)*1000,0)</f>
        <v>0</v>
      </c>
      <c r="H286" s="25">
        <f ca="1">INDIRECT($B$1&amp;H$153&amp;$B286)</f>
        <v>0</v>
      </c>
      <c r="I286" s="25" t="str">
        <f t="shared" ca="1" si="186"/>
        <v/>
      </c>
      <c r="J286" s="25">
        <f ca="1">INDIRECT($B$1&amp;I$153&amp;$B286)</f>
        <v>0</v>
      </c>
      <c r="K286" s="48">
        <f t="shared" ref="K286:M288" ca="1" si="282">IF(INDIRECT($B$1&amp;J$153&amp;$B286)="〇",K$165,0)</f>
        <v>0</v>
      </c>
      <c r="L286" s="48">
        <f t="shared" ca="1" si="282"/>
        <v>0</v>
      </c>
      <c r="M286" s="48">
        <f t="shared" ca="1" si="282"/>
        <v>0</v>
      </c>
      <c r="N286" s="67"/>
      <c r="O286" s="48">
        <f t="shared" ref="O286:R288" ca="1" si="283">IF(INDIRECT($B$1&amp;N$153&amp;$B286)="〇",O$165,0)</f>
        <v>0</v>
      </c>
      <c r="P286" s="48">
        <f t="shared" ca="1" si="283"/>
        <v>0</v>
      </c>
      <c r="Q286" s="48">
        <f t="shared" ca="1" si="283"/>
        <v>0</v>
      </c>
      <c r="R286" s="48">
        <f t="shared" ca="1" si="283"/>
        <v>0</v>
      </c>
      <c r="S286" t="s">
        <v>8348</v>
      </c>
      <c r="U286" s="117">
        <f t="shared" ca="1" si="189"/>
        <v>0</v>
      </c>
      <c r="W286" s="25">
        <f ca="1">I148</f>
        <v>0</v>
      </c>
      <c r="X286" s="25">
        <f t="shared" ca="1" si="195"/>
        <v>0</v>
      </c>
      <c r="Y286" s="25">
        <f t="shared" ca="1" si="190"/>
        <v>0</v>
      </c>
      <c r="Z286" s="25">
        <f t="shared" ca="1" si="191"/>
        <v>0</v>
      </c>
      <c r="AA286" s="25">
        <f t="shared" ca="1" si="196"/>
        <v>0</v>
      </c>
      <c r="AB286" t="s">
        <v>8947</v>
      </c>
      <c r="AD286" s="144"/>
      <c r="AE286" s="144"/>
      <c r="AF286" s="145" t="s">
        <v>8948</v>
      </c>
      <c r="AG286" s="83">
        <f t="shared" ca="1" si="197"/>
        <v>0</v>
      </c>
      <c r="AH286" s="78" t="str">
        <f t="shared" ca="1" si="192"/>
        <v/>
      </c>
      <c r="AJ286" s="96">
        <f ca="1">IF(I286="",0,IF(ISERROR(VLOOKUP(I286,Code!$AF$201:$AF$2116,1,FALSE)),1,0))</f>
        <v>0</v>
      </c>
      <c r="AK286" s="78" t="str">
        <f t="shared" ca="1" si="193"/>
        <v/>
      </c>
      <c r="AM286" s="83">
        <f t="shared" ca="1" si="198"/>
        <v>0</v>
      </c>
      <c r="AN286" s="78" t="str">
        <f t="shared" ca="1" si="199"/>
        <v/>
      </c>
      <c r="AO286" s="88" t="s">
        <v>8949</v>
      </c>
      <c r="AP286" s="83">
        <f t="shared" ca="1" si="200"/>
        <v>0</v>
      </c>
      <c r="AQ286" s="78" t="str">
        <f t="shared" ca="1" si="201"/>
        <v/>
      </c>
      <c r="AT286" s="78" t="str">
        <f ca="1">AW286&amp;AW289&amp;AW292&amp;AW295</f>
        <v/>
      </c>
      <c r="AV286" s="78" t="str">
        <f ca="1">AE286&amp;AE287&amp;AE288&amp;AH286&amp;AH287&amp;AH288&amp;AK286&amp;AK287&amp;AK288&amp;AN286&amp;AN287&amp;AN288</f>
        <v/>
      </c>
      <c r="AW286" s="78" t="str">
        <f ca="1">AQ286&amp;AQ287&amp;AQ288</f>
        <v/>
      </c>
    </row>
    <row r="287" spans="2:49" x14ac:dyDescent="0.15">
      <c r="B287" s="45">
        <v>223</v>
      </c>
      <c r="C287" s="28"/>
      <c r="D287" s="136">
        <f t="shared" ca="1" si="194"/>
        <v>0</v>
      </c>
      <c r="E287" s="27">
        <f t="shared" ref="E287:E297" si="284">E286</f>
        <v>46</v>
      </c>
      <c r="F287" s="27">
        <v>2</v>
      </c>
      <c r="G287" s="25">
        <f ca="1">ROUND(INDIRECT($B$1&amp;G$153&amp;$B287)*1000,0)</f>
        <v>0</v>
      </c>
      <c r="H287" s="25">
        <f t="shared" ref="H287:H288" ca="1" si="285">INDIRECT($B$1&amp;H$153&amp;$B287)</f>
        <v>0</v>
      </c>
      <c r="I287" s="25" t="str">
        <f t="shared" ca="1" si="186"/>
        <v/>
      </c>
      <c r="J287" s="25">
        <f ca="1">INDIRECT($B$1&amp;I$153&amp;$B287)</f>
        <v>0</v>
      </c>
      <c r="K287" s="48">
        <f t="shared" ca="1" si="282"/>
        <v>0</v>
      </c>
      <c r="L287" s="48">
        <f t="shared" ca="1" si="282"/>
        <v>0</v>
      </c>
      <c r="M287" s="48">
        <f t="shared" ca="1" si="282"/>
        <v>0</v>
      </c>
      <c r="N287" s="67"/>
      <c r="O287" s="48">
        <f t="shared" ca="1" si="283"/>
        <v>0</v>
      </c>
      <c r="P287" s="48">
        <f t="shared" ca="1" si="283"/>
        <v>0</v>
      </c>
      <c r="Q287" s="48">
        <f t="shared" ca="1" si="283"/>
        <v>0</v>
      </c>
      <c r="R287" s="48">
        <f t="shared" ca="1" si="283"/>
        <v>0</v>
      </c>
      <c r="U287" s="117">
        <f t="shared" ca="1" si="189"/>
        <v>0</v>
      </c>
      <c r="W287" s="25">
        <f ca="1">SUM(G286:G297)</f>
        <v>0</v>
      </c>
      <c r="X287" s="25">
        <f t="shared" ca="1" si="195"/>
        <v>0</v>
      </c>
      <c r="Y287" s="25">
        <f t="shared" ca="1" si="190"/>
        <v>0</v>
      </c>
      <c r="Z287" s="25">
        <f t="shared" ca="1" si="191"/>
        <v>0</v>
      </c>
      <c r="AA287" s="25">
        <f t="shared" ca="1" si="196"/>
        <v>0</v>
      </c>
      <c r="AB287" t="s">
        <v>8950</v>
      </c>
      <c r="AD287" s="144"/>
      <c r="AE287" s="144"/>
      <c r="AF287" s="145" t="s">
        <v>8951</v>
      </c>
      <c r="AG287" s="83">
        <f t="shared" ca="1" si="197"/>
        <v>0</v>
      </c>
      <c r="AH287" s="78" t="str">
        <f t="shared" ca="1" si="192"/>
        <v/>
      </c>
      <c r="AJ287" s="96">
        <f ca="1">IF(I287="",0,IF(ISERROR(VLOOKUP(I287,Code!$AF$201:$AF$2116,1,FALSE)),1,0))</f>
        <v>0</v>
      </c>
      <c r="AK287" s="78" t="str">
        <f t="shared" ca="1" si="193"/>
        <v/>
      </c>
      <c r="AM287" s="83">
        <f t="shared" ca="1" si="198"/>
        <v>0</v>
      </c>
      <c r="AN287" s="78" t="str">
        <f t="shared" ca="1" si="199"/>
        <v/>
      </c>
      <c r="AO287" s="88" t="s">
        <v>8952</v>
      </c>
      <c r="AP287" s="83">
        <f t="shared" ca="1" si="200"/>
        <v>0</v>
      </c>
      <c r="AQ287" s="78" t="str">
        <f t="shared" ca="1" si="201"/>
        <v/>
      </c>
    </row>
    <row r="288" spans="2:49" x14ac:dyDescent="0.15">
      <c r="B288" s="45">
        <v>225</v>
      </c>
      <c r="C288" s="28"/>
      <c r="D288" s="136">
        <f t="shared" ca="1" si="194"/>
        <v>0</v>
      </c>
      <c r="E288" s="27">
        <f t="shared" si="284"/>
        <v>46</v>
      </c>
      <c r="F288" s="27">
        <v>3</v>
      </c>
      <c r="G288" s="25">
        <f ca="1">ROUND(INDIRECT($B$1&amp;G$153&amp;$B288)*1000,0)</f>
        <v>0</v>
      </c>
      <c r="H288" s="25">
        <f t="shared" ca="1" si="285"/>
        <v>0</v>
      </c>
      <c r="I288" s="25" t="str">
        <f t="shared" ca="1" si="186"/>
        <v/>
      </c>
      <c r="J288" s="25">
        <f ca="1">INDIRECT($B$1&amp;I$153&amp;$B288)</f>
        <v>0</v>
      </c>
      <c r="K288" s="48">
        <f t="shared" ca="1" si="282"/>
        <v>0</v>
      </c>
      <c r="L288" s="48">
        <f t="shared" ca="1" si="282"/>
        <v>0</v>
      </c>
      <c r="M288" s="48">
        <f t="shared" ca="1" si="282"/>
        <v>0</v>
      </c>
      <c r="N288" s="67"/>
      <c r="O288" s="48">
        <f t="shared" ca="1" si="283"/>
        <v>0</v>
      </c>
      <c r="P288" s="48">
        <f t="shared" ca="1" si="283"/>
        <v>0</v>
      </c>
      <c r="Q288" s="48">
        <f t="shared" ca="1" si="283"/>
        <v>0</v>
      </c>
      <c r="R288" s="48">
        <f t="shared" ca="1" si="283"/>
        <v>0</v>
      </c>
      <c r="U288" s="117">
        <f t="shared" ca="1" si="189"/>
        <v>0</v>
      </c>
      <c r="X288" s="25">
        <f t="shared" ca="1" si="195"/>
        <v>0</v>
      </c>
      <c r="Y288" s="25">
        <f t="shared" ca="1" si="190"/>
        <v>0</v>
      </c>
      <c r="Z288" s="25">
        <f t="shared" ca="1" si="191"/>
        <v>0</v>
      </c>
      <c r="AA288" s="25">
        <f t="shared" ca="1" si="196"/>
        <v>0</v>
      </c>
      <c r="AB288" t="s">
        <v>8953</v>
      </c>
      <c r="AD288" s="144"/>
      <c r="AE288" s="144"/>
      <c r="AF288" s="145" t="s">
        <v>8954</v>
      </c>
      <c r="AG288" s="83">
        <f t="shared" ca="1" si="197"/>
        <v>0</v>
      </c>
      <c r="AH288" s="78" t="str">
        <f t="shared" ca="1" si="192"/>
        <v/>
      </c>
      <c r="AJ288" s="96">
        <f ca="1">IF(I288="",0,IF(ISERROR(VLOOKUP(I288,Code!$AF$201:$AF$2116,1,FALSE)),1,0))</f>
        <v>0</v>
      </c>
      <c r="AK288" s="78" t="str">
        <f t="shared" ca="1" si="193"/>
        <v/>
      </c>
      <c r="AM288" s="83">
        <f t="shared" ca="1" si="198"/>
        <v>0</v>
      </c>
      <c r="AN288" s="78" t="str">
        <f t="shared" ca="1" si="199"/>
        <v/>
      </c>
      <c r="AO288" s="88" t="s">
        <v>8955</v>
      </c>
      <c r="AP288" s="83">
        <f t="shared" ca="1" si="200"/>
        <v>0</v>
      </c>
      <c r="AQ288" s="78" t="str">
        <f t="shared" ca="1" si="201"/>
        <v/>
      </c>
    </row>
    <row r="289" spans="2:49" x14ac:dyDescent="0.15">
      <c r="B289" s="45">
        <v>221</v>
      </c>
      <c r="C289" s="28"/>
      <c r="D289" s="136">
        <f t="shared" ca="1" si="194"/>
        <v>0</v>
      </c>
      <c r="E289" s="27">
        <f t="shared" si="284"/>
        <v>46</v>
      </c>
      <c r="F289" s="27">
        <v>4</v>
      </c>
      <c r="G289" s="25">
        <f ca="1">ROUND(INDIRECT($B$1&amp;G$154&amp;$B289)*1000,0)</f>
        <v>0</v>
      </c>
      <c r="H289" s="25">
        <f ca="1">INDIRECT($B$1&amp;H$154&amp;$B289)</f>
        <v>0</v>
      </c>
      <c r="I289" s="25" t="str">
        <f t="shared" ca="1" si="186"/>
        <v/>
      </c>
      <c r="J289" s="25">
        <f ca="1">INDIRECT($B$1&amp;I$154&amp;$B289)</f>
        <v>0</v>
      </c>
      <c r="K289" s="48">
        <f t="shared" ref="K289:M291" ca="1" si="286">IF(INDIRECT($B$1&amp;J$154&amp;$B289)="〇",K$165,0)</f>
        <v>0</v>
      </c>
      <c r="L289" s="48">
        <f t="shared" ca="1" si="286"/>
        <v>0</v>
      </c>
      <c r="M289" s="48">
        <f t="shared" ca="1" si="286"/>
        <v>0</v>
      </c>
      <c r="N289" s="67"/>
      <c r="O289" s="48">
        <f t="shared" ref="O289:R291" ca="1" si="287">IF(INDIRECT($B$1&amp;N$154&amp;$B289)="〇",O$165,0)</f>
        <v>0</v>
      </c>
      <c r="P289" s="48">
        <f t="shared" ca="1" si="287"/>
        <v>0</v>
      </c>
      <c r="Q289" s="48">
        <f t="shared" ca="1" si="287"/>
        <v>0</v>
      </c>
      <c r="R289" s="48">
        <f t="shared" ca="1" si="287"/>
        <v>0</v>
      </c>
      <c r="U289" s="117">
        <f t="shared" ca="1" si="189"/>
        <v>0</v>
      </c>
      <c r="X289" s="25">
        <f t="shared" ca="1" si="195"/>
        <v>0</v>
      </c>
      <c r="Y289" s="25">
        <f t="shared" ca="1" si="190"/>
        <v>0</v>
      </c>
      <c r="Z289" s="25">
        <f t="shared" ca="1" si="191"/>
        <v>0</v>
      </c>
      <c r="AA289" s="25">
        <f t="shared" ca="1" si="196"/>
        <v>0</v>
      </c>
      <c r="AB289" t="s">
        <v>8956</v>
      </c>
      <c r="AG289" s="83">
        <f t="shared" ca="1" si="197"/>
        <v>0</v>
      </c>
      <c r="AH289" s="78" t="str">
        <f t="shared" ca="1" si="192"/>
        <v/>
      </c>
      <c r="AJ289" s="96">
        <f ca="1">IF(I289="",0,IF(ISERROR(VLOOKUP(I289,Code!$AF$201:$AF$2116,1,FALSE)),1,0))</f>
        <v>0</v>
      </c>
      <c r="AK289" s="78" t="str">
        <f t="shared" ca="1" si="193"/>
        <v/>
      </c>
      <c r="AM289" s="83">
        <f t="shared" ca="1" si="198"/>
        <v>0</v>
      </c>
      <c r="AN289" s="78" t="str">
        <f t="shared" ca="1" si="199"/>
        <v/>
      </c>
      <c r="AO289" s="88" t="s">
        <v>8957</v>
      </c>
      <c r="AP289" s="83">
        <f t="shared" ca="1" si="200"/>
        <v>0</v>
      </c>
      <c r="AQ289" s="78" t="str">
        <f t="shared" ca="1" si="201"/>
        <v/>
      </c>
      <c r="AV289" s="78" t="str">
        <f ca="1">AH289&amp;AH290&amp;AH291&amp;AK289&amp;AK290&amp;AK291&amp;AN289&amp;AN290&amp;AN291</f>
        <v/>
      </c>
      <c r="AW289" s="78" t="str">
        <f ca="1">AQ289&amp;AQ290&amp;AQ291</f>
        <v/>
      </c>
    </row>
    <row r="290" spans="2:49" x14ac:dyDescent="0.15">
      <c r="B290" s="45">
        <v>223</v>
      </c>
      <c r="C290" s="28"/>
      <c r="D290" s="136">
        <f t="shared" ca="1" si="194"/>
        <v>0</v>
      </c>
      <c r="E290" s="27">
        <f t="shared" si="284"/>
        <v>46</v>
      </c>
      <c r="F290" s="27">
        <v>5</v>
      </c>
      <c r="G290" s="25">
        <f ca="1">ROUND(INDIRECT($B$1&amp;G$154&amp;$B290)*1000,0)</f>
        <v>0</v>
      </c>
      <c r="H290" s="25">
        <f t="shared" ref="H290:H291" ca="1" si="288">INDIRECT($B$1&amp;H$154&amp;$B290)</f>
        <v>0</v>
      </c>
      <c r="I290" s="25" t="str">
        <f t="shared" ca="1" si="186"/>
        <v/>
      </c>
      <c r="J290" s="25">
        <f ca="1">INDIRECT($B$1&amp;I$154&amp;$B290)</f>
        <v>0</v>
      </c>
      <c r="K290" s="48">
        <f t="shared" ca="1" si="286"/>
        <v>0</v>
      </c>
      <c r="L290" s="48">
        <f t="shared" ca="1" si="286"/>
        <v>0</v>
      </c>
      <c r="M290" s="48">
        <f t="shared" ca="1" si="286"/>
        <v>0</v>
      </c>
      <c r="N290" s="67"/>
      <c r="O290" s="48">
        <f t="shared" ca="1" si="287"/>
        <v>0</v>
      </c>
      <c r="P290" s="48">
        <f t="shared" ca="1" si="287"/>
        <v>0</v>
      </c>
      <c r="Q290" s="48">
        <f t="shared" ca="1" si="287"/>
        <v>0</v>
      </c>
      <c r="R290" s="48">
        <f t="shared" ca="1" si="287"/>
        <v>0</v>
      </c>
      <c r="U290" s="117">
        <f t="shared" ca="1" si="189"/>
        <v>0</v>
      </c>
      <c r="X290" s="25">
        <f t="shared" ca="1" si="195"/>
        <v>0</v>
      </c>
      <c r="Y290" s="25">
        <f t="shared" ca="1" si="190"/>
        <v>0</v>
      </c>
      <c r="Z290" s="25">
        <f t="shared" ca="1" si="191"/>
        <v>0</v>
      </c>
      <c r="AA290" s="25">
        <f t="shared" ca="1" si="196"/>
        <v>0</v>
      </c>
      <c r="AB290" t="s">
        <v>8958</v>
      </c>
      <c r="AG290" s="83">
        <f t="shared" ca="1" si="197"/>
        <v>0</v>
      </c>
      <c r="AH290" s="78" t="str">
        <f t="shared" ca="1" si="192"/>
        <v/>
      </c>
      <c r="AJ290" s="96">
        <f ca="1">IF(I290="",0,IF(ISERROR(VLOOKUP(I290,Code!$AF$201:$AF$2116,1,FALSE)),1,0))</f>
        <v>0</v>
      </c>
      <c r="AK290" s="78" t="str">
        <f t="shared" ca="1" si="193"/>
        <v/>
      </c>
      <c r="AM290" s="83">
        <f t="shared" ca="1" si="198"/>
        <v>0</v>
      </c>
      <c r="AN290" s="78" t="str">
        <f t="shared" ca="1" si="199"/>
        <v/>
      </c>
      <c r="AO290" s="88" t="s">
        <v>8959</v>
      </c>
      <c r="AP290" s="83">
        <f t="shared" ca="1" si="200"/>
        <v>0</v>
      </c>
      <c r="AQ290" s="78" t="str">
        <f t="shared" ca="1" si="201"/>
        <v/>
      </c>
    </row>
    <row r="291" spans="2:49" x14ac:dyDescent="0.15">
      <c r="B291" s="45">
        <v>225</v>
      </c>
      <c r="C291" s="28"/>
      <c r="D291" s="136">
        <f t="shared" ca="1" si="194"/>
        <v>0</v>
      </c>
      <c r="E291" s="27">
        <f t="shared" si="284"/>
        <v>46</v>
      </c>
      <c r="F291" s="27">
        <v>6</v>
      </c>
      <c r="G291" s="25">
        <f ca="1">ROUND(INDIRECT($B$1&amp;G$154&amp;$B291)*1000,0)</f>
        <v>0</v>
      </c>
      <c r="H291" s="25">
        <f t="shared" ca="1" si="288"/>
        <v>0</v>
      </c>
      <c r="I291" s="25" t="str">
        <f t="shared" ca="1" si="186"/>
        <v/>
      </c>
      <c r="J291" s="25">
        <f ca="1">INDIRECT($B$1&amp;I$154&amp;$B291)</f>
        <v>0</v>
      </c>
      <c r="K291" s="48">
        <f t="shared" ca="1" si="286"/>
        <v>0</v>
      </c>
      <c r="L291" s="48">
        <f t="shared" ca="1" si="286"/>
        <v>0</v>
      </c>
      <c r="M291" s="48">
        <f t="shared" ca="1" si="286"/>
        <v>0</v>
      </c>
      <c r="N291" s="67"/>
      <c r="O291" s="48">
        <f t="shared" ca="1" si="287"/>
        <v>0</v>
      </c>
      <c r="P291" s="48">
        <f t="shared" ca="1" si="287"/>
        <v>0</v>
      </c>
      <c r="Q291" s="48">
        <f t="shared" ca="1" si="287"/>
        <v>0</v>
      </c>
      <c r="R291" s="48">
        <f t="shared" ca="1" si="287"/>
        <v>0</v>
      </c>
      <c r="U291" s="117">
        <f t="shared" ca="1" si="189"/>
        <v>0</v>
      </c>
      <c r="X291" s="25">
        <f t="shared" ca="1" si="195"/>
        <v>0</v>
      </c>
      <c r="Y291" s="25">
        <f t="shared" ca="1" si="190"/>
        <v>0</v>
      </c>
      <c r="Z291" s="25">
        <f t="shared" ca="1" si="191"/>
        <v>0</v>
      </c>
      <c r="AA291" s="25">
        <f t="shared" ca="1" si="196"/>
        <v>0</v>
      </c>
      <c r="AB291" t="s">
        <v>8960</v>
      </c>
      <c r="AG291" s="83">
        <f t="shared" ca="1" si="197"/>
        <v>0</v>
      </c>
      <c r="AH291" s="78" t="str">
        <f t="shared" ca="1" si="192"/>
        <v/>
      </c>
      <c r="AJ291" s="96">
        <f ca="1">IF(I291="",0,IF(ISERROR(VLOOKUP(I291,Code!$AF$201:$AF$2116,1,FALSE)),1,0))</f>
        <v>0</v>
      </c>
      <c r="AK291" s="78" t="str">
        <f t="shared" ca="1" si="193"/>
        <v/>
      </c>
      <c r="AM291" s="83">
        <f t="shared" ca="1" si="198"/>
        <v>0</v>
      </c>
      <c r="AN291" s="78" t="str">
        <f t="shared" ca="1" si="199"/>
        <v/>
      </c>
      <c r="AO291" s="88" t="s">
        <v>8961</v>
      </c>
      <c r="AP291" s="83">
        <f t="shared" ca="1" si="200"/>
        <v>0</v>
      </c>
      <c r="AQ291" s="78" t="str">
        <f t="shared" ca="1" si="201"/>
        <v/>
      </c>
    </row>
    <row r="292" spans="2:49" x14ac:dyDescent="0.15">
      <c r="B292" s="45">
        <v>221</v>
      </c>
      <c r="C292" s="28"/>
      <c r="D292" s="136">
        <f t="shared" ca="1" si="194"/>
        <v>0</v>
      </c>
      <c r="E292" s="27">
        <f t="shared" si="284"/>
        <v>46</v>
      </c>
      <c r="F292" s="27">
        <v>7</v>
      </c>
      <c r="G292" s="25">
        <f ca="1">ROUND(INDIRECT($B$1&amp;G$155&amp;$B292)*1000,0)</f>
        <v>0</v>
      </c>
      <c r="H292" s="25">
        <f ca="1">INDIRECT($B$1&amp;H$155&amp;$B292)</f>
        <v>0</v>
      </c>
      <c r="I292" s="25" t="str">
        <f t="shared" ca="1" si="186"/>
        <v/>
      </c>
      <c r="J292" s="25">
        <f ca="1">INDIRECT($B$1&amp;I$155&amp;$B292)</f>
        <v>0</v>
      </c>
      <c r="K292" s="48">
        <f t="shared" ref="K292:M294" ca="1" si="289">IF(INDIRECT($B$1&amp;J$155&amp;$B292)="〇",K$165,0)</f>
        <v>0</v>
      </c>
      <c r="L292" s="48">
        <f t="shared" ca="1" si="289"/>
        <v>0</v>
      </c>
      <c r="M292" s="48">
        <f t="shared" ca="1" si="289"/>
        <v>0</v>
      </c>
      <c r="N292" s="67"/>
      <c r="O292" s="48">
        <f t="shared" ref="O292:R294" ca="1" si="290">IF(INDIRECT($B$1&amp;N$155&amp;$B292)="〇",O$165,0)</f>
        <v>0</v>
      </c>
      <c r="P292" s="48">
        <f t="shared" ca="1" si="290"/>
        <v>0</v>
      </c>
      <c r="Q292" s="48">
        <f t="shared" ca="1" si="290"/>
        <v>0</v>
      </c>
      <c r="R292" s="48">
        <f t="shared" ca="1" si="290"/>
        <v>0</v>
      </c>
      <c r="U292" s="117">
        <f t="shared" ca="1" si="189"/>
        <v>0</v>
      </c>
      <c r="X292" s="25">
        <f t="shared" ca="1" si="195"/>
        <v>0</v>
      </c>
      <c r="Y292" s="25">
        <f t="shared" ca="1" si="190"/>
        <v>0</v>
      </c>
      <c r="Z292" s="25">
        <f t="shared" ca="1" si="191"/>
        <v>0</v>
      </c>
      <c r="AA292" s="25">
        <f t="shared" ca="1" si="196"/>
        <v>0</v>
      </c>
      <c r="AB292" t="s">
        <v>8962</v>
      </c>
      <c r="AG292" s="83">
        <f t="shared" ca="1" si="197"/>
        <v>0</v>
      </c>
      <c r="AH292" s="78" t="str">
        <f t="shared" ca="1" si="192"/>
        <v/>
      </c>
      <c r="AJ292" s="96">
        <f ca="1">IF(I292="",0,IF(ISERROR(VLOOKUP(I292,Code!$AF$201:$AF$2116,1,FALSE)),1,0))</f>
        <v>0</v>
      </c>
      <c r="AK292" s="78" t="str">
        <f t="shared" ca="1" si="193"/>
        <v/>
      </c>
      <c r="AM292" s="83">
        <f t="shared" ca="1" si="198"/>
        <v>0</v>
      </c>
      <c r="AN292" s="78" t="str">
        <f t="shared" ca="1" si="199"/>
        <v/>
      </c>
      <c r="AO292" s="88" t="s">
        <v>8963</v>
      </c>
      <c r="AP292" s="83">
        <f t="shared" ca="1" si="200"/>
        <v>0</v>
      </c>
      <c r="AQ292" s="78" t="str">
        <f t="shared" ca="1" si="201"/>
        <v/>
      </c>
      <c r="AV292" s="78" t="str">
        <f ca="1">AH292&amp;AH293&amp;AH294&amp;AK292&amp;AK293&amp;AK294</f>
        <v/>
      </c>
      <c r="AW292" s="78" t="str">
        <f ca="1">AQ292&amp;AQ293&amp;AQ294</f>
        <v/>
      </c>
    </row>
    <row r="293" spans="2:49" x14ac:dyDescent="0.15">
      <c r="B293" s="45">
        <v>223</v>
      </c>
      <c r="C293" s="28"/>
      <c r="D293" s="136">
        <f t="shared" ca="1" si="194"/>
        <v>0</v>
      </c>
      <c r="E293" s="27">
        <f t="shared" si="284"/>
        <v>46</v>
      </c>
      <c r="F293" s="27">
        <v>8</v>
      </c>
      <c r="G293" s="25">
        <f ca="1">ROUND(INDIRECT($B$1&amp;G$155&amp;$B293)*1000,0)</f>
        <v>0</v>
      </c>
      <c r="H293" s="25">
        <f t="shared" ref="H293:H294" ca="1" si="291">INDIRECT($B$1&amp;H$155&amp;$B293)</f>
        <v>0</v>
      </c>
      <c r="I293" s="25" t="str">
        <f t="shared" ca="1" si="186"/>
        <v/>
      </c>
      <c r="J293" s="25">
        <f ca="1">INDIRECT($B$1&amp;I$155&amp;$B293)</f>
        <v>0</v>
      </c>
      <c r="K293" s="48">
        <f t="shared" ca="1" si="289"/>
        <v>0</v>
      </c>
      <c r="L293" s="48">
        <f t="shared" ca="1" si="289"/>
        <v>0</v>
      </c>
      <c r="M293" s="48">
        <f t="shared" ca="1" si="289"/>
        <v>0</v>
      </c>
      <c r="N293" s="67"/>
      <c r="O293" s="48">
        <f t="shared" ca="1" si="290"/>
        <v>0</v>
      </c>
      <c r="P293" s="48">
        <f t="shared" ca="1" si="290"/>
        <v>0</v>
      </c>
      <c r="Q293" s="48">
        <f t="shared" ca="1" si="290"/>
        <v>0</v>
      </c>
      <c r="R293" s="48">
        <f t="shared" ca="1" si="290"/>
        <v>0</v>
      </c>
      <c r="U293" s="117">
        <f t="shared" ca="1" si="189"/>
        <v>0</v>
      </c>
      <c r="X293" s="25">
        <f t="shared" ca="1" si="195"/>
        <v>0</v>
      </c>
      <c r="Y293" s="25">
        <f t="shared" ca="1" si="190"/>
        <v>0</v>
      </c>
      <c r="Z293" s="25">
        <f t="shared" ca="1" si="191"/>
        <v>0</v>
      </c>
      <c r="AA293" s="25">
        <f t="shared" ca="1" si="196"/>
        <v>0</v>
      </c>
      <c r="AB293" t="s">
        <v>8964</v>
      </c>
      <c r="AG293" s="83">
        <f t="shared" ca="1" si="197"/>
        <v>0</v>
      </c>
      <c r="AH293" s="78" t="str">
        <f t="shared" ca="1" si="192"/>
        <v/>
      </c>
      <c r="AJ293" s="96">
        <f ca="1">IF(I293="",0,IF(ISERROR(VLOOKUP(I293,Code!$AF$201:$AF$2116,1,FALSE)),1,0))</f>
        <v>0</v>
      </c>
      <c r="AK293" s="78" t="str">
        <f t="shared" ca="1" si="193"/>
        <v/>
      </c>
      <c r="AM293" s="83">
        <f t="shared" ca="1" si="198"/>
        <v>0</v>
      </c>
      <c r="AN293" s="78" t="str">
        <f t="shared" ca="1" si="199"/>
        <v/>
      </c>
      <c r="AO293" s="88" t="s">
        <v>8965</v>
      </c>
      <c r="AP293" s="83">
        <f t="shared" ca="1" si="200"/>
        <v>0</v>
      </c>
      <c r="AQ293" s="78" t="str">
        <f t="shared" ca="1" si="201"/>
        <v/>
      </c>
    </row>
    <row r="294" spans="2:49" x14ac:dyDescent="0.15">
      <c r="B294" s="45">
        <v>225</v>
      </c>
      <c r="C294" s="28"/>
      <c r="D294" s="136">
        <f t="shared" ca="1" si="194"/>
        <v>0</v>
      </c>
      <c r="E294" s="27">
        <f t="shared" si="284"/>
        <v>46</v>
      </c>
      <c r="F294" s="27">
        <v>9</v>
      </c>
      <c r="G294" s="25">
        <f ca="1">ROUND(INDIRECT($B$1&amp;G$155&amp;$B294)*1000,0)</f>
        <v>0</v>
      </c>
      <c r="H294" s="25">
        <f t="shared" ca="1" si="291"/>
        <v>0</v>
      </c>
      <c r="I294" s="25" t="str">
        <f t="shared" ref="I294:I321" ca="1" si="292">IF(H294=0,"",RIGHT("00000"&amp;H294,5))</f>
        <v/>
      </c>
      <c r="J294" s="25">
        <f ca="1">INDIRECT($B$1&amp;I$155&amp;$B294)</f>
        <v>0</v>
      </c>
      <c r="K294" s="48">
        <f t="shared" ca="1" si="289"/>
        <v>0</v>
      </c>
      <c r="L294" s="48">
        <f t="shared" ca="1" si="289"/>
        <v>0</v>
      </c>
      <c r="M294" s="48">
        <f t="shared" ca="1" si="289"/>
        <v>0</v>
      </c>
      <c r="N294" s="67"/>
      <c r="O294" s="48">
        <f t="shared" ca="1" si="290"/>
        <v>0</v>
      </c>
      <c r="P294" s="48">
        <f t="shared" ca="1" si="290"/>
        <v>0</v>
      </c>
      <c r="Q294" s="48">
        <f t="shared" ca="1" si="290"/>
        <v>0</v>
      </c>
      <c r="R294" s="48">
        <f t="shared" ca="1" si="290"/>
        <v>0</v>
      </c>
      <c r="U294" s="117">
        <f t="shared" ref="U294:U309" ca="1" si="293">SUM(K294:R294)</f>
        <v>0</v>
      </c>
      <c r="X294" s="25">
        <f t="shared" ca="1" si="195"/>
        <v>0</v>
      </c>
      <c r="Y294" s="25">
        <f t="shared" ref="Y294:Y321" ca="1" si="294">IF(AND($X$21&gt;0,X294&gt;0),IF($X$21=X294,1,IF(ISERROR(VLOOKUP($X$21*100+X294,$BR$6:$BR$211,1,FALSE)),3,2)),0)</f>
        <v>0</v>
      </c>
      <c r="Z294" s="25">
        <f t="shared" ref="Z294:Z309" ca="1" si="295">COUNTIF(K294:R294,"&gt;0")</f>
        <v>0</v>
      </c>
      <c r="AA294" s="25">
        <f t="shared" ca="1" si="196"/>
        <v>0</v>
      </c>
      <c r="AB294" t="s">
        <v>8966</v>
      </c>
      <c r="AG294" s="83">
        <f t="shared" ca="1" si="197"/>
        <v>0</v>
      </c>
      <c r="AH294" s="78" t="str">
        <f t="shared" ref="AH294:AH321" ca="1" si="296">IF(AG294=1,AH$163&amp;AB294&amp;AI$163,IF(AG294=2,AB294&amp;AH$164,""))</f>
        <v/>
      </c>
      <c r="AJ294" s="96">
        <f ca="1">IF(I294="",0,IF(ISERROR(VLOOKUP(I294,Code!$AF$201:$AF$2116,1,FALSE)),1,0))</f>
        <v>0</v>
      </c>
      <c r="AK294" s="78" t="str">
        <f t="shared" ref="AK294:AK321" ca="1" si="297">IF(AJ294=1,AB294&amp;AK$163,"")</f>
        <v/>
      </c>
      <c r="AM294" s="83">
        <f t="shared" ca="1" si="198"/>
        <v>0</v>
      </c>
      <c r="AN294" s="78" t="str">
        <f t="shared" ca="1" si="199"/>
        <v/>
      </c>
      <c r="AO294" s="88" t="s">
        <v>8967</v>
      </c>
      <c r="AP294" s="83">
        <f t="shared" ca="1" si="200"/>
        <v>0</v>
      </c>
      <c r="AQ294" s="78" t="str">
        <f t="shared" ca="1" si="201"/>
        <v/>
      </c>
    </row>
    <row r="295" spans="2:49" x14ac:dyDescent="0.15">
      <c r="B295" s="45">
        <v>221</v>
      </c>
      <c r="C295" s="28"/>
      <c r="D295" s="136">
        <f t="shared" ref="D295:D321" ca="1" si="298">IF(G295&gt;0,1,0)</f>
        <v>0</v>
      </c>
      <c r="E295" s="27">
        <f t="shared" si="284"/>
        <v>46</v>
      </c>
      <c r="F295" s="27">
        <v>10</v>
      </c>
      <c r="G295" s="25">
        <f ca="1">ROUND(INDIRECT($B$1&amp;G$156&amp;$B295)*1000,0)</f>
        <v>0</v>
      </c>
      <c r="H295" s="25">
        <f ca="1">INDIRECT($B$1&amp;H$156&amp;$B295)</f>
        <v>0</v>
      </c>
      <c r="I295" s="25" t="str">
        <f t="shared" ca="1" si="292"/>
        <v/>
      </c>
      <c r="J295" s="25">
        <f ca="1">INDIRECT($B$1&amp;I$156&amp;$B295)</f>
        <v>0</v>
      </c>
      <c r="K295" s="48">
        <f t="shared" ref="K295:M297" ca="1" si="299">IF(INDIRECT($B$1&amp;J$156&amp;$B295)="〇",K$165,0)</f>
        <v>0</v>
      </c>
      <c r="L295" s="48">
        <f t="shared" ca="1" si="299"/>
        <v>0</v>
      </c>
      <c r="M295" s="48">
        <f t="shared" ca="1" si="299"/>
        <v>0</v>
      </c>
      <c r="N295" s="67"/>
      <c r="O295" s="48">
        <f t="shared" ref="O295:R297" ca="1" si="300">IF(INDIRECT($B$1&amp;N$156&amp;$B295)="〇",O$165,0)</f>
        <v>0</v>
      </c>
      <c r="P295" s="48">
        <f t="shared" ca="1" si="300"/>
        <v>0</v>
      </c>
      <c r="Q295" s="48">
        <f t="shared" ca="1" si="300"/>
        <v>0</v>
      </c>
      <c r="R295" s="48">
        <f t="shared" ca="1" si="300"/>
        <v>0</v>
      </c>
      <c r="U295" s="117">
        <f t="shared" ca="1" si="293"/>
        <v>0</v>
      </c>
      <c r="X295" s="25">
        <f t="shared" ref="X295:X321" ca="1" si="301">INT(H295/1000)</f>
        <v>0</v>
      </c>
      <c r="Y295" s="25">
        <f t="shared" ca="1" si="294"/>
        <v>0</v>
      </c>
      <c r="Z295" s="25">
        <f t="shared" ca="1" si="295"/>
        <v>0</v>
      </c>
      <c r="AA295" s="25">
        <f t="shared" ref="AA295:AA321" ca="1" si="302">IF(G295&gt;0,IF(AND(H295&gt;0,J295&gt;0,U295&gt;0),0,1),0)</f>
        <v>0</v>
      </c>
      <c r="AB295" t="s">
        <v>8968</v>
      </c>
      <c r="AG295" s="83">
        <f t="shared" ref="AG295:AG321" ca="1" si="303">IF(G295&gt;0,IF(H295=0,1,0),IF(H295=0,0,2))</f>
        <v>0</v>
      </c>
      <c r="AH295" s="78" t="str">
        <f t="shared" ca="1" si="296"/>
        <v/>
      </c>
      <c r="AJ295" s="96">
        <f ca="1">IF(I295="",0,IF(ISERROR(VLOOKUP(I295,Code!$AF$201:$AF$2116,1,FALSE)),1,0))</f>
        <v>0</v>
      </c>
      <c r="AK295" s="78" t="str">
        <f t="shared" ca="1" si="297"/>
        <v/>
      </c>
      <c r="AM295" s="83">
        <f t="shared" ref="AM295:AM321" ca="1" si="304">IF(H295=0,0,IF(Z295&gt;1,1,0))</f>
        <v>0</v>
      </c>
      <c r="AN295" s="78" t="str">
        <f t="shared" ref="AN295:AN321" ca="1" si="305">IF(AM295&gt;0,AO295,"")</f>
        <v/>
      </c>
      <c r="AO295" s="88" t="s">
        <v>8969</v>
      </c>
      <c r="AP295" s="83">
        <f t="shared" ref="AP295:AP321" ca="1" si="306">IF(Y295=1,IF(J295&gt;$BV$6,1,0),IF(Y295=2,IF(J295&gt;$BV$7,1,0),IF(Y295=3,IF(OR(J295&lt;$BU$8,J295&gt;$BV$8),1,0),0)))</f>
        <v>0</v>
      </c>
      <c r="AQ295" s="78" t="str">
        <f t="shared" ref="AQ295:AQ321" ca="1" si="307">IF(AP295&gt;0,AQ$163&amp;AB295&amp;AR$163,"")</f>
        <v/>
      </c>
      <c r="AV295" s="78" t="str">
        <f ca="1">AH295&amp;AH296&amp;AH297&amp;AK295&amp;AK296&amp;AK297</f>
        <v/>
      </c>
      <c r="AW295" s="78" t="str">
        <f ca="1">AQ295&amp;AQ296&amp;AQ297</f>
        <v/>
      </c>
    </row>
    <row r="296" spans="2:49" x14ac:dyDescent="0.15">
      <c r="B296" s="45">
        <v>223</v>
      </c>
      <c r="C296" s="28"/>
      <c r="D296" s="136">
        <f t="shared" ca="1" si="298"/>
        <v>0</v>
      </c>
      <c r="E296" s="27">
        <f t="shared" si="284"/>
        <v>46</v>
      </c>
      <c r="F296" s="27">
        <v>11</v>
      </c>
      <c r="G296" s="25">
        <f ca="1">ROUND(INDIRECT($B$1&amp;G$156&amp;$B296)*1000,0)</f>
        <v>0</v>
      </c>
      <c r="H296" s="25">
        <f t="shared" ref="H296:H297" ca="1" si="308">INDIRECT($B$1&amp;H$156&amp;$B296)</f>
        <v>0</v>
      </c>
      <c r="I296" s="25" t="str">
        <f t="shared" ca="1" si="292"/>
        <v/>
      </c>
      <c r="J296" s="25">
        <f ca="1">INDIRECT($B$1&amp;I$156&amp;$B296)</f>
        <v>0</v>
      </c>
      <c r="K296" s="48">
        <f t="shared" ca="1" si="299"/>
        <v>0</v>
      </c>
      <c r="L296" s="48">
        <f t="shared" ca="1" si="299"/>
        <v>0</v>
      </c>
      <c r="M296" s="48">
        <f t="shared" ca="1" si="299"/>
        <v>0</v>
      </c>
      <c r="N296" s="67"/>
      <c r="O296" s="48">
        <f t="shared" ca="1" si="300"/>
        <v>0</v>
      </c>
      <c r="P296" s="48">
        <f t="shared" ca="1" si="300"/>
        <v>0</v>
      </c>
      <c r="Q296" s="48">
        <f t="shared" ca="1" si="300"/>
        <v>0</v>
      </c>
      <c r="R296" s="48">
        <f t="shared" ca="1" si="300"/>
        <v>0</v>
      </c>
      <c r="U296" s="117">
        <f t="shared" ca="1" si="293"/>
        <v>0</v>
      </c>
      <c r="X296" s="25">
        <f t="shared" ca="1" si="301"/>
        <v>0</v>
      </c>
      <c r="Y296" s="25">
        <f t="shared" ca="1" si="294"/>
        <v>0</v>
      </c>
      <c r="Z296" s="25">
        <f t="shared" ca="1" si="295"/>
        <v>0</v>
      </c>
      <c r="AA296" s="25">
        <f t="shared" ca="1" si="302"/>
        <v>0</v>
      </c>
      <c r="AB296" t="s">
        <v>8970</v>
      </c>
      <c r="AG296" s="83">
        <f t="shared" ca="1" si="303"/>
        <v>0</v>
      </c>
      <c r="AH296" s="78" t="str">
        <f t="shared" ca="1" si="296"/>
        <v/>
      </c>
      <c r="AJ296" s="96">
        <f ca="1">IF(I296="",0,IF(ISERROR(VLOOKUP(I296,Code!$AF$201:$AF$2116,1,FALSE)),1,0))</f>
        <v>0</v>
      </c>
      <c r="AK296" s="78" t="str">
        <f t="shared" ca="1" si="297"/>
        <v/>
      </c>
      <c r="AM296" s="83">
        <f t="shared" ca="1" si="304"/>
        <v>0</v>
      </c>
      <c r="AN296" s="78" t="str">
        <f t="shared" ca="1" si="305"/>
        <v/>
      </c>
      <c r="AO296" s="88" t="s">
        <v>8971</v>
      </c>
      <c r="AP296" s="83">
        <f t="shared" ca="1" si="306"/>
        <v>0</v>
      </c>
      <c r="AQ296" s="78" t="str">
        <f t="shared" ca="1" si="307"/>
        <v/>
      </c>
    </row>
    <row r="297" spans="2:49" x14ac:dyDescent="0.15">
      <c r="B297" s="45">
        <v>225</v>
      </c>
      <c r="C297" s="28"/>
      <c r="D297" s="136">
        <f t="shared" ca="1" si="298"/>
        <v>0</v>
      </c>
      <c r="E297" s="27">
        <f t="shared" si="284"/>
        <v>46</v>
      </c>
      <c r="F297" s="27">
        <v>12</v>
      </c>
      <c r="G297" s="25">
        <f ca="1">ROUND(INDIRECT($B$1&amp;G$156&amp;$B297)*1000,0)</f>
        <v>0</v>
      </c>
      <c r="H297" s="25">
        <f t="shared" ca="1" si="308"/>
        <v>0</v>
      </c>
      <c r="I297" s="25" t="str">
        <f t="shared" ca="1" si="292"/>
        <v/>
      </c>
      <c r="J297" s="25">
        <f ca="1">INDIRECT($B$1&amp;I$156&amp;$B297)</f>
        <v>0</v>
      </c>
      <c r="K297" s="48">
        <f t="shared" ca="1" si="299"/>
        <v>0</v>
      </c>
      <c r="L297" s="48">
        <f t="shared" ca="1" si="299"/>
        <v>0</v>
      </c>
      <c r="M297" s="48">
        <f t="shared" ca="1" si="299"/>
        <v>0</v>
      </c>
      <c r="N297" s="67"/>
      <c r="O297" s="48">
        <f t="shared" ca="1" si="300"/>
        <v>0</v>
      </c>
      <c r="P297" s="48">
        <f t="shared" ca="1" si="300"/>
        <v>0</v>
      </c>
      <c r="Q297" s="48">
        <f t="shared" ca="1" si="300"/>
        <v>0</v>
      </c>
      <c r="R297" s="48">
        <f t="shared" ca="1" si="300"/>
        <v>0</v>
      </c>
      <c r="U297" s="117">
        <f t="shared" ca="1" si="293"/>
        <v>0</v>
      </c>
      <c r="X297" s="25">
        <f t="shared" ca="1" si="301"/>
        <v>0</v>
      </c>
      <c r="Y297" s="25">
        <f t="shared" ca="1" si="294"/>
        <v>0</v>
      </c>
      <c r="Z297" s="25">
        <f t="shared" ca="1" si="295"/>
        <v>0</v>
      </c>
      <c r="AA297" s="25">
        <f t="shared" ca="1" si="302"/>
        <v>0</v>
      </c>
      <c r="AB297" t="s">
        <v>8972</v>
      </c>
      <c r="AG297" s="83">
        <f t="shared" ca="1" si="303"/>
        <v>0</v>
      </c>
      <c r="AH297" s="78" t="str">
        <f t="shared" ca="1" si="296"/>
        <v/>
      </c>
      <c r="AJ297" s="96">
        <f ca="1">IF(I297="",0,IF(ISERROR(VLOOKUP(I297,Code!$AF$201:$AF$2116,1,FALSE)),1,0))</f>
        <v>0</v>
      </c>
      <c r="AK297" s="78" t="str">
        <f t="shared" ca="1" si="297"/>
        <v/>
      </c>
      <c r="AM297" s="83">
        <f t="shared" ca="1" si="304"/>
        <v>0</v>
      </c>
      <c r="AN297" s="78" t="str">
        <f t="shared" ca="1" si="305"/>
        <v/>
      </c>
      <c r="AO297" s="88" t="s">
        <v>8973</v>
      </c>
      <c r="AP297" s="83">
        <f t="shared" ca="1" si="306"/>
        <v>0</v>
      </c>
      <c r="AQ297" s="78" t="str">
        <f t="shared" ca="1" si="307"/>
        <v/>
      </c>
    </row>
    <row r="298" spans="2:49" x14ac:dyDescent="0.15">
      <c r="B298" s="45">
        <v>227</v>
      </c>
      <c r="C298" s="28"/>
      <c r="D298" s="136">
        <f t="shared" ca="1" si="298"/>
        <v>0</v>
      </c>
      <c r="E298" s="27">
        <f>E286+1</f>
        <v>47</v>
      </c>
      <c r="F298" s="27">
        <v>1</v>
      </c>
      <c r="G298" s="25">
        <f ca="1">ROUND(INDIRECT($B$1&amp;G$153&amp;$B298)*1000,0)</f>
        <v>0</v>
      </c>
      <c r="H298" s="25">
        <f ca="1">INDIRECT($B$1&amp;H$153&amp;$B298)</f>
        <v>0</v>
      </c>
      <c r="I298" s="25" t="str">
        <f t="shared" ca="1" si="292"/>
        <v/>
      </c>
      <c r="J298" s="25">
        <f ca="1">INDIRECT($B$1&amp;I$153&amp;$B298)</f>
        <v>0</v>
      </c>
      <c r="K298" s="67"/>
      <c r="L298" s="67"/>
      <c r="M298" s="67"/>
      <c r="N298" s="67"/>
      <c r="O298" s="48">
        <f t="shared" ref="O298:R300" ca="1" si="309">IF(INDIRECT($B$1&amp;N$153&amp;$B298)="〇",O$165,0)</f>
        <v>0</v>
      </c>
      <c r="P298" s="48">
        <f t="shared" ca="1" si="309"/>
        <v>0</v>
      </c>
      <c r="Q298" s="48">
        <f t="shared" ca="1" si="309"/>
        <v>0</v>
      </c>
      <c r="R298" s="48">
        <f t="shared" ca="1" si="309"/>
        <v>0</v>
      </c>
      <c r="S298" t="s">
        <v>8349</v>
      </c>
      <c r="U298" s="117">
        <f t="shared" ca="1" si="293"/>
        <v>0</v>
      </c>
      <c r="W298" s="25">
        <f ca="1">I149</f>
        <v>0</v>
      </c>
      <c r="X298" s="25">
        <f t="shared" ca="1" si="301"/>
        <v>0</v>
      </c>
      <c r="Y298" s="25">
        <f t="shared" ca="1" si="294"/>
        <v>0</v>
      </c>
      <c r="Z298" s="25">
        <f t="shared" ca="1" si="295"/>
        <v>0</v>
      </c>
      <c r="AA298" s="25">
        <f t="shared" ca="1" si="302"/>
        <v>0</v>
      </c>
      <c r="AB298" t="s">
        <v>8974</v>
      </c>
      <c r="AD298" s="144"/>
      <c r="AE298" s="144"/>
      <c r="AF298" s="145" t="s">
        <v>8975</v>
      </c>
      <c r="AG298" s="83">
        <f t="shared" ca="1" si="303"/>
        <v>0</v>
      </c>
      <c r="AH298" s="78" t="str">
        <f t="shared" ca="1" si="296"/>
        <v/>
      </c>
      <c r="AJ298" s="96">
        <f ca="1">IF(I298="",0,IF(ISERROR(VLOOKUP(I298,Code!$AF$201:$AF$2116,1,FALSE)),1,0))</f>
        <v>0</v>
      </c>
      <c r="AK298" s="78" t="str">
        <f t="shared" ca="1" si="297"/>
        <v/>
      </c>
      <c r="AM298" s="83">
        <f t="shared" ca="1" si="304"/>
        <v>0</v>
      </c>
      <c r="AN298" s="78" t="str">
        <f t="shared" ca="1" si="305"/>
        <v/>
      </c>
      <c r="AO298" s="88" t="s">
        <v>8976</v>
      </c>
      <c r="AP298" s="83">
        <f t="shared" ca="1" si="306"/>
        <v>0</v>
      </c>
      <c r="AQ298" s="78" t="str">
        <f t="shared" ca="1" si="307"/>
        <v/>
      </c>
      <c r="AT298" s="78" t="str">
        <f ca="1">AW298&amp;AW301&amp;AW304&amp;AW307</f>
        <v/>
      </c>
      <c r="AV298" s="78" t="str">
        <f ca="1">AE298&amp;AE299&amp;AE300&amp;AH298&amp;AH299&amp;AH300&amp;AK298&amp;AK299&amp;AK300&amp;AN298&amp;AN299&amp;AN300</f>
        <v/>
      </c>
      <c r="AW298" s="78" t="str">
        <f ca="1">AQ298&amp;AQ299&amp;AQ300</f>
        <v/>
      </c>
    </row>
    <row r="299" spans="2:49" x14ac:dyDescent="0.15">
      <c r="B299" s="45">
        <v>229</v>
      </c>
      <c r="C299" s="28"/>
      <c r="D299" s="136">
        <f t="shared" ca="1" si="298"/>
        <v>0</v>
      </c>
      <c r="E299" s="27">
        <f t="shared" ref="E299:E309" si="310">E298</f>
        <v>47</v>
      </c>
      <c r="F299" s="27">
        <v>2</v>
      </c>
      <c r="G299" s="25">
        <f ca="1">ROUND(INDIRECT($B$1&amp;G$153&amp;$B299)*1000,0)</f>
        <v>0</v>
      </c>
      <c r="H299" s="25">
        <f t="shared" ref="H299:H300" ca="1" si="311">INDIRECT($B$1&amp;H$153&amp;$B299)</f>
        <v>0</v>
      </c>
      <c r="I299" s="25" t="str">
        <f t="shared" ca="1" si="292"/>
        <v/>
      </c>
      <c r="J299" s="25">
        <f ca="1">INDIRECT($B$1&amp;I$153&amp;$B299)</f>
        <v>0</v>
      </c>
      <c r="K299" s="67"/>
      <c r="L299" s="67"/>
      <c r="M299" s="67"/>
      <c r="N299" s="67"/>
      <c r="O299" s="48">
        <f t="shared" ca="1" si="309"/>
        <v>0</v>
      </c>
      <c r="P299" s="48">
        <f t="shared" ca="1" si="309"/>
        <v>0</v>
      </c>
      <c r="Q299" s="48">
        <f t="shared" ca="1" si="309"/>
        <v>0</v>
      </c>
      <c r="R299" s="48">
        <f t="shared" ca="1" si="309"/>
        <v>0</v>
      </c>
      <c r="U299" s="117">
        <f t="shared" ca="1" si="293"/>
        <v>0</v>
      </c>
      <c r="W299" s="25">
        <f ca="1">SUM(G298:G309)</f>
        <v>0</v>
      </c>
      <c r="X299" s="25">
        <f t="shared" ca="1" si="301"/>
        <v>0</v>
      </c>
      <c r="Y299" s="25">
        <f t="shared" ca="1" si="294"/>
        <v>0</v>
      </c>
      <c r="Z299" s="25">
        <f t="shared" ca="1" si="295"/>
        <v>0</v>
      </c>
      <c r="AA299" s="25">
        <f t="shared" ca="1" si="302"/>
        <v>0</v>
      </c>
      <c r="AB299" t="s">
        <v>8977</v>
      </c>
      <c r="AD299" s="144"/>
      <c r="AE299" s="144"/>
      <c r="AF299" s="145" t="s">
        <v>8978</v>
      </c>
      <c r="AG299" s="83">
        <f t="shared" ca="1" si="303"/>
        <v>0</v>
      </c>
      <c r="AH299" s="78" t="str">
        <f t="shared" ca="1" si="296"/>
        <v/>
      </c>
      <c r="AJ299" s="96">
        <f ca="1">IF(I299="",0,IF(ISERROR(VLOOKUP(I299,Code!$AF$201:$AF$2116,1,FALSE)),1,0))</f>
        <v>0</v>
      </c>
      <c r="AK299" s="78" t="str">
        <f t="shared" ca="1" si="297"/>
        <v/>
      </c>
      <c r="AM299" s="83">
        <f t="shared" ca="1" si="304"/>
        <v>0</v>
      </c>
      <c r="AN299" s="78" t="str">
        <f t="shared" ca="1" si="305"/>
        <v/>
      </c>
      <c r="AO299" s="88" t="s">
        <v>8979</v>
      </c>
      <c r="AP299" s="83">
        <f t="shared" ca="1" si="306"/>
        <v>0</v>
      </c>
      <c r="AQ299" s="78" t="str">
        <f t="shared" ca="1" si="307"/>
        <v/>
      </c>
    </row>
    <row r="300" spans="2:49" x14ac:dyDescent="0.15">
      <c r="B300" s="45">
        <v>231</v>
      </c>
      <c r="C300" s="28"/>
      <c r="D300" s="136">
        <f t="shared" ca="1" si="298"/>
        <v>0</v>
      </c>
      <c r="E300" s="27">
        <f t="shared" si="310"/>
        <v>47</v>
      </c>
      <c r="F300" s="27">
        <v>3</v>
      </c>
      <c r="G300" s="25">
        <f ca="1">ROUND(INDIRECT($B$1&amp;G$153&amp;$B300)*1000,0)</f>
        <v>0</v>
      </c>
      <c r="H300" s="25">
        <f t="shared" ca="1" si="311"/>
        <v>0</v>
      </c>
      <c r="I300" s="25" t="str">
        <f t="shared" ca="1" si="292"/>
        <v/>
      </c>
      <c r="J300" s="25">
        <f ca="1">INDIRECT($B$1&amp;I$153&amp;$B300)</f>
        <v>0</v>
      </c>
      <c r="K300" s="67"/>
      <c r="L300" s="67"/>
      <c r="M300" s="67"/>
      <c r="N300" s="67"/>
      <c r="O300" s="48">
        <f t="shared" ca="1" si="309"/>
        <v>0</v>
      </c>
      <c r="P300" s="48">
        <f t="shared" ca="1" si="309"/>
        <v>0</v>
      </c>
      <c r="Q300" s="48">
        <f t="shared" ca="1" si="309"/>
        <v>0</v>
      </c>
      <c r="R300" s="48">
        <f t="shared" ca="1" si="309"/>
        <v>0</v>
      </c>
      <c r="U300" s="117">
        <f t="shared" ca="1" si="293"/>
        <v>0</v>
      </c>
      <c r="X300" s="25">
        <f t="shared" ca="1" si="301"/>
        <v>0</v>
      </c>
      <c r="Y300" s="25">
        <f t="shared" ca="1" si="294"/>
        <v>0</v>
      </c>
      <c r="Z300" s="25">
        <f t="shared" ca="1" si="295"/>
        <v>0</v>
      </c>
      <c r="AA300" s="25">
        <f t="shared" ca="1" si="302"/>
        <v>0</v>
      </c>
      <c r="AB300" t="s">
        <v>8980</v>
      </c>
      <c r="AD300" s="144"/>
      <c r="AE300" s="144"/>
      <c r="AF300" s="145" t="s">
        <v>8981</v>
      </c>
      <c r="AG300" s="83">
        <f t="shared" ca="1" si="303"/>
        <v>0</v>
      </c>
      <c r="AH300" s="78" t="str">
        <f t="shared" ca="1" si="296"/>
        <v/>
      </c>
      <c r="AJ300" s="96">
        <f ca="1">IF(I300="",0,IF(ISERROR(VLOOKUP(I300,Code!$AF$201:$AF$2116,1,FALSE)),1,0))</f>
        <v>0</v>
      </c>
      <c r="AK300" s="78" t="str">
        <f t="shared" ca="1" si="297"/>
        <v/>
      </c>
      <c r="AM300" s="83">
        <f t="shared" ca="1" si="304"/>
        <v>0</v>
      </c>
      <c r="AN300" s="78" t="str">
        <f t="shared" ca="1" si="305"/>
        <v/>
      </c>
      <c r="AO300" s="88" t="s">
        <v>8982</v>
      </c>
      <c r="AP300" s="83">
        <f t="shared" ca="1" si="306"/>
        <v>0</v>
      </c>
      <c r="AQ300" s="78" t="str">
        <f t="shared" ca="1" si="307"/>
        <v/>
      </c>
    </row>
    <row r="301" spans="2:49" x14ac:dyDescent="0.15">
      <c r="B301" s="45">
        <v>227</v>
      </c>
      <c r="C301" s="28"/>
      <c r="D301" s="136">
        <f t="shared" ca="1" si="298"/>
        <v>0</v>
      </c>
      <c r="E301" s="27">
        <f t="shared" si="310"/>
        <v>47</v>
      </c>
      <c r="F301" s="27">
        <v>4</v>
      </c>
      <c r="G301" s="25">
        <f ca="1">ROUND(INDIRECT($B$1&amp;G$154&amp;$B301)*1000,0)</f>
        <v>0</v>
      </c>
      <c r="H301" s="25">
        <f ca="1">INDIRECT($B$1&amp;H$154&amp;$B301)</f>
        <v>0</v>
      </c>
      <c r="I301" s="25" t="str">
        <f t="shared" ca="1" si="292"/>
        <v/>
      </c>
      <c r="J301" s="25">
        <f ca="1">INDIRECT($B$1&amp;I$154&amp;$B301)</f>
        <v>0</v>
      </c>
      <c r="K301" s="67"/>
      <c r="L301" s="67"/>
      <c r="M301" s="67"/>
      <c r="N301" s="67"/>
      <c r="O301" s="48">
        <f t="shared" ref="O301:R303" ca="1" si="312">IF(INDIRECT($B$1&amp;N$154&amp;$B301)="〇",O$165,0)</f>
        <v>0</v>
      </c>
      <c r="P301" s="48">
        <f t="shared" ca="1" si="312"/>
        <v>0</v>
      </c>
      <c r="Q301" s="48">
        <f t="shared" ca="1" si="312"/>
        <v>0</v>
      </c>
      <c r="R301" s="48">
        <f t="shared" ca="1" si="312"/>
        <v>0</v>
      </c>
      <c r="U301" s="117">
        <f t="shared" ca="1" si="293"/>
        <v>0</v>
      </c>
      <c r="X301" s="25">
        <f t="shared" ca="1" si="301"/>
        <v>0</v>
      </c>
      <c r="Y301" s="25">
        <f t="shared" ca="1" si="294"/>
        <v>0</v>
      </c>
      <c r="Z301" s="25">
        <f t="shared" ca="1" si="295"/>
        <v>0</v>
      </c>
      <c r="AA301" s="25">
        <f t="shared" ca="1" si="302"/>
        <v>0</v>
      </c>
      <c r="AB301" t="s">
        <v>8983</v>
      </c>
      <c r="AG301" s="83">
        <f t="shared" ca="1" si="303"/>
        <v>0</v>
      </c>
      <c r="AH301" s="78" t="str">
        <f t="shared" ca="1" si="296"/>
        <v/>
      </c>
      <c r="AJ301" s="96">
        <f ca="1">IF(I301="",0,IF(ISERROR(VLOOKUP(I301,Code!$AF$201:$AF$2116,1,FALSE)),1,0))</f>
        <v>0</v>
      </c>
      <c r="AK301" s="78" t="str">
        <f t="shared" ca="1" si="297"/>
        <v/>
      </c>
      <c r="AM301" s="83">
        <f t="shared" ca="1" si="304"/>
        <v>0</v>
      </c>
      <c r="AN301" s="78" t="str">
        <f t="shared" ca="1" si="305"/>
        <v/>
      </c>
      <c r="AO301" s="88" t="s">
        <v>8984</v>
      </c>
      <c r="AP301" s="83">
        <f t="shared" ca="1" si="306"/>
        <v>0</v>
      </c>
      <c r="AQ301" s="78" t="str">
        <f t="shared" ca="1" si="307"/>
        <v/>
      </c>
      <c r="AV301" s="78" t="str">
        <f ca="1">AH301&amp;AH302&amp;AH303&amp;AK301&amp;AK302&amp;AK303&amp;AN301&amp;AN302&amp;AN303</f>
        <v/>
      </c>
      <c r="AW301" s="78" t="str">
        <f ca="1">AQ301&amp;AQ302&amp;AQ303</f>
        <v/>
      </c>
    </row>
    <row r="302" spans="2:49" x14ac:dyDescent="0.15">
      <c r="B302" s="45">
        <v>229</v>
      </c>
      <c r="C302" s="28"/>
      <c r="D302" s="136">
        <f t="shared" ca="1" si="298"/>
        <v>0</v>
      </c>
      <c r="E302" s="27">
        <f t="shared" si="310"/>
        <v>47</v>
      </c>
      <c r="F302" s="27">
        <v>5</v>
      </c>
      <c r="G302" s="25">
        <f ca="1">ROUND(INDIRECT($B$1&amp;G$154&amp;$B302)*1000,0)</f>
        <v>0</v>
      </c>
      <c r="H302" s="25">
        <f t="shared" ref="H302:H303" ca="1" si="313">INDIRECT($B$1&amp;H$154&amp;$B302)</f>
        <v>0</v>
      </c>
      <c r="I302" s="25" t="str">
        <f t="shared" ca="1" si="292"/>
        <v/>
      </c>
      <c r="J302" s="25">
        <f ca="1">INDIRECT($B$1&amp;I$154&amp;$B302)</f>
        <v>0</v>
      </c>
      <c r="K302" s="67"/>
      <c r="L302" s="67"/>
      <c r="M302" s="67"/>
      <c r="N302" s="67"/>
      <c r="O302" s="48">
        <f t="shared" ca="1" si="312"/>
        <v>0</v>
      </c>
      <c r="P302" s="48">
        <f t="shared" ca="1" si="312"/>
        <v>0</v>
      </c>
      <c r="Q302" s="48">
        <f t="shared" ca="1" si="312"/>
        <v>0</v>
      </c>
      <c r="R302" s="48">
        <f t="shared" ca="1" si="312"/>
        <v>0</v>
      </c>
      <c r="U302" s="117">
        <f t="shared" ca="1" si="293"/>
        <v>0</v>
      </c>
      <c r="X302" s="25">
        <f t="shared" ca="1" si="301"/>
        <v>0</v>
      </c>
      <c r="Y302" s="25">
        <f t="shared" ca="1" si="294"/>
        <v>0</v>
      </c>
      <c r="Z302" s="25">
        <f t="shared" ca="1" si="295"/>
        <v>0</v>
      </c>
      <c r="AA302" s="25">
        <f t="shared" ca="1" si="302"/>
        <v>0</v>
      </c>
      <c r="AB302" t="s">
        <v>8985</v>
      </c>
      <c r="AG302" s="83">
        <f t="shared" ca="1" si="303"/>
        <v>0</v>
      </c>
      <c r="AH302" s="78" t="str">
        <f t="shared" ca="1" si="296"/>
        <v/>
      </c>
      <c r="AJ302" s="96">
        <f ca="1">IF(I302="",0,IF(ISERROR(VLOOKUP(I302,Code!$AF$201:$AF$2116,1,FALSE)),1,0))</f>
        <v>0</v>
      </c>
      <c r="AK302" s="78" t="str">
        <f t="shared" ca="1" si="297"/>
        <v/>
      </c>
      <c r="AM302" s="83">
        <f t="shared" ca="1" si="304"/>
        <v>0</v>
      </c>
      <c r="AN302" s="78" t="str">
        <f t="shared" ca="1" si="305"/>
        <v/>
      </c>
      <c r="AO302" s="88" t="s">
        <v>8986</v>
      </c>
      <c r="AP302" s="83">
        <f t="shared" ca="1" si="306"/>
        <v>0</v>
      </c>
      <c r="AQ302" s="78" t="str">
        <f t="shared" ca="1" si="307"/>
        <v/>
      </c>
    </row>
    <row r="303" spans="2:49" x14ac:dyDescent="0.15">
      <c r="B303" s="45">
        <v>231</v>
      </c>
      <c r="C303" s="28"/>
      <c r="D303" s="136">
        <f t="shared" ca="1" si="298"/>
        <v>0</v>
      </c>
      <c r="E303" s="27">
        <f t="shared" si="310"/>
        <v>47</v>
      </c>
      <c r="F303" s="27">
        <v>6</v>
      </c>
      <c r="G303" s="25">
        <f ca="1">ROUND(INDIRECT($B$1&amp;G$154&amp;$B303)*1000,0)</f>
        <v>0</v>
      </c>
      <c r="H303" s="25">
        <f t="shared" ca="1" si="313"/>
        <v>0</v>
      </c>
      <c r="I303" s="25" t="str">
        <f t="shared" ca="1" si="292"/>
        <v/>
      </c>
      <c r="J303" s="25">
        <f ca="1">INDIRECT($B$1&amp;I$154&amp;$B303)</f>
        <v>0</v>
      </c>
      <c r="K303" s="67"/>
      <c r="L303" s="67"/>
      <c r="M303" s="67"/>
      <c r="N303" s="67"/>
      <c r="O303" s="48">
        <f t="shared" ca="1" si="312"/>
        <v>0</v>
      </c>
      <c r="P303" s="48">
        <f t="shared" ca="1" si="312"/>
        <v>0</v>
      </c>
      <c r="Q303" s="48">
        <f t="shared" ca="1" si="312"/>
        <v>0</v>
      </c>
      <c r="R303" s="48">
        <f t="shared" ca="1" si="312"/>
        <v>0</v>
      </c>
      <c r="U303" s="117">
        <f t="shared" ca="1" si="293"/>
        <v>0</v>
      </c>
      <c r="X303" s="25">
        <f t="shared" ca="1" si="301"/>
        <v>0</v>
      </c>
      <c r="Y303" s="25">
        <f t="shared" ca="1" si="294"/>
        <v>0</v>
      </c>
      <c r="Z303" s="25">
        <f t="shared" ca="1" si="295"/>
        <v>0</v>
      </c>
      <c r="AA303" s="25">
        <f t="shared" ca="1" si="302"/>
        <v>0</v>
      </c>
      <c r="AB303" t="s">
        <v>8987</v>
      </c>
      <c r="AG303" s="83">
        <f t="shared" ca="1" si="303"/>
        <v>0</v>
      </c>
      <c r="AH303" s="78" t="str">
        <f t="shared" ca="1" si="296"/>
        <v/>
      </c>
      <c r="AJ303" s="96">
        <f ca="1">IF(I303="",0,IF(ISERROR(VLOOKUP(I303,Code!$AF$201:$AF$2116,1,FALSE)),1,0))</f>
        <v>0</v>
      </c>
      <c r="AK303" s="78" t="str">
        <f t="shared" ca="1" si="297"/>
        <v/>
      </c>
      <c r="AM303" s="83">
        <f t="shared" ca="1" si="304"/>
        <v>0</v>
      </c>
      <c r="AN303" s="78" t="str">
        <f t="shared" ca="1" si="305"/>
        <v/>
      </c>
      <c r="AO303" s="88" t="s">
        <v>8988</v>
      </c>
      <c r="AP303" s="83">
        <f t="shared" ca="1" si="306"/>
        <v>0</v>
      </c>
      <c r="AQ303" s="78" t="str">
        <f t="shared" ca="1" si="307"/>
        <v/>
      </c>
    </row>
    <row r="304" spans="2:49" x14ac:dyDescent="0.15">
      <c r="B304" s="45">
        <v>227</v>
      </c>
      <c r="C304" s="28"/>
      <c r="D304" s="136">
        <f t="shared" ca="1" si="298"/>
        <v>0</v>
      </c>
      <c r="E304" s="27">
        <f t="shared" si="310"/>
        <v>47</v>
      </c>
      <c r="F304" s="27">
        <v>7</v>
      </c>
      <c r="G304" s="25">
        <f ca="1">ROUND(INDIRECT($B$1&amp;G$155&amp;$B304)*1000,0)</f>
        <v>0</v>
      </c>
      <c r="H304" s="25">
        <f ca="1">INDIRECT($B$1&amp;H$155&amp;$B304)</f>
        <v>0</v>
      </c>
      <c r="I304" s="25" t="str">
        <f t="shared" ca="1" si="292"/>
        <v/>
      </c>
      <c r="J304" s="25">
        <f ca="1">INDIRECT($B$1&amp;I$155&amp;$B304)</f>
        <v>0</v>
      </c>
      <c r="K304" s="67"/>
      <c r="L304" s="67"/>
      <c r="M304" s="67"/>
      <c r="N304" s="67"/>
      <c r="O304" s="48">
        <f t="shared" ref="O304:R306" ca="1" si="314">IF(INDIRECT($B$1&amp;N$155&amp;$B304)="〇",O$165,0)</f>
        <v>0</v>
      </c>
      <c r="P304" s="48">
        <f t="shared" ca="1" si="314"/>
        <v>0</v>
      </c>
      <c r="Q304" s="48">
        <f t="shared" ca="1" si="314"/>
        <v>0</v>
      </c>
      <c r="R304" s="48">
        <f t="shared" ca="1" si="314"/>
        <v>0</v>
      </c>
      <c r="U304" s="117">
        <f t="shared" ca="1" si="293"/>
        <v>0</v>
      </c>
      <c r="X304" s="25">
        <f t="shared" ca="1" si="301"/>
        <v>0</v>
      </c>
      <c r="Y304" s="25">
        <f t="shared" ca="1" si="294"/>
        <v>0</v>
      </c>
      <c r="Z304" s="25">
        <f t="shared" ca="1" si="295"/>
        <v>0</v>
      </c>
      <c r="AA304" s="25">
        <f t="shared" ca="1" si="302"/>
        <v>0</v>
      </c>
      <c r="AB304" t="s">
        <v>8989</v>
      </c>
      <c r="AG304" s="83">
        <f t="shared" ca="1" si="303"/>
        <v>0</v>
      </c>
      <c r="AH304" s="78" t="str">
        <f t="shared" ca="1" si="296"/>
        <v/>
      </c>
      <c r="AJ304" s="96">
        <f ca="1">IF(I304="",0,IF(ISERROR(VLOOKUP(I304,Code!$AF$201:$AF$2116,1,FALSE)),1,0))</f>
        <v>0</v>
      </c>
      <c r="AK304" s="78" t="str">
        <f t="shared" ca="1" si="297"/>
        <v/>
      </c>
      <c r="AM304" s="83">
        <f t="shared" ca="1" si="304"/>
        <v>0</v>
      </c>
      <c r="AN304" s="78" t="str">
        <f t="shared" ca="1" si="305"/>
        <v/>
      </c>
      <c r="AO304" s="88" t="s">
        <v>8990</v>
      </c>
      <c r="AP304" s="83">
        <f t="shared" ca="1" si="306"/>
        <v>0</v>
      </c>
      <c r="AQ304" s="78" t="str">
        <f t="shared" ca="1" si="307"/>
        <v/>
      </c>
      <c r="AV304" s="78" t="str">
        <f ca="1">AH304&amp;AH305&amp;AH306&amp;AK304&amp;AK305&amp;AK306</f>
        <v/>
      </c>
      <c r="AW304" s="78" t="str">
        <f ca="1">AQ304&amp;AQ305&amp;AQ306</f>
        <v/>
      </c>
    </row>
    <row r="305" spans="2:49" x14ac:dyDescent="0.15">
      <c r="B305" s="45">
        <v>229</v>
      </c>
      <c r="C305" s="28"/>
      <c r="D305" s="136">
        <f t="shared" ca="1" si="298"/>
        <v>0</v>
      </c>
      <c r="E305" s="27">
        <f t="shared" si="310"/>
        <v>47</v>
      </c>
      <c r="F305" s="27">
        <v>8</v>
      </c>
      <c r="G305" s="25">
        <f ca="1">ROUND(INDIRECT($B$1&amp;G$155&amp;$B305)*1000,0)</f>
        <v>0</v>
      </c>
      <c r="H305" s="25">
        <f t="shared" ref="H305:H306" ca="1" si="315">INDIRECT($B$1&amp;H$155&amp;$B305)</f>
        <v>0</v>
      </c>
      <c r="I305" s="25" t="str">
        <f t="shared" ca="1" si="292"/>
        <v/>
      </c>
      <c r="J305" s="25">
        <f ca="1">INDIRECT($B$1&amp;I$155&amp;$B305)</f>
        <v>0</v>
      </c>
      <c r="K305" s="67"/>
      <c r="L305" s="67"/>
      <c r="M305" s="67"/>
      <c r="N305" s="67"/>
      <c r="O305" s="48">
        <f t="shared" ca="1" si="314"/>
        <v>0</v>
      </c>
      <c r="P305" s="48">
        <f t="shared" ca="1" si="314"/>
        <v>0</v>
      </c>
      <c r="Q305" s="48">
        <f t="shared" ca="1" si="314"/>
        <v>0</v>
      </c>
      <c r="R305" s="48">
        <f t="shared" ca="1" si="314"/>
        <v>0</v>
      </c>
      <c r="U305" s="117">
        <f t="shared" ca="1" si="293"/>
        <v>0</v>
      </c>
      <c r="X305" s="25">
        <f t="shared" ca="1" si="301"/>
        <v>0</v>
      </c>
      <c r="Y305" s="25">
        <f t="shared" ca="1" si="294"/>
        <v>0</v>
      </c>
      <c r="Z305" s="25">
        <f t="shared" ca="1" si="295"/>
        <v>0</v>
      </c>
      <c r="AA305" s="25">
        <f t="shared" ca="1" si="302"/>
        <v>0</v>
      </c>
      <c r="AB305" t="s">
        <v>8991</v>
      </c>
      <c r="AG305" s="83">
        <f t="shared" ca="1" si="303"/>
        <v>0</v>
      </c>
      <c r="AH305" s="78" t="str">
        <f t="shared" ca="1" si="296"/>
        <v/>
      </c>
      <c r="AJ305" s="96">
        <f ca="1">IF(I305="",0,IF(ISERROR(VLOOKUP(I305,Code!$AF$201:$AF$2116,1,FALSE)),1,0))</f>
        <v>0</v>
      </c>
      <c r="AK305" s="78" t="str">
        <f t="shared" ca="1" si="297"/>
        <v/>
      </c>
      <c r="AM305" s="83">
        <f t="shared" ca="1" si="304"/>
        <v>0</v>
      </c>
      <c r="AN305" s="78" t="str">
        <f t="shared" ca="1" si="305"/>
        <v/>
      </c>
      <c r="AO305" s="88" t="s">
        <v>8992</v>
      </c>
      <c r="AP305" s="83">
        <f t="shared" ca="1" si="306"/>
        <v>0</v>
      </c>
      <c r="AQ305" s="78" t="str">
        <f t="shared" ca="1" si="307"/>
        <v/>
      </c>
    </row>
    <row r="306" spans="2:49" x14ac:dyDescent="0.15">
      <c r="B306" s="45">
        <v>231</v>
      </c>
      <c r="C306" s="28"/>
      <c r="D306" s="136">
        <f t="shared" ca="1" si="298"/>
        <v>0</v>
      </c>
      <c r="E306" s="27">
        <f t="shared" si="310"/>
        <v>47</v>
      </c>
      <c r="F306" s="27">
        <v>9</v>
      </c>
      <c r="G306" s="25">
        <f ca="1">ROUND(INDIRECT($B$1&amp;G$155&amp;$B306)*1000,0)</f>
        <v>0</v>
      </c>
      <c r="H306" s="25">
        <f t="shared" ca="1" si="315"/>
        <v>0</v>
      </c>
      <c r="I306" s="25" t="str">
        <f t="shared" ca="1" si="292"/>
        <v/>
      </c>
      <c r="J306" s="25">
        <f ca="1">INDIRECT($B$1&amp;I$155&amp;$B306)</f>
        <v>0</v>
      </c>
      <c r="K306" s="67"/>
      <c r="L306" s="67"/>
      <c r="M306" s="67"/>
      <c r="N306" s="67"/>
      <c r="O306" s="48">
        <f t="shared" ca="1" si="314"/>
        <v>0</v>
      </c>
      <c r="P306" s="48">
        <f t="shared" ca="1" si="314"/>
        <v>0</v>
      </c>
      <c r="Q306" s="48">
        <f t="shared" ca="1" si="314"/>
        <v>0</v>
      </c>
      <c r="R306" s="48">
        <f t="shared" ca="1" si="314"/>
        <v>0</v>
      </c>
      <c r="U306" s="117">
        <f t="shared" ca="1" si="293"/>
        <v>0</v>
      </c>
      <c r="X306" s="25">
        <f t="shared" ca="1" si="301"/>
        <v>0</v>
      </c>
      <c r="Y306" s="25">
        <f t="shared" ca="1" si="294"/>
        <v>0</v>
      </c>
      <c r="Z306" s="25">
        <f t="shared" ca="1" si="295"/>
        <v>0</v>
      </c>
      <c r="AA306" s="25">
        <f t="shared" ca="1" si="302"/>
        <v>0</v>
      </c>
      <c r="AB306" t="s">
        <v>8993</v>
      </c>
      <c r="AG306" s="83">
        <f t="shared" ca="1" si="303"/>
        <v>0</v>
      </c>
      <c r="AH306" s="78" t="str">
        <f t="shared" ca="1" si="296"/>
        <v/>
      </c>
      <c r="AJ306" s="96">
        <f ca="1">IF(I306="",0,IF(ISERROR(VLOOKUP(I306,Code!$AF$201:$AF$2116,1,FALSE)),1,0))</f>
        <v>0</v>
      </c>
      <c r="AK306" s="78" t="str">
        <f t="shared" ca="1" si="297"/>
        <v/>
      </c>
      <c r="AM306" s="83">
        <f t="shared" ca="1" si="304"/>
        <v>0</v>
      </c>
      <c r="AN306" s="78" t="str">
        <f t="shared" ca="1" si="305"/>
        <v/>
      </c>
      <c r="AO306" s="88" t="s">
        <v>8994</v>
      </c>
      <c r="AP306" s="83">
        <f t="shared" ca="1" si="306"/>
        <v>0</v>
      </c>
      <c r="AQ306" s="78" t="str">
        <f t="shared" ca="1" si="307"/>
        <v/>
      </c>
    </row>
    <row r="307" spans="2:49" x14ac:dyDescent="0.15">
      <c r="B307" s="45">
        <v>227</v>
      </c>
      <c r="C307" s="28"/>
      <c r="D307" s="136">
        <f t="shared" ca="1" si="298"/>
        <v>0</v>
      </c>
      <c r="E307" s="27">
        <f t="shared" si="310"/>
        <v>47</v>
      </c>
      <c r="F307" s="27">
        <v>10</v>
      </c>
      <c r="G307" s="25">
        <f ca="1">ROUND(INDIRECT($B$1&amp;G$156&amp;$B307)*1000,0)</f>
        <v>0</v>
      </c>
      <c r="H307" s="25">
        <f ca="1">INDIRECT($B$1&amp;H$156&amp;$B307)</f>
        <v>0</v>
      </c>
      <c r="I307" s="25" t="str">
        <f t="shared" ca="1" si="292"/>
        <v/>
      </c>
      <c r="J307" s="25">
        <f ca="1">INDIRECT($B$1&amp;I$156&amp;$B307)</f>
        <v>0</v>
      </c>
      <c r="K307" s="67"/>
      <c r="L307" s="67"/>
      <c r="M307" s="67"/>
      <c r="N307" s="67"/>
      <c r="O307" s="48">
        <f t="shared" ref="O307:R309" ca="1" si="316">IF(INDIRECT($B$1&amp;N$156&amp;$B307)="〇",O$165,0)</f>
        <v>0</v>
      </c>
      <c r="P307" s="48">
        <f t="shared" ca="1" si="316"/>
        <v>0</v>
      </c>
      <c r="Q307" s="48">
        <f t="shared" ca="1" si="316"/>
        <v>0</v>
      </c>
      <c r="R307" s="48">
        <f t="shared" ca="1" si="316"/>
        <v>0</v>
      </c>
      <c r="T307" s="17"/>
      <c r="U307" s="117">
        <f t="shared" ca="1" si="293"/>
        <v>0</v>
      </c>
      <c r="V307" s="17"/>
      <c r="W307" s="17"/>
      <c r="X307" s="25">
        <f t="shared" ca="1" si="301"/>
        <v>0</v>
      </c>
      <c r="Y307" s="25">
        <f t="shared" ca="1" si="294"/>
        <v>0</v>
      </c>
      <c r="Z307" s="25">
        <f t="shared" ca="1" si="295"/>
        <v>0</v>
      </c>
      <c r="AA307" s="25">
        <f t="shared" ca="1" si="302"/>
        <v>0</v>
      </c>
      <c r="AB307" t="s">
        <v>8995</v>
      </c>
      <c r="AE307" s="17"/>
      <c r="AG307" s="83">
        <f t="shared" ca="1" si="303"/>
        <v>0</v>
      </c>
      <c r="AH307" s="78" t="str">
        <f t="shared" ca="1" si="296"/>
        <v/>
      </c>
      <c r="AJ307" s="96">
        <f ca="1">IF(I307="",0,IF(ISERROR(VLOOKUP(I307,Code!$AF$201:$AF$2116,1,FALSE)),1,0))</f>
        <v>0</v>
      </c>
      <c r="AK307" s="78" t="str">
        <f t="shared" ca="1" si="297"/>
        <v/>
      </c>
      <c r="AM307" s="83">
        <f t="shared" ca="1" si="304"/>
        <v>0</v>
      </c>
      <c r="AN307" s="78" t="str">
        <f t="shared" ca="1" si="305"/>
        <v/>
      </c>
      <c r="AO307" s="88" t="s">
        <v>8996</v>
      </c>
      <c r="AP307" s="83">
        <f t="shared" ca="1" si="306"/>
        <v>0</v>
      </c>
      <c r="AQ307" s="78" t="str">
        <f t="shared" ca="1" si="307"/>
        <v/>
      </c>
      <c r="AV307" s="78" t="str">
        <f ca="1">AH307&amp;AH308&amp;AH309&amp;AK307&amp;AK308&amp;AK309</f>
        <v/>
      </c>
      <c r="AW307" s="78" t="str">
        <f ca="1">AQ307&amp;AQ308&amp;AQ309</f>
        <v/>
      </c>
    </row>
    <row r="308" spans="2:49" x14ac:dyDescent="0.15">
      <c r="B308" s="45">
        <v>229</v>
      </c>
      <c r="C308" s="28"/>
      <c r="D308" s="136">
        <f t="shared" ca="1" si="298"/>
        <v>0</v>
      </c>
      <c r="E308" s="27">
        <f t="shared" si="310"/>
        <v>47</v>
      </c>
      <c r="F308" s="27">
        <v>11</v>
      </c>
      <c r="G308" s="25">
        <f ca="1">ROUND(INDIRECT($B$1&amp;G$156&amp;$B308)*1000,0)</f>
        <v>0</v>
      </c>
      <c r="H308" s="25">
        <f t="shared" ref="H308:H309" ca="1" si="317">INDIRECT($B$1&amp;H$156&amp;$B308)</f>
        <v>0</v>
      </c>
      <c r="I308" s="25" t="str">
        <f t="shared" ca="1" si="292"/>
        <v/>
      </c>
      <c r="J308" s="25">
        <f ca="1">INDIRECT($B$1&amp;I$156&amp;$B308)</f>
        <v>0</v>
      </c>
      <c r="K308" s="67"/>
      <c r="L308" s="67"/>
      <c r="M308" s="67"/>
      <c r="N308" s="67"/>
      <c r="O308" s="48">
        <f t="shared" ca="1" si="316"/>
        <v>0</v>
      </c>
      <c r="P308" s="48">
        <f t="shared" ca="1" si="316"/>
        <v>0</v>
      </c>
      <c r="Q308" s="48">
        <f t="shared" ca="1" si="316"/>
        <v>0</v>
      </c>
      <c r="R308" s="48">
        <f t="shared" ca="1" si="316"/>
        <v>0</v>
      </c>
      <c r="T308" s="17"/>
      <c r="U308" s="117">
        <f t="shared" ca="1" si="293"/>
        <v>0</v>
      </c>
      <c r="V308" s="17"/>
      <c r="W308" s="17"/>
      <c r="X308" s="25">
        <f t="shared" ca="1" si="301"/>
        <v>0</v>
      </c>
      <c r="Y308" s="25">
        <f t="shared" ca="1" si="294"/>
        <v>0</v>
      </c>
      <c r="Z308" s="25">
        <f t="shared" ca="1" si="295"/>
        <v>0</v>
      </c>
      <c r="AA308" s="25">
        <f t="shared" ca="1" si="302"/>
        <v>0</v>
      </c>
      <c r="AB308" t="s">
        <v>8997</v>
      </c>
      <c r="AE308" s="17"/>
      <c r="AG308" s="83">
        <f t="shared" ca="1" si="303"/>
        <v>0</v>
      </c>
      <c r="AH308" s="78" t="str">
        <f t="shared" ca="1" si="296"/>
        <v/>
      </c>
      <c r="AJ308" s="96">
        <f ca="1">IF(I308="",0,IF(ISERROR(VLOOKUP(I308,Code!$AF$201:$AF$2116,1,FALSE)),1,0))</f>
        <v>0</v>
      </c>
      <c r="AK308" s="78" t="str">
        <f t="shared" ca="1" si="297"/>
        <v/>
      </c>
      <c r="AM308" s="83">
        <f t="shared" ca="1" si="304"/>
        <v>0</v>
      </c>
      <c r="AN308" s="78" t="str">
        <f t="shared" ca="1" si="305"/>
        <v/>
      </c>
      <c r="AO308" s="88" t="s">
        <v>8998</v>
      </c>
      <c r="AP308" s="83">
        <f t="shared" ca="1" si="306"/>
        <v>0</v>
      </c>
      <c r="AQ308" s="78" t="str">
        <f t="shared" ca="1" si="307"/>
        <v/>
      </c>
    </row>
    <row r="309" spans="2:49" x14ac:dyDescent="0.15">
      <c r="B309" s="45">
        <v>231</v>
      </c>
      <c r="C309" s="28"/>
      <c r="D309" s="136">
        <f t="shared" ca="1" si="298"/>
        <v>0</v>
      </c>
      <c r="E309" s="27">
        <f t="shared" si="310"/>
        <v>47</v>
      </c>
      <c r="F309" s="27">
        <v>12</v>
      </c>
      <c r="G309" s="25">
        <f ca="1">ROUND(INDIRECT($B$1&amp;G$156&amp;$B309)*1000,0)</f>
        <v>0</v>
      </c>
      <c r="H309" s="25">
        <f t="shared" ca="1" si="317"/>
        <v>0</v>
      </c>
      <c r="I309" s="25" t="str">
        <f t="shared" ca="1" si="292"/>
        <v/>
      </c>
      <c r="J309" s="25">
        <f ca="1">INDIRECT($B$1&amp;I$156&amp;$B309)</f>
        <v>0</v>
      </c>
      <c r="K309" s="67"/>
      <c r="L309" s="67"/>
      <c r="M309" s="67"/>
      <c r="N309" s="67"/>
      <c r="O309" s="48">
        <f t="shared" ca="1" si="316"/>
        <v>0</v>
      </c>
      <c r="P309" s="48">
        <f t="shared" ca="1" si="316"/>
        <v>0</v>
      </c>
      <c r="Q309" s="48">
        <f t="shared" ca="1" si="316"/>
        <v>0</v>
      </c>
      <c r="R309" s="48">
        <f t="shared" ca="1" si="316"/>
        <v>0</v>
      </c>
      <c r="U309" s="117">
        <f t="shared" ca="1" si="293"/>
        <v>0</v>
      </c>
      <c r="X309" s="25">
        <f t="shared" ca="1" si="301"/>
        <v>0</v>
      </c>
      <c r="Y309" s="25">
        <f t="shared" ca="1" si="294"/>
        <v>0</v>
      </c>
      <c r="Z309" s="25">
        <f t="shared" ca="1" si="295"/>
        <v>0</v>
      </c>
      <c r="AA309" s="25">
        <f t="shared" ca="1" si="302"/>
        <v>0</v>
      </c>
      <c r="AB309" t="s">
        <v>8999</v>
      </c>
      <c r="AG309" s="83">
        <f t="shared" ca="1" si="303"/>
        <v>0</v>
      </c>
      <c r="AH309" s="78" t="str">
        <f t="shared" ca="1" si="296"/>
        <v/>
      </c>
      <c r="AJ309" s="96">
        <f ca="1">IF(I309="",0,IF(ISERROR(VLOOKUP(I309,Code!$AF$201:$AF$2116,1,FALSE)),1,0))</f>
        <v>0</v>
      </c>
      <c r="AK309" s="78" t="str">
        <f t="shared" ca="1" si="297"/>
        <v/>
      </c>
      <c r="AM309" s="83">
        <f t="shared" ca="1" si="304"/>
        <v>0</v>
      </c>
      <c r="AN309" s="78" t="str">
        <f t="shared" ca="1" si="305"/>
        <v/>
      </c>
      <c r="AO309" s="88" t="s">
        <v>9000</v>
      </c>
      <c r="AP309" s="83">
        <f t="shared" ca="1" si="306"/>
        <v>0</v>
      </c>
      <c r="AQ309" s="78" t="str">
        <f t="shared" ca="1" si="307"/>
        <v/>
      </c>
    </row>
    <row r="310" spans="2:49" x14ac:dyDescent="0.15">
      <c r="B310" s="45">
        <v>251</v>
      </c>
      <c r="C310" s="28"/>
      <c r="D310" s="136">
        <f t="shared" ca="1" si="298"/>
        <v>0</v>
      </c>
      <c r="E310" s="27">
        <v>61</v>
      </c>
      <c r="F310" s="27">
        <v>1</v>
      </c>
      <c r="G310" s="25">
        <f ca="1">ROUND(INDIRECT($B$1&amp;G$157&amp;$B310)*1000,0)</f>
        <v>0</v>
      </c>
      <c r="H310" s="25">
        <f ca="1">INDIRECT($B$1&amp;H$157&amp;$B310)</f>
        <v>0</v>
      </c>
      <c r="I310" s="25" t="str">
        <f t="shared" ca="1" si="292"/>
        <v/>
      </c>
      <c r="J310" s="25">
        <f ca="1">INDIRECT($B$1&amp;I$157&amp;$B310)</f>
        <v>0</v>
      </c>
      <c r="K310" s="48">
        <f ca="1">IF(INDIRECT($B$1&amp;J$157&amp;$B310)="〇",K$165,0)</f>
        <v>0</v>
      </c>
      <c r="L310" s="48">
        <f t="shared" ref="L310:T310" ca="1" si="318">IF(INDIRECT($B$1&amp;K$157&amp;$B310)="〇",L$165,0)</f>
        <v>0</v>
      </c>
      <c r="M310" s="48">
        <f t="shared" ca="1" si="318"/>
        <v>0</v>
      </c>
      <c r="N310" s="48">
        <f t="shared" ca="1" si="318"/>
        <v>0</v>
      </c>
      <c r="O310" s="48">
        <f t="shared" ca="1" si="318"/>
        <v>0</v>
      </c>
      <c r="P310" s="48">
        <f t="shared" ca="1" si="318"/>
        <v>0</v>
      </c>
      <c r="Q310" s="48">
        <f t="shared" ca="1" si="318"/>
        <v>0</v>
      </c>
      <c r="R310" s="48">
        <f t="shared" ca="1" si="318"/>
        <v>0</v>
      </c>
      <c r="S310" s="25">
        <f t="shared" ca="1" si="318"/>
        <v>0</v>
      </c>
      <c r="T310" s="25">
        <f t="shared" ca="1" si="318"/>
        <v>0</v>
      </c>
      <c r="U310" s="117">
        <f t="shared" ref="U310:U321" ca="1" si="319">SUM(K310:T310)</f>
        <v>0</v>
      </c>
      <c r="W310" s="25">
        <f ca="1">I150</f>
        <v>0</v>
      </c>
      <c r="X310" s="25">
        <f t="shared" ca="1" si="301"/>
        <v>0</v>
      </c>
      <c r="Y310" s="25">
        <f t="shared" ca="1" si="294"/>
        <v>0</v>
      </c>
      <c r="Z310" s="25">
        <f t="shared" ref="Z310:Z321" ca="1" si="320">COUNTIF(K310:T310,"&gt;0")</f>
        <v>0</v>
      </c>
      <c r="AA310" s="25">
        <f t="shared" ca="1" si="302"/>
        <v>0</v>
      </c>
      <c r="AB310" t="s">
        <v>8538</v>
      </c>
      <c r="AD310" s="144"/>
      <c r="AE310" s="144"/>
      <c r="AF310" s="145" t="s">
        <v>9001</v>
      </c>
      <c r="AG310" s="83">
        <f t="shared" ca="1" si="303"/>
        <v>0</v>
      </c>
      <c r="AH310" s="78" t="str">
        <f t="shared" ca="1" si="296"/>
        <v/>
      </c>
      <c r="AJ310" s="96">
        <f ca="1">IF(I310="",0,IF(ISERROR(VLOOKUP(I310,Code!$AF$201:$AF$2116,1,FALSE)),1,0))</f>
        <v>0</v>
      </c>
      <c r="AK310" s="78" t="str">
        <f t="shared" ca="1" si="297"/>
        <v/>
      </c>
      <c r="AM310" s="83">
        <f t="shared" ca="1" si="304"/>
        <v>0</v>
      </c>
      <c r="AN310" s="78" t="str">
        <f t="shared" ca="1" si="305"/>
        <v/>
      </c>
      <c r="AO310" s="88" t="s">
        <v>9002</v>
      </c>
      <c r="AP310" s="83">
        <f t="shared" ca="1" si="306"/>
        <v>0</v>
      </c>
      <c r="AQ310" s="78" t="str">
        <f t="shared" ca="1" si="307"/>
        <v/>
      </c>
      <c r="AT310" s="78" t="str">
        <f ca="1">AW310&amp;AW313&amp;AW316&amp;AW319</f>
        <v/>
      </c>
      <c r="AV310" s="78" t="str">
        <f ca="1">AE310&amp;AE311&amp;AE312&amp;AH310&amp;AH311&amp;AH312&amp;AK310&amp;AK311&amp;AK312&amp;AN310&amp;AN311&amp;AN312</f>
        <v/>
      </c>
      <c r="AW310" s="78" t="str">
        <f ca="1">AQ310&amp;AQ311&amp;AQ312</f>
        <v/>
      </c>
    </row>
    <row r="311" spans="2:49" x14ac:dyDescent="0.15">
      <c r="B311" s="45">
        <v>253</v>
      </c>
      <c r="C311" s="28"/>
      <c r="D311" s="136">
        <f t="shared" ca="1" si="298"/>
        <v>0</v>
      </c>
      <c r="E311" s="27">
        <f t="shared" ref="E311:E321" si="321">E310</f>
        <v>61</v>
      </c>
      <c r="F311" s="27">
        <v>2</v>
      </c>
      <c r="G311" s="25">
        <f ca="1">ROUND(INDIRECT($B$1&amp;G$157&amp;$B311)*1000,0)</f>
        <v>0</v>
      </c>
      <c r="H311" s="25">
        <f t="shared" ref="H311:H312" ca="1" si="322">INDIRECT($B$1&amp;H$157&amp;$B311)</f>
        <v>0</v>
      </c>
      <c r="I311" s="25" t="str">
        <f t="shared" ca="1" si="292"/>
        <v/>
      </c>
      <c r="J311" s="25">
        <f ca="1">INDIRECT($B$1&amp;I$157&amp;$B311)</f>
        <v>0</v>
      </c>
      <c r="K311" s="48">
        <f t="shared" ref="K311:T312" ca="1" si="323">IF(INDIRECT($B$1&amp;J$157&amp;$B311)="〇",K$165,0)</f>
        <v>0</v>
      </c>
      <c r="L311" s="48">
        <f t="shared" ca="1" si="323"/>
        <v>0</v>
      </c>
      <c r="M311" s="48">
        <f t="shared" ca="1" si="323"/>
        <v>0</v>
      </c>
      <c r="N311" s="48">
        <f t="shared" ca="1" si="323"/>
        <v>0</v>
      </c>
      <c r="O311" s="48">
        <f t="shared" ca="1" si="323"/>
        <v>0</v>
      </c>
      <c r="P311" s="48">
        <f t="shared" ca="1" si="323"/>
        <v>0</v>
      </c>
      <c r="Q311" s="48">
        <f t="shared" ca="1" si="323"/>
        <v>0</v>
      </c>
      <c r="R311" s="48">
        <f t="shared" ca="1" si="323"/>
        <v>0</v>
      </c>
      <c r="S311" s="48">
        <f t="shared" ca="1" si="323"/>
        <v>0</v>
      </c>
      <c r="T311" s="48">
        <f t="shared" ca="1" si="323"/>
        <v>0</v>
      </c>
      <c r="U311" s="117">
        <f t="shared" ca="1" si="319"/>
        <v>0</v>
      </c>
      <c r="W311" s="25">
        <f ca="1">SUM(G310:G321)</f>
        <v>0</v>
      </c>
      <c r="X311" s="25">
        <f t="shared" ca="1" si="301"/>
        <v>0</v>
      </c>
      <c r="Y311" s="25">
        <f t="shared" ca="1" si="294"/>
        <v>0</v>
      </c>
      <c r="Z311" s="25">
        <f t="shared" ca="1" si="320"/>
        <v>0</v>
      </c>
      <c r="AA311" s="25">
        <f t="shared" ca="1" si="302"/>
        <v>0</v>
      </c>
      <c r="AB311" t="s">
        <v>8540</v>
      </c>
      <c r="AD311" s="144"/>
      <c r="AE311" s="144"/>
      <c r="AF311" s="145" t="s">
        <v>9003</v>
      </c>
      <c r="AG311" s="83">
        <f t="shared" ca="1" si="303"/>
        <v>0</v>
      </c>
      <c r="AH311" s="78" t="str">
        <f t="shared" ca="1" si="296"/>
        <v/>
      </c>
      <c r="AJ311" s="96">
        <f ca="1">IF(I311="",0,IF(ISERROR(VLOOKUP(I311,Code!$AF$201:$AF$2116,1,FALSE)),1,0))</f>
        <v>0</v>
      </c>
      <c r="AK311" s="78" t="str">
        <f t="shared" ca="1" si="297"/>
        <v/>
      </c>
      <c r="AM311" s="83">
        <f t="shared" ca="1" si="304"/>
        <v>0</v>
      </c>
      <c r="AN311" s="78" t="str">
        <f t="shared" ca="1" si="305"/>
        <v/>
      </c>
      <c r="AO311" s="88" t="s">
        <v>9004</v>
      </c>
      <c r="AP311" s="83">
        <f t="shared" ca="1" si="306"/>
        <v>0</v>
      </c>
      <c r="AQ311" s="78" t="str">
        <f t="shared" ca="1" si="307"/>
        <v/>
      </c>
    </row>
    <row r="312" spans="2:49" x14ac:dyDescent="0.15">
      <c r="B312" s="45">
        <v>255</v>
      </c>
      <c r="C312" s="28"/>
      <c r="D312" s="136">
        <f t="shared" ca="1" si="298"/>
        <v>0</v>
      </c>
      <c r="E312" s="27">
        <f t="shared" si="321"/>
        <v>61</v>
      </c>
      <c r="F312" s="27">
        <v>3</v>
      </c>
      <c r="G312" s="25">
        <f ca="1">ROUND(INDIRECT($B$1&amp;G$157&amp;$B312)*1000,0)</f>
        <v>0</v>
      </c>
      <c r="H312" s="25">
        <f t="shared" ca="1" si="322"/>
        <v>0</v>
      </c>
      <c r="I312" s="25" t="str">
        <f t="shared" ca="1" si="292"/>
        <v/>
      </c>
      <c r="J312" s="25">
        <f ca="1">INDIRECT($B$1&amp;I$157&amp;$B312)</f>
        <v>0</v>
      </c>
      <c r="K312" s="48">
        <f t="shared" ca="1" si="323"/>
        <v>0</v>
      </c>
      <c r="L312" s="48">
        <f t="shared" ca="1" si="323"/>
        <v>0</v>
      </c>
      <c r="M312" s="48">
        <f t="shared" ca="1" si="323"/>
        <v>0</v>
      </c>
      <c r="N312" s="48">
        <f t="shared" ca="1" si="323"/>
        <v>0</v>
      </c>
      <c r="O312" s="48">
        <f t="shared" ca="1" si="323"/>
        <v>0</v>
      </c>
      <c r="P312" s="48">
        <f t="shared" ca="1" si="323"/>
        <v>0</v>
      </c>
      <c r="Q312" s="48">
        <f t="shared" ca="1" si="323"/>
        <v>0</v>
      </c>
      <c r="R312" s="48">
        <f t="shared" ca="1" si="323"/>
        <v>0</v>
      </c>
      <c r="S312" s="48">
        <f t="shared" ca="1" si="323"/>
        <v>0</v>
      </c>
      <c r="T312" s="48">
        <f t="shared" ca="1" si="323"/>
        <v>0</v>
      </c>
      <c r="U312" s="117">
        <f t="shared" ca="1" si="319"/>
        <v>0</v>
      </c>
      <c r="X312" s="25">
        <f t="shared" ca="1" si="301"/>
        <v>0</v>
      </c>
      <c r="Y312" s="25">
        <f t="shared" ca="1" si="294"/>
        <v>0</v>
      </c>
      <c r="Z312" s="25">
        <f t="shared" ca="1" si="320"/>
        <v>0</v>
      </c>
      <c r="AA312" s="25">
        <f t="shared" ca="1" si="302"/>
        <v>0</v>
      </c>
      <c r="AB312" t="s">
        <v>8542</v>
      </c>
      <c r="AD312" s="144"/>
      <c r="AE312" s="144"/>
      <c r="AF312" s="145" t="s">
        <v>9005</v>
      </c>
      <c r="AG312" s="83">
        <f t="shared" ca="1" si="303"/>
        <v>0</v>
      </c>
      <c r="AH312" s="78" t="str">
        <f t="shared" ca="1" si="296"/>
        <v/>
      </c>
      <c r="AJ312" s="96">
        <f ca="1">IF(I312="",0,IF(ISERROR(VLOOKUP(I312,Code!$AF$201:$AF$2116,1,FALSE)),1,0))</f>
        <v>0</v>
      </c>
      <c r="AK312" s="78" t="str">
        <f t="shared" ca="1" si="297"/>
        <v/>
      </c>
      <c r="AM312" s="83">
        <f t="shared" ca="1" si="304"/>
        <v>0</v>
      </c>
      <c r="AN312" s="78" t="str">
        <f t="shared" ca="1" si="305"/>
        <v/>
      </c>
      <c r="AO312" s="88" t="s">
        <v>9006</v>
      </c>
      <c r="AP312" s="83">
        <f t="shared" ca="1" si="306"/>
        <v>0</v>
      </c>
      <c r="AQ312" s="78" t="str">
        <f t="shared" ca="1" si="307"/>
        <v/>
      </c>
    </row>
    <row r="313" spans="2:49" x14ac:dyDescent="0.15">
      <c r="B313" s="45">
        <v>251</v>
      </c>
      <c r="C313" s="28"/>
      <c r="D313" s="136">
        <f t="shared" ca="1" si="298"/>
        <v>0</v>
      </c>
      <c r="E313" s="27">
        <f t="shared" si="321"/>
        <v>61</v>
      </c>
      <c r="F313" s="27">
        <v>4</v>
      </c>
      <c r="G313" s="25">
        <f ca="1">ROUND(INDIRECT($B$1&amp;G$158&amp;$B313)*1000,0)</f>
        <v>0</v>
      </c>
      <c r="H313" s="25">
        <f ca="1">INDIRECT($B$1&amp;H$158&amp;$B313)</f>
        <v>0</v>
      </c>
      <c r="I313" s="25" t="str">
        <f t="shared" ca="1" si="292"/>
        <v/>
      </c>
      <c r="J313" s="25">
        <f ca="1">INDIRECT($B$1&amp;I$158&amp;$B313)</f>
        <v>0</v>
      </c>
      <c r="K313" s="48">
        <f ca="1">IF(INDIRECT($B$1&amp;J$158&amp;$B313)="〇",K$165,0)</f>
        <v>0</v>
      </c>
      <c r="L313" s="48">
        <f t="shared" ref="L313:T313" ca="1" si="324">IF(INDIRECT($B$1&amp;K$158&amp;$B313)="〇",L$165,0)</f>
        <v>0</v>
      </c>
      <c r="M313" s="48">
        <f t="shared" ca="1" si="324"/>
        <v>0</v>
      </c>
      <c r="N313" s="48">
        <f t="shared" ca="1" si="324"/>
        <v>0</v>
      </c>
      <c r="O313" s="48">
        <f t="shared" ca="1" si="324"/>
        <v>0</v>
      </c>
      <c r="P313" s="48">
        <f t="shared" ca="1" si="324"/>
        <v>0</v>
      </c>
      <c r="Q313" s="48">
        <f t="shared" ca="1" si="324"/>
        <v>0</v>
      </c>
      <c r="R313" s="48">
        <f t="shared" ca="1" si="324"/>
        <v>0</v>
      </c>
      <c r="S313" s="48">
        <f t="shared" ca="1" si="324"/>
        <v>0</v>
      </c>
      <c r="T313" s="48">
        <f t="shared" ca="1" si="324"/>
        <v>0</v>
      </c>
      <c r="U313" s="117">
        <f t="shared" ca="1" si="319"/>
        <v>0</v>
      </c>
      <c r="X313" s="25">
        <f t="shared" ca="1" si="301"/>
        <v>0</v>
      </c>
      <c r="Y313" s="25">
        <f t="shared" ca="1" si="294"/>
        <v>0</v>
      </c>
      <c r="Z313" s="25">
        <f t="shared" ca="1" si="320"/>
        <v>0</v>
      </c>
      <c r="AA313" s="25">
        <f t="shared" ca="1" si="302"/>
        <v>0</v>
      </c>
      <c r="AB313" t="s">
        <v>8544</v>
      </c>
      <c r="AG313" s="83">
        <f t="shared" ca="1" si="303"/>
        <v>0</v>
      </c>
      <c r="AH313" s="78" t="str">
        <f t="shared" ca="1" si="296"/>
        <v/>
      </c>
      <c r="AJ313" s="96">
        <f ca="1">IF(I313="",0,IF(ISERROR(VLOOKUP(I313,Code!$AF$201:$AF$2116,1,FALSE)),1,0))</f>
        <v>0</v>
      </c>
      <c r="AK313" s="78" t="str">
        <f t="shared" ca="1" si="297"/>
        <v/>
      </c>
      <c r="AM313" s="83">
        <f t="shared" ca="1" si="304"/>
        <v>0</v>
      </c>
      <c r="AN313" s="78" t="str">
        <f t="shared" ca="1" si="305"/>
        <v/>
      </c>
      <c r="AO313" s="88" t="s">
        <v>9007</v>
      </c>
      <c r="AP313" s="83">
        <f t="shared" ca="1" si="306"/>
        <v>0</v>
      </c>
      <c r="AQ313" s="78" t="str">
        <f t="shared" ca="1" si="307"/>
        <v/>
      </c>
      <c r="AV313" s="78" t="str">
        <f ca="1">AH313&amp;AH314&amp;AH315&amp;AK313&amp;AK314&amp;AK315&amp;AN313&amp;AN314&amp;AN315</f>
        <v/>
      </c>
      <c r="AW313" s="78" t="str">
        <f ca="1">AQ313&amp;AQ314&amp;AQ315</f>
        <v/>
      </c>
    </row>
    <row r="314" spans="2:49" x14ac:dyDescent="0.15">
      <c r="B314" s="45">
        <v>253</v>
      </c>
      <c r="C314" s="28"/>
      <c r="D314" s="136">
        <f t="shared" ca="1" si="298"/>
        <v>0</v>
      </c>
      <c r="E314" s="27">
        <f t="shared" si="321"/>
        <v>61</v>
      </c>
      <c r="F314" s="27">
        <v>5</v>
      </c>
      <c r="G314" s="25">
        <f ca="1">ROUND(INDIRECT($B$1&amp;G$158&amp;$B314)*1000,0)</f>
        <v>0</v>
      </c>
      <c r="H314" s="25">
        <f t="shared" ref="H314:H315" ca="1" si="325">INDIRECT($B$1&amp;H$158&amp;$B314)</f>
        <v>0</v>
      </c>
      <c r="I314" s="25" t="str">
        <f t="shared" ca="1" si="292"/>
        <v/>
      </c>
      <c r="J314" s="25">
        <f ca="1">INDIRECT($B$1&amp;I$158&amp;$B314)</f>
        <v>0</v>
      </c>
      <c r="K314" s="48">
        <f t="shared" ref="K314:T315" ca="1" si="326">IF(INDIRECT($B$1&amp;J$158&amp;$B314)="〇",K$165,0)</f>
        <v>0</v>
      </c>
      <c r="L314" s="48">
        <f t="shared" ca="1" si="326"/>
        <v>0</v>
      </c>
      <c r="M314" s="48">
        <f t="shared" ca="1" si="326"/>
        <v>0</v>
      </c>
      <c r="N314" s="48">
        <f t="shared" ca="1" si="326"/>
        <v>0</v>
      </c>
      <c r="O314" s="48">
        <f t="shared" ca="1" si="326"/>
        <v>0</v>
      </c>
      <c r="P314" s="48">
        <f t="shared" ca="1" si="326"/>
        <v>0</v>
      </c>
      <c r="Q314" s="48">
        <f t="shared" ca="1" si="326"/>
        <v>0</v>
      </c>
      <c r="R314" s="48">
        <f t="shared" ca="1" si="326"/>
        <v>0</v>
      </c>
      <c r="S314" s="48">
        <f t="shared" ca="1" si="326"/>
        <v>0</v>
      </c>
      <c r="T314" s="48">
        <f t="shared" ca="1" si="326"/>
        <v>0</v>
      </c>
      <c r="U314" s="117">
        <f t="shared" ca="1" si="319"/>
        <v>0</v>
      </c>
      <c r="X314" s="25">
        <f t="shared" ca="1" si="301"/>
        <v>0</v>
      </c>
      <c r="Y314" s="25">
        <f t="shared" ca="1" si="294"/>
        <v>0</v>
      </c>
      <c r="Z314" s="25">
        <f t="shared" ca="1" si="320"/>
        <v>0</v>
      </c>
      <c r="AA314" s="25">
        <f t="shared" ca="1" si="302"/>
        <v>0</v>
      </c>
      <c r="AB314" t="s">
        <v>8546</v>
      </c>
      <c r="AG314" s="83">
        <f t="shared" ca="1" si="303"/>
        <v>0</v>
      </c>
      <c r="AH314" s="78" t="str">
        <f t="shared" ca="1" si="296"/>
        <v/>
      </c>
      <c r="AJ314" s="96">
        <f ca="1">IF(I314="",0,IF(ISERROR(VLOOKUP(I314,Code!$AF$201:$AF$2116,1,FALSE)),1,0))</f>
        <v>0</v>
      </c>
      <c r="AK314" s="78" t="str">
        <f t="shared" ca="1" si="297"/>
        <v/>
      </c>
      <c r="AM314" s="83">
        <f t="shared" ca="1" si="304"/>
        <v>0</v>
      </c>
      <c r="AN314" s="78" t="str">
        <f t="shared" ca="1" si="305"/>
        <v/>
      </c>
      <c r="AO314" s="88" t="s">
        <v>9008</v>
      </c>
      <c r="AP314" s="83">
        <f t="shared" ca="1" si="306"/>
        <v>0</v>
      </c>
      <c r="AQ314" s="78" t="str">
        <f t="shared" ca="1" si="307"/>
        <v/>
      </c>
    </row>
    <row r="315" spans="2:49" x14ac:dyDescent="0.15">
      <c r="B315" s="45">
        <v>255</v>
      </c>
      <c r="C315" s="28"/>
      <c r="D315" s="136">
        <f t="shared" ca="1" si="298"/>
        <v>0</v>
      </c>
      <c r="E315" s="27">
        <f t="shared" si="321"/>
        <v>61</v>
      </c>
      <c r="F315" s="27">
        <v>6</v>
      </c>
      <c r="G315" s="25">
        <f ca="1">ROUND(INDIRECT($B$1&amp;G$158&amp;$B315)*1000,0)</f>
        <v>0</v>
      </c>
      <c r="H315" s="25">
        <f t="shared" ca="1" si="325"/>
        <v>0</v>
      </c>
      <c r="I315" s="25" t="str">
        <f t="shared" ca="1" si="292"/>
        <v/>
      </c>
      <c r="J315" s="25">
        <f ca="1">INDIRECT($B$1&amp;I$158&amp;$B315)</f>
        <v>0</v>
      </c>
      <c r="K315" s="48">
        <f t="shared" ca="1" si="326"/>
        <v>0</v>
      </c>
      <c r="L315" s="48">
        <f t="shared" ca="1" si="326"/>
        <v>0</v>
      </c>
      <c r="M315" s="48">
        <f t="shared" ca="1" si="326"/>
        <v>0</v>
      </c>
      <c r="N315" s="48">
        <f t="shared" ca="1" si="326"/>
        <v>0</v>
      </c>
      <c r="O315" s="48">
        <f t="shared" ca="1" si="326"/>
        <v>0</v>
      </c>
      <c r="P315" s="48">
        <f t="shared" ca="1" si="326"/>
        <v>0</v>
      </c>
      <c r="Q315" s="48">
        <f t="shared" ca="1" si="326"/>
        <v>0</v>
      </c>
      <c r="R315" s="48">
        <f t="shared" ca="1" si="326"/>
        <v>0</v>
      </c>
      <c r="S315" s="48">
        <f t="shared" ca="1" si="326"/>
        <v>0</v>
      </c>
      <c r="T315" s="48">
        <f t="shared" ca="1" si="326"/>
        <v>0</v>
      </c>
      <c r="U315" s="117">
        <f t="shared" ca="1" si="319"/>
        <v>0</v>
      </c>
      <c r="X315" s="25">
        <f t="shared" ca="1" si="301"/>
        <v>0</v>
      </c>
      <c r="Y315" s="25">
        <f t="shared" ca="1" si="294"/>
        <v>0</v>
      </c>
      <c r="Z315" s="25">
        <f t="shared" ca="1" si="320"/>
        <v>0</v>
      </c>
      <c r="AA315" s="25">
        <f t="shared" ca="1" si="302"/>
        <v>0</v>
      </c>
      <c r="AB315" t="s">
        <v>8548</v>
      </c>
      <c r="AG315" s="83">
        <f t="shared" ca="1" si="303"/>
        <v>0</v>
      </c>
      <c r="AH315" s="78" t="str">
        <f t="shared" ca="1" si="296"/>
        <v/>
      </c>
      <c r="AJ315" s="96">
        <f ca="1">IF(I315="",0,IF(ISERROR(VLOOKUP(I315,Code!$AF$201:$AF$2116,1,FALSE)),1,0))</f>
        <v>0</v>
      </c>
      <c r="AK315" s="78" t="str">
        <f t="shared" ca="1" si="297"/>
        <v/>
      </c>
      <c r="AM315" s="83">
        <f t="shared" ca="1" si="304"/>
        <v>0</v>
      </c>
      <c r="AN315" s="78" t="str">
        <f t="shared" ca="1" si="305"/>
        <v/>
      </c>
      <c r="AO315" s="88" t="s">
        <v>9009</v>
      </c>
      <c r="AP315" s="83">
        <f t="shared" ca="1" si="306"/>
        <v>0</v>
      </c>
      <c r="AQ315" s="78" t="str">
        <f t="shared" ca="1" si="307"/>
        <v/>
      </c>
    </row>
    <row r="316" spans="2:49" x14ac:dyDescent="0.15">
      <c r="B316" s="45">
        <v>251</v>
      </c>
      <c r="C316" s="28"/>
      <c r="D316" s="136">
        <f t="shared" ca="1" si="298"/>
        <v>0</v>
      </c>
      <c r="E316" s="27">
        <f t="shared" si="321"/>
        <v>61</v>
      </c>
      <c r="F316" s="27">
        <v>7</v>
      </c>
      <c r="G316" s="25">
        <f ca="1">ROUND(INDIRECT($B$1&amp;G$159&amp;$B316)*1000,0)</f>
        <v>0</v>
      </c>
      <c r="H316" s="25">
        <f ca="1">INDIRECT($B$1&amp;H$159&amp;$B316)</f>
        <v>0</v>
      </c>
      <c r="I316" s="25" t="str">
        <f t="shared" ca="1" si="292"/>
        <v/>
      </c>
      <c r="J316" s="25">
        <f ca="1">INDIRECT($B$1&amp;I$159&amp;$B316)</f>
        <v>0</v>
      </c>
      <c r="K316" s="48">
        <f ca="1">IF(INDIRECT($B$1&amp;J$159&amp;$B316)="〇",K$165,0)</f>
        <v>0</v>
      </c>
      <c r="L316" s="48">
        <f t="shared" ref="L316:T316" ca="1" si="327">IF(INDIRECT($B$1&amp;K$159&amp;$B316)="〇",L$165,0)</f>
        <v>0</v>
      </c>
      <c r="M316" s="48">
        <f t="shared" ca="1" si="327"/>
        <v>0</v>
      </c>
      <c r="N316" s="48">
        <f t="shared" ca="1" si="327"/>
        <v>0</v>
      </c>
      <c r="O316" s="48">
        <f t="shared" ca="1" si="327"/>
        <v>0</v>
      </c>
      <c r="P316" s="48">
        <f t="shared" ca="1" si="327"/>
        <v>0</v>
      </c>
      <c r="Q316" s="48">
        <f t="shared" ca="1" si="327"/>
        <v>0</v>
      </c>
      <c r="R316" s="48">
        <f t="shared" ca="1" si="327"/>
        <v>0</v>
      </c>
      <c r="S316" s="48">
        <f t="shared" ca="1" si="327"/>
        <v>0</v>
      </c>
      <c r="T316" s="48">
        <f t="shared" ca="1" si="327"/>
        <v>0</v>
      </c>
      <c r="U316" s="117">
        <f t="shared" ca="1" si="319"/>
        <v>0</v>
      </c>
      <c r="X316" s="25">
        <f t="shared" ca="1" si="301"/>
        <v>0</v>
      </c>
      <c r="Y316" s="25">
        <f t="shared" ca="1" si="294"/>
        <v>0</v>
      </c>
      <c r="Z316" s="25">
        <f t="shared" ca="1" si="320"/>
        <v>0</v>
      </c>
      <c r="AA316" s="25">
        <f t="shared" ca="1" si="302"/>
        <v>0</v>
      </c>
      <c r="AB316" t="s">
        <v>8550</v>
      </c>
      <c r="AG316" s="83">
        <f t="shared" ca="1" si="303"/>
        <v>0</v>
      </c>
      <c r="AH316" s="78" t="str">
        <f t="shared" ca="1" si="296"/>
        <v/>
      </c>
      <c r="AJ316" s="96">
        <f ca="1">IF(I316="",0,IF(ISERROR(VLOOKUP(I316,Code!$AF$201:$AF$2116,1,FALSE)),1,0))</f>
        <v>0</v>
      </c>
      <c r="AK316" s="78" t="str">
        <f t="shared" ca="1" si="297"/>
        <v/>
      </c>
      <c r="AM316" s="83">
        <f t="shared" ca="1" si="304"/>
        <v>0</v>
      </c>
      <c r="AN316" s="78" t="str">
        <f t="shared" ca="1" si="305"/>
        <v/>
      </c>
      <c r="AO316" s="88" t="s">
        <v>9010</v>
      </c>
      <c r="AP316" s="83">
        <f t="shared" ca="1" si="306"/>
        <v>0</v>
      </c>
      <c r="AQ316" s="78" t="str">
        <f t="shared" ca="1" si="307"/>
        <v/>
      </c>
      <c r="AV316" s="78" t="str">
        <f ca="1">AH316&amp;AH317&amp;AH318&amp;AK316&amp;AK317&amp;AK318</f>
        <v/>
      </c>
      <c r="AW316" s="78" t="str">
        <f ca="1">AQ316&amp;AQ317&amp;AQ318</f>
        <v/>
      </c>
    </row>
    <row r="317" spans="2:49" x14ac:dyDescent="0.15">
      <c r="B317" s="45">
        <v>253</v>
      </c>
      <c r="C317" s="28"/>
      <c r="D317" s="136">
        <f t="shared" ca="1" si="298"/>
        <v>0</v>
      </c>
      <c r="E317" s="27">
        <f t="shared" si="321"/>
        <v>61</v>
      </c>
      <c r="F317" s="27">
        <v>8</v>
      </c>
      <c r="G317" s="25">
        <f ca="1">ROUND(INDIRECT($B$1&amp;G$159&amp;$B317)*1000,0)</f>
        <v>0</v>
      </c>
      <c r="H317" s="25">
        <f t="shared" ref="H317:H318" ca="1" si="328">INDIRECT($B$1&amp;H$159&amp;$B317)</f>
        <v>0</v>
      </c>
      <c r="I317" s="25" t="str">
        <f t="shared" ca="1" si="292"/>
        <v/>
      </c>
      <c r="J317" s="25">
        <f ca="1">INDIRECT($B$1&amp;I$159&amp;$B317)</f>
        <v>0</v>
      </c>
      <c r="K317" s="48">
        <f t="shared" ref="K317:T318" ca="1" si="329">IF(INDIRECT($B$1&amp;J$159&amp;$B317)="〇",K$165,0)</f>
        <v>0</v>
      </c>
      <c r="L317" s="48">
        <f t="shared" ca="1" si="329"/>
        <v>0</v>
      </c>
      <c r="M317" s="48">
        <f t="shared" ca="1" si="329"/>
        <v>0</v>
      </c>
      <c r="N317" s="48">
        <f t="shared" ca="1" si="329"/>
        <v>0</v>
      </c>
      <c r="O317" s="48">
        <f t="shared" ca="1" si="329"/>
        <v>0</v>
      </c>
      <c r="P317" s="48">
        <f t="shared" ca="1" si="329"/>
        <v>0</v>
      </c>
      <c r="Q317" s="48">
        <f t="shared" ca="1" si="329"/>
        <v>0</v>
      </c>
      <c r="R317" s="48">
        <f t="shared" ca="1" si="329"/>
        <v>0</v>
      </c>
      <c r="S317" s="48">
        <f t="shared" ca="1" si="329"/>
        <v>0</v>
      </c>
      <c r="T317" s="48">
        <f t="shared" ca="1" si="329"/>
        <v>0</v>
      </c>
      <c r="U317" s="117">
        <f t="shared" ca="1" si="319"/>
        <v>0</v>
      </c>
      <c r="X317" s="25">
        <f t="shared" ca="1" si="301"/>
        <v>0</v>
      </c>
      <c r="Y317" s="25">
        <f t="shared" ca="1" si="294"/>
        <v>0</v>
      </c>
      <c r="Z317" s="25">
        <f t="shared" ca="1" si="320"/>
        <v>0</v>
      </c>
      <c r="AA317" s="25">
        <f t="shared" ca="1" si="302"/>
        <v>0</v>
      </c>
      <c r="AB317" t="s">
        <v>8552</v>
      </c>
      <c r="AG317" s="83">
        <f t="shared" ca="1" si="303"/>
        <v>0</v>
      </c>
      <c r="AH317" s="78" t="str">
        <f t="shared" ca="1" si="296"/>
        <v/>
      </c>
      <c r="AJ317" s="96">
        <f ca="1">IF(I317="",0,IF(ISERROR(VLOOKUP(I317,Code!$AF$201:$AF$2116,1,FALSE)),1,0))</f>
        <v>0</v>
      </c>
      <c r="AK317" s="78" t="str">
        <f t="shared" ca="1" si="297"/>
        <v/>
      </c>
      <c r="AM317" s="83">
        <f t="shared" ca="1" si="304"/>
        <v>0</v>
      </c>
      <c r="AN317" s="78" t="str">
        <f t="shared" ca="1" si="305"/>
        <v/>
      </c>
      <c r="AO317" s="88" t="s">
        <v>9011</v>
      </c>
      <c r="AP317" s="83">
        <f t="shared" ca="1" si="306"/>
        <v>0</v>
      </c>
      <c r="AQ317" s="78" t="str">
        <f t="shared" ca="1" si="307"/>
        <v/>
      </c>
    </row>
    <row r="318" spans="2:49" x14ac:dyDescent="0.15">
      <c r="B318" s="45">
        <v>255</v>
      </c>
      <c r="C318" s="28"/>
      <c r="D318" s="136">
        <f t="shared" ca="1" si="298"/>
        <v>0</v>
      </c>
      <c r="E318" s="27">
        <f t="shared" si="321"/>
        <v>61</v>
      </c>
      <c r="F318" s="27">
        <v>9</v>
      </c>
      <c r="G318" s="25">
        <f ca="1">ROUND(INDIRECT($B$1&amp;G$159&amp;$B318)*1000,0)</f>
        <v>0</v>
      </c>
      <c r="H318" s="25">
        <f t="shared" ca="1" si="328"/>
        <v>0</v>
      </c>
      <c r="I318" s="25" t="str">
        <f t="shared" ca="1" si="292"/>
        <v/>
      </c>
      <c r="J318" s="25">
        <f ca="1">INDIRECT($B$1&amp;I$159&amp;$B318)</f>
        <v>0</v>
      </c>
      <c r="K318" s="48">
        <f t="shared" ca="1" si="329"/>
        <v>0</v>
      </c>
      <c r="L318" s="48">
        <f t="shared" ca="1" si="329"/>
        <v>0</v>
      </c>
      <c r="M318" s="48">
        <f t="shared" ca="1" si="329"/>
        <v>0</v>
      </c>
      <c r="N318" s="48">
        <f t="shared" ca="1" si="329"/>
        <v>0</v>
      </c>
      <c r="O318" s="48">
        <f t="shared" ca="1" si="329"/>
        <v>0</v>
      </c>
      <c r="P318" s="48">
        <f t="shared" ca="1" si="329"/>
        <v>0</v>
      </c>
      <c r="Q318" s="48">
        <f t="shared" ca="1" si="329"/>
        <v>0</v>
      </c>
      <c r="R318" s="48">
        <f t="shared" ca="1" si="329"/>
        <v>0</v>
      </c>
      <c r="S318" s="48">
        <f t="shared" ca="1" si="329"/>
        <v>0</v>
      </c>
      <c r="T318" s="48">
        <f t="shared" ca="1" si="329"/>
        <v>0</v>
      </c>
      <c r="U318" s="117">
        <f t="shared" ca="1" si="319"/>
        <v>0</v>
      </c>
      <c r="X318" s="25">
        <f t="shared" ca="1" si="301"/>
        <v>0</v>
      </c>
      <c r="Y318" s="25">
        <f t="shared" ca="1" si="294"/>
        <v>0</v>
      </c>
      <c r="Z318" s="25">
        <f t="shared" ca="1" si="320"/>
        <v>0</v>
      </c>
      <c r="AA318" s="25">
        <f t="shared" ca="1" si="302"/>
        <v>0</v>
      </c>
      <c r="AB318" t="s">
        <v>8554</v>
      </c>
      <c r="AG318" s="83">
        <f t="shared" ca="1" si="303"/>
        <v>0</v>
      </c>
      <c r="AH318" s="78" t="str">
        <f t="shared" ca="1" si="296"/>
        <v/>
      </c>
      <c r="AJ318" s="96">
        <f ca="1">IF(I318="",0,IF(ISERROR(VLOOKUP(I318,Code!$AF$201:$AF$2116,1,FALSE)),1,0))</f>
        <v>0</v>
      </c>
      <c r="AK318" s="78" t="str">
        <f t="shared" ca="1" si="297"/>
        <v/>
      </c>
      <c r="AM318" s="83">
        <f t="shared" ca="1" si="304"/>
        <v>0</v>
      </c>
      <c r="AN318" s="78" t="str">
        <f t="shared" ca="1" si="305"/>
        <v/>
      </c>
      <c r="AO318" s="88" t="s">
        <v>9012</v>
      </c>
      <c r="AP318" s="83">
        <f t="shared" ca="1" si="306"/>
        <v>0</v>
      </c>
      <c r="AQ318" s="78" t="str">
        <f t="shared" ca="1" si="307"/>
        <v/>
      </c>
    </row>
    <row r="319" spans="2:49" x14ac:dyDescent="0.15">
      <c r="B319" s="45">
        <v>251</v>
      </c>
      <c r="C319" s="28"/>
      <c r="D319" s="136">
        <f t="shared" ca="1" si="298"/>
        <v>0</v>
      </c>
      <c r="E319" s="27">
        <f t="shared" si="321"/>
        <v>61</v>
      </c>
      <c r="F319" s="27">
        <v>10</v>
      </c>
      <c r="G319" s="25">
        <f ca="1">ROUND(INDIRECT($B$1&amp;G$160&amp;$B319)*1000,0)</f>
        <v>0</v>
      </c>
      <c r="H319" s="25">
        <f ca="1">INDIRECT($B$1&amp;H$160&amp;$B319)</f>
        <v>0</v>
      </c>
      <c r="I319" s="25" t="str">
        <f t="shared" ca="1" si="292"/>
        <v/>
      </c>
      <c r="J319" s="25">
        <f ca="1">INDIRECT($B$1&amp;I$160&amp;$B319)</f>
        <v>0</v>
      </c>
      <c r="K319" s="48">
        <f ca="1">IF(INDIRECT($B$1&amp;J$160&amp;$B319)="〇",K$165,0)</f>
        <v>0</v>
      </c>
      <c r="L319" s="48">
        <f t="shared" ref="L319:T319" ca="1" si="330">IF(INDIRECT($B$1&amp;K$160&amp;$B319)="〇",L$165,0)</f>
        <v>0</v>
      </c>
      <c r="M319" s="48">
        <f t="shared" ca="1" si="330"/>
        <v>0</v>
      </c>
      <c r="N319" s="48">
        <f t="shared" ca="1" si="330"/>
        <v>0</v>
      </c>
      <c r="O319" s="48">
        <f t="shared" ca="1" si="330"/>
        <v>0</v>
      </c>
      <c r="P319" s="48">
        <f t="shared" ca="1" si="330"/>
        <v>0</v>
      </c>
      <c r="Q319" s="48">
        <f t="shared" ca="1" si="330"/>
        <v>0</v>
      </c>
      <c r="R319" s="48">
        <f t="shared" ca="1" si="330"/>
        <v>0</v>
      </c>
      <c r="S319" s="48">
        <f t="shared" ca="1" si="330"/>
        <v>0</v>
      </c>
      <c r="T319" s="48">
        <f t="shared" ca="1" si="330"/>
        <v>0</v>
      </c>
      <c r="U319" s="117">
        <f t="shared" ca="1" si="319"/>
        <v>0</v>
      </c>
      <c r="X319" s="25">
        <f t="shared" ca="1" si="301"/>
        <v>0</v>
      </c>
      <c r="Y319" s="25">
        <f t="shared" ca="1" si="294"/>
        <v>0</v>
      </c>
      <c r="Z319" s="25">
        <f t="shared" ca="1" si="320"/>
        <v>0</v>
      </c>
      <c r="AA319" s="25">
        <f t="shared" ca="1" si="302"/>
        <v>0</v>
      </c>
      <c r="AB319" t="s">
        <v>8556</v>
      </c>
      <c r="AG319" s="83">
        <f t="shared" ca="1" si="303"/>
        <v>0</v>
      </c>
      <c r="AH319" s="78" t="str">
        <f t="shared" ca="1" si="296"/>
        <v/>
      </c>
      <c r="AJ319" s="96">
        <f ca="1">IF(I319="",0,IF(ISERROR(VLOOKUP(I319,Code!$AF$201:$AF$2116,1,FALSE)),1,0))</f>
        <v>0</v>
      </c>
      <c r="AK319" s="78" t="str">
        <f t="shared" ca="1" si="297"/>
        <v/>
      </c>
      <c r="AM319" s="83">
        <f t="shared" ca="1" si="304"/>
        <v>0</v>
      </c>
      <c r="AN319" s="78" t="str">
        <f t="shared" ca="1" si="305"/>
        <v/>
      </c>
      <c r="AO319" s="88" t="s">
        <v>9013</v>
      </c>
      <c r="AP319" s="83">
        <f t="shared" ca="1" si="306"/>
        <v>0</v>
      </c>
      <c r="AQ319" s="78" t="str">
        <f t="shared" ca="1" si="307"/>
        <v/>
      </c>
      <c r="AV319" s="78" t="str">
        <f ca="1">AH319&amp;AH320&amp;AH321&amp;AK319&amp;AK320&amp;AK321</f>
        <v/>
      </c>
      <c r="AW319" s="78" t="str">
        <f ca="1">AQ319&amp;AQ320&amp;AQ321</f>
        <v/>
      </c>
    </row>
    <row r="320" spans="2:49" x14ac:dyDescent="0.15">
      <c r="B320" s="45">
        <v>253</v>
      </c>
      <c r="C320" s="28"/>
      <c r="D320" s="136">
        <f t="shared" ca="1" si="298"/>
        <v>0</v>
      </c>
      <c r="E320" s="27">
        <f t="shared" si="321"/>
        <v>61</v>
      </c>
      <c r="F320" s="27">
        <v>11</v>
      </c>
      <c r="G320" s="25">
        <f ca="1">ROUND(INDIRECT($B$1&amp;G$160&amp;$B320)*1000,0)</f>
        <v>0</v>
      </c>
      <c r="H320" s="25">
        <f t="shared" ref="H320:H321" ca="1" si="331">INDIRECT($B$1&amp;H$160&amp;$B320)</f>
        <v>0</v>
      </c>
      <c r="I320" s="25" t="str">
        <f t="shared" ca="1" si="292"/>
        <v/>
      </c>
      <c r="J320" s="25">
        <f ca="1">INDIRECT($B$1&amp;I$160&amp;$B320)</f>
        <v>0</v>
      </c>
      <c r="K320" s="48">
        <f t="shared" ref="K320:T321" ca="1" si="332">IF(INDIRECT($B$1&amp;J$160&amp;$B320)="〇",K$165,0)</f>
        <v>0</v>
      </c>
      <c r="L320" s="48">
        <f t="shared" ca="1" si="332"/>
        <v>0</v>
      </c>
      <c r="M320" s="48">
        <f t="shared" ca="1" si="332"/>
        <v>0</v>
      </c>
      <c r="N320" s="48">
        <f t="shared" ca="1" si="332"/>
        <v>0</v>
      </c>
      <c r="O320" s="48">
        <f t="shared" ca="1" si="332"/>
        <v>0</v>
      </c>
      <c r="P320" s="48">
        <f t="shared" ca="1" si="332"/>
        <v>0</v>
      </c>
      <c r="Q320" s="48">
        <f t="shared" ca="1" si="332"/>
        <v>0</v>
      </c>
      <c r="R320" s="48">
        <f t="shared" ca="1" si="332"/>
        <v>0</v>
      </c>
      <c r="S320" s="48">
        <f t="shared" ca="1" si="332"/>
        <v>0</v>
      </c>
      <c r="T320" s="48">
        <f t="shared" ca="1" si="332"/>
        <v>0</v>
      </c>
      <c r="U320" s="117">
        <f t="shared" ca="1" si="319"/>
        <v>0</v>
      </c>
      <c r="X320" s="25">
        <f t="shared" ca="1" si="301"/>
        <v>0</v>
      </c>
      <c r="Y320" s="25">
        <f t="shared" ca="1" si="294"/>
        <v>0</v>
      </c>
      <c r="Z320" s="25">
        <f t="shared" ca="1" si="320"/>
        <v>0</v>
      </c>
      <c r="AA320" s="25">
        <f t="shared" ca="1" si="302"/>
        <v>0</v>
      </c>
      <c r="AB320" t="s">
        <v>8558</v>
      </c>
      <c r="AG320" s="83">
        <f t="shared" ca="1" si="303"/>
        <v>0</v>
      </c>
      <c r="AH320" s="78" t="str">
        <f t="shared" ca="1" si="296"/>
        <v/>
      </c>
      <c r="AJ320" s="96">
        <f ca="1">IF(I320="",0,IF(ISERROR(VLOOKUP(I320,Code!$AF$201:$AF$2116,1,FALSE)),1,0))</f>
        <v>0</v>
      </c>
      <c r="AK320" s="78" t="str">
        <f t="shared" ca="1" si="297"/>
        <v/>
      </c>
      <c r="AM320" s="83">
        <f t="shared" ca="1" si="304"/>
        <v>0</v>
      </c>
      <c r="AN320" s="78" t="str">
        <f t="shared" ca="1" si="305"/>
        <v/>
      </c>
      <c r="AO320" s="88" t="s">
        <v>9014</v>
      </c>
      <c r="AP320" s="83">
        <f t="shared" ca="1" si="306"/>
        <v>0</v>
      </c>
      <c r="AQ320" s="78" t="str">
        <f t="shared" ca="1" si="307"/>
        <v/>
      </c>
    </row>
    <row r="321" spans="2:49" x14ac:dyDescent="0.15">
      <c r="B321" s="45">
        <v>255</v>
      </c>
      <c r="C321" s="28"/>
      <c r="D321" s="136">
        <f t="shared" ca="1" si="298"/>
        <v>0</v>
      </c>
      <c r="E321" s="27">
        <f t="shared" si="321"/>
        <v>61</v>
      </c>
      <c r="F321" s="27">
        <v>12</v>
      </c>
      <c r="G321" s="25">
        <f ca="1">ROUND(INDIRECT($B$1&amp;G$160&amp;$B321)*1000,0)</f>
        <v>0</v>
      </c>
      <c r="H321" s="25">
        <f t="shared" ca="1" si="331"/>
        <v>0</v>
      </c>
      <c r="I321" s="25" t="str">
        <f t="shared" ca="1" si="292"/>
        <v/>
      </c>
      <c r="J321" s="25">
        <f ca="1">INDIRECT($B$1&amp;I$160&amp;$B321)</f>
        <v>0</v>
      </c>
      <c r="K321" s="48">
        <f t="shared" ca="1" si="332"/>
        <v>0</v>
      </c>
      <c r="L321" s="48">
        <f t="shared" ca="1" si="332"/>
        <v>0</v>
      </c>
      <c r="M321" s="48">
        <f t="shared" ca="1" si="332"/>
        <v>0</v>
      </c>
      <c r="N321" s="48">
        <f t="shared" ca="1" si="332"/>
        <v>0</v>
      </c>
      <c r="O321" s="48">
        <f t="shared" ca="1" si="332"/>
        <v>0</v>
      </c>
      <c r="P321" s="48">
        <f t="shared" ca="1" si="332"/>
        <v>0</v>
      </c>
      <c r="Q321" s="48">
        <f t="shared" ca="1" si="332"/>
        <v>0</v>
      </c>
      <c r="R321" s="48">
        <f t="shared" ca="1" si="332"/>
        <v>0</v>
      </c>
      <c r="S321" s="48">
        <f t="shared" ca="1" si="332"/>
        <v>0</v>
      </c>
      <c r="T321" s="48">
        <f t="shared" ca="1" si="332"/>
        <v>0</v>
      </c>
      <c r="U321" s="117">
        <f t="shared" ca="1" si="319"/>
        <v>0</v>
      </c>
      <c r="X321" s="25">
        <f t="shared" ca="1" si="301"/>
        <v>0</v>
      </c>
      <c r="Y321" s="25">
        <f t="shared" ca="1" si="294"/>
        <v>0</v>
      </c>
      <c r="Z321" s="25">
        <f t="shared" ca="1" si="320"/>
        <v>0</v>
      </c>
      <c r="AA321" s="25">
        <f t="shared" ca="1" si="302"/>
        <v>0</v>
      </c>
      <c r="AB321" t="s">
        <v>8560</v>
      </c>
      <c r="AD321" t="s">
        <v>40</v>
      </c>
      <c r="AG321" s="83">
        <f t="shared" ca="1" si="303"/>
        <v>0</v>
      </c>
      <c r="AH321" s="78" t="str">
        <f t="shared" ca="1" si="296"/>
        <v/>
      </c>
      <c r="AJ321" s="96">
        <f ca="1">IF(I321="",0,IF(ISERROR(VLOOKUP(I321,Code!$AF$201:$AF$2116,1,FALSE)),1,0))</f>
        <v>0</v>
      </c>
      <c r="AK321" s="78" t="str">
        <f t="shared" ca="1" si="297"/>
        <v/>
      </c>
      <c r="AM321" s="83">
        <f t="shared" ca="1" si="304"/>
        <v>0</v>
      </c>
      <c r="AN321" s="78" t="str">
        <f t="shared" ca="1" si="305"/>
        <v/>
      </c>
      <c r="AO321" s="88" t="s">
        <v>9015</v>
      </c>
      <c r="AP321" s="83">
        <f t="shared" ca="1" si="306"/>
        <v>0</v>
      </c>
      <c r="AQ321" s="78" t="str">
        <f t="shared" ca="1" si="307"/>
        <v/>
      </c>
    </row>
    <row r="322" spans="2:49" x14ac:dyDescent="0.15">
      <c r="B322" s="45">
        <v>257</v>
      </c>
      <c r="C322" s="28"/>
      <c r="D322" s="28"/>
      <c r="E322" s="28"/>
      <c r="F322" s="28"/>
      <c r="G322" s="28"/>
      <c r="H322" s="28"/>
      <c r="I322" s="28"/>
      <c r="J322" s="28"/>
      <c r="K322" s="67"/>
      <c r="L322" s="67"/>
      <c r="M322" s="67"/>
      <c r="N322" s="67"/>
      <c r="O322" s="67"/>
      <c r="P322" s="67"/>
      <c r="Q322" s="67"/>
      <c r="R322" s="67"/>
      <c r="S322" s="67"/>
      <c r="T322" s="67"/>
      <c r="U322" s="98"/>
      <c r="W322" s="25"/>
      <c r="X322" s="25"/>
      <c r="Y322" s="25"/>
      <c r="Z322" s="25"/>
      <c r="AA322" s="25"/>
      <c r="AD322" s="144"/>
      <c r="AE322" s="144"/>
      <c r="AF322" s="145"/>
      <c r="AG322" s="28"/>
      <c r="AH322" s="28"/>
      <c r="AJ322" s="113"/>
      <c r="AK322" s="28"/>
      <c r="AM322" s="28"/>
      <c r="AN322" s="28"/>
      <c r="AO322" s="88"/>
      <c r="AP322" s="28"/>
      <c r="AQ322" s="28"/>
      <c r="AT322" s="28"/>
      <c r="AV322" s="28"/>
      <c r="AW322" s="28"/>
    </row>
    <row r="323" spans="2:49" x14ac:dyDescent="0.15">
      <c r="B323" s="45">
        <v>259</v>
      </c>
      <c r="C323" s="28"/>
      <c r="D323" s="28"/>
      <c r="E323" s="28"/>
      <c r="F323" s="28"/>
      <c r="G323" s="28"/>
      <c r="H323" s="28"/>
      <c r="I323" s="28"/>
      <c r="J323" s="28"/>
      <c r="K323" s="67"/>
      <c r="L323" s="67"/>
      <c r="M323" s="67"/>
      <c r="N323" s="67"/>
      <c r="O323" s="67"/>
      <c r="P323" s="67"/>
      <c r="Q323" s="67"/>
      <c r="R323" s="67"/>
      <c r="S323" s="67"/>
      <c r="T323" s="67"/>
      <c r="U323" s="98"/>
      <c r="W323" s="25"/>
      <c r="X323" s="25"/>
      <c r="Y323" s="25"/>
      <c r="Z323" s="25"/>
      <c r="AA323" s="25"/>
      <c r="AD323" s="144"/>
      <c r="AE323" s="144"/>
      <c r="AF323" s="145"/>
      <c r="AG323" s="28"/>
      <c r="AH323" s="28"/>
      <c r="AJ323" s="113"/>
      <c r="AK323" s="28"/>
      <c r="AM323" s="28"/>
      <c r="AN323" s="28"/>
      <c r="AO323" s="88"/>
      <c r="AP323" s="28"/>
      <c r="AQ323" s="28"/>
    </row>
    <row r="324" spans="2:49" x14ac:dyDescent="0.15">
      <c r="B324" s="45">
        <v>261</v>
      </c>
      <c r="C324" s="28"/>
      <c r="D324" s="28"/>
      <c r="E324" s="28"/>
      <c r="F324" s="28"/>
      <c r="G324" s="28"/>
      <c r="H324" s="28"/>
      <c r="I324" s="28"/>
      <c r="J324" s="28"/>
      <c r="K324" s="67"/>
      <c r="L324" s="67"/>
      <c r="M324" s="67"/>
      <c r="N324" s="67"/>
      <c r="O324" s="67"/>
      <c r="P324" s="67"/>
      <c r="Q324" s="67"/>
      <c r="R324" s="67"/>
      <c r="S324" s="67"/>
      <c r="T324" s="67"/>
      <c r="U324" s="98"/>
      <c r="X324" s="25"/>
      <c r="Y324" s="25"/>
      <c r="Z324" s="25"/>
      <c r="AA324" s="25"/>
      <c r="AD324" s="144"/>
      <c r="AE324" s="144"/>
      <c r="AF324" s="145"/>
      <c r="AG324" s="28"/>
      <c r="AH324" s="28"/>
      <c r="AJ324" s="113"/>
      <c r="AK324" s="28"/>
      <c r="AM324" s="28"/>
      <c r="AN324" s="28"/>
      <c r="AO324" s="88"/>
      <c r="AP324" s="28"/>
      <c r="AQ324" s="28"/>
    </row>
    <row r="325" spans="2:49" x14ac:dyDescent="0.15">
      <c r="B325" s="45">
        <v>257</v>
      </c>
      <c r="C325" s="28"/>
      <c r="D325" s="28"/>
      <c r="E325" s="28"/>
      <c r="F325" s="28"/>
      <c r="G325" s="28"/>
      <c r="H325" s="28"/>
      <c r="I325" s="28"/>
      <c r="J325" s="28"/>
      <c r="K325" s="67"/>
      <c r="L325" s="67"/>
      <c r="M325" s="67"/>
      <c r="N325" s="67"/>
      <c r="O325" s="67"/>
      <c r="P325" s="67"/>
      <c r="Q325" s="67"/>
      <c r="R325" s="67"/>
      <c r="S325" s="67"/>
      <c r="T325" s="67"/>
      <c r="U325" s="98"/>
      <c r="X325" s="25"/>
      <c r="Y325" s="25"/>
      <c r="Z325" s="25"/>
      <c r="AA325" s="25"/>
      <c r="AG325" s="28"/>
      <c r="AH325" s="28"/>
      <c r="AJ325" s="113"/>
      <c r="AK325" s="28"/>
      <c r="AM325" s="28"/>
      <c r="AN325" s="28"/>
      <c r="AO325" s="88"/>
      <c r="AP325" s="28"/>
      <c r="AQ325" s="28"/>
      <c r="AV325" s="28"/>
      <c r="AW325" s="28"/>
    </row>
    <row r="326" spans="2:49" x14ac:dyDescent="0.15">
      <c r="B326" s="45">
        <v>259</v>
      </c>
      <c r="C326" s="28"/>
      <c r="D326" s="28"/>
      <c r="E326" s="28"/>
      <c r="F326" s="28"/>
      <c r="G326" s="28"/>
      <c r="H326" s="28"/>
      <c r="I326" s="28"/>
      <c r="J326" s="28"/>
      <c r="K326" s="67"/>
      <c r="L326" s="67"/>
      <c r="M326" s="67"/>
      <c r="N326" s="67"/>
      <c r="O326" s="67"/>
      <c r="P326" s="67"/>
      <c r="Q326" s="67"/>
      <c r="R326" s="67"/>
      <c r="S326" s="67"/>
      <c r="T326" s="67"/>
      <c r="U326" s="98"/>
      <c r="X326" s="25"/>
      <c r="Y326" s="25"/>
      <c r="Z326" s="25"/>
      <c r="AA326" s="25"/>
      <c r="AG326" s="28"/>
      <c r="AH326" s="28"/>
      <c r="AJ326" s="113"/>
      <c r="AK326" s="28"/>
      <c r="AM326" s="28"/>
      <c r="AN326" s="28"/>
      <c r="AO326" s="88"/>
      <c r="AP326" s="28"/>
      <c r="AQ326" s="28"/>
    </row>
    <row r="327" spans="2:49" x14ac:dyDescent="0.15">
      <c r="B327" s="45">
        <v>261</v>
      </c>
      <c r="C327" s="28"/>
      <c r="D327" s="28"/>
      <c r="E327" s="28"/>
      <c r="F327" s="28"/>
      <c r="G327" s="28"/>
      <c r="H327" s="28"/>
      <c r="I327" s="28"/>
      <c r="J327" s="28"/>
      <c r="K327" s="67"/>
      <c r="L327" s="67"/>
      <c r="M327" s="67"/>
      <c r="N327" s="67"/>
      <c r="O327" s="67"/>
      <c r="P327" s="67"/>
      <c r="Q327" s="67"/>
      <c r="R327" s="67"/>
      <c r="S327" s="67"/>
      <c r="T327" s="67"/>
      <c r="U327" s="98"/>
      <c r="X327" s="25"/>
      <c r="Y327" s="25"/>
      <c r="Z327" s="25"/>
      <c r="AA327" s="25"/>
      <c r="AG327" s="28"/>
      <c r="AH327" s="28"/>
      <c r="AJ327" s="113"/>
      <c r="AK327" s="28"/>
      <c r="AM327" s="28"/>
      <c r="AN327" s="28"/>
      <c r="AO327" s="88"/>
      <c r="AP327" s="28"/>
      <c r="AQ327" s="28"/>
    </row>
    <row r="328" spans="2:49" x14ac:dyDescent="0.15">
      <c r="B328" s="45">
        <v>257</v>
      </c>
      <c r="C328" s="28"/>
      <c r="D328" s="28"/>
      <c r="E328" s="28"/>
      <c r="F328" s="28"/>
      <c r="G328" s="28"/>
      <c r="H328" s="28"/>
      <c r="I328" s="28"/>
      <c r="J328" s="28"/>
      <c r="K328" s="67"/>
      <c r="L328" s="67"/>
      <c r="M328" s="67"/>
      <c r="N328" s="67"/>
      <c r="O328" s="67"/>
      <c r="P328" s="67"/>
      <c r="Q328" s="67"/>
      <c r="R328" s="67"/>
      <c r="S328" s="67"/>
      <c r="T328" s="67"/>
      <c r="U328" s="98"/>
      <c r="X328" s="25"/>
      <c r="Y328" s="25"/>
      <c r="Z328" s="25"/>
      <c r="AA328" s="25"/>
      <c r="AG328" s="28"/>
      <c r="AH328" s="28"/>
      <c r="AJ328" s="113"/>
      <c r="AK328" s="28"/>
      <c r="AM328" s="28"/>
      <c r="AN328" s="28"/>
      <c r="AO328" s="88"/>
      <c r="AP328" s="28"/>
      <c r="AQ328" s="28"/>
      <c r="AV328" s="28"/>
      <c r="AW328" s="28"/>
    </row>
    <row r="329" spans="2:49" x14ac:dyDescent="0.15">
      <c r="B329" s="45">
        <v>259</v>
      </c>
      <c r="C329" s="28"/>
      <c r="D329" s="28"/>
      <c r="E329" s="28"/>
      <c r="F329" s="28"/>
      <c r="G329" s="28"/>
      <c r="H329" s="28"/>
      <c r="I329" s="28"/>
      <c r="J329" s="28"/>
      <c r="K329" s="67"/>
      <c r="L329" s="67"/>
      <c r="M329" s="67"/>
      <c r="N329" s="67"/>
      <c r="O329" s="67"/>
      <c r="P329" s="67"/>
      <c r="Q329" s="67"/>
      <c r="R329" s="67"/>
      <c r="S329" s="67"/>
      <c r="T329" s="67"/>
      <c r="U329" s="98"/>
      <c r="X329" s="25"/>
      <c r="Y329" s="25"/>
      <c r="Z329" s="25"/>
      <c r="AA329" s="25"/>
      <c r="AG329" s="28"/>
      <c r="AH329" s="28"/>
      <c r="AJ329" s="113"/>
      <c r="AK329" s="28"/>
      <c r="AM329" s="28"/>
      <c r="AN329" s="28"/>
      <c r="AO329" s="88"/>
      <c r="AP329" s="28"/>
      <c r="AQ329" s="28"/>
    </row>
    <row r="330" spans="2:49" x14ac:dyDescent="0.15">
      <c r="B330" s="45">
        <v>261</v>
      </c>
      <c r="C330" s="28"/>
      <c r="D330" s="28"/>
      <c r="E330" s="28"/>
      <c r="F330" s="28"/>
      <c r="G330" s="28"/>
      <c r="H330" s="28"/>
      <c r="I330" s="28"/>
      <c r="J330" s="28"/>
      <c r="K330" s="67"/>
      <c r="L330" s="67"/>
      <c r="M330" s="67"/>
      <c r="N330" s="67"/>
      <c r="O330" s="67"/>
      <c r="P330" s="67"/>
      <c r="Q330" s="67"/>
      <c r="R330" s="67"/>
      <c r="S330" s="67"/>
      <c r="T330" s="67"/>
      <c r="U330" s="98"/>
      <c r="X330" s="25"/>
      <c r="Y330" s="25"/>
      <c r="Z330" s="25"/>
      <c r="AA330" s="25"/>
      <c r="AG330" s="28"/>
      <c r="AH330" s="28"/>
      <c r="AJ330" s="113"/>
      <c r="AK330" s="28"/>
      <c r="AM330" s="28"/>
      <c r="AN330" s="28"/>
      <c r="AO330" s="88"/>
      <c r="AP330" s="28"/>
      <c r="AQ330" s="28"/>
    </row>
    <row r="331" spans="2:49" x14ac:dyDescent="0.15">
      <c r="B331" s="45">
        <v>257</v>
      </c>
      <c r="C331" s="28"/>
      <c r="D331" s="28"/>
      <c r="E331" s="28"/>
      <c r="F331" s="28"/>
      <c r="G331" s="28"/>
      <c r="H331" s="28"/>
      <c r="I331" s="28"/>
      <c r="J331" s="28"/>
      <c r="K331" s="67"/>
      <c r="L331" s="67"/>
      <c r="M331" s="67"/>
      <c r="N331" s="67"/>
      <c r="O331" s="67"/>
      <c r="P331" s="67"/>
      <c r="Q331" s="67"/>
      <c r="R331" s="67"/>
      <c r="S331" s="67"/>
      <c r="T331" s="67"/>
      <c r="U331" s="98"/>
      <c r="X331" s="25"/>
      <c r="Y331" s="25"/>
      <c r="Z331" s="25"/>
      <c r="AA331" s="25"/>
      <c r="AG331" s="28"/>
      <c r="AH331" s="28"/>
      <c r="AJ331" s="113"/>
      <c r="AK331" s="28"/>
      <c r="AM331" s="28"/>
      <c r="AN331" s="28"/>
      <c r="AO331" s="88"/>
      <c r="AP331" s="28"/>
      <c r="AQ331" s="28"/>
      <c r="AV331" s="28"/>
      <c r="AW331" s="28"/>
    </row>
    <row r="332" spans="2:49" x14ac:dyDescent="0.15">
      <c r="B332" s="45">
        <v>259</v>
      </c>
      <c r="C332" s="28"/>
      <c r="D332" s="28"/>
      <c r="E332" s="28"/>
      <c r="F332" s="28"/>
      <c r="G332" s="28"/>
      <c r="H332" s="28"/>
      <c r="I332" s="28"/>
      <c r="J332" s="28"/>
      <c r="K332" s="67"/>
      <c r="L332" s="67"/>
      <c r="M332" s="67"/>
      <c r="N332" s="67"/>
      <c r="O332" s="67"/>
      <c r="P332" s="67"/>
      <c r="Q332" s="67"/>
      <c r="R332" s="67"/>
      <c r="S332" s="67"/>
      <c r="T332" s="67"/>
      <c r="U332" s="98"/>
      <c r="X332" s="25"/>
      <c r="Y332" s="25"/>
      <c r="Z332" s="25"/>
      <c r="AA332" s="25"/>
      <c r="AG332" s="28"/>
      <c r="AH332" s="28"/>
      <c r="AJ332" s="113"/>
      <c r="AK332" s="28"/>
      <c r="AM332" s="28"/>
      <c r="AN332" s="28"/>
      <c r="AO332" s="88"/>
      <c r="AP332" s="28"/>
      <c r="AQ332" s="28"/>
    </row>
    <row r="333" spans="2:49" x14ac:dyDescent="0.15">
      <c r="B333" s="45">
        <v>261</v>
      </c>
      <c r="C333" s="28"/>
      <c r="D333" s="28"/>
      <c r="E333" s="28"/>
      <c r="F333" s="28"/>
      <c r="G333" s="28"/>
      <c r="H333" s="28"/>
      <c r="I333" s="28"/>
      <c r="J333" s="28"/>
      <c r="K333" s="67"/>
      <c r="L333" s="67"/>
      <c r="M333" s="67"/>
      <c r="N333" s="67"/>
      <c r="O333" s="67"/>
      <c r="P333" s="67"/>
      <c r="Q333" s="67"/>
      <c r="R333" s="67"/>
      <c r="S333" s="67"/>
      <c r="T333" s="67"/>
      <c r="U333" s="98"/>
      <c r="X333" s="25"/>
      <c r="Y333" s="25"/>
      <c r="Z333" s="25"/>
      <c r="AA333" s="25"/>
      <c r="AG333" s="28"/>
      <c r="AH333" s="28"/>
      <c r="AJ333" s="113"/>
      <c r="AK333" s="28"/>
      <c r="AM333" s="28"/>
      <c r="AN333" s="28"/>
      <c r="AO333" s="88"/>
      <c r="AP333" s="28"/>
      <c r="AQ333" s="28"/>
    </row>
  </sheetData>
  <mergeCells count="31">
    <mergeCell ref="O64:O66"/>
    <mergeCell ref="J161:J163"/>
    <mergeCell ref="U161:U163"/>
    <mergeCell ref="I36:I38"/>
    <mergeCell ref="H37:H38"/>
    <mergeCell ref="H133:H135"/>
    <mergeCell ref="I133:I135"/>
    <mergeCell ref="H64:H66"/>
    <mergeCell ref="H161:H163"/>
    <mergeCell ref="Q36:Q39"/>
    <mergeCell ref="Q133:Q136"/>
    <mergeCell ref="C36:C38"/>
    <mergeCell ref="D36:D38"/>
    <mergeCell ref="E36:E38"/>
    <mergeCell ref="F36:F38"/>
    <mergeCell ref="G36:G38"/>
    <mergeCell ref="C133:C135"/>
    <mergeCell ref="D133:D135"/>
    <mergeCell ref="E133:E135"/>
    <mergeCell ref="F133:F135"/>
    <mergeCell ref="G133:G135"/>
    <mergeCell ref="C64:C66"/>
    <mergeCell ref="D64:D66"/>
    <mergeCell ref="E64:E66"/>
    <mergeCell ref="F64:F66"/>
    <mergeCell ref="G64:G66"/>
    <mergeCell ref="C161:C163"/>
    <mergeCell ref="D161:D163"/>
    <mergeCell ref="E161:E163"/>
    <mergeCell ref="F161:F163"/>
    <mergeCell ref="G161:G163"/>
  </mergeCells>
  <phoneticPr fontId="4"/>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F319"/>
  <sheetViews>
    <sheetView workbookViewId="0"/>
  </sheetViews>
  <sheetFormatPr defaultRowHeight="13.5" x14ac:dyDescent="0.15"/>
  <cols>
    <col min="1" max="2" width="2.625" customWidth="1"/>
    <col min="3" max="3" width="4.625" bestFit="1" customWidth="1"/>
    <col min="4" max="4" width="2.625" customWidth="1"/>
    <col min="5" max="31" width="10.75" customWidth="1"/>
    <col min="32" max="32" width="2.625" customWidth="1"/>
  </cols>
  <sheetData>
    <row r="1" spans="1:31" x14ac:dyDescent="0.15">
      <c r="A1" t="s">
        <v>9017</v>
      </c>
      <c r="E1" t="s">
        <v>9018</v>
      </c>
      <c r="G1" s="17">
        <v>7</v>
      </c>
      <c r="H1" s="17">
        <v>8</v>
      </c>
      <c r="I1" s="17">
        <v>9</v>
      </c>
      <c r="J1" s="17">
        <v>10</v>
      </c>
      <c r="K1" s="17">
        <v>11</v>
      </c>
      <c r="L1" s="17">
        <v>12</v>
      </c>
      <c r="M1" s="17">
        <v>13</v>
      </c>
      <c r="N1" s="17">
        <v>14</v>
      </c>
      <c r="O1" s="17">
        <v>15</v>
      </c>
      <c r="P1" s="17">
        <v>16</v>
      </c>
      <c r="Q1" s="17">
        <v>17</v>
      </c>
      <c r="R1" s="17">
        <v>18</v>
      </c>
      <c r="S1" s="17">
        <v>19</v>
      </c>
      <c r="T1" s="17">
        <v>20</v>
      </c>
      <c r="U1" s="17">
        <v>21</v>
      </c>
      <c r="V1" s="17">
        <v>22</v>
      </c>
      <c r="W1" s="17">
        <v>23</v>
      </c>
      <c r="X1" s="17">
        <v>24</v>
      </c>
      <c r="Y1" s="17">
        <v>25</v>
      </c>
      <c r="Z1" s="17">
        <v>26</v>
      </c>
      <c r="AA1" s="17">
        <v>27</v>
      </c>
      <c r="AB1" s="17">
        <v>28</v>
      </c>
      <c r="AC1" s="17">
        <v>29</v>
      </c>
      <c r="AD1" s="17">
        <v>30</v>
      </c>
      <c r="AE1" s="17">
        <v>31</v>
      </c>
    </row>
    <row r="2" spans="1:31" x14ac:dyDescent="0.15">
      <c r="G2" s="17"/>
      <c r="H2" s="17"/>
      <c r="I2" s="17"/>
      <c r="J2" s="17"/>
      <c r="K2" s="17"/>
      <c r="L2" s="17"/>
      <c r="M2" s="17"/>
      <c r="N2" s="17"/>
      <c r="O2" s="17"/>
      <c r="P2" s="17"/>
      <c r="Q2" s="17"/>
      <c r="R2" s="17"/>
      <c r="S2" s="17"/>
      <c r="T2" s="17"/>
      <c r="U2" s="17"/>
      <c r="V2" s="17"/>
      <c r="W2" s="17"/>
      <c r="X2" s="17"/>
      <c r="Y2" s="17"/>
      <c r="Z2" s="17"/>
      <c r="AA2" s="17"/>
      <c r="AB2" s="17"/>
      <c r="AC2" s="17"/>
      <c r="AD2" s="17"/>
      <c r="AE2" s="17"/>
    </row>
    <row r="3" spans="1:31" x14ac:dyDescent="0.15">
      <c r="D3" s="20" t="s">
        <v>9245</v>
      </c>
    </row>
    <row r="4" spans="1:31" x14ac:dyDescent="0.15">
      <c r="D4" t="s">
        <v>9022</v>
      </c>
    </row>
    <row r="6" spans="1:31" x14ac:dyDescent="0.15">
      <c r="D6">
        <v>1</v>
      </c>
      <c r="E6" t="s">
        <v>8299</v>
      </c>
    </row>
    <row r="7" spans="1:31" x14ac:dyDescent="0.15">
      <c r="E7" t="s">
        <v>9018</v>
      </c>
    </row>
    <row r="8" spans="1:31" x14ac:dyDescent="0.15">
      <c r="E8" s="58" t="s">
        <v>9023</v>
      </c>
      <c r="F8" s="28" t="s">
        <v>9024</v>
      </c>
      <c r="G8" s="24" t="s">
        <v>9025</v>
      </c>
      <c r="H8" s="24" t="s">
        <v>9026</v>
      </c>
      <c r="I8" s="24" t="s">
        <v>9027</v>
      </c>
      <c r="J8" s="24" t="s">
        <v>9028</v>
      </c>
      <c r="K8" s="24" t="s">
        <v>9029</v>
      </c>
      <c r="L8" s="24" t="s">
        <v>9030</v>
      </c>
      <c r="M8" s="24" t="s">
        <v>9031</v>
      </c>
      <c r="N8" s="24" t="s">
        <v>9032</v>
      </c>
      <c r="O8" s="58" t="s">
        <v>9033</v>
      </c>
      <c r="P8" s="58" t="s">
        <v>9034</v>
      </c>
      <c r="Q8" s="58" t="s">
        <v>9035</v>
      </c>
      <c r="R8" s="24" t="s">
        <v>9036</v>
      </c>
      <c r="S8" s="24" t="s">
        <v>9037</v>
      </c>
      <c r="T8" s="24" t="s">
        <v>9038</v>
      </c>
      <c r="U8" s="24" t="s">
        <v>9039</v>
      </c>
      <c r="V8" s="24" t="s">
        <v>9040</v>
      </c>
      <c r="W8" s="58" t="s">
        <v>9041</v>
      </c>
      <c r="X8" s="58" t="s">
        <v>9042</v>
      </c>
      <c r="Y8" s="58" t="s">
        <v>9043</v>
      </c>
      <c r="Z8" s="58" t="s">
        <v>9044</v>
      </c>
      <c r="AA8" s="58" t="s">
        <v>9045</v>
      </c>
      <c r="AB8" s="58" t="s">
        <v>9046</v>
      </c>
      <c r="AC8" s="58" t="s">
        <v>9047</v>
      </c>
      <c r="AD8" s="58" t="s">
        <v>9048</v>
      </c>
      <c r="AE8" s="58" t="s">
        <v>9049</v>
      </c>
    </row>
    <row r="9" spans="1:31" ht="27" x14ac:dyDescent="0.15">
      <c r="E9" s="105" t="s">
        <v>9050</v>
      </c>
      <c r="F9" s="106" t="s">
        <v>9051</v>
      </c>
      <c r="G9" s="107" t="s">
        <v>9052</v>
      </c>
      <c r="H9" s="107" t="s">
        <v>9053</v>
      </c>
      <c r="I9" s="107" t="s">
        <v>9054</v>
      </c>
      <c r="J9" s="107" t="s">
        <v>9055</v>
      </c>
      <c r="K9" s="107" t="s">
        <v>8305</v>
      </c>
      <c r="L9" s="107" t="s">
        <v>9056</v>
      </c>
      <c r="M9" s="107" t="s">
        <v>9057</v>
      </c>
      <c r="N9" s="107" t="s">
        <v>9058</v>
      </c>
      <c r="O9" s="105" t="s">
        <v>9059</v>
      </c>
      <c r="P9" s="105" t="s">
        <v>9060</v>
      </c>
      <c r="Q9" s="105" t="s">
        <v>9061</v>
      </c>
      <c r="R9" s="107" t="s">
        <v>9</v>
      </c>
      <c r="S9" s="107" t="s">
        <v>12</v>
      </c>
      <c r="T9" s="107" t="s">
        <v>14</v>
      </c>
      <c r="U9" s="107" t="s">
        <v>9062</v>
      </c>
      <c r="V9" s="107" t="s">
        <v>9063</v>
      </c>
      <c r="W9" s="105" t="s">
        <v>15</v>
      </c>
      <c r="X9" s="105" t="s">
        <v>9064</v>
      </c>
      <c r="Y9" s="105" t="s">
        <v>9065</v>
      </c>
      <c r="Z9" s="105" t="s">
        <v>9066</v>
      </c>
      <c r="AA9" s="105" t="s">
        <v>9067</v>
      </c>
      <c r="AB9" s="105" t="s">
        <v>9068</v>
      </c>
      <c r="AC9" s="105" t="s">
        <v>9069</v>
      </c>
      <c r="AD9" s="105" t="s">
        <v>17</v>
      </c>
      <c r="AE9" s="105" t="s">
        <v>9070</v>
      </c>
    </row>
    <row r="10" spans="1:31" x14ac:dyDescent="0.15">
      <c r="E10" s="80" t="s">
        <v>9071</v>
      </c>
      <c r="F10" s="98" t="s">
        <v>9072</v>
      </c>
      <c r="G10" s="108" t="s">
        <v>9073</v>
      </c>
      <c r="H10" s="108" t="s">
        <v>9073</v>
      </c>
      <c r="I10" s="108" t="s">
        <v>9073</v>
      </c>
      <c r="J10" s="108" t="s">
        <v>9073</v>
      </c>
      <c r="K10" s="108" t="s">
        <v>9073</v>
      </c>
      <c r="L10" s="108" t="s">
        <v>9073</v>
      </c>
      <c r="M10" s="108" t="s">
        <v>9073</v>
      </c>
      <c r="N10" s="108" t="s">
        <v>9073</v>
      </c>
      <c r="O10" s="80" t="s">
        <v>9072</v>
      </c>
      <c r="P10" s="80" t="s">
        <v>9072</v>
      </c>
      <c r="Q10" s="80" t="s">
        <v>9072</v>
      </c>
      <c r="R10" s="108" t="s">
        <v>9073</v>
      </c>
      <c r="S10" s="108" t="s">
        <v>9073</v>
      </c>
      <c r="T10" s="108" t="s">
        <v>9073</v>
      </c>
      <c r="U10" s="108" t="s">
        <v>9073</v>
      </c>
      <c r="V10" s="108" t="s">
        <v>9073</v>
      </c>
      <c r="W10" s="80" t="s">
        <v>9071</v>
      </c>
      <c r="X10" s="80" t="s">
        <v>9072</v>
      </c>
      <c r="Y10" s="80" t="s">
        <v>9072</v>
      </c>
      <c r="Z10" s="80" t="s">
        <v>9072</v>
      </c>
      <c r="AA10" s="80" t="s">
        <v>9072</v>
      </c>
      <c r="AB10" s="80" t="s">
        <v>9072</v>
      </c>
      <c r="AC10" s="80" t="s">
        <v>9072</v>
      </c>
      <c r="AD10" s="80" t="s">
        <v>9071</v>
      </c>
      <c r="AE10" s="80" t="s">
        <v>9072</v>
      </c>
    </row>
    <row r="11" spans="1:31" x14ac:dyDescent="0.15">
      <c r="E11" s="80" t="s">
        <v>0</v>
      </c>
      <c r="F11" s="98" t="s">
        <v>0</v>
      </c>
      <c r="G11" s="108" t="s">
        <v>9074</v>
      </c>
      <c r="H11" s="108" t="s">
        <v>9074</v>
      </c>
      <c r="I11" s="108" t="s">
        <v>9074</v>
      </c>
      <c r="J11" s="108" t="s">
        <v>9074</v>
      </c>
      <c r="K11" s="108" t="s">
        <v>9074</v>
      </c>
      <c r="L11" s="108" t="s">
        <v>9074</v>
      </c>
      <c r="M11" s="108" t="s">
        <v>9074</v>
      </c>
      <c r="N11" s="108" t="s">
        <v>9074</v>
      </c>
      <c r="O11" s="80" t="s">
        <v>0</v>
      </c>
      <c r="P11" s="80" t="s">
        <v>0</v>
      </c>
      <c r="Q11" s="80" t="s">
        <v>0</v>
      </c>
      <c r="R11" s="108" t="s">
        <v>9074</v>
      </c>
      <c r="S11" s="108" t="s">
        <v>9074</v>
      </c>
      <c r="T11" s="108" t="s">
        <v>9074</v>
      </c>
      <c r="U11" s="108" t="s">
        <v>9074</v>
      </c>
      <c r="V11" s="108" t="s">
        <v>9074</v>
      </c>
      <c r="W11" s="80" t="s">
        <v>0</v>
      </c>
      <c r="X11" s="80" t="s">
        <v>0</v>
      </c>
      <c r="Y11" s="80" t="s">
        <v>0</v>
      </c>
      <c r="Z11" s="80" t="s">
        <v>0</v>
      </c>
      <c r="AA11" s="80" t="s">
        <v>0</v>
      </c>
      <c r="AB11" s="80" t="s">
        <v>0</v>
      </c>
      <c r="AC11" s="80" t="s">
        <v>0</v>
      </c>
      <c r="AD11" s="80" t="s">
        <v>0</v>
      </c>
      <c r="AE11" s="80" t="s">
        <v>0</v>
      </c>
    </row>
    <row r="12" spans="1:31" x14ac:dyDescent="0.15">
      <c r="E12" s="80" t="s">
        <v>0</v>
      </c>
      <c r="F12" s="98" t="s">
        <v>0</v>
      </c>
      <c r="G12" s="108" t="s">
        <v>9075</v>
      </c>
      <c r="H12" s="108" t="s">
        <v>9076</v>
      </c>
      <c r="I12" s="108" t="s">
        <v>9076</v>
      </c>
      <c r="J12" s="108" t="s">
        <v>9077</v>
      </c>
      <c r="K12" s="108" t="s">
        <v>9076</v>
      </c>
      <c r="L12" s="108" t="s">
        <v>9076</v>
      </c>
      <c r="M12" s="108" t="s">
        <v>9076</v>
      </c>
      <c r="N12" s="108" t="s">
        <v>9076</v>
      </c>
      <c r="O12" s="80" t="s">
        <v>0</v>
      </c>
      <c r="P12" s="80" t="s">
        <v>0</v>
      </c>
      <c r="Q12" s="80" t="s">
        <v>0</v>
      </c>
      <c r="R12" s="108" t="s">
        <v>9076</v>
      </c>
      <c r="S12" s="108" t="s">
        <v>9076</v>
      </c>
      <c r="T12" s="108" t="s">
        <v>9078</v>
      </c>
      <c r="U12" s="108" t="s">
        <v>9079</v>
      </c>
      <c r="V12" s="108" t="s">
        <v>9080</v>
      </c>
      <c r="W12" s="80" t="s">
        <v>0</v>
      </c>
      <c r="X12" s="80" t="s">
        <v>0</v>
      </c>
      <c r="Y12" s="80" t="s">
        <v>0</v>
      </c>
      <c r="Z12" s="80" t="s">
        <v>0</v>
      </c>
      <c r="AA12" s="80" t="s">
        <v>0</v>
      </c>
      <c r="AB12" s="80" t="s">
        <v>0</v>
      </c>
      <c r="AC12" s="80" t="s">
        <v>0</v>
      </c>
      <c r="AD12" s="80" t="s">
        <v>0</v>
      </c>
      <c r="AE12" s="80" t="s">
        <v>0</v>
      </c>
    </row>
    <row r="13" spans="1:31" x14ac:dyDescent="0.15">
      <c r="A13" s="17" t="s">
        <v>9081</v>
      </c>
      <c r="B13" s="17" t="s">
        <v>9082</v>
      </c>
      <c r="E13" s="28"/>
      <c r="F13" s="28"/>
      <c r="G13" s="25" t="str">
        <f ca="1">INDIRECT($A$1&amp;$A13&amp;G$1)&amp;""</f>
        <v/>
      </c>
      <c r="H13" s="25" t="str">
        <f t="shared" ref="H13:N13" ca="1" si="0">INDIRECT($A$1&amp;$A13&amp;H$1)&amp;""</f>
        <v/>
      </c>
      <c r="I13" s="25" t="str">
        <f t="shared" ca="1" si="0"/>
        <v/>
      </c>
      <c r="J13" s="25" t="str">
        <f t="shared" ca="1" si="0"/>
        <v/>
      </c>
      <c r="K13" s="25" t="str">
        <f t="shared" ca="1" si="0"/>
        <v/>
      </c>
      <c r="L13" s="25" t="str">
        <f t="shared" ca="1" si="0"/>
        <v/>
      </c>
      <c r="M13" s="25" t="str">
        <f t="shared" ca="1" si="0"/>
        <v/>
      </c>
      <c r="N13" s="25" t="str">
        <f t="shared" ca="1" si="0"/>
        <v/>
      </c>
      <c r="O13" s="25">
        <f ca="1">INDIRECT($A$1&amp;$B13&amp;O$1)</f>
        <v>0</v>
      </c>
      <c r="P13" s="25">
        <f t="shared" ref="P13:Q13" ca="1" si="1">INDIRECT($A$1&amp;$B13&amp;P$1)</f>
        <v>0</v>
      </c>
      <c r="Q13" s="25">
        <f t="shared" ca="1" si="1"/>
        <v>0</v>
      </c>
      <c r="R13" s="25" t="str">
        <f t="shared" ref="R13:V13" ca="1" si="2">INDIRECT($A$1&amp;$A13&amp;R$1)&amp;""</f>
        <v/>
      </c>
      <c r="S13" s="25" t="str">
        <f t="shared" ca="1" si="2"/>
        <v/>
      </c>
      <c r="T13" s="25" t="str">
        <f t="shared" ca="1" si="2"/>
        <v/>
      </c>
      <c r="U13" s="25" t="str">
        <f ca="1">INDIRECT($A$1&amp;$B13&amp;U$1)&amp;""</f>
        <v/>
      </c>
      <c r="V13" s="25" t="str">
        <f t="shared" ca="1" si="2"/>
        <v/>
      </c>
      <c r="W13" s="25">
        <f ca="1">INDIRECT($A$1&amp;$A13&amp;W$1)</f>
        <v>0</v>
      </c>
      <c r="X13" s="25">
        <f t="shared" ref="X13:AE13" ca="1" si="3">INDIRECT($A$1&amp;$B13&amp;X$1)</f>
        <v>0</v>
      </c>
      <c r="Y13" s="25">
        <f t="shared" ca="1" si="3"/>
        <v>0</v>
      </c>
      <c r="Z13" s="25">
        <f t="shared" ca="1" si="3"/>
        <v>0</v>
      </c>
      <c r="AA13" s="25">
        <f t="shared" ca="1" si="3"/>
        <v>0</v>
      </c>
      <c r="AB13" s="25">
        <f t="shared" ca="1" si="3"/>
        <v>0</v>
      </c>
      <c r="AC13" s="25">
        <f t="shared" ca="1" si="3"/>
        <v>0</v>
      </c>
      <c r="AD13" s="25" t="str">
        <f t="shared" ca="1" si="3"/>
        <v/>
      </c>
      <c r="AE13" s="25">
        <f t="shared" ca="1" si="3"/>
        <v>0</v>
      </c>
    </row>
    <row r="15" spans="1:31" x14ac:dyDescent="0.15">
      <c r="D15">
        <v>2</v>
      </c>
      <c r="E15" s="20" t="s">
        <v>9083</v>
      </c>
      <c r="L15" s="20"/>
      <c r="R15" s="20"/>
      <c r="U15" s="20"/>
      <c r="V15" s="20"/>
    </row>
    <row r="16" spans="1:31" x14ac:dyDescent="0.15">
      <c r="E16" s="20" t="s">
        <v>8318</v>
      </c>
      <c r="L16" s="20"/>
      <c r="R16" s="20"/>
      <c r="U16" s="20"/>
      <c r="V16" s="20"/>
    </row>
    <row r="17" spans="5:12" x14ac:dyDescent="0.15">
      <c r="E17" t="s">
        <v>9019</v>
      </c>
    </row>
    <row r="18" spans="5:12" x14ac:dyDescent="0.15">
      <c r="E18" s="58" t="s">
        <v>9023</v>
      </c>
      <c r="F18" s="28" t="s">
        <v>9024</v>
      </c>
      <c r="G18" s="25"/>
      <c r="H18" s="58" t="s">
        <v>9033</v>
      </c>
      <c r="I18" s="58" t="s">
        <v>9039</v>
      </c>
      <c r="J18" s="25"/>
      <c r="K18" s="58" t="s">
        <v>9040</v>
      </c>
      <c r="L18" s="25"/>
    </row>
    <row r="19" spans="5:12" ht="27" x14ac:dyDescent="0.15">
      <c r="E19" s="105" t="s">
        <v>9050</v>
      </c>
      <c r="F19" s="106" t="s">
        <v>9051</v>
      </c>
      <c r="G19" s="105" t="s">
        <v>9084</v>
      </c>
      <c r="H19" s="105" t="s">
        <v>9085</v>
      </c>
      <c r="I19" s="105" t="s">
        <v>9086</v>
      </c>
      <c r="J19" s="105" t="s">
        <v>9087</v>
      </c>
      <c r="K19" s="105" t="s">
        <v>8320</v>
      </c>
      <c r="L19" s="105" t="s">
        <v>9088</v>
      </c>
    </row>
    <row r="20" spans="5:12" x14ac:dyDescent="0.15">
      <c r="E20" s="80" t="s">
        <v>9071</v>
      </c>
      <c r="F20" s="98" t="s">
        <v>9072</v>
      </c>
      <c r="G20" s="80" t="s">
        <v>9072</v>
      </c>
      <c r="H20" s="80" t="s">
        <v>9072</v>
      </c>
      <c r="I20" s="80" t="s">
        <v>9089</v>
      </c>
      <c r="J20" s="80" t="s">
        <v>9089</v>
      </c>
      <c r="K20" s="80" t="s">
        <v>9089</v>
      </c>
      <c r="L20" s="80" t="s">
        <v>9089</v>
      </c>
    </row>
    <row r="21" spans="5:12" x14ac:dyDescent="0.15">
      <c r="E21" s="80" t="s">
        <v>0</v>
      </c>
      <c r="F21" s="98" t="s">
        <v>0</v>
      </c>
      <c r="G21" s="80" t="s">
        <v>0</v>
      </c>
      <c r="H21" s="80" t="s">
        <v>0</v>
      </c>
      <c r="I21" s="80" t="s">
        <v>9227</v>
      </c>
      <c r="J21" s="80" t="s">
        <v>9228</v>
      </c>
      <c r="K21" s="80" t="s">
        <v>9228</v>
      </c>
      <c r="L21" s="80" t="s">
        <v>9227</v>
      </c>
    </row>
    <row r="22" spans="5:12" x14ac:dyDescent="0.15">
      <c r="E22" s="80" t="s">
        <v>0</v>
      </c>
      <c r="F22" s="98" t="s">
        <v>0</v>
      </c>
      <c r="G22" s="80" t="s">
        <v>0</v>
      </c>
      <c r="H22" s="80" t="s">
        <v>0</v>
      </c>
      <c r="I22" s="80" t="s">
        <v>0</v>
      </c>
      <c r="J22" s="80" t="s">
        <v>0</v>
      </c>
      <c r="K22" s="80" t="s">
        <v>0</v>
      </c>
      <c r="L22" s="80" t="s">
        <v>0</v>
      </c>
    </row>
    <row r="23" spans="5:12" x14ac:dyDescent="0.15">
      <c r="E23" s="28"/>
      <c r="F23" s="28"/>
      <c r="G23" s="25">
        <f ca="1">Check!D41</f>
        <v>0</v>
      </c>
      <c r="H23" s="24">
        <v>11</v>
      </c>
      <c r="I23" s="25">
        <f ca="1">Check!F41</f>
        <v>0</v>
      </c>
      <c r="J23" s="25">
        <f ca="1">Check!G41</f>
        <v>0</v>
      </c>
      <c r="K23" s="28"/>
      <c r="L23" s="28"/>
    </row>
    <row r="24" spans="5:12" x14ac:dyDescent="0.15">
      <c r="E24" s="28"/>
      <c r="F24" s="28"/>
      <c r="G24" s="25">
        <f ca="1">Check!D42</f>
        <v>0</v>
      </c>
      <c r="H24" s="24">
        <v>12</v>
      </c>
      <c r="I24" s="25">
        <f ca="1">Check!F42</f>
        <v>0</v>
      </c>
      <c r="J24" s="25">
        <f ca="1">Check!G42</f>
        <v>0</v>
      </c>
      <c r="K24" s="28"/>
      <c r="L24" s="28"/>
    </row>
    <row r="25" spans="5:12" x14ac:dyDescent="0.15">
      <c r="E25" s="28"/>
      <c r="F25" s="28"/>
      <c r="G25" s="25">
        <f ca="1">Check!D43</f>
        <v>0</v>
      </c>
      <c r="H25" s="24">
        <v>13</v>
      </c>
      <c r="I25" s="25">
        <f ca="1">Check!F43</f>
        <v>0</v>
      </c>
      <c r="J25" s="25">
        <f ca="1">Check!G43</f>
        <v>0</v>
      </c>
      <c r="K25" s="28"/>
      <c r="L25" s="25">
        <f ca="1">Check!I43</f>
        <v>0</v>
      </c>
    </row>
    <row r="26" spans="5:12" x14ac:dyDescent="0.15">
      <c r="E26" s="28"/>
      <c r="F26" s="28"/>
      <c r="G26" s="25">
        <f ca="1">Check!D44</f>
        <v>0</v>
      </c>
      <c r="H26" s="24">
        <v>14</v>
      </c>
      <c r="I26" s="25">
        <f ca="1">Check!F44</f>
        <v>0</v>
      </c>
      <c r="J26" s="25">
        <f ca="1">Check!G44</f>
        <v>0</v>
      </c>
      <c r="K26" s="28"/>
      <c r="L26" s="25">
        <f ca="1">Check!I44</f>
        <v>0</v>
      </c>
    </row>
    <row r="27" spans="5:12" x14ac:dyDescent="0.15">
      <c r="E27" s="28"/>
      <c r="F27" s="28"/>
      <c r="G27" s="25">
        <f ca="1">Check!D45</f>
        <v>0</v>
      </c>
      <c r="H27" s="24">
        <v>15</v>
      </c>
      <c r="I27" s="25">
        <f ca="1">Check!F45</f>
        <v>0</v>
      </c>
      <c r="J27" s="25">
        <f ca="1">Check!G45</f>
        <v>0</v>
      </c>
      <c r="K27" s="28"/>
      <c r="L27" s="25">
        <f ca="1">Check!I45</f>
        <v>0</v>
      </c>
    </row>
    <row r="28" spans="5:12" x14ac:dyDescent="0.15">
      <c r="E28" s="28"/>
      <c r="F28" s="28"/>
      <c r="G28" s="25">
        <f ca="1">Check!D46</f>
        <v>0</v>
      </c>
      <c r="H28" s="24">
        <v>16</v>
      </c>
      <c r="I28" s="25">
        <f ca="1">Check!F46</f>
        <v>0</v>
      </c>
      <c r="J28" s="25">
        <f ca="1">Check!G46</f>
        <v>0</v>
      </c>
      <c r="K28" s="28"/>
      <c r="L28" s="28"/>
    </row>
    <row r="29" spans="5:12" x14ac:dyDescent="0.15">
      <c r="E29" s="28"/>
      <c r="F29" s="28"/>
      <c r="G29" s="25">
        <f ca="1">Check!D47</f>
        <v>0</v>
      </c>
      <c r="H29" s="24">
        <v>21</v>
      </c>
      <c r="I29" s="25">
        <f ca="1">Check!F47</f>
        <v>0</v>
      </c>
      <c r="J29" s="25">
        <f ca="1">Check!G47</f>
        <v>0</v>
      </c>
      <c r="K29" s="32">
        <f ca="1">Check!H47</f>
        <v>0</v>
      </c>
      <c r="L29" s="28"/>
    </row>
    <row r="30" spans="5:12" x14ac:dyDescent="0.15">
      <c r="E30" s="28"/>
      <c r="F30" s="28"/>
      <c r="G30" s="25">
        <f ca="1">Check!D48</f>
        <v>0</v>
      </c>
      <c r="H30" s="24">
        <v>22</v>
      </c>
      <c r="I30" s="25">
        <f ca="1">Check!F48</f>
        <v>0</v>
      </c>
      <c r="J30" s="25">
        <f ca="1">Check!G48</f>
        <v>0</v>
      </c>
      <c r="K30" s="32">
        <f ca="1">Check!H48</f>
        <v>0</v>
      </c>
      <c r="L30" s="28"/>
    </row>
    <row r="31" spans="5:12" x14ac:dyDescent="0.15">
      <c r="E31" s="28"/>
      <c r="F31" s="28"/>
      <c r="G31" s="25">
        <f ca="1">Check!D49</f>
        <v>0</v>
      </c>
      <c r="H31" s="24">
        <v>23</v>
      </c>
      <c r="I31" s="25">
        <f ca="1">Check!F49</f>
        <v>0</v>
      </c>
      <c r="J31" s="25">
        <f ca="1">Check!G49</f>
        <v>0</v>
      </c>
      <c r="K31" s="32">
        <f ca="1">Check!H49</f>
        <v>0</v>
      </c>
      <c r="L31" s="28"/>
    </row>
    <row r="32" spans="5:12" x14ac:dyDescent="0.15">
      <c r="E32" s="28"/>
      <c r="F32" s="28"/>
      <c r="G32" s="25">
        <f ca="1">Check!D50</f>
        <v>0</v>
      </c>
      <c r="H32" s="24">
        <v>24</v>
      </c>
      <c r="I32" s="25">
        <f ca="1">Check!F50</f>
        <v>0</v>
      </c>
      <c r="J32" s="25">
        <f ca="1">Check!G50</f>
        <v>0</v>
      </c>
      <c r="K32" s="32" t="e">
        <f ca="1">Check!H50</f>
        <v>#VALUE!</v>
      </c>
      <c r="L32" s="28"/>
    </row>
    <row r="33" spans="5:12" x14ac:dyDescent="0.15">
      <c r="E33" s="28"/>
      <c r="F33" s="28"/>
      <c r="G33" s="25">
        <f ca="1">Check!D51</f>
        <v>0</v>
      </c>
      <c r="H33" s="24">
        <v>25</v>
      </c>
      <c r="I33" s="25">
        <f ca="1">Check!F51</f>
        <v>0</v>
      </c>
      <c r="J33" s="25">
        <f ca="1">Check!G51</f>
        <v>0</v>
      </c>
      <c r="K33" s="32">
        <f ca="1">Check!H51</f>
        <v>0</v>
      </c>
      <c r="L33" s="28"/>
    </row>
    <row r="34" spans="5:12" x14ac:dyDescent="0.15">
      <c r="E34" s="28"/>
      <c r="F34" s="28"/>
      <c r="G34" s="25">
        <f ca="1">Check!D52</f>
        <v>0</v>
      </c>
      <c r="H34" s="24">
        <v>26</v>
      </c>
      <c r="I34" s="25">
        <f ca="1">Check!F52</f>
        <v>0</v>
      </c>
      <c r="J34" s="25">
        <f ca="1">Check!G52</f>
        <v>0</v>
      </c>
      <c r="K34" s="32">
        <f ca="1">Check!H52</f>
        <v>0</v>
      </c>
      <c r="L34" s="28"/>
    </row>
    <row r="35" spans="5:12" x14ac:dyDescent="0.15">
      <c r="E35" s="28"/>
      <c r="F35" s="28"/>
      <c r="G35" s="25">
        <f ca="1">Check!D53</f>
        <v>0</v>
      </c>
      <c r="H35" s="24">
        <v>30</v>
      </c>
      <c r="I35" s="25">
        <f ca="1">Check!F53</f>
        <v>0</v>
      </c>
      <c r="J35" s="25">
        <f ca="1">Check!G53</f>
        <v>0</v>
      </c>
      <c r="K35" s="32">
        <f ca="1">Check!H53</f>
        <v>0</v>
      </c>
      <c r="L35" s="25">
        <f ca="1">Check!I53</f>
        <v>0</v>
      </c>
    </row>
    <row r="36" spans="5:12" x14ac:dyDescent="0.15">
      <c r="E36" s="28"/>
      <c r="F36" s="28"/>
      <c r="G36" s="25">
        <f ca="1">Check!D54</f>
        <v>0</v>
      </c>
      <c r="H36" s="24">
        <v>40</v>
      </c>
      <c r="I36" s="25">
        <f ca="1">Check!F54</f>
        <v>0</v>
      </c>
      <c r="J36" s="25">
        <f ca="1">Check!G54</f>
        <v>0</v>
      </c>
      <c r="K36" s="32">
        <f ca="1">Check!H54</f>
        <v>0</v>
      </c>
      <c r="L36" s="25">
        <f ca="1">Check!I54</f>
        <v>0</v>
      </c>
    </row>
    <row r="37" spans="5:12" x14ac:dyDescent="0.15">
      <c r="E37" s="28"/>
      <c r="F37" s="28"/>
      <c r="G37" s="25">
        <f ca="1">Check!D55</f>
        <v>0</v>
      </c>
      <c r="H37" s="24">
        <v>51</v>
      </c>
      <c r="I37" s="25">
        <f ca="1">Check!F55</f>
        <v>0</v>
      </c>
      <c r="J37" s="25">
        <f ca="1">Check!G55</f>
        <v>0</v>
      </c>
      <c r="K37" s="32">
        <f ca="1">Check!H55</f>
        <v>0</v>
      </c>
      <c r="L37" s="28"/>
    </row>
    <row r="38" spans="5:12" x14ac:dyDescent="0.15">
      <c r="E38" s="28"/>
      <c r="F38" s="28"/>
      <c r="G38" s="25">
        <f ca="1">Check!D56</f>
        <v>0</v>
      </c>
      <c r="H38" s="24">
        <v>52</v>
      </c>
      <c r="I38" s="25">
        <f ca="1">Check!F56</f>
        <v>0</v>
      </c>
      <c r="J38" s="25">
        <f ca="1">Check!G56</f>
        <v>0</v>
      </c>
      <c r="K38" s="25">
        <f ca="1">Check!H56</f>
        <v>0</v>
      </c>
      <c r="L38" s="25">
        <f ca="1">Check!I56</f>
        <v>0</v>
      </c>
    </row>
    <row r="39" spans="5:12" x14ac:dyDescent="0.15">
      <c r="E39" s="28"/>
      <c r="F39" s="28"/>
      <c r="G39" s="25">
        <f ca="1">Check!D57</f>
        <v>0</v>
      </c>
      <c r="H39" s="24">
        <v>53</v>
      </c>
      <c r="I39" s="25">
        <f ca="1">Check!F57</f>
        <v>0</v>
      </c>
      <c r="J39" s="25">
        <f ca="1">Check!G57</f>
        <v>0</v>
      </c>
      <c r="K39" s="25">
        <f ca="1">Check!H57</f>
        <v>0</v>
      </c>
      <c r="L39" s="25">
        <f ca="1">Check!I57</f>
        <v>0</v>
      </c>
    </row>
    <row r="40" spans="5:12" x14ac:dyDescent="0.15">
      <c r="E40" s="28"/>
      <c r="F40" s="28"/>
      <c r="G40" s="25">
        <f ca="1">Check!D58</f>
        <v>0</v>
      </c>
      <c r="H40" s="24">
        <v>54</v>
      </c>
      <c r="I40" s="25">
        <f ca="1">Check!F58</f>
        <v>0</v>
      </c>
      <c r="J40" s="25">
        <f ca="1">Check!G58</f>
        <v>0</v>
      </c>
      <c r="K40" s="25">
        <f ca="1">Check!H58</f>
        <v>0</v>
      </c>
      <c r="L40" s="25">
        <f ca="1">Check!I58</f>
        <v>0</v>
      </c>
    </row>
    <row r="42" spans="5:12" x14ac:dyDescent="0.15">
      <c r="E42" s="20" t="s">
        <v>8493</v>
      </c>
    </row>
    <row r="43" spans="5:12" x14ac:dyDescent="0.15">
      <c r="E43" t="s">
        <v>9019</v>
      </c>
    </row>
    <row r="44" spans="5:12" x14ac:dyDescent="0.15">
      <c r="E44" s="58" t="s">
        <v>9023</v>
      </c>
      <c r="F44" s="28" t="s">
        <v>9024</v>
      </c>
      <c r="G44" s="25"/>
      <c r="H44" s="58" t="s">
        <v>9033</v>
      </c>
      <c r="I44" s="25"/>
      <c r="J44" s="25"/>
      <c r="K44" s="24" t="s">
        <v>9044</v>
      </c>
      <c r="L44" s="58" t="s">
        <v>9042</v>
      </c>
    </row>
    <row r="45" spans="5:12" ht="27" x14ac:dyDescent="0.15">
      <c r="E45" s="105" t="s">
        <v>9050</v>
      </c>
      <c r="F45" s="106" t="s">
        <v>9051</v>
      </c>
      <c r="G45" s="105" t="s">
        <v>9084</v>
      </c>
      <c r="H45" s="105" t="s">
        <v>9085</v>
      </c>
      <c r="I45" s="105" t="s">
        <v>8339</v>
      </c>
      <c r="J45" s="109" t="s">
        <v>9090</v>
      </c>
      <c r="K45" s="107" t="s">
        <v>9091</v>
      </c>
      <c r="L45" s="105" t="s">
        <v>9092</v>
      </c>
    </row>
    <row r="46" spans="5:12" x14ac:dyDescent="0.15">
      <c r="E46" s="80" t="s">
        <v>9071</v>
      </c>
      <c r="F46" s="98" t="s">
        <v>9072</v>
      </c>
      <c r="G46" s="80" t="s">
        <v>9072</v>
      </c>
      <c r="H46" s="80" t="s">
        <v>9072</v>
      </c>
      <c r="I46" s="80" t="s">
        <v>9072</v>
      </c>
      <c r="J46" s="80" t="s">
        <v>9089</v>
      </c>
      <c r="K46" s="108" t="s">
        <v>9073</v>
      </c>
      <c r="L46" s="80" t="s">
        <v>9072</v>
      </c>
    </row>
    <row r="47" spans="5:12" x14ac:dyDescent="0.15">
      <c r="E47" s="80" t="s">
        <v>0</v>
      </c>
      <c r="F47" s="98" t="s">
        <v>0</v>
      </c>
      <c r="G47" s="80" t="s">
        <v>0</v>
      </c>
      <c r="H47" s="80" t="s">
        <v>0</v>
      </c>
      <c r="I47" s="80" t="s">
        <v>0</v>
      </c>
      <c r="J47" s="80" t="s">
        <v>9228</v>
      </c>
      <c r="K47" s="108" t="s">
        <v>9074</v>
      </c>
      <c r="L47" s="80" t="s">
        <v>0</v>
      </c>
    </row>
    <row r="48" spans="5:12" x14ac:dyDescent="0.15">
      <c r="E48" s="80" t="s">
        <v>0</v>
      </c>
      <c r="F48" s="98" t="s">
        <v>0</v>
      </c>
      <c r="G48" s="80" t="s">
        <v>0</v>
      </c>
      <c r="H48" s="80" t="s">
        <v>0</v>
      </c>
      <c r="I48" s="80" t="s">
        <v>0</v>
      </c>
      <c r="J48" s="80" t="s">
        <v>0</v>
      </c>
      <c r="K48" s="108" t="s">
        <v>9079</v>
      </c>
      <c r="L48" s="80" t="s">
        <v>0</v>
      </c>
    </row>
    <row r="49" spans="5:12" x14ac:dyDescent="0.15">
      <c r="E49" s="28"/>
      <c r="F49" s="28"/>
      <c r="G49" s="25">
        <f ca="1">Check!D69</f>
        <v>0</v>
      </c>
      <c r="H49" s="24">
        <v>12</v>
      </c>
      <c r="I49" s="24">
        <v>1</v>
      </c>
      <c r="J49" s="25">
        <f ca="1">Check!G69</f>
        <v>0</v>
      </c>
      <c r="K49" s="25" t="str">
        <f ca="1">Check!I69</f>
        <v/>
      </c>
      <c r="L49" s="25">
        <f>Check!O69</f>
        <v>3</v>
      </c>
    </row>
    <row r="50" spans="5:12" x14ac:dyDescent="0.15">
      <c r="E50" s="28"/>
      <c r="F50" s="28"/>
      <c r="G50" s="25">
        <f ca="1">Check!D70</f>
        <v>0</v>
      </c>
      <c r="H50" s="24">
        <v>12</v>
      </c>
      <c r="I50" s="24">
        <v>2</v>
      </c>
      <c r="J50" s="25">
        <f ca="1">Check!G70</f>
        <v>0</v>
      </c>
      <c r="K50" s="25" t="str">
        <f ca="1">Check!I70</f>
        <v/>
      </c>
      <c r="L50" s="25">
        <f>Check!O70</f>
        <v>3</v>
      </c>
    </row>
    <row r="51" spans="5:12" x14ac:dyDescent="0.15">
      <c r="E51" s="28"/>
      <c r="F51" s="28"/>
      <c r="G51" s="25">
        <f ca="1">Check!D71</f>
        <v>0</v>
      </c>
      <c r="H51" s="24">
        <v>12</v>
      </c>
      <c r="I51" s="24">
        <v>3</v>
      </c>
      <c r="J51" s="25">
        <f ca="1">Check!G71</f>
        <v>0</v>
      </c>
      <c r="K51" s="25" t="str">
        <f ca="1">Check!I71</f>
        <v/>
      </c>
      <c r="L51" s="25">
        <f>Check!O71</f>
        <v>3</v>
      </c>
    </row>
    <row r="52" spans="5:12" x14ac:dyDescent="0.15">
      <c r="E52" s="28"/>
      <c r="F52" s="28"/>
      <c r="G52" s="25">
        <f ca="1">Check!D72</f>
        <v>0</v>
      </c>
      <c r="H52" s="24">
        <v>12</v>
      </c>
      <c r="I52" s="24">
        <v>4</v>
      </c>
      <c r="J52" s="25">
        <f ca="1">Check!G72</f>
        <v>0</v>
      </c>
      <c r="K52" s="25" t="str">
        <f ca="1">Check!I72</f>
        <v/>
      </c>
      <c r="L52" s="25">
        <f>Check!O72</f>
        <v>3</v>
      </c>
    </row>
    <row r="53" spans="5:12" x14ac:dyDescent="0.15">
      <c r="E53" s="28"/>
      <c r="F53" s="28"/>
      <c r="G53" s="25">
        <f ca="1">Check!D73</f>
        <v>0</v>
      </c>
      <c r="H53" s="24">
        <v>12</v>
      </c>
      <c r="I53" s="24">
        <v>5</v>
      </c>
      <c r="J53" s="25">
        <f ca="1">Check!G73</f>
        <v>0</v>
      </c>
      <c r="K53" s="25" t="str">
        <f ca="1">Check!I73</f>
        <v/>
      </c>
      <c r="L53" s="25">
        <f>Check!O73</f>
        <v>3</v>
      </c>
    </row>
    <row r="54" spans="5:12" x14ac:dyDescent="0.15">
      <c r="E54" s="28"/>
      <c r="F54" s="28"/>
      <c r="G54" s="25">
        <f ca="1">Check!D74</f>
        <v>0</v>
      </c>
      <c r="H54" s="24">
        <v>12</v>
      </c>
      <c r="I54" s="24">
        <v>6</v>
      </c>
      <c r="J54" s="25">
        <f ca="1">Check!G74</f>
        <v>0</v>
      </c>
      <c r="K54" s="25" t="str">
        <f ca="1">Check!I74</f>
        <v/>
      </c>
      <c r="L54" s="25">
        <f>Check!O74</f>
        <v>3</v>
      </c>
    </row>
    <row r="55" spans="5:12" x14ac:dyDescent="0.15">
      <c r="E55" s="28"/>
      <c r="F55" s="28"/>
      <c r="G55" s="25">
        <f ca="1">Check!D75</f>
        <v>0</v>
      </c>
      <c r="H55" s="24">
        <v>12</v>
      </c>
      <c r="I55" s="24">
        <v>7</v>
      </c>
      <c r="J55" s="25">
        <f ca="1">Check!G75</f>
        <v>0</v>
      </c>
      <c r="K55" s="25" t="str">
        <f ca="1">Check!I75</f>
        <v/>
      </c>
      <c r="L55" s="25">
        <f>Check!O75</f>
        <v>3</v>
      </c>
    </row>
    <row r="56" spans="5:12" x14ac:dyDescent="0.15">
      <c r="E56" s="28"/>
      <c r="F56" s="28"/>
      <c r="G56" s="25">
        <f ca="1">Check!D76</f>
        <v>0</v>
      </c>
      <c r="H56" s="24">
        <v>12</v>
      </c>
      <c r="I56" s="24">
        <v>8</v>
      </c>
      <c r="J56" s="25">
        <f ca="1">Check!G76</f>
        <v>0</v>
      </c>
      <c r="K56" s="25" t="str">
        <f ca="1">Check!I76</f>
        <v/>
      </c>
      <c r="L56" s="25">
        <f>Check!O76</f>
        <v>3</v>
      </c>
    </row>
    <row r="57" spans="5:12" x14ac:dyDescent="0.15">
      <c r="E57" s="28"/>
      <c r="F57" s="28"/>
      <c r="G57" s="25">
        <f ca="1">Check!D77</f>
        <v>0</v>
      </c>
      <c r="H57" s="24">
        <v>12</v>
      </c>
      <c r="I57" s="24">
        <v>9</v>
      </c>
      <c r="J57" s="25">
        <f ca="1">Check!G77</f>
        <v>0</v>
      </c>
      <c r="K57" s="25" t="str">
        <f ca="1">Check!I77</f>
        <v/>
      </c>
      <c r="L57" s="25">
        <f>Check!O77</f>
        <v>3</v>
      </c>
    </row>
    <row r="58" spans="5:12" x14ac:dyDescent="0.15">
      <c r="E58" s="28"/>
      <c r="F58" s="28"/>
      <c r="G58" s="25">
        <f ca="1">Check!D78</f>
        <v>0</v>
      </c>
      <c r="H58" s="24">
        <v>12</v>
      </c>
      <c r="I58" s="24">
        <v>10</v>
      </c>
      <c r="J58" s="25">
        <f ca="1">Check!G78</f>
        <v>0</v>
      </c>
      <c r="K58" s="25" t="str">
        <f ca="1">Check!I78</f>
        <v/>
      </c>
      <c r="L58" s="25">
        <f>Check!O78</f>
        <v>3</v>
      </c>
    </row>
    <row r="59" spans="5:12" x14ac:dyDescent="0.15">
      <c r="E59" s="28"/>
      <c r="F59" s="28"/>
      <c r="G59" s="25">
        <f ca="1">Check!D79</f>
        <v>0</v>
      </c>
      <c r="H59" s="24">
        <v>12</v>
      </c>
      <c r="I59" s="24">
        <v>11</v>
      </c>
      <c r="J59" s="25">
        <f ca="1">Check!G79</f>
        <v>0</v>
      </c>
      <c r="K59" s="25" t="str">
        <f ca="1">Check!I79</f>
        <v/>
      </c>
      <c r="L59" s="25">
        <f>Check!O79</f>
        <v>3</v>
      </c>
    </row>
    <row r="60" spans="5:12" x14ac:dyDescent="0.15">
      <c r="E60" s="28"/>
      <c r="F60" s="28"/>
      <c r="G60" s="25">
        <f ca="1">Check!D80</f>
        <v>0</v>
      </c>
      <c r="H60" s="24">
        <v>12</v>
      </c>
      <c r="I60" s="24">
        <v>12</v>
      </c>
      <c r="J60" s="25">
        <f ca="1">Check!G80</f>
        <v>0</v>
      </c>
      <c r="K60" s="25" t="str">
        <f ca="1">Check!I80</f>
        <v/>
      </c>
      <c r="L60" s="25">
        <f>Check!O80</f>
        <v>3</v>
      </c>
    </row>
    <row r="61" spans="5:12" x14ac:dyDescent="0.15">
      <c r="E61" s="28"/>
      <c r="F61" s="28"/>
      <c r="G61" s="25">
        <f ca="1">Check!D81</f>
        <v>0</v>
      </c>
      <c r="H61" s="24">
        <v>13</v>
      </c>
      <c r="I61" s="24">
        <v>1</v>
      </c>
      <c r="J61" s="25">
        <f ca="1">Check!G81</f>
        <v>0</v>
      </c>
      <c r="K61" s="25" t="str">
        <f ca="1">Check!I81</f>
        <v/>
      </c>
      <c r="L61" s="25">
        <f ca="1">Check!O81</f>
        <v>0</v>
      </c>
    </row>
    <row r="62" spans="5:12" x14ac:dyDescent="0.15">
      <c r="E62" s="28"/>
      <c r="F62" s="28"/>
      <c r="G62" s="25">
        <f ca="1">Check!D82</f>
        <v>0</v>
      </c>
      <c r="H62" s="24">
        <v>13</v>
      </c>
      <c r="I62" s="24">
        <v>2</v>
      </c>
      <c r="J62" s="25">
        <f ca="1">Check!G82</f>
        <v>0</v>
      </c>
      <c r="K62" s="25" t="str">
        <f ca="1">Check!I82</f>
        <v/>
      </c>
      <c r="L62" s="25">
        <f ca="1">Check!O82</f>
        <v>0</v>
      </c>
    </row>
    <row r="63" spans="5:12" x14ac:dyDescent="0.15">
      <c r="E63" s="28"/>
      <c r="F63" s="28"/>
      <c r="G63" s="25">
        <f ca="1">Check!D83</f>
        <v>0</v>
      </c>
      <c r="H63" s="24">
        <v>13</v>
      </c>
      <c r="I63" s="24">
        <v>3</v>
      </c>
      <c r="J63" s="25">
        <f ca="1">Check!G83</f>
        <v>0</v>
      </c>
      <c r="K63" s="25" t="str">
        <f ca="1">Check!I83</f>
        <v/>
      </c>
      <c r="L63" s="25">
        <f ca="1">Check!O83</f>
        <v>0</v>
      </c>
    </row>
    <row r="64" spans="5:12" x14ac:dyDescent="0.15">
      <c r="E64" s="28"/>
      <c r="F64" s="28"/>
      <c r="G64" s="25">
        <f ca="1">Check!D84</f>
        <v>0</v>
      </c>
      <c r="H64" s="24">
        <v>13</v>
      </c>
      <c r="I64" s="24">
        <v>4</v>
      </c>
      <c r="J64" s="25">
        <f ca="1">Check!G84</f>
        <v>0</v>
      </c>
      <c r="K64" s="25" t="str">
        <f ca="1">Check!I84</f>
        <v/>
      </c>
      <c r="L64" s="25">
        <f ca="1">Check!O84</f>
        <v>0</v>
      </c>
    </row>
    <row r="65" spans="5:12" x14ac:dyDescent="0.15">
      <c r="E65" s="28"/>
      <c r="F65" s="28"/>
      <c r="G65" s="25">
        <f ca="1">Check!D85</f>
        <v>0</v>
      </c>
      <c r="H65" s="24">
        <v>13</v>
      </c>
      <c r="I65" s="24">
        <v>5</v>
      </c>
      <c r="J65" s="25">
        <f ca="1">Check!G85</f>
        <v>0</v>
      </c>
      <c r="K65" s="25" t="str">
        <f ca="1">Check!I85</f>
        <v/>
      </c>
      <c r="L65" s="25">
        <f ca="1">Check!O85</f>
        <v>0</v>
      </c>
    </row>
    <row r="66" spans="5:12" x14ac:dyDescent="0.15">
      <c r="E66" s="28"/>
      <c r="F66" s="28"/>
      <c r="G66" s="25">
        <f ca="1">Check!D86</f>
        <v>0</v>
      </c>
      <c r="H66" s="24">
        <v>13</v>
      </c>
      <c r="I66" s="24">
        <v>6</v>
      </c>
      <c r="J66" s="25">
        <f ca="1">Check!G86</f>
        <v>0</v>
      </c>
      <c r="K66" s="25" t="str">
        <f ca="1">Check!I86</f>
        <v/>
      </c>
      <c r="L66" s="25">
        <f ca="1">Check!O86</f>
        <v>0</v>
      </c>
    </row>
    <row r="67" spans="5:12" x14ac:dyDescent="0.15">
      <c r="E67" s="28"/>
      <c r="F67" s="28"/>
      <c r="G67" s="25">
        <f ca="1">Check!D87</f>
        <v>0</v>
      </c>
      <c r="H67" s="24">
        <v>13</v>
      </c>
      <c r="I67" s="24">
        <v>7</v>
      </c>
      <c r="J67" s="25">
        <f ca="1">Check!G87</f>
        <v>0</v>
      </c>
      <c r="K67" s="25" t="str">
        <f ca="1">Check!I87</f>
        <v/>
      </c>
      <c r="L67" s="25">
        <f ca="1">Check!O87</f>
        <v>0</v>
      </c>
    </row>
    <row r="68" spans="5:12" x14ac:dyDescent="0.15">
      <c r="E68" s="28"/>
      <c r="F68" s="28"/>
      <c r="G68" s="25">
        <f ca="1">Check!D88</f>
        <v>0</v>
      </c>
      <c r="H68" s="24">
        <v>13</v>
      </c>
      <c r="I68" s="24">
        <v>8</v>
      </c>
      <c r="J68" s="25">
        <f ca="1">Check!G88</f>
        <v>0</v>
      </c>
      <c r="K68" s="25" t="str">
        <f ca="1">Check!I88</f>
        <v/>
      </c>
      <c r="L68" s="25">
        <f ca="1">Check!O88</f>
        <v>0</v>
      </c>
    </row>
    <row r="69" spans="5:12" x14ac:dyDescent="0.15">
      <c r="E69" s="28"/>
      <c r="F69" s="28"/>
      <c r="G69" s="25">
        <f ca="1">Check!D89</f>
        <v>0</v>
      </c>
      <c r="H69" s="24">
        <v>13</v>
      </c>
      <c r="I69" s="24">
        <v>9</v>
      </c>
      <c r="J69" s="25">
        <f ca="1">Check!G89</f>
        <v>0</v>
      </c>
      <c r="K69" s="25" t="str">
        <f ca="1">Check!I89</f>
        <v/>
      </c>
      <c r="L69" s="25">
        <f ca="1">Check!O89</f>
        <v>0</v>
      </c>
    </row>
    <row r="70" spans="5:12" x14ac:dyDescent="0.15">
      <c r="E70" s="28"/>
      <c r="F70" s="28"/>
      <c r="G70" s="25">
        <f ca="1">Check!D90</f>
        <v>0</v>
      </c>
      <c r="H70" s="24">
        <v>13</v>
      </c>
      <c r="I70" s="24">
        <v>10</v>
      </c>
      <c r="J70" s="25">
        <f ca="1">Check!G90</f>
        <v>0</v>
      </c>
      <c r="K70" s="25" t="str">
        <f ca="1">Check!I90</f>
        <v/>
      </c>
      <c r="L70" s="25">
        <f ca="1">Check!O90</f>
        <v>0</v>
      </c>
    </row>
    <row r="71" spans="5:12" x14ac:dyDescent="0.15">
      <c r="E71" s="28"/>
      <c r="F71" s="28"/>
      <c r="G71" s="25">
        <f ca="1">Check!D91</f>
        <v>0</v>
      </c>
      <c r="H71" s="24">
        <v>13</v>
      </c>
      <c r="I71" s="24">
        <v>11</v>
      </c>
      <c r="J71" s="25">
        <f ca="1">Check!G91</f>
        <v>0</v>
      </c>
      <c r="K71" s="25" t="str">
        <f ca="1">Check!I91</f>
        <v/>
      </c>
      <c r="L71" s="25">
        <f ca="1">Check!O91</f>
        <v>0</v>
      </c>
    </row>
    <row r="72" spans="5:12" x14ac:dyDescent="0.15">
      <c r="E72" s="28"/>
      <c r="F72" s="28"/>
      <c r="G72" s="25">
        <f ca="1">Check!D92</f>
        <v>0</v>
      </c>
      <c r="H72" s="24">
        <v>13</v>
      </c>
      <c r="I72" s="24">
        <v>12</v>
      </c>
      <c r="J72" s="25">
        <f ca="1">Check!G92</f>
        <v>0</v>
      </c>
      <c r="K72" s="25" t="str">
        <f ca="1">Check!I92</f>
        <v/>
      </c>
      <c r="L72" s="25">
        <f ca="1">Check!O92</f>
        <v>0</v>
      </c>
    </row>
    <row r="73" spans="5:12" x14ac:dyDescent="0.15">
      <c r="E73" s="28"/>
      <c r="F73" s="28"/>
      <c r="G73" s="25">
        <f ca="1">Check!D93</f>
        <v>0</v>
      </c>
      <c r="H73" s="24">
        <v>14</v>
      </c>
      <c r="I73" s="24">
        <v>1</v>
      </c>
      <c r="J73" s="25">
        <f ca="1">Check!G93</f>
        <v>0</v>
      </c>
      <c r="K73" s="25" t="str">
        <f ca="1">Check!I93</f>
        <v/>
      </c>
      <c r="L73" s="25">
        <f ca="1">Check!O93</f>
        <v>0</v>
      </c>
    </row>
    <row r="74" spans="5:12" x14ac:dyDescent="0.15">
      <c r="E74" s="28"/>
      <c r="F74" s="28"/>
      <c r="G74" s="25">
        <f ca="1">Check!D94</f>
        <v>0</v>
      </c>
      <c r="H74" s="24">
        <v>14</v>
      </c>
      <c r="I74" s="24">
        <v>2</v>
      </c>
      <c r="J74" s="25">
        <f ca="1">Check!G94</f>
        <v>0</v>
      </c>
      <c r="K74" s="25" t="str">
        <f ca="1">Check!I94</f>
        <v/>
      </c>
      <c r="L74" s="25">
        <f ca="1">Check!O94</f>
        <v>0</v>
      </c>
    </row>
    <row r="75" spans="5:12" x14ac:dyDescent="0.15">
      <c r="E75" s="28"/>
      <c r="F75" s="28"/>
      <c r="G75" s="25">
        <f ca="1">Check!D95</f>
        <v>0</v>
      </c>
      <c r="H75" s="24">
        <v>14</v>
      </c>
      <c r="I75" s="24">
        <v>3</v>
      </c>
      <c r="J75" s="25">
        <f ca="1">Check!G95</f>
        <v>0</v>
      </c>
      <c r="K75" s="25" t="str">
        <f ca="1">Check!I95</f>
        <v/>
      </c>
      <c r="L75" s="25">
        <f ca="1">Check!O95</f>
        <v>0</v>
      </c>
    </row>
    <row r="76" spans="5:12" x14ac:dyDescent="0.15">
      <c r="E76" s="28"/>
      <c r="F76" s="28"/>
      <c r="G76" s="25">
        <f ca="1">Check!D96</f>
        <v>0</v>
      </c>
      <c r="H76" s="24">
        <v>14</v>
      </c>
      <c r="I76" s="24">
        <v>4</v>
      </c>
      <c r="J76" s="25">
        <f ca="1">Check!G96</f>
        <v>0</v>
      </c>
      <c r="K76" s="25" t="str">
        <f ca="1">Check!I96</f>
        <v/>
      </c>
      <c r="L76" s="25">
        <f ca="1">Check!O96</f>
        <v>0</v>
      </c>
    </row>
    <row r="77" spans="5:12" x14ac:dyDescent="0.15">
      <c r="E77" s="28"/>
      <c r="F77" s="28"/>
      <c r="G77" s="25">
        <f ca="1">Check!D97</f>
        <v>0</v>
      </c>
      <c r="H77" s="24">
        <v>14</v>
      </c>
      <c r="I77" s="24">
        <v>5</v>
      </c>
      <c r="J77" s="25">
        <f ca="1">Check!G97</f>
        <v>0</v>
      </c>
      <c r="K77" s="25" t="str">
        <f ca="1">Check!I97</f>
        <v/>
      </c>
      <c r="L77" s="25">
        <f ca="1">Check!O97</f>
        <v>0</v>
      </c>
    </row>
    <row r="78" spans="5:12" x14ac:dyDescent="0.15">
      <c r="E78" s="28"/>
      <c r="F78" s="28"/>
      <c r="G78" s="25">
        <f ca="1">Check!D98</f>
        <v>0</v>
      </c>
      <c r="H78" s="24">
        <v>14</v>
      </c>
      <c r="I78" s="24">
        <v>6</v>
      </c>
      <c r="J78" s="25">
        <f ca="1">Check!G98</f>
        <v>0</v>
      </c>
      <c r="K78" s="25" t="str">
        <f ca="1">Check!I98</f>
        <v/>
      </c>
      <c r="L78" s="25">
        <f ca="1">Check!O98</f>
        <v>0</v>
      </c>
    </row>
    <row r="79" spans="5:12" x14ac:dyDescent="0.15">
      <c r="E79" s="28"/>
      <c r="F79" s="28"/>
      <c r="G79" s="25">
        <f ca="1">Check!D99</f>
        <v>0</v>
      </c>
      <c r="H79" s="24">
        <v>14</v>
      </c>
      <c r="I79" s="24">
        <v>7</v>
      </c>
      <c r="J79" s="25">
        <f ca="1">Check!G99</f>
        <v>0</v>
      </c>
      <c r="K79" s="25" t="str">
        <f ca="1">Check!I99</f>
        <v/>
      </c>
      <c r="L79" s="25">
        <f ca="1">Check!O99</f>
        <v>0</v>
      </c>
    </row>
    <row r="80" spans="5:12" x14ac:dyDescent="0.15">
      <c r="E80" s="28"/>
      <c r="F80" s="28"/>
      <c r="G80" s="25">
        <f ca="1">Check!D100</f>
        <v>0</v>
      </c>
      <c r="H80" s="24">
        <v>14</v>
      </c>
      <c r="I80" s="24">
        <v>8</v>
      </c>
      <c r="J80" s="25">
        <f ca="1">Check!G100</f>
        <v>0</v>
      </c>
      <c r="K80" s="25" t="str">
        <f ca="1">Check!I100</f>
        <v/>
      </c>
      <c r="L80" s="25">
        <f ca="1">Check!O100</f>
        <v>0</v>
      </c>
    </row>
    <row r="81" spans="5:12" x14ac:dyDescent="0.15">
      <c r="E81" s="28"/>
      <c r="F81" s="28"/>
      <c r="G81" s="25">
        <f ca="1">Check!D101</f>
        <v>0</v>
      </c>
      <c r="H81" s="24">
        <v>14</v>
      </c>
      <c r="I81" s="24">
        <v>9</v>
      </c>
      <c r="J81" s="25">
        <f ca="1">Check!G101</f>
        <v>0</v>
      </c>
      <c r="K81" s="25" t="str">
        <f ca="1">Check!I101</f>
        <v/>
      </c>
      <c r="L81" s="25">
        <f ca="1">Check!O101</f>
        <v>0</v>
      </c>
    </row>
    <row r="82" spans="5:12" x14ac:dyDescent="0.15">
      <c r="E82" s="28"/>
      <c r="F82" s="28"/>
      <c r="G82" s="25">
        <f ca="1">Check!D102</f>
        <v>0</v>
      </c>
      <c r="H82" s="24">
        <v>14</v>
      </c>
      <c r="I82" s="24">
        <v>10</v>
      </c>
      <c r="J82" s="25">
        <f ca="1">Check!G102</f>
        <v>0</v>
      </c>
      <c r="K82" s="25" t="str">
        <f ca="1">Check!I102</f>
        <v/>
      </c>
      <c r="L82" s="25">
        <f ca="1">Check!O102</f>
        <v>0</v>
      </c>
    </row>
    <row r="83" spans="5:12" x14ac:dyDescent="0.15">
      <c r="E83" s="28"/>
      <c r="F83" s="28"/>
      <c r="G83" s="25">
        <f ca="1">Check!D103</f>
        <v>0</v>
      </c>
      <c r="H83" s="24">
        <v>14</v>
      </c>
      <c r="I83" s="24">
        <v>11</v>
      </c>
      <c r="J83" s="25">
        <f ca="1">Check!G103</f>
        <v>0</v>
      </c>
      <c r="K83" s="25" t="str">
        <f ca="1">Check!I103</f>
        <v/>
      </c>
      <c r="L83" s="25">
        <f ca="1">Check!O103</f>
        <v>0</v>
      </c>
    </row>
    <row r="84" spans="5:12" x14ac:dyDescent="0.15">
      <c r="E84" s="28"/>
      <c r="F84" s="28"/>
      <c r="G84" s="25">
        <f ca="1">Check!D104</f>
        <v>0</v>
      </c>
      <c r="H84" s="24">
        <v>14</v>
      </c>
      <c r="I84" s="24">
        <v>12</v>
      </c>
      <c r="J84" s="25">
        <f ca="1">Check!G104</f>
        <v>0</v>
      </c>
      <c r="K84" s="25" t="str">
        <f ca="1">Check!I104</f>
        <v/>
      </c>
      <c r="L84" s="25">
        <f ca="1">Check!O104</f>
        <v>0</v>
      </c>
    </row>
    <row r="85" spans="5:12" x14ac:dyDescent="0.15">
      <c r="E85" s="28"/>
      <c r="F85" s="28"/>
      <c r="G85" s="25">
        <f ca="1">Check!D105</f>
        <v>0</v>
      </c>
      <c r="H85" s="24">
        <v>15</v>
      </c>
      <c r="I85" s="24">
        <v>1</v>
      </c>
      <c r="J85" s="25">
        <f ca="1">Check!G105</f>
        <v>0</v>
      </c>
      <c r="K85" s="25" t="str">
        <f ca="1">Check!I105</f>
        <v/>
      </c>
      <c r="L85" s="25">
        <f ca="1">Check!O105</f>
        <v>0</v>
      </c>
    </row>
    <row r="86" spans="5:12" x14ac:dyDescent="0.15">
      <c r="E86" s="28"/>
      <c r="F86" s="28"/>
      <c r="G86" s="25">
        <f ca="1">Check!D106</f>
        <v>0</v>
      </c>
      <c r="H86" s="24">
        <v>15</v>
      </c>
      <c r="I86" s="24">
        <v>2</v>
      </c>
      <c r="J86" s="25">
        <f ca="1">Check!G106</f>
        <v>0</v>
      </c>
      <c r="K86" s="25" t="str">
        <f ca="1">Check!I106</f>
        <v/>
      </c>
      <c r="L86" s="25">
        <f ca="1">Check!O106</f>
        <v>0</v>
      </c>
    </row>
    <row r="87" spans="5:12" x14ac:dyDescent="0.15">
      <c r="E87" s="28"/>
      <c r="F87" s="28"/>
      <c r="G87" s="25">
        <f ca="1">Check!D107</f>
        <v>0</v>
      </c>
      <c r="H87" s="24">
        <v>15</v>
      </c>
      <c r="I87" s="24">
        <v>3</v>
      </c>
      <c r="J87" s="25">
        <f ca="1">Check!G107</f>
        <v>0</v>
      </c>
      <c r="K87" s="25" t="str">
        <f ca="1">Check!I107</f>
        <v/>
      </c>
      <c r="L87" s="25">
        <f ca="1">Check!O107</f>
        <v>0</v>
      </c>
    </row>
    <row r="88" spans="5:12" x14ac:dyDescent="0.15">
      <c r="E88" s="28"/>
      <c r="F88" s="28"/>
      <c r="G88" s="25">
        <f ca="1">Check!D108</f>
        <v>0</v>
      </c>
      <c r="H88" s="24">
        <v>15</v>
      </c>
      <c r="I88" s="24">
        <v>4</v>
      </c>
      <c r="J88" s="25">
        <f ca="1">Check!G108</f>
        <v>0</v>
      </c>
      <c r="K88" s="25" t="str">
        <f ca="1">Check!I108</f>
        <v/>
      </c>
      <c r="L88" s="25">
        <f ca="1">Check!O108</f>
        <v>0</v>
      </c>
    </row>
    <row r="89" spans="5:12" x14ac:dyDescent="0.15">
      <c r="E89" s="28"/>
      <c r="F89" s="28"/>
      <c r="G89" s="25">
        <f ca="1">Check!D109</f>
        <v>0</v>
      </c>
      <c r="H89" s="24">
        <v>15</v>
      </c>
      <c r="I89" s="24">
        <v>5</v>
      </c>
      <c r="J89" s="25">
        <f ca="1">Check!G109</f>
        <v>0</v>
      </c>
      <c r="K89" s="25" t="str">
        <f ca="1">Check!I109</f>
        <v/>
      </c>
      <c r="L89" s="25">
        <f ca="1">Check!O109</f>
        <v>0</v>
      </c>
    </row>
    <row r="90" spans="5:12" x14ac:dyDescent="0.15">
      <c r="E90" s="28"/>
      <c r="F90" s="28"/>
      <c r="G90" s="25">
        <f ca="1">Check!D110</f>
        <v>0</v>
      </c>
      <c r="H90" s="24">
        <v>15</v>
      </c>
      <c r="I90" s="24">
        <v>6</v>
      </c>
      <c r="J90" s="25">
        <f ca="1">Check!G110</f>
        <v>0</v>
      </c>
      <c r="K90" s="25" t="str">
        <f ca="1">Check!I110</f>
        <v/>
      </c>
      <c r="L90" s="25">
        <f ca="1">Check!O110</f>
        <v>0</v>
      </c>
    </row>
    <row r="91" spans="5:12" x14ac:dyDescent="0.15">
      <c r="E91" s="28"/>
      <c r="F91" s="28"/>
      <c r="G91" s="25">
        <f ca="1">Check!D111</f>
        <v>0</v>
      </c>
      <c r="H91" s="24">
        <v>15</v>
      </c>
      <c r="I91" s="24">
        <v>7</v>
      </c>
      <c r="J91" s="25">
        <f ca="1">Check!G111</f>
        <v>0</v>
      </c>
      <c r="K91" s="25" t="str">
        <f ca="1">Check!I111</f>
        <v/>
      </c>
      <c r="L91" s="25">
        <f ca="1">Check!O111</f>
        <v>0</v>
      </c>
    </row>
    <row r="92" spans="5:12" x14ac:dyDescent="0.15">
      <c r="E92" s="28"/>
      <c r="F92" s="28"/>
      <c r="G92" s="25">
        <f ca="1">Check!D112</f>
        <v>0</v>
      </c>
      <c r="H92" s="24">
        <v>15</v>
      </c>
      <c r="I92" s="24">
        <v>8</v>
      </c>
      <c r="J92" s="25">
        <f ca="1">Check!G112</f>
        <v>0</v>
      </c>
      <c r="K92" s="25" t="str">
        <f ca="1">Check!I112</f>
        <v/>
      </c>
      <c r="L92" s="25">
        <f ca="1">Check!O112</f>
        <v>0</v>
      </c>
    </row>
    <row r="93" spans="5:12" x14ac:dyDescent="0.15">
      <c r="E93" s="28"/>
      <c r="F93" s="28"/>
      <c r="G93" s="25">
        <f ca="1">Check!D113</f>
        <v>0</v>
      </c>
      <c r="H93" s="24">
        <v>15</v>
      </c>
      <c r="I93" s="24">
        <v>9</v>
      </c>
      <c r="J93" s="25">
        <f ca="1">Check!G113</f>
        <v>0</v>
      </c>
      <c r="K93" s="25" t="str">
        <f ca="1">Check!I113</f>
        <v/>
      </c>
      <c r="L93" s="25">
        <f ca="1">Check!O113</f>
        <v>0</v>
      </c>
    </row>
    <row r="94" spans="5:12" x14ac:dyDescent="0.15">
      <c r="E94" s="28"/>
      <c r="F94" s="28"/>
      <c r="G94" s="25">
        <f ca="1">Check!D114</f>
        <v>0</v>
      </c>
      <c r="H94" s="24">
        <v>15</v>
      </c>
      <c r="I94" s="24">
        <v>10</v>
      </c>
      <c r="J94" s="25">
        <f ca="1">Check!G114</f>
        <v>0</v>
      </c>
      <c r="K94" s="25" t="str">
        <f ca="1">Check!I114</f>
        <v/>
      </c>
      <c r="L94" s="25">
        <f ca="1">Check!O114</f>
        <v>0</v>
      </c>
    </row>
    <row r="95" spans="5:12" x14ac:dyDescent="0.15">
      <c r="E95" s="28"/>
      <c r="F95" s="28"/>
      <c r="G95" s="25">
        <f ca="1">Check!D115</f>
        <v>0</v>
      </c>
      <c r="H95" s="24">
        <v>15</v>
      </c>
      <c r="I95" s="24">
        <v>11</v>
      </c>
      <c r="J95" s="25">
        <f ca="1">Check!G115</f>
        <v>0</v>
      </c>
      <c r="K95" s="25" t="str">
        <f ca="1">Check!I115</f>
        <v/>
      </c>
      <c r="L95" s="25">
        <f ca="1">Check!O115</f>
        <v>0</v>
      </c>
    </row>
    <row r="96" spans="5:12" x14ac:dyDescent="0.15">
      <c r="E96" s="28"/>
      <c r="F96" s="28"/>
      <c r="G96" s="25">
        <f ca="1">Check!D116</f>
        <v>0</v>
      </c>
      <c r="H96" s="24">
        <v>15</v>
      </c>
      <c r="I96" s="24">
        <v>12</v>
      </c>
      <c r="J96" s="25">
        <f ca="1">Check!G116</f>
        <v>0</v>
      </c>
      <c r="K96" s="25" t="str">
        <f ca="1">Check!I116</f>
        <v/>
      </c>
      <c r="L96" s="25">
        <f ca="1">Check!O116</f>
        <v>0</v>
      </c>
    </row>
    <row r="97" spans="4:32" x14ac:dyDescent="0.15">
      <c r="E97" s="28"/>
      <c r="F97" s="28"/>
      <c r="G97" s="25">
        <f ca="1">Check!D117</f>
        <v>0</v>
      </c>
      <c r="H97" s="24">
        <v>16</v>
      </c>
      <c r="I97" s="24">
        <v>1</v>
      </c>
      <c r="J97" s="25">
        <f ca="1">Check!G117</f>
        <v>0</v>
      </c>
      <c r="K97" s="25" t="str">
        <f ca="1">Check!I117</f>
        <v/>
      </c>
      <c r="L97" s="25">
        <f>Check!O117</f>
        <v>3</v>
      </c>
    </row>
    <row r="98" spans="4:32" x14ac:dyDescent="0.15">
      <c r="E98" s="28"/>
      <c r="F98" s="28"/>
      <c r="G98" s="25">
        <f ca="1">Check!D118</f>
        <v>0</v>
      </c>
      <c r="H98" s="24">
        <v>16</v>
      </c>
      <c r="I98" s="24">
        <v>2</v>
      </c>
      <c r="J98" s="25">
        <f ca="1">Check!G118</f>
        <v>0</v>
      </c>
      <c r="K98" s="25" t="str">
        <f ca="1">Check!I118</f>
        <v/>
      </c>
      <c r="L98" s="25">
        <f>Check!O118</f>
        <v>3</v>
      </c>
    </row>
    <row r="99" spans="4:32" x14ac:dyDescent="0.15">
      <c r="E99" s="28"/>
      <c r="F99" s="28"/>
      <c r="G99" s="25">
        <f ca="1">Check!D119</f>
        <v>0</v>
      </c>
      <c r="H99" s="24">
        <v>16</v>
      </c>
      <c r="I99" s="24">
        <v>3</v>
      </c>
      <c r="J99" s="25">
        <f ca="1">Check!G119</f>
        <v>0</v>
      </c>
      <c r="K99" s="25" t="str">
        <f ca="1">Check!I119</f>
        <v/>
      </c>
      <c r="L99" s="25">
        <f>Check!O119</f>
        <v>3</v>
      </c>
    </row>
    <row r="100" spans="4:32" x14ac:dyDescent="0.15">
      <c r="E100" s="28"/>
      <c r="F100" s="28"/>
      <c r="G100" s="25">
        <f ca="1">Check!D120</f>
        <v>0</v>
      </c>
      <c r="H100" s="24">
        <v>16</v>
      </c>
      <c r="I100" s="24">
        <v>4</v>
      </c>
      <c r="J100" s="25">
        <f ca="1">Check!G120</f>
        <v>0</v>
      </c>
      <c r="K100" s="25" t="str">
        <f ca="1">Check!I120</f>
        <v/>
      </c>
      <c r="L100" s="25">
        <f>Check!O120</f>
        <v>3</v>
      </c>
    </row>
    <row r="101" spans="4:32" x14ac:dyDescent="0.15">
      <c r="E101" s="28"/>
      <c r="F101" s="28"/>
      <c r="G101" s="25">
        <f ca="1">Check!D121</f>
        <v>0</v>
      </c>
      <c r="H101" s="24">
        <v>16</v>
      </c>
      <c r="I101" s="24">
        <v>5</v>
      </c>
      <c r="J101" s="25">
        <f ca="1">Check!G121</f>
        <v>0</v>
      </c>
      <c r="K101" s="25" t="str">
        <f ca="1">Check!I121</f>
        <v/>
      </c>
      <c r="L101" s="25">
        <f>Check!O121</f>
        <v>3</v>
      </c>
    </row>
    <row r="102" spans="4:32" x14ac:dyDescent="0.15">
      <c r="E102" s="28"/>
      <c r="F102" s="28"/>
      <c r="G102" s="25">
        <f ca="1">Check!D122</f>
        <v>0</v>
      </c>
      <c r="H102" s="24">
        <v>16</v>
      </c>
      <c r="I102" s="24">
        <v>6</v>
      </c>
      <c r="J102" s="25">
        <f ca="1">Check!G122</f>
        <v>0</v>
      </c>
      <c r="K102" s="25" t="str">
        <f ca="1">Check!I122</f>
        <v/>
      </c>
      <c r="L102" s="25">
        <f>Check!O122</f>
        <v>3</v>
      </c>
    </row>
    <row r="103" spans="4:32" x14ac:dyDescent="0.15">
      <c r="E103" s="28"/>
      <c r="F103" s="28"/>
      <c r="G103" s="25">
        <f ca="1">Check!D123</f>
        <v>0</v>
      </c>
      <c r="H103" s="24">
        <v>16</v>
      </c>
      <c r="I103" s="24">
        <v>7</v>
      </c>
      <c r="J103" s="25">
        <f ca="1">Check!G123</f>
        <v>0</v>
      </c>
      <c r="K103" s="25" t="str">
        <f ca="1">Check!I123</f>
        <v/>
      </c>
      <c r="L103" s="25">
        <f>Check!O123</f>
        <v>3</v>
      </c>
    </row>
    <row r="104" spans="4:32" x14ac:dyDescent="0.15">
      <c r="E104" s="28"/>
      <c r="F104" s="28"/>
      <c r="G104" s="25">
        <f ca="1">Check!D124</f>
        <v>0</v>
      </c>
      <c r="H104" s="24">
        <v>16</v>
      </c>
      <c r="I104" s="24">
        <v>8</v>
      </c>
      <c r="J104" s="25">
        <f ca="1">Check!G124</f>
        <v>0</v>
      </c>
      <c r="K104" s="25" t="str">
        <f ca="1">Check!I124</f>
        <v/>
      </c>
      <c r="L104" s="25">
        <f>Check!O124</f>
        <v>3</v>
      </c>
    </row>
    <row r="105" spans="4:32" x14ac:dyDescent="0.15">
      <c r="E105" s="28"/>
      <c r="F105" s="28"/>
      <c r="G105" s="25">
        <f ca="1">Check!D125</f>
        <v>0</v>
      </c>
      <c r="H105" s="24">
        <v>16</v>
      </c>
      <c r="I105" s="24">
        <v>9</v>
      </c>
      <c r="J105" s="25">
        <f ca="1">Check!G125</f>
        <v>0</v>
      </c>
      <c r="K105" s="25" t="str">
        <f ca="1">Check!I125</f>
        <v/>
      </c>
      <c r="L105" s="25">
        <f>Check!O125</f>
        <v>3</v>
      </c>
    </row>
    <row r="106" spans="4:32" x14ac:dyDescent="0.15">
      <c r="E106" s="28"/>
      <c r="F106" s="28"/>
      <c r="G106" s="25">
        <f ca="1">Check!D126</f>
        <v>0</v>
      </c>
      <c r="H106" s="24">
        <v>16</v>
      </c>
      <c r="I106" s="24">
        <v>10</v>
      </c>
      <c r="J106" s="25">
        <f ca="1">Check!G126</f>
        <v>0</v>
      </c>
      <c r="K106" s="25" t="str">
        <f ca="1">Check!I126</f>
        <v/>
      </c>
      <c r="L106" s="25">
        <f>Check!O126</f>
        <v>3</v>
      </c>
    </row>
    <row r="107" spans="4:32" x14ac:dyDescent="0.15">
      <c r="E107" s="28"/>
      <c r="F107" s="28"/>
      <c r="G107" s="25">
        <f ca="1">Check!D127</f>
        <v>0</v>
      </c>
      <c r="H107" s="24">
        <v>16</v>
      </c>
      <c r="I107" s="24">
        <v>11</v>
      </c>
      <c r="J107" s="25">
        <f ca="1">Check!G127</f>
        <v>0</v>
      </c>
      <c r="K107" s="25" t="str">
        <f ca="1">Check!I127</f>
        <v/>
      </c>
      <c r="L107" s="25">
        <f>Check!O127</f>
        <v>3</v>
      </c>
      <c r="X107" s="17"/>
      <c r="Y107" s="17"/>
      <c r="Z107" s="17"/>
      <c r="AA107" s="17"/>
      <c r="AB107" s="17"/>
      <c r="AC107" s="17"/>
      <c r="AD107" s="17"/>
      <c r="AE107" s="17"/>
      <c r="AF107" s="17"/>
    </row>
    <row r="108" spans="4:32" x14ac:dyDescent="0.15">
      <c r="E108" s="28"/>
      <c r="F108" s="28"/>
      <c r="G108" s="25">
        <f ca="1">Check!D128</f>
        <v>0</v>
      </c>
      <c r="H108" s="24">
        <v>16</v>
      </c>
      <c r="I108" s="24">
        <v>12</v>
      </c>
      <c r="J108" s="25">
        <f ca="1">Check!G128</f>
        <v>0</v>
      </c>
      <c r="K108" s="25" t="str">
        <f ca="1">Check!I128</f>
        <v/>
      </c>
      <c r="L108" s="25">
        <f>Check!O128</f>
        <v>3</v>
      </c>
      <c r="X108" s="17"/>
      <c r="Y108" s="17"/>
      <c r="Z108" s="17"/>
      <c r="AA108" s="17"/>
      <c r="AB108" s="17"/>
      <c r="AC108" s="17"/>
      <c r="AD108" s="17"/>
      <c r="AE108" s="17"/>
      <c r="AF108" s="17"/>
    </row>
    <row r="110" spans="4:32" x14ac:dyDescent="0.15">
      <c r="D110">
        <v>3</v>
      </c>
      <c r="E110" t="s">
        <v>8622</v>
      </c>
    </row>
    <row r="111" spans="4:32" x14ac:dyDescent="0.15">
      <c r="E111" s="20" t="s">
        <v>8341</v>
      </c>
    </row>
    <row r="112" spans="4:32" x14ac:dyDescent="0.15">
      <c r="E112" t="s">
        <v>9020</v>
      </c>
    </row>
    <row r="113" spans="5:12" x14ac:dyDescent="0.15">
      <c r="E113" s="58" t="s">
        <v>9023</v>
      </c>
      <c r="F113" s="28" t="s">
        <v>9024</v>
      </c>
      <c r="G113" s="25"/>
      <c r="H113" s="58" t="s">
        <v>9033</v>
      </c>
      <c r="I113" s="25"/>
      <c r="J113" s="110" t="s">
        <v>9093</v>
      </c>
      <c r="K113" s="58" t="s">
        <v>9027</v>
      </c>
      <c r="L113" s="25"/>
    </row>
    <row r="114" spans="5:12" ht="27" x14ac:dyDescent="0.15">
      <c r="E114" s="105" t="s">
        <v>9050</v>
      </c>
      <c r="F114" s="106" t="s">
        <v>9051</v>
      </c>
      <c r="G114" s="105" t="s">
        <v>9084</v>
      </c>
      <c r="H114" s="105" t="s">
        <v>9094</v>
      </c>
      <c r="I114" s="105" t="s">
        <v>8628</v>
      </c>
      <c r="J114" s="105" t="s">
        <v>50</v>
      </c>
      <c r="K114" s="105" t="s">
        <v>9095</v>
      </c>
      <c r="L114" s="105" t="s">
        <v>9096</v>
      </c>
    </row>
    <row r="115" spans="5:12" x14ac:dyDescent="0.15">
      <c r="E115" s="80" t="s">
        <v>9071</v>
      </c>
      <c r="F115" s="98" t="s">
        <v>9072</v>
      </c>
      <c r="G115" s="80" t="s">
        <v>9072</v>
      </c>
      <c r="H115" s="80" t="s">
        <v>9072</v>
      </c>
      <c r="I115" s="80" t="s">
        <v>9089</v>
      </c>
      <c r="J115" s="80" t="s">
        <v>9089</v>
      </c>
      <c r="K115" s="80" t="s">
        <v>9089</v>
      </c>
      <c r="L115" s="80" t="s">
        <v>9089</v>
      </c>
    </row>
    <row r="116" spans="5:12" x14ac:dyDescent="0.15">
      <c r="E116" s="80" t="s">
        <v>0</v>
      </c>
      <c r="F116" s="98" t="s">
        <v>0</v>
      </c>
      <c r="G116" s="80" t="s">
        <v>0</v>
      </c>
      <c r="H116" s="80" t="s">
        <v>0</v>
      </c>
      <c r="I116" s="80" t="s">
        <v>9227</v>
      </c>
      <c r="J116" s="80" t="s">
        <v>9227</v>
      </c>
      <c r="K116" s="80" t="s">
        <v>9227</v>
      </c>
      <c r="L116" s="80" t="s">
        <v>9227</v>
      </c>
    </row>
    <row r="117" spans="5:12" x14ac:dyDescent="0.15">
      <c r="E117" s="80" t="s">
        <v>0</v>
      </c>
      <c r="F117" s="98" t="s">
        <v>0</v>
      </c>
      <c r="G117" s="80" t="s">
        <v>0</v>
      </c>
      <c r="H117" s="80" t="s">
        <v>0</v>
      </c>
      <c r="I117" s="80" t="s">
        <v>0</v>
      </c>
      <c r="J117" s="80" t="s">
        <v>0</v>
      </c>
      <c r="K117" s="80" t="s">
        <v>0</v>
      </c>
      <c r="L117" s="80" t="s">
        <v>0</v>
      </c>
    </row>
    <row r="118" spans="5:12" x14ac:dyDescent="0.15">
      <c r="E118" s="28"/>
      <c r="F118" s="28"/>
      <c r="G118" s="25">
        <f ca="1">Check!D138</f>
        <v>0</v>
      </c>
      <c r="H118" s="24">
        <v>11</v>
      </c>
      <c r="I118" s="25">
        <f ca="1">Check!F138</f>
        <v>0</v>
      </c>
      <c r="J118" s="25">
        <f ca="1">Check!G138</f>
        <v>0</v>
      </c>
      <c r="K118" s="28"/>
      <c r="L118" s="25">
        <f ca="1">Check!I138</f>
        <v>0</v>
      </c>
    </row>
    <row r="119" spans="5:12" x14ac:dyDescent="0.15">
      <c r="E119" s="28"/>
      <c r="F119" s="28"/>
      <c r="G119" s="25">
        <f ca="1">Check!D139</f>
        <v>0</v>
      </c>
      <c r="H119" s="24">
        <v>12</v>
      </c>
      <c r="I119" s="25">
        <f ca="1">Check!F139</f>
        <v>0</v>
      </c>
      <c r="J119" s="25">
        <f ca="1">Check!G139</f>
        <v>0</v>
      </c>
      <c r="K119" s="28"/>
      <c r="L119" s="25">
        <f ca="1">Check!I139</f>
        <v>0</v>
      </c>
    </row>
    <row r="120" spans="5:12" x14ac:dyDescent="0.15">
      <c r="E120" s="28"/>
      <c r="F120" s="28"/>
      <c r="G120" s="25">
        <f ca="1">Check!D140</f>
        <v>0</v>
      </c>
      <c r="H120" s="24">
        <v>21</v>
      </c>
      <c r="I120" s="25">
        <f ca="1">Check!F140</f>
        <v>0</v>
      </c>
      <c r="J120" s="25">
        <f ca="1">Check!G140</f>
        <v>0</v>
      </c>
      <c r="K120" s="28"/>
      <c r="L120" s="25">
        <f ca="1">Check!I140</f>
        <v>0</v>
      </c>
    </row>
    <row r="121" spans="5:12" x14ac:dyDescent="0.15">
      <c r="E121" s="28"/>
      <c r="F121" s="28"/>
      <c r="G121" s="25">
        <f ca="1">Check!D141</f>
        <v>0</v>
      </c>
      <c r="H121" s="24">
        <v>22</v>
      </c>
      <c r="I121" s="25">
        <f ca="1">Check!F141</f>
        <v>0</v>
      </c>
      <c r="J121" s="25">
        <f ca="1">Check!G141</f>
        <v>0</v>
      </c>
      <c r="K121" s="28"/>
      <c r="L121" s="25">
        <f ca="1">Check!I141</f>
        <v>0</v>
      </c>
    </row>
    <row r="122" spans="5:12" x14ac:dyDescent="0.15">
      <c r="E122" s="28"/>
      <c r="F122" s="28"/>
      <c r="G122" s="25">
        <f ca="1">Check!D142</f>
        <v>0</v>
      </c>
      <c r="H122" s="24">
        <v>30</v>
      </c>
      <c r="I122" s="25">
        <f ca="1">Check!F142</f>
        <v>0</v>
      </c>
      <c r="J122" s="25">
        <f ca="1">Check!G142</f>
        <v>0</v>
      </c>
      <c r="K122" s="25">
        <f ca="1">Check!H142</f>
        <v>0</v>
      </c>
      <c r="L122" s="25">
        <f ca="1">Check!I142</f>
        <v>0</v>
      </c>
    </row>
    <row r="123" spans="5:12" x14ac:dyDescent="0.15">
      <c r="E123" s="28"/>
      <c r="F123" s="28"/>
      <c r="G123" s="25" t="e">
        <f ca="1">Check!D143</f>
        <v>#VALUE!</v>
      </c>
      <c r="H123" s="24">
        <v>41</v>
      </c>
      <c r="I123" s="25" t="e">
        <f ca="1">Check!F143</f>
        <v>#VALUE!</v>
      </c>
      <c r="J123" s="28"/>
      <c r="K123" s="28"/>
      <c r="L123" s="25" t="e">
        <f ca="1">Check!I143</f>
        <v>#VALUE!</v>
      </c>
    </row>
    <row r="124" spans="5:12" x14ac:dyDescent="0.15">
      <c r="E124" s="28"/>
      <c r="F124" s="28"/>
      <c r="G124" s="25">
        <f ca="1">Check!D144</f>
        <v>0</v>
      </c>
      <c r="H124" s="24">
        <v>42</v>
      </c>
      <c r="I124" s="25">
        <f ca="1">Check!F144</f>
        <v>0</v>
      </c>
      <c r="J124" s="28"/>
      <c r="K124" s="28"/>
      <c r="L124" s="25">
        <f ca="1">Check!I144</f>
        <v>0</v>
      </c>
    </row>
    <row r="125" spans="5:12" x14ac:dyDescent="0.15">
      <c r="E125" s="28"/>
      <c r="F125" s="28"/>
      <c r="G125" s="25">
        <f ca="1">Check!D145</f>
        <v>0</v>
      </c>
      <c r="H125" s="24">
        <v>43</v>
      </c>
      <c r="I125" s="25">
        <f ca="1">Check!F145</f>
        <v>0</v>
      </c>
      <c r="J125" s="28"/>
      <c r="K125" s="28"/>
      <c r="L125" s="25">
        <f ca="1">Check!I145</f>
        <v>0</v>
      </c>
    </row>
    <row r="126" spans="5:12" x14ac:dyDescent="0.15">
      <c r="E126" s="28"/>
      <c r="F126" s="28"/>
      <c r="G126" s="25">
        <f ca="1">Check!D146</f>
        <v>0</v>
      </c>
      <c r="H126" s="24">
        <v>44</v>
      </c>
      <c r="I126" s="25">
        <f ca="1">Check!F146</f>
        <v>0</v>
      </c>
      <c r="J126" s="28"/>
      <c r="K126" s="28"/>
      <c r="L126" s="25">
        <f ca="1">Check!I146</f>
        <v>0</v>
      </c>
    </row>
    <row r="127" spans="5:12" x14ac:dyDescent="0.15">
      <c r="E127" s="28"/>
      <c r="F127" s="28"/>
      <c r="G127" s="25">
        <f ca="1">Check!D147</f>
        <v>0</v>
      </c>
      <c r="H127" s="24">
        <v>45</v>
      </c>
      <c r="I127" s="25">
        <f ca="1">Check!F147</f>
        <v>0</v>
      </c>
      <c r="J127" s="28"/>
      <c r="K127" s="28"/>
      <c r="L127" s="25">
        <f ca="1">Check!I147</f>
        <v>0</v>
      </c>
    </row>
    <row r="128" spans="5:12" x14ac:dyDescent="0.15">
      <c r="E128" s="28"/>
      <c r="F128" s="28"/>
      <c r="G128" s="25">
        <f ca="1">Check!D148</f>
        <v>0</v>
      </c>
      <c r="H128" s="24">
        <v>46</v>
      </c>
      <c r="I128" s="25">
        <f ca="1">Check!F148</f>
        <v>0</v>
      </c>
      <c r="J128" s="28"/>
      <c r="K128" s="28"/>
      <c r="L128" s="25">
        <f ca="1">Check!I148</f>
        <v>0</v>
      </c>
    </row>
    <row r="129" spans="5:13" x14ac:dyDescent="0.15">
      <c r="E129" s="28"/>
      <c r="F129" s="28"/>
      <c r="G129" s="25">
        <f ca="1">Check!D149</f>
        <v>0</v>
      </c>
      <c r="H129" s="24">
        <v>47</v>
      </c>
      <c r="I129" s="25">
        <f ca="1">Check!F149</f>
        <v>0</v>
      </c>
      <c r="J129" s="28"/>
      <c r="K129" s="28"/>
      <c r="L129" s="25">
        <f ca="1">Check!I149</f>
        <v>0</v>
      </c>
    </row>
    <row r="130" spans="5:13" x14ac:dyDescent="0.15">
      <c r="E130" s="28"/>
      <c r="F130" s="28"/>
      <c r="G130" s="25">
        <f ca="1">Check!D150</f>
        <v>0</v>
      </c>
      <c r="H130" s="24">
        <v>61</v>
      </c>
      <c r="I130" s="25">
        <f ca="1">Check!F150</f>
        <v>0</v>
      </c>
      <c r="J130" s="25">
        <f ca="1">Check!G150</f>
        <v>0</v>
      </c>
      <c r="K130" s="28"/>
      <c r="L130" s="25">
        <f ca="1">Check!I150</f>
        <v>0</v>
      </c>
    </row>
    <row r="131" spans="5:13" x14ac:dyDescent="0.15">
      <c r="E131" s="28"/>
      <c r="F131" s="28"/>
      <c r="G131" s="28"/>
      <c r="H131" s="28"/>
      <c r="I131" s="28"/>
      <c r="J131" s="28"/>
      <c r="K131" s="28"/>
      <c r="L131" s="28"/>
    </row>
    <row r="133" spans="5:13" x14ac:dyDescent="0.15">
      <c r="E133" s="20" t="s">
        <v>8350</v>
      </c>
    </row>
    <row r="134" spans="5:13" x14ac:dyDescent="0.15">
      <c r="E134" t="s">
        <v>9021</v>
      </c>
    </row>
    <row r="135" spans="5:13" x14ac:dyDescent="0.15">
      <c r="E135" s="58" t="s">
        <v>9023</v>
      </c>
      <c r="F135" s="28" t="s">
        <v>9024</v>
      </c>
      <c r="G135" s="25"/>
      <c r="H135" s="58" t="s">
        <v>9033</v>
      </c>
      <c r="I135" s="25"/>
      <c r="J135" s="58" t="s">
        <v>9043</v>
      </c>
      <c r="K135" s="24" t="s">
        <v>9025</v>
      </c>
      <c r="L135" s="58" t="s">
        <v>9039</v>
      </c>
      <c r="M135" s="58" t="s">
        <v>9097</v>
      </c>
    </row>
    <row r="136" spans="5:13" ht="27" x14ac:dyDescent="0.15">
      <c r="E136" s="105" t="s">
        <v>9050</v>
      </c>
      <c r="F136" s="106" t="s">
        <v>9051</v>
      </c>
      <c r="G136" s="105" t="s">
        <v>9084</v>
      </c>
      <c r="H136" s="105" t="s">
        <v>9094</v>
      </c>
      <c r="I136" s="105" t="s">
        <v>8352</v>
      </c>
      <c r="J136" s="105" t="s">
        <v>9098</v>
      </c>
      <c r="K136" s="107" t="s">
        <v>9099</v>
      </c>
      <c r="L136" s="105" t="s">
        <v>55</v>
      </c>
      <c r="M136" s="105" t="s">
        <v>9100</v>
      </c>
    </row>
    <row r="137" spans="5:13" x14ac:dyDescent="0.15">
      <c r="E137" s="80" t="s">
        <v>9071</v>
      </c>
      <c r="F137" s="98" t="s">
        <v>9072</v>
      </c>
      <c r="G137" s="80" t="s">
        <v>9072</v>
      </c>
      <c r="H137" s="80" t="s">
        <v>9072</v>
      </c>
      <c r="I137" s="80" t="s">
        <v>9072</v>
      </c>
      <c r="J137" s="80" t="s">
        <v>9089</v>
      </c>
      <c r="K137" s="108" t="s">
        <v>9073</v>
      </c>
      <c r="L137" s="80" t="s">
        <v>9101</v>
      </c>
      <c r="M137" s="80" t="s">
        <v>9072</v>
      </c>
    </row>
    <row r="138" spans="5:13" x14ac:dyDescent="0.15">
      <c r="E138" s="80" t="s">
        <v>0</v>
      </c>
      <c r="F138" s="98" t="s">
        <v>0</v>
      </c>
      <c r="G138" s="80" t="s">
        <v>0</v>
      </c>
      <c r="H138" s="80" t="s">
        <v>0</v>
      </c>
      <c r="I138" s="80" t="s">
        <v>0</v>
      </c>
      <c r="J138" s="80" t="s">
        <v>9229</v>
      </c>
      <c r="K138" s="108" t="s">
        <v>9074</v>
      </c>
      <c r="L138" s="80" t="s">
        <v>0</v>
      </c>
      <c r="M138" s="80" t="s">
        <v>0</v>
      </c>
    </row>
    <row r="139" spans="5:13" x14ac:dyDescent="0.15">
      <c r="E139" s="80" t="s">
        <v>0</v>
      </c>
      <c r="F139" s="98" t="s">
        <v>0</v>
      </c>
      <c r="G139" s="80" t="s">
        <v>0</v>
      </c>
      <c r="H139" s="80" t="s">
        <v>0</v>
      </c>
      <c r="I139" s="80" t="s">
        <v>0</v>
      </c>
      <c r="J139" s="80" t="s">
        <v>0</v>
      </c>
      <c r="K139" s="108" t="s">
        <v>9079</v>
      </c>
      <c r="L139" s="80" t="s">
        <v>0</v>
      </c>
      <c r="M139" s="80" t="s">
        <v>0</v>
      </c>
    </row>
    <row r="140" spans="5:13" x14ac:dyDescent="0.15">
      <c r="E140" s="28"/>
      <c r="F140" s="28"/>
      <c r="G140" s="25">
        <f ca="1">Check!D166</f>
        <v>0</v>
      </c>
      <c r="H140" s="24">
        <v>11</v>
      </c>
      <c r="I140" s="24">
        <v>1</v>
      </c>
      <c r="J140" s="25">
        <f ca="1">Check!G166</f>
        <v>0</v>
      </c>
      <c r="K140" s="25" t="str">
        <f ca="1">Check!I166</f>
        <v/>
      </c>
      <c r="L140" s="25">
        <f ca="1">Check!J166</f>
        <v>0</v>
      </c>
      <c r="M140" s="25">
        <f ca="1">Check!U166</f>
        <v>0</v>
      </c>
    </row>
    <row r="141" spans="5:13" x14ac:dyDescent="0.15">
      <c r="E141" s="28"/>
      <c r="F141" s="28"/>
      <c r="G141" s="25">
        <f ca="1">Check!D167</f>
        <v>0</v>
      </c>
      <c r="H141" s="24">
        <v>11</v>
      </c>
      <c r="I141" s="24">
        <v>2</v>
      </c>
      <c r="J141" s="25">
        <f ca="1">Check!G167</f>
        <v>0</v>
      </c>
      <c r="K141" s="25" t="str">
        <f ca="1">Check!I167</f>
        <v/>
      </c>
      <c r="L141" s="25">
        <f ca="1">Check!J167</f>
        <v>0</v>
      </c>
      <c r="M141" s="25">
        <f ca="1">Check!U167</f>
        <v>0</v>
      </c>
    </row>
    <row r="142" spans="5:13" x14ac:dyDescent="0.15">
      <c r="E142" s="28"/>
      <c r="F142" s="28"/>
      <c r="G142" s="25">
        <f ca="1">Check!D168</f>
        <v>0</v>
      </c>
      <c r="H142" s="24">
        <v>11</v>
      </c>
      <c r="I142" s="24">
        <v>3</v>
      </c>
      <c r="J142" s="25">
        <f ca="1">Check!G168</f>
        <v>0</v>
      </c>
      <c r="K142" s="25" t="str">
        <f ca="1">Check!I168</f>
        <v/>
      </c>
      <c r="L142" s="25">
        <f ca="1">Check!J168</f>
        <v>0</v>
      </c>
      <c r="M142" s="25">
        <f ca="1">Check!U168</f>
        <v>0</v>
      </c>
    </row>
    <row r="143" spans="5:13" x14ac:dyDescent="0.15">
      <c r="E143" s="28"/>
      <c r="F143" s="28"/>
      <c r="G143" s="25">
        <f ca="1">Check!D169</f>
        <v>0</v>
      </c>
      <c r="H143" s="24">
        <v>11</v>
      </c>
      <c r="I143" s="24">
        <v>4</v>
      </c>
      <c r="J143" s="25">
        <f ca="1">Check!G169</f>
        <v>0</v>
      </c>
      <c r="K143" s="25" t="str">
        <f ca="1">Check!I169</f>
        <v/>
      </c>
      <c r="L143" s="25">
        <f ca="1">Check!J169</f>
        <v>0</v>
      </c>
      <c r="M143" s="25">
        <f ca="1">Check!U169</f>
        <v>0</v>
      </c>
    </row>
    <row r="144" spans="5:13" x14ac:dyDescent="0.15">
      <c r="E144" s="28"/>
      <c r="F144" s="28"/>
      <c r="G144" s="25">
        <f ca="1">Check!D170</f>
        <v>0</v>
      </c>
      <c r="H144" s="24">
        <v>11</v>
      </c>
      <c r="I144" s="24">
        <v>5</v>
      </c>
      <c r="J144" s="25">
        <f ca="1">Check!G170</f>
        <v>0</v>
      </c>
      <c r="K144" s="25" t="str">
        <f ca="1">Check!I170</f>
        <v/>
      </c>
      <c r="L144" s="25">
        <f ca="1">Check!J170</f>
        <v>0</v>
      </c>
      <c r="M144" s="25">
        <f ca="1">Check!U170</f>
        <v>0</v>
      </c>
    </row>
    <row r="145" spans="5:13" x14ac:dyDescent="0.15">
      <c r="E145" s="28"/>
      <c r="F145" s="28"/>
      <c r="G145" s="25">
        <f ca="1">Check!D171</f>
        <v>0</v>
      </c>
      <c r="H145" s="24">
        <v>11</v>
      </c>
      <c r="I145" s="24">
        <v>6</v>
      </c>
      <c r="J145" s="25">
        <f ca="1">Check!G171</f>
        <v>0</v>
      </c>
      <c r="K145" s="25" t="str">
        <f ca="1">Check!I171</f>
        <v/>
      </c>
      <c r="L145" s="25">
        <f ca="1">Check!J171</f>
        <v>0</v>
      </c>
      <c r="M145" s="25">
        <f ca="1">Check!U171</f>
        <v>0</v>
      </c>
    </row>
    <row r="146" spans="5:13" x14ac:dyDescent="0.15">
      <c r="E146" s="28"/>
      <c r="F146" s="28"/>
      <c r="G146" s="25">
        <f ca="1">Check!D172</f>
        <v>0</v>
      </c>
      <c r="H146" s="24">
        <v>11</v>
      </c>
      <c r="I146" s="24">
        <v>7</v>
      </c>
      <c r="J146" s="25">
        <f ca="1">Check!G172</f>
        <v>0</v>
      </c>
      <c r="K146" s="25" t="str">
        <f ca="1">Check!I172</f>
        <v/>
      </c>
      <c r="L146" s="25">
        <f ca="1">Check!J172</f>
        <v>0</v>
      </c>
      <c r="M146" s="25">
        <f ca="1">Check!U172</f>
        <v>0</v>
      </c>
    </row>
    <row r="147" spans="5:13" x14ac:dyDescent="0.15">
      <c r="E147" s="28"/>
      <c r="F147" s="28"/>
      <c r="G147" s="25">
        <f ca="1">Check!D173</f>
        <v>0</v>
      </c>
      <c r="H147" s="24">
        <v>11</v>
      </c>
      <c r="I147" s="24">
        <v>8</v>
      </c>
      <c r="J147" s="25">
        <f ca="1">Check!G173</f>
        <v>0</v>
      </c>
      <c r="K147" s="25" t="str">
        <f ca="1">Check!I173</f>
        <v/>
      </c>
      <c r="L147" s="25">
        <f ca="1">Check!J173</f>
        <v>0</v>
      </c>
      <c r="M147" s="25">
        <f ca="1">Check!U173</f>
        <v>0</v>
      </c>
    </row>
    <row r="148" spans="5:13" x14ac:dyDescent="0.15">
      <c r="E148" s="28"/>
      <c r="F148" s="28"/>
      <c r="G148" s="25">
        <f ca="1">Check!D174</f>
        <v>0</v>
      </c>
      <c r="H148" s="24">
        <v>11</v>
      </c>
      <c r="I148" s="24">
        <v>9</v>
      </c>
      <c r="J148" s="25">
        <f ca="1">Check!G174</f>
        <v>0</v>
      </c>
      <c r="K148" s="25" t="str">
        <f ca="1">Check!I174</f>
        <v/>
      </c>
      <c r="L148" s="25">
        <f ca="1">Check!J174</f>
        <v>0</v>
      </c>
      <c r="M148" s="25">
        <f ca="1">Check!U174</f>
        <v>0</v>
      </c>
    </row>
    <row r="149" spans="5:13" x14ac:dyDescent="0.15">
      <c r="E149" s="28"/>
      <c r="F149" s="28"/>
      <c r="G149" s="25">
        <f ca="1">Check!D175</f>
        <v>0</v>
      </c>
      <c r="H149" s="24">
        <v>11</v>
      </c>
      <c r="I149" s="24">
        <v>10</v>
      </c>
      <c r="J149" s="25">
        <f ca="1">Check!G175</f>
        <v>0</v>
      </c>
      <c r="K149" s="25" t="str">
        <f ca="1">Check!I175</f>
        <v/>
      </c>
      <c r="L149" s="25">
        <f ca="1">Check!J175</f>
        <v>0</v>
      </c>
      <c r="M149" s="25">
        <f ca="1">Check!U175</f>
        <v>0</v>
      </c>
    </row>
    <row r="150" spans="5:13" x14ac:dyDescent="0.15">
      <c r="E150" s="28"/>
      <c r="F150" s="28"/>
      <c r="G150" s="25">
        <f ca="1">Check!D176</f>
        <v>0</v>
      </c>
      <c r="H150" s="24">
        <v>11</v>
      </c>
      <c r="I150" s="24">
        <v>11</v>
      </c>
      <c r="J150" s="25">
        <f ca="1">Check!G176</f>
        <v>0</v>
      </c>
      <c r="K150" s="25" t="str">
        <f ca="1">Check!I176</f>
        <v/>
      </c>
      <c r="L150" s="25">
        <f ca="1">Check!J176</f>
        <v>0</v>
      </c>
      <c r="M150" s="25">
        <f ca="1">Check!U176</f>
        <v>0</v>
      </c>
    </row>
    <row r="151" spans="5:13" x14ac:dyDescent="0.15">
      <c r="E151" s="28"/>
      <c r="F151" s="28"/>
      <c r="G151" s="25">
        <f ca="1">Check!D177</f>
        <v>0</v>
      </c>
      <c r="H151" s="24">
        <v>11</v>
      </c>
      <c r="I151" s="24">
        <v>12</v>
      </c>
      <c r="J151" s="25">
        <f ca="1">Check!G177</f>
        <v>0</v>
      </c>
      <c r="K151" s="25" t="str">
        <f ca="1">Check!I177</f>
        <v/>
      </c>
      <c r="L151" s="25">
        <f ca="1">Check!J177</f>
        <v>0</v>
      </c>
      <c r="M151" s="25">
        <f ca="1">Check!U177</f>
        <v>0</v>
      </c>
    </row>
    <row r="152" spans="5:13" x14ac:dyDescent="0.15">
      <c r="E152" s="28"/>
      <c r="F152" s="28"/>
      <c r="G152" s="25">
        <f ca="1">Check!D178</f>
        <v>0</v>
      </c>
      <c r="H152" s="24">
        <v>12</v>
      </c>
      <c r="I152" s="24">
        <v>1</v>
      </c>
      <c r="J152" s="25">
        <f ca="1">Check!G178</f>
        <v>0</v>
      </c>
      <c r="K152" s="25" t="str">
        <f ca="1">Check!I178</f>
        <v/>
      </c>
      <c r="L152" s="25">
        <f ca="1">Check!J178</f>
        <v>0</v>
      </c>
      <c r="M152" s="25">
        <f ca="1">Check!U178</f>
        <v>0</v>
      </c>
    </row>
    <row r="153" spans="5:13" x14ac:dyDescent="0.15">
      <c r="E153" s="28"/>
      <c r="F153" s="28"/>
      <c r="G153" s="25">
        <f ca="1">Check!D179</f>
        <v>0</v>
      </c>
      <c r="H153" s="24">
        <v>12</v>
      </c>
      <c r="I153" s="24">
        <v>2</v>
      </c>
      <c r="J153" s="25">
        <f ca="1">Check!G179</f>
        <v>0</v>
      </c>
      <c r="K153" s="25" t="str">
        <f ca="1">Check!I179</f>
        <v/>
      </c>
      <c r="L153" s="25">
        <f ca="1">Check!J179</f>
        <v>0</v>
      </c>
      <c r="M153" s="25">
        <f ca="1">Check!U179</f>
        <v>0</v>
      </c>
    </row>
    <row r="154" spans="5:13" x14ac:dyDescent="0.15">
      <c r="E154" s="28"/>
      <c r="F154" s="28"/>
      <c r="G154" s="25">
        <f ca="1">Check!D180</f>
        <v>0</v>
      </c>
      <c r="H154" s="24">
        <v>12</v>
      </c>
      <c r="I154" s="24">
        <v>3</v>
      </c>
      <c r="J154" s="25">
        <f ca="1">Check!G180</f>
        <v>0</v>
      </c>
      <c r="K154" s="25" t="str">
        <f ca="1">Check!I180</f>
        <v/>
      </c>
      <c r="L154" s="25">
        <f ca="1">Check!J180</f>
        <v>0</v>
      </c>
      <c r="M154" s="25">
        <f ca="1">Check!U180</f>
        <v>0</v>
      </c>
    </row>
    <row r="155" spans="5:13" x14ac:dyDescent="0.15">
      <c r="E155" s="28"/>
      <c r="F155" s="28"/>
      <c r="G155" s="25">
        <f ca="1">Check!D181</f>
        <v>0</v>
      </c>
      <c r="H155" s="24">
        <v>12</v>
      </c>
      <c r="I155" s="24">
        <v>4</v>
      </c>
      <c r="J155" s="25">
        <f ca="1">Check!G181</f>
        <v>0</v>
      </c>
      <c r="K155" s="25" t="str">
        <f ca="1">Check!I181</f>
        <v/>
      </c>
      <c r="L155" s="25">
        <f ca="1">Check!J181</f>
        <v>0</v>
      </c>
      <c r="M155" s="25">
        <f ca="1">Check!U181</f>
        <v>0</v>
      </c>
    </row>
    <row r="156" spans="5:13" x14ac:dyDescent="0.15">
      <c r="E156" s="28"/>
      <c r="F156" s="28"/>
      <c r="G156" s="25">
        <f ca="1">Check!D182</f>
        <v>0</v>
      </c>
      <c r="H156" s="24">
        <v>12</v>
      </c>
      <c r="I156" s="24">
        <v>5</v>
      </c>
      <c r="J156" s="25">
        <f ca="1">Check!G182</f>
        <v>0</v>
      </c>
      <c r="K156" s="25" t="str">
        <f ca="1">Check!I182</f>
        <v/>
      </c>
      <c r="L156" s="25">
        <f ca="1">Check!J182</f>
        <v>0</v>
      </c>
      <c r="M156" s="25">
        <f ca="1">Check!U182</f>
        <v>0</v>
      </c>
    </row>
    <row r="157" spans="5:13" x14ac:dyDescent="0.15">
      <c r="E157" s="28"/>
      <c r="F157" s="28"/>
      <c r="G157" s="25">
        <f ca="1">Check!D183</f>
        <v>0</v>
      </c>
      <c r="H157" s="24">
        <v>12</v>
      </c>
      <c r="I157" s="24">
        <v>6</v>
      </c>
      <c r="J157" s="25">
        <f ca="1">Check!G183</f>
        <v>0</v>
      </c>
      <c r="K157" s="25" t="str">
        <f ca="1">Check!I183</f>
        <v/>
      </c>
      <c r="L157" s="25">
        <f ca="1">Check!J183</f>
        <v>0</v>
      </c>
      <c r="M157" s="25">
        <f ca="1">Check!U183</f>
        <v>0</v>
      </c>
    </row>
    <row r="158" spans="5:13" x14ac:dyDescent="0.15">
      <c r="E158" s="28"/>
      <c r="F158" s="28"/>
      <c r="G158" s="25">
        <f ca="1">Check!D184</f>
        <v>0</v>
      </c>
      <c r="H158" s="24">
        <v>12</v>
      </c>
      <c r="I158" s="24">
        <v>7</v>
      </c>
      <c r="J158" s="25">
        <f ca="1">Check!G184</f>
        <v>0</v>
      </c>
      <c r="K158" s="25" t="str">
        <f ca="1">Check!I184</f>
        <v/>
      </c>
      <c r="L158" s="25">
        <f ca="1">Check!J184</f>
        <v>0</v>
      </c>
      <c r="M158" s="25">
        <f ca="1">Check!U184</f>
        <v>0</v>
      </c>
    </row>
    <row r="159" spans="5:13" x14ac:dyDescent="0.15">
      <c r="E159" s="28"/>
      <c r="F159" s="28"/>
      <c r="G159" s="25">
        <f ca="1">Check!D185</f>
        <v>0</v>
      </c>
      <c r="H159" s="24">
        <v>12</v>
      </c>
      <c r="I159" s="24">
        <v>8</v>
      </c>
      <c r="J159" s="25">
        <f ca="1">Check!G185</f>
        <v>0</v>
      </c>
      <c r="K159" s="25" t="str">
        <f ca="1">Check!I185</f>
        <v/>
      </c>
      <c r="L159" s="25">
        <f ca="1">Check!J185</f>
        <v>0</v>
      </c>
      <c r="M159" s="25">
        <f ca="1">Check!U185</f>
        <v>0</v>
      </c>
    </row>
    <row r="160" spans="5:13" x14ac:dyDescent="0.15">
      <c r="E160" s="28"/>
      <c r="F160" s="28"/>
      <c r="G160" s="25">
        <f ca="1">Check!D186</f>
        <v>0</v>
      </c>
      <c r="H160" s="24">
        <v>12</v>
      </c>
      <c r="I160" s="24">
        <v>9</v>
      </c>
      <c r="J160" s="25">
        <f ca="1">Check!G186</f>
        <v>0</v>
      </c>
      <c r="K160" s="25" t="str">
        <f ca="1">Check!I186</f>
        <v/>
      </c>
      <c r="L160" s="25">
        <f ca="1">Check!J186</f>
        <v>0</v>
      </c>
      <c r="M160" s="25">
        <f ca="1">Check!U186</f>
        <v>0</v>
      </c>
    </row>
    <row r="161" spans="5:13" x14ac:dyDescent="0.15">
      <c r="E161" s="28"/>
      <c r="F161" s="28"/>
      <c r="G161" s="25">
        <f ca="1">Check!D187</f>
        <v>0</v>
      </c>
      <c r="H161" s="24">
        <v>12</v>
      </c>
      <c r="I161" s="24">
        <v>10</v>
      </c>
      <c r="J161" s="25">
        <f ca="1">Check!G187</f>
        <v>0</v>
      </c>
      <c r="K161" s="25" t="str">
        <f ca="1">Check!I187</f>
        <v/>
      </c>
      <c r="L161" s="25">
        <f ca="1">Check!J187</f>
        <v>0</v>
      </c>
      <c r="M161" s="25">
        <f ca="1">Check!U187</f>
        <v>0</v>
      </c>
    </row>
    <row r="162" spans="5:13" x14ac:dyDescent="0.15">
      <c r="E162" s="28"/>
      <c r="F162" s="28"/>
      <c r="G162" s="25">
        <f ca="1">Check!D188</f>
        <v>0</v>
      </c>
      <c r="H162" s="24">
        <v>12</v>
      </c>
      <c r="I162" s="24">
        <v>11</v>
      </c>
      <c r="J162" s="25">
        <f ca="1">Check!G188</f>
        <v>0</v>
      </c>
      <c r="K162" s="25" t="str">
        <f ca="1">Check!I188</f>
        <v/>
      </c>
      <c r="L162" s="25">
        <f ca="1">Check!J188</f>
        <v>0</v>
      </c>
      <c r="M162" s="25">
        <f ca="1">Check!U188</f>
        <v>0</v>
      </c>
    </row>
    <row r="163" spans="5:13" x14ac:dyDescent="0.15">
      <c r="E163" s="28"/>
      <c r="F163" s="28"/>
      <c r="G163" s="25">
        <f ca="1">Check!D189</f>
        <v>0</v>
      </c>
      <c r="H163" s="24">
        <v>12</v>
      </c>
      <c r="I163" s="24">
        <v>12</v>
      </c>
      <c r="J163" s="25">
        <f ca="1">Check!G189</f>
        <v>0</v>
      </c>
      <c r="K163" s="25" t="str">
        <f ca="1">Check!I189</f>
        <v/>
      </c>
      <c r="L163" s="25">
        <f ca="1">Check!J189</f>
        <v>0</v>
      </c>
      <c r="M163" s="25">
        <f ca="1">Check!U189</f>
        <v>0</v>
      </c>
    </row>
    <row r="164" spans="5:13" x14ac:dyDescent="0.15">
      <c r="E164" s="28"/>
      <c r="F164" s="28"/>
      <c r="G164" s="25">
        <f ca="1">Check!D190</f>
        <v>0</v>
      </c>
      <c r="H164" s="24">
        <v>21</v>
      </c>
      <c r="I164" s="24">
        <v>1</v>
      </c>
      <c r="J164" s="25">
        <f ca="1">Check!G190</f>
        <v>0</v>
      </c>
      <c r="K164" s="25" t="str">
        <f ca="1">Check!I190</f>
        <v/>
      </c>
      <c r="L164" s="25">
        <f ca="1">Check!J190</f>
        <v>0</v>
      </c>
      <c r="M164" s="25">
        <f ca="1">Check!U190</f>
        <v>0</v>
      </c>
    </row>
    <row r="165" spans="5:13" x14ac:dyDescent="0.15">
      <c r="E165" s="28"/>
      <c r="F165" s="28"/>
      <c r="G165" s="25">
        <f ca="1">Check!D191</f>
        <v>0</v>
      </c>
      <c r="H165" s="24">
        <v>21</v>
      </c>
      <c r="I165" s="24">
        <v>2</v>
      </c>
      <c r="J165" s="25">
        <f ca="1">Check!G191</f>
        <v>0</v>
      </c>
      <c r="K165" s="25" t="str">
        <f ca="1">Check!I191</f>
        <v/>
      </c>
      <c r="L165" s="25">
        <f ca="1">Check!J191</f>
        <v>0</v>
      </c>
      <c r="M165" s="25">
        <f ca="1">Check!U191</f>
        <v>0</v>
      </c>
    </row>
    <row r="166" spans="5:13" x14ac:dyDescent="0.15">
      <c r="E166" s="28"/>
      <c r="F166" s="28"/>
      <c r="G166" s="25">
        <f ca="1">Check!D192</f>
        <v>0</v>
      </c>
      <c r="H166" s="24">
        <v>21</v>
      </c>
      <c r="I166" s="24">
        <v>3</v>
      </c>
      <c r="J166" s="25">
        <f ca="1">Check!G192</f>
        <v>0</v>
      </c>
      <c r="K166" s="25" t="str">
        <f ca="1">Check!I192</f>
        <v/>
      </c>
      <c r="L166" s="25">
        <f ca="1">Check!J192</f>
        <v>0</v>
      </c>
      <c r="M166" s="25">
        <f ca="1">Check!U192</f>
        <v>0</v>
      </c>
    </row>
    <row r="167" spans="5:13" x14ac:dyDescent="0.15">
      <c r="E167" s="28"/>
      <c r="F167" s="28"/>
      <c r="G167" s="25">
        <f ca="1">Check!D193</f>
        <v>0</v>
      </c>
      <c r="H167" s="24">
        <v>21</v>
      </c>
      <c r="I167" s="24">
        <v>4</v>
      </c>
      <c r="J167" s="25">
        <f ca="1">Check!G193</f>
        <v>0</v>
      </c>
      <c r="K167" s="25" t="str">
        <f ca="1">Check!I193</f>
        <v/>
      </c>
      <c r="L167" s="25">
        <f ca="1">Check!J193</f>
        <v>0</v>
      </c>
      <c r="M167" s="25">
        <f ca="1">Check!U193</f>
        <v>0</v>
      </c>
    </row>
    <row r="168" spans="5:13" x14ac:dyDescent="0.15">
      <c r="E168" s="28"/>
      <c r="F168" s="28"/>
      <c r="G168" s="25">
        <f ca="1">Check!D194</f>
        <v>0</v>
      </c>
      <c r="H168" s="24">
        <v>21</v>
      </c>
      <c r="I168" s="24">
        <v>5</v>
      </c>
      <c r="J168" s="25">
        <f ca="1">Check!G194</f>
        <v>0</v>
      </c>
      <c r="K168" s="25" t="str">
        <f ca="1">Check!I194</f>
        <v/>
      </c>
      <c r="L168" s="25">
        <f ca="1">Check!J194</f>
        <v>0</v>
      </c>
      <c r="M168" s="25">
        <f ca="1">Check!U194</f>
        <v>0</v>
      </c>
    </row>
    <row r="169" spans="5:13" x14ac:dyDescent="0.15">
      <c r="E169" s="28"/>
      <c r="F169" s="28"/>
      <c r="G169" s="25">
        <f ca="1">Check!D195</f>
        <v>0</v>
      </c>
      <c r="H169" s="24">
        <v>21</v>
      </c>
      <c r="I169" s="24">
        <v>6</v>
      </c>
      <c r="J169" s="25">
        <f ca="1">Check!G195</f>
        <v>0</v>
      </c>
      <c r="K169" s="25" t="str">
        <f ca="1">Check!I195</f>
        <v/>
      </c>
      <c r="L169" s="25">
        <f ca="1">Check!J195</f>
        <v>0</v>
      </c>
      <c r="M169" s="25">
        <f ca="1">Check!U195</f>
        <v>0</v>
      </c>
    </row>
    <row r="170" spans="5:13" x14ac:dyDescent="0.15">
      <c r="E170" s="28"/>
      <c r="F170" s="28"/>
      <c r="G170" s="25">
        <f ca="1">Check!D196</f>
        <v>0</v>
      </c>
      <c r="H170" s="24">
        <v>21</v>
      </c>
      <c r="I170" s="24">
        <v>7</v>
      </c>
      <c r="J170" s="25">
        <f ca="1">Check!G196</f>
        <v>0</v>
      </c>
      <c r="K170" s="25" t="str">
        <f ca="1">Check!I196</f>
        <v/>
      </c>
      <c r="L170" s="25">
        <f ca="1">Check!J196</f>
        <v>0</v>
      </c>
      <c r="M170" s="25">
        <f ca="1">Check!U196</f>
        <v>0</v>
      </c>
    </row>
    <row r="171" spans="5:13" x14ac:dyDescent="0.15">
      <c r="E171" s="28"/>
      <c r="F171" s="28"/>
      <c r="G171" s="25">
        <f ca="1">Check!D197</f>
        <v>0</v>
      </c>
      <c r="H171" s="24">
        <v>21</v>
      </c>
      <c r="I171" s="24">
        <v>8</v>
      </c>
      <c r="J171" s="25">
        <f ca="1">Check!G197</f>
        <v>0</v>
      </c>
      <c r="K171" s="25" t="str">
        <f ca="1">Check!I197</f>
        <v/>
      </c>
      <c r="L171" s="25">
        <f ca="1">Check!J197</f>
        <v>0</v>
      </c>
      <c r="M171" s="25">
        <f ca="1">Check!U197</f>
        <v>0</v>
      </c>
    </row>
    <row r="172" spans="5:13" x14ac:dyDescent="0.15">
      <c r="E172" s="28"/>
      <c r="F172" s="28"/>
      <c r="G172" s="25">
        <f ca="1">Check!D198</f>
        <v>0</v>
      </c>
      <c r="H172" s="24">
        <v>21</v>
      </c>
      <c r="I172" s="24">
        <v>9</v>
      </c>
      <c r="J172" s="25">
        <f ca="1">Check!G198</f>
        <v>0</v>
      </c>
      <c r="K172" s="25" t="str">
        <f ca="1">Check!I198</f>
        <v/>
      </c>
      <c r="L172" s="25">
        <f ca="1">Check!J198</f>
        <v>0</v>
      </c>
      <c r="M172" s="25">
        <f ca="1">Check!U198</f>
        <v>0</v>
      </c>
    </row>
    <row r="173" spans="5:13" x14ac:dyDescent="0.15">
      <c r="E173" s="28"/>
      <c r="F173" s="28"/>
      <c r="G173" s="25">
        <f ca="1">Check!D199</f>
        <v>0</v>
      </c>
      <c r="H173" s="24">
        <v>21</v>
      </c>
      <c r="I173" s="24">
        <v>10</v>
      </c>
      <c r="J173" s="25">
        <f ca="1">Check!G199</f>
        <v>0</v>
      </c>
      <c r="K173" s="25" t="str">
        <f ca="1">Check!I199</f>
        <v/>
      </c>
      <c r="L173" s="25">
        <f ca="1">Check!J199</f>
        <v>0</v>
      </c>
      <c r="M173" s="25">
        <f ca="1">Check!U199</f>
        <v>0</v>
      </c>
    </row>
    <row r="174" spans="5:13" x14ac:dyDescent="0.15">
      <c r="E174" s="28"/>
      <c r="F174" s="28"/>
      <c r="G174" s="25">
        <f ca="1">Check!D200</f>
        <v>0</v>
      </c>
      <c r="H174" s="24">
        <v>21</v>
      </c>
      <c r="I174" s="24">
        <v>11</v>
      </c>
      <c r="J174" s="25">
        <f ca="1">Check!G200</f>
        <v>0</v>
      </c>
      <c r="K174" s="25" t="str">
        <f ca="1">Check!I200</f>
        <v/>
      </c>
      <c r="L174" s="25">
        <f ca="1">Check!J200</f>
        <v>0</v>
      </c>
      <c r="M174" s="25">
        <f ca="1">Check!U200</f>
        <v>0</v>
      </c>
    </row>
    <row r="175" spans="5:13" x14ac:dyDescent="0.15">
      <c r="E175" s="28"/>
      <c r="F175" s="28"/>
      <c r="G175" s="25">
        <f ca="1">Check!D201</f>
        <v>0</v>
      </c>
      <c r="H175" s="24">
        <v>21</v>
      </c>
      <c r="I175" s="24">
        <v>12</v>
      </c>
      <c r="J175" s="25">
        <f ca="1">Check!G201</f>
        <v>0</v>
      </c>
      <c r="K175" s="25" t="str">
        <f ca="1">Check!I201</f>
        <v/>
      </c>
      <c r="L175" s="25">
        <f ca="1">Check!J201</f>
        <v>0</v>
      </c>
      <c r="M175" s="25">
        <f ca="1">Check!U201</f>
        <v>0</v>
      </c>
    </row>
    <row r="176" spans="5:13" x14ac:dyDescent="0.15">
      <c r="E176" s="28"/>
      <c r="F176" s="28"/>
      <c r="G176" s="25">
        <f ca="1">Check!D202</f>
        <v>0</v>
      </c>
      <c r="H176" s="24">
        <v>22</v>
      </c>
      <c r="I176" s="24">
        <v>1</v>
      </c>
      <c r="J176" s="25">
        <f ca="1">Check!G202</f>
        <v>0</v>
      </c>
      <c r="K176" s="25" t="str">
        <f ca="1">Check!I202</f>
        <v/>
      </c>
      <c r="L176" s="25">
        <f ca="1">Check!J202</f>
        <v>0</v>
      </c>
      <c r="M176" s="25">
        <f ca="1">Check!U202</f>
        <v>0</v>
      </c>
    </row>
    <row r="177" spans="5:13" x14ac:dyDescent="0.15">
      <c r="E177" s="28"/>
      <c r="F177" s="28"/>
      <c r="G177" s="25">
        <f ca="1">Check!D203</f>
        <v>0</v>
      </c>
      <c r="H177" s="24">
        <v>22</v>
      </c>
      <c r="I177" s="24">
        <v>2</v>
      </c>
      <c r="J177" s="25">
        <f ca="1">Check!G203</f>
        <v>0</v>
      </c>
      <c r="K177" s="25" t="str">
        <f ca="1">Check!I203</f>
        <v/>
      </c>
      <c r="L177" s="25">
        <f ca="1">Check!J203</f>
        <v>0</v>
      </c>
      <c r="M177" s="25">
        <f ca="1">Check!U203</f>
        <v>0</v>
      </c>
    </row>
    <row r="178" spans="5:13" x14ac:dyDescent="0.15">
      <c r="E178" s="28"/>
      <c r="F178" s="28"/>
      <c r="G178" s="25">
        <f ca="1">Check!D204</f>
        <v>0</v>
      </c>
      <c r="H178" s="24">
        <v>22</v>
      </c>
      <c r="I178" s="24">
        <v>3</v>
      </c>
      <c r="J178" s="25">
        <f ca="1">Check!G204</f>
        <v>0</v>
      </c>
      <c r="K178" s="25" t="str">
        <f ca="1">Check!I204</f>
        <v/>
      </c>
      <c r="L178" s="25">
        <f ca="1">Check!J204</f>
        <v>0</v>
      </c>
      <c r="M178" s="25">
        <f ca="1">Check!U204</f>
        <v>0</v>
      </c>
    </row>
    <row r="179" spans="5:13" x14ac:dyDescent="0.15">
      <c r="E179" s="28"/>
      <c r="F179" s="28"/>
      <c r="G179" s="25">
        <f ca="1">Check!D205</f>
        <v>0</v>
      </c>
      <c r="H179" s="24">
        <v>22</v>
      </c>
      <c r="I179" s="24">
        <v>4</v>
      </c>
      <c r="J179" s="25">
        <f ca="1">Check!G205</f>
        <v>0</v>
      </c>
      <c r="K179" s="25" t="str">
        <f ca="1">Check!I205</f>
        <v/>
      </c>
      <c r="L179" s="25">
        <f ca="1">Check!J205</f>
        <v>0</v>
      </c>
      <c r="M179" s="25">
        <f ca="1">Check!U205</f>
        <v>0</v>
      </c>
    </row>
    <row r="180" spans="5:13" x14ac:dyDescent="0.15">
      <c r="E180" s="28"/>
      <c r="F180" s="28"/>
      <c r="G180" s="25">
        <f ca="1">Check!D206</f>
        <v>0</v>
      </c>
      <c r="H180" s="24">
        <v>22</v>
      </c>
      <c r="I180" s="24">
        <v>5</v>
      </c>
      <c r="J180" s="25">
        <f ca="1">Check!G206</f>
        <v>0</v>
      </c>
      <c r="K180" s="25" t="str">
        <f ca="1">Check!I206</f>
        <v/>
      </c>
      <c r="L180" s="25">
        <f ca="1">Check!J206</f>
        <v>0</v>
      </c>
      <c r="M180" s="25">
        <f ca="1">Check!U206</f>
        <v>0</v>
      </c>
    </row>
    <row r="181" spans="5:13" x14ac:dyDescent="0.15">
      <c r="E181" s="28"/>
      <c r="F181" s="28"/>
      <c r="G181" s="25">
        <f ca="1">Check!D207</f>
        <v>0</v>
      </c>
      <c r="H181" s="24">
        <v>22</v>
      </c>
      <c r="I181" s="24">
        <v>6</v>
      </c>
      <c r="J181" s="25">
        <f ca="1">Check!G207</f>
        <v>0</v>
      </c>
      <c r="K181" s="25" t="str">
        <f ca="1">Check!I207</f>
        <v/>
      </c>
      <c r="L181" s="25">
        <f ca="1">Check!J207</f>
        <v>0</v>
      </c>
      <c r="M181" s="25">
        <f ca="1">Check!U207</f>
        <v>0</v>
      </c>
    </row>
    <row r="182" spans="5:13" x14ac:dyDescent="0.15">
      <c r="E182" s="28"/>
      <c r="F182" s="28"/>
      <c r="G182" s="25">
        <f ca="1">Check!D208</f>
        <v>0</v>
      </c>
      <c r="H182" s="24">
        <v>22</v>
      </c>
      <c r="I182" s="24">
        <v>7</v>
      </c>
      <c r="J182" s="25">
        <f ca="1">Check!G208</f>
        <v>0</v>
      </c>
      <c r="K182" s="25" t="str">
        <f ca="1">Check!I208</f>
        <v/>
      </c>
      <c r="L182" s="25">
        <f ca="1">Check!J208</f>
        <v>0</v>
      </c>
      <c r="M182" s="25">
        <f ca="1">Check!U208</f>
        <v>0</v>
      </c>
    </row>
    <row r="183" spans="5:13" x14ac:dyDescent="0.15">
      <c r="E183" s="28"/>
      <c r="F183" s="28"/>
      <c r="G183" s="25">
        <f ca="1">Check!D209</f>
        <v>0</v>
      </c>
      <c r="H183" s="24">
        <v>22</v>
      </c>
      <c r="I183" s="24">
        <v>8</v>
      </c>
      <c r="J183" s="25">
        <f ca="1">Check!G209</f>
        <v>0</v>
      </c>
      <c r="K183" s="25" t="str">
        <f ca="1">Check!I209</f>
        <v/>
      </c>
      <c r="L183" s="25">
        <f ca="1">Check!J209</f>
        <v>0</v>
      </c>
      <c r="M183" s="25">
        <f ca="1">Check!U209</f>
        <v>0</v>
      </c>
    </row>
    <row r="184" spans="5:13" x14ac:dyDescent="0.15">
      <c r="E184" s="28"/>
      <c r="F184" s="28"/>
      <c r="G184" s="25">
        <f ca="1">Check!D210</f>
        <v>0</v>
      </c>
      <c r="H184" s="24">
        <v>22</v>
      </c>
      <c r="I184" s="24">
        <v>9</v>
      </c>
      <c r="J184" s="25">
        <f ca="1">Check!G210</f>
        <v>0</v>
      </c>
      <c r="K184" s="25" t="str">
        <f ca="1">Check!I210</f>
        <v/>
      </c>
      <c r="L184" s="25">
        <f ca="1">Check!J210</f>
        <v>0</v>
      </c>
      <c r="M184" s="25">
        <f ca="1">Check!U210</f>
        <v>0</v>
      </c>
    </row>
    <row r="185" spans="5:13" x14ac:dyDescent="0.15">
      <c r="E185" s="28"/>
      <c r="F185" s="28"/>
      <c r="G185" s="25">
        <f ca="1">Check!D211</f>
        <v>0</v>
      </c>
      <c r="H185" s="24">
        <v>22</v>
      </c>
      <c r="I185" s="24">
        <v>10</v>
      </c>
      <c r="J185" s="25">
        <f ca="1">Check!G211</f>
        <v>0</v>
      </c>
      <c r="K185" s="25" t="str">
        <f ca="1">Check!I211</f>
        <v/>
      </c>
      <c r="L185" s="25">
        <f ca="1">Check!J211</f>
        <v>0</v>
      </c>
      <c r="M185" s="25">
        <f ca="1">Check!U211</f>
        <v>0</v>
      </c>
    </row>
    <row r="186" spans="5:13" x14ac:dyDescent="0.15">
      <c r="E186" s="28"/>
      <c r="F186" s="28"/>
      <c r="G186" s="25">
        <f ca="1">Check!D212</f>
        <v>0</v>
      </c>
      <c r="H186" s="24">
        <v>22</v>
      </c>
      <c r="I186" s="24">
        <v>11</v>
      </c>
      <c r="J186" s="25">
        <f ca="1">Check!G212</f>
        <v>0</v>
      </c>
      <c r="K186" s="25" t="str">
        <f ca="1">Check!I212</f>
        <v/>
      </c>
      <c r="L186" s="25">
        <f ca="1">Check!J212</f>
        <v>0</v>
      </c>
      <c r="M186" s="25">
        <f ca="1">Check!U212</f>
        <v>0</v>
      </c>
    </row>
    <row r="187" spans="5:13" x14ac:dyDescent="0.15">
      <c r="E187" s="28"/>
      <c r="F187" s="28"/>
      <c r="G187" s="25">
        <f ca="1">Check!D213</f>
        <v>0</v>
      </c>
      <c r="H187" s="24">
        <v>22</v>
      </c>
      <c r="I187" s="24">
        <v>12</v>
      </c>
      <c r="J187" s="25">
        <f ca="1">Check!G213</f>
        <v>0</v>
      </c>
      <c r="K187" s="25" t="str">
        <f ca="1">Check!I213</f>
        <v/>
      </c>
      <c r="L187" s="25">
        <f ca="1">Check!J213</f>
        <v>0</v>
      </c>
      <c r="M187" s="25">
        <f ca="1">Check!U213</f>
        <v>0</v>
      </c>
    </row>
    <row r="188" spans="5:13" x14ac:dyDescent="0.15">
      <c r="E188" s="28"/>
      <c r="F188" s="28"/>
      <c r="G188" s="25">
        <f ca="1">Check!D214</f>
        <v>0</v>
      </c>
      <c r="H188" s="24">
        <v>30</v>
      </c>
      <c r="I188" s="24">
        <v>1</v>
      </c>
      <c r="J188" s="25">
        <f ca="1">Check!G214</f>
        <v>0</v>
      </c>
      <c r="K188" s="25" t="str">
        <f ca="1">Check!I214</f>
        <v/>
      </c>
      <c r="L188" s="25">
        <f ca="1">Check!J214</f>
        <v>0</v>
      </c>
      <c r="M188" s="25">
        <f ca="1">Check!U214</f>
        <v>0</v>
      </c>
    </row>
    <row r="189" spans="5:13" x14ac:dyDescent="0.15">
      <c r="E189" s="28"/>
      <c r="F189" s="28"/>
      <c r="G189" s="25">
        <f ca="1">Check!D215</f>
        <v>0</v>
      </c>
      <c r="H189" s="24">
        <v>30</v>
      </c>
      <c r="I189" s="24">
        <v>2</v>
      </c>
      <c r="J189" s="25">
        <f ca="1">Check!G215</f>
        <v>0</v>
      </c>
      <c r="K189" s="25" t="str">
        <f ca="1">Check!I215</f>
        <v/>
      </c>
      <c r="L189" s="25">
        <f ca="1">Check!J215</f>
        <v>0</v>
      </c>
      <c r="M189" s="25">
        <f ca="1">Check!U215</f>
        <v>0</v>
      </c>
    </row>
    <row r="190" spans="5:13" x14ac:dyDescent="0.15">
      <c r="E190" s="28"/>
      <c r="F190" s="28"/>
      <c r="G190" s="25">
        <f ca="1">Check!D216</f>
        <v>0</v>
      </c>
      <c r="H190" s="24">
        <v>30</v>
      </c>
      <c r="I190" s="24">
        <v>3</v>
      </c>
      <c r="J190" s="25">
        <f ca="1">Check!G216</f>
        <v>0</v>
      </c>
      <c r="K190" s="25" t="str">
        <f ca="1">Check!I216</f>
        <v/>
      </c>
      <c r="L190" s="25">
        <f ca="1">Check!J216</f>
        <v>0</v>
      </c>
      <c r="M190" s="25">
        <f ca="1">Check!U216</f>
        <v>0</v>
      </c>
    </row>
    <row r="191" spans="5:13" x14ac:dyDescent="0.15">
      <c r="E191" s="28"/>
      <c r="F191" s="28"/>
      <c r="G191" s="25">
        <f ca="1">Check!D217</f>
        <v>0</v>
      </c>
      <c r="H191" s="24">
        <v>30</v>
      </c>
      <c r="I191" s="24">
        <v>4</v>
      </c>
      <c r="J191" s="25">
        <f ca="1">Check!G217</f>
        <v>0</v>
      </c>
      <c r="K191" s="25" t="str">
        <f ca="1">Check!I217</f>
        <v/>
      </c>
      <c r="L191" s="25">
        <f ca="1">Check!J217</f>
        <v>0</v>
      </c>
      <c r="M191" s="25">
        <f ca="1">Check!U217</f>
        <v>0</v>
      </c>
    </row>
    <row r="192" spans="5:13" x14ac:dyDescent="0.15">
      <c r="E192" s="28"/>
      <c r="F192" s="28"/>
      <c r="G192" s="25">
        <f ca="1">Check!D218</f>
        <v>0</v>
      </c>
      <c r="H192" s="24">
        <v>30</v>
      </c>
      <c r="I192" s="24">
        <v>5</v>
      </c>
      <c r="J192" s="25">
        <f ca="1">Check!G218</f>
        <v>0</v>
      </c>
      <c r="K192" s="25" t="str">
        <f ca="1">Check!I218</f>
        <v/>
      </c>
      <c r="L192" s="25">
        <f ca="1">Check!J218</f>
        <v>0</v>
      </c>
      <c r="M192" s="25">
        <f ca="1">Check!U218</f>
        <v>0</v>
      </c>
    </row>
    <row r="193" spans="5:32" x14ac:dyDescent="0.15">
      <c r="E193" s="28"/>
      <c r="F193" s="28"/>
      <c r="G193" s="25">
        <f ca="1">Check!D219</f>
        <v>0</v>
      </c>
      <c r="H193" s="24">
        <v>30</v>
      </c>
      <c r="I193" s="24">
        <v>6</v>
      </c>
      <c r="J193" s="25">
        <f ca="1">Check!G219</f>
        <v>0</v>
      </c>
      <c r="K193" s="25" t="str">
        <f ca="1">Check!I219</f>
        <v/>
      </c>
      <c r="L193" s="25">
        <f ca="1">Check!J219</f>
        <v>0</v>
      </c>
      <c r="M193" s="25">
        <f ca="1">Check!U219</f>
        <v>0</v>
      </c>
    </row>
    <row r="194" spans="5:32" x14ac:dyDescent="0.15">
      <c r="E194" s="28"/>
      <c r="F194" s="28"/>
      <c r="G194" s="25">
        <f ca="1">Check!D220</f>
        <v>0</v>
      </c>
      <c r="H194" s="24">
        <v>30</v>
      </c>
      <c r="I194" s="24">
        <v>7</v>
      </c>
      <c r="J194" s="25">
        <f ca="1">Check!G220</f>
        <v>0</v>
      </c>
      <c r="K194" s="25" t="str">
        <f ca="1">Check!I220</f>
        <v/>
      </c>
      <c r="L194" s="25">
        <f ca="1">Check!J220</f>
        <v>0</v>
      </c>
      <c r="M194" s="25">
        <f ca="1">Check!U220</f>
        <v>0</v>
      </c>
    </row>
    <row r="195" spans="5:32" x14ac:dyDescent="0.15">
      <c r="E195" s="28"/>
      <c r="F195" s="28"/>
      <c r="G195" s="25">
        <f ca="1">Check!D221</f>
        <v>0</v>
      </c>
      <c r="H195" s="24">
        <v>30</v>
      </c>
      <c r="I195" s="24">
        <v>8</v>
      </c>
      <c r="J195" s="25">
        <f ca="1">Check!G221</f>
        <v>0</v>
      </c>
      <c r="K195" s="25" t="str">
        <f ca="1">Check!I221</f>
        <v/>
      </c>
      <c r="L195" s="25">
        <f ca="1">Check!J221</f>
        <v>0</v>
      </c>
      <c r="M195" s="25">
        <f ca="1">Check!U221</f>
        <v>0</v>
      </c>
    </row>
    <row r="196" spans="5:32" x14ac:dyDescent="0.15">
      <c r="E196" s="28"/>
      <c r="F196" s="28"/>
      <c r="G196" s="25">
        <f ca="1">Check!D222</f>
        <v>0</v>
      </c>
      <c r="H196" s="24">
        <v>30</v>
      </c>
      <c r="I196" s="24">
        <v>9</v>
      </c>
      <c r="J196" s="25">
        <f ca="1">Check!G222</f>
        <v>0</v>
      </c>
      <c r="K196" s="25" t="str">
        <f ca="1">Check!I222</f>
        <v/>
      </c>
      <c r="L196" s="25">
        <f ca="1">Check!J222</f>
        <v>0</v>
      </c>
      <c r="M196" s="25">
        <f ca="1">Check!U222</f>
        <v>0</v>
      </c>
    </row>
    <row r="197" spans="5:32" x14ac:dyDescent="0.15">
      <c r="E197" s="28"/>
      <c r="F197" s="28"/>
      <c r="G197" s="25">
        <f ca="1">Check!D223</f>
        <v>0</v>
      </c>
      <c r="H197" s="24">
        <v>30</v>
      </c>
      <c r="I197" s="24">
        <v>10</v>
      </c>
      <c r="J197" s="25">
        <f ca="1">Check!G223</f>
        <v>0</v>
      </c>
      <c r="K197" s="25" t="str">
        <f ca="1">Check!I223</f>
        <v/>
      </c>
      <c r="L197" s="25">
        <f ca="1">Check!J223</f>
        <v>0</v>
      </c>
      <c r="M197" s="25">
        <f ca="1">Check!U223</f>
        <v>0</v>
      </c>
    </row>
    <row r="198" spans="5:32" x14ac:dyDescent="0.15">
      <c r="E198" s="28"/>
      <c r="F198" s="28"/>
      <c r="G198" s="25">
        <f ca="1">Check!D224</f>
        <v>0</v>
      </c>
      <c r="H198" s="24">
        <v>30</v>
      </c>
      <c r="I198" s="24">
        <v>11</v>
      </c>
      <c r="J198" s="25">
        <f ca="1">Check!G224</f>
        <v>0</v>
      </c>
      <c r="K198" s="25" t="str">
        <f ca="1">Check!I224</f>
        <v/>
      </c>
      <c r="L198" s="25">
        <f ca="1">Check!J224</f>
        <v>0</v>
      </c>
      <c r="M198" s="25">
        <f ca="1">Check!U224</f>
        <v>0</v>
      </c>
    </row>
    <row r="199" spans="5:32" x14ac:dyDescent="0.15">
      <c r="E199" s="28"/>
      <c r="F199" s="28"/>
      <c r="G199" s="25">
        <f ca="1">Check!D225</f>
        <v>0</v>
      </c>
      <c r="H199" s="24">
        <v>30</v>
      </c>
      <c r="I199" s="24">
        <v>12</v>
      </c>
      <c r="J199" s="25">
        <f ca="1">Check!G225</f>
        <v>0</v>
      </c>
      <c r="K199" s="25" t="str">
        <f ca="1">Check!I225</f>
        <v/>
      </c>
      <c r="L199" s="25">
        <f ca="1">Check!J225</f>
        <v>0</v>
      </c>
      <c r="M199" s="25">
        <f ca="1">Check!U225</f>
        <v>0</v>
      </c>
      <c r="X199" s="17"/>
      <c r="Y199" s="17"/>
      <c r="Z199" s="17"/>
      <c r="AA199" s="17"/>
      <c r="AB199" s="17"/>
      <c r="AC199" s="17"/>
      <c r="AD199" s="17"/>
      <c r="AE199" s="17"/>
      <c r="AF199" s="17"/>
    </row>
    <row r="200" spans="5:32" x14ac:dyDescent="0.15">
      <c r="E200" s="28"/>
      <c r="F200" s="28"/>
      <c r="G200" s="25">
        <f ca="1">Check!D226</f>
        <v>0</v>
      </c>
      <c r="H200" s="24">
        <v>41</v>
      </c>
      <c r="I200" s="24">
        <v>1</v>
      </c>
      <c r="J200" s="25">
        <f ca="1">Check!G226</f>
        <v>0</v>
      </c>
      <c r="K200" s="25" t="str">
        <f ca="1">Check!I226</f>
        <v/>
      </c>
      <c r="L200" s="25">
        <f ca="1">Check!J226</f>
        <v>0</v>
      </c>
      <c r="M200" s="25">
        <f ca="1">Check!U226</f>
        <v>0</v>
      </c>
      <c r="X200" s="17"/>
      <c r="Y200" s="17"/>
      <c r="Z200" s="17"/>
      <c r="AA200" s="17"/>
      <c r="AB200" s="17"/>
      <c r="AC200" s="17"/>
      <c r="AD200" s="17"/>
      <c r="AE200" s="17"/>
      <c r="AF200" s="17"/>
    </row>
    <row r="201" spans="5:32" x14ac:dyDescent="0.15">
      <c r="E201" s="28"/>
      <c r="F201" s="28"/>
      <c r="G201" s="25" t="e">
        <f ca="1">Check!D227</f>
        <v>#VALUE!</v>
      </c>
      <c r="H201" s="24">
        <v>41</v>
      </c>
      <c r="I201" s="24">
        <v>2</v>
      </c>
      <c r="J201" s="25" t="e">
        <f ca="1">Check!G227</f>
        <v>#VALUE!</v>
      </c>
      <c r="K201" s="25" t="str">
        <f ca="1">Check!I227</f>
        <v/>
      </c>
      <c r="L201" s="25">
        <f ca="1">Check!J227</f>
        <v>0</v>
      </c>
      <c r="M201" s="25">
        <f ca="1">Check!U227</f>
        <v>0</v>
      </c>
    </row>
    <row r="202" spans="5:32" x14ac:dyDescent="0.15">
      <c r="E202" s="28"/>
      <c r="F202" s="28"/>
      <c r="G202" s="25">
        <f ca="1">Check!D228</f>
        <v>0</v>
      </c>
      <c r="H202" s="24">
        <v>41</v>
      </c>
      <c r="I202" s="24">
        <v>3</v>
      </c>
      <c r="J202" s="25">
        <f ca="1">Check!G228</f>
        <v>0</v>
      </c>
      <c r="K202" s="25" t="str">
        <f ca="1">Check!I228</f>
        <v/>
      </c>
      <c r="L202" s="25">
        <f ca="1">Check!J228</f>
        <v>0</v>
      </c>
      <c r="M202" s="25">
        <f ca="1">Check!U228</f>
        <v>0</v>
      </c>
    </row>
    <row r="203" spans="5:32" x14ac:dyDescent="0.15">
      <c r="E203" s="28"/>
      <c r="F203" s="28"/>
      <c r="G203" s="25">
        <f ca="1">Check!D229</f>
        <v>0</v>
      </c>
      <c r="H203" s="24">
        <v>41</v>
      </c>
      <c r="I203" s="24">
        <v>4</v>
      </c>
      <c r="J203" s="25">
        <f ca="1">Check!G229</f>
        <v>0</v>
      </c>
      <c r="K203" s="25" t="str">
        <f ca="1">Check!I229</f>
        <v/>
      </c>
      <c r="L203" s="25">
        <f ca="1">Check!J229</f>
        <v>0</v>
      </c>
      <c r="M203" s="25">
        <f ca="1">Check!U229</f>
        <v>0</v>
      </c>
    </row>
    <row r="204" spans="5:32" x14ac:dyDescent="0.15">
      <c r="E204" s="28"/>
      <c r="F204" s="28"/>
      <c r="G204" s="25">
        <f ca="1">Check!D230</f>
        <v>0</v>
      </c>
      <c r="H204" s="24">
        <v>41</v>
      </c>
      <c r="I204" s="24">
        <v>5</v>
      </c>
      <c r="J204" s="25">
        <f ca="1">Check!G230</f>
        <v>0</v>
      </c>
      <c r="K204" s="25" t="str">
        <f ca="1">Check!I230</f>
        <v/>
      </c>
      <c r="L204" s="25">
        <f ca="1">Check!J230</f>
        <v>0</v>
      </c>
      <c r="M204" s="25">
        <f ca="1">Check!U230</f>
        <v>0</v>
      </c>
    </row>
    <row r="205" spans="5:32" x14ac:dyDescent="0.15">
      <c r="E205" s="28"/>
      <c r="F205" s="28"/>
      <c r="G205" s="25">
        <f ca="1">Check!D231</f>
        <v>0</v>
      </c>
      <c r="H205" s="24">
        <v>41</v>
      </c>
      <c r="I205" s="24">
        <v>6</v>
      </c>
      <c r="J205" s="25">
        <f ca="1">Check!G231</f>
        <v>0</v>
      </c>
      <c r="K205" s="25" t="str">
        <f ca="1">Check!I231</f>
        <v/>
      </c>
      <c r="L205" s="25">
        <f ca="1">Check!J231</f>
        <v>0</v>
      </c>
      <c r="M205" s="25">
        <f ca="1">Check!U231</f>
        <v>0</v>
      </c>
    </row>
    <row r="206" spans="5:32" x14ac:dyDescent="0.15">
      <c r="E206" s="28"/>
      <c r="F206" s="28"/>
      <c r="G206" s="25">
        <f ca="1">Check!D232</f>
        <v>0</v>
      </c>
      <c r="H206" s="24">
        <v>41</v>
      </c>
      <c r="I206" s="24">
        <v>7</v>
      </c>
      <c r="J206" s="25">
        <f ca="1">Check!G232</f>
        <v>0</v>
      </c>
      <c r="K206" s="25" t="str">
        <f ca="1">Check!I232</f>
        <v/>
      </c>
      <c r="L206" s="25">
        <f ca="1">Check!J232</f>
        <v>0</v>
      </c>
      <c r="M206" s="25">
        <f ca="1">Check!U232</f>
        <v>0</v>
      </c>
    </row>
    <row r="207" spans="5:32" x14ac:dyDescent="0.15">
      <c r="E207" s="28"/>
      <c r="F207" s="28"/>
      <c r="G207" s="25">
        <f ca="1">Check!D233</f>
        <v>0</v>
      </c>
      <c r="H207" s="24">
        <v>41</v>
      </c>
      <c r="I207" s="24">
        <v>8</v>
      </c>
      <c r="J207" s="25">
        <f ca="1">Check!G233</f>
        <v>0</v>
      </c>
      <c r="K207" s="25" t="str">
        <f ca="1">Check!I233</f>
        <v/>
      </c>
      <c r="L207" s="25">
        <f ca="1">Check!J233</f>
        <v>0</v>
      </c>
      <c r="M207" s="25">
        <f ca="1">Check!U233</f>
        <v>0</v>
      </c>
    </row>
    <row r="208" spans="5:32" x14ac:dyDescent="0.15">
      <c r="E208" s="28"/>
      <c r="F208" s="28"/>
      <c r="G208" s="25">
        <f ca="1">Check!D234</f>
        <v>0</v>
      </c>
      <c r="H208" s="24">
        <v>41</v>
      </c>
      <c r="I208" s="24">
        <v>9</v>
      </c>
      <c r="J208" s="25">
        <f ca="1">Check!G234</f>
        <v>0</v>
      </c>
      <c r="K208" s="25" t="str">
        <f ca="1">Check!I234</f>
        <v/>
      </c>
      <c r="L208" s="25">
        <f ca="1">Check!J234</f>
        <v>0</v>
      </c>
      <c r="M208" s="25">
        <f ca="1">Check!U234</f>
        <v>0</v>
      </c>
    </row>
    <row r="209" spans="5:13" x14ac:dyDescent="0.15">
      <c r="E209" s="28"/>
      <c r="F209" s="28"/>
      <c r="G209" s="25">
        <f ca="1">Check!D235</f>
        <v>0</v>
      </c>
      <c r="H209" s="24">
        <v>41</v>
      </c>
      <c r="I209" s="24">
        <v>10</v>
      </c>
      <c r="J209" s="25">
        <f ca="1">Check!G235</f>
        <v>0</v>
      </c>
      <c r="K209" s="25" t="str">
        <f ca="1">Check!I235</f>
        <v/>
      </c>
      <c r="L209" s="25">
        <f ca="1">Check!J235</f>
        <v>0</v>
      </c>
      <c r="M209" s="25">
        <f ca="1">Check!U235</f>
        <v>0</v>
      </c>
    </row>
    <row r="210" spans="5:13" x14ac:dyDescent="0.15">
      <c r="E210" s="28"/>
      <c r="F210" s="28"/>
      <c r="G210" s="25">
        <f ca="1">Check!D236</f>
        <v>0</v>
      </c>
      <c r="H210" s="24">
        <v>41</v>
      </c>
      <c r="I210" s="24">
        <v>11</v>
      </c>
      <c r="J210" s="25">
        <f ca="1">Check!G236</f>
        <v>0</v>
      </c>
      <c r="K210" s="25" t="str">
        <f ca="1">Check!I236</f>
        <v/>
      </c>
      <c r="L210" s="25">
        <f ca="1">Check!J236</f>
        <v>0</v>
      </c>
      <c r="M210" s="25">
        <f ca="1">Check!U236</f>
        <v>0</v>
      </c>
    </row>
    <row r="211" spans="5:13" x14ac:dyDescent="0.15">
      <c r="E211" s="28"/>
      <c r="F211" s="28"/>
      <c r="G211" s="25">
        <f ca="1">Check!D237</f>
        <v>0</v>
      </c>
      <c r="H211" s="24">
        <v>41</v>
      </c>
      <c r="I211" s="24">
        <v>12</v>
      </c>
      <c r="J211" s="25">
        <f ca="1">Check!G237</f>
        <v>0</v>
      </c>
      <c r="K211" s="25" t="str">
        <f ca="1">Check!I237</f>
        <v/>
      </c>
      <c r="L211" s="25">
        <f ca="1">Check!J237</f>
        <v>0</v>
      </c>
      <c r="M211" s="25">
        <f ca="1">Check!U237</f>
        <v>0</v>
      </c>
    </row>
    <row r="212" spans="5:13" x14ac:dyDescent="0.15">
      <c r="E212" s="28"/>
      <c r="F212" s="28"/>
      <c r="G212" s="25">
        <f ca="1">Check!D238</f>
        <v>0</v>
      </c>
      <c r="H212" s="24">
        <v>42</v>
      </c>
      <c r="I212" s="24">
        <v>1</v>
      </c>
      <c r="J212" s="25">
        <f ca="1">Check!G238</f>
        <v>0</v>
      </c>
      <c r="K212" s="25" t="str">
        <f ca="1">Check!I238</f>
        <v/>
      </c>
      <c r="L212" s="25">
        <f ca="1">Check!J238</f>
        <v>0</v>
      </c>
      <c r="M212" s="25">
        <f ca="1">Check!U238</f>
        <v>0</v>
      </c>
    </row>
    <row r="213" spans="5:13" x14ac:dyDescent="0.15">
      <c r="E213" s="28"/>
      <c r="F213" s="28"/>
      <c r="G213" s="25">
        <f ca="1">Check!D239</f>
        <v>0</v>
      </c>
      <c r="H213" s="24">
        <v>42</v>
      </c>
      <c r="I213" s="24">
        <v>2</v>
      </c>
      <c r="J213" s="25">
        <f ca="1">Check!G239</f>
        <v>0</v>
      </c>
      <c r="K213" s="25" t="str">
        <f ca="1">Check!I239</f>
        <v/>
      </c>
      <c r="L213" s="25">
        <f ca="1">Check!J239</f>
        <v>0</v>
      </c>
      <c r="M213" s="25">
        <f ca="1">Check!U239</f>
        <v>0</v>
      </c>
    </row>
    <row r="214" spans="5:13" x14ac:dyDescent="0.15">
      <c r="E214" s="28"/>
      <c r="F214" s="28"/>
      <c r="G214" s="25">
        <f ca="1">Check!D240</f>
        <v>0</v>
      </c>
      <c r="H214" s="24">
        <v>42</v>
      </c>
      <c r="I214" s="24">
        <v>3</v>
      </c>
      <c r="J214" s="25">
        <f ca="1">Check!G240</f>
        <v>0</v>
      </c>
      <c r="K214" s="25" t="str">
        <f ca="1">Check!I240</f>
        <v/>
      </c>
      <c r="L214" s="25">
        <f ca="1">Check!J240</f>
        <v>0</v>
      </c>
      <c r="M214" s="25">
        <f ca="1">Check!U240</f>
        <v>0</v>
      </c>
    </row>
    <row r="215" spans="5:13" x14ac:dyDescent="0.15">
      <c r="E215" s="28"/>
      <c r="F215" s="28"/>
      <c r="G215" s="25">
        <f ca="1">Check!D241</f>
        <v>0</v>
      </c>
      <c r="H215" s="24">
        <v>42</v>
      </c>
      <c r="I215" s="24">
        <v>4</v>
      </c>
      <c r="J215" s="25">
        <f ca="1">Check!G241</f>
        <v>0</v>
      </c>
      <c r="K215" s="25" t="str">
        <f ca="1">Check!I241</f>
        <v/>
      </c>
      <c r="L215" s="25">
        <f ca="1">Check!J241</f>
        <v>0</v>
      </c>
      <c r="M215" s="25">
        <f ca="1">Check!U241</f>
        <v>0</v>
      </c>
    </row>
    <row r="216" spans="5:13" x14ac:dyDescent="0.15">
      <c r="E216" s="28"/>
      <c r="F216" s="28"/>
      <c r="G216" s="25">
        <f ca="1">Check!D242</f>
        <v>0</v>
      </c>
      <c r="H216" s="24">
        <v>42</v>
      </c>
      <c r="I216" s="24">
        <v>5</v>
      </c>
      <c r="J216" s="25">
        <f ca="1">Check!G242</f>
        <v>0</v>
      </c>
      <c r="K216" s="25" t="str">
        <f ca="1">Check!I242</f>
        <v/>
      </c>
      <c r="L216" s="25">
        <f ca="1">Check!J242</f>
        <v>0</v>
      </c>
      <c r="M216" s="25">
        <f ca="1">Check!U242</f>
        <v>0</v>
      </c>
    </row>
    <row r="217" spans="5:13" x14ac:dyDescent="0.15">
      <c r="E217" s="28"/>
      <c r="F217" s="28"/>
      <c r="G217" s="25">
        <f ca="1">Check!D243</f>
        <v>0</v>
      </c>
      <c r="H217" s="24">
        <v>42</v>
      </c>
      <c r="I217" s="24">
        <v>6</v>
      </c>
      <c r="J217" s="25">
        <f ca="1">Check!G243</f>
        <v>0</v>
      </c>
      <c r="K217" s="25" t="str">
        <f ca="1">Check!I243</f>
        <v/>
      </c>
      <c r="L217" s="25">
        <f ca="1">Check!J243</f>
        <v>0</v>
      </c>
      <c r="M217" s="25">
        <f ca="1">Check!U243</f>
        <v>0</v>
      </c>
    </row>
    <row r="218" spans="5:13" x14ac:dyDescent="0.15">
      <c r="E218" s="28"/>
      <c r="F218" s="28"/>
      <c r="G218" s="25">
        <f ca="1">Check!D244</f>
        <v>0</v>
      </c>
      <c r="H218" s="24">
        <v>42</v>
      </c>
      <c r="I218" s="24">
        <v>7</v>
      </c>
      <c r="J218" s="25">
        <f ca="1">Check!G244</f>
        <v>0</v>
      </c>
      <c r="K218" s="25" t="str">
        <f ca="1">Check!I244</f>
        <v/>
      </c>
      <c r="L218" s="25">
        <f ca="1">Check!J244</f>
        <v>0</v>
      </c>
      <c r="M218" s="25">
        <f ca="1">Check!U244</f>
        <v>0</v>
      </c>
    </row>
    <row r="219" spans="5:13" x14ac:dyDescent="0.15">
      <c r="E219" s="28"/>
      <c r="F219" s="28"/>
      <c r="G219" s="25">
        <f ca="1">Check!D245</f>
        <v>0</v>
      </c>
      <c r="H219" s="24">
        <v>42</v>
      </c>
      <c r="I219" s="24">
        <v>8</v>
      </c>
      <c r="J219" s="25">
        <f ca="1">Check!G245</f>
        <v>0</v>
      </c>
      <c r="K219" s="25" t="str">
        <f ca="1">Check!I245</f>
        <v/>
      </c>
      <c r="L219" s="25">
        <f ca="1">Check!J245</f>
        <v>0</v>
      </c>
      <c r="M219" s="25">
        <f ca="1">Check!U245</f>
        <v>0</v>
      </c>
    </row>
    <row r="220" spans="5:13" x14ac:dyDescent="0.15">
      <c r="E220" s="28"/>
      <c r="F220" s="28"/>
      <c r="G220" s="25">
        <f ca="1">Check!D246</f>
        <v>0</v>
      </c>
      <c r="H220" s="24">
        <v>42</v>
      </c>
      <c r="I220" s="24">
        <v>9</v>
      </c>
      <c r="J220" s="25">
        <f ca="1">Check!G246</f>
        <v>0</v>
      </c>
      <c r="K220" s="25" t="str">
        <f ca="1">Check!I246</f>
        <v/>
      </c>
      <c r="L220" s="25">
        <f ca="1">Check!J246</f>
        <v>0</v>
      </c>
      <c r="M220" s="25">
        <f ca="1">Check!U246</f>
        <v>0</v>
      </c>
    </row>
    <row r="221" spans="5:13" x14ac:dyDescent="0.15">
      <c r="E221" s="28"/>
      <c r="F221" s="28"/>
      <c r="G221" s="25">
        <f ca="1">Check!D247</f>
        <v>0</v>
      </c>
      <c r="H221" s="24">
        <v>42</v>
      </c>
      <c r="I221" s="24">
        <v>10</v>
      </c>
      <c r="J221" s="25">
        <f ca="1">Check!G247</f>
        <v>0</v>
      </c>
      <c r="K221" s="25" t="str">
        <f ca="1">Check!I247</f>
        <v/>
      </c>
      <c r="L221" s="25">
        <f ca="1">Check!J247</f>
        <v>0</v>
      </c>
      <c r="M221" s="25">
        <f ca="1">Check!U247</f>
        <v>0</v>
      </c>
    </row>
    <row r="222" spans="5:13" x14ac:dyDescent="0.15">
      <c r="E222" s="28"/>
      <c r="F222" s="28"/>
      <c r="G222" s="25">
        <f ca="1">Check!D248</f>
        <v>0</v>
      </c>
      <c r="H222" s="24">
        <v>42</v>
      </c>
      <c r="I222" s="24">
        <v>11</v>
      </c>
      <c r="J222" s="25">
        <f ca="1">Check!G248</f>
        <v>0</v>
      </c>
      <c r="K222" s="25" t="str">
        <f ca="1">Check!I248</f>
        <v/>
      </c>
      <c r="L222" s="25">
        <f ca="1">Check!J248</f>
        <v>0</v>
      </c>
      <c r="M222" s="25">
        <f ca="1">Check!U248</f>
        <v>0</v>
      </c>
    </row>
    <row r="223" spans="5:13" x14ac:dyDescent="0.15">
      <c r="E223" s="28"/>
      <c r="F223" s="28"/>
      <c r="G223" s="25">
        <f ca="1">Check!D249</f>
        <v>0</v>
      </c>
      <c r="H223" s="24">
        <v>42</v>
      </c>
      <c r="I223" s="24">
        <v>12</v>
      </c>
      <c r="J223" s="25">
        <f ca="1">Check!G249</f>
        <v>0</v>
      </c>
      <c r="K223" s="25" t="str">
        <f ca="1">Check!I249</f>
        <v/>
      </c>
      <c r="L223" s="25">
        <f ca="1">Check!J249</f>
        <v>0</v>
      </c>
      <c r="M223" s="25">
        <f ca="1">Check!U249</f>
        <v>0</v>
      </c>
    </row>
    <row r="224" spans="5:13" x14ac:dyDescent="0.15">
      <c r="E224" s="28"/>
      <c r="F224" s="28"/>
      <c r="G224" s="25">
        <f ca="1">Check!D250</f>
        <v>0</v>
      </c>
      <c r="H224" s="24">
        <v>43</v>
      </c>
      <c r="I224" s="24">
        <v>1</v>
      </c>
      <c r="J224" s="25">
        <f ca="1">Check!G250</f>
        <v>0</v>
      </c>
      <c r="K224" s="25" t="str">
        <f ca="1">Check!I250</f>
        <v/>
      </c>
      <c r="L224" s="25">
        <f ca="1">Check!J250</f>
        <v>0</v>
      </c>
      <c r="M224" s="25">
        <f ca="1">Check!U250</f>
        <v>0</v>
      </c>
    </row>
    <row r="225" spans="5:13" x14ac:dyDescent="0.15">
      <c r="E225" s="28"/>
      <c r="F225" s="28"/>
      <c r="G225" s="25">
        <f ca="1">Check!D251</f>
        <v>0</v>
      </c>
      <c r="H225" s="24">
        <v>43</v>
      </c>
      <c r="I225" s="24">
        <v>2</v>
      </c>
      <c r="J225" s="25">
        <f ca="1">Check!G251</f>
        <v>0</v>
      </c>
      <c r="K225" s="25" t="str">
        <f ca="1">Check!I251</f>
        <v>搬出先住所</v>
      </c>
      <c r="L225" s="25" t="str">
        <f ca="1">Check!J251</f>
        <v>運搬距離</v>
      </c>
      <c r="M225" s="25">
        <f ca="1">Check!U251</f>
        <v>0</v>
      </c>
    </row>
    <row r="226" spans="5:13" x14ac:dyDescent="0.15">
      <c r="E226" s="28"/>
      <c r="F226" s="28"/>
      <c r="G226" s="25">
        <f ca="1">Check!D252</f>
        <v>0</v>
      </c>
      <c r="H226" s="24">
        <v>43</v>
      </c>
      <c r="I226" s="24">
        <v>3</v>
      </c>
      <c r="J226" s="25">
        <f ca="1">Check!G252</f>
        <v>0</v>
      </c>
      <c r="K226" s="25" t="str">
        <f ca="1">Check!I252</f>
        <v>て下さい)</v>
      </c>
      <c r="L226" s="25">
        <f ca="1">Check!J252</f>
        <v>0</v>
      </c>
      <c r="M226" s="25">
        <f ca="1">Check!U252</f>
        <v>0</v>
      </c>
    </row>
    <row r="227" spans="5:13" x14ac:dyDescent="0.15">
      <c r="E227" s="28"/>
      <c r="F227" s="28"/>
      <c r="G227" s="25">
        <f ca="1">Check!D253</f>
        <v>0</v>
      </c>
      <c r="H227" s="24">
        <v>43</v>
      </c>
      <c r="I227" s="24">
        <v>4</v>
      </c>
      <c r="J227" s="25">
        <f ca="1">Check!G253</f>
        <v>0</v>
      </c>
      <c r="K227" s="25" t="str">
        <f ca="1">Check!I253</f>
        <v/>
      </c>
      <c r="L227" s="25">
        <f ca="1">Check!J253</f>
        <v>0</v>
      </c>
      <c r="M227" s="25">
        <f ca="1">Check!U253</f>
        <v>0</v>
      </c>
    </row>
    <row r="228" spans="5:13" x14ac:dyDescent="0.15">
      <c r="E228" s="28"/>
      <c r="F228" s="28"/>
      <c r="G228" s="25">
        <f ca="1">Check!D254</f>
        <v>0</v>
      </c>
      <c r="H228" s="24">
        <v>43</v>
      </c>
      <c r="I228" s="24">
        <v>5</v>
      </c>
      <c r="J228" s="25">
        <f ca="1">Check!G254</f>
        <v>0</v>
      </c>
      <c r="K228" s="25" t="str">
        <f ca="1">Check!I254</f>
        <v>搬出先住所</v>
      </c>
      <c r="L228" s="25" t="str">
        <f ca="1">Check!J254</f>
        <v>運搬距離</v>
      </c>
      <c r="M228" s="25">
        <f ca="1">Check!U254</f>
        <v>0</v>
      </c>
    </row>
    <row r="229" spans="5:13" x14ac:dyDescent="0.15">
      <c r="E229" s="28"/>
      <c r="F229" s="28"/>
      <c r="G229" s="25">
        <f ca="1">Check!D255</f>
        <v>0</v>
      </c>
      <c r="H229" s="24">
        <v>43</v>
      </c>
      <c r="I229" s="24">
        <v>6</v>
      </c>
      <c r="J229" s="25">
        <f ca="1">Check!G255</f>
        <v>0</v>
      </c>
      <c r="K229" s="25" t="str">
        <f ca="1">Check!I255</f>
        <v>て下さい)</v>
      </c>
      <c r="L229" s="25">
        <f ca="1">Check!J255</f>
        <v>0</v>
      </c>
      <c r="M229" s="25">
        <f ca="1">Check!U255</f>
        <v>0</v>
      </c>
    </row>
    <row r="230" spans="5:13" x14ac:dyDescent="0.15">
      <c r="E230" s="28"/>
      <c r="F230" s="28"/>
      <c r="G230" s="25">
        <f ca="1">Check!D256</f>
        <v>0</v>
      </c>
      <c r="H230" s="24">
        <v>43</v>
      </c>
      <c r="I230" s="24">
        <v>7</v>
      </c>
      <c r="J230" s="25">
        <f ca="1">Check!G256</f>
        <v>0</v>
      </c>
      <c r="K230" s="25" t="str">
        <f ca="1">Check!I256</f>
        <v/>
      </c>
      <c r="L230" s="25">
        <f ca="1">Check!J256</f>
        <v>0</v>
      </c>
      <c r="M230" s="25">
        <f ca="1">Check!U256</f>
        <v>0</v>
      </c>
    </row>
    <row r="231" spans="5:13" x14ac:dyDescent="0.15">
      <c r="E231" s="28"/>
      <c r="F231" s="28"/>
      <c r="G231" s="25">
        <f ca="1">Check!D257</f>
        <v>0</v>
      </c>
      <c r="H231" s="24">
        <v>43</v>
      </c>
      <c r="I231" s="24">
        <v>8</v>
      </c>
      <c r="J231" s="25">
        <f ca="1">Check!G257</f>
        <v>0</v>
      </c>
      <c r="K231" s="25" t="str">
        <f ca="1">Check!I257</f>
        <v/>
      </c>
      <c r="L231" s="25">
        <f ca="1">Check!J257</f>
        <v>0</v>
      </c>
      <c r="M231" s="25">
        <f ca="1">Check!U257</f>
        <v>0</v>
      </c>
    </row>
    <row r="232" spans="5:13" x14ac:dyDescent="0.15">
      <c r="E232" s="28"/>
      <c r="F232" s="28"/>
      <c r="G232" s="25">
        <f ca="1">Check!D258</f>
        <v>0</v>
      </c>
      <c r="H232" s="24">
        <v>43</v>
      </c>
      <c r="I232" s="24">
        <v>9</v>
      </c>
      <c r="J232" s="25">
        <f ca="1">Check!G258</f>
        <v>0</v>
      </c>
      <c r="K232" s="25" t="str">
        <f ca="1">Check!I258</f>
        <v/>
      </c>
      <c r="L232" s="25">
        <f ca="1">Check!J258</f>
        <v>0</v>
      </c>
      <c r="M232" s="25">
        <f ca="1">Check!U258</f>
        <v>0</v>
      </c>
    </row>
    <row r="233" spans="5:13" x14ac:dyDescent="0.15">
      <c r="E233" s="28"/>
      <c r="F233" s="28"/>
      <c r="G233" s="25">
        <f ca="1">Check!D259</f>
        <v>0</v>
      </c>
      <c r="H233" s="24">
        <v>43</v>
      </c>
      <c r="I233" s="24">
        <v>10</v>
      </c>
      <c r="J233" s="25">
        <f ca="1">Check!G259</f>
        <v>0</v>
      </c>
      <c r="K233" s="25" t="str">
        <f ca="1">Check!I259</f>
        <v/>
      </c>
      <c r="L233" s="25">
        <f ca="1">Check!J259</f>
        <v>0</v>
      </c>
      <c r="M233" s="25">
        <f ca="1">Check!U259</f>
        <v>0</v>
      </c>
    </row>
    <row r="234" spans="5:13" x14ac:dyDescent="0.15">
      <c r="E234" s="28"/>
      <c r="F234" s="28"/>
      <c r="G234" s="25">
        <f ca="1">Check!D260</f>
        <v>0</v>
      </c>
      <c r="H234" s="24">
        <v>43</v>
      </c>
      <c r="I234" s="24">
        <v>11</v>
      </c>
      <c r="J234" s="25">
        <f ca="1">Check!G260</f>
        <v>0</v>
      </c>
      <c r="K234" s="25" t="str">
        <f ca="1">Check!I260</f>
        <v/>
      </c>
      <c r="L234" s="25">
        <f ca="1">Check!J260</f>
        <v>0</v>
      </c>
      <c r="M234" s="25">
        <f ca="1">Check!U260</f>
        <v>0</v>
      </c>
    </row>
    <row r="235" spans="5:13" x14ac:dyDescent="0.15">
      <c r="E235" s="28"/>
      <c r="F235" s="28"/>
      <c r="G235" s="25">
        <f ca="1">Check!D261</f>
        <v>0</v>
      </c>
      <c r="H235" s="24">
        <v>43</v>
      </c>
      <c r="I235" s="24">
        <v>12</v>
      </c>
      <c r="J235" s="25">
        <f ca="1">Check!G261</f>
        <v>0</v>
      </c>
      <c r="K235" s="25" t="str">
        <f ca="1">Check!I261</f>
        <v/>
      </c>
      <c r="L235" s="25">
        <f ca="1">Check!J261</f>
        <v>0</v>
      </c>
      <c r="M235" s="25">
        <f ca="1">Check!U261</f>
        <v>0</v>
      </c>
    </row>
    <row r="236" spans="5:13" x14ac:dyDescent="0.15">
      <c r="E236" s="28"/>
      <c r="F236" s="28"/>
      <c r="G236" s="25">
        <f ca="1">Check!D262</f>
        <v>0</v>
      </c>
      <c r="H236" s="24">
        <v>44</v>
      </c>
      <c r="I236" s="24">
        <v>1</v>
      </c>
      <c r="J236" s="25">
        <f ca="1">Check!G262</f>
        <v>0</v>
      </c>
      <c r="K236" s="25" t="str">
        <f ca="1">Check!I262</f>
        <v/>
      </c>
      <c r="L236" s="25">
        <f ca="1">Check!J262</f>
        <v>0</v>
      </c>
      <c r="M236" s="25">
        <f ca="1">Check!U262</f>
        <v>0</v>
      </c>
    </row>
    <row r="237" spans="5:13" x14ac:dyDescent="0.15">
      <c r="E237" s="28"/>
      <c r="F237" s="28"/>
      <c r="G237" s="25">
        <f ca="1">Check!D263</f>
        <v>0</v>
      </c>
      <c r="H237" s="24">
        <v>44</v>
      </c>
      <c r="I237" s="24">
        <v>2</v>
      </c>
      <c r="J237" s="25">
        <f ca="1">Check!G263</f>
        <v>0</v>
      </c>
      <c r="K237" s="25" t="str">
        <f ca="1">Check!I263</f>
        <v/>
      </c>
      <c r="L237" s="25">
        <f ca="1">Check!J263</f>
        <v>0</v>
      </c>
      <c r="M237" s="25">
        <f ca="1">Check!U263</f>
        <v>0</v>
      </c>
    </row>
    <row r="238" spans="5:13" x14ac:dyDescent="0.15">
      <c r="E238" s="28"/>
      <c r="F238" s="28"/>
      <c r="G238" s="25">
        <f ca="1">Check!D264</f>
        <v>0</v>
      </c>
      <c r="H238" s="24">
        <v>44</v>
      </c>
      <c r="I238" s="24">
        <v>3</v>
      </c>
      <c r="J238" s="25">
        <f ca="1">Check!G264</f>
        <v>0</v>
      </c>
      <c r="K238" s="25" t="str">
        <f ca="1">Check!I264</f>
        <v/>
      </c>
      <c r="L238" s="25">
        <f ca="1">Check!J264</f>
        <v>0</v>
      </c>
      <c r="M238" s="25">
        <f ca="1">Check!U264</f>
        <v>0</v>
      </c>
    </row>
    <row r="239" spans="5:13" x14ac:dyDescent="0.15">
      <c r="E239" s="28"/>
      <c r="F239" s="28"/>
      <c r="G239" s="25">
        <f ca="1">Check!D265</f>
        <v>0</v>
      </c>
      <c r="H239" s="24">
        <v>44</v>
      </c>
      <c r="I239" s="24">
        <v>4</v>
      </c>
      <c r="J239" s="25">
        <f ca="1">Check!G265</f>
        <v>0</v>
      </c>
      <c r="K239" s="25" t="str">
        <f ca="1">Check!I265</f>
        <v/>
      </c>
      <c r="L239" s="25">
        <f ca="1">Check!J265</f>
        <v>0</v>
      </c>
      <c r="M239" s="25">
        <f ca="1">Check!U265</f>
        <v>0</v>
      </c>
    </row>
    <row r="240" spans="5:13" x14ac:dyDescent="0.15">
      <c r="E240" s="28"/>
      <c r="F240" s="28"/>
      <c r="G240" s="25">
        <f ca="1">Check!D266</f>
        <v>0</v>
      </c>
      <c r="H240" s="24">
        <v>44</v>
      </c>
      <c r="I240" s="24">
        <v>5</v>
      </c>
      <c r="J240" s="25">
        <f ca="1">Check!G266</f>
        <v>0</v>
      </c>
      <c r="K240" s="25" t="str">
        <f ca="1">Check!I266</f>
        <v/>
      </c>
      <c r="L240" s="25">
        <f ca="1">Check!J266</f>
        <v>0</v>
      </c>
      <c r="M240" s="25">
        <f ca="1">Check!U266</f>
        <v>0</v>
      </c>
    </row>
    <row r="241" spans="5:13" x14ac:dyDescent="0.15">
      <c r="E241" s="28"/>
      <c r="F241" s="28"/>
      <c r="G241" s="25">
        <f ca="1">Check!D267</f>
        <v>0</v>
      </c>
      <c r="H241" s="24">
        <v>44</v>
      </c>
      <c r="I241" s="24">
        <v>6</v>
      </c>
      <c r="J241" s="25">
        <f ca="1">Check!G267</f>
        <v>0</v>
      </c>
      <c r="K241" s="25" t="str">
        <f ca="1">Check!I267</f>
        <v/>
      </c>
      <c r="L241" s="25">
        <f ca="1">Check!J267</f>
        <v>0</v>
      </c>
      <c r="M241" s="25">
        <f ca="1">Check!U267</f>
        <v>0</v>
      </c>
    </row>
    <row r="242" spans="5:13" x14ac:dyDescent="0.15">
      <c r="E242" s="28"/>
      <c r="F242" s="28"/>
      <c r="G242" s="25">
        <f ca="1">Check!D268</f>
        <v>0</v>
      </c>
      <c r="H242" s="24">
        <v>44</v>
      </c>
      <c r="I242" s="24">
        <v>7</v>
      </c>
      <c r="J242" s="25">
        <f ca="1">Check!G268</f>
        <v>0</v>
      </c>
      <c r="K242" s="25" t="str">
        <f ca="1">Check!I268</f>
        <v/>
      </c>
      <c r="L242" s="25">
        <f ca="1">Check!J268</f>
        <v>0</v>
      </c>
      <c r="M242" s="25">
        <f ca="1">Check!U268</f>
        <v>0</v>
      </c>
    </row>
    <row r="243" spans="5:13" x14ac:dyDescent="0.15">
      <c r="E243" s="28"/>
      <c r="F243" s="28"/>
      <c r="G243" s="25">
        <f ca="1">Check!D269</f>
        <v>0</v>
      </c>
      <c r="H243" s="24">
        <v>44</v>
      </c>
      <c r="I243" s="24">
        <v>8</v>
      </c>
      <c r="J243" s="25">
        <f ca="1">Check!G269</f>
        <v>0</v>
      </c>
      <c r="K243" s="25" t="str">
        <f ca="1">Check!I269</f>
        <v/>
      </c>
      <c r="L243" s="25">
        <f ca="1">Check!J269</f>
        <v>0</v>
      </c>
      <c r="M243" s="25">
        <f ca="1">Check!U269</f>
        <v>0</v>
      </c>
    </row>
    <row r="244" spans="5:13" x14ac:dyDescent="0.15">
      <c r="E244" s="28"/>
      <c r="F244" s="28"/>
      <c r="G244" s="25">
        <f ca="1">Check!D270</f>
        <v>0</v>
      </c>
      <c r="H244" s="24">
        <v>44</v>
      </c>
      <c r="I244" s="24">
        <v>9</v>
      </c>
      <c r="J244" s="25">
        <f ca="1">Check!G270</f>
        <v>0</v>
      </c>
      <c r="K244" s="25" t="str">
        <f ca="1">Check!I270</f>
        <v/>
      </c>
      <c r="L244" s="25">
        <f ca="1">Check!J270</f>
        <v>0</v>
      </c>
      <c r="M244" s="25">
        <f ca="1">Check!U270</f>
        <v>0</v>
      </c>
    </row>
    <row r="245" spans="5:13" x14ac:dyDescent="0.15">
      <c r="E245" s="28"/>
      <c r="F245" s="28"/>
      <c r="G245" s="25">
        <f ca="1">Check!D271</f>
        <v>0</v>
      </c>
      <c r="H245" s="24">
        <v>44</v>
      </c>
      <c r="I245" s="24">
        <v>10</v>
      </c>
      <c r="J245" s="25">
        <f ca="1">Check!G271</f>
        <v>0</v>
      </c>
      <c r="K245" s="25" t="str">
        <f ca="1">Check!I271</f>
        <v/>
      </c>
      <c r="L245" s="25">
        <f ca="1">Check!J271</f>
        <v>0</v>
      </c>
      <c r="M245" s="25">
        <f ca="1">Check!U271</f>
        <v>0</v>
      </c>
    </row>
    <row r="246" spans="5:13" x14ac:dyDescent="0.15">
      <c r="E246" s="28"/>
      <c r="F246" s="28"/>
      <c r="G246" s="25">
        <f ca="1">Check!D272</f>
        <v>0</v>
      </c>
      <c r="H246" s="24">
        <v>44</v>
      </c>
      <c r="I246" s="24">
        <v>11</v>
      </c>
      <c r="J246" s="25">
        <f ca="1">Check!G272</f>
        <v>0</v>
      </c>
      <c r="K246" s="25" t="str">
        <f ca="1">Check!I272</f>
        <v/>
      </c>
      <c r="L246" s="25">
        <f ca="1">Check!J272</f>
        <v>0</v>
      </c>
      <c r="M246" s="25">
        <f ca="1">Check!U272</f>
        <v>0</v>
      </c>
    </row>
    <row r="247" spans="5:13" x14ac:dyDescent="0.15">
      <c r="E247" s="28"/>
      <c r="F247" s="28"/>
      <c r="G247" s="25">
        <f ca="1">Check!D273</f>
        <v>0</v>
      </c>
      <c r="H247" s="24">
        <v>44</v>
      </c>
      <c r="I247" s="24">
        <v>12</v>
      </c>
      <c r="J247" s="25">
        <f ca="1">Check!G273</f>
        <v>0</v>
      </c>
      <c r="K247" s="25" t="str">
        <f ca="1">Check!I273</f>
        <v/>
      </c>
      <c r="L247" s="25">
        <f ca="1">Check!J273</f>
        <v>0</v>
      </c>
      <c r="M247" s="25">
        <f ca="1">Check!U273</f>
        <v>0</v>
      </c>
    </row>
    <row r="248" spans="5:13" x14ac:dyDescent="0.15">
      <c r="E248" s="28"/>
      <c r="F248" s="28"/>
      <c r="G248" s="25">
        <f ca="1">Check!D274</f>
        <v>0</v>
      </c>
      <c r="H248" s="24">
        <v>45</v>
      </c>
      <c r="I248" s="24">
        <v>1</v>
      </c>
      <c r="J248" s="25">
        <f ca="1">Check!G274</f>
        <v>0</v>
      </c>
      <c r="K248" s="25" t="str">
        <f ca="1">Check!I274</f>
        <v/>
      </c>
      <c r="L248" s="25">
        <f ca="1">Check!J274</f>
        <v>0</v>
      </c>
      <c r="M248" s="25">
        <f ca="1">Check!U274</f>
        <v>0</v>
      </c>
    </row>
    <row r="249" spans="5:13" x14ac:dyDescent="0.15">
      <c r="E249" s="28"/>
      <c r="F249" s="28"/>
      <c r="G249" s="25">
        <f ca="1">Check!D275</f>
        <v>0</v>
      </c>
      <c r="H249" s="24">
        <v>45</v>
      </c>
      <c r="I249" s="24">
        <v>2</v>
      </c>
      <c r="J249" s="25">
        <f ca="1">Check!G275</f>
        <v>0</v>
      </c>
      <c r="K249" s="25" t="str">
        <f ca="1">Check!I275</f>
        <v/>
      </c>
      <c r="L249" s="25">
        <f ca="1">Check!J275</f>
        <v>0</v>
      </c>
      <c r="M249" s="25">
        <f ca="1">Check!U275</f>
        <v>0</v>
      </c>
    </row>
    <row r="250" spans="5:13" x14ac:dyDescent="0.15">
      <c r="E250" s="28"/>
      <c r="F250" s="28"/>
      <c r="G250" s="25">
        <f ca="1">Check!D276</f>
        <v>0</v>
      </c>
      <c r="H250" s="24">
        <v>45</v>
      </c>
      <c r="I250" s="24">
        <v>3</v>
      </c>
      <c r="J250" s="25">
        <f ca="1">Check!G276</f>
        <v>0</v>
      </c>
      <c r="K250" s="25" t="str">
        <f ca="1">Check!I276</f>
        <v/>
      </c>
      <c r="L250" s="25">
        <f ca="1">Check!J276</f>
        <v>0</v>
      </c>
      <c r="M250" s="25">
        <f ca="1">Check!U276</f>
        <v>0</v>
      </c>
    </row>
    <row r="251" spans="5:13" x14ac:dyDescent="0.15">
      <c r="E251" s="28"/>
      <c r="F251" s="28"/>
      <c r="G251" s="25">
        <f ca="1">Check!D277</f>
        <v>0</v>
      </c>
      <c r="H251" s="24">
        <v>45</v>
      </c>
      <c r="I251" s="24">
        <v>4</v>
      </c>
      <c r="J251" s="25">
        <f ca="1">Check!G277</f>
        <v>0</v>
      </c>
      <c r="K251" s="25" t="str">
        <f ca="1">Check!I277</f>
        <v/>
      </c>
      <c r="L251" s="25">
        <f ca="1">Check!J277</f>
        <v>0</v>
      </c>
      <c r="M251" s="25">
        <f ca="1">Check!U277</f>
        <v>0</v>
      </c>
    </row>
    <row r="252" spans="5:13" x14ac:dyDescent="0.15">
      <c r="E252" s="28"/>
      <c r="F252" s="28"/>
      <c r="G252" s="25">
        <f ca="1">Check!D278</f>
        <v>0</v>
      </c>
      <c r="H252" s="24">
        <v>45</v>
      </c>
      <c r="I252" s="24">
        <v>5</v>
      </c>
      <c r="J252" s="25">
        <f ca="1">Check!G278</f>
        <v>0</v>
      </c>
      <c r="K252" s="25" t="str">
        <f ca="1">Check!I278</f>
        <v/>
      </c>
      <c r="L252" s="25">
        <f ca="1">Check!J278</f>
        <v>0</v>
      </c>
      <c r="M252" s="25">
        <f ca="1">Check!U278</f>
        <v>0</v>
      </c>
    </row>
    <row r="253" spans="5:13" x14ac:dyDescent="0.15">
      <c r="E253" s="28"/>
      <c r="F253" s="28"/>
      <c r="G253" s="25">
        <f ca="1">Check!D279</f>
        <v>0</v>
      </c>
      <c r="H253" s="24">
        <v>45</v>
      </c>
      <c r="I253" s="24">
        <v>6</v>
      </c>
      <c r="J253" s="25">
        <f ca="1">Check!G279</f>
        <v>0</v>
      </c>
      <c r="K253" s="25" t="str">
        <f ca="1">Check!I279</f>
        <v/>
      </c>
      <c r="L253" s="25">
        <f ca="1">Check!J279</f>
        <v>0</v>
      </c>
      <c r="M253" s="25">
        <f ca="1">Check!U279</f>
        <v>0</v>
      </c>
    </row>
    <row r="254" spans="5:13" x14ac:dyDescent="0.15">
      <c r="E254" s="28"/>
      <c r="F254" s="28"/>
      <c r="G254" s="25">
        <f ca="1">Check!D280</f>
        <v>0</v>
      </c>
      <c r="H254" s="24">
        <v>45</v>
      </c>
      <c r="I254" s="24">
        <v>7</v>
      </c>
      <c r="J254" s="25">
        <f ca="1">Check!G280</f>
        <v>0</v>
      </c>
      <c r="K254" s="25" t="str">
        <f ca="1">Check!I280</f>
        <v/>
      </c>
      <c r="L254" s="25">
        <f ca="1">Check!J280</f>
        <v>0</v>
      </c>
      <c r="M254" s="25">
        <f ca="1">Check!U280</f>
        <v>0</v>
      </c>
    </row>
    <row r="255" spans="5:13" x14ac:dyDescent="0.15">
      <c r="E255" s="28"/>
      <c r="F255" s="28"/>
      <c r="G255" s="25">
        <f ca="1">Check!D281</f>
        <v>0</v>
      </c>
      <c r="H255" s="24">
        <v>45</v>
      </c>
      <c r="I255" s="24">
        <v>8</v>
      </c>
      <c r="J255" s="25">
        <f ca="1">Check!G281</f>
        <v>0</v>
      </c>
      <c r="K255" s="25" t="str">
        <f ca="1">Check!I281</f>
        <v/>
      </c>
      <c r="L255" s="25">
        <f ca="1">Check!J281</f>
        <v>0</v>
      </c>
      <c r="M255" s="25">
        <f ca="1">Check!U281</f>
        <v>0</v>
      </c>
    </row>
    <row r="256" spans="5:13" x14ac:dyDescent="0.15">
      <c r="E256" s="28"/>
      <c r="F256" s="28"/>
      <c r="G256" s="25">
        <f ca="1">Check!D282</f>
        <v>0</v>
      </c>
      <c r="H256" s="24">
        <v>45</v>
      </c>
      <c r="I256" s="24">
        <v>9</v>
      </c>
      <c r="J256" s="25">
        <f ca="1">Check!G282</f>
        <v>0</v>
      </c>
      <c r="K256" s="25" t="str">
        <f ca="1">Check!I282</f>
        <v/>
      </c>
      <c r="L256" s="25">
        <f ca="1">Check!J282</f>
        <v>0</v>
      </c>
      <c r="M256" s="25">
        <f ca="1">Check!U282</f>
        <v>0</v>
      </c>
    </row>
    <row r="257" spans="5:13" x14ac:dyDescent="0.15">
      <c r="E257" s="28"/>
      <c r="F257" s="28"/>
      <c r="G257" s="25">
        <f ca="1">Check!D283</f>
        <v>0</v>
      </c>
      <c r="H257" s="24">
        <v>45</v>
      </c>
      <c r="I257" s="24">
        <v>10</v>
      </c>
      <c r="J257" s="25">
        <f ca="1">Check!G283</f>
        <v>0</v>
      </c>
      <c r="K257" s="25" t="str">
        <f ca="1">Check!I283</f>
        <v/>
      </c>
      <c r="L257" s="25">
        <f ca="1">Check!J283</f>
        <v>0</v>
      </c>
      <c r="M257" s="25">
        <f ca="1">Check!U283</f>
        <v>0</v>
      </c>
    </row>
    <row r="258" spans="5:13" x14ac:dyDescent="0.15">
      <c r="E258" s="28"/>
      <c r="F258" s="28"/>
      <c r="G258" s="25">
        <f ca="1">Check!D284</f>
        <v>0</v>
      </c>
      <c r="H258" s="24">
        <v>45</v>
      </c>
      <c r="I258" s="24">
        <v>11</v>
      </c>
      <c r="J258" s="25">
        <f ca="1">Check!G284</f>
        <v>0</v>
      </c>
      <c r="K258" s="25" t="str">
        <f ca="1">Check!I284</f>
        <v/>
      </c>
      <c r="L258" s="25">
        <f ca="1">Check!J284</f>
        <v>0</v>
      </c>
      <c r="M258" s="25">
        <f ca="1">Check!U284</f>
        <v>0</v>
      </c>
    </row>
    <row r="259" spans="5:13" x14ac:dyDescent="0.15">
      <c r="E259" s="28"/>
      <c r="F259" s="28"/>
      <c r="G259" s="25">
        <f ca="1">Check!D285</f>
        <v>0</v>
      </c>
      <c r="H259" s="24">
        <v>45</v>
      </c>
      <c r="I259" s="24">
        <v>12</v>
      </c>
      <c r="J259" s="25">
        <f ca="1">Check!G285</f>
        <v>0</v>
      </c>
      <c r="K259" s="25" t="str">
        <f ca="1">Check!I285</f>
        <v/>
      </c>
      <c r="L259" s="25">
        <f ca="1">Check!J285</f>
        <v>0</v>
      </c>
      <c r="M259" s="25">
        <f ca="1">Check!U285</f>
        <v>0</v>
      </c>
    </row>
    <row r="260" spans="5:13" x14ac:dyDescent="0.15">
      <c r="E260" s="28"/>
      <c r="F260" s="28"/>
      <c r="G260" s="25">
        <f ca="1">Check!D286</f>
        <v>0</v>
      </c>
      <c r="H260" s="24">
        <v>46</v>
      </c>
      <c r="I260" s="24">
        <v>1</v>
      </c>
      <c r="J260" s="25">
        <f ca="1">Check!G286</f>
        <v>0</v>
      </c>
      <c r="K260" s="25" t="str">
        <f ca="1">Check!I286</f>
        <v/>
      </c>
      <c r="L260" s="25">
        <f ca="1">Check!J286</f>
        <v>0</v>
      </c>
      <c r="M260" s="25">
        <f ca="1">Check!U286</f>
        <v>0</v>
      </c>
    </row>
    <row r="261" spans="5:13" x14ac:dyDescent="0.15">
      <c r="E261" s="28"/>
      <c r="F261" s="28"/>
      <c r="G261" s="25">
        <f ca="1">Check!D287</f>
        <v>0</v>
      </c>
      <c r="H261" s="24">
        <v>46</v>
      </c>
      <c r="I261" s="24">
        <v>2</v>
      </c>
      <c r="J261" s="25">
        <f ca="1">Check!G287</f>
        <v>0</v>
      </c>
      <c r="K261" s="25" t="str">
        <f ca="1">Check!I287</f>
        <v/>
      </c>
      <c r="L261" s="25">
        <f ca="1">Check!J287</f>
        <v>0</v>
      </c>
      <c r="M261" s="25">
        <f ca="1">Check!U287</f>
        <v>0</v>
      </c>
    </row>
    <row r="262" spans="5:13" x14ac:dyDescent="0.15">
      <c r="E262" s="28"/>
      <c r="F262" s="28"/>
      <c r="G262" s="25">
        <f ca="1">Check!D288</f>
        <v>0</v>
      </c>
      <c r="H262" s="24">
        <v>46</v>
      </c>
      <c r="I262" s="24">
        <v>3</v>
      </c>
      <c r="J262" s="25">
        <f ca="1">Check!G288</f>
        <v>0</v>
      </c>
      <c r="K262" s="25" t="str">
        <f ca="1">Check!I288</f>
        <v/>
      </c>
      <c r="L262" s="25">
        <f ca="1">Check!J288</f>
        <v>0</v>
      </c>
      <c r="M262" s="25">
        <f ca="1">Check!U288</f>
        <v>0</v>
      </c>
    </row>
    <row r="263" spans="5:13" x14ac:dyDescent="0.15">
      <c r="E263" s="28"/>
      <c r="F263" s="28"/>
      <c r="G263" s="25">
        <f ca="1">Check!D289</f>
        <v>0</v>
      </c>
      <c r="H263" s="24">
        <v>46</v>
      </c>
      <c r="I263" s="24">
        <v>4</v>
      </c>
      <c r="J263" s="25">
        <f ca="1">Check!G289</f>
        <v>0</v>
      </c>
      <c r="K263" s="25" t="str">
        <f ca="1">Check!I289</f>
        <v/>
      </c>
      <c r="L263" s="25">
        <f ca="1">Check!J289</f>
        <v>0</v>
      </c>
      <c r="M263" s="25">
        <f ca="1">Check!U289</f>
        <v>0</v>
      </c>
    </row>
    <row r="264" spans="5:13" x14ac:dyDescent="0.15">
      <c r="E264" s="28"/>
      <c r="F264" s="28"/>
      <c r="G264" s="25">
        <f ca="1">Check!D290</f>
        <v>0</v>
      </c>
      <c r="H264" s="24">
        <v>46</v>
      </c>
      <c r="I264" s="24">
        <v>5</v>
      </c>
      <c r="J264" s="25">
        <f ca="1">Check!G290</f>
        <v>0</v>
      </c>
      <c r="K264" s="25" t="str">
        <f ca="1">Check!I290</f>
        <v/>
      </c>
      <c r="L264" s="25">
        <f ca="1">Check!J290</f>
        <v>0</v>
      </c>
      <c r="M264" s="25">
        <f ca="1">Check!U290</f>
        <v>0</v>
      </c>
    </row>
    <row r="265" spans="5:13" x14ac:dyDescent="0.15">
      <c r="E265" s="28"/>
      <c r="F265" s="28"/>
      <c r="G265" s="25">
        <f ca="1">Check!D291</f>
        <v>0</v>
      </c>
      <c r="H265" s="24">
        <v>46</v>
      </c>
      <c r="I265" s="24">
        <v>6</v>
      </c>
      <c r="J265" s="25">
        <f ca="1">Check!G291</f>
        <v>0</v>
      </c>
      <c r="K265" s="25" t="str">
        <f ca="1">Check!I291</f>
        <v/>
      </c>
      <c r="L265" s="25">
        <f ca="1">Check!J291</f>
        <v>0</v>
      </c>
      <c r="M265" s="25">
        <f ca="1">Check!U291</f>
        <v>0</v>
      </c>
    </row>
    <row r="266" spans="5:13" x14ac:dyDescent="0.15">
      <c r="E266" s="28"/>
      <c r="F266" s="28"/>
      <c r="G266" s="25">
        <f ca="1">Check!D292</f>
        <v>0</v>
      </c>
      <c r="H266" s="24">
        <v>46</v>
      </c>
      <c r="I266" s="24">
        <v>7</v>
      </c>
      <c r="J266" s="25">
        <f ca="1">Check!G292</f>
        <v>0</v>
      </c>
      <c r="K266" s="25" t="str">
        <f ca="1">Check!I292</f>
        <v/>
      </c>
      <c r="L266" s="25">
        <f ca="1">Check!J292</f>
        <v>0</v>
      </c>
      <c r="M266" s="25">
        <f ca="1">Check!U292</f>
        <v>0</v>
      </c>
    </row>
    <row r="267" spans="5:13" x14ac:dyDescent="0.15">
      <c r="E267" s="28"/>
      <c r="F267" s="28"/>
      <c r="G267" s="25">
        <f ca="1">Check!D293</f>
        <v>0</v>
      </c>
      <c r="H267" s="24">
        <v>46</v>
      </c>
      <c r="I267" s="24">
        <v>8</v>
      </c>
      <c r="J267" s="25">
        <f ca="1">Check!G293</f>
        <v>0</v>
      </c>
      <c r="K267" s="25" t="str">
        <f ca="1">Check!I293</f>
        <v/>
      </c>
      <c r="L267" s="25">
        <f ca="1">Check!J293</f>
        <v>0</v>
      </c>
      <c r="M267" s="25">
        <f ca="1">Check!U293</f>
        <v>0</v>
      </c>
    </row>
    <row r="268" spans="5:13" x14ac:dyDescent="0.15">
      <c r="E268" s="28"/>
      <c r="F268" s="28"/>
      <c r="G268" s="25">
        <f ca="1">Check!D294</f>
        <v>0</v>
      </c>
      <c r="H268" s="24">
        <v>46</v>
      </c>
      <c r="I268" s="24">
        <v>9</v>
      </c>
      <c r="J268" s="25">
        <f ca="1">Check!G294</f>
        <v>0</v>
      </c>
      <c r="K268" s="25" t="str">
        <f ca="1">Check!I294</f>
        <v/>
      </c>
      <c r="L268" s="25">
        <f ca="1">Check!J294</f>
        <v>0</v>
      </c>
      <c r="M268" s="25">
        <f ca="1">Check!U294</f>
        <v>0</v>
      </c>
    </row>
    <row r="269" spans="5:13" x14ac:dyDescent="0.15">
      <c r="E269" s="28"/>
      <c r="F269" s="28"/>
      <c r="G269" s="25">
        <f ca="1">Check!D295</f>
        <v>0</v>
      </c>
      <c r="H269" s="24">
        <v>46</v>
      </c>
      <c r="I269" s="24">
        <v>10</v>
      </c>
      <c r="J269" s="25">
        <f ca="1">Check!G295</f>
        <v>0</v>
      </c>
      <c r="K269" s="25" t="str">
        <f ca="1">Check!I295</f>
        <v/>
      </c>
      <c r="L269" s="25">
        <f ca="1">Check!J295</f>
        <v>0</v>
      </c>
      <c r="M269" s="25">
        <f ca="1">Check!U295</f>
        <v>0</v>
      </c>
    </row>
    <row r="270" spans="5:13" x14ac:dyDescent="0.15">
      <c r="E270" s="28"/>
      <c r="F270" s="28"/>
      <c r="G270" s="25">
        <f ca="1">Check!D296</f>
        <v>0</v>
      </c>
      <c r="H270" s="24">
        <v>46</v>
      </c>
      <c r="I270" s="24">
        <v>11</v>
      </c>
      <c r="J270" s="25">
        <f ca="1">Check!G296</f>
        <v>0</v>
      </c>
      <c r="K270" s="25" t="str">
        <f ca="1">Check!I296</f>
        <v/>
      </c>
      <c r="L270" s="25">
        <f ca="1">Check!J296</f>
        <v>0</v>
      </c>
      <c r="M270" s="25">
        <f ca="1">Check!U296</f>
        <v>0</v>
      </c>
    </row>
    <row r="271" spans="5:13" x14ac:dyDescent="0.15">
      <c r="E271" s="28"/>
      <c r="F271" s="28"/>
      <c r="G271" s="25">
        <f ca="1">Check!D297</f>
        <v>0</v>
      </c>
      <c r="H271" s="24">
        <v>46</v>
      </c>
      <c r="I271" s="24">
        <v>12</v>
      </c>
      <c r="J271" s="25">
        <f ca="1">Check!G297</f>
        <v>0</v>
      </c>
      <c r="K271" s="25" t="str">
        <f ca="1">Check!I297</f>
        <v/>
      </c>
      <c r="L271" s="25">
        <f ca="1">Check!J297</f>
        <v>0</v>
      </c>
      <c r="M271" s="25">
        <f ca="1">Check!U297</f>
        <v>0</v>
      </c>
    </row>
    <row r="272" spans="5:13" x14ac:dyDescent="0.15">
      <c r="E272" s="28"/>
      <c r="F272" s="28"/>
      <c r="G272" s="25">
        <f ca="1">Check!D298</f>
        <v>0</v>
      </c>
      <c r="H272" s="24">
        <v>47</v>
      </c>
      <c r="I272" s="24">
        <v>1</v>
      </c>
      <c r="J272" s="25">
        <f ca="1">Check!G298</f>
        <v>0</v>
      </c>
      <c r="K272" s="25" t="str">
        <f ca="1">Check!I298</f>
        <v/>
      </c>
      <c r="L272" s="25">
        <f ca="1">Check!J298</f>
        <v>0</v>
      </c>
      <c r="M272" s="25">
        <f ca="1">Check!U298</f>
        <v>0</v>
      </c>
    </row>
    <row r="273" spans="5:13" x14ac:dyDescent="0.15">
      <c r="E273" s="28"/>
      <c r="F273" s="28"/>
      <c r="G273" s="25">
        <f ca="1">Check!D299</f>
        <v>0</v>
      </c>
      <c r="H273" s="24">
        <v>47</v>
      </c>
      <c r="I273" s="24">
        <v>2</v>
      </c>
      <c r="J273" s="25">
        <f ca="1">Check!G299</f>
        <v>0</v>
      </c>
      <c r="K273" s="25" t="str">
        <f ca="1">Check!I299</f>
        <v/>
      </c>
      <c r="L273" s="25">
        <f ca="1">Check!J299</f>
        <v>0</v>
      </c>
      <c r="M273" s="25">
        <f ca="1">Check!U299</f>
        <v>0</v>
      </c>
    </row>
    <row r="274" spans="5:13" x14ac:dyDescent="0.15">
      <c r="E274" s="28"/>
      <c r="F274" s="28"/>
      <c r="G274" s="25">
        <f ca="1">Check!D300</f>
        <v>0</v>
      </c>
      <c r="H274" s="24">
        <v>47</v>
      </c>
      <c r="I274" s="24">
        <v>3</v>
      </c>
      <c r="J274" s="25">
        <f ca="1">Check!G300</f>
        <v>0</v>
      </c>
      <c r="K274" s="25" t="str">
        <f ca="1">Check!I300</f>
        <v/>
      </c>
      <c r="L274" s="25">
        <f ca="1">Check!J300</f>
        <v>0</v>
      </c>
      <c r="M274" s="25">
        <f ca="1">Check!U300</f>
        <v>0</v>
      </c>
    </row>
    <row r="275" spans="5:13" x14ac:dyDescent="0.15">
      <c r="E275" s="28"/>
      <c r="F275" s="28"/>
      <c r="G275" s="25">
        <f ca="1">Check!D301</f>
        <v>0</v>
      </c>
      <c r="H275" s="24">
        <v>47</v>
      </c>
      <c r="I275" s="24">
        <v>4</v>
      </c>
      <c r="J275" s="25">
        <f ca="1">Check!G301</f>
        <v>0</v>
      </c>
      <c r="K275" s="25" t="str">
        <f ca="1">Check!I301</f>
        <v/>
      </c>
      <c r="L275" s="25">
        <f ca="1">Check!J301</f>
        <v>0</v>
      </c>
      <c r="M275" s="25">
        <f ca="1">Check!U301</f>
        <v>0</v>
      </c>
    </row>
    <row r="276" spans="5:13" x14ac:dyDescent="0.15">
      <c r="E276" s="28"/>
      <c r="F276" s="28"/>
      <c r="G276" s="25">
        <f ca="1">Check!D302</f>
        <v>0</v>
      </c>
      <c r="H276" s="24">
        <v>47</v>
      </c>
      <c r="I276" s="24">
        <v>5</v>
      </c>
      <c r="J276" s="25">
        <f ca="1">Check!G302</f>
        <v>0</v>
      </c>
      <c r="K276" s="25" t="str">
        <f ca="1">Check!I302</f>
        <v/>
      </c>
      <c r="L276" s="25">
        <f ca="1">Check!J302</f>
        <v>0</v>
      </c>
      <c r="M276" s="25">
        <f ca="1">Check!U302</f>
        <v>0</v>
      </c>
    </row>
    <row r="277" spans="5:13" x14ac:dyDescent="0.15">
      <c r="E277" s="28"/>
      <c r="F277" s="28"/>
      <c r="G277" s="25">
        <f ca="1">Check!D303</f>
        <v>0</v>
      </c>
      <c r="H277" s="24">
        <v>47</v>
      </c>
      <c r="I277" s="24">
        <v>6</v>
      </c>
      <c r="J277" s="25">
        <f ca="1">Check!G303</f>
        <v>0</v>
      </c>
      <c r="K277" s="25" t="str">
        <f ca="1">Check!I303</f>
        <v/>
      </c>
      <c r="L277" s="25">
        <f ca="1">Check!J303</f>
        <v>0</v>
      </c>
      <c r="M277" s="25">
        <f ca="1">Check!U303</f>
        <v>0</v>
      </c>
    </row>
    <row r="278" spans="5:13" x14ac:dyDescent="0.15">
      <c r="E278" s="28"/>
      <c r="F278" s="28"/>
      <c r="G278" s="25">
        <f ca="1">Check!D304</f>
        <v>0</v>
      </c>
      <c r="H278" s="24">
        <v>47</v>
      </c>
      <c r="I278" s="24">
        <v>7</v>
      </c>
      <c r="J278" s="25">
        <f ca="1">Check!G304</f>
        <v>0</v>
      </c>
      <c r="K278" s="25" t="str">
        <f ca="1">Check!I304</f>
        <v/>
      </c>
      <c r="L278" s="25">
        <f ca="1">Check!J304</f>
        <v>0</v>
      </c>
      <c r="M278" s="25">
        <f ca="1">Check!U304</f>
        <v>0</v>
      </c>
    </row>
    <row r="279" spans="5:13" x14ac:dyDescent="0.15">
      <c r="E279" s="28"/>
      <c r="F279" s="28"/>
      <c r="G279" s="25">
        <f ca="1">Check!D305</f>
        <v>0</v>
      </c>
      <c r="H279" s="24">
        <v>47</v>
      </c>
      <c r="I279" s="24">
        <v>8</v>
      </c>
      <c r="J279" s="25">
        <f ca="1">Check!G305</f>
        <v>0</v>
      </c>
      <c r="K279" s="25" t="str">
        <f ca="1">Check!I305</f>
        <v/>
      </c>
      <c r="L279" s="25">
        <f ca="1">Check!J305</f>
        <v>0</v>
      </c>
      <c r="M279" s="25">
        <f ca="1">Check!U305</f>
        <v>0</v>
      </c>
    </row>
    <row r="280" spans="5:13" x14ac:dyDescent="0.15">
      <c r="E280" s="28"/>
      <c r="F280" s="28"/>
      <c r="G280" s="25">
        <f ca="1">Check!D306</f>
        <v>0</v>
      </c>
      <c r="H280" s="24">
        <v>47</v>
      </c>
      <c r="I280" s="24">
        <v>9</v>
      </c>
      <c r="J280" s="25">
        <f ca="1">Check!G306</f>
        <v>0</v>
      </c>
      <c r="K280" s="25" t="str">
        <f ca="1">Check!I306</f>
        <v/>
      </c>
      <c r="L280" s="25">
        <f ca="1">Check!J306</f>
        <v>0</v>
      </c>
      <c r="M280" s="25">
        <f ca="1">Check!U306</f>
        <v>0</v>
      </c>
    </row>
    <row r="281" spans="5:13" x14ac:dyDescent="0.15">
      <c r="E281" s="28"/>
      <c r="F281" s="28"/>
      <c r="G281" s="25">
        <f ca="1">Check!D307</f>
        <v>0</v>
      </c>
      <c r="H281" s="24">
        <v>47</v>
      </c>
      <c r="I281" s="24">
        <v>10</v>
      </c>
      <c r="J281" s="25">
        <f ca="1">Check!G307</f>
        <v>0</v>
      </c>
      <c r="K281" s="25" t="str">
        <f ca="1">Check!I307</f>
        <v/>
      </c>
      <c r="L281" s="25">
        <f ca="1">Check!J307</f>
        <v>0</v>
      </c>
      <c r="M281" s="25">
        <f ca="1">Check!U307</f>
        <v>0</v>
      </c>
    </row>
    <row r="282" spans="5:13" x14ac:dyDescent="0.15">
      <c r="E282" s="28"/>
      <c r="F282" s="28"/>
      <c r="G282" s="25">
        <f ca="1">Check!D308</f>
        <v>0</v>
      </c>
      <c r="H282" s="24">
        <v>47</v>
      </c>
      <c r="I282" s="24">
        <v>11</v>
      </c>
      <c r="J282" s="25">
        <f ca="1">Check!G308</f>
        <v>0</v>
      </c>
      <c r="K282" s="25" t="str">
        <f ca="1">Check!I308</f>
        <v/>
      </c>
      <c r="L282" s="25">
        <f ca="1">Check!J308</f>
        <v>0</v>
      </c>
      <c r="M282" s="25">
        <f ca="1">Check!U308</f>
        <v>0</v>
      </c>
    </row>
    <row r="283" spans="5:13" x14ac:dyDescent="0.15">
      <c r="E283" s="28"/>
      <c r="F283" s="28"/>
      <c r="G283" s="25">
        <f ca="1">Check!D309</f>
        <v>0</v>
      </c>
      <c r="H283" s="24">
        <v>47</v>
      </c>
      <c r="I283" s="24">
        <v>12</v>
      </c>
      <c r="J283" s="25">
        <f ca="1">Check!G309</f>
        <v>0</v>
      </c>
      <c r="K283" s="25" t="str">
        <f ca="1">Check!I309</f>
        <v/>
      </c>
      <c r="L283" s="25">
        <f ca="1">Check!J309</f>
        <v>0</v>
      </c>
      <c r="M283" s="25">
        <f ca="1">Check!U309</f>
        <v>0</v>
      </c>
    </row>
    <row r="284" spans="5:13" x14ac:dyDescent="0.15">
      <c r="E284" s="28"/>
      <c r="F284" s="28"/>
      <c r="G284" s="25">
        <f ca="1">Check!D310</f>
        <v>0</v>
      </c>
      <c r="H284" s="24">
        <v>61</v>
      </c>
      <c r="I284" s="24">
        <v>1</v>
      </c>
      <c r="J284" s="25">
        <f ca="1">Check!G310</f>
        <v>0</v>
      </c>
      <c r="K284" s="25" t="str">
        <f ca="1">Check!I310</f>
        <v/>
      </c>
      <c r="L284" s="25">
        <f ca="1">Check!J310</f>
        <v>0</v>
      </c>
      <c r="M284" s="25">
        <f ca="1">Check!U310</f>
        <v>0</v>
      </c>
    </row>
    <row r="285" spans="5:13" x14ac:dyDescent="0.15">
      <c r="E285" s="28"/>
      <c r="F285" s="28"/>
      <c r="G285" s="25">
        <f ca="1">Check!D311</f>
        <v>0</v>
      </c>
      <c r="H285" s="24">
        <v>61</v>
      </c>
      <c r="I285" s="24">
        <v>2</v>
      </c>
      <c r="J285" s="25">
        <f ca="1">Check!G311</f>
        <v>0</v>
      </c>
      <c r="K285" s="25" t="str">
        <f ca="1">Check!I311</f>
        <v/>
      </c>
      <c r="L285" s="25">
        <f ca="1">Check!J311</f>
        <v>0</v>
      </c>
      <c r="M285" s="25">
        <f ca="1">Check!U311</f>
        <v>0</v>
      </c>
    </row>
    <row r="286" spans="5:13" x14ac:dyDescent="0.15">
      <c r="E286" s="28"/>
      <c r="F286" s="28"/>
      <c r="G286" s="25">
        <f ca="1">Check!D312</f>
        <v>0</v>
      </c>
      <c r="H286" s="24">
        <v>61</v>
      </c>
      <c r="I286" s="24">
        <v>3</v>
      </c>
      <c r="J286" s="25">
        <f ca="1">Check!G312</f>
        <v>0</v>
      </c>
      <c r="K286" s="25" t="str">
        <f ca="1">Check!I312</f>
        <v/>
      </c>
      <c r="L286" s="25">
        <f ca="1">Check!J312</f>
        <v>0</v>
      </c>
      <c r="M286" s="25">
        <f ca="1">Check!U312</f>
        <v>0</v>
      </c>
    </row>
    <row r="287" spans="5:13" x14ac:dyDescent="0.15">
      <c r="E287" s="28"/>
      <c r="F287" s="28"/>
      <c r="G287" s="25">
        <f ca="1">Check!D313</f>
        <v>0</v>
      </c>
      <c r="H287" s="24">
        <v>61</v>
      </c>
      <c r="I287" s="24">
        <v>4</v>
      </c>
      <c r="J287" s="25">
        <f ca="1">Check!G313</f>
        <v>0</v>
      </c>
      <c r="K287" s="25" t="str">
        <f ca="1">Check!I313</f>
        <v/>
      </c>
      <c r="L287" s="25">
        <f ca="1">Check!J313</f>
        <v>0</v>
      </c>
      <c r="M287" s="25">
        <f ca="1">Check!U313</f>
        <v>0</v>
      </c>
    </row>
    <row r="288" spans="5:13" x14ac:dyDescent="0.15">
      <c r="E288" s="28"/>
      <c r="F288" s="28"/>
      <c r="G288" s="25">
        <f ca="1">Check!D314</f>
        <v>0</v>
      </c>
      <c r="H288" s="24">
        <v>61</v>
      </c>
      <c r="I288" s="24">
        <v>5</v>
      </c>
      <c r="J288" s="25">
        <f ca="1">Check!G314</f>
        <v>0</v>
      </c>
      <c r="K288" s="25" t="str">
        <f ca="1">Check!I314</f>
        <v/>
      </c>
      <c r="L288" s="25">
        <f ca="1">Check!J314</f>
        <v>0</v>
      </c>
      <c r="M288" s="25">
        <f ca="1">Check!U314</f>
        <v>0</v>
      </c>
    </row>
    <row r="289" spans="5:13" x14ac:dyDescent="0.15">
      <c r="E289" s="28"/>
      <c r="F289" s="28"/>
      <c r="G289" s="25">
        <f ca="1">Check!D315</f>
        <v>0</v>
      </c>
      <c r="H289" s="24">
        <v>61</v>
      </c>
      <c r="I289" s="24">
        <v>6</v>
      </c>
      <c r="J289" s="25">
        <f ca="1">Check!G315</f>
        <v>0</v>
      </c>
      <c r="K289" s="25" t="str">
        <f ca="1">Check!I315</f>
        <v/>
      </c>
      <c r="L289" s="25">
        <f ca="1">Check!J315</f>
        <v>0</v>
      </c>
      <c r="M289" s="25">
        <f ca="1">Check!U315</f>
        <v>0</v>
      </c>
    </row>
    <row r="290" spans="5:13" x14ac:dyDescent="0.15">
      <c r="E290" s="28"/>
      <c r="F290" s="28"/>
      <c r="G290" s="25">
        <f ca="1">Check!D316</f>
        <v>0</v>
      </c>
      <c r="H290" s="24">
        <v>61</v>
      </c>
      <c r="I290" s="24">
        <v>7</v>
      </c>
      <c r="J290" s="25">
        <f ca="1">Check!G316</f>
        <v>0</v>
      </c>
      <c r="K290" s="25" t="str">
        <f ca="1">Check!I316</f>
        <v/>
      </c>
      <c r="L290" s="25">
        <f ca="1">Check!J316</f>
        <v>0</v>
      </c>
      <c r="M290" s="25">
        <f ca="1">Check!U316</f>
        <v>0</v>
      </c>
    </row>
    <row r="291" spans="5:13" x14ac:dyDescent="0.15">
      <c r="E291" s="28"/>
      <c r="F291" s="28"/>
      <c r="G291" s="25">
        <f ca="1">Check!D317</f>
        <v>0</v>
      </c>
      <c r="H291" s="24">
        <v>61</v>
      </c>
      <c r="I291" s="24">
        <v>8</v>
      </c>
      <c r="J291" s="25">
        <f ca="1">Check!G317</f>
        <v>0</v>
      </c>
      <c r="K291" s="25" t="str">
        <f ca="1">Check!I317</f>
        <v/>
      </c>
      <c r="L291" s="25">
        <f ca="1">Check!J317</f>
        <v>0</v>
      </c>
      <c r="M291" s="25">
        <f ca="1">Check!U317</f>
        <v>0</v>
      </c>
    </row>
    <row r="292" spans="5:13" x14ac:dyDescent="0.15">
      <c r="E292" s="28"/>
      <c r="F292" s="28"/>
      <c r="G292" s="25">
        <f ca="1">Check!D318</f>
        <v>0</v>
      </c>
      <c r="H292" s="24">
        <v>61</v>
      </c>
      <c r="I292" s="24">
        <v>9</v>
      </c>
      <c r="J292" s="25">
        <f ca="1">Check!G318</f>
        <v>0</v>
      </c>
      <c r="K292" s="25" t="str">
        <f ca="1">Check!I318</f>
        <v/>
      </c>
      <c r="L292" s="25">
        <f ca="1">Check!J318</f>
        <v>0</v>
      </c>
      <c r="M292" s="25">
        <f ca="1">Check!U318</f>
        <v>0</v>
      </c>
    </row>
    <row r="293" spans="5:13" x14ac:dyDescent="0.15">
      <c r="E293" s="28"/>
      <c r="F293" s="28"/>
      <c r="G293" s="25">
        <f ca="1">Check!D319</f>
        <v>0</v>
      </c>
      <c r="H293" s="24">
        <v>61</v>
      </c>
      <c r="I293" s="24">
        <v>10</v>
      </c>
      <c r="J293" s="25">
        <f ca="1">Check!G319</f>
        <v>0</v>
      </c>
      <c r="K293" s="25" t="str">
        <f ca="1">Check!I319</f>
        <v/>
      </c>
      <c r="L293" s="25">
        <f ca="1">Check!J319</f>
        <v>0</v>
      </c>
      <c r="M293" s="25">
        <f ca="1">Check!U319</f>
        <v>0</v>
      </c>
    </row>
    <row r="294" spans="5:13" x14ac:dyDescent="0.15">
      <c r="E294" s="28"/>
      <c r="F294" s="28"/>
      <c r="G294" s="25">
        <f ca="1">Check!D320</f>
        <v>0</v>
      </c>
      <c r="H294" s="24">
        <v>61</v>
      </c>
      <c r="I294" s="24">
        <v>11</v>
      </c>
      <c r="J294" s="25">
        <f ca="1">Check!G320</f>
        <v>0</v>
      </c>
      <c r="K294" s="25" t="str">
        <f ca="1">Check!I320</f>
        <v/>
      </c>
      <c r="L294" s="25">
        <f ca="1">Check!J320</f>
        <v>0</v>
      </c>
      <c r="M294" s="25">
        <f ca="1">Check!U320</f>
        <v>0</v>
      </c>
    </row>
    <row r="295" spans="5:13" x14ac:dyDescent="0.15">
      <c r="E295" s="28"/>
      <c r="F295" s="28"/>
      <c r="G295" s="25">
        <f ca="1">Check!D321</f>
        <v>0</v>
      </c>
      <c r="H295" s="24">
        <v>61</v>
      </c>
      <c r="I295" s="24">
        <v>12</v>
      </c>
      <c r="J295" s="25">
        <f ca="1">Check!G321</f>
        <v>0</v>
      </c>
      <c r="K295" s="25" t="str">
        <f ca="1">Check!I321</f>
        <v/>
      </c>
      <c r="L295" s="25">
        <f ca="1">Check!J321</f>
        <v>0</v>
      </c>
      <c r="M295" s="25">
        <f ca="1">Check!U321</f>
        <v>0</v>
      </c>
    </row>
    <row r="296" spans="5:13" x14ac:dyDescent="0.15">
      <c r="E296" s="28"/>
      <c r="F296" s="28"/>
      <c r="G296" s="28"/>
      <c r="H296" s="28"/>
      <c r="I296" s="28"/>
      <c r="J296" s="28"/>
      <c r="K296" s="28"/>
      <c r="L296" s="28"/>
      <c r="M296" s="28"/>
    </row>
    <row r="297" spans="5:13" x14ac:dyDescent="0.15">
      <c r="E297" s="28"/>
      <c r="F297" s="28"/>
      <c r="G297" s="28"/>
      <c r="H297" s="28"/>
      <c r="I297" s="28"/>
      <c r="J297" s="28"/>
      <c r="K297" s="28"/>
      <c r="L297" s="28"/>
      <c r="M297" s="28"/>
    </row>
    <row r="298" spans="5:13" x14ac:dyDescent="0.15">
      <c r="E298" s="28"/>
      <c r="F298" s="28"/>
      <c r="G298" s="28"/>
      <c r="H298" s="28"/>
      <c r="I298" s="28"/>
      <c r="J298" s="28"/>
      <c r="K298" s="28"/>
      <c r="L298" s="28"/>
      <c r="M298" s="28"/>
    </row>
    <row r="299" spans="5:13" x14ac:dyDescent="0.15">
      <c r="E299" s="28"/>
      <c r="F299" s="28"/>
      <c r="G299" s="28"/>
      <c r="H299" s="28"/>
      <c r="I299" s="28"/>
      <c r="J299" s="28"/>
      <c r="K299" s="28"/>
      <c r="L299" s="28"/>
      <c r="M299" s="28"/>
    </row>
    <row r="300" spans="5:13" x14ac:dyDescent="0.15">
      <c r="E300" s="28"/>
      <c r="F300" s="28"/>
      <c r="G300" s="28"/>
      <c r="H300" s="28"/>
      <c r="I300" s="28"/>
      <c r="J300" s="28"/>
      <c r="K300" s="28"/>
      <c r="L300" s="28"/>
      <c r="M300" s="28"/>
    </row>
    <row r="301" spans="5:13" x14ac:dyDescent="0.15">
      <c r="E301" s="28"/>
      <c r="F301" s="28"/>
      <c r="G301" s="28"/>
      <c r="H301" s="28"/>
      <c r="I301" s="28"/>
      <c r="J301" s="28"/>
      <c r="K301" s="28"/>
      <c r="L301" s="28"/>
      <c r="M301" s="28"/>
    </row>
    <row r="302" spans="5:13" x14ac:dyDescent="0.15">
      <c r="E302" s="28"/>
      <c r="F302" s="28"/>
      <c r="G302" s="28"/>
      <c r="H302" s="28"/>
      <c r="I302" s="28"/>
      <c r="J302" s="28"/>
      <c r="K302" s="28"/>
      <c r="L302" s="28"/>
      <c r="M302" s="28"/>
    </row>
    <row r="303" spans="5:13" x14ac:dyDescent="0.15">
      <c r="E303" s="28"/>
      <c r="F303" s="28"/>
      <c r="G303" s="28"/>
      <c r="H303" s="28"/>
      <c r="I303" s="28"/>
      <c r="J303" s="28"/>
      <c r="K303" s="28"/>
      <c r="L303" s="28"/>
      <c r="M303" s="28"/>
    </row>
    <row r="304" spans="5:13" x14ac:dyDescent="0.15">
      <c r="E304" s="28"/>
      <c r="F304" s="28"/>
      <c r="G304" s="28"/>
      <c r="H304" s="28"/>
      <c r="I304" s="28"/>
      <c r="J304" s="28"/>
      <c r="K304" s="28"/>
      <c r="L304" s="28"/>
      <c r="M304" s="28"/>
    </row>
    <row r="305" spans="5:32" x14ac:dyDescent="0.15">
      <c r="E305" s="28"/>
      <c r="F305" s="28"/>
      <c r="G305" s="28"/>
      <c r="H305" s="28"/>
      <c r="I305" s="28"/>
      <c r="J305" s="28"/>
      <c r="K305" s="28"/>
      <c r="L305" s="28"/>
      <c r="M305" s="28"/>
    </row>
    <row r="306" spans="5:32" x14ac:dyDescent="0.15">
      <c r="E306" s="28"/>
      <c r="F306" s="28"/>
      <c r="G306" s="28"/>
      <c r="H306" s="28"/>
      <c r="I306" s="28"/>
      <c r="J306" s="28"/>
      <c r="K306" s="28"/>
      <c r="L306" s="28"/>
      <c r="M306" s="28"/>
    </row>
    <row r="307" spans="5:32" x14ac:dyDescent="0.15">
      <c r="E307" s="28"/>
      <c r="F307" s="28"/>
      <c r="G307" s="28"/>
      <c r="H307" s="28"/>
      <c r="I307" s="28"/>
      <c r="J307" s="28"/>
      <c r="K307" s="28"/>
      <c r="L307" s="28"/>
      <c r="M307" s="28"/>
    </row>
    <row r="318" spans="5:32" x14ac:dyDescent="0.15">
      <c r="X318" s="17"/>
      <c r="Y318" s="17"/>
      <c r="Z318" s="17"/>
      <c r="AA318" s="17"/>
      <c r="AB318" s="17"/>
      <c r="AC318" s="17"/>
      <c r="AD318" s="17"/>
      <c r="AE318" s="17"/>
      <c r="AF318" s="17"/>
    </row>
    <row r="319" spans="5:32" x14ac:dyDescent="0.15">
      <c r="X319" s="17"/>
      <c r="Y319" s="17"/>
      <c r="Z319" s="17"/>
      <c r="AA319" s="17"/>
      <c r="AB319" s="17"/>
      <c r="AC319" s="17"/>
      <c r="AD319" s="17"/>
      <c r="AE319" s="17"/>
      <c r="AF319" s="17"/>
    </row>
  </sheetData>
  <phoneticPr fontId="4"/>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操作方法説明書</vt:lpstr>
      <vt:lpstr>調査票</vt:lpstr>
      <vt:lpstr>Code</vt:lpstr>
      <vt:lpstr>Check</vt:lpstr>
      <vt:lpstr>Table</vt:lpstr>
      <vt:lpstr>操作方法説明書!Print_Area</vt:lpstr>
      <vt:lpstr>調査票!Print_Area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